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autoCompressPictures="0" defaultThemeVersion="124226"/>
  <bookViews>
    <workbookView xWindow="0" yWindow="0" windowWidth="20745" windowHeight="11760" firstSheet="2" activeTab="5"/>
  </bookViews>
  <sheets>
    <sheet name="DATOS GENERALES" sheetId="1" r:id="rId1"/>
    <sheet name="AUDITORIA PRECIOS" sheetId="3" state="hidden" r:id="rId2"/>
    <sheet name="DIFERENCIA DE PRECIO" sheetId="2" r:id="rId3"/>
    <sheet name="orden de proponentes" sheetId="4" r:id="rId4"/>
    <sheet name="RESUMEN LICITACION" sheetId="5" r:id="rId5"/>
    <sheet name="PARTICIPACION" sheetId="6" r:id="rId6"/>
    <sheet name="1. PHARMAEUROPEA" sheetId="23" r:id="rId7"/>
    <sheet name="2. LABORATORIOS LTDA" sheetId="22" r:id="rId8"/>
    <sheet name="3. HOSPIMEDICS" sheetId="21" r:id="rId9"/>
    <sheet name="4. OC LA ECONOMIA" sheetId="20" r:id="rId10"/>
    <sheet name="5. COBO Y ASOCIADOS" sheetId="19" r:id="rId11"/>
    <sheet name="6. COOSBOY" sheetId="18" r:id="rId12"/>
    <sheet name="7. PRODUSER SAS" sheetId="17" r:id="rId13"/>
    <sheet name="8. ALFA TRADING" sheetId="16" r:id="rId14"/>
    <sheet name="9. ALLERS GROUP" sheetId="15" r:id="rId15"/>
    <sheet name="10. PRO H" sheetId="14" r:id="rId16"/>
    <sheet name="11. SYD" sheetId="13" r:id="rId17"/>
    <sheet name="12. REM EQUIPOS" sheetId="10" r:id="rId18"/>
    <sheet name="13. MEDICA C.I. LTDA." sheetId="9" r:id="rId19"/>
    <sheet name="14. ASEPSIS PRODUCTS" sheetId="12" r:id="rId20"/>
    <sheet name="15. DEPOSFARMA SAS" sheetId="11" r:id="rId21"/>
  </sheets>
  <definedNames>
    <definedName name="_xlnm._FilterDatabase" localSheetId="6" hidden="1">'1. PHARMAEUROPEA'!$A$1:$J$428</definedName>
    <definedName name="_xlnm._FilterDatabase" localSheetId="19" hidden="1">'14. ASEPSIS PRODUCTS'!$A$1:$I$428</definedName>
    <definedName name="_xlnm._FilterDatabase" localSheetId="20" hidden="1">'15. DEPOSFARMA SAS'!$A$11:$J$439</definedName>
    <definedName name="_xlnm._FilterDatabase" localSheetId="7" hidden="1">'2. LABORATORIOS LTDA'!$A$1:$K$585</definedName>
    <definedName name="_xlnm._FilterDatabase" localSheetId="8" hidden="1">'3. HOSPIMEDICS'!$A$1:$J$428</definedName>
    <definedName name="_xlnm._FilterDatabase" localSheetId="13" hidden="1">'8. ALFA TRADING'!$A$1:$J$428</definedName>
    <definedName name="_xlnm._FilterDatabase" localSheetId="0" hidden="1">'DATOS GENERALES'!$A$5:$Y$431</definedName>
    <definedName name="_xlnm._FilterDatabase" localSheetId="2" hidden="1">'DIFERENCIA DE PRECIO'!$A$5:$S$257</definedName>
    <definedName name="_xlnm._FilterDatabase" localSheetId="3" hidden="1">'orden de proponentes'!$A$6:$B$18</definedName>
    <definedName name="_xlnm._FilterDatabase" localSheetId="5" hidden="1">PARTICIPACION!$G$2:$G$12</definedName>
    <definedName name="_xlnm._FilterDatabase" localSheetId="4" hidden="1">'RESUMEN LICITACION'!$A$4:$I$659</definedName>
  </definedNames>
  <calcPr calcId="124519" concurrentCalc="0"/>
  <fileRecoveryPr repairLoad="1"/>
  <extLst>
    <ext xmlns:mx="http://schemas.microsoft.com/office/mac/excel/2008/main" uri="{7523E5D3-25F3-A5E0-1632-64F254C22452}">
      <mx:ArchID Flags="2"/>
    </ext>
  </extLst>
</workbook>
</file>

<file path=xl/calcChain.xml><?xml version="1.0" encoding="utf-8"?>
<calcChain xmlns="http://schemas.openxmlformats.org/spreadsheetml/2006/main">
  <c r="M212" i="1"/>
  <c r="H5" i="5"/>
  <c r="I5"/>
  <c r="I6"/>
  <c r="C3" i="6"/>
  <c r="R204" i="1"/>
  <c r="H10" i="5"/>
  <c r="I10"/>
  <c r="R205" i="1"/>
  <c r="H11" i="5"/>
  <c r="I11"/>
  <c r="R206" i="1"/>
  <c r="H12" i="5"/>
  <c r="I12"/>
  <c r="R207" i="1"/>
  <c r="H13" i="5"/>
  <c r="I13"/>
  <c r="R300" i="1"/>
  <c r="H14" i="5"/>
  <c r="I14"/>
  <c r="I15"/>
  <c r="C4" i="6"/>
  <c r="I159" i="1"/>
  <c r="H19" i="5"/>
  <c r="I19"/>
  <c r="I330" i="1"/>
  <c r="H20" i="5"/>
  <c r="I20"/>
  <c r="I331" i="1"/>
  <c r="H21" i="5"/>
  <c r="I21"/>
  <c r="I332" i="1"/>
  <c r="H22" i="5"/>
  <c r="I22"/>
  <c r="I23"/>
  <c r="C5" i="6"/>
  <c r="Q242" i="1"/>
  <c r="H28" i="5"/>
  <c r="I28"/>
  <c r="Q265" i="1"/>
  <c r="H29" i="5"/>
  <c r="I29"/>
  <c r="I30"/>
  <c r="C6" i="6"/>
  <c r="J21" i="1"/>
  <c r="H35" i="5"/>
  <c r="I35"/>
  <c r="J22" i="1"/>
  <c r="H36" i="5"/>
  <c r="I36"/>
  <c r="J23" i="1"/>
  <c r="H37" i="5"/>
  <c r="I37"/>
  <c r="J24" i="1"/>
  <c r="H38" i="5"/>
  <c r="I38"/>
  <c r="J27" i="1"/>
  <c r="H39" i="5"/>
  <c r="I39"/>
  <c r="J32" i="1"/>
  <c r="H40" i="5"/>
  <c r="I40"/>
  <c r="J33" i="1"/>
  <c r="H41" i="5"/>
  <c r="I41"/>
  <c r="J68" i="1"/>
  <c r="H42" i="5"/>
  <c r="I42"/>
  <c r="J70" i="1"/>
  <c r="H43" i="5"/>
  <c r="I43"/>
  <c r="J74" i="1"/>
  <c r="H44" i="5"/>
  <c r="I44"/>
  <c r="J75" i="1"/>
  <c r="H45" i="5"/>
  <c r="I45"/>
  <c r="J78" i="1"/>
  <c r="H46" i="5"/>
  <c r="I46"/>
  <c r="J80" i="1"/>
  <c r="H47" i="5"/>
  <c r="I47"/>
  <c r="J81" i="1"/>
  <c r="H48" i="5"/>
  <c r="I48"/>
  <c r="J82" i="1"/>
  <c r="H49" i="5"/>
  <c r="I49"/>
  <c r="J83" i="1"/>
  <c r="H50" i="5"/>
  <c r="I50"/>
  <c r="J91" i="1"/>
  <c r="H51" i="5"/>
  <c r="I51"/>
  <c r="J94" i="1"/>
  <c r="H52" i="5"/>
  <c r="I52"/>
  <c r="J95" i="1"/>
  <c r="H53" i="5"/>
  <c r="I53"/>
  <c r="J97" i="1"/>
  <c r="H54" i="5"/>
  <c r="I54"/>
  <c r="J99" i="1"/>
  <c r="H55" i="5"/>
  <c r="I55"/>
  <c r="J101" i="1"/>
  <c r="H56" i="5"/>
  <c r="I56"/>
  <c r="J102" i="1"/>
  <c r="H57" i="5"/>
  <c r="I57"/>
  <c r="J103" i="1"/>
  <c r="H58" i="5"/>
  <c r="I58"/>
  <c r="J107" i="1"/>
  <c r="H59" i="5"/>
  <c r="I59"/>
  <c r="J113" i="1"/>
  <c r="H60" i="5"/>
  <c r="I60"/>
  <c r="J114" i="1"/>
  <c r="H61" i="5"/>
  <c r="I61"/>
  <c r="J121" i="1"/>
  <c r="H62" i="5"/>
  <c r="I62"/>
  <c r="J122" i="1"/>
  <c r="H63" i="5"/>
  <c r="I63"/>
  <c r="J123" i="1"/>
  <c r="H64" i="5"/>
  <c r="I64"/>
  <c r="J124" i="1"/>
  <c r="H65" i="5"/>
  <c r="I65"/>
  <c r="J132" i="1"/>
  <c r="H66" i="5"/>
  <c r="I66"/>
  <c r="J134" i="1"/>
  <c r="H67" i="5"/>
  <c r="I67"/>
  <c r="J135" i="1"/>
  <c r="H68" i="5"/>
  <c r="I68"/>
  <c r="J136" i="1"/>
  <c r="H69" i="5"/>
  <c r="I69"/>
  <c r="J141" i="1"/>
  <c r="H70" i="5"/>
  <c r="I70"/>
  <c r="J145" i="1"/>
  <c r="H71" i="5"/>
  <c r="I71"/>
  <c r="J147" i="1"/>
  <c r="H72" i="5"/>
  <c r="I72"/>
  <c r="J148" i="1"/>
  <c r="H73" i="5"/>
  <c r="I73"/>
  <c r="J150" i="1"/>
  <c r="H74" i="5"/>
  <c r="I74"/>
  <c r="J153" i="1"/>
  <c r="H75" i="5"/>
  <c r="I75"/>
  <c r="J154" i="1"/>
  <c r="H76" i="5"/>
  <c r="I76"/>
  <c r="J165" i="1"/>
  <c r="H77" i="5"/>
  <c r="I77"/>
  <c r="J169" i="1"/>
  <c r="H78" i="5"/>
  <c r="I78"/>
  <c r="J171" i="1"/>
  <c r="H79" i="5"/>
  <c r="I79"/>
  <c r="J178" i="1"/>
  <c r="H80" i="5"/>
  <c r="I80"/>
  <c r="J179" i="1"/>
  <c r="H81" i="5"/>
  <c r="I81"/>
  <c r="J180" i="1"/>
  <c r="H82" i="5"/>
  <c r="I82"/>
  <c r="J181" i="1"/>
  <c r="H83" i="5"/>
  <c r="I83"/>
  <c r="J182" i="1"/>
  <c r="H84" i="5"/>
  <c r="I84"/>
  <c r="J183" i="1"/>
  <c r="H85" i="5"/>
  <c r="I85"/>
  <c r="J184" i="1"/>
  <c r="H86" i="5"/>
  <c r="I86"/>
  <c r="J185" i="1"/>
  <c r="H87" i="5"/>
  <c r="I87"/>
  <c r="J189" i="1"/>
  <c r="H88" i="5"/>
  <c r="I88"/>
  <c r="J190" i="1"/>
  <c r="H89" i="5"/>
  <c r="I89"/>
  <c r="J192" i="1"/>
  <c r="H90" i="5"/>
  <c r="I90"/>
  <c r="J194" i="1"/>
  <c r="H91" i="5"/>
  <c r="I91"/>
  <c r="J195" i="1"/>
  <c r="H92" i="5"/>
  <c r="I92"/>
  <c r="J199" i="1"/>
  <c r="H93" i="5"/>
  <c r="I93"/>
  <c r="J202" i="1"/>
  <c r="H94" i="5"/>
  <c r="I94"/>
  <c r="J209" i="1"/>
  <c r="H95" i="5"/>
  <c r="I95"/>
  <c r="J211" i="1"/>
  <c r="H96" i="5"/>
  <c r="I96"/>
  <c r="J213" i="1"/>
  <c r="H97" i="5"/>
  <c r="I97"/>
  <c r="J214" i="1"/>
  <c r="H98" i="5"/>
  <c r="I98"/>
  <c r="J217" i="1"/>
  <c r="H99" i="5"/>
  <c r="I99"/>
  <c r="J223" i="1"/>
  <c r="H100" i="5"/>
  <c r="I100"/>
  <c r="J227" i="1"/>
  <c r="H101" i="5"/>
  <c r="I101"/>
  <c r="J229" i="1"/>
  <c r="H102" i="5"/>
  <c r="I102"/>
  <c r="J234" i="1"/>
  <c r="H103" i="5"/>
  <c r="I103"/>
  <c r="J245" i="1"/>
  <c r="H104" i="5"/>
  <c r="I104"/>
  <c r="J249" i="1"/>
  <c r="H105" i="5"/>
  <c r="I105"/>
  <c r="J256" i="1"/>
  <c r="H106" i="5"/>
  <c r="I106"/>
  <c r="J257" i="1"/>
  <c r="H107" i="5"/>
  <c r="I107"/>
  <c r="J259" i="1"/>
  <c r="H108" i="5"/>
  <c r="I108"/>
  <c r="J260" i="1"/>
  <c r="H109" i="5"/>
  <c r="I109"/>
  <c r="J321" i="1"/>
  <c r="H110" i="5"/>
  <c r="I110"/>
  <c r="J322" i="1"/>
  <c r="H111" i="5"/>
  <c r="I111"/>
  <c r="J323" i="1"/>
  <c r="H112" i="5"/>
  <c r="I112"/>
  <c r="J324" i="1"/>
  <c r="H113" i="5"/>
  <c r="I113"/>
  <c r="J325" i="1"/>
  <c r="H114" i="5"/>
  <c r="I114"/>
  <c r="J326" i="1"/>
  <c r="H115" i="5"/>
  <c r="I115"/>
  <c r="J327" i="1"/>
  <c r="H116" i="5"/>
  <c r="I116"/>
  <c r="J328" i="1"/>
  <c r="H117" i="5"/>
  <c r="I117"/>
  <c r="J329" i="1"/>
  <c r="H118" i="5"/>
  <c r="I118"/>
  <c r="J333" i="1"/>
  <c r="H119" i="5"/>
  <c r="I119"/>
  <c r="J342" i="1"/>
  <c r="H120" i="5"/>
  <c r="I120"/>
  <c r="J349" i="1"/>
  <c r="H121" i="5"/>
  <c r="I121"/>
  <c r="J353" i="1"/>
  <c r="H122" i="5"/>
  <c r="I122"/>
  <c r="J354" i="1"/>
  <c r="H123" i="5"/>
  <c r="I123"/>
  <c r="J355" i="1"/>
  <c r="H124" i="5"/>
  <c r="I124"/>
  <c r="J356" i="1"/>
  <c r="H125" i="5"/>
  <c r="I125"/>
  <c r="J357" i="1"/>
  <c r="H126" i="5"/>
  <c r="I126"/>
  <c r="J358" i="1"/>
  <c r="H127" i="5"/>
  <c r="I127"/>
  <c r="J360" i="1"/>
  <c r="H128" i="5"/>
  <c r="I128"/>
  <c r="J365" i="1"/>
  <c r="H129" i="5"/>
  <c r="I129"/>
  <c r="J366" i="1"/>
  <c r="H130" i="5"/>
  <c r="I130"/>
  <c r="J368" i="1"/>
  <c r="H131" i="5"/>
  <c r="I131"/>
  <c r="J370" i="1"/>
  <c r="H132" i="5"/>
  <c r="I132"/>
  <c r="J371" i="1"/>
  <c r="H133" i="5"/>
  <c r="I133"/>
  <c r="J372" i="1"/>
  <c r="H134" i="5"/>
  <c r="I134"/>
  <c r="J376" i="1"/>
  <c r="H135" i="5"/>
  <c r="I135"/>
  <c r="J382" i="1"/>
  <c r="H136" i="5"/>
  <c r="I136"/>
  <c r="J383" i="1"/>
  <c r="H137" i="5"/>
  <c r="I137"/>
  <c r="J384" i="1"/>
  <c r="H138" i="5"/>
  <c r="I138"/>
  <c r="J385" i="1"/>
  <c r="H139" i="5"/>
  <c r="I139"/>
  <c r="J386" i="1"/>
  <c r="H140" i="5"/>
  <c r="I140"/>
  <c r="J387" i="1"/>
  <c r="H141" i="5"/>
  <c r="I141"/>
  <c r="J388" i="1"/>
  <c r="H142" i="5"/>
  <c r="I142"/>
  <c r="J389" i="1"/>
  <c r="H143" i="5"/>
  <c r="I143"/>
  <c r="J400" i="1"/>
  <c r="H144" i="5"/>
  <c r="I144"/>
  <c r="J407" i="1"/>
  <c r="H145" i="5"/>
  <c r="I145"/>
  <c r="J418" i="1"/>
  <c r="H146" i="5"/>
  <c r="I146"/>
  <c r="J419" i="1"/>
  <c r="H147" i="5"/>
  <c r="I147"/>
  <c r="J422" i="1"/>
  <c r="H148" i="5"/>
  <c r="I148"/>
  <c r="J423" i="1"/>
  <c r="H149" i="5"/>
  <c r="I149"/>
  <c r="I150"/>
  <c r="C7" i="6"/>
  <c r="F28" i="1"/>
  <c r="H155" i="5"/>
  <c r="I155"/>
  <c r="F37" i="1"/>
  <c r="H156" i="5"/>
  <c r="I156"/>
  <c r="F45" i="1"/>
  <c r="H157" i="5"/>
  <c r="I157"/>
  <c r="F55" i="1"/>
  <c r="H158" i="5"/>
  <c r="I158"/>
  <c r="F56" i="1"/>
  <c r="H159" i="5"/>
  <c r="I159"/>
  <c r="F63" i="1"/>
  <c r="H160" i="5"/>
  <c r="I160"/>
  <c r="F65" i="1"/>
  <c r="H161" i="5"/>
  <c r="I161"/>
  <c r="F66" i="1"/>
  <c r="H162" i="5"/>
  <c r="I162"/>
  <c r="F67" i="1"/>
  <c r="H163" i="5"/>
  <c r="I163"/>
  <c r="F104" i="1"/>
  <c r="H164" i="5"/>
  <c r="I164"/>
  <c r="F105" i="1"/>
  <c r="H165" i="5"/>
  <c r="I165"/>
  <c r="F109" i="1"/>
  <c r="H166" i="5"/>
  <c r="I166"/>
  <c r="F110" i="1"/>
  <c r="H167" i="5"/>
  <c r="I167"/>
  <c r="F111" i="1"/>
  <c r="H168" i="5"/>
  <c r="I168"/>
  <c r="F112" i="1"/>
  <c r="H169" i="5"/>
  <c r="I169"/>
  <c r="F162" i="1"/>
  <c r="H170" i="5"/>
  <c r="I170"/>
  <c r="F198" i="1"/>
  <c r="H171" i="5"/>
  <c r="I171"/>
  <c r="F228" i="1"/>
  <c r="H172" i="5"/>
  <c r="I172"/>
  <c r="F230" i="1"/>
  <c r="H173" i="5"/>
  <c r="I173"/>
  <c r="F258" i="1"/>
  <c r="H174" i="5"/>
  <c r="I174"/>
  <c r="F266" i="1"/>
  <c r="H175" i="5"/>
  <c r="I175"/>
  <c r="F267" i="1"/>
  <c r="H176" i="5"/>
  <c r="I176"/>
  <c r="F273" i="1"/>
  <c r="H177" i="5"/>
  <c r="I177"/>
  <c r="F274" i="1"/>
  <c r="H178" i="5"/>
  <c r="I178"/>
  <c r="F275" i="1"/>
  <c r="H179" i="5"/>
  <c r="I179"/>
  <c r="F276" i="1"/>
  <c r="H180" i="5"/>
  <c r="I180"/>
  <c r="F277" i="1"/>
  <c r="H181" i="5"/>
  <c r="I181"/>
  <c r="F278" i="1"/>
  <c r="H182" i="5"/>
  <c r="I182"/>
  <c r="F279" i="1"/>
  <c r="H183" i="5"/>
  <c r="I183"/>
  <c r="F280" i="1"/>
  <c r="H184" i="5"/>
  <c r="I184"/>
  <c r="F281" i="1"/>
  <c r="H185" i="5"/>
  <c r="I185"/>
  <c r="F282" i="1"/>
  <c r="H186" i="5"/>
  <c r="I186"/>
  <c r="F283" i="1"/>
  <c r="H187" i="5"/>
  <c r="I187"/>
  <c r="F284" i="1"/>
  <c r="H188" i="5"/>
  <c r="I188"/>
  <c r="F285" i="1"/>
  <c r="H189" i="5"/>
  <c r="I189"/>
  <c r="F286" i="1"/>
  <c r="H190" i="5"/>
  <c r="I190"/>
  <c r="F287" i="1"/>
  <c r="H191" i="5"/>
  <c r="I191"/>
  <c r="F288" i="1"/>
  <c r="H192" i="5"/>
  <c r="I192"/>
  <c r="F289" i="1"/>
  <c r="H193" i="5"/>
  <c r="I193"/>
  <c r="F290" i="1"/>
  <c r="H194" i="5"/>
  <c r="I194"/>
  <c r="F297" i="1"/>
  <c r="H195" i="5"/>
  <c r="I195"/>
  <c r="F298" i="1"/>
  <c r="H196" i="5"/>
  <c r="I196"/>
  <c r="F390" i="1"/>
  <c r="H197" i="5"/>
  <c r="I197"/>
  <c r="F391" i="1"/>
  <c r="H198" i="5"/>
  <c r="I198"/>
  <c r="F392" i="1"/>
  <c r="H199" i="5"/>
  <c r="I199"/>
  <c r="F393" i="1"/>
  <c r="H200" i="5"/>
  <c r="I200"/>
  <c r="F394" i="1"/>
  <c r="H201" i="5"/>
  <c r="I201"/>
  <c r="F395" i="1"/>
  <c r="H202" i="5"/>
  <c r="I202"/>
  <c r="F396" i="1"/>
  <c r="H203" i="5"/>
  <c r="I203"/>
  <c r="F397" i="1"/>
  <c r="H204" i="5"/>
  <c r="I204"/>
  <c r="F398" i="1"/>
  <c r="H205" i="5"/>
  <c r="I205"/>
  <c r="F408" i="1"/>
  <c r="H206" i="5"/>
  <c r="I206"/>
  <c r="I207"/>
  <c r="C8" i="6"/>
  <c r="H25" i="1"/>
  <c r="H212" i="5"/>
  <c r="I212"/>
  <c r="H30" i="1"/>
  <c r="H213" i="5"/>
  <c r="I213"/>
  <c r="H31" i="1"/>
  <c r="H214" i="5"/>
  <c r="I214"/>
  <c r="H36" i="1"/>
  <c r="H215" i="5"/>
  <c r="I215"/>
  <c r="H39" i="1"/>
  <c r="H216" i="5"/>
  <c r="I216"/>
  <c r="H40" i="1"/>
  <c r="H217" i="5"/>
  <c r="I217"/>
  <c r="H41" i="1"/>
  <c r="H218" i="5"/>
  <c r="I218"/>
  <c r="H42" i="1"/>
  <c r="H219" i="5"/>
  <c r="I219"/>
  <c r="H43" i="1"/>
  <c r="H220" i="5"/>
  <c r="I220"/>
  <c r="H44" i="1"/>
  <c r="H221" i="5"/>
  <c r="I221"/>
  <c r="H48" i="1"/>
  <c r="H222" i="5"/>
  <c r="I222"/>
  <c r="H49" i="1"/>
  <c r="H223" i="5"/>
  <c r="I223"/>
  <c r="H50" i="1"/>
  <c r="H224" i="5"/>
  <c r="I224"/>
  <c r="H51" i="1"/>
  <c r="H225" i="5"/>
  <c r="I225"/>
  <c r="H52" i="1"/>
  <c r="H226" i="5"/>
  <c r="I226"/>
  <c r="H53" i="1"/>
  <c r="H227" i="5"/>
  <c r="I227"/>
  <c r="H57" i="1"/>
  <c r="H228" i="5"/>
  <c r="I228"/>
  <c r="H58" i="1"/>
  <c r="H229" i="5"/>
  <c r="I229"/>
  <c r="H59" i="1"/>
  <c r="H230" i="5"/>
  <c r="I230"/>
  <c r="H60" i="1"/>
  <c r="H231" i="5"/>
  <c r="I231"/>
  <c r="H61" i="1"/>
  <c r="H232" i="5"/>
  <c r="I232"/>
  <c r="H62" i="1"/>
  <c r="H233" i="5"/>
  <c r="I233"/>
  <c r="H64" i="1"/>
  <c r="H234" i="5"/>
  <c r="I234"/>
  <c r="H69" i="1"/>
  <c r="H235" i="5"/>
  <c r="I235"/>
  <c r="H73" i="1"/>
  <c r="H236" i="5"/>
  <c r="I236"/>
  <c r="H87" i="1"/>
  <c r="H237" i="5"/>
  <c r="I237"/>
  <c r="H90" i="1"/>
  <c r="H238" i="5"/>
  <c r="I238"/>
  <c r="H92" i="1"/>
  <c r="H239" i="5"/>
  <c r="I239"/>
  <c r="H93" i="1"/>
  <c r="H240" i="5"/>
  <c r="I240"/>
  <c r="H125" i="1"/>
  <c r="H241" i="5"/>
  <c r="I241"/>
  <c r="H127" i="1"/>
  <c r="H242" i="5"/>
  <c r="I242"/>
  <c r="H128" i="1"/>
  <c r="H243" i="5"/>
  <c r="I243"/>
  <c r="H129" i="1"/>
  <c r="H244" i="5"/>
  <c r="I244"/>
  <c r="H131" i="1"/>
  <c r="H245" i="5"/>
  <c r="I245"/>
  <c r="H139" i="1"/>
  <c r="H246" i="5"/>
  <c r="I246"/>
  <c r="H140" i="1"/>
  <c r="H247" i="5"/>
  <c r="I247"/>
  <c r="H143" i="1"/>
  <c r="H248" i="5"/>
  <c r="I248"/>
  <c r="H146" i="1"/>
  <c r="H249" i="5"/>
  <c r="I249"/>
  <c r="H149" i="1"/>
  <c r="H250" i="5"/>
  <c r="I250"/>
  <c r="H156" i="1"/>
  <c r="H251" i="5"/>
  <c r="I251"/>
  <c r="H157" i="1"/>
  <c r="H252" i="5"/>
  <c r="I252"/>
  <c r="H161" i="1"/>
  <c r="H253" i="5"/>
  <c r="I253"/>
  <c r="H164" i="1"/>
  <c r="H254" i="5"/>
  <c r="I254"/>
  <c r="H166" i="1"/>
  <c r="H255" i="5"/>
  <c r="I255"/>
  <c r="H167" i="1"/>
  <c r="H256" i="5"/>
  <c r="I256"/>
  <c r="H168" i="1"/>
  <c r="H257" i="5"/>
  <c r="I257"/>
  <c r="H172" i="1"/>
  <c r="H258" i="5"/>
  <c r="I258"/>
  <c r="H173" i="1"/>
  <c r="H259" i="5"/>
  <c r="I259"/>
  <c r="H260"/>
  <c r="I260"/>
  <c r="H218" i="1"/>
  <c r="H261" i="5"/>
  <c r="I261"/>
  <c r="H219" i="1"/>
  <c r="H262" i="5"/>
  <c r="I262"/>
  <c r="H222" i="1"/>
  <c r="H263" i="5"/>
  <c r="I263"/>
  <c r="H232" i="1"/>
  <c r="H264" i="5"/>
  <c r="I264"/>
  <c r="H233" i="1"/>
  <c r="H265" i="5"/>
  <c r="I265"/>
  <c r="H235" i="1"/>
  <c r="H266" i="5"/>
  <c r="I266"/>
  <c r="H237" i="1"/>
  <c r="H267" i="5"/>
  <c r="I267"/>
  <c r="H238" i="1"/>
  <c r="H268" i="5"/>
  <c r="I268"/>
  <c r="H246" i="1"/>
  <c r="H269" i="5"/>
  <c r="I269"/>
  <c r="H248" i="1"/>
  <c r="H270" i="5"/>
  <c r="I270"/>
  <c r="H261" i="1"/>
  <c r="H271" i="5"/>
  <c r="I271"/>
  <c r="H262" i="1"/>
  <c r="H272" i="5"/>
  <c r="I272"/>
  <c r="H263" i="1"/>
  <c r="H273" i="5"/>
  <c r="I273"/>
  <c r="H264" i="1"/>
  <c r="H274" i="5"/>
  <c r="I274"/>
  <c r="H272" i="1"/>
  <c r="H275" i="5"/>
  <c r="I275"/>
  <c r="H295" i="1"/>
  <c r="H276" i="5"/>
  <c r="I276"/>
  <c r="H296" i="1"/>
  <c r="H277" i="5"/>
  <c r="I277"/>
  <c r="H319" i="1"/>
  <c r="H278" i="5"/>
  <c r="I278"/>
  <c r="H337" i="1"/>
  <c r="H279" i="5"/>
  <c r="I279"/>
  <c r="H348" i="1"/>
  <c r="H280" i="5"/>
  <c r="I280"/>
  <c r="H350" i="1"/>
  <c r="H281" i="5"/>
  <c r="I281"/>
  <c r="H367" i="1"/>
  <c r="H282" i="5"/>
  <c r="I282"/>
  <c r="H378" i="1"/>
  <c r="H283" i="5"/>
  <c r="I283"/>
  <c r="H379" i="1"/>
  <c r="H284" i="5"/>
  <c r="I284"/>
  <c r="H380" i="1"/>
  <c r="H285" i="5"/>
  <c r="I285"/>
  <c r="H399" i="1"/>
  <c r="H286" i="5"/>
  <c r="I286"/>
  <c r="H401" i="1"/>
  <c r="H287" i="5"/>
  <c r="I287"/>
  <c r="H403" i="1"/>
  <c r="H288" i="5"/>
  <c r="I288"/>
  <c r="H404" i="1"/>
  <c r="H289" i="5"/>
  <c r="I289"/>
  <c r="H405" i="1"/>
  <c r="H290" i="5"/>
  <c r="I290"/>
  <c r="H406" i="1"/>
  <c r="H291" i="5"/>
  <c r="I291"/>
  <c r="H410" i="1"/>
  <c r="H292" i="5"/>
  <c r="I292"/>
  <c r="H411" i="1"/>
  <c r="H293" i="5"/>
  <c r="I293"/>
  <c r="H420" i="1"/>
  <c r="H294" i="5"/>
  <c r="I294"/>
  <c r="I295"/>
  <c r="C9" i="6"/>
  <c r="E34" i="1"/>
  <c r="H301" i="5"/>
  <c r="I301"/>
  <c r="E35" i="1"/>
  <c r="H302" i="5"/>
  <c r="I302"/>
  <c r="E38" i="1"/>
  <c r="H303" i="5"/>
  <c r="I303"/>
  <c r="E54" i="1"/>
  <c r="H304" i="5"/>
  <c r="I304"/>
  <c r="E116" i="1"/>
  <c r="H305" i="5"/>
  <c r="I305"/>
  <c r="E117" i="1"/>
  <c r="H306" i="5"/>
  <c r="I306"/>
  <c r="E118" i="1"/>
  <c r="H307" i="5"/>
  <c r="I307"/>
  <c r="E126" i="1"/>
  <c r="H308" i="5"/>
  <c r="I308"/>
  <c r="E151" i="1"/>
  <c r="H309" i="5"/>
  <c r="I309"/>
  <c r="E152" i="1"/>
  <c r="H310" i="5"/>
  <c r="I310"/>
  <c r="E301" i="1"/>
  <c r="H311" i="5"/>
  <c r="I311"/>
  <c r="E359" i="1"/>
  <c r="H312" i="5"/>
  <c r="I312"/>
  <c r="E369" i="1"/>
  <c r="H313" i="5"/>
  <c r="I313"/>
  <c r="E375" i="1"/>
  <c r="H314" i="5"/>
  <c r="I314"/>
  <c r="E377" i="1"/>
  <c r="H315" i="5"/>
  <c r="I315"/>
  <c r="E402" i="1"/>
  <c r="H316" i="5"/>
  <c r="I316"/>
  <c r="I317"/>
  <c r="C10" i="6"/>
  <c r="N6" i="1"/>
  <c r="H322" i="5"/>
  <c r="I322"/>
  <c r="N29" i="1"/>
  <c r="H323" i="5"/>
  <c r="I323"/>
  <c r="N96" i="1"/>
  <c r="H324" i="5"/>
  <c r="I324"/>
  <c r="N98" i="1"/>
  <c r="H325" i="5"/>
  <c r="I325"/>
  <c r="N100" i="1"/>
  <c r="H326" i="5"/>
  <c r="I326"/>
  <c r="N106" i="1"/>
  <c r="H327" i="5"/>
  <c r="I327"/>
  <c r="N155" i="1"/>
  <c r="H328" i="5"/>
  <c r="I328"/>
  <c r="N158" i="1"/>
  <c r="H329" i="5"/>
  <c r="I329"/>
  <c r="N163" i="1"/>
  <c r="H330" i="5"/>
  <c r="I330"/>
  <c r="N215" i="1"/>
  <c r="H331" i="5"/>
  <c r="I331"/>
  <c r="N220" i="1"/>
  <c r="H332" i="5"/>
  <c r="I332"/>
  <c r="N221" i="1"/>
  <c r="H333" i="5"/>
  <c r="I333"/>
  <c r="N240" i="1"/>
  <c r="H334" i="5"/>
  <c r="I334"/>
  <c r="N247" i="1"/>
  <c r="H335" i="5"/>
  <c r="I335"/>
  <c r="N271" i="1"/>
  <c r="H336" i="5"/>
  <c r="I336"/>
  <c r="N291" i="1"/>
  <c r="H337" i="5"/>
  <c r="I337"/>
  <c r="N292" i="1"/>
  <c r="H338" i="5"/>
  <c r="I338"/>
  <c r="N310" i="1"/>
  <c r="H339" i="5"/>
  <c r="I339"/>
  <c r="N311" i="1"/>
  <c r="H340" i="5"/>
  <c r="I340"/>
  <c r="N312" i="1"/>
  <c r="H341" i="5"/>
  <c r="I341"/>
  <c r="N313" i="1"/>
  <c r="H342" i="5"/>
  <c r="I342"/>
  <c r="N314" i="1"/>
  <c r="H343" i="5"/>
  <c r="I343"/>
  <c r="N315" i="1"/>
  <c r="H344" i="5"/>
  <c r="I344"/>
  <c r="N316" i="1"/>
  <c r="H345" i="5"/>
  <c r="I345"/>
  <c r="N317" i="1"/>
  <c r="H346" i="5"/>
  <c r="I346"/>
  <c r="N318" i="1"/>
  <c r="H347" i="5"/>
  <c r="I347"/>
  <c r="N320" i="1"/>
  <c r="H348" i="5"/>
  <c r="I348"/>
  <c r="N334" i="1"/>
  <c r="H349" i="5"/>
  <c r="I349"/>
  <c r="N335" i="1"/>
  <c r="H350" i="5"/>
  <c r="I350"/>
  <c r="N336" i="1"/>
  <c r="H351" i="5"/>
  <c r="I351"/>
  <c r="N339" i="1"/>
  <c r="H352" i="5"/>
  <c r="I352"/>
  <c r="N361" i="1"/>
  <c r="H353" i="5"/>
  <c r="I353"/>
  <c r="N362" i="1"/>
  <c r="H354" i="5"/>
  <c r="I354"/>
  <c r="N363" i="1"/>
  <c r="H355" i="5"/>
  <c r="I355"/>
  <c r="N364" i="1"/>
  <c r="H356" i="5"/>
  <c r="I356"/>
  <c r="N373" i="1"/>
  <c r="H357" i="5"/>
  <c r="I357"/>
  <c r="N374" i="1"/>
  <c r="H358" i="5"/>
  <c r="I358"/>
  <c r="N381" i="1"/>
  <c r="H359" i="5"/>
  <c r="I359"/>
  <c r="N414" i="1"/>
  <c r="H360" i="5"/>
  <c r="I360"/>
  <c r="I361"/>
  <c r="C11" i="6"/>
  <c r="P7" i="1"/>
  <c r="H368" i="5"/>
  <c r="I368"/>
  <c r="P8" i="1"/>
  <c r="H369" i="5"/>
  <c r="I369"/>
  <c r="P9" i="1"/>
  <c r="H370" i="5"/>
  <c r="I370"/>
  <c r="P10" i="1"/>
  <c r="H371" i="5"/>
  <c r="I371"/>
  <c r="P11" i="1"/>
  <c r="H372" i="5"/>
  <c r="I372"/>
  <c r="P12" i="1"/>
  <c r="H373" i="5"/>
  <c r="I373"/>
  <c r="P13" i="1"/>
  <c r="H374" i="5"/>
  <c r="I374"/>
  <c r="P14" i="1"/>
  <c r="H375" i="5"/>
  <c r="I375"/>
  <c r="P15" i="1"/>
  <c r="H376" i="5"/>
  <c r="I376"/>
  <c r="P16" i="1"/>
  <c r="H377" i="5"/>
  <c r="I377"/>
  <c r="P17" i="1"/>
  <c r="H378" i="5"/>
  <c r="I378"/>
  <c r="P18" i="1"/>
  <c r="H379" i="5"/>
  <c r="I379"/>
  <c r="P19" i="1"/>
  <c r="H380" i="5"/>
  <c r="I380"/>
  <c r="P20" i="1"/>
  <c r="H381" i="5"/>
  <c r="I381"/>
  <c r="P26" i="1"/>
  <c r="H382" i="5"/>
  <c r="I382"/>
  <c r="P47" i="1"/>
  <c r="H383" i="5"/>
  <c r="I383"/>
  <c r="P71" i="1"/>
  <c r="H384" i="5"/>
  <c r="I384"/>
  <c r="P72" i="1"/>
  <c r="H385" i="5"/>
  <c r="I385"/>
  <c r="P76" i="1"/>
  <c r="H386" i="5"/>
  <c r="I386"/>
  <c r="P77" i="1"/>
  <c r="H387" i="5"/>
  <c r="I387"/>
  <c r="P79" i="1"/>
  <c r="H388" i="5"/>
  <c r="I388"/>
  <c r="P84" i="1"/>
  <c r="H389" i="5"/>
  <c r="I389"/>
  <c r="P119" i="1"/>
  <c r="H390" i="5"/>
  <c r="I390"/>
  <c r="P120" i="1"/>
  <c r="H391" i="5"/>
  <c r="I391"/>
  <c r="P130" i="1"/>
  <c r="H392" i="5"/>
  <c r="I392"/>
  <c r="P133" i="1"/>
  <c r="H393" i="5"/>
  <c r="I393"/>
  <c r="P137" i="1"/>
  <c r="H394" i="5"/>
  <c r="I394"/>
  <c r="P138" i="1"/>
  <c r="H395" i="5"/>
  <c r="I395"/>
  <c r="P142" i="1"/>
  <c r="H396" i="5"/>
  <c r="I396"/>
  <c r="P144" i="1"/>
  <c r="H397" i="5"/>
  <c r="I397"/>
  <c r="P175" i="1"/>
  <c r="H398" i="5"/>
  <c r="I398"/>
  <c r="P176" i="1"/>
  <c r="H399" i="5"/>
  <c r="I399"/>
  <c r="P177" i="1"/>
  <c r="H400" i="5"/>
  <c r="I400"/>
  <c r="P186" i="1"/>
  <c r="H401" i="5"/>
  <c r="I401"/>
  <c r="P187" i="1"/>
  <c r="H402" i="5"/>
  <c r="I402"/>
  <c r="P188" i="1"/>
  <c r="H403" i="5"/>
  <c r="I403"/>
  <c r="P191" i="1"/>
  <c r="H404" i="5"/>
  <c r="I404"/>
  <c r="P200" i="1"/>
  <c r="H405" i="5"/>
  <c r="I405"/>
  <c r="P201" i="1"/>
  <c r="H406" i="5"/>
  <c r="I406"/>
  <c r="P208" i="1"/>
  <c r="H407" i="5"/>
  <c r="I407"/>
  <c r="P210" i="1"/>
  <c r="H408" i="5"/>
  <c r="I408"/>
  <c r="P216" i="1"/>
  <c r="H409" i="5"/>
  <c r="I409"/>
  <c r="P225" i="1"/>
  <c r="H410" i="5"/>
  <c r="I410"/>
  <c r="P226" i="1"/>
  <c r="H411" i="5"/>
  <c r="I411"/>
  <c r="P231" i="1"/>
  <c r="H412" i="5"/>
  <c r="I412"/>
  <c r="P236" i="1"/>
  <c r="H413" i="5"/>
  <c r="I413"/>
  <c r="P239" i="1"/>
  <c r="H414" i="5"/>
  <c r="I414"/>
  <c r="P241" i="1"/>
  <c r="H415" i="5"/>
  <c r="I415"/>
  <c r="P243" i="1"/>
  <c r="H416" i="5"/>
  <c r="I416"/>
  <c r="P244" i="1"/>
  <c r="H417" i="5"/>
  <c r="I417"/>
  <c r="P250" i="1"/>
  <c r="H418" i="5"/>
  <c r="I418"/>
  <c r="P251" i="1"/>
  <c r="H419" i="5"/>
  <c r="I419"/>
  <c r="P252" i="1"/>
  <c r="H420" i="5"/>
  <c r="I420"/>
  <c r="P253" i="1"/>
  <c r="H421" i="5"/>
  <c r="I421"/>
  <c r="P254" i="1"/>
  <c r="H422" i="5"/>
  <c r="I422"/>
  <c r="P255" i="1"/>
  <c r="H423" i="5"/>
  <c r="I423"/>
  <c r="P268" i="1"/>
  <c r="H424" i="5"/>
  <c r="I424"/>
  <c r="P269" i="1"/>
  <c r="H425" i="5"/>
  <c r="I425"/>
  <c r="P270" i="1"/>
  <c r="H426" i="5"/>
  <c r="I426"/>
  <c r="P302" i="1"/>
  <c r="H427" i="5"/>
  <c r="I427"/>
  <c r="P303" i="1"/>
  <c r="H428" i="5"/>
  <c r="I428"/>
  <c r="P304" i="1"/>
  <c r="H429" i="5"/>
  <c r="I429"/>
  <c r="P305" i="1"/>
  <c r="H430" i="5"/>
  <c r="I430"/>
  <c r="P306" i="1"/>
  <c r="H431" i="5"/>
  <c r="I431"/>
  <c r="P307" i="1"/>
  <c r="H432" i="5"/>
  <c r="I432"/>
  <c r="P308" i="1"/>
  <c r="H433" i="5"/>
  <c r="I433"/>
  <c r="P309" i="1"/>
  <c r="H434" i="5"/>
  <c r="I434"/>
  <c r="P338" i="1"/>
  <c r="H435" i="5"/>
  <c r="I435"/>
  <c r="P343" i="1"/>
  <c r="H436" i="5"/>
  <c r="I436"/>
  <c r="P344" i="1"/>
  <c r="H437" i="5"/>
  <c r="I437"/>
  <c r="P345" i="1"/>
  <c r="H438" i="5"/>
  <c r="I438"/>
  <c r="P346" i="1"/>
  <c r="H439" i="5"/>
  <c r="I439"/>
  <c r="P347" i="1"/>
  <c r="H440" i="5"/>
  <c r="I440"/>
  <c r="P351" i="1"/>
  <c r="H441" i="5"/>
  <c r="I441"/>
  <c r="P352" i="1"/>
  <c r="H442" i="5"/>
  <c r="I442"/>
  <c r="I443"/>
  <c r="C12" i="6"/>
  <c r="C14"/>
  <c r="D3"/>
  <c r="E3"/>
  <c r="D4"/>
  <c r="E4"/>
  <c r="D5"/>
  <c r="E5"/>
  <c r="D6"/>
  <c r="E6"/>
  <c r="D7"/>
  <c r="E7"/>
  <c r="D8"/>
  <c r="E8"/>
  <c r="D9"/>
  <c r="E9"/>
  <c r="D10"/>
  <c r="E10"/>
  <c r="D11"/>
  <c r="E11"/>
  <c r="D12"/>
  <c r="E12"/>
  <c r="E14"/>
  <c r="H447" i="5"/>
  <c r="B13" i="6"/>
  <c r="B4"/>
  <c r="B5"/>
  <c r="B6"/>
  <c r="B7"/>
  <c r="B8"/>
  <c r="B9"/>
  <c r="B10"/>
  <c r="B11"/>
  <c r="B12"/>
  <c r="B3"/>
  <c r="A445" i="5"/>
  <c r="A366"/>
  <c r="A320"/>
  <c r="A299"/>
  <c r="A210"/>
  <c r="A153"/>
  <c r="A33"/>
  <c r="A26"/>
  <c r="A17"/>
  <c r="A8"/>
  <c r="B14" i="6"/>
  <c r="S352" i="1"/>
  <c r="O352"/>
  <c r="S351"/>
  <c r="O345"/>
  <c r="Q240"/>
  <c r="N229"/>
  <c r="O226"/>
  <c r="O225"/>
  <c r="O222"/>
  <c r="O217"/>
  <c r="P214"/>
  <c r="P213"/>
  <c r="G205" i="16"/>
  <c r="L209" i="1"/>
  <c r="S209"/>
  <c r="P209"/>
  <c r="O297"/>
  <c r="E264"/>
  <c r="J125"/>
  <c r="L125"/>
  <c r="E208"/>
  <c r="H208"/>
  <c r="J208"/>
  <c r="G204" i="16"/>
  <c r="L208" i="1"/>
  <c r="N208"/>
  <c r="O208"/>
  <c r="S191"/>
  <c r="S190"/>
  <c r="S189"/>
  <c r="Q185"/>
  <c r="Q184"/>
  <c r="O184"/>
  <c r="O188"/>
  <c r="O187"/>
  <c r="O186"/>
  <c r="G185"/>
  <c r="G184"/>
  <c r="Q183"/>
  <c r="G183"/>
  <c r="O183"/>
  <c r="E182"/>
  <c r="H182"/>
  <c r="L182"/>
  <c r="M182"/>
  <c r="N182"/>
  <c r="P182"/>
  <c r="S182"/>
  <c r="G182"/>
  <c r="O182"/>
  <c r="Q182"/>
  <c r="O181"/>
  <c r="G181"/>
  <c r="G180"/>
  <c r="O180"/>
  <c r="O179"/>
  <c r="G179"/>
  <c r="G178"/>
  <c r="O178"/>
  <c r="O177"/>
  <c r="N177"/>
  <c r="E64"/>
  <c r="F64"/>
  <c r="I64"/>
  <c r="J64"/>
  <c r="N64"/>
  <c r="O64"/>
  <c r="Q64"/>
  <c r="S64"/>
  <c r="G22" i="16"/>
  <c r="G23"/>
  <c r="G24"/>
  <c r="G25"/>
  <c r="G26"/>
  <c r="G27"/>
  <c r="G28"/>
  <c r="G29"/>
  <c r="G30"/>
  <c r="G31"/>
  <c r="G32"/>
  <c r="G33"/>
  <c r="G34"/>
  <c r="G35"/>
  <c r="G36"/>
  <c r="G37"/>
  <c r="G38"/>
  <c r="G39"/>
  <c r="G40"/>
  <c r="G41"/>
  <c r="G42"/>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2"/>
  <c r="G123"/>
  <c r="G124"/>
  <c r="G125"/>
  <c r="G126"/>
  <c r="G127"/>
  <c r="G128"/>
  <c r="G129"/>
  <c r="G130"/>
  <c r="G131"/>
  <c r="G132"/>
  <c r="G133"/>
  <c r="G134"/>
  <c r="G135"/>
  <c r="G136"/>
  <c r="G137"/>
  <c r="G138"/>
  <c r="G139"/>
  <c r="G140"/>
  <c r="G141"/>
  <c r="G142"/>
  <c r="G144"/>
  <c r="G145"/>
  <c r="G150"/>
  <c r="G151"/>
  <c r="G152"/>
  <c r="G153"/>
  <c r="G154"/>
  <c r="G155"/>
  <c r="G156"/>
  <c r="G157"/>
  <c r="G158"/>
  <c r="G159"/>
  <c r="G160"/>
  <c r="G161"/>
  <c r="G162"/>
  <c r="G163"/>
  <c r="G164"/>
  <c r="G165"/>
  <c r="G166"/>
  <c r="G168"/>
  <c r="G169"/>
  <c r="G170"/>
  <c r="G171"/>
  <c r="G172"/>
  <c r="G185"/>
  <c r="G186"/>
  <c r="G187"/>
  <c r="G188"/>
  <c r="G189"/>
  <c r="G190"/>
  <c r="G191"/>
  <c r="G192"/>
  <c r="G193"/>
  <c r="G194"/>
  <c r="G195"/>
  <c r="G196"/>
  <c r="G197"/>
  <c r="G198"/>
  <c r="G199"/>
  <c r="G200"/>
  <c r="G201"/>
  <c r="G202"/>
  <c r="G203"/>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428"/>
  <c r="H7" i="1"/>
  <c r="H8"/>
  <c r="H9"/>
  <c r="H10"/>
  <c r="H11"/>
  <c r="H12"/>
  <c r="H13"/>
  <c r="H14"/>
  <c r="H15"/>
  <c r="H16"/>
  <c r="H17"/>
  <c r="H18"/>
  <c r="H19"/>
  <c r="H20"/>
  <c r="H21"/>
  <c r="H22"/>
  <c r="H23"/>
  <c r="H24"/>
  <c r="H26"/>
  <c r="H29"/>
  <c r="H32"/>
  <c r="H34"/>
  <c r="H35"/>
  <c r="H38"/>
  <c r="H47"/>
  <c r="H54"/>
  <c r="H55"/>
  <c r="H56"/>
  <c r="H63"/>
  <c r="H65"/>
  <c r="H66"/>
  <c r="H67"/>
  <c r="H68"/>
  <c r="H70"/>
  <c r="H71"/>
  <c r="H76"/>
  <c r="H77"/>
  <c r="H78"/>
  <c r="H79"/>
  <c r="H80"/>
  <c r="H81"/>
  <c r="H83"/>
  <c r="H84"/>
  <c r="H85"/>
  <c r="H86"/>
  <c r="H89"/>
  <c r="H91"/>
  <c r="H94"/>
  <c r="H95"/>
  <c r="H96"/>
  <c r="H97"/>
  <c r="H98"/>
  <c r="H99"/>
  <c r="H100"/>
  <c r="H101"/>
  <c r="H102"/>
  <c r="H103"/>
  <c r="H105"/>
  <c r="H106"/>
  <c r="H107"/>
  <c r="H108"/>
  <c r="H109"/>
  <c r="H110"/>
  <c r="H113"/>
  <c r="H114"/>
  <c r="H116"/>
  <c r="H118"/>
  <c r="H119"/>
  <c r="H120"/>
  <c r="H126"/>
  <c r="H130"/>
  <c r="H132"/>
  <c r="H134"/>
  <c r="H135"/>
  <c r="H136"/>
  <c r="H137"/>
  <c r="H138"/>
  <c r="H141"/>
  <c r="H145"/>
  <c r="H147"/>
  <c r="H148"/>
  <c r="H150"/>
  <c r="H151"/>
  <c r="H152"/>
  <c r="H153"/>
  <c r="H154"/>
  <c r="H158"/>
  <c r="H162"/>
  <c r="H169"/>
  <c r="H171"/>
  <c r="H175"/>
  <c r="H176"/>
  <c r="H177"/>
  <c r="H178"/>
  <c r="H179"/>
  <c r="H180"/>
  <c r="H181"/>
  <c r="H183"/>
  <c r="H184"/>
  <c r="H186"/>
  <c r="H187"/>
  <c r="H188"/>
  <c r="H189"/>
  <c r="H190"/>
  <c r="H199"/>
  <c r="H200"/>
  <c r="H209"/>
  <c r="H210"/>
  <c r="H211"/>
  <c r="H212"/>
  <c r="H213"/>
  <c r="H214"/>
  <c r="H215"/>
  <c r="H216"/>
  <c r="H220"/>
  <c r="H221"/>
  <c r="H223"/>
  <c r="H225"/>
  <c r="H226"/>
  <c r="H227"/>
  <c r="H228"/>
  <c r="H229"/>
  <c r="H230"/>
  <c r="H231"/>
  <c r="H234"/>
  <c r="H236"/>
  <c r="H239"/>
  <c r="H241"/>
  <c r="H243"/>
  <c r="H244"/>
  <c r="H245"/>
  <c r="H247"/>
  <c r="H249"/>
  <c r="H250"/>
  <c r="H251"/>
  <c r="H252"/>
  <c r="H253"/>
  <c r="H254"/>
  <c r="H255"/>
  <c r="H256"/>
  <c r="H257"/>
  <c r="H258"/>
  <c r="H259"/>
  <c r="H260"/>
  <c r="H267"/>
  <c r="H268"/>
  <c r="H271"/>
  <c r="H273"/>
  <c r="H275"/>
  <c r="H276"/>
  <c r="H277"/>
  <c r="H278"/>
  <c r="H279"/>
  <c r="H280"/>
  <c r="H281"/>
  <c r="H282"/>
  <c r="H283"/>
  <c r="H287"/>
  <c r="H288"/>
  <c r="H290"/>
  <c r="H292"/>
  <c r="H302"/>
  <c r="H303"/>
  <c r="H304"/>
  <c r="H305"/>
  <c r="H306"/>
  <c r="H307"/>
  <c r="H308"/>
  <c r="H309"/>
  <c r="H310"/>
  <c r="H311"/>
  <c r="H312"/>
  <c r="H313"/>
  <c r="H314"/>
  <c r="H315"/>
  <c r="H316"/>
  <c r="H317"/>
  <c r="H318"/>
  <c r="H323"/>
  <c r="H324"/>
  <c r="H325"/>
  <c r="H326"/>
  <c r="H329"/>
  <c r="H334"/>
  <c r="H335"/>
  <c r="H336"/>
  <c r="H338"/>
  <c r="H342"/>
  <c r="H343"/>
  <c r="H344"/>
  <c r="H345"/>
  <c r="H346"/>
  <c r="H347"/>
  <c r="H351"/>
  <c r="H352"/>
  <c r="H359"/>
  <c r="H360"/>
  <c r="H361"/>
  <c r="H362"/>
  <c r="H364"/>
  <c r="H365"/>
  <c r="H366"/>
  <c r="H368"/>
  <c r="H369"/>
  <c r="H370"/>
  <c r="H372"/>
  <c r="H373"/>
  <c r="H374"/>
  <c r="H376"/>
  <c r="H381"/>
  <c r="H382"/>
  <c r="H383"/>
  <c r="H384"/>
  <c r="H385"/>
  <c r="H386"/>
  <c r="H387"/>
  <c r="H388"/>
  <c r="H389"/>
  <c r="H390"/>
  <c r="H391"/>
  <c r="H392"/>
  <c r="H393"/>
  <c r="H394"/>
  <c r="H395"/>
  <c r="H396"/>
  <c r="H397"/>
  <c r="H398"/>
  <c r="H400"/>
  <c r="H402"/>
  <c r="H419"/>
  <c r="H422"/>
  <c r="H423"/>
  <c r="H6"/>
  <c r="G438" i="20"/>
  <c r="H436" i="1"/>
  <c r="H431" i="12"/>
  <c r="H43" i="16"/>
  <c r="H121"/>
  <c r="H143"/>
  <c r="H146"/>
  <c r="H147"/>
  <c r="H148"/>
  <c r="H149"/>
  <c r="H167"/>
  <c r="H173"/>
  <c r="H174"/>
  <c r="H175"/>
  <c r="H176"/>
  <c r="H177"/>
  <c r="H178"/>
  <c r="H179"/>
  <c r="H180"/>
  <c r="H181"/>
  <c r="H182"/>
  <c r="H183"/>
  <c r="H184"/>
  <c r="H267"/>
  <c r="H330"/>
  <c r="H331"/>
  <c r="H383"/>
  <c r="H384"/>
  <c r="H385"/>
  <c r="H428"/>
  <c r="H431"/>
  <c r="H428" i="21"/>
  <c r="H429" i="15"/>
  <c r="G2" i="16"/>
  <c r="S21" i="1"/>
  <c r="S22"/>
  <c r="S24"/>
  <c r="S27"/>
  <c r="S28"/>
  <c r="S29"/>
  <c r="S32"/>
  <c r="S33"/>
  <c r="S34"/>
  <c r="S35"/>
  <c r="S36"/>
  <c r="S37"/>
  <c r="S38"/>
  <c r="S39"/>
  <c r="S40"/>
  <c r="S41"/>
  <c r="S42"/>
  <c r="S43"/>
  <c r="S44"/>
  <c r="S48"/>
  <c r="S49"/>
  <c r="S50"/>
  <c r="S51"/>
  <c r="S52"/>
  <c r="S53"/>
  <c r="S54"/>
  <c r="S55"/>
  <c r="S56"/>
  <c r="S57"/>
  <c r="S58"/>
  <c r="S63"/>
  <c r="S65"/>
  <c r="S66"/>
  <c r="S67"/>
  <c r="S78"/>
  <c r="S79"/>
  <c r="S80"/>
  <c r="S81"/>
  <c r="S82"/>
  <c r="S83"/>
  <c r="S84"/>
  <c r="S85"/>
  <c r="S86"/>
  <c r="S90"/>
  <c r="S91"/>
  <c r="S92"/>
  <c r="S93"/>
  <c r="S94"/>
  <c r="S95"/>
  <c r="S96"/>
  <c r="S97"/>
  <c r="S98"/>
  <c r="S99"/>
  <c r="S100"/>
  <c r="S107"/>
  <c r="S111"/>
  <c r="S134"/>
  <c r="S137"/>
  <c r="S138"/>
  <c r="S139"/>
  <c r="S140"/>
  <c r="S141"/>
  <c r="S156"/>
  <c r="S157"/>
  <c r="S158"/>
  <c r="S161"/>
  <c r="S168"/>
  <c r="S177"/>
  <c r="S178"/>
  <c r="S183"/>
  <c r="S184"/>
  <c r="S185"/>
  <c r="S206"/>
  <c r="S210"/>
  <c r="S212"/>
  <c r="S212" i="3"/>
  <c r="S218" i="1"/>
  <c r="S219"/>
  <c r="S227"/>
  <c r="S230"/>
  <c r="S233"/>
  <c r="S237"/>
  <c r="S238"/>
  <c r="S239"/>
  <c r="S241"/>
  <c r="S243"/>
  <c r="S244"/>
  <c r="S256"/>
  <c r="S257"/>
  <c r="S263"/>
  <c r="S267"/>
  <c r="S272"/>
  <c r="S295"/>
  <c r="S296"/>
  <c r="S305"/>
  <c r="S306"/>
  <c r="S310"/>
  <c r="S311"/>
  <c r="S312"/>
  <c r="S313"/>
  <c r="S314"/>
  <c r="S316"/>
  <c r="S317"/>
  <c r="S318"/>
  <c r="S323"/>
  <c r="S324"/>
  <c r="S325"/>
  <c r="S329"/>
  <c r="S334"/>
  <c r="S335"/>
  <c r="S336"/>
  <c r="S338"/>
  <c r="S350"/>
  <c r="S361"/>
  <c r="S362"/>
  <c r="S363"/>
  <c r="S368"/>
  <c r="S378"/>
  <c r="S379"/>
  <c r="S380"/>
  <c r="S387"/>
  <c r="S388"/>
  <c r="S389"/>
  <c r="S6"/>
  <c r="G439" i="11"/>
  <c r="S436" i="1"/>
  <c r="G428" i="12"/>
  <c r="R436" i="1"/>
  <c r="R27"/>
  <c r="R28"/>
  <c r="R33"/>
  <c r="R49"/>
  <c r="R50"/>
  <c r="R52"/>
  <c r="R54"/>
  <c r="R55"/>
  <c r="R56"/>
  <c r="R59"/>
  <c r="R60"/>
  <c r="R61"/>
  <c r="R65"/>
  <c r="R66"/>
  <c r="R67"/>
  <c r="R150"/>
  <c r="R228"/>
  <c r="R265"/>
  <c r="R267"/>
  <c r="R334"/>
  <c r="R335"/>
  <c r="R400"/>
  <c r="R401"/>
  <c r="R402"/>
  <c r="R408"/>
  <c r="G428" i="9"/>
  <c r="Q436" i="1"/>
  <c r="Q231"/>
  <c r="Q237"/>
  <c r="Q238"/>
  <c r="Q239"/>
  <c r="Q243"/>
  <c r="Q244"/>
  <c r="Q245"/>
  <c r="Q246"/>
  <c r="Q250"/>
  <c r="Q251"/>
  <c r="Q252"/>
  <c r="Q253"/>
  <c r="Q254"/>
  <c r="Q255"/>
  <c r="Q256"/>
  <c r="Q257"/>
  <c r="Q260"/>
  <c r="Q261"/>
  <c r="Q268"/>
  <c r="Q321"/>
  <c r="Q322"/>
  <c r="Q323"/>
  <c r="Q324"/>
  <c r="Q325"/>
  <c r="Q326"/>
  <c r="Q329"/>
  <c r="Q336"/>
  <c r="Q384"/>
  <c r="Q385"/>
  <c r="Q386"/>
  <c r="Q227"/>
  <c r="Q23"/>
  <c r="Q24"/>
  <c r="Q25"/>
  <c r="Q26"/>
  <c r="Q27"/>
  <c r="Q28"/>
  <c r="Q32"/>
  <c r="Q34"/>
  <c r="Q35"/>
  <c r="Q37"/>
  <c r="Q47"/>
  <c r="Q53"/>
  <c r="Q54"/>
  <c r="Q55"/>
  <c r="Q56"/>
  <c r="Q65"/>
  <c r="Q66"/>
  <c r="Q67"/>
  <c r="Q68"/>
  <c r="Q70"/>
  <c r="Q76"/>
  <c r="Q77"/>
  <c r="Q94"/>
  <c r="Q95"/>
  <c r="Q97"/>
  <c r="Q99"/>
  <c r="Q108"/>
  <c r="Q124"/>
  <c r="Q132"/>
  <c r="Q150"/>
  <c r="Q151"/>
  <c r="Q152"/>
  <c r="Q153"/>
  <c r="Q154"/>
  <c r="Q175"/>
  <c r="Q178"/>
  <c r="Q179"/>
  <c r="Q180"/>
  <c r="Q181"/>
  <c r="Q186"/>
  <c r="Q187"/>
  <c r="Q188"/>
  <c r="Q189"/>
  <c r="Q190"/>
  <c r="Q191"/>
  <c r="Q199"/>
  <c r="Q200"/>
  <c r="Q201"/>
  <c r="Q210"/>
  <c r="Q211"/>
  <c r="Q213"/>
  <c r="Q214"/>
  <c r="Q215"/>
  <c r="Q220"/>
  <c r="Q6"/>
  <c r="G430" i="10"/>
  <c r="P436" i="1"/>
  <c r="P211"/>
  <c r="P215"/>
  <c r="P217"/>
  <c r="P218"/>
  <c r="P220"/>
  <c r="P221"/>
  <c r="P222"/>
  <c r="P223"/>
  <c r="P227"/>
  <c r="P228"/>
  <c r="P229"/>
  <c r="P230"/>
  <c r="P232"/>
  <c r="P233"/>
  <c r="P234"/>
  <c r="P235"/>
  <c r="P237"/>
  <c r="P238"/>
  <c r="P245"/>
  <c r="P246"/>
  <c r="P247"/>
  <c r="P248"/>
  <c r="P249"/>
  <c r="P256"/>
  <c r="P257"/>
  <c r="P258"/>
  <c r="P259"/>
  <c r="P260"/>
  <c r="P261"/>
  <c r="P271"/>
  <c r="P273"/>
  <c r="P274"/>
  <c r="P275"/>
  <c r="P276"/>
  <c r="P277"/>
  <c r="P278"/>
  <c r="P279"/>
  <c r="P280"/>
  <c r="P281"/>
  <c r="P282"/>
  <c r="P283"/>
  <c r="P310"/>
  <c r="P311"/>
  <c r="P312"/>
  <c r="P313"/>
  <c r="P314"/>
  <c r="P315"/>
  <c r="P316"/>
  <c r="P317"/>
  <c r="P318"/>
  <c r="P323"/>
  <c r="P324"/>
  <c r="P325"/>
  <c r="P326"/>
  <c r="P329"/>
  <c r="P334"/>
  <c r="P335"/>
  <c r="P336"/>
  <c r="P337"/>
  <c r="P342"/>
  <c r="P350"/>
  <c r="P353"/>
  <c r="P354"/>
  <c r="P355"/>
  <c r="P356"/>
  <c r="P357"/>
  <c r="P359"/>
  <c r="P360"/>
  <c r="P366"/>
  <c r="P367"/>
  <c r="P368"/>
  <c r="P369"/>
  <c r="P372"/>
  <c r="P381"/>
  <c r="P382"/>
  <c r="P383"/>
  <c r="P384"/>
  <c r="P385"/>
  <c r="P386"/>
  <c r="P387"/>
  <c r="P388"/>
  <c r="P389"/>
  <c r="P400"/>
  <c r="P401"/>
  <c r="P419"/>
  <c r="P420"/>
  <c r="P21"/>
  <c r="P22"/>
  <c r="P23"/>
  <c r="P24"/>
  <c r="P25"/>
  <c r="P68"/>
  <c r="P69"/>
  <c r="P70"/>
  <c r="P78"/>
  <c r="P80"/>
  <c r="P85"/>
  <c r="P86"/>
  <c r="P107"/>
  <c r="P108"/>
  <c r="P116"/>
  <c r="P117"/>
  <c r="P118"/>
  <c r="P126"/>
  <c r="P127"/>
  <c r="P128"/>
  <c r="P129"/>
  <c r="P131"/>
  <c r="P132"/>
  <c r="P135"/>
  <c r="P139"/>
  <c r="P140"/>
  <c r="P141"/>
  <c r="P143"/>
  <c r="P145"/>
  <c r="P147"/>
  <c r="P149"/>
  <c r="P150"/>
  <c r="P151"/>
  <c r="P152"/>
  <c r="P153"/>
  <c r="P154"/>
  <c r="P156"/>
  <c r="P157"/>
  <c r="P158"/>
  <c r="P164"/>
  <c r="P165"/>
  <c r="P166"/>
  <c r="P167"/>
  <c r="P168"/>
  <c r="P169"/>
  <c r="P178"/>
  <c r="P179"/>
  <c r="P180"/>
  <c r="P181"/>
  <c r="P183"/>
  <c r="P184"/>
  <c r="P189"/>
  <c r="P190"/>
  <c r="P192"/>
  <c r="P194"/>
  <c r="P195"/>
  <c r="P199"/>
  <c r="P6"/>
  <c r="G428" i="13"/>
  <c r="O436" i="1"/>
  <c r="O104"/>
  <c r="O105"/>
  <c r="O106"/>
  <c r="O109"/>
  <c r="O110"/>
  <c r="O113"/>
  <c r="O114"/>
  <c r="O116"/>
  <c r="O117"/>
  <c r="O118"/>
  <c r="O119"/>
  <c r="O120"/>
  <c r="O125"/>
  <c r="O126"/>
  <c r="O133"/>
  <c r="O135"/>
  <c r="O137"/>
  <c r="O138"/>
  <c r="O139"/>
  <c r="O140"/>
  <c r="O145"/>
  <c r="O146"/>
  <c r="O147"/>
  <c r="O148"/>
  <c r="O149"/>
  <c r="O150"/>
  <c r="O151"/>
  <c r="O152"/>
  <c r="O153"/>
  <c r="O154"/>
  <c r="O155"/>
  <c r="O156"/>
  <c r="O157"/>
  <c r="O158"/>
  <c r="O160"/>
  <c r="O162"/>
  <c r="O164"/>
  <c r="O165"/>
  <c r="O169"/>
  <c r="O171"/>
  <c r="O176"/>
  <c r="O189"/>
  <c r="O190"/>
  <c r="O191"/>
  <c r="O199"/>
  <c r="O200"/>
  <c r="O201"/>
  <c r="O210"/>
  <c r="O211"/>
  <c r="O213"/>
  <c r="O214"/>
  <c r="O215"/>
  <c r="O221"/>
  <c r="O227"/>
  <c r="O228"/>
  <c r="O229"/>
  <c r="O230"/>
  <c r="O231"/>
  <c r="O233"/>
  <c r="O234"/>
  <c r="O235"/>
  <c r="O236"/>
  <c r="O237"/>
  <c r="O238"/>
  <c r="O239"/>
  <c r="O241"/>
  <c r="O243"/>
  <c r="O244"/>
  <c r="O245"/>
  <c r="O246"/>
  <c r="O247"/>
  <c r="O248"/>
  <c r="O249"/>
  <c r="O250"/>
  <c r="O251"/>
  <c r="O252"/>
  <c r="O253"/>
  <c r="O254"/>
  <c r="O255"/>
  <c r="O256"/>
  <c r="O257"/>
  <c r="O258"/>
  <c r="O259"/>
  <c r="O260"/>
  <c r="O261"/>
  <c r="O263"/>
  <c r="O264"/>
  <c r="O265"/>
  <c r="O266"/>
  <c r="O268"/>
  <c r="O271"/>
  <c r="O273"/>
  <c r="O274"/>
  <c r="O275"/>
  <c r="O276"/>
  <c r="O277"/>
  <c r="O278"/>
  <c r="O279"/>
  <c r="O280"/>
  <c r="O281"/>
  <c r="O282"/>
  <c r="O283"/>
  <c r="O287"/>
  <c r="O288"/>
  <c r="O289"/>
  <c r="O290"/>
  <c r="O292"/>
  <c r="O299"/>
  <c r="T299"/>
  <c r="O300"/>
  <c r="O301"/>
  <c r="O302"/>
  <c r="O303"/>
  <c r="O304"/>
  <c r="O305"/>
  <c r="O306"/>
  <c r="O307"/>
  <c r="O308"/>
  <c r="O309"/>
  <c r="O310"/>
  <c r="O311"/>
  <c r="O312"/>
  <c r="O313"/>
  <c r="O314"/>
  <c r="O315"/>
  <c r="O316"/>
  <c r="O317"/>
  <c r="O318"/>
  <c r="O321"/>
  <c r="O322"/>
  <c r="O323"/>
  <c r="O324"/>
  <c r="O325"/>
  <c r="O326"/>
  <c r="O327"/>
  <c r="O328"/>
  <c r="O329"/>
  <c r="O334"/>
  <c r="O335"/>
  <c r="O336"/>
  <c r="O338"/>
  <c r="O339"/>
  <c r="O342"/>
  <c r="O343"/>
  <c r="O344"/>
  <c r="O346"/>
  <c r="O347"/>
  <c r="O348"/>
  <c r="O349"/>
  <c r="O350"/>
  <c r="O351"/>
  <c r="O358"/>
  <c r="O359"/>
  <c r="O360"/>
  <c r="O361"/>
  <c r="O362"/>
  <c r="O363"/>
  <c r="O364"/>
  <c r="O365"/>
  <c r="O366"/>
  <c r="O367"/>
  <c r="O368"/>
  <c r="O369"/>
  <c r="O370"/>
  <c r="O371"/>
  <c r="O372"/>
  <c r="O373"/>
  <c r="O374"/>
  <c r="O375"/>
  <c r="O376"/>
  <c r="O378"/>
  <c r="O379"/>
  <c r="O380"/>
  <c r="O381"/>
  <c r="O382"/>
  <c r="O383"/>
  <c r="O384"/>
  <c r="O385"/>
  <c r="O386"/>
  <c r="O387"/>
  <c r="O388"/>
  <c r="O389"/>
  <c r="O390"/>
  <c r="O391"/>
  <c r="O392"/>
  <c r="O393"/>
  <c r="O394"/>
  <c r="O395"/>
  <c r="O396"/>
  <c r="O397"/>
  <c r="O398"/>
  <c r="O399"/>
  <c r="O400"/>
  <c r="O401"/>
  <c r="O410"/>
  <c r="O411"/>
  <c r="O418"/>
  <c r="O420"/>
  <c r="O422"/>
  <c r="O423"/>
  <c r="O427"/>
  <c r="O428"/>
  <c r="T428"/>
  <c r="E428" i="3"/>
  <c r="O429" i="1"/>
  <c r="T429"/>
  <c r="O430"/>
  <c r="T430"/>
  <c r="O430" i="2"/>
  <c r="O431" i="1"/>
  <c r="T431"/>
  <c r="Q431" i="2"/>
  <c r="O21" i="1"/>
  <c r="O22"/>
  <c r="O23"/>
  <c r="O25"/>
  <c r="O26"/>
  <c r="O48"/>
  <c r="O49"/>
  <c r="O50"/>
  <c r="O51"/>
  <c r="O52"/>
  <c r="O53"/>
  <c r="O54"/>
  <c r="O55"/>
  <c r="O56"/>
  <c r="O63"/>
  <c r="O65"/>
  <c r="O66"/>
  <c r="O67"/>
  <c r="O68"/>
  <c r="O69"/>
  <c r="O70"/>
  <c r="O71"/>
  <c r="O72"/>
  <c r="O73"/>
  <c r="O76"/>
  <c r="O77"/>
  <c r="O78"/>
  <c r="O79"/>
  <c r="O81"/>
  <c r="O82"/>
  <c r="O83"/>
  <c r="O84"/>
  <c r="O85"/>
  <c r="O86"/>
  <c r="O89"/>
  <c r="O90"/>
  <c r="O91"/>
  <c r="O92"/>
  <c r="O93"/>
  <c r="O95"/>
  <c r="O96"/>
  <c r="O97"/>
  <c r="O98"/>
  <c r="O99"/>
  <c r="O100"/>
  <c r="G429" i="14"/>
  <c r="N436" i="1"/>
  <c r="N17"/>
  <c r="N18"/>
  <c r="N19"/>
  <c r="N22"/>
  <c r="N23"/>
  <c r="N25"/>
  <c r="N34"/>
  <c r="N35"/>
  <c r="N49"/>
  <c r="N50"/>
  <c r="N51"/>
  <c r="N52"/>
  <c r="N53"/>
  <c r="N54"/>
  <c r="N55"/>
  <c r="N56"/>
  <c r="N57"/>
  <c r="N58"/>
  <c r="N63"/>
  <c r="N65"/>
  <c r="N66"/>
  <c r="N67"/>
  <c r="N73"/>
  <c r="N76"/>
  <c r="N78"/>
  <c r="N79"/>
  <c r="N80"/>
  <c r="N81"/>
  <c r="N82"/>
  <c r="N83"/>
  <c r="N84"/>
  <c r="N85"/>
  <c r="N86"/>
  <c r="N89"/>
  <c r="N90"/>
  <c r="N91"/>
  <c r="N92"/>
  <c r="N93"/>
  <c r="N94"/>
  <c r="N95"/>
  <c r="N97"/>
  <c r="N99"/>
  <c r="N109"/>
  <c r="N111"/>
  <c r="N125"/>
  <c r="N126"/>
  <c r="N127"/>
  <c r="N128"/>
  <c r="N129"/>
  <c r="N130"/>
  <c r="N131"/>
  <c r="N132"/>
  <c r="N133"/>
  <c r="N137"/>
  <c r="N138"/>
  <c r="N141"/>
  <c r="N143"/>
  <c r="N147"/>
  <c r="N148"/>
  <c r="N149"/>
  <c r="N150"/>
  <c r="N151"/>
  <c r="N152"/>
  <c r="N153"/>
  <c r="N156"/>
  <c r="N157"/>
  <c r="N161"/>
  <c r="N162"/>
  <c r="N164"/>
  <c r="N165"/>
  <c r="N169"/>
  <c r="N171"/>
  <c r="N178"/>
  <c r="N179"/>
  <c r="N180"/>
  <c r="N181"/>
  <c r="N183"/>
  <c r="N184"/>
  <c r="N185"/>
  <c r="N189"/>
  <c r="N190"/>
  <c r="N199"/>
  <c r="N210"/>
  <c r="N211"/>
  <c r="N213"/>
  <c r="N214"/>
  <c r="N217"/>
  <c r="N219"/>
  <c r="N227"/>
  <c r="N233"/>
  <c r="N234"/>
  <c r="N237"/>
  <c r="N238"/>
  <c r="N239"/>
  <c r="N241"/>
  <c r="N243"/>
  <c r="N244"/>
  <c r="N248"/>
  <c r="N249"/>
  <c r="N250"/>
  <c r="N251"/>
  <c r="N252"/>
  <c r="N253"/>
  <c r="N254"/>
  <c r="N255"/>
  <c r="N256"/>
  <c r="N257"/>
  <c r="N263"/>
  <c r="N273"/>
  <c r="N274"/>
  <c r="N275"/>
  <c r="N276"/>
  <c r="N277"/>
  <c r="N278"/>
  <c r="N279"/>
  <c r="N280"/>
  <c r="N281"/>
  <c r="N282"/>
  <c r="N283"/>
  <c r="N287"/>
  <c r="N288"/>
  <c r="N289"/>
  <c r="N290"/>
  <c r="N302"/>
  <c r="N303"/>
  <c r="N304"/>
  <c r="N305"/>
  <c r="N306"/>
  <c r="N307"/>
  <c r="N308"/>
  <c r="N309"/>
  <c r="N319"/>
  <c r="N323"/>
  <c r="N324"/>
  <c r="N325"/>
  <c r="N326"/>
  <c r="N329"/>
  <c r="N337"/>
  <c r="N359"/>
  <c r="N360"/>
  <c r="N365"/>
  <c r="N366"/>
  <c r="N367"/>
  <c r="N368"/>
  <c r="N369"/>
  <c r="N370"/>
  <c r="N371"/>
  <c r="N372"/>
  <c r="N376"/>
  <c r="N382"/>
  <c r="N383"/>
  <c r="N384"/>
  <c r="N385"/>
  <c r="N386"/>
  <c r="N387"/>
  <c r="N388"/>
  <c r="N389"/>
  <c r="N390"/>
  <c r="N391"/>
  <c r="N392"/>
  <c r="N393"/>
  <c r="N394"/>
  <c r="N395"/>
  <c r="N396"/>
  <c r="N397"/>
  <c r="N398"/>
  <c r="N399"/>
  <c r="N400"/>
  <c r="N401"/>
  <c r="N410"/>
  <c r="N411"/>
  <c r="N422"/>
  <c r="N423"/>
  <c r="N8"/>
  <c r="N9"/>
  <c r="N10"/>
  <c r="N11"/>
  <c r="N13"/>
  <c r="N14"/>
  <c r="N15"/>
  <c r="G428" i="15"/>
  <c r="M436" i="1"/>
  <c r="M7"/>
  <c r="M8"/>
  <c r="M9"/>
  <c r="M10"/>
  <c r="M11"/>
  <c r="M12"/>
  <c r="M13"/>
  <c r="M14"/>
  <c r="M15"/>
  <c r="M17"/>
  <c r="M18"/>
  <c r="M19"/>
  <c r="M26"/>
  <c r="M76"/>
  <c r="M78"/>
  <c r="M79"/>
  <c r="M80"/>
  <c r="M81"/>
  <c r="M82"/>
  <c r="M83"/>
  <c r="M84"/>
  <c r="M86"/>
  <c r="M91"/>
  <c r="M93"/>
  <c r="M94"/>
  <c r="M95"/>
  <c r="M96"/>
  <c r="M97"/>
  <c r="M98"/>
  <c r="M99"/>
  <c r="M100"/>
  <c r="M156"/>
  <c r="M157"/>
  <c r="M158"/>
  <c r="M178"/>
  <c r="M179"/>
  <c r="M180"/>
  <c r="M181"/>
  <c r="M183"/>
  <c r="M184"/>
  <c r="M189"/>
  <c r="M190"/>
  <c r="M210"/>
  <c r="M211"/>
  <c r="M213"/>
  <c r="M214"/>
  <c r="M227"/>
  <c r="M247"/>
  <c r="M248"/>
  <c r="M256"/>
  <c r="M257"/>
  <c r="M323"/>
  <c r="M324"/>
  <c r="M325"/>
  <c r="M326"/>
  <c r="M381"/>
  <c r="M382"/>
  <c r="M383"/>
  <c r="M387"/>
  <c r="M388"/>
  <c r="M389"/>
  <c r="L436"/>
  <c r="L26"/>
  <c r="L47"/>
  <c r="L147"/>
  <c r="L150"/>
  <c r="L151"/>
  <c r="L152"/>
  <c r="L153"/>
  <c r="L171"/>
  <c r="L177"/>
  <c r="L178"/>
  <c r="L179"/>
  <c r="L180"/>
  <c r="L181"/>
  <c r="L183"/>
  <c r="L184"/>
  <c r="L186"/>
  <c r="L187"/>
  <c r="L188"/>
  <c r="L210"/>
  <c r="L212"/>
  <c r="L213"/>
  <c r="L214"/>
  <c r="L215"/>
  <c r="L271"/>
  <c r="L334"/>
  <c r="L335"/>
  <c r="L337"/>
  <c r="L387"/>
  <c r="L388"/>
  <c r="L389"/>
  <c r="G5" i="17"/>
  <c r="K436" i="1"/>
  <c r="K435"/>
  <c r="G436" i="18"/>
  <c r="J436" i="1"/>
  <c r="J7"/>
  <c r="J8"/>
  <c r="J9"/>
  <c r="J10"/>
  <c r="J11"/>
  <c r="J12"/>
  <c r="J13"/>
  <c r="J14"/>
  <c r="J15"/>
  <c r="J16"/>
  <c r="J17"/>
  <c r="J18"/>
  <c r="J19"/>
  <c r="J25"/>
  <c r="J26"/>
  <c r="J28"/>
  <c r="J29"/>
  <c r="J30"/>
  <c r="J31"/>
  <c r="J34"/>
  <c r="J35"/>
  <c r="J36"/>
  <c r="J37"/>
  <c r="J38"/>
  <c r="J39"/>
  <c r="J40"/>
  <c r="J41"/>
  <c r="J42"/>
  <c r="J43"/>
  <c r="J44"/>
  <c r="J47"/>
  <c r="J48"/>
  <c r="J49"/>
  <c r="J50"/>
  <c r="J51"/>
  <c r="J52"/>
  <c r="J53"/>
  <c r="J54"/>
  <c r="J55"/>
  <c r="J56"/>
  <c r="J57"/>
  <c r="J58"/>
  <c r="J59"/>
  <c r="J60"/>
  <c r="J61"/>
  <c r="J63"/>
  <c r="J65"/>
  <c r="J66"/>
  <c r="J67"/>
  <c r="J71"/>
  <c r="J72"/>
  <c r="J73"/>
  <c r="J76"/>
  <c r="J77"/>
  <c r="J79"/>
  <c r="J84"/>
  <c r="J85"/>
  <c r="J86"/>
  <c r="J90"/>
  <c r="J92"/>
  <c r="J93"/>
  <c r="J96"/>
  <c r="J98"/>
  <c r="J100"/>
  <c r="J104"/>
  <c r="J105"/>
  <c r="J106"/>
  <c r="J109"/>
  <c r="J110"/>
  <c r="J111"/>
  <c r="J112"/>
  <c r="J126"/>
  <c r="J127"/>
  <c r="J128"/>
  <c r="J129"/>
  <c r="J130"/>
  <c r="J131"/>
  <c r="J133"/>
  <c r="J137"/>
  <c r="J138"/>
  <c r="J139"/>
  <c r="J140"/>
  <c r="J143"/>
  <c r="J149"/>
  <c r="J151"/>
  <c r="J152"/>
  <c r="J155"/>
  <c r="J156"/>
  <c r="J157"/>
  <c r="J158"/>
  <c r="J159"/>
  <c r="J161"/>
  <c r="J162"/>
  <c r="J164"/>
  <c r="J167"/>
  <c r="J168"/>
  <c r="J173"/>
  <c r="J176"/>
  <c r="J177"/>
  <c r="J186"/>
  <c r="J187"/>
  <c r="J188"/>
  <c r="J198"/>
  <c r="J200"/>
  <c r="J201"/>
  <c r="J210"/>
  <c r="J218"/>
  <c r="J219"/>
  <c r="J220"/>
  <c r="J221"/>
  <c r="J222"/>
  <c r="J226"/>
  <c r="J228"/>
  <c r="J230"/>
  <c r="J231"/>
  <c r="J233"/>
  <c r="J235"/>
  <c r="J236"/>
  <c r="J237"/>
  <c r="J238"/>
  <c r="J239"/>
  <c r="J241"/>
  <c r="J244"/>
  <c r="J246"/>
  <c r="J247"/>
  <c r="J248"/>
  <c r="J250"/>
  <c r="J251"/>
  <c r="J252"/>
  <c r="J253"/>
  <c r="J254"/>
  <c r="J255"/>
  <c r="J258"/>
  <c r="J261"/>
  <c r="J262"/>
  <c r="J263"/>
  <c r="J264"/>
  <c r="J265"/>
  <c r="J266"/>
  <c r="J268"/>
  <c r="J271"/>
  <c r="J273"/>
  <c r="J274"/>
  <c r="J275"/>
  <c r="J276"/>
  <c r="J277"/>
  <c r="J278"/>
  <c r="J279"/>
  <c r="J280"/>
  <c r="J281"/>
  <c r="J282"/>
  <c r="J283"/>
  <c r="J284"/>
  <c r="J285"/>
  <c r="J286"/>
  <c r="J287"/>
  <c r="J288"/>
  <c r="J289"/>
  <c r="J290"/>
  <c r="J292"/>
  <c r="J302"/>
  <c r="J303"/>
  <c r="J304"/>
  <c r="J305"/>
  <c r="J306"/>
  <c r="J308"/>
  <c r="J309"/>
  <c r="J310"/>
  <c r="J311"/>
  <c r="J312"/>
  <c r="J313"/>
  <c r="J314"/>
  <c r="J315"/>
  <c r="J316"/>
  <c r="J317"/>
  <c r="J318"/>
  <c r="J330"/>
  <c r="J331"/>
  <c r="J332"/>
  <c r="J334"/>
  <c r="J335"/>
  <c r="J336"/>
  <c r="J337"/>
  <c r="J343"/>
  <c r="J344"/>
  <c r="J345"/>
  <c r="J346"/>
  <c r="J347"/>
  <c r="J348"/>
  <c r="J351"/>
  <c r="J352"/>
  <c r="J361"/>
  <c r="J362"/>
  <c r="J363"/>
  <c r="J364"/>
  <c r="J373"/>
  <c r="J374"/>
  <c r="J381"/>
  <c r="J390"/>
  <c r="J391"/>
  <c r="J392"/>
  <c r="J393"/>
  <c r="J394"/>
  <c r="J395"/>
  <c r="J396"/>
  <c r="J397"/>
  <c r="J398"/>
  <c r="J399"/>
  <c r="J401"/>
  <c r="J402"/>
  <c r="J408"/>
  <c r="J420"/>
  <c r="J6"/>
  <c r="G428" i="19"/>
  <c r="I436" i="1"/>
  <c r="I27"/>
  <c r="I28"/>
  <c r="I29"/>
  <c r="I30"/>
  <c r="I31"/>
  <c r="I32"/>
  <c r="I34"/>
  <c r="I35"/>
  <c r="I36"/>
  <c r="I38"/>
  <c r="I39"/>
  <c r="I40"/>
  <c r="I41"/>
  <c r="I42"/>
  <c r="I43"/>
  <c r="I44"/>
  <c r="I48"/>
  <c r="I49"/>
  <c r="I50"/>
  <c r="I51"/>
  <c r="I52"/>
  <c r="I53"/>
  <c r="I54"/>
  <c r="I55"/>
  <c r="I56"/>
  <c r="I57"/>
  <c r="I58"/>
  <c r="I59"/>
  <c r="I60"/>
  <c r="I61"/>
  <c r="I63"/>
  <c r="I65"/>
  <c r="I66"/>
  <c r="I67"/>
  <c r="I73"/>
  <c r="I90"/>
  <c r="I91"/>
  <c r="I92"/>
  <c r="I93"/>
  <c r="I94"/>
  <c r="I95"/>
  <c r="I96"/>
  <c r="I97"/>
  <c r="I98"/>
  <c r="I99"/>
  <c r="I100"/>
  <c r="I104"/>
  <c r="I105"/>
  <c r="I106"/>
  <c r="I109"/>
  <c r="I110"/>
  <c r="I112"/>
  <c r="I132"/>
  <c r="I137"/>
  <c r="I138"/>
  <c r="I141"/>
  <c r="I150"/>
  <c r="I151"/>
  <c r="I152"/>
  <c r="I153"/>
  <c r="I162"/>
  <c r="I173"/>
  <c r="I198"/>
  <c r="I228"/>
  <c r="I230"/>
  <c r="I258"/>
  <c r="I260"/>
  <c r="I261"/>
  <c r="I262"/>
  <c r="I263"/>
  <c r="I264"/>
  <c r="I265"/>
  <c r="I266"/>
  <c r="I268"/>
  <c r="I272"/>
  <c r="I273"/>
  <c r="I274"/>
  <c r="I275"/>
  <c r="I276"/>
  <c r="I277"/>
  <c r="I278"/>
  <c r="I279"/>
  <c r="I280"/>
  <c r="I281"/>
  <c r="I282"/>
  <c r="I283"/>
  <c r="I284"/>
  <c r="I285"/>
  <c r="I286"/>
  <c r="I287"/>
  <c r="I288"/>
  <c r="I289"/>
  <c r="I290"/>
  <c r="I336"/>
  <c r="I384"/>
  <c r="I385"/>
  <c r="I386"/>
  <c r="I390"/>
  <c r="I391"/>
  <c r="I392"/>
  <c r="I393"/>
  <c r="I394"/>
  <c r="I395"/>
  <c r="I396"/>
  <c r="I397"/>
  <c r="I398"/>
  <c r="I403"/>
  <c r="I404"/>
  <c r="I405"/>
  <c r="I406"/>
  <c r="I408"/>
  <c r="I419"/>
  <c r="I420"/>
  <c r="G428" i="21"/>
  <c r="G436" i="1"/>
  <c r="G71"/>
  <c r="G72"/>
  <c r="G108"/>
  <c r="G110"/>
  <c r="G137"/>
  <c r="G138"/>
  <c r="G139"/>
  <c r="G140"/>
  <c r="G221"/>
  <c r="G302"/>
  <c r="G303"/>
  <c r="G304"/>
  <c r="G306"/>
  <c r="G309"/>
  <c r="G310"/>
  <c r="G311"/>
  <c r="G312"/>
  <c r="G313"/>
  <c r="G314"/>
  <c r="G315"/>
  <c r="G412"/>
  <c r="T412"/>
  <c r="I412" i="3"/>
  <c r="K3" i="22"/>
  <c r="K4"/>
  <c r="K5"/>
  <c r="K6"/>
  <c r="K7"/>
  <c r="K8"/>
  <c r="K9"/>
  <c r="K10"/>
  <c r="K11"/>
  <c r="K12"/>
  <c r="K13"/>
  <c r="K14"/>
  <c r="K15"/>
  <c r="K16"/>
  <c r="K17"/>
  <c r="K18"/>
  <c r="K19"/>
  <c r="K20"/>
  <c r="K21"/>
  <c r="K22"/>
  <c r="K23"/>
  <c r="K24"/>
  <c r="K25"/>
  <c r="K26"/>
  <c r="K27"/>
  <c r="K28"/>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2"/>
  <c r="F27" i="1"/>
  <c r="F32"/>
  <c r="F34"/>
  <c r="F35"/>
  <c r="F36"/>
  <c r="F38"/>
  <c r="F39"/>
  <c r="F40"/>
  <c r="F41"/>
  <c r="F42"/>
  <c r="F43"/>
  <c r="F44"/>
  <c r="F48"/>
  <c r="F49"/>
  <c r="F50"/>
  <c r="F51"/>
  <c r="F52"/>
  <c r="F53"/>
  <c r="F57"/>
  <c r="F58"/>
  <c r="F59"/>
  <c r="F60"/>
  <c r="F61"/>
  <c r="F73"/>
  <c r="F106"/>
  <c r="F124"/>
  <c r="F132"/>
  <c r="F141"/>
  <c r="F150"/>
  <c r="F151"/>
  <c r="F152"/>
  <c r="F153"/>
  <c r="F172"/>
  <c r="F173"/>
  <c r="F205"/>
  <c r="T205"/>
  <c r="J205" i="3"/>
  <c r="F206" i="1"/>
  <c r="F260"/>
  <c r="F261"/>
  <c r="F262"/>
  <c r="F263"/>
  <c r="F265"/>
  <c r="F272"/>
  <c r="F295"/>
  <c r="F296"/>
  <c r="F330"/>
  <c r="F331"/>
  <c r="F332"/>
  <c r="F384"/>
  <c r="F385"/>
  <c r="F386"/>
  <c r="F402"/>
  <c r="F403"/>
  <c r="F404"/>
  <c r="F406"/>
  <c r="F407"/>
  <c r="F419"/>
  <c r="F420"/>
  <c r="G428" i="22"/>
  <c r="F436" i="1"/>
  <c r="E7"/>
  <c r="E8"/>
  <c r="E9"/>
  <c r="E10"/>
  <c r="E11"/>
  <c r="E12"/>
  <c r="E14"/>
  <c r="E15"/>
  <c r="E16"/>
  <c r="E17"/>
  <c r="E18"/>
  <c r="E19"/>
  <c r="E23"/>
  <c r="E24"/>
  <c r="E25"/>
  <c r="E26"/>
  <c r="E27"/>
  <c r="E29"/>
  <c r="E30"/>
  <c r="E31"/>
  <c r="E32"/>
  <c r="E36"/>
  <c r="E37"/>
  <c r="E39"/>
  <c r="E40"/>
  <c r="E41"/>
  <c r="E42"/>
  <c r="E43"/>
  <c r="E44"/>
  <c r="E47"/>
  <c r="E48"/>
  <c r="E49"/>
  <c r="E50"/>
  <c r="E51"/>
  <c r="E52"/>
  <c r="E53"/>
  <c r="E55"/>
  <c r="E56"/>
  <c r="E57"/>
  <c r="E58"/>
  <c r="E59"/>
  <c r="E60"/>
  <c r="E61"/>
  <c r="E63"/>
  <c r="E65"/>
  <c r="E66"/>
  <c r="E67"/>
  <c r="E68"/>
  <c r="E70"/>
  <c r="E71"/>
  <c r="E72"/>
  <c r="E73"/>
  <c r="E76"/>
  <c r="E77"/>
  <c r="E78"/>
  <c r="E79"/>
  <c r="E80"/>
  <c r="E81"/>
  <c r="E82"/>
  <c r="E83"/>
  <c r="E84"/>
  <c r="E85"/>
  <c r="E86"/>
  <c r="E90"/>
  <c r="E91"/>
  <c r="E92"/>
  <c r="E93"/>
  <c r="E94"/>
  <c r="E95"/>
  <c r="E96"/>
  <c r="E97"/>
  <c r="E98"/>
  <c r="E99"/>
  <c r="E100"/>
  <c r="E101"/>
  <c r="E102"/>
  <c r="E103"/>
  <c r="E104"/>
  <c r="E105"/>
  <c r="E106"/>
  <c r="E107"/>
  <c r="E109"/>
  <c r="E113"/>
  <c r="E114"/>
  <c r="E124"/>
  <c r="E127"/>
  <c r="E128"/>
  <c r="E129"/>
  <c r="E130"/>
  <c r="E131"/>
  <c r="E132"/>
  <c r="E134"/>
  <c r="E137"/>
  <c r="E138"/>
  <c r="E139"/>
  <c r="E140"/>
  <c r="E141"/>
  <c r="E143"/>
  <c r="E145"/>
  <c r="E147"/>
  <c r="E148"/>
  <c r="E149"/>
  <c r="E150"/>
  <c r="E153"/>
  <c r="E154"/>
  <c r="E156"/>
  <c r="E157"/>
  <c r="E162"/>
  <c r="E164"/>
  <c r="E165"/>
  <c r="E168"/>
  <c r="E169"/>
  <c r="E171"/>
  <c r="E172"/>
  <c r="E173"/>
  <c r="E175"/>
  <c r="E176"/>
  <c r="E177"/>
  <c r="E178"/>
  <c r="E179"/>
  <c r="E180"/>
  <c r="E181"/>
  <c r="E183"/>
  <c r="E184"/>
  <c r="E185"/>
  <c r="E186"/>
  <c r="E187"/>
  <c r="E188"/>
  <c r="E189"/>
  <c r="E190"/>
  <c r="E199"/>
  <c r="E200"/>
  <c r="E201"/>
  <c r="E210"/>
  <c r="E211"/>
  <c r="E212"/>
  <c r="E213"/>
  <c r="E214"/>
  <c r="E215"/>
  <c r="E221"/>
  <c r="E225"/>
  <c r="E226"/>
  <c r="E227"/>
  <c r="E231"/>
  <c r="E233"/>
  <c r="E237"/>
  <c r="E238"/>
  <c r="E239"/>
  <c r="E241"/>
  <c r="E243"/>
  <c r="E244"/>
  <c r="E245"/>
  <c r="E246"/>
  <c r="E247"/>
  <c r="E248"/>
  <c r="E249"/>
  <c r="E250"/>
  <c r="E251"/>
  <c r="E252"/>
  <c r="E253"/>
  <c r="E254"/>
  <c r="E255"/>
  <c r="E256"/>
  <c r="E257"/>
  <c r="E258"/>
  <c r="E259"/>
  <c r="T259"/>
  <c r="Q259" i="2"/>
  <c r="E260" i="1"/>
  <c r="E261"/>
  <c r="E262"/>
  <c r="E263"/>
  <c r="E267"/>
  <c r="E268"/>
  <c r="E271"/>
  <c r="E272"/>
  <c r="E273"/>
  <c r="E274"/>
  <c r="E275"/>
  <c r="E277"/>
  <c r="E278"/>
  <c r="E279"/>
  <c r="E280"/>
  <c r="E281"/>
  <c r="E282"/>
  <c r="E283"/>
  <c r="E284"/>
  <c r="E285"/>
  <c r="E286"/>
  <c r="E287"/>
  <c r="E288"/>
  <c r="E289"/>
  <c r="E290"/>
  <c r="E292"/>
  <c r="E295"/>
  <c r="E296"/>
  <c r="E297"/>
  <c r="E298"/>
  <c r="E302"/>
  <c r="E303"/>
  <c r="E304"/>
  <c r="E305"/>
  <c r="E306"/>
  <c r="E307"/>
  <c r="E308"/>
  <c r="E309"/>
  <c r="E310"/>
  <c r="E313"/>
  <c r="E314"/>
  <c r="E315"/>
  <c r="E317"/>
  <c r="E318"/>
  <c r="E321"/>
  <c r="E322"/>
  <c r="E323"/>
  <c r="E324"/>
  <c r="E325"/>
  <c r="E326"/>
  <c r="E327"/>
  <c r="E328"/>
  <c r="E329"/>
  <c r="E330"/>
  <c r="E331"/>
  <c r="E332"/>
  <c r="E334"/>
  <c r="E335"/>
  <c r="E336"/>
  <c r="E338"/>
  <c r="E342"/>
  <c r="E343"/>
  <c r="E344"/>
  <c r="E345"/>
  <c r="E346"/>
  <c r="E347"/>
  <c r="E350"/>
  <c r="E351"/>
  <c r="E352"/>
  <c r="E358"/>
  <c r="E360"/>
  <c r="E361"/>
  <c r="E362"/>
  <c r="E363"/>
  <c r="E364"/>
  <c r="E365"/>
  <c r="E366"/>
  <c r="E368"/>
  <c r="E370"/>
  <c r="E371"/>
  <c r="E372"/>
  <c r="E373"/>
  <c r="E374"/>
  <c r="E378"/>
  <c r="E379"/>
  <c r="E380"/>
  <c r="E381"/>
  <c r="E382"/>
  <c r="E383"/>
  <c r="E384"/>
  <c r="E385"/>
  <c r="E386"/>
  <c r="E387"/>
  <c r="E388"/>
  <c r="E389"/>
  <c r="E390"/>
  <c r="E391"/>
  <c r="E392"/>
  <c r="E393"/>
  <c r="E394"/>
  <c r="E395"/>
  <c r="E396"/>
  <c r="E397"/>
  <c r="E398"/>
  <c r="E399"/>
  <c r="E403"/>
  <c r="E404"/>
  <c r="E405"/>
  <c r="E406"/>
  <c r="E407"/>
  <c r="E419"/>
  <c r="E420"/>
  <c r="E6"/>
  <c r="G428" i="23"/>
  <c r="E436" i="1"/>
  <c r="A425" i="2"/>
  <c r="B425"/>
  <c r="C425"/>
  <c r="D425"/>
  <c r="A426"/>
  <c r="B426"/>
  <c r="C426"/>
  <c r="D426"/>
  <c r="A427"/>
  <c r="B427"/>
  <c r="C427"/>
  <c r="D427"/>
  <c r="A428"/>
  <c r="B428"/>
  <c r="C428"/>
  <c r="D428"/>
  <c r="A429"/>
  <c r="B429"/>
  <c r="C429"/>
  <c r="D429"/>
  <c r="A430"/>
  <c r="B430"/>
  <c r="C430"/>
  <c r="D430"/>
  <c r="A431"/>
  <c r="B431"/>
  <c r="C431"/>
  <c r="D431"/>
  <c r="A413"/>
  <c r="B413"/>
  <c r="C413"/>
  <c r="D413"/>
  <c r="A414"/>
  <c r="B414"/>
  <c r="C414"/>
  <c r="D414"/>
  <c r="A415"/>
  <c r="B415"/>
  <c r="C415"/>
  <c r="D415"/>
  <c r="A416"/>
  <c r="B416"/>
  <c r="C416"/>
  <c r="D416"/>
  <c r="A417"/>
  <c r="B417"/>
  <c r="C417"/>
  <c r="D417"/>
  <c r="A418"/>
  <c r="B418"/>
  <c r="C418"/>
  <c r="D418"/>
  <c r="A419"/>
  <c r="B419"/>
  <c r="C419"/>
  <c r="D419"/>
  <c r="A420"/>
  <c r="B420"/>
  <c r="C420"/>
  <c r="D420"/>
  <c r="A421"/>
  <c r="B421"/>
  <c r="C421"/>
  <c r="D421"/>
  <c r="A422"/>
  <c r="B422"/>
  <c r="C422"/>
  <c r="D422"/>
  <c r="A423"/>
  <c r="B423"/>
  <c r="C423"/>
  <c r="D423"/>
  <c r="A424"/>
  <c r="B424"/>
  <c r="C424"/>
  <c r="D424"/>
  <c r="A258"/>
  <c r="B258"/>
  <c r="C258"/>
  <c r="D258"/>
  <c r="A259"/>
  <c r="B259"/>
  <c r="C259"/>
  <c r="D259"/>
  <c r="A260"/>
  <c r="B260"/>
  <c r="C260"/>
  <c r="D260"/>
  <c r="A261"/>
  <c r="B261"/>
  <c r="C261"/>
  <c r="D261"/>
  <c r="A262"/>
  <c r="B262"/>
  <c r="C262"/>
  <c r="D262"/>
  <c r="A263"/>
  <c r="B263"/>
  <c r="C263"/>
  <c r="D263"/>
  <c r="A264"/>
  <c r="B264"/>
  <c r="C264"/>
  <c r="D264"/>
  <c r="A265"/>
  <c r="B265"/>
  <c r="C265"/>
  <c r="D265"/>
  <c r="A266"/>
  <c r="B266"/>
  <c r="C266"/>
  <c r="D266"/>
  <c r="A267"/>
  <c r="B267"/>
  <c r="C267"/>
  <c r="D267"/>
  <c r="A268"/>
  <c r="B268"/>
  <c r="C268"/>
  <c r="D268"/>
  <c r="A269"/>
  <c r="B269"/>
  <c r="C269"/>
  <c r="D269"/>
  <c r="A270"/>
  <c r="B270"/>
  <c r="C270"/>
  <c r="D270"/>
  <c r="A271"/>
  <c r="B271"/>
  <c r="C271"/>
  <c r="D271"/>
  <c r="A272"/>
  <c r="B272"/>
  <c r="C272"/>
  <c r="D272"/>
  <c r="A273"/>
  <c r="B273"/>
  <c r="C273"/>
  <c r="D273"/>
  <c r="A274"/>
  <c r="B274"/>
  <c r="C274"/>
  <c r="D274"/>
  <c r="A275"/>
  <c r="B275"/>
  <c r="C275"/>
  <c r="D275"/>
  <c r="A276"/>
  <c r="B276"/>
  <c r="C276"/>
  <c r="D276"/>
  <c r="A277"/>
  <c r="B277"/>
  <c r="C277"/>
  <c r="D277"/>
  <c r="A278"/>
  <c r="B278"/>
  <c r="C278"/>
  <c r="D278"/>
  <c r="A279"/>
  <c r="B279"/>
  <c r="C279"/>
  <c r="D279"/>
  <c r="A280"/>
  <c r="B280"/>
  <c r="C280"/>
  <c r="D280"/>
  <c r="A281"/>
  <c r="B281"/>
  <c r="C281"/>
  <c r="D281"/>
  <c r="A282"/>
  <c r="B282"/>
  <c r="C282"/>
  <c r="D282"/>
  <c r="A283"/>
  <c r="B283"/>
  <c r="C283"/>
  <c r="D283"/>
  <c r="A284"/>
  <c r="B284"/>
  <c r="C284"/>
  <c r="D284"/>
  <c r="A285"/>
  <c r="B285"/>
  <c r="C285"/>
  <c r="D285"/>
  <c r="A286"/>
  <c r="B286"/>
  <c r="C286"/>
  <c r="D286"/>
  <c r="A287"/>
  <c r="B287"/>
  <c r="C287"/>
  <c r="D287"/>
  <c r="A288"/>
  <c r="B288"/>
  <c r="C288"/>
  <c r="D288"/>
  <c r="A289"/>
  <c r="B289"/>
  <c r="C289"/>
  <c r="D289"/>
  <c r="A290"/>
  <c r="B290"/>
  <c r="C290"/>
  <c r="D290"/>
  <c r="A291"/>
  <c r="B291"/>
  <c r="C291"/>
  <c r="D291"/>
  <c r="A292"/>
  <c r="B292"/>
  <c r="C292"/>
  <c r="D292"/>
  <c r="A293"/>
  <c r="B293"/>
  <c r="C293"/>
  <c r="D293"/>
  <c r="A294"/>
  <c r="B294"/>
  <c r="C294"/>
  <c r="D294"/>
  <c r="A295"/>
  <c r="B295"/>
  <c r="C295"/>
  <c r="D295"/>
  <c r="A296"/>
  <c r="B296"/>
  <c r="C296"/>
  <c r="D296"/>
  <c r="A297"/>
  <c r="B297"/>
  <c r="C297"/>
  <c r="D297"/>
  <c r="A298"/>
  <c r="B298"/>
  <c r="C298"/>
  <c r="D298"/>
  <c r="A299"/>
  <c r="B299"/>
  <c r="C299"/>
  <c r="D299"/>
  <c r="A300"/>
  <c r="B300"/>
  <c r="C300"/>
  <c r="D300"/>
  <c r="A301"/>
  <c r="B301"/>
  <c r="C301"/>
  <c r="D301"/>
  <c r="A302"/>
  <c r="B302"/>
  <c r="C302"/>
  <c r="D302"/>
  <c r="A303"/>
  <c r="B303"/>
  <c r="C303"/>
  <c r="D303"/>
  <c r="A304"/>
  <c r="B304"/>
  <c r="C304"/>
  <c r="D304"/>
  <c r="A305"/>
  <c r="B305"/>
  <c r="C305"/>
  <c r="D305"/>
  <c r="A306"/>
  <c r="B306"/>
  <c r="C306"/>
  <c r="D306"/>
  <c r="A307"/>
  <c r="B307"/>
  <c r="C307"/>
  <c r="D307"/>
  <c r="A308"/>
  <c r="B308"/>
  <c r="C308"/>
  <c r="D308"/>
  <c r="A309"/>
  <c r="B309"/>
  <c r="C309"/>
  <c r="D309"/>
  <c r="A310"/>
  <c r="B310"/>
  <c r="C310"/>
  <c r="D310"/>
  <c r="A311"/>
  <c r="B311"/>
  <c r="C311"/>
  <c r="D311"/>
  <c r="A312"/>
  <c r="B312"/>
  <c r="C312"/>
  <c r="D312"/>
  <c r="A313"/>
  <c r="B313"/>
  <c r="C313"/>
  <c r="D313"/>
  <c r="A314"/>
  <c r="B314"/>
  <c r="C314"/>
  <c r="D314"/>
  <c r="A315"/>
  <c r="B315"/>
  <c r="C315"/>
  <c r="D315"/>
  <c r="A316"/>
  <c r="B316"/>
  <c r="C316"/>
  <c r="D316"/>
  <c r="A317"/>
  <c r="B317"/>
  <c r="C317"/>
  <c r="D317"/>
  <c r="A318"/>
  <c r="B318"/>
  <c r="C318"/>
  <c r="D318"/>
  <c r="A319"/>
  <c r="B319"/>
  <c r="C319"/>
  <c r="D319"/>
  <c r="A320"/>
  <c r="B320"/>
  <c r="C320"/>
  <c r="D320"/>
  <c r="A321"/>
  <c r="B321"/>
  <c r="C321"/>
  <c r="D321"/>
  <c r="A322"/>
  <c r="B322"/>
  <c r="C322"/>
  <c r="D322"/>
  <c r="A323"/>
  <c r="B323"/>
  <c r="C323"/>
  <c r="D323"/>
  <c r="A324"/>
  <c r="B324"/>
  <c r="C324"/>
  <c r="D324"/>
  <c r="A325"/>
  <c r="B325"/>
  <c r="C325"/>
  <c r="D325"/>
  <c r="A326"/>
  <c r="B326"/>
  <c r="C326"/>
  <c r="D326"/>
  <c r="A327"/>
  <c r="B327"/>
  <c r="C327"/>
  <c r="D327"/>
  <c r="A328"/>
  <c r="B328"/>
  <c r="C328"/>
  <c r="D328"/>
  <c r="A329"/>
  <c r="B329"/>
  <c r="C329"/>
  <c r="D329"/>
  <c r="A330"/>
  <c r="B330"/>
  <c r="C330"/>
  <c r="D330"/>
  <c r="A331"/>
  <c r="B331"/>
  <c r="C331"/>
  <c r="D331"/>
  <c r="A332"/>
  <c r="B332"/>
  <c r="C332"/>
  <c r="D332"/>
  <c r="A333"/>
  <c r="B333"/>
  <c r="C333"/>
  <c r="D333"/>
  <c r="A334"/>
  <c r="B334"/>
  <c r="C334"/>
  <c r="D334"/>
  <c r="A335"/>
  <c r="B335"/>
  <c r="C335"/>
  <c r="D335"/>
  <c r="A336"/>
  <c r="B336"/>
  <c r="C336"/>
  <c r="D336"/>
  <c r="A337"/>
  <c r="B337"/>
  <c r="C337"/>
  <c r="D337"/>
  <c r="A338"/>
  <c r="B338"/>
  <c r="C338"/>
  <c r="D338"/>
  <c r="A339"/>
  <c r="B339"/>
  <c r="C339"/>
  <c r="D339"/>
  <c r="A340"/>
  <c r="B340"/>
  <c r="C340"/>
  <c r="D340"/>
  <c r="A341"/>
  <c r="B341"/>
  <c r="C341"/>
  <c r="D341"/>
  <c r="A342"/>
  <c r="B342"/>
  <c r="C342"/>
  <c r="D342"/>
  <c r="A343"/>
  <c r="B343"/>
  <c r="C343"/>
  <c r="D343"/>
  <c r="A344"/>
  <c r="B344"/>
  <c r="C344"/>
  <c r="D344"/>
  <c r="A345"/>
  <c r="B345"/>
  <c r="C345"/>
  <c r="D345"/>
  <c r="A346"/>
  <c r="B346"/>
  <c r="C346"/>
  <c r="D346"/>
  <c r="A347"/>
  <c r="B347"/>
  <c r="C347"/>
  <c r="D347"/>
  <c r="A348"/>
  <c r="B348"/>
  <c r="C348"/>
  <c r="D348"/>
  <c r="A349"/>
  <c r="B349"/>
  <c r="C349"/>
  <c r="D349"/>
  <c r="A350"/>
  <c r="B350"/>
  <c r="C350"/>
  <c r="D350"/>
  <c r="A351"/>
  <c r="B351"/>
  <c r="C351"/>
  <c r="D351"/>
  <c r="A352"/>
  <c r="B352"/>
  <c r="C352"/>
  <c r="D352"/>
  <c r="A353"/>
  <c r="B353"/>
  <c r="C353"/>
  <c r="D353"/>
  <c r="A354"/>
  <c r="B354"/>
  <c r="C354"/>
  <c r="D354"/>
  <c r="A355"/>
  <c r="B355"/>
  <c r="C355"/>
  <c r="D355"/>
  <c r="A356"/>
  <c r="B356"/>
  <c r="C356"/>
  <c r="D356"/>
  <c r="A357"/>
  <c r="B357"/>
  <c r="C357"/>
  <c r="D357"/>
  <c r="A358"/>
  <c r="B358"/>
  <c r="C358"/>
  <c r="D358"/>
  <c r="A359"/>
  <c r="B359"/>
  <c r="C359"/>
  <c r="D359"/>
  <c r="A360"/>
  <c r="B360"/>
  <c r="C360"/>
  <c r="D360"/>
  <c r="A361"/>
  <c r="B361"/>
  <c r="C361"/>
  <c r="D361"/>
  <c r="A362"/>
  <c r="B362"/>
  <c r="C362"/>
  <c r="D362"/>
  <c r="A363"/>
  <c r="B363"/>
  <c r="C363"/>
  <c r="D363"/>
  <c r="A364"/>
  <c r="B364"/>
  <c r="C364"/>
  <c r="D364"/>
  <c r="A365"/>
  <c r="B365"/>
  <c r="C365"/>
  <c r="D365"/>
  <c r="A366"/>
  <c r="B366"/>
  <c r="C366"/>
  <c r="D366"/>
  <c r="A367"/>
  <c r="B367"/>
  <c r="C367"/>
  <c r="D367"/>
  <c r="A368"/>
  <c r="B368"/>
  <c r="C368"/>
  <c r="D368"/>
  <c r="A369"/>
  <c r="B369"/>
  <c r="C369"/>
  <c r="D369"/>
  <c r="A370"/>
  <c r="B370"/>
  <c r="C370"/>
  <c r="D370"/>
  <c r="A371"/>
  <c r="B371"/>
  <c r="C371"/>
  <c r="D371"/>
  <c r="A372"/>
  <c r="B372"/>
  <c r="C372"/>
  <c r="D372"/>
  <c r="A373"/>
  <c r="B373"/>
  <c r="C373"/>
  <c r="D373"/>
  <c r="A374"/>
  <c r="B374"/>
  <c r="C374"/>
  <c r="D374"/>
  <c r="A375"/>
  <c r="B375"/>
  <c r="C375"/>
  <c r="D375"/>
  <c r="A376"/>
  <c r="B376"/>
  <c r="C376"/>
  <c r="D376"/>
  <c r="A377"/>
  <c r="B377"/>
  <c r="C377"/>
  <c r="D377"/>
  <c r="A378"/>
  <c r="B378"/>
  <c r="C378"/>
  <c r="D378"/>
  <c r="A379"/>
  <c r="B379"/>
  <c r="C379"/>
  <c r="D379"/>
  <c r="A380"/>
  <c r="B380"/>
  <c r="C380"/>
  <c r="D380"/>
  <c r="A381"/>
  <c r="B381"/>
  <c r="C381"/>
  <c r="D381"/>
  <c r="A382"/>
  <c r="B382"/>
  <c r="C382"/>
  <c r="D382"/>
  <c r="A383"/>
  <c r="B383"/>
  <c r="C383"/>
  <c r="D383"/>
  <c r="A384"/>
  <c r="B384"/>
  <c r="C384"/>
  <c r="D384"/>
  <c r="A385"/>
  <c r="B385"/>
  <c r="C385"/>
  <c r="D385"/>
  <c r="A386"/>
  <c r="B386"/>
  <c r="C386"/>
  <c r="D386"/>
  <c r="A387"/>
  <c r="B387"/>
  <c r="C387"/>
  <c r="D387"/>
  <c r="A388"/>
  <c r="B388"/>
  <c r="C388"/>
  <c r="D388"/>
  <c r="A389"/>
  <c r="B389"/>
  <c r="C389"/>
  <c r="D389"/>
  <c r="A390"/>
  <c r="B390"/>
  <c r="C390"/>
  <c r="D390"/>
  <c r="A391"/>
  <c r="B391"/>
  <c r="C391"/>
  <c r="D391"/>
  <c r="A392"/>
  <c r="B392"/>
  <c r="C392"/>
  <c r="D392"/>
  <c r="A393"/>
  <c r="B393"/>
  <c r="C393"/>
  <c r="D393"/>
  <c r="A394"/>
  <c r="B394"/>
  <c r="C394"/>
  <c r="D394"/>
  <c r="A395"/>
  <c r="B395"/>
  <c r="C395"/>
  <c r="D395"/>
  <c r="A396"/>
  <c r="B396"/>
  <c r="C396"/>
  <c r="D396"/>
  <c r="A397"/>
  <c r="B397"/>
  <c r="C397"/>
  <c r="D397"/>
  <c r="A398"/>
  <c r="B398"/>
  <c r="C398"/>
  <c r="D398"/>
  <c r="A399"/>
  <c r="B399"/>
  <c r="C399"/>
  <c r="D399"/>
  <c r="A400"/>
  <c r="B400"/>
  <c r="C400"/>
  <c r="D400"/>
  <c r="A401"/>
  <c r="B401"/>
  <c r="C401"/>
  <c r="D401"/>
  <c r="A402"/>
  <c r="B402"/>
  <c r="C402"/>
  <c r="D402"/>
  <c r="A403"/>
  <c r="B403"/>
  <c r="C403"/>
  <c r="D403"/>
  <c r="A404"/>
  <c r="B404"/>
  <c r="C404"/>
  <c r="D404"/>
  <c r="A405"/>
  <c r="B405"/>
  <c r="C405"/>
  <c r="D405"/>
  <c r="A406"/>
  <c r="B406"/>
  <c r="C406"/>
  <c r="D406"/>
  <c r="A407"/>
  <c r="B407"/>
  <c r="C407"/>
  <c r="D407"/>
  <c r="A408"/>
  <c r="B408"/>
  <c r="C408"/>
  <c r="D408"/>
  <c r="A409"/>
  <c r="B409"/>
  <c r="C409"/>
  <c r="D409"/>
  <c r="A410"/>
  <c r="B410"/>
  <c r="C410"/>
  <c r="D410"/>
  <c r="A411"/>
  <c r="B411"/>
  <c r="C411"/>
  <c r="D411"/>
  <c r="A412"/>
  <c r="B412"/>
  <c r="C412"/>
  <c r="D412"/>
  <c r="N212"/>
  <c r="J212"/>
  <c r="F212"/>
  <c r="Q212"/>
  <c r="G212"/>
  <c r="H212"/>
  <c r="K212"/>
  <c r="P212"/>
  <c r="I212"/>
  <c r="O212"/>
  <c r="H5" i="17"/>
  <c r="G427" i="16"/>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21"/>
  <c r="G20"/>
  <c r="G19"/>
  <c r="G18"/>
  <c r="G17"/>
  <c r="G16"/>
  <c r="G15"/>
  <c r="G14"/>
  <c r="G13"/>
  <c r="G12"/>
  <c r="G11"/>
  <c r="G10"/>
  <c r="G9"/>
  <c r="G8"/>
  <c r="G7"/>
  <c r="G6"/>
  <c r="G5"/>
  <c r="G4"/>
  <c r="G3"/>
  <c r="T174" i="1"/>
  <c r="H174" i="2"/>
  <c r="T341" i="1"/>
  <c r="M341" i="2"/>
  <c r="B7" i="4"/>
  <c r="T87" i="1"/>
  <c r="P87" i="2"/>
  <c r="T421" i="1"/>
  <c r="Q421" i="3"/>
  <c r="T224" i="1"/>
  <c r="L224" i="2"/>
  <c r="T88" i="1"/>
  <c r="L88" i="2"/>
  <c r="T414" i="1"/>
  <c r="F414" i="2"/>
  <c r="T46" i="1"/>
  <c r="E46" i="2"/>
  <c r="T197" i="1"/>
  <c r="M197" i="2"/>
  <c r="T416" i="1"/>
  <c r="F416" i="2"/>
  <c r="T203" i="1"/>
  <c r="P203" i="2"/>
  <c r="T115" i="1"/>
  <c r="G115" i="3"/>
  <c r="T417" i="1"/>
  <c r="K417" i="2"/>
  <c r="T196" i="1"/>
  <c r="E196" i="2"/>
  <c r="T426" i="1"/>
  <c r="F426" i="2"/>
  <c r="T427" i="1"/>
  <c r="H427" i="3"/>
  <c r="T193" i="1"/>
  <c r="U193" i="3"/>
  <c r="T413" i="1"/>
  <c r="I413" i="2"/>
  <c r="T74" i="1"/>
  <c r="S74" i="2"/>
  <c r="T293" i="1"/>
  <c r="N293" i="3"/>
  <c r="T424" i="1"/>
  <c r="M424" i="2"/>
  <c r="T340" i="1"/>
  <c r="M340" i="2"/>
  <c r="T425" i="1"/>
  <c r="H425" i="2"/>
  <c r="T409" i="1"/>
  <c r="J409" i="2"/>
  <c r="T294" i="1"/>
  <c r="M294" i="2"/>
  <c r="T170" i="1"/>
  <c r="N170" i="2"/>
  <c r="T415" i="1"/>
  <c r="R415" i="3"/>
  <c r="B13" i="4"/>
  <c r="B16"/>
  <c r="B19"/>
  <c r="B17"/>
  <c r="B8"/>
  <c r="B11"/>
  <c r="B9"/>
  <c r="B12"/>
  <c r="B18"/>
  <c r="B22"/>
  <c r="B14"/>
  <c r="B10"/>
  <c r="B23"/>
  <c r="B15"/>
  <c r="B21"/>
  <c r="B20"/>
  <c r="S5" i="2"/>
  <c r="K431"/>
  <c r="S431"/>
  <c r="P431"/>
  <c r="O431"/>
  <c r="I431"/>
  <c r="G431"/>
  <c r="S224"/>
  <c r="N224"/>
  <c r="Q432" i="3"/>
  <c r="I433"/>
  <c r="O434"/>
  <c r="H436"/>
  <c r="K437"/>
  <c r="N438"/>
  <c r="N439"/>
  <c r="R441"/>
  <c r="Q443"/>
  <c r="S444"/>
  <c r="Q446"/>
  <c r="S448"/>
  <c r="N450"/>
  <c r="N451"/>
  <c r="E452"/>
  <c r="O453"/>
  <c r="E454"/>
  <c r="I455"/>
  <c r="J459"/>
  <c r="O460"/>
  <c r="Q461"/>
  <c r="I462"/>
  <c r="R463"/>
  <c r="I464"/>
  <c r="R466"/>
  <c r="F467"/>
  <c r="L468"/>
  <c r="S470"/>
  <c r="U471"/>
  <c r="F472"/>
  <c r="S473"/>
  <c r="U474"/>
  <c r="M475"/>
  <c r="F476"/>
  <c r="K478"/>
  <c r="I479"/>
  <c r="F480"/>
  <c r="N482"/>
  <c r="F483"/>
  <c r="O484"/>
  <c r="N485"/>
  <c r="J487"/>
  <c r="S488"/>
  <c r="Q490"/>
  <c r="N491"/>
  <c r="H492"/>
  <c r="Q493"/>
  <c r="I494"/>
  <c r="L495"/>
  <c r="J496"/>
  <c r="K497"/>
  <c r="E498"/>
  <c r="G499"/>
  <c r="O500"/>
  <c r="E501"/>
  <c r="T502"/>
  <c r="G503"/>
  <c r="N504"/>
  <c r="L505"/>
  <c r="F506"/>
  <c r="K508"/>
  <c r="M509"/>
  <c r="L512"/>
  <c r="K514"/>
  <c r="G515"/>
  <c r="O516"/>
  <c r="F518"/>
  <c r="Q520"/>
  <c r="T521"/>
  <c r="F522"/>
  <c r="P523"/>
  <c r="E524"/>
  <c r="J525"/>
  <c r="N526"/>
  <c r="F527"/>
  <c r="Q528"/>
  <c r="S530"/>
  <c r="K532"/>
  <c r="J533"/>
  <c r="M534"/>
  <c r="E535"/>
  <c r="F536"/>
  <c r="K537"/>
  <c r="U538"/>
  <c r="K540"/>
  <c r="T541"/>
  <c r="R542"/>
  <c r="F544"/>
  <c r="O546"/>
  <c r="P547"/>
  <c r="J548"/>
  <c r="K549"/>
  <c r="N550"/>
  <c r="E552"/>
  <c r="T553"/>
  <c r="S554"/>
  <c r="P555"/>
  <c r="J556"/>
  <c r="E557"/>
  <c r="K559"/>
  <c r="K561"/>
  <c r="F563"/>
  <c r="N564"/>
  <c r="M565"/>
  <c r="Q566"/>
  <c r="F567"/>
  <c r="O568"/>
  <c r="N569"/>
  <c r="T570"/>
  <c r="F571"/>
  <c r="I572"/>
  <c r="S573"/>
  <c r="Q574"/>
  <c r="Q575"/>
  <c r="O576"/>
  <c r="F577"/>
  <c r="S578"/>
  <c r="S579"/>
  <c r="N580"/>
  <c r="S581"/>
  <c r="L582"/>
  <c r="M583"/>
  <c r="N584"/>
  <c r="S585"/>
  <c r="Q586"/>
  <c r="M589"/>
  <c r="U590"/>
  <c r="M591"/>
  <c r="N592"/>
  <c r="N593"/>
  <c r="P594"/>
  <c r="M595"/>
  <c r="M597"/>
  <c r="Q598"/>
  <c r="Q599"/>
  <c r="M602"/>
  <c r="R602"/>
  <c r="F602"/>
  <c r="M599"/>
  <c r="P598"/>
  <c r="L594"/>
  <c r="I591"/>
  <c r="P590"/>
  <c r="Q589"/>
  <c r="U586"/>
  <c r="P586"/>
  <c r="I586"/>
  <c r="T584"/>
  <c r="I583"/>
  <c r="L580"/>
  <c r="T578"/>
  <c r="L578"/>
  <c r="S574"/>
  <c r="M571"/>
  <c r="N570"/>
  <c r="N568"/>
  <c r="S567"/>
  <c r="U566"/>
  <c r="I565"/>
  <c r="P564"/>
  <c r="J562"/>
  <c r="T557"/>
  <c r="U556"/>
  <c r="J549"/>
  <c r="F547"/>
  <c r="Q542"/>
  <c r="Q538"/>
  <c r="N538"/>
  <c r="I538"/>
  <c r="K536"/>
  <c r="F535"/>
  <c r="K534"/>
  <c r="P531"/>
  <c r="J530"/>
  <c r="M526"/>
  <c r="R524"/>
  <c r="K520"/>
  <c r="J517"/>
  <c r="Q515"/>
  <c r="Q511"/>
  <c r="R510"/>
  <c r="Q503"/>
  <c r="M501"/>
  <c r="U498"/>
  <c r="T498"/>
  <c r="S498"/>
  <c r="R498"/>
  <c r="Q498"/>
  <c r="P498"/>
  <c r="O498"/>
  <c r="N498"/>
  <c r="M498"/>
  <c r="L498"/>
  <c r="K498"/>
  <c r="J498"/>
  <c r="I498"/>
  <c r="H498"/>
  <c r="G498"/>
  <c r="F498"/>
  <c r="J495"/>
  <c r="M486"/>
  <c r="O482"/>
  <c r="F478"/>
  <c r="N475"/>
  <c r="N474"/>
  <c r="Q471"/>
  <c r="Q470"/>
  <c r="J470"/>
  <c r="Q468"/>
  <c r="Q467"/>
  <c r="M466"/>
  <c r="O463"/>
  <c r="G463"/>
  <c r="S462"/>
  <c r="G460"/>
  <c r="U454"/>
  <c r="T454"/>
  <c r="S454"/>
  <c r="R454"/>
  <c r="Q454"/>
  <c r="P454"/>
  <c r="O454"/>
  <c r="N454"/>
  <c r="M454"/>
  <c r="L454"/>
  <c r="K454"/>
  <c r="J454"/>
  <c r="I454"/>
  <c r="H454"/>
  <c r="G454"/>
  <c r="F454"/>
  <c r="F453"/>
  <c r="U452"/>
  <c r="T452"/>
  <c r="S452"/>
  <c r="R452"/>
  <c r="Q452"/>
  <c r="P452"/>
  <c r="O452"/>
  <c r="N452"/>
  <c r="M452"/>
  <c r="L452"/>
  <c r="K452"/>
  <c r="J452"/>
  <c r="I452"/>
  <c r="H452"/>
  <c r="G452"/>
  <c r="F452"/>
  <c r="L449"/>
  <c r="Q444"/>
  <c r="F443"/>
  <c r="N440"/>
  <c r="K438"/>
  <c r="I434"/>
  <c r="L224"/>
  <c r="G224"/>
  <c r="U212"/>
  <c r="T212"/>
  <c r="R212"/>
  <c r="Q212"/>
  <c r="P212"/>
  <c r="O212"/>
  <c r="N212"/>
  <c r="M212"/>
  <c r="K212"/>
  <c r="J212"/>
  <c r="I212"/>
  <c r="H212"/>
  <c r="G212"/>
  <c r="F212"/>
  <c r="Q5"/>
  <c r="R5"/>
  <c r="S5"/>
  <c r="T5"/>
  <c r="U5"/>
  <c r="F5"/>
  <c r="G5"/>
  <c r="H5"/>
  <c r="I5"/>
  <c r="J5"/>
  <c r="K5"/>
  <c r="L5"/>
  <c r="M5"/>
  <c r="N5"/>
  <c r="O5"/>
  <c r="P5"/>
  <c r="E5"/>
  <c r="A587"/>
  <c r="B587"/>
  <c r="C587"/>
  <c r="D587"/>
  <c r="A588"/>
  <c r="B588"/>
  <c r="C588"/>
  <c r="D588"/>
  <c r="A589"/>
  <c r="B589"/>
  <c r="C589"/>
  <c r="D589"/>
  <c r="A590"/>
  <c r="B590"/>
  <c r="C590"/>
  <c r="D590"/>
  <c r="A591"/>
  <c r="B591"/>
  <c r="C591"/>
  <c r="D591"/>
  <c r="A592"/>
  <c r="B592"/>
  <c r="C592"/>
  <c r="D592"/>
  <c r="A593"/>
  <c r="B593"/>
  <c r="C593"/>
  <c r="D593"/>
  <c r="A594"/>
  <c r="B594"/>
  <c r="C594"/>
  <c r="D594"/>
  <c r="A595"/>
  <c r="B595"/>
  <c r="C595"/>
  <c r="D595"/>
  <c r="A596"/>
  <c r="B596"/>
  <c r="C596"/>
  <c r="D596"/>
  <c r="A597"/>
  <c r="B597"/>
  <c r="C597"/>
  <c r="D597"/>
  <c r="A598"/>
  <c r="B598"/>
  <c r="C598"/>
  <c r="D598"/>
  <c r="A599"/>
  <c r="B599"/>
  <c r="C599"/>
  <c r="D599"/>
  <c r="A600"/>
  <c r="B600"/>
  <c r="C600"/>
  <c r="D600"/>
  <c r="A601"/>
  <c r="B601"/>
  <c r="C601"/>
  <c r="D601"/>
  <c r="A602"/>
  <c r="B602"/>
  <c r="C602"/>
  <c r="D602"/>
  <c r="A417"/>
  <c r="B417"/>
  <c r="C417"/>
  <c r="D417"/>
  <c r="A418"/>
  <c r="B418"/>
  <c r="C418"/>
  <c r="D418"/>
  <c r="A419"/>
  <c r="B419"/>
  <c r="C419"/>
  <c r="D419"/>
  <c r="A420"/>
  <c r="B420"/>
  <c r="C420"/>
  <c r="D420"/>
  <c r="A421"/>
  <c r="B421"/>
  <c r="C421"/>
  <c r="D421"/>
  <c r="A422"/>
  <c r="B422"/>
  <c r="C422"/>
  <c r="D422"/>
  <c r="A423"/>
  <c r="B423"/>
  <c r="C423"/>
  <c r="D423"/>
  <c r="A424"/>
  <c r="B424"/>
  <c r="C424"/>
  <c r="D424"/>
  <c r="A425"/>
  <c r="B425"/>
  <c r="C425"/>
  <c r="D425"/>
  <c r="A426"/>
  <c r="B426"/>
  <c r="C426"/>
  <c r="D426"/>
  <c r="A427"/>
  <c r="B427"/>
  <c r="C427"/>
  <c r="D427"/>
  <c r="A428"/>
  <c r="B428"/>
  <c r="C428"/>
  <c r="D428"/>
  <c r="A429"/>
  <c r="B429"/>
  <c r="C429"/>
  <c r="D429"/>
  <c r="A430"/>
  <c r="B430"/>
  <c r="C430"/>
  <c r="D430"/>
  <c r="A431"/>
  <c r="B431"/>
  <c r="C431"/>
  <c r="D431"/>
  <c r="A432"/>
  <c r="B432"/>
  <c r="C432"/>
  <c r="D432"/>
  <c r="A433"/>
  <c r="B433"/>
  <c r="C433"/>
  <c r="D433"/>
  <c r="A434"/>
  <c r="B434"/>
  <c r="C434"/>
  <c r="D434"/>
  <c r="A435"/>
  <c r="B435"/>
  <c r="C435"/>
  <c r="D435"/>
  <c r="A436"/>
  <c r="B436"/>
  <c r="C436"/>
  <c r="D436"/>
  <c r="A437"/>
  <c r="B437"/>
  <c r="C437"/>
  <c r="D437"/>
  <c r="A438"/>
  <c r="B438"/>
  <c r="C438"/>
  <c r="D438"/>
  <c r="A439"/>
  <c r="B439"/>
  <c r="C439"/>
  <c r="D439"/>
  <c r="A440"/>
  <c r="B440"/>
  <c r="C440"/>
  <c r="D440"/>
  <c r="A441"/>
  <c r="B441"/>
  <c r="C441"/>
  <c r="D441"/>
  <c r="A442"/>
  <c r="B442"/>
  <c r="C442"/>
  <c r="D442"/>
  <c r="A443"/>
  <c r="B443"/>
  <c r="C443"/>
  <c r="D443"/>
  <c r="A444"/>
  <c r="B444"/>
  <c r="C444"/>
  <c r="D444"/>
  <c r="A445"/>
  <c r="B445"/>
  <c r="C445"/>
  <c r="D445"/>
  <c r="A446"/>
  <c r="B446"/>
  <c r="C446"/>
  <c r="D446"/>
  <c r="A447"/>
  <c r="B447"/>
  <c r="C447"/>
  <c r="D447"/>
  <c r="A448"/>
  <c r="B448"/>
  <c r="C448"/>
  <c r="D448"/>
  <c r="A449"/>
  <c r="B449"/>
  <c r="C449"/>
  <c r="D449"/>
  <c r="A450"/>
  <c r="B450"/>
  <c r="C450"/>
  <c r="D450"/>
  <c r="A451"/>
  <c r="B451"/>
  <c r="C451"/>
  <c r="D451"/>
  <c r="A452"/>
  <c r="B452"/>
  <c r="C452"/>
  <c r="D452"/>
  <c r="A453"/>
  <c r="B453"/>
  <c r="C453"/>
  <c r="D453"/>
  <c r="A454"/>
  <c r="B454"/>
  <c r="C454"/>
  <c r="D454"/>
  <c r="A455"/>
  <c r="B455"/>
  <c r="C455"/>
  <c r="D455"/>
  <c r="A456"/>
  <c r="B456"/>
  <c r="C456"/>
  <c r="D456"/>
  <c r="A457"/>
  <c r="B457"/>
  <c r="C457"/>
  <c r="D457"/>
  <c r="A458"/>
  <c r="B458"/>
  <c r="C458"/>
  <c r="D458"/>
  <c r="A459"/>
  <c r="B459"/>
  <c r="C459"/>
  <c r="D459"/>
  <c r="A460"/>
  <c r="B460"/>
  <c r="C460"/>
  <c r="D460"/>
  <c r="A461"/>
  <c r="B461"/>
  <c r="C461"/>
  <c r="D461"/>
  <c r="A462"/>
  <c r="B462"/>
  <c r="C462"/>
  <c r="D462"/>
  <c r="A463"/>
  <c r="B463"/>
  <c r="C463"/>
  <c r="D463"/>
  <c r="A464"/>
  <c r="B464"/>
  <c r="C464"/>
  <c r="D464"/>
  <c r="A465"/>
  <c r="B465"/>
  <c r="C465"/>
  <c r="D465"/>
  <c r="A466"/>
  <c r="B466"/>
  <c r="C466"/>
  <c r="D466"/>
  <c r="A467"/>
  <c r="B467"/>
  <c r="C467"/>
  <c r="D467"/>
  <c r="A468"/>
  <c r="B468"/>
  <c r="C468"/>
  <c r="D468"/>
  <c r="A469"/>
  <c r="B469"/>
  <c r="C469"/>
  <c r="D469"/>
  <c r="A470"/>
  <c r="B470"/>
  <c r="C470"/>
  <c r="D470"/>
  <c r="A471"/>
  <c r="B471"/>
  <c r="C471"/>
  <c r="D471"/>
  <c r="A472"/>
  <c r="B472"/>
  <c r="C472"/>
  <c r="D472"/>
  <c r="A473"/>
  <c r="B473"/>
  <c r="C473"/>
  <c r="D473"/>
  <c r="A474"/>
  <c r="B474"/>
  <c r="C474"/>
  <c r="D474"/>
  <c r="A475"/>
  <c r="B475"/>
  <c r="C475"/>
  <c r="D475"/>
  <c r="A476"/>
  <c r="B476"/>
  <c r="C476"/>
  <c r="D476"/>
  <c r="A477"/>
  <c r="B477"/>
  <c r="C477"/>
  <c r="D477"/>
  <c r="A478"/>
  <c r="B478"/>
  <c r="C478"/>
  <c r="D478"/>
  <c r="A479"/>
  <c r="B479"/>
  <c r="C479"/>
  <c r="D479"/>
  <c r="A480"/>
  <c r="B480"/>
  <c r="C480"/>
  <c r="D480"/>
  <c r="A481"/>
  <c r="B481"/>
  <c r="C481"/>
  <c r="D481"/>
  <c r="A482"/>
  <c r="B482"/>
  <c r="C482"/>
  <c r="D482"/>
  <c r="A483"/>
  <c r="B483"/>
  <c r="C483"/>
  <c r="D483"/>
  <c r="A484"/>
  <c r="B484"/>
  <c r="C484"/>
  <c r="D484"/>
  <c r="A485"/>
  <c r="B485"/>
  <c r="C485"/>
  <c r="D485"/>
  <c r="A486"/>
  <c r="B486"/>
  <c r="C486"/>
  <c r="D486"/>
  <c r="A487"/>
  <c r="B487"/>
  <c r="C487"/>
  <c r="D487"/>
  <c r="A488"/>
  <c r="B488"/>
  <c r="C488"/>
  <c r="D488"/>
  <c r="A489"/>
  <c r="B489"/>
  <c r="C489"/>
  <c r="D489"/>
  <c r="A490"/>
  <c r="B490"/>
  <c r="C490"/>
  <c r="D490"/>
  <c r="A491"/>
  <c r="B491"/>
  <c r="C491"/>
  <c r="D491"/>
  <c r="A492"/>
  <c r="B492"/>
  <c r="C492"/>
  <c r="D492"/>
  <c r="A493"/>
  <c r="B493"/>
  <c r="C493"/>
  <c r="D493"/>
  <c r="A494"/>
  <c r="B494"/>
  <c r="C494"/>
  <c r="D494"/>
  <c r="A495"/>
  <c r="B495"/>
  <c r="C495"/>
  <c r="D495"/>
  <c r="A496"/>
  <c r="B496"/>
  <c r="C496"/>
  <c r="D496"/>
  <c r="A497"/>
  <c r="B497"/>
  <c r="C497"/>
  <c r="D497"/>
  <c r="A498"/>
  <c r="B498"/>
  <c r="C498"/>
  <c r="D498"/>
  <c r="A499"/>
  <c r="B499"/>
  <c r="C499"/>
  <c r="D499"/>
  <c r="A500"/>
  <c r="B500"/>
  <c r="C500"/>
  <c r="D500"/>
  <c r="A501"/>
  <c r="B501"/>
  <c r="C501"/>
  <c r="D501"/>
  <c r="A502"/>
  <c r="B502"/>
  <c r="C502"/>
  <c r="D502"/>
  <c r="A503"/>
  <c r="B503"/>
  <c r="C503"/>
  <c r="D503"/>
  <c r="A504"/>
  <c r="B504"/>
  <c r="C504"/>
  <c r="D504"/>
  <c r="A505"/>
  <c r="B505"/>
  <c r="C505"/>
  <c r="D505"/>
  <c r="A506"/>
  <c r="B506"/>
  <c r="C506"/>
  <c r="D506"/>
  <c r="A507"/>
  <c r="B507"/>
  <c r="C507"/>
  <c r="D507"/>
  <c r="A508"/>
  <c r="B508"/>
  <c r="C508"/>
  <c r="D508"/>
  <c r="A509"/>
  <c r="B509"/>
  <c r="C509"/>
  <c r="D509"/>
  <c r="A510"/>
  <c r="B510"/>
  <c r="C510"/>
  <c r="D510"/>
  <c r="A511"/>
  <c r="B511"/>
  <c r="C511"/>
  <c r="D511"/>
  <c r="A512"/>
  <c r="B512"/>
  <c r="C512"/>
  <c r="D512"/>
  <c r="A513"/>
  <c r="B513"/>
  <c r="C513"/>
  <c r="D513"/>
  <c r="A514"/>
  <c r="B514"/>
  <c r="C514"/>
  <c r="D514"/>
  <c r="A515"/>
  <c r="B515"/>
  <c r="C515"/>
  <c r="D515"/>
  <c r="A516"/>
  <c r="B516"/>
  <c r="C516"/>
  <c r="D516"/>
  <c r="A517"/>
  <c r="B517"/>
  <c r="C517"/>
  <c r="D517"/>
  <c r="A518"/>
  <c r="B518"/>
  <c r="C518"/>
  <c r="D518"/>
  <c r="A519"/>
  <c r="B519"/>
  <c r="C519"/>
  <c r="D519"/>
  <c r="A520"/>
  <c r="B520"/>
  <c r="C520"/>
  <c r="D520"/>
  <c r="A521"/>
  <c r="B521"/>
  <c r="C521"/>
  <c r="D521"/>
  <c r="A522"/>
  <c r="B522"/>
  <c r="C522"/>
  <c r="D522"/>
  <c r="A523"/>
  <c r="B523"/>
  <c r="C523"/>
  <c r="D523"/>
  <c r="A524"/>
  <c r="B524"/>
  <c r="C524"/>
  <c r="D524"/>
  <c r="A525"/>
  <c r="B525"/>
  <c r="C525"/>
  <c r="D525"/>
  <c r="A526"/>
  <c r="B526"/>
  <c r="C526"/>
  <c r="D526"/>
  <c r="A527"/>
  <c r="B527"/>
  <c r="C527"/>
  <c r="D527"/>
  <c r="A528"/>
  <c r="B528"/>
  <c r="C528"/>
  <c r="D528"/>
  <c r="A529"/>
  <c r="B529"/>
  <c r="C529"/>
  <c r="D529"/>
  <c r="A530"/>
  <c r="B530"/>
  <c r="C530"/>
  <c r="D530"/>
  <c r="A531"/>
  <c r="B531"/>
  <c r="C531"/>
  <c r="D531"/>
  <c r="A532"/>
  <c r="B532"/>
  <c r="C532"/>
  <c r="D532"/>
  <c r="A533"/>
  <c r="B533"/>
  <c r="C533"/>
  <c r="D533"/>
  <c r="A534"/>
  <c r="B534"/>
  <c r="C534"/>
  <c r="D534"/>
  <c r="A535"/>
  <c r="B535"/>
  <c r="C535"/>
  <c r="D535"/>
  <c r="A536"/>
  <c r="B536"/>
  <c r="C536"/>
  <c r="D536"/>
  <c r="A537"/>
  <c r="B537"/>
  <c r="C537"/>
  <c r="D537"/>
  <c r="A538"/>
  <c r="B538"/>
  <c r="C538"/>
  <c r="D538"/>
  <c r="A539"/>
  <c r="B539"/>
  <c r="C539"/>
  <c r="D539"/>
  <c r="A540"/>
  <c r="B540"/>
  <c r="C540"/>
  <c r="D540"/>
  <c r="A541"/>
  <c r="B541"/>
  <c r="C541"/>
  <c r="D541"/>
  <c r="A542"/>
  <c r="B542"/>
  <c r="C542"/>
  <c r="D542"/>
  <c r="A543"/>
  <c r="B543"/>
  <c r="C543"/>
  <c r="D543"/>
  <c r="A544"/>
  <c r="B544"/>
  <c r="C544"/>
  <c r="D544"/>
  <c r="A545"/>
  <c r="B545"/>
  <c r="C545"/>
  <c r="D545"/>
  <c r="A546"/>
  <c r="B546"/>
  <c r="C546"/>
  <c r="D546"/>
  <c r="A547"/>
  <c r="B547"/>
  <c r="C547"/>
  <c r="D547"/>
  <c r="A548"/>
  <c r="B548"/>
  <c r="C548"/>
  <c r="D548"/>
  <c r="A549"/>
  <c r="B549"/>
  <c r="C549"/>
  <c r="D549"/>
  <c r="A550"/>
  <c r="B550"/>
  <c r="C550"/>
  <c r="D550"/>
  <c r="A551"/>
  <c r="B551"/>
  <c r="C551"/>
  <c r="D551"/>
  <c r="A552"/>
  <c r="B552"/>
  <c r="C552"/>
  <c r="D552"/>
  <c r="A553"/>
  <c r="B553"/>
  <c r="C553"/>
  <c r="D553"/>
  <c r="A554"/>
  <c r="B554"/>
  <c r="C554"/>
  <c r="D554"/>
  <c r="A555"/>
  <c r="B555"/>
  <c r="C555"/>
  <c r="D555"/>
  <c r="A556"/>
  <c r="B556"/>
  <c r="C556"/>
  <c r="D556"/>
  <c r="A557"/>
  <c r="B557"/>
  <c r="C557"/>
  <c r="D557"/>
  <c r="A558"/>
  <c r="B558"/>
  <c r="C558"/>
  <c r="D558"/>
  <c r="A559"/>
  <c r="B559"/>
  <c r="C559"/>
  <c r="D559"/>
  <c r="A560"/>
  <c r="B560"/>
  <c r="C560"/>
  <c r="D560"/>
  <c r="A561"/>
  <c r="B561"/>
  <c r="C561"/>
  <c r="D561"/>
  <c r="A562"/>
  <c r="B562"/>
  <c r="C562"/>
  <c r="D562"/>
  <c r="A563"/>
  <c r="B563"/>
  <c r="C563"/>
  <c r="D563"/>
  <c r="A564"/>
  <c r="B564"/>
  <c r="C564"/>
  <c r="D564"/>
  <c r="A565"/>
  <c r="B565"/>
  <c r="C565"/>
  <c r="D565"/>
  <c r="A566"/>
  <c r="B566"/>
  <c r="C566"/>
  <c r="D566"/>
  <c r="A567"/>
  <c r="B567"/>
  <c r="C567"/>
  <c r="D567"/>
  <c r="A568"/>
  <c r="B568"/>
  <c r="C568"/>
  <c r="D568"/>
  <c r="A569"/>
  <c r="B569"/>
  <c r="C569"/>
  <c r="D569"/>
  <c r="A570"/>
  <c r="B570"/>
  <c r="C570"/>
  <c r="D570"/>
  <c r="A571"/>
  <c r="B571"/>
  <c r="C571"/>
  <c r="D571"/>
  <c r="A572"/>
  <c r="B572"/>
  <c r="C572"/>
  <c r="D572"/>
  <c r="A573"/>
  <c r="B573"/>
  <c r="C573"/>
  <c r="D573"/>
  <c r="A574"/>
  <c r="B574"/>
  <c r="C574"/>
  <c r="D574"/>
  <c r="A575"/>
  <c r="B575"/>
  <c r="C575"/>
  <c r="D575"/>
  <c r="A576"/>
  <c r="B576"/>
  <c r="C576"/>
  <c r="D576"/>
  <c r="A577"/>
  <c r="B577"/>
  <c r="C577"/>
  <c r="D577"/>
  <c r="A578"/>
  <c r="B578"/>
  <c r="C578"/>
  <c r="D578"/>
  <c r="A579"/>
  <c r="B579"/>
  <c r="C579"/>
  <c r="D579"/>
  <c r="A580"/>
  <c r="B580"/>
  <c r="C580"/>
  <c r="D580"/>
  <c r="A581"/>
  <c r="B581"/>
  <c r="C581"/>
  <c r="D581"/>
  <c r="A582"/>
  <c r="B582"/>
  <c r="C582"/>
  <c r="D582"/>
  <c r="A583"/>
  <c r="B583"/>
  <c r="C583"/>
  <c r="D583"/>
  <c r="A584"/>
  <c r="B584"/>
  <c r="C584"/>
  <c r="D584"/>
  <c r="A585"/>
  <c r="B585"/>
  <c r="C585"/>
  <c r="D585"/>
  <c r="A586"/>
  <c r="B586"/>
  <c r="C586"/>
  <c r="D586"/>
  <c r="A335"/>
  <c r="B335"/>
  <c r="C335"/>
  <c r="D335"/>
  <c r="A336"/>
  <c r="B336"/>
  <c r="C336"/>
  <c r="D336"/>
  <c r="A337"/>
  <c r="B337"/>
  <c r="C337"/>
  <c r="D337"/>
  <c r="A338"/>
  <c r="B338"/>
  <c r="C338"/>
  <c r="D338"/>
  <c r="A339"/>
  <c r="B339"/>
  <c r="C339"/>
  <c r="D339"/>
  <c r="A340"/>
  <c r="B340"/>
  <c r="C340"/>
  <c r="D340"/>
  <c r="A341"/>
  <c r="B341"/>
  <c r="C341"/>
  <c r="D341"/>
  <c r="A342"/>
  <c r="B342"/>
  <c r="C342"/>
  <c r="D342"/>
  <c r="A343"/>
  <c r="B343"/>
  <c r="C343"/>
  <c r="D343"/>
  <c r="A344"/>
  <c r="B344"/>
  <c r="C344"/>
  <c r="D344"/>
  <c r="A345"/>
  <c r="B345"/>
  <c r="C345"/>
  <c r="D345"/>
  <c r="A346"/>
  <c r="B346"/>
  <c r="C346"/>
  <c r="D346"/>
  <c r="A347"/>
  <c r="B347"/>
  <c r="C347"/>
  <c r="D347"/>
  <c r="A348"/>
  <c r="B348"/>
  <c r="C348"/>
  <c r="D348"/>
  <c r="A349"/>
  <c r="B349"/>
  <c r="C349"/>
  <c r="D349"/>
  <c r="A350"/>
  <c r="B350"/>
  <c r="C350"/>
  <c r="D350"/>
  <c r="A351"/>
  <c r="B351"/>
  <c r="C351"/>
  <c r="D351"/>
  <c r="A352"/>
  <c r="B352"/>
  <c r="C352"/>
  <c r="D352"/>
  <c r="A353"/>
  <c r="B353"/>
  <c r="C353"/>
  <c r="D353"/>
  <c r="A354"/>
  <c r="B354"/>
  <c r="C354"/>
  <c r="D354"/>
  <c r="A355"/>
  <c r="B355"/>
  <c r="C355"/>
  <c r="D355"/>
  <c r="A356"/>
  <c r="B356"/>
  <c r="C356"/>
  <c r="D356"/>
  <c r="A357"/>
  <c r="B357"/>
  <c r="C357"/>
  <c r="D357"/>
  <c r="A358"/>
  <c r="B358"/>
  <c r="C358"/>
  <c r="D358"/>
  <c r="A359"/>
  <c r="B359"/>
  <c r="C359"/>
  <c r="D359"/>
  <c r="A360"/>
  <c r="B360"/>
  <c r="C360"/>
  <c r="D360"/>
  <c r="A361"/>
  <c r="B361"/>
  <c r="C361"/>
  <c r="D361"/>
  <c r="A362"/>
  <c r="B362"/>
  <c r="C362"/>
  <c r="D362"/>
  <c r="A363"/>
  <c r="B363"/>
  <c r="C363"/>
  <c r="D363"/>
  <c r="A364"/>
  <c r="B364"/>
  <c r="C364"/>
  <c r="D364"/>
  <c r="A365"/>
  <c r="B365"/>
  <c r="C365"/>
  <c r="D365"/>
  <c r="A366"/>
  <c r="B366"/>
  <c r="C366"/>
  <c r="D366"/>
  <c r="A367"/>
  <c r="B367"/>
  <c r="C367"/>
  <c r="D367"/>
  <c r="A368"/>
  <c r="B368"/>
  <c r="C368"/>
  <c r="D368"/>
  <c r="A369"/>
  <c r="B369"/>
  <c r="C369"/>
  <c r="D369"/>
  <c r="A370"/>
  <c r="B370"/>
  <c r="C370"/>
  <c r="D370"/>
  <c r="A371"/>
  <c r="B371"/>
  <c r="C371"/>
  <c r="D371"/>
  <c r="A372"/>
  <c r="B372"/>
  <c r="C372"/>
  <c r="D372"/>
  <c r="A373"/>
  <c r="B373"/>
  <c r="C373"/>
  <c r="D373"/>
  <c r="A374"/>
  <c r="B374"/>
  <c r="C374"/>
  <c r="D374"/>
  <c r="A375"/>
  <c r="B375"/>
  <c r="C375"/>
  <c r="D375"/>
  <c r="A376"/>
  <c r="B376"/>
  <c r="C376"/>
  <c r="D376"/>
  <c r="A377"/>
  <c r="B377"/>
  <c r="C377"/>
  <c r="D377"/>
  <c r="A378"/>
  <c r="B378"/>
  <c r="C378"/>
  <c r="D378"/>
  <c r="A379"/>
  <c r="B379"/>
  <c r="C379"/>
  <c r="D379"/>
  <c r="A380"/>
  <c r="B380"/>
  <c r="C380"/>
  <c r="D380"/>
  <c r="A381"/>
  <c r="B381"/>
  <c r="C381"/>
  <c r="D381"/>
  <c r="A382"/>
  <c r="B382"/>
  <c r="C382"/>
  <c r="D382"/>
  <c r="A383"/>
  <c r="B383"/>
  <c r="C383"/>
  <c r="D383"/>
  <c r="A384"/>
  <c r="B384"/>
  <c r="C384"/>
  <c r="D384"/>
  <c r="A385"/>
  <c r="B385"/>
  <c r="C385"/>
  <c r="D385"/>
  <c r="A386"/>
  <c r="B386"/>
  <c r="C386"/>
  <c r="D386"/>
  <c r="A387"/>
  <c r="B387"/>
  <c r="C387"/>
  <c r="D387"/>
  <c r="A388"/>
  <c r="B388"/>
  <c r="C388"/>
  <c r="D388"/>
  <c r="A389"/>
  <c r="B389"/>
  <c r="C389"/>
  <c r="D389"/>
  <c r="A390"/>
  <c r="B390"/>
  <c r="C390"/>
  <c r="D390"/>
  <c r="A391"/>
  <c r="B391"/>
  <c r="C391"/>
  <c r="D391"/>
  <c r="A392"/>
  <c r="B392"/>
  <c r="C392"/>
  <c r="D392"/>
  <c r="A393"/>
  <c r="B393"/>
  <c r="C393"/>
  <c r="D393"/>
  <c r="A394"/>
  <c r="B394"/>
  <c r="C394"/>
  <c r="D394"/>
  <c r="A395"/>
  <c r="B395"/>
  <c r="C395"/>
  <c r="D395"/>
  <c r="A396"/>
  <c r="B396"/>
  <c r="C396"/>
  <c r="D396"/>
  <c r="A397"/>
  <c r="B397"/>
  <c r="C397"/>
  <c r="D397"/>
  <c r="A398"/>
  <c r="B398"/>
  <c r="C398"/>
  <c r="D398"/>
  <c r="A399"/>
  <c r="B399"/>
  <c r="C399"/>
  <c r="D399"/>
  <c r="A400"/>
  <c r="B400"/>
  <c r="C400"/>
  <c r="D400"/>
  <c r="A401"/>
  <c r="B401"/>
  <c r="C401"/>
  <c r="D401"/>
  <c r="A402"/>
  <c r="B402"/>
  <c r="C402"/>
  <c r="D402"/>
  <c r="A403"/>
  <c r="B403"/>
  <c r="C403"/>
  <c r="D403"/>
  <c r="A404"/>
  <c r="B404"/>
  <c r="C404"/>
  <c r="D404"/>
  <c r="A405"/>
  <c r="B405"/>
  <c r="C405"/>
  <c r="D405"/>
  <c r="A406"/>
  <c r="B406"/>
  <c r="C406"/>
  <c r="D406"/>
  <c r="A407"/>
  <c r="B407"/>
  <c r="C407"/>
  <c r="D407"/>
  <c r="A408"/>
  <c r="B408"/>
  <c r="C408"/>
  <c r="D408"/>
  <c r="A409"/>
  <c r="B409"/>
  <c r="C409"/>
  <c r="D409"/>
  <c r="A410"/>
  <c r="B410"/>
  <c r="C410"/>
  <c r="D410"/>
  <c r="A411"/>
  <c r="B411"/>
  <c r="C411"/>
  <c r="D411"/>
  <c r="A412"/>
  <c r="B412"/>
  <c r="C412"/>
  <c r="D412"/>
  <c r="A413"/>
  <c r="B413"/>
  <c r="C413"/>
  <c r="D413"/>
  <c r="A414"/>
  <c r="B414"/>
  <c r="C414"/>
  <c r="D414"/>
  <c r="A415"/>
  <c r="B415"/>
  <c r="C415"/>
  <c r="D415"/>
  <c r="A416"/>
  <c r="B416"/>
  <c r="C416"/>
  <c r="D416"/>
  <c r="A283"/>
  <c r="B283"/>
  <c r="C283"/>
  <c r="D283"/>
  <c r="A284"/>
  <c r="B284"/>
  <c r="C284"/>
  <c r="D284"/>
  <c r="A285"/>
  <c r="B285"/>
  <c r="C285"/>
  <c r="D285"/>
  <c r="A286"/>
  <c r="B286"/>
  <c r="C286"/>
  <c r="D286"/>
  <c r="A287"/>
  <c r="B287"/>
  <c r="C287"/>
  <c r="D287"/>
  <c r="A288"/>
  <c r="B288"/>
  <c r="C288"/>
  <c r="D288"/>
  <c r="A289"/>
  <c r="B289"/>
  <c r="C289"/>
  <c r="D289"/>
  <c r="A290"/>
  <c r="B290"/>
  <c r="C290"/>
  <c r="D290"/>
  <c r="A291"/>
  <c r="B291"/>
  <c r="C291"/>
  <c r="D291"/>
  <c r="A292"/>
  <c r="B292"/>
  <c r="C292"/>
  <c r="D292"/>
  <c r="A293"/>
  <c r="B293"/>
  <c r="C293"/>
  <c r="D293"/>
  <c r="A294"/>
  <c r="B294"/>
  <c r="C294"/>
  <c r="D294"/>
  <c r="A295"/>
  <c r="B295"/>
  <c r="C295"/>
  <c r="D295"/>
  <c r="A296"/>
  <c r="B296"/>
  <c r="C296"/>
  <c r="D296"/>
  <c r="A297"/>
  <c r="B297"/>
  <c r="C297"/>
  <c r="D297"/>
  <c r="A298"/>
  <c r="B298"/>
  <c r="C298"/>
  <c r="D298"/>
  <c r="A299"/>
  <c r="B299"/>
  <c r="C299"/>
  <c r="D299"/>
  <c r="A300"/>
  <c r="B300"/>
  <c r="C300"/>
  <c r="D300"/>
  <c r="A301"/>
  <c r="B301"/>
  <c r="C301"/>
  <c r="D301"/>
  <c r="A302"/>
  <c r="B302"/>
  <c r="C302"/>
  <c r="D302"/>
  <c r="A303"/>
  <c r="B303"/>
  <c r="C303"/>
  <c r="D303"/>
  <c r="A304"/>
  <c r="B304"/>
  <c r="C304"/>
  <c r="D304"/>
  <c r="A305"/>
  <c r="B305"/>
  <c r="C305"/>
  <c r="D305"/>
  <c r="A306"/>
  <c r="B306"/>
  <c r="C306"/>
  <c r="D306"/>
  <c r="A307"/>
  <c r="B307"/>
  <c r="C307"/>
  <c r="D307"/>
  <c r="A308"/>
  <c r="B308"/>
  <c r="C308"/>
  <c r="D308"/>
  <c r="A309"/>
  <c r="B309"/>
  <c r="C309"/>
  <c r="D309"/>
  <c r="A310"/>
  <c r="B310"/>
  <c r="C310"/>
  <c r="D310"/>
  <c r="A311"/>
  <c r="B311"/>
  <c r="C311"/>
  <c r="D311"/>
  <c r="A312"/>
  <c r="B312"/>
  <c r="C312"/>
  <c r="D312"/>
  <c r="A313"/>
  <c r="B313"/>
  <c r="C313"/>
  <c r="D313"/>
  <c r="A314"/>
  <c r="B314"/>
  <c r="C314"/>
  <c r="D314"/>
  <c r="A315"/>
  <c r="B315"/>
  <c r="C315"/>
  <c r="D315"/>
  <c r="A316"/>
  <c r="B316"/>
  <c r="C316"/>
  <c r="D316"/>
  <c r="A317"/>
  <c r="B317"/>
  <c r="C317"/>
  <c r="D317"/>
  <c r="A318"/>
  <c r="B318"/>
  <c r="C318"/>
  <c r="D318"/>
  <c r="A319"/>
  <c r="B319"/>
  <c r="C319"/>
  <c r="D319"/>
  <c r="A320"/>
  <c r="B320"/>
  <c r="C320"/>
  <c r="D320"/>
  <c r="A321"/>
  <c r="B321"/>
  <c r="C321"/>
  <c r="D321"/>
  <c r="A322"/>
  <c r="B322"/>
  <c r="C322"/>
  <c r="D322"/>
  <c r="A323"/>
  <c r="B323"/>
  <c r="C323"/>
  <c r="D323"/>
  <c r="A324"/>
  <c r="B324"/>
  <c r="C324"/>
  <c r="D324"/>
  <c r="A325"/>
  <c r="B325"/>
  <c r="C325"/>
  <c r="D325"/>
  <c r="A326"/>
  <c r="B326"/>
  <c r="C326"/>
  <c r="D326"/>
  <c r="A327"/>
  <c r="B327"/>
  <c r="C327"/>
  <c r="D327"/>
  <c r="A328"/>
  <c r="B328"/>
  <c r="C328"/>
  <c r="D328"/>
  <c r="A329"/>
  <c r="B329"/>
  <c r="C329"/>
  <c r="D329"/>
  <c r="A330"/>
  <c r="B330"/>
  <c r="C330"/>
  <c r="D330"/>
  <c r="A331"/>
  <c r="B331"/>
  <c r="C331"/>
  <c r="D331"/>
  <c r="A332"/>
  <c r="B332"/>
  <c r="C332"/>
  <c r="D332"/>
  <c r="A333"/>
  <c r="B333"/>
  <c r="C333"/>
  <c r="D333"/>
  <c r="A334"/>
  <c r="B334"/>
  <c r="C334"/>
  <c r="D334"/>
  <c r="M433"/>
  <c r="L441"/>
  <c r="Q451"/>
  <c r="F462"/>
  <c r="H468"/>
  <c r="N470"/>
  <c r="F474"/>
  <c r="Q476"/>
  <c r="Q496"/>
  <c r="Q504"/>
  <c r="Q512"/>
  <c r="N518"/>
  <c r="M524"/>
  <c r="J528"/>
  <c r="M532"/>
  <c r="P535"/>
  <c r="F538"/>
  <c r="O538"/>
  <c r="I542"/>
  <c r="Q544"/>
  <c r="S563"/>
  <c r="K568"/>
  <c r="I570"/>
  <c r="T576"/>
  <c r="J580"/>
  <c r="J584"/>
  <c r="M586"/>
  <c r="Q594"/>
  <c r="S599"/>
  <c r="E453"/>
  <c r="E450"/>
  <c r="S434"/>
  <c r="O450"/>
  <c r="U453"/>
  <c r="Q460"/>
  <c r="F512"/>
  <c r="J524"/>
  <c r="Q536"/>
  <c r="M544"/>
  <c r="K552"/>
  <c r="H568"/>
  <c r="T568"/>
  <c r="N576"/>
  <c r="N434"/>
  <c r="M444"/>
  <c r="I470"/>
  <c r="U470"/>
  <c r="Q474"/>
  <c r="Q488"/>
  <c r="P502"/>
  <c r="Q516"/>
  <c r="S520"/>
  <c r="F526"/>
  <c r="Q530"/>
  <c r="R534"/>
  <c r="M536"/>
  <c r="J538"/>
  <c r="T564"/>
  <c r="S568"/>
  <c r="J576"/>
  <c r="T580"/>
  <c r="H586"/>
  <c r="S598"/>
  <c r="G602"/>
  <c r="K441"/>
  <c r="I444"/>
  <c r="Q448"/>
  <c r="G451"/>
  <c r="F463"/>
  <c r="N463"/>
  <c r="K467"/>
  <c r="F470"/>
  <c r="O470"/>
  <c r="L471"/>
  <c r="K474"/>
  <c r="G475"/>
  <c r="R487"/>
  <c r="H495"/>
  <c r="S495"/>
  <c r="N502"/>
  <c r="I504"/>
  <c r="M518"/>
  <c r="O520"/>
  <c r="F524"/>
  <c r="Q524"/>
  <c r="R552"/>
  <c r="K557"/>
  <c r="F565"/>
  <c r="F568"/>
  <c r="U580"/>
  <c r="S597"/>
  <c r="E495"/>
  <c r="U433"/>
  <c r="F441"/>
  <c r="K463"/>
  <c r="S463"/>
  <c r="G471"/>
  <c r="F475"/>
  <c r="S475"/>
  <c r="T479"/>
  <c r="Q487"/>
  <c r="U491"/>
  <c r="R495"/>
  <c r="P506"/>
  <c r="S514"/>
  <c r="U522"/>
  <c r="J557"/>
  <c r="N561"/>
  <c r="R565"/>
  <c r="N433"/>
  <c r="S441"/>
  <c r="J463"/>
  <c r="Q475"/>
  <c r="L479"/>
  <c r="K483"/>
  <c r="K487"/>
  <c r="K491"/>
  <c r="I520"/>
  <c r="K524"/>
  <c r="U524"/>
  <c r="O535"/>
  <c r="M567"/>
  <c r="S571"/>
  <c r="Q583"/>
  <c r="J596"/>
  <c r="U596"/>
  <c r="R500"/>
  <c r="K500"/>
  <c r="T500"/>
  <c r="L500"/>
  <c r="F500"/>
  <c r="S485"/>
  <c r="J485"/>
  <c r="U485"/>
  <c r="K485"/>
  <c r="F481"/>
  <c r="K481"/>
  <c r="N465"/>
  <c r="K465"/>
  <c r="Q447"/>
  <c r="N447"/>
  <c r="U447"/>
  <c r="O600"/>
  <c r="R600"/>
  <c r="O489"/>
  <c r="R489"/>
  <c r="K477"/>
  <c r="N477"/>
  <c r="O469"/>
  <c r="Q469"/>
  <c r="R457"/>
  <c r="Q457"/>
  <c r="S457"/>
  <c r="O431"/>
  <c r="K597"/>
  <c r="F597"/>
  <c r="R589"/>
  <c r="S589"/>
  <c r="F589"/>
  <c r="K589"/>
  <c r="K566"/>
  <c r="M566"/>
  <c r="P562"/>
  <c r="Q562"/>
  <c r="H562"/>
  <c r="P558"/>
  <c r="H558"/>
  <c r="Q440"/>
  <c r="G440"/>
  <c r="E440"/>
  <c r="R440"/>
  <c r="I440"/>
  <c r="L436"/>
  <c r="M436"/>
  <c r="Q481"/>
  <c r="F485"/>
  <c r="I489"/>
  <c r="J500"/>
  <c r="F504"/>
  <c r="L600"/>
  <c r="S504"/>
  <c r="O504"/>
  <c r="K504"/>
  <c r="G504"/>
  <c r="E504"/>
  <c r="T504"/>
  <c r="P504"/>
  <c r="L504"/>
  <c r="H504"/>
  <c r="R586"/>
  <c r="N586"/>
  <c r="J586"/>
  <c r="F586"/>
  <c r="E586"/>
  <c r="S586"/>
  <c r="O586"/>
  <c r="K586"/>
  <c r="G586"/>
  <c r="N578"/>
  <c r="O578"/>
  <c r="G578"/>
  <c r="P574"/>
  <c r="H574"/>
  <c r="K574"/>
  <c r="S536"/>
  <c r="N536"/>
  <c r="I536"/>
  <c r="U536"/>
  <c r="O536"/>
  <c r="J536"/>
  <c r="Q532"/>
  <c r="F532"/>
  <c r="R532"/>
  <c r="J532"/>
  <c r="R518"/>
  <c r="G518"/>
  <c r="S518"/>
  <c r="K518"/>
  <c r="P514"/>
  <c r="F514"/>
  <c r="R514"/>
  <c r="H514"/>
  <c r="N510"/>
  <c r="I510"/>
  <c r="R506"/>
  <c r="H506"/>
  <c r="L506"/>
  <c r="R544"/>
  <c r="J544"/>
  <c r="E544"/>
  <c r="U544"/>
  <c r="K544"/>
  <c r="R540"/>
  <c r="J540"/>
  <c r="E533"/>
  <c r="K533"/>
  <c r="T529"/>
  <c r="K529"/>
  <c r="E525"/>
  <c r="K525"/>
  <c r="T525"/>
  <c r="G511"/>
  <c r="S511"/>
  <c r="N484"/>
  <c r="G484"/>
  <c r="K480"/>
  <c r="R480"/>
  <c r="Q464"/>
  <c r="U464"/>
  <c r="T460"/>
  <c r="H460"/>
  <c r="I460"/>
  <c r="F456"/>
  <c r="N456"/>
  <c r="K453"/>
  <c r="N453"/>
  <c r="S450"/>
  <c r="F450"/>
  <c r="I450"/>
  <c r="F446"/>
  <c r="K446"/>
  <c r="U436"/>
  <c r="K440"/>
  <c r="I447"/>
  <c r="K457"/>
  <c r="M469"/>
  <c r="S477"/>
  <c r="G500"/>
  <c r="M504"/>
  <c r="U504"/>
  <c r="R562"/>
  <c r="H566"/>
  <c r="H600"/>
  <c r="E566"/>
  <c r="T436"/>
  <c r="K439"/>
  <c r="K443"/>
  <c r="F457"/>
  <c r="G469"/>
  <c r="I477"/>
  <c r="Q485"/>
  <c r="U496"/>
  <c r="P500"/>
  <c r="J504"/>
  <c r="R504"/>
  <c r="S506"/>
  <c r="L514"/>
  <c r="U532"/>
  <c r="G536"/>
  <c r="R536"/>
  <c r="L558"/>
  <c r="L562"/>
  <c r="H578"/>
  <c r="L586"/>
  <c r="T586"/>
  <c r="E536"/>
  <c r="E518"/>
  <c r="F437"/>
  <c r="G444"/>
  <c r="T444"/>
  <c r="K470"/>
  <c r="I474"/>
  <c r="S474"/>
  <c r="Q478"/>
  <c r="N494"/>
  <c r="Q497"/>
  <c r="S526"/>
  <c r="J564"/>
  <c r="K598"/>
  <c r="F550"/>
  <c r="J552"/>
  <c r="Q552"/>
  <c r="G552"/>
  <c r="O552"/>
  <c r="F552"/>
  <c r="M552"/>
  <c r="U552"/>
  <c r="R592"/>
  <c r="E592"/>
  <c r="S592"/>
  <c r="K592"/>
  <c r="M588"/>
  <c r="R588"/>
  <c r="G585"/>
  <c r="F585"/>
  <c r="S570"/>
  <c r="O570"/>
  <c r="K570"/>
  <c r="G570"/>
  <c r="R556"/>
  <c r="K556"/>
  <c r="R550"/>
  <c r="K550"/>
  <c r="U546"/>
  <c r="K546"/>
  <c r="E543"/>
  <c r="O543"/>
  <c r="E528"/>
  <c r="R528"/>
  <c r="M528"/>
  <c r="G528"/>
  <c r="S512"/>
  <c r="O512"/>
  <c r="K512"/>
  <c r="G512"/>
  <c r="R486"/>
  <c r="F486"/>
  <c r="T600"/>
  <c r="N600"/>
  <c r="G600"/>
  <c r="E578"/>
  <c r="P578"/>
  <c r="K578"/>
  <c r="F578"/>
  <c r="N567"/>
  <c r="I567"/>
  <c r="S544"/>
  <c r="N544"/>
  <c r="I544"/>
  <c r="E516"/>
  <c r="J516"/>
  <c r="E509"/>
  <c r="L509"/>
  <c r="U502"/>
  <c r="J502"/>
  <c r="P495"/>
  <c r="T495"/>
  <c r="N495"/>
  <c r="G495"/>
  <c r="T471"/>
  <c r="K471"/>
  <c r="R468"/>
  <c r="J468"/>
  <c r="S460"/>
  <c r="L460"/>
  <c r="Q453"/>
  <c r="J453"/>
  <c r="Q450"/>
  <c r="J450"/>
  <c r="U440"/>
  <c r="O440"/>
  <c r="J440"/>
  <c r="Q436"/>
  <c r="I436"/>
  <c r="R433"/>
  <c r="J433"/>
  <c r="G434"/>
  <c r="L444"/>
  <c r="I457"/>
  <c r="F465"/>
  <c r="F469"/>
  <c r="R476"/>
  <c r="U480"/>
  <c r="T484"/>
  <c r="K486"/>
  <c r="K494"/>
  <c r="N497"/>
  <c r="L501"/>
  <c r="S503"/>
  <c r="K506"/>
  <c r="P508"/>
  <c r="J512"/>
  <c r="P512"/>
  <c r="U512"/>
  <c r="H515"/>
  <c r="J520"/>
  <c r="I528"/>
  <c r="O528"/>
  <c r="P543"/>
  <c r="N546"/>
  <c r="M550"/>
  <c r="G556"/>
  <c r="Q556"/>
  <c r="Q559"/>
  <c r="H570"/>
  <c r="M570"/>
  <c r="R570"/>
  <c r="T588"/>
  <c r="J592"/>
  <c r="T592"/>
  <c r="H598"/>
  <c r="E570"/>
  <c r="E556"/>
  <c r="E550"/>
  <c r="E512"/>
  <c r="T598"/>
  <c r="U598"/>
  <c r="M598"/>
  <c r="G598"/>
  <c r="U594"/>
  <c r="J594"/>
  <c r="L590"/>
  <c r="K590"/>
  <c r="N583"/>
  <c r="S583"/>
  <c r="F583"/>
  <c r="F579"/>
  <c r="M579"/>
  <c r="G548"/>
  <c r="E548"/>
  <c r="O548"/>
  <c r="E541"/>
  <c r="J541"/>
  <c r="S534"/>
  <c r="F534"/>
  <c r="R526"/>
  <c r="G526"/>
  <c r="R520"/>
  <c r="M520"/>
  <c r="G520"/>
  <c r="E517"/>
  <c r="K517"/>
  <c r="E510"/>
  <c r="M510"/>
  <c r="T506"/>
  <c r="O506"/>
  <c r="J506"/>
  <c r="I488"/>
  <c r="F488"/>
  <c r="R469"/>
  <c r="K469"/>
  <c r="N457"/>
  <c r="G457"/>
  <c r="O447"/>
  <c r="F447"/>
  <c r="U444"/>
  <c r="P444"/>
  <c r="K444"/>
  <c r="R434"/>
  <c r="J434"/>
  <c r="K602"/>
  <c r="Q602"/>
  <c r="S576"/>
  <c r="H576"/>
  <c r="P566"/>
  <c r="G566"/>
  <c r="U562"/>
  <c r="M562"/>
  <c r="F562"/>
  <c r="S552"/>
  <c r="N552"/>
  <c r="I552"/>
  <c r="E549"/>
  <c r="T549"/>
  <c r="E542"/>
  <c r="K542"/>
  <c r="S538"/>
  <c r="K538"/>
  <c r="O524"/>
  <c r="G524"/>
  <c r="Q518"/>
  <c r="I518"/>
  <c r="N514"/>
  <c r="G514"/>
  <c r="E485"/>
  <c r="O485"/>
  <c r="I485"/>
  <c r="U477"/>
  <c r="Q477"/>
  <c r="F477"/>
  <c r="F497"/>
  <c r="O508"/>
  <c r="I512"/>
  <c r="N512"/>
  <c r="T512"/>
  <c r="F528"/>
  <c r="N528"/>
  <c r="U528"/>
  <c r="F543"/>
  <c r="I546"/>
  <c r="I550"/>
  <c r="S550"/>
  <c r="F556"/>
  <c r="O556"/>
  <c r="J559"/>
  <c r="F570"/>
  <c r="L570"/>
  <c r="Q570"/>
  <c r="M573"/>
  <c r="N577"/>
  <c r="L588"/>
  <c r="H592"/>
  <c r="P592"/>
  <c r="F433"/>
  <c r="Q433"/>
  <c r="M434"/>
  <c r="U434"/>
  <c r="P436"/>
  <c r="Q437"/>
  <c r="F440"/>
  <c r="M440"/>
  <c r="S440"/>
  <c r="H444"/>
  <c r="O444"/>
  <c r="J447"/>
  <c r="K450"/>
  <c r="U450"/>
  <c r="I453"/>
  <c r="S453"/>
  <c r="Q456"/>
  <c r="M457"/>
  <c r="M460"/>
  <c r="N464"/>
  <c r="Q465"/>
  <c r="P468"/>
  <c r="J469"/>
  <c r="U469"/>
  <c r="O471"/>
  <c r="I475"/>
  <c r="I476"/>
  <c r="M480"/>
  <c r="H484"/>
  <c r="U486"/>
  <c r="N488"/>
  <c r="S494"/>
  <c r="O495"/>
  <c r="I502"/>
  <c r="G506"/>
  <c r="N506"/>
  <c r="F508"/>
  <c r="H510"/>
  <c r="T510"/>
  <c r="H512"/>
  <c r="M512"/>
  <c r="R512"/>
  <c r="H516"/>
  <c r="T517"/>
  <c r="F520"/>
  <c r="N520"/>
  <c r="U520"/>
  <c r="K526"/>
  <c r="K528"/>
  <c r="S528"/>
  <c r="K530"/>
  <c r="T533"/>
  <c r="K541"/>
  <c r="G544"/>
  <c r="O544"/>
  <c r="F546"/>
  <c r="S546"/>
  <c r="Q548"/>
  <c r="G550"/>
  <c r="Q550"/>
  <c r="M556"/>
  <c r="I564"/>
  <c r="U564"/>
  <c r="Q567"/>
  <c r="J570"/>
  <c r="P570"/>
  <c r="U570"/>
  <c r="K573"/>
  <c r="L574"/>
  <c r="J578"/>
  <c r="R578"/>
  <c r="F588"/>
  <c r="G590"/>
  <c r="F592"/>
  <c r="O592"/>
  <c r="F594"/>
  <c r="Q597"/>
  <c r="L598"/>
  <c r="J600"/>
  <c r="S600"/>
  <c r="E598"/>
  <c r="E520"/>
  <c r="E469"/>
  <c r="E444"/>
  <c r="E434"/>
  <c r="U582"/>
  <c r="P582"/>
  <c r="N575"/>
  <c r="M575"/>
  <c r="S575"/>
  <c r="F575"/>
  <c r="E554"/>
  <c r="R554"/>
  <c r="M554"/>
  <c r="G554"/>
  <c r="O554"/>
  <c r="I554"/>
  <c r="Q554"/>
  <c r="J554"/>
  <c r="E551"/>
  <c r="P551"/>
  <c r="E545"/>
  <c r="J545"/>
  <c r="K545"/>
  <c r="T545"/>
  <c r="E539"/>
  <c r="O539"/>
  <c r="E522"/>
  <c r="R522"/>
  <c r="M522"/>
  <c r="G522"/>
  <c r="O522"/>
  <c r="I522"/>
  <c r="Q522"/>
  <c r="J522"/>
  <c r="E519"/>
  <c r="P519"/>
  <c r="E513"/>
  <c r="M513"/>
  <c r="L513"/>
  <c r="E507"/>
  <c r="S507"/>
  <c r="G507"/>
  <c r="H507"/>
  <c r="E459"/>
  <c r="O459"/>
  <c r="I459"/>
  <c r="U459"/>
  <c r="K459"/>
  <c r="N459"/>
  <c r="R455"/>
  <c r="J455"/>
  <c r="M455"/>
  <c r="N455"/>
  <c r="P449"/>
  <c r="H449"/>
  <c r="S449"/>
  <c r="G449"/>
  <c r="T449"/>
  <c r="K449"/>
  <c r="Q445"/>
  <c r="F445"/>
  <c r="O445"/>
  <c r="U445"/>
  <c r="S442"/>
  <c r="F442"/>
  <c r="I442"/>
  <c r="U435"/>
  <c r="F435"/>
  <c r="N435"/>
  <c r="S435"/>
  <c r="K601"/>
  <c r="N601"/>
  <c r="E594"/>
  <c r="S594"/>
  <c r="O594"/>
  <c r="K594"/>
  <c r="G594"/>
  <c r="R594"/>
  <c r="M594"/>
  <c r="H594"/>
  <c r="T594"/>
  <c r="N594"/>
  <c r="I594"/>
  <c r="N591"/>
  <c r="S591"/>
  <c r="F591"/>
  <c r="Q591"/>
  <c r="U534"/>
  <c r="O534"/>
  <c r="J534"/>
  <c r="N534"/>
  <c r="G534"/>
  <c r="E534"/>
  <c r="Q534"/>
  <c r="I534"/>
  <c r="E530"/>
  <c r="R530"/>
  <c r="M530"/>
  <c r="G530"/>
  <c r="U530"/>
  <c r="N530"/>
  <c r="F530"/>
  <c r="O530"/>
  <c r="I530"/>
  <c r="E527"/>
  <c r="O527"/>
  <c r="P527"/>
  <c r="S502"/>
  <c r="O502"/>
  <c r="K502"/>
  <c r="G502"/>
  <c r="Q502"/>
  <c r="L502"/>
  <c r="F502"/>
  <c r="E502"/>
  <c r="R502"/>
  <c r="M502"/>
  <c r="H502"/>
  <c r="E491"/>
  <c r="Q491"/>
  <c r="J491"/>
  <c r="O491"/>
  <c r="F491"/>
  <c r="S491"/>
  <c r="I491"/>
  <c r="S487"/>
  <c r="N487"/>
  <c r="I487"/>
  <c r="U487"/>
  <c r="M487"/>
  <c r="F487"/>
  <c r="O487"/>
  <c r="G487"/>
  <c r="P484"/>
  <c r="K484"/>
  <c r="F484"/>
  <c r="R484"/>
  <c r="J484"/>
  <c r="S484"/>
  <c r="L484"/>
  <c r="S480"/>
  <c r="N480"/>
  <c r="I480"/>
  <c r="O480"/>
  <c r="G480"/>
  <c r="Q480"/>
  <c r="J480"/>
  <c r="U476"/>
  <c r="M476"/>
  <c r="J476"/>
  <c r="N476"/>
  <c r="K435"/>
  <c r="Q442"/>
  <c r="J445"/>
  <c r="U455"/>
  <c r="S459"/>
  <c r="O519"/>
  <c r="N522"/>
  <c r="P539"/>
  <c r="F551"/>
  <c r="K554"/>
  <c r="P572"/>
  <c r="J572"/>
  <c r="U572"/>
  <c r="S540"/>
  <c r="N540"/>
  <c r="I540"/>
  <c r="U540"/>
  <c r="M540"/>
  <c r="F540"/>
  <c r="E540"/>
  <c r="O540"/>
  <c r="G540"/>
  <c r="U508"/>
  <c r="Q508"/>
  <c r="M508"/>
  <c r="I508"/>
  <c r="R508"/>
  <c r="L508"/>
  <c r="G508"/>
  <c r="E508"/>
  <c r="S508"/>
  <c r="N508"/>
  <c r="H508"/>
  <c r="T602"/>
  <c r="P602"/>
  <c r="L602"/>
  <c r="H602"/>
  <c r="S602"/>
  <c r="N602"/>
  <c r="I602"/>
  <c r="E602"/>
  <c r="U602"/>
  <c r="O602"/>
  <c r="J602"/>
  <c r="F595"/>
  <c r="S595"/>
  <c r="U588"/>
  <c r="P588"/>
  <c r="J588"/>
  <c r="N588"/>
  <c r="H588"/>
  <c r="Q588"/>
  <c r="I588"/>
  <c r="M585"/>
  <c r="K585"/>
  <c r="N585"/>
  <c r="R585"/>
  <c r="E553"/>
  <c r="J553"/>
  <c r="K553"/>
  <c r="S548"/>
  <c r="N548"/>
  <c r="I548"/>
  <c r="R548"/>
  <c r="K548"/>
  <c r="U548"/>
  <c r="M548"/>
  <c r="F548"/>
  <c r="U542"/>
  <c r="O542"/>
  <c r="J542"/>
  <c r="S542"/>
  <c r="M542"/>
  <c r="F542"/>
  <c r="N542"/>
  <c r="G542"/>
  <c r="E531"/>
  <c r="O531"/>
  <c r="F531"/>
  <c r="E521"/>
  <c r="J521"/>
  <c r="K521"/>
  <c r="S516"/>
  <c r="N516"/>
  <c r="I516"/>
  <c r="R516"/>
  <c r="K516"/>
  <c r="F516"/>
  <c r="U516"/>
  <c r="M516"/>
  <c r="G516"/>
  <c r="S510"/>
  <c r="O510"/>
  <c r="K510"/>
  <c r="G510"/>
  <c r="U510"/>
  <c r="P510"/>
  <c r="J510"/>
  <c r="Q510"/>
  <c r="L510"/>
  <c r="F510"/>
  <c r="E499"/>
  <c r="S499"/>
  <c r="H499"/>
  <c r="Q499"/>
  <c r="O492"/>
  <c r="I492"/>
  <c r="S492"/>
  <c r="T492"/>
  <c r="K473"/>
  <c r="J473"/>
  <c r="Q473"/>
  <c r="N466"/>
  <c r="S466"/>
  <c r="G466"/>
  <c r="I466"/>
  <c r="U462"/>
  <c r="K462"/>
  <c r="N462"/>
  <c r="Q462"/>
  <c r="F458"/>
  <c r="K458"/>
  <c r="Q458"/>
  <c r="U451"/>
  <c r="S451"/>
  <c r="M451"/>
  <c r="F451"/>
  <c r="R451"/>
  <c r="I451"/>
  <c r="K451"/>
  <c r="U448"/>
  <c r="N448"/>
  <c r="F448"/>
  <c r="I448"/>
  <c r="U441"/>
  <c r="T441"/>
  <c r="O441"/>
  <c r="J441"/>
  <c r="N441"/>
  <c r="G441"/>
  <c r="P441"/>
  <c r="H441"/>
  <c r="Q438"/>
  <c r="O438"/>
  <c r="F438"/>
  <c r="S438"/>
  <c r="U438"/>
  <c r="I438"/>
  <c r="Q431"/>
  <c r="U431"/>
  <c r="K431"/>
  <c r="K445"/>
  <c r="F455"/>
  <c r="F459"/>
  <c r="Q507"/>
  <c r="S522"/>
  <c r="O551"/>
  <c r="N554"/>
  <c r="I575"/>
  <c r="O449"/>
  <c r="Q455"/>
  <c r="Q459"/>
  <c r="J508"/>
  <c r="T508"/>
  <c r="F519"/>
  <c r="K522"/>
  <c r="F539"/>
  <c r="Q540"/>
  <c r="F554"/>
  <c r="U554"/>
  <c r="K569"/>
  <c r="T572"/>
  <c r="N599"/>
  <c r="I599"/>
  <c r="S584"/>
  <c r="H584"/>
  <c r="R580"/>
  <c r="P580"/>
  <c r="I580"/>
  <c r="M577"/>
  <c r="R577"/>
  <c r="T574"/>
  <c r="O574"/>
  <c r="I574"/>
  <c r="R568"/>
  <c r="L568"/>
  <c r="G568"/>
  <c r="S565"/>
  <c r="K565"/>
  <c r="S562"/>
  <c r="O562"/>
  <c r="K562"/>
  <c r="G562"/>
  <c r="E555"/>
  <c r="O555"/>
  <c r="E546"/>
  <c r="R546"/>
  <c r="M546"/>
  <c r="G546"/>
  <c r="E537"/>
  <c r="J537"/>
  <c r="S532"/>
  <c r="N532"/>
  <c r="I532"/>
  <c r="U526"/>
  <c r="O526"/>
  <c r="J526"/>
  <c r="E523"/>
  <c r="O523"/>
  <c r="E514"/>
  <c r="U514"/>
  <c r="Q514"/>
  <c r="M514"/>
  <c r="I514"/>
  <c r="E511"/>
  <c r="H511"/>
  <c r="E505"/>
  <c r="M505"/>
  <c r="U500"/>
  <c r="Q500"/>
  <c r="M500"/>
  <c r="I500"/>
  <c r="U475"/>
  <c r="O475"/>
  <c r="J475"/>
  <c r="E471"/>
  <c r="S471"/>
  <c r="M471"/>
  <c r="H471"/>
  <c r="S468"/>
  <c r="T468"/>
  <c r="N468"/>
  <c r="I468"/>
  <c r="S464"/>
  <c r="O464"/>
  <c r="F464"/>
  <c r="R460"/>
  <c r="N460"/>
  <c r="J460"/>
  <c r="F460"/>
  <c r="E600"/>
  <c r="P600"/>
  <c r="K600"/>
  <c r="F600"/>
  <c r="R597"/>
  <c r="I597"/>
  <c r="F587"/>
  <c r="M587"/>
  <c r="U578"/>
  <c r="Q578"/>
  <c r="M578"/>
  <c r="I578"/>
  <c r="T566"/>
  <c r="S566"/>
  <c r="L566"/>
  <c r="O559"/>
  <c r="R559"/>
  <c r="G559"/>
  <c r="S556"/>
  <c r="N556"/>
  <c r="I556"/>
  <c r="U550"/>
  <c r="O550"/>
  <c r="J550"/>
  <c r="E547"/>
  <c r="O547"/>
  <c r="E538"/>
  <c r="R538"/>
  <c r="M538"/>
  <c r="G538"/>
  <c r="E529"/>
  <c r="J529"/>
  <c r="S524"/>
  <c r="N524"/>
  <c r="I524"/>
  <c r="U518"/>
  <c r="O518"/>
  <c r="J518"/>
  <c r="E515"/>
  <c r="S515"/>
  <c r="E506"/>
  <c r="U506"/>
  <c r="Q506"/>
  <c r="M506"/>
  <c r="I506"/>
  <c r="E503"/>
  <c r="H503"/>
  <c r="U497"/>
  <c r="S497"/>
  <c r="I497"/>
  <c r="U494"/>
  <c r="Q494"/>
  <c r="F494"/>
  <c r="F490"/>
  <c r="K490"/>
  <c r="E479"/>
  <c r="Q479"/>
  <c r="S469"/>
  <c r="N469"/>
  <c r="I469"/>
  <c r="U465"/>
  <c r="S465"/>
  <c r="I465"/>
  <c r="F461"/>
  <c r="K461"/>
  <c r="U457"/>
  <c r="O457"/>
  <c r="J457"/>
  <c r="S447"/>
  <c r="K447"/>
  <c r="R444"/>
  <c r="N444"/>
  <c r="J444"/>
  <c r="F444"/>
  <c r="Q434"/>
  <c r="K434"/>
  <c r="F434"/>
  <c r="K460"/>
  <c r="P460"/>
  <c r="U460"/>
  <c r="J464"/>
  <c r="F468"/>
  <c r="M468"/>
  <c r="U468"/>
  <c r="I471"/>
  <c r="P471"/>
  <c r="K475"/>
  <c r="R475"/>
  <c r="I496"/>
  <c r="H500"/>
  <c r="N500"/>
  <c r="S500"/>
  <c r="J514"/>
  <c r="O514"/>
  <c r="T514"/>
  <c r="F523"/>
  <c r="I526"/>
  <c r="Q526"/>
  <c r="G532"/>
  <c r="O532"/>
  <c r="T537"/>
  <c r="J546"/>
  <c r="Q546"/>
  <c r="F555"/>
  <c r="T558"/>
  <c r="I562"/>
  <c r="N562"/>
  <c r="T562"/>
  <c r="Q565"/>
  <c r="J568"/>
  <c r="P568"/>
  <c r="G574"/>
  <c r="M574"/>
  <c r="U574"/>
  <c r="K577"/>
  <c r="F580"/>
  <c r="Q580"/>
  <c r="O584"/>
  <c r="Q590"/>
  <c r="F599"/>
  <c r="E590"/>
  <c r="E584"/>
  <c r="E574"/>
  <c r="E568"/>
  <c r="E562"/>
  <c r="E532"/>
  <c r="E526"/>
  <c r="E500"/>
  <c r="E475"/>
  <c r="E596"/>
  <c r="S596"/>
  <c r="O596"/>
  <c r="K596"/>
  <c r="G596"/>
  <c r="Q596"/>
  <c r="L596"/>
  <c r="F596"/>
  <c r="R596"/>
  <c r="M596"/>
  <c r="H596"/>
  <c r="M593"/>
  <c r="R593"/>
  <c r="F593"/>
  <c r="S593"/>
  <c r="G593"/>
  <c r="N581"/>
  <c r="G581"/>
  <c r="Q581"/>
  <c r="F581"/>
  <c r="R581"/>
  <c r="I581"/>
  <c r="U576"/>
  <c r="Q576"/>
  <c r="M576"/>
  <c r="I576"/>
  <c r="P576"/>
  <c r="K576"/>
  <c r="F576"/>
  <c r="E576"/>
  <c r="R576"/>
  <c r="L576"/>
  <c r="G576"/>
  <c r="N573"/>
  <c r="G573"/>
  <c r="Q573"/>
  <c r="F573"/>
  <c r="R573"/>
  <c r="I573"/>
  <c r="E564"/>
  <c r="S564"/>
  <c r="O564"/>
  <c r="K564"/>
  <c r="G564"/>
  <c r="Q564"/>
  <c r="L564"/>
  <c r="F564"/>
  <c r="R564"/>
  <c r="M564"/>
  <c r="H564"/>
  <c r="M561"/>
  <c r="R561"/>
  <c r="F561"/>
  <c r="S561"/>
  <c r="G561"/>
  <c r="S496"/>
  <c r="K496"/>
  <c r="N496"/>
  <c r="O496"/>
  <c r="F496"/>
  <c r="F493"/>
  <c r="K493"/>
  <c r="S486"/>
  <c r="N486"/>
  <c r="I486"/>
  <c r="O486"/>
  <c r="G486"/>
  <c r="Q486"/>
  <c r="J486"/>
  <c r="U483"/>
  <c r="S483"/>
  <c r="I483"/>
  <c r="N483"/>
  <c r="Q483"/>
  <c r="S476"/>
  <c r="O476"/>
  <c r="K476"/>
  <c r="G476"/>
  <c r="T476"/>
  <c r="P476"/>
  <c r="L476"/>
  <c r="H476"/>
  <c r="U473"/>
  <c r="N473"/>
  <c r="F473"/>
  <c r="O473"/>
  <c r="I473"/>
  <c r="U466"/>
  <c r="O466"/>
  <c r="J466"/>
  <c r="Q466"/>
  <c r="K466"/>
  <c r="F466"/>
  <c r="E455"/>
  <c r="S455"/>
  <c r="O455"/>
  <c r="K455"/>
  <c r="G455"/>
  <c r="T455"/>
  <c r="P455"/>
  <c r="L455"/>
  <c r="H455"/>
  <c r="U449"/>
  <c r="Q449"/>
  <c r="M449"/>
  <c r="I449"/>
  <c r="R449"/>
  <c r="N449"/>
  <c r="J449"/>
  <c r="F449"/>
  <c r="R445"/>
  <c r="M445"/>
  <c r="G445"/>
  <c r="S445"/>
  <c r="N445"/>
  <c r="I445"/>
  <c r="U442"/>
  <c r="K442"/>
  <c r="N442"/>
  <c r="U439"/>
  <c r="Q439"/>
  <c r="F439"/>
  <c r="S439"/>
  <c r="I439"/>
  <c r="O435"/>
  <c r="I435"/>
  <c r="Q435"/>
  <c r="J435"/>
  <c r="F432"/>
  <c r="K432"/>
  <c r="Q472"/>
  <c r="H479"/>
  <c r="P479"/>
  <c r="M499"/>
  <c r="H501"/>
  <c r="S501"/>
  <c r="M503"/>
  <c r="H505"/>
  <c r="S505"/>
  <c r="M507"/>
  <c r="H509"/>
  <c r="S509"/>
  <c r="M511"/>
  <c r="H513"/>
  <c r="S513"/>
  <c r="M515"/>
  <c r="F517"/>
  <c r="P517"/>
  <c r="K519"/>
  <c r="F521"/>
  <c r="P521"/>
  <c r="K523"/>
  <c r="F525"/>
  <c r="P525"/>
  <c r="K527"/>
  <c r="F529"/>
  <c r="P529"/>
  <c r="K531"/>
  <c r="F533"/>
  <c r="P533"/>
  <c r="K535"/>
  <c r="F537"/>
  <c r="P537"/>
  <c r="K539"/>
  <c r="F541"/>
  <c r="P541"/>
  <c r="K543"/>
  <c r="F545"/>
  <c r="P545"/>
  <c r="K547"/>
  <c r="F549"/>
  <c r="P549"/>
  <c r="K551"/>
  <c r="F553"/>
  <c r="P553"/>
  <c r="K555"/>
  <c r="F557"/>
  <c r="P557"/>
  <c r="M563"/>
  <c r="K581"/>
  <c r="K582"/>
  <c r="P596"/>
  <c r="R582"/>
  <c r="N582"/>
  <c r="J582"/>
  <c r="F582"/>
  <c r="S582"/>
  <c r="M582"/>
  <c r="H582"/>
  <c r="E582"/>
  <c r="T582"/>
  <c r="O582"/>
  <c r="I582"/>
  <c r="E572"/>
  <c r="S572"/>
  <c r="O572"/>
  <c r="K572"/>
  <c r="G572"/>
  <c r="Q572"/>
  <c r="L572"/>
  <c r="F572"/>
  <c r="R572"/>
  <c r="M572"/>
  <c r="H572"/>
  <c r="M569"/>
  <c r="R569"/>
  <c r="F569"/>
  <c r="S569"/>
  <c r="G569"/>
  <c r="U557"/>
  <c r="Q557"/>
  <c r="M557"/>
  <c r="I557"/>
  <c r="R557"/>
  <c r="L557"/>
  <c r="G557"/>
  <c r="S557"/>
  <c r="N557"/>
  <c r="H557"/>
  <c r="U555"/>
  <c r="Q555"/>
  <c r="M555"/>
  <c r="I555"/>
  <c r="R555"/>
  <c r="L555"/>
  <c r="G555"/>
  <c r="S555"/>
  <c r="N555"/>
  <c r="H555"/>
  <c r="U553"/>
  <c r="Q553"/>
  <c r="M553"/>
  <c r="I553"/>
  <c r="R553"/>
  <c r="L553"/>
  <c r="G553"/>
  <c r="S553"/>
  <c r="N553"/>
  <c r="H553"/>
  <c r="U551"/>
  <c r="Q551"/>
  <c r="M551"/>
  <c r="I551"/>
  <c r="R551"/>
  <c r="L551"/>
  <c r="G551"/>
  <c r="S551"/>
  <c r="N551"/>
  <c r="H551"/>
  <c r="U549"/>
  <c r="Q549"/>
  <c r="M549"/>
  <c r="I549"/>
  <c r="R549"/>
  <c r="L549"/>
  <c r="G549"/>
  <c r="S549"/>
  <c r="N549"/>
  <c r="H549"/>
  <c r="U547"/>
  <c r="Q547"/>
  <c r="M547"/>
  <c r="I547"/>
  <c r="R547"/>
  <c r="L547"/>
  <c r="G547"/>
  <c r="S547"/>
  <c r="N547"/>
  <c r="H547"/>
  <c r="U545"/>
  <c r="Q545"/>
  <c r="M545"/>
  <c r="I545"/>
  <c r="R545"/>
  <c r="L545"/>
  <c r="G545"/>
  <c r="S545"/>
  <c r="N545"/>
  <c r="H545"/>
  <c r="U543"/>
  <c r="Q543"/>
  <c r="M543"/>
  <c r="I543"/>
  <c r="R543"/>
  <c r="L543"/>
  <c r="G543"/>
  <c r="S543"/>
  <c r="N543"/>
  <c r="H543"/>
  <c r="U541"/>
  <c r="Q541"/>
  <c r="M541"/>
  <c r="I541"/>
  <c r="R541"/>
  <c r="L541"/>
  <c r="G541"/>
  <c r="S541"/>
  <c r="N541"/>
  <c r="H541"/>
  <c r="U539"/>
  <c r="Q539"/>
  <c r="M539"/>
  <c r="I539"/>
  <c r="R539"/>
  <c r="L539"/>
  <c r="G539"/>
  <c r="S539"/>
  <c r="N539"/>
  <c r="H539"/>
  <c r="U537"/>
  <c r="Q537"/>
  <c r="M537"/>
  <c r="I537"/>
  <c r="R537"/>
  <c r="L537"/>
  <c r="G537"/>
  <c r="S537"/>
  <c r="N537"/>
  <c r="H537"/>
  <c r="U535"/>
  <c r="Q535"/>
  <c r="M535"/>
  <c r="I535"/>
  <c r="R535"/>
  <c r="L535"/>
  <c r="G535"/>
  <c r="S535"/>
  <c r="N535"/>
  <c r="H535"/>
  <c r="U533"/>
  <c r="Q533"/>
  <c r="M533"/>
  <c r="I533"/>
  <c r="R533"/>
  <c r="L533"/>
  <c r="G533"/>
  <c r="S533"/>
  <c r="N533"/>
  <c r="H533"/>
  <c r="U531"/>
  <c r="Q531"/>
  <c r="M531"/>
  <c r="I531"/>
  <c r="R531"/>
  <c r="L531"/>
  <c r="G531"/>
  <c r="S531"/>
  <c r="N531"/>
  <c r="H531"/>
  <c r="U529"/>
  <c r="Q529"/>
  <c r="M529"/>
  <c r="I529"/>
  <c r="R529"/>
  <c r="L529"/>
  <c r="G529"/>
  <c r="S529"/>
  <c r="N529"/>
  <c r="H529"/>
  <c r="U527"/>
  <c r="Q527"/>
  <c r="M527"/>
  <c r="I527"/>
  <c r="R527"/>
  <c r="L527"/>
  <c r="G527"/>
  <c r="S527"/>
  <c r="N527"/>
  <c r="H527"/>
  <c r="U525"/>
  <c r="Q525"/>
  <c r="M525"/>
  <c r="I525"/>
  <c r="R525"/>
  <c r="L525"/>
  <c r="G525"/>
  <c r="S525"/>
  <c r="N525"/>
  <c r="H525"/>
  <c r="U523"/>
  <c r="Q523"/>
  <c r="M523"/>
  <c r="I523"/>
  <c r="R523"/>
  <c r="L523"/>
  <c r="G523"/>
  <c r="S523"/>
  <c r="N523"/>
  <c r="H523"/>
  <c r="U521"/>
  <c r="Q521"/>
  <c r="M521"/>
  <c r="I521"/>
  <c r="R521"/>
  <c r="L521"/>
  <c r="G521"/>
  <c r="S521"/>
  <c r="N521"/>
  <c r="H521"/>
  <c r="U519"/>
  <c r="Q519"/>
  <c r="M519"/>
  <c r="I519"/>
  <c r="R519"/>
  <c r="L519"/>
  <c r="G519"/>
  <c r="S519"/>
  <c r="N519"/>
  <c r="H519"/>
  <c r="U517"/>
  <c r="Q517"/>
  <c r="M517"/>
  <c r="I517"/>
  <c r="R517"/>
  <c r="L517"/>
  <c r="G517"/>
  <c r="S517"/>
  <c r="N517"/>
  <c r="H517"/>
  <c r="R515"/>
  <c r="N515"/>
  <c r="J515"/>
  <c r="F515"/>
  <c r="T515"/>
  <c r="O515"/>
  <c r="I515"/>
  <c r="U515"/>
  <c r="P515"/>
  <c r="K515"/>
  <c r="R513"/>
  <c r="N513"/>
  <c r="J513"/>
  <c r="F513"/>
  <c r="T513"/>
  <c r="O513"/>
  <c r="I513"/>
  <c r="U513"/>
  <c r="P513"/>
  <c r="K513"/>
  <c r="R511"/>
  <c r="N511"/>
  <c r="J511"/>
  <c r="F511"/>
  <c r="T511"/>
  <c r="O511"/>
  <c r="I511"/>
  <c r="U511"/>
  <c r="P511"/>
  <c r="K511"/>
  <c r="R509"/>
  <c r="N509"/>
  <c r="J509"/>
  <c r="F509"/>
  <c r="T509"/>
  <c r="O509"/>
  <c r="I509"/>
  <c r="U509"/>
  <c r="P509"/>
  <c r="K509"/>
  <c r="R507"/>
  <c r="N507"/>
  <c r="J507"/>
  <c r="F507"/>
  <c r="T507"/>
  <c r="O507"/>
  <c r="I507"/>
  <c r="U507"/>
  <c r="P507"/>
  <c r="K507"/>
  <c r="R505"/>
  <c r="N505"/>
  <c r="J505"/>
  <c r="F505"/>
  <c r="T505"/>
  <c r="O505"/>
  <c r="I505"/>
  <c r="U505"/>
  <c r="P505"/>
  <c r="K505"/>
  <c r="R503"/>
  <c r="N503"/>
  <c r="J503"/>
  <c r="F503"/>
  <c r="T503"/>
  <c r="O503"/>
  <c r="I503"/>
  <c r="U503"/>
  <c r="P503"/>
  <c r="K503"/>
  <c r="R501"/>
  <c r="N501"/>
  <c r="J501"/>
  <c r="F501"/>
  <c r="T501"/>
  <c r="O501"/>
  <c r="I501"/>
  <c r="U501"/>
  <c r="P501"/>
  <c r="K501"/>
  <c r="R499"/>
  <c r="N499"/>
  <c r="J499"/>
  <c r="F499"/>
  <c r="T499"/>
  <c r="O499"/>
  <c r="I499"/>
  <c r="U499"/>
  <c r="P499"/>
  <c r="K499"/>
  <c r="R492"/>
  <c r="N492"/>
  <c r="J492"/>
  <c r="F492"/>
  <c r="U492"/>
  <c r="P492"/>
  <c r="K492"/>
  <c r="Q492"/>
  <c r="L492"/>
  <c r="G492"/>
  <c r="Q489"/>
  <c r="K489"/>
  <c r="F489"/>
  <c r="S489"/>
  <c r="M489"/>
  <c r="U489"/>
  <c r="N489"/>
  <c r="G489"/>
  <c r="Q482"/>
  <c r="J482"/>
  <c r="S482"/>
  <c r="I482"/>
  <c r="U482"/>
  <c r="K482"/>
  <c r="R479"/>
  <c r="N479"/>
  <c r="J479"/>
  <c r="F479"/>
  <c r="S479"/>
  <c r="O479"/>
  <c r="K479"/>
  <c r="G479"/>
  <c r="M601"/>
  <c r="R601"/>
  <c r="F601"/>
  <c r="S601"/>
  <c r="G601"/>
  <c r="R590"/>
  <c r="N590"/>
  <c r="J590"/>
  <c r="F590"/>
  <c r="S590"/>
  <c r="M590"/>
  <c r="H590"/>
  <c r="T590"/>
  <c r="O590"/>
  <c r="I590"/>
  <c r="U584"/>
  <c r="Q584"/>
  <c r="M584"/>
  <c r="I584"/>
  <c r="P584"/>
  <c r="K584"/>
  <c r="F584"/>
  <c r="R584"/>
  <c r="L584"/>
  <c r="G584"/>
  <c r="T463"/>
  <c r="P463"/>
  <c r="L463"/>
  <c r="H463"/>
  <c r="E463"/>
  <c r="U463"/>
  <c r="Q463"/>
  <c r="M463"/>
  <c r="I463"/>
  <c r="U456"/>
  <c r="S456"/>
  <c r="I456"/>
  <c r="K456"/>
  <c r="E436"/>
  <c r="R436"/>
  <c r="N436"/>
  <c r="J436"/>
  <c r="F436"/>
  <c r="S436"/>
  <c r="O436"/>
  <c r="K436"/>
  <c r="G436"/>
  <c r="S433"/>
  <c r="O433"/>
  <c r="K433"/>
  <c r="G433"/>
  <c r="T433"/>
  <c r="P433"/>
  <c r="L433"/>
  <c r="H433"/>
  <c r="M581"/>
  <c r="K593"/>
  <c r="I596"/>
  <c r="T596"/>
  <c r="K472"/>
  <c r="M479"/>
  <c r="U479"/>
  <c r="F482"/>
  <c r="J489"/>
  <c r="M492"/>
  <c r="L499"/>
  <c r="G501"/>
  <c r="Q501"/>
  <c r="L503"/>
  <c r="G505"/>
  <c r="Q505"/>
  <c r="L507"/>
  <c r="G509"/>
  <c r="Q509"/>
  <c r="L511"/>
  <c r="G513"/>
  <c r="Q513"/>
  <c r="L515"/>
  <c r="O517"/>
  <c r="J519"/>
  <c r="T519"/>
  <c r="O521"/>
  <c r="J523"/>
  <c r="T523"/>
  <c r="O525"/>
  <c r="J527"/>
  <c r="T527"/>
  <c r="O529"/>
  <c r="J531"/>
  <c r="T531"/>
  <c r="O533"/>
  <c r="J535"/>
  <c r="T535"/>
  <c r="O537"/>
  <c r="J539"/>
  <c r="T539"/>
  <c r="O541"/>
  <c r="J543"/>
  <c r="T543"/>
  <c r="O545"/>
  <c r="J547"/>
  <c r="T547"/>
  <c r="O549"/>
  <c r="J551"/>
  <c r="T551"/>
  <c r="O553"/>
  <c r="J555"/>
  <c r="T555"/>
  <c r="O557"/>
  <c r="N572"/>
  <c r="G582"/>
  <c r="Q582"/>
  <c r="S587"/>
  <c r="N596"/>
  <c r="U600"/>
  <c r="Q600"/>
  <c r="M600"/>
  <c r="I600"/>
  <c r="N597"/>
  <c r="G597"/>
  <c r="E588"/>
  <c r="S588"/>
  <c r="O588"/>
  <c r="K588"/>
  <c r="G588"/>
  <c r="R574"/>
  <c r="N574"/>
  <c r="J574"/>
  <c r="F574"/>
  <c r="U568"/>
  <c r="Q568"/>
  <c r="M568"/>
  <c r="I568"/>
  <c r="N565"/>
  <c r="G565"/>
  <c r="E487"/>
  <c r="T487"/>
  <c r="P487"/>
  <c r="L487"/>
  <c r="H487"/>
  <c r="U484"/>
  <c r="Q484"/>
  <c r="M484"/>
  <c r="I484"/>
  <c r="G431"/>
  <c r="J438"/>
  <c r="I441"/>
  <c r="M441"/>
  <c r="Q441"/>
  <c r="K448"/>
  <c r="J451"/>
  <c r="O451"/>
  <c r="K464"/>
  <c r="G468"/>
  <c r="K468"/>
  <c r="O468"/>
  <c r="F471"/>
  <c r="J471"/>
  <c r="N471"/>
  <c r="R471"/>
  <c r="F495"/>
  <c r="K495"/>
  <c r="I566"/>
  <c r="O566"/>
  <c r="G577"/>
  <c r="S577"/>
  <c r="H580"/>
  <c r="M580"/>
  <c r="I589"/>
  <c r="G592"/>
  <c r="L592"/>
  <c r="I598"/>
  <c r="O598"/>
  <c r="R598"/>
  <c r="N598"/>
  <c r="J598"/>
  <c r="F598"/>
  <c r="U592"/>
  <c r="Q592"/>
  <c r="M592"/>
  <c r="I592"/>
  <c r="N589"/>
  <c r="G589"/>
  <c r="E580"/>
  <c r="S580"/>
  <c r="O580"/>
  <c r="K580"/>
  <c r="G580"/>
  <c r="R566"/>
  <c r="N566"/>
  <c r="J566"/>
  <c r="F566"/>
  <c r="U559"/>
  <c r="M559"/>
  <c r="F559"/>
  <c r="U495"/>
  <c r="Q495"/>
  <c r="M495"/>
  <c r="I495"/>
  <c r="U488"/>
  <c r="K488"/>
  <c r="T595"/>
  <c r="P595"/>
  <c r="L595"/>
  <c r="H595"/>
  <c r="E595"/>
  <c r="U595"/>
  <c r="O595"/>
  <c r="J595"/>
  <c r="T587"/>
  <c r="P587"/>
  <c r="L587"/>
  <c r="H587"/>
  <c r="E587"/>
  <c r="U587"/>
  <c r="O587"/>
  <c r="J587"/>
  <c r="T579"/>
  <c r="P579"/>
  <c r="L579"/>
  <c r="H579"/>
  <c r="E579"/>
  <c r="U579"/>
  <c r="O579"/>
  <c r="J579"/>
  <c r="T571"/>
  <c r="P571"/>
  <c r="L571"/>
  <c r="H571"/>
  <c r="E571"/>
  <c r="U571"/>
  <c r="O571"/>
  <c r="J571"/>
  <c r="T563"/>
  <c r="P563"/>
  <c r="L563"/>
  <c r="H563"/>
  <c r="E563"/>
  <c r="U563"/>
  <c r="O563"/>
  <c r="J563"/>
  <c r="P560"/>
  <c r="T560"/>
  <c r="T493"/>
  <c r="P493"/>
  <c r="L493"/>
  <c r="H493"/>
  <c r="E490"/>
  <c r="T490"/>
  <c r="P490"/>
  <c r="L490"/>
  <c r="H490"/>
  <c r="E481"/>
  <c r="T481"/>
  <c r="P481"/>
  <c r="L481"/>
  <c r="H481"/>
  <c r="E478"/>
  <c r="T478"/>
  <c r="P478"/>
  <c r="L478"/>
  <c r="H478"/>
  <c r="E472"/>
  <c r="T472"/>
  <c r="P472"/>
  <c r="L472"/>
  <c r="H472"/>
  <c r="T467"/>
  <c r="P467"/>
  <c r="L467"/>
  <c r="H467"/>
  <c r="T461"/>
  <c r="P461"/>
  <c r="L461"/>
  <c r="H461"/>
  <c r="E458"/>
  <c r="T458"/>
  <c r="P458"/>
  <c r="L458"/>
  <c r="H458"/>
  <c r="E446"/>
  <c r="T446"/>
  <c r="P446"/>
  <c r="L446"/>
  <c r="H446"/>
  <c r="E443"/>
  <c r="T443"/>
  <c r="P443"/>
  <c r="L443"/>
  <c r="H443"/>
  <c r="E437"/>
  <c r="T437"/>
  <c r="P437"/>
  <c r="L437"/>
  <c r="H437"/>
  <c r="T432"/>
  <c r="P432"/>
  <c r="L432"/>
  <c r="H432"/>
  <c r="T601"/>
  <c r="P601"/>
  <c r="L601"/>
  <c r="H601"/>
  <c r="E601"/>
  <c r="U601"/>
  <c r="O601"/>
  <c r="J601"/>
  <c r="T593"/>
  <c r="P593"/>
  <c r="L593"/>
  <c r="H593"/>
  <c r="E593"/>
  <c r="U593"/>
  <c r="O593"/>
  <c r="J593"/>
  <c r="T585"/>
  <c r="P585"/>
  <c r="L585"/>
  <c r="H585"/>
  <c r="E585"/>
  <c r="U585"/>
  <c r="O585"/>
  <c r="J585"/>
  <c r="T577"/>
  <c r="P577"/>
  <c r="L577"/>
  <c r="H577"/>
  <c r="E577"/>
  <c r="U577"/>
  <c r="O577"/>
  <c r="J577"/>
  <c r="T569"/>
  <c r="P569"/>
  <c r="L569"/>
  <c r="H569"/>
  <c r="E569"/>
  <c r="U569"/>
  <c r="O569"/>
  <c r="J569"/>
  <c r="T561"/>
  <c r="P561"/>
  <c r="L561"/>
  <c r="H561"/>
  <c r="E561"/>
  <c r="U561"/>
  <c r="O561"/>
  <c r="J561"/>
  <c r="E496"/>
  <c r="T496"/>
  <c r="P496"/>
  <c r="L496"/>
  <c r="H496"/>
  <c r="T491"/>
  <c r="P491"/>
  <c r="L491"/>
  <c r="H491"/>
  <c r="T485"/>
  <c r="P485"/>
  <c r="L485"/>
  <c r="H485"/>
  <c r="E482"/>
  <c r="T482"/>
  <c r="P482"/>
  <c r="L482"/>
  <c r="H482"/>
  <c r="E473"/>
  <c r="T473"/>
  <c r="P473"/>
  <c r="L473"/>
  <c r="H473"/>
  <c r="E470"/>
  <c r="T470"/>
  <c r="P470"/>
  <c r="L470"/>
  <c r="H470"/>
  <c r="E464"/>
  <c r="T464"/>
  <c r="P464"/>
  <c r="L464"/>
  <c r="H464"/>
  <c r="T459"/>
  <c r="P459"/>
  <c r="L459"/>
  <c r="H459"/>
  <c r="T453"/>
  <c r="P453"/>
  <c r="L453"/>
  <c r="H453"/>
  <c r="T450"/>
  <c r="P450"/>
  <c r="L450"/>
  <c r="H450"/>
  <c r="E447"/>
  <c r="T447"/>
  <c r="P447"/>
  <c r="L447"/>
  <c r="H447"/>
  <c r="E438"/>
  <c r="T438"/>
  <c r="P438"/>
  <c r="L438"/>
  <c r="H438"/>
  <c r="E435"/>
  <c r="T435"/>
  <c r="P435"/>
  <c r="L435"/>
  <c r="H435"/>
  <c r="J432"/>
  <c r="O432"/>
  <c r="U432"/>
  <c r="J437"/>
  <c r="O437"/>
  <c r="U437"/>
  <c r="J439"/>
  <c r="O439"/>
  <c r="J442"/>
  <c r="O442"/>
  <c r="J443"/>
  <c r="O443"/>
  <c r="U443"/>
  <c r="J446"/>
  <c r="O446"/>
  <c r="U446"/>
  <c r="J448"/>
  <c r="O448"/>
  <c r="J456"/>
  <c r="O456"/>
  <c r="J458"/>
  <c r="O458"/>
  <c r="U458"/>
  <c r="J461"/>
  <c r="O461"/>
  <c r="U461"/>
  <c r="J462"/>
  <c r="O462"/>
  <c r="J465"/>
  <c r="O465"/>
  <c r="J467"/>
  <c r="O467"/>
  <c r="U467"/>
  <c r="J472"/>
  <c r="O472"/>
  <c r="U472"/>
  <c r="J474"/>
  <c r="O474"/>
  <c r="J477"/>
  <c r="O477"/>
  <c r="J478"/>
  <c r="O478"/>
  <c r="U478"/>
  <c r="J481"/>
  <c r="O481"/>
  <c r="U481"/>
  <c r="J483"/>
  <c r="O483"/>
  <c r="J488"/>
  <c r="O488"/>
  <c r="J490"/>
  <c r="O490"/>
  <c r="U490"/>
  <c r="J493"/>
  <c r="O493"/>
  <c r="U493"/>
  <c r="J494"/>
  <c r="O494"/>
  <c r="J497"/>
  <c r="O497"/>
  <c r="K563"/>
  <c r="R563"/>
  <c r="G567"/>
  <c r="K571"/>
  <c r="R571"/>
  <c r="G575"/>
  <c r="K579"/>
  <c r="R579"/>
  <c r="G583"/>
  <c r="K587"/>
  <c r="R587"/>
  <c r="G591"/>
  <c r="K595"/>
  <c r="R595"/>
  <c r="G599"/>
  <c r="E493"/>
  <c r="E467"/>
  <c r="E461"/>
  <c r="E432"/>
  <c r="T599"/>
  <c r="P599"/>
  <c r="L599"/>
  <c r="H599"/>
  <c r="E599"/>
  <c r="U599"/>
  <c r="O599"/>
  <c r="J599"/>
  <c r="T591"/>
  <c r="P591"/>
  <c r="L591"/>
  <c r="H591"/>
  <c r="E591"/>
  <c r="U591"/>
  <c r="O591"/>
  <c r="J591"/>
  <c r="T583"/>
  <c r="P583"/>
  <c r="L583"/>
  <c r="H583"/>
  <c r="E583"/>
  <c r="U583"/>
  <c r="O583"/>
  <c r="J583"/>
  <c r="T575"/>
  <c r="P575"/>
  <c r="L575"/>
  <c r="H575"/>
  <c r="E575"/>
  <c r="U575"/>
  <c r="O575"/>
  <c r="J575"/>
  <c r="T567"/>
  <c r="P567"/>
  <c r="L567"/>
  <c r="H567"/>
  <c r="E567"/>
  <c r="U567"/>
  <c r="O567"/>
  <c r="J567"/>
  <c r="E497"/>
  <c r="T497"/>
  <c r="P497"/>
  <c r="L497"/>
  <c r="H497"/>
  <c r="E494"/>
  <c r="T494"/>
  <c r="P494"/>
  <c r="L494"/>
  <c r="H494"/>
  <c r="E488"/>
  <c r="T488"/>
  <c r="P488"/>
  <c r="L488"/>
  <c r="H488"/>
  <c r="T483"/>
  <c r="P483"/>
  <c r="L483"/>
  <c r="H483"/>
  <c r="T477"/>
  <c r="P477"/>
  <c r="L477"/>
  <c r="H477"/>
  <c r="E474"/>
  <c r="T474"/>
  <c r="P474"/>
  <c r="L474"/>
  <c r="H474"/>
  <c r="E465"/>
  <c r="T465"/>
  <c r="P465"/>
  <c r="L465"/>
  <c r="H465"/>
  <c r="E462"/>
  <c r="T462"/>
  <c r="P462"/>
  <c r="L462"/>
  <c r="H462"/>
  <c r="E456"/>
  <c r="T456"/>
  <c r="P456"/>
  <c r="L456"/>
  <c r="H456"/>
  <c r="T448"/>
  <c r="P448"/>
  <c r="L448"/>
  <c r="H448"/>
  <c r="T442"/>
  <c r="P442"/>
  <c r="L442"/>
  <c r="H442"/>
  <c r="E439"/>
  <c r="T439"/>
  <c r="P439"/>
  <c r="L439"/>
  <c r="H439"/>
  <c r="I432"/>
  <c r="N432"/>
  <c r="S432"/>
  <c r="I437"/>
  <c r="N437"/>
  <c r="S437"/>
  <c r="I443"/>
  <c r="N443"/>
  <c r="S443"/>
  <c r="I446"/>
  <c r="N446"/>
  <c r="S446"/>
  <c r="I458"/>
  <c r="N458"/>
  <c r="S458"/>
  <c r="I461"/>
  <c r="N461"/>
  <c r="S461"/>
  <c r="I467"/>
  <c r="N467"/>
  <c r="S467"/>
  <c r="I472"/>
  <c r="N472"/>
  <c r="S472"/>
  <c r="I478"/>
  <c r="N478"/>
  <c r="S478"/>
  <c r="I481"/>
  <c r="N481"/>
  <c r="S481"/>
  <c r="I490"/>
  <c r="N490"/>
  <c r="S490"/>
  <c r="I493"/>
  <c r="N493"/>
  <c r="S493"/>
  <c r="L560"/>
  <c r="I563"/>
  <c r="Q563"/>
  <c r="I571"/>
  <c r="Q571"/>
  <c r="I579"/>
  <c r="Q579"/>
  <c r="I587"/>
  <c r="Q587"/>
  <c r="I595"/>
  <c r="Q595"/>
  <c r="T597"/>
  <c r="P597"/>
  <c r="L597"/>
  <c r="H597"/>
  <c r="E597"/>
  <c r="U597"/>
  <c r="O597"/>
  <c r="J597"/>
  <c r="T589"/>
  <c r="P589"/>
  <c r="L589"/>
  <c r="H589"/>
  <c r="E589"/>
  <c r="U589"/>
  <c r="O589"/>
  <c r="J589"/>
  <c r="T581"/>
  <c r="P581"/>
  <c r="L581"/>
  <c r="H581"/>
  <c r="E581"/>
  <c r="U581"/>
  <c r="O581"/>
  <c r="J581"/>
  <c r="T573"/>
  <c r="P573"/>
  <c r="L573"/>
  <c r="H573"/>
  <c r="E573"/>
  <c r="U573"/>
  <c r="O573"/>
  <c r="J573"/>
  <c r="T565"/>
  <c r="P565"/>
  <c r="L565"/>
  <c r="H565"/>
  <c r="E565"/>
  <c r="U565"/>
  <c r="O565"/>
  <c r="J565"/>
  <c r="E559"/>
  <c r="T559"/>
  <c r="P559"/>
  <c r="L559"/>
  <c r="H559"/>
  <c r="S559"/>
  <c r="N559"/>
  <c r="I559"/>
  <c r="E489"/>
  <c r="T489"/>
  <c r="P489"/>
  <c r="L489"/>
  <c r="H489"/>
  <c r="E486"/>
  <c r="T486"/>
  <c r="P486"/>
  <c r="L486"/>
  <c r="H486"/>
  <c r="E480"/>
  <c r="T480"/>
  <c r="P480"/>
  <c r="L480"/>
  <c r="H480"/>
  <c r="T475"/>
  <c r="P475"/>
  <c r="L475"/>
  <c r="H475"/>
  <c r="T469"/>
  <c r="P469"/>
  <c r="L469"/>
  <c r="H469"/>
  <c r="E466"/>
  <c r="T466"/>
  <c r="P466"/>
  <c r="L466"/>
  <c r="H466"/>
  <c r="E457"/>
  <c r="T457"/>
  <c r="P457"/>
  <c r="L457"/>
  <c r="H457"/>
  <c r="E451"/>
  <c r="T451"/>
  <c r="P451"/>
  <c r="L451"/>
  <c r="H451"/>
  <c r="E445"/>
  <c r="T445"/>
  <c r="P445"/>
  <c r="L445"/>
  <c r="H445"/>
  <c r="T440"/>
  <c r="P440"/>
  <c r="L440"/>
  <c r="H440"/>
  <c r="T434"/>
  <c r="P434"/>
  <c r="L434"/>
  <c r="H434"/>
  <c r="E431"/>
  <c r="P431"/>
  <c r="H431"/>
  <c r="G432"/>
  <c r="M432"/>
  <c r="R432"/>
  <c r="G435"/>
  <c r="M435"/>
  <c r="R435"/>
  <c r="G437"/>
  <c r="M437"/>
  <c r="R437"/>
  <c r="G438"/>
  <c r="M438"/>
  <c r="R438"/>
  <c r="G439"/>
  <c r="M439"/>
  <c r="R439"/>
  <c r="G442"/>
  <c r="M442"/>
  <c r="R442"/>
  <c r="G443"/>
  <c r="M443"/>
  <c r="R443"/>
  <c r="G446"/>
  <c r="M446"/>
  <c r="R446"/>
  <c r="G447"/>
  <c r="M447"/>
  <c r="R447"/>
  <c r="G448"/>
  <c r="M448"/>
  <c r="R448"/>
  <c r="G450"/>
  <c r="M450"/>
  <c r="R450"/>
  <c r="G453"/>
  <c r="M453"/>
  <c r="R453"/>
  <c r="G456"/>
  <c r="M456"/>
  <c r="R456"/>
  <c r="G458"/>
  <c r="M458"/>
  <c r="R458"/>
  <c r="G459"/>
  <c r="M459"/>
  <c r="R459"/>
  <c r="G461"/>
  <c r="M461"/>
  <c r="R461"/>
  <c r="G462"/>
  <c r="M462"/>
  <c r="R462"/>
  <c r="G464"/>
  <c r="M464"/>
  <c r="R464"/>
  <c r="G465"/>
  <c r="M465"/>
  <c r="R465"/>
  <c r="G467"/>
  <c r="M467"/>
  <c r="R467"/>
  <c r="G470"/>
  <c r="M470"/>
  <c r="R470"/>
  <c r="G472"/>
  <c r="M472"/>
  <c r="R472"/>
  <c r="G473"/>
  <c r="M473"/>
  <c r="R473"/>
  <c r="G474"/>
  <c r="M474"/>
  <c r="R474"/>
  <c r="G477"/>
  <c r="M477"/>
  <c r="R477"/>
  <c r="G478"/>
  <c r="M478"/>
  <c r="R478"/>
  <c r="G481"/>
  <c r="M481"/>
  <c r="R481"/>
  <c r="G482"/>
  <c r="M482"/>
  <c r="R482"/>
  <c r="G483"/>
  <c r="M483"/>
  <c r="R483"/>
  <c r="G485"/>
  <c r="M485"/>
  <c r="R485"/>
  <c r="G488"/>
  <c r="M488"/>
  <c r="R488"/>
  <c r="G490"/>
  <c r="M490"/>
  <c r="R490"/>
  <c r="G491"/>
  <c r="M491"/>
  <c r="R491"/>
  <c r="G493"/>
  <c r="M493"/>
  <c r="R493"/>
  <c r="G494"/>
  <c r="M494"/>
  <c r="R494"/>
  <c r="G496"/>
  <c r="M496"/>
  <c r="R496"/>
  <c r="G497"/>
  <c r="M497"/>
  <c r="R497"/>
  <c r="H560"/>
  <c r="I561"/>
  <c r="Q561"/>
  <c r="G563"/>
  <c r="N563"/>
  <c r="K567"/>
  <c r="R567"/>
  <c r="I569"/>
  <c r="Q569"/>
  <c r="G571"/>
  <c r="N571"/>
  <c r="K575"/>
  <c r="R575"/>
  <c r="I577"/>
  <c r="Q577"/>
  <c r="G579"/>
  <c r="N579"/>
  <c r="K583"/>
  <c r="R583"/>
  <c r="I585"/>
  <c r="Q585"/>
  <c r="G587"/>
  <c r="N587"/>
  <c r="K591"/>
  <c r="R591"/>
  <c r="I593"/>
  <c r="Q593"/>
  <c r="G595"/>
  <c r="N595"/>
  <c r="K599"/>
  <c r="R599"/>
  <c r="I601"/>
  <c r="Q601"/>
  <c r="E483"/>
  <c r="E477"/>
  <c r="E448"/>
  <c r="E442"/>
  <c r="T556"/>
  <c r="P556"/>
  <c r="L556"/>
  <c r="H556"/>
  <c r="T554"/>
  <c r="P554"/>
  <c r="L554"/>
  <c r="H554"/>
  <c r="T552"/>
  <c r="P552"/>
  <c r="L552"/>
  <c r="H552"/>
  <c r="T550"/>
  <c r="P550"/>
  <c r="L550"/>
  <c r="H550"/>
  <c r="T548"/>
  <c r="P548"/>
  <c r="L548"/>
  <c r="H548"/>
  <c r="T546"/>
  <c r="P546"/>
  <c r="L546"/>
  <c r="H546"/>
  <c r="T544"/>
  <c r="P544"/>
  <c r="L544"/>
  <c r="H544"/>
  <c r="T542"/>
  <c r="P542"/>
  <c r="L542"/>
  <c r="H542"/>
  <c r="T540"/>
  <c r="P540"/>
  <c r="L540"/>
  <c r="H540"/>
  <c r="T538"/>
  <c r="P538"/>
  <c r="L538"/>
  <c r="H538"/>
  <c r="T536"/>
  <c r="P536"/>
  <c r="L536"/>
  <c r="H536"/>
  <c r="T534"/>
  <c r="P534"/>
  <c r="L534"/>
  <c r="H534"/>
  <c r="T532"/>
  <c r="P532"/>
  <c r="L532"/>
  <c r="H532"/>
  <c r="T530"/>
  <c r="P530"/>
  <c r="L530"/>
  <c r="H530"/>
  <c r="T528"/>
  <c r="P528"/>
  <c r="L528"/>
  <c r="H528"/>
  <c r="T526"/>
  <c r="P526"/>
  <c r="L526"/>
  <c r="H526"/>
  <c r="T524"/>
  <c r="P524"/>
  <c r="L524"/>
  <c r="H524"/>
  <c r="T522"/>
  <c r="P522"/>
  <c r="L522"/>
  <c r="H522"/>
  <c r="T520"/>
  <c r="P520"/>
  <c r="L520"/>
  <c r="H520"/>
  <c r="T518"/>
  <c r="P518"/>
  <c r="L518"/>
  <c r="H518"/>
  <c r="T516"/>
  <c r="P516"/>
  <c r="L516"/>
  <c r="E492"/>
  <c r="E484"/>
  <c r="E476"/>
  <c r="E468"/>
  <c r="E460"/>
  <c r="E449"/>
  <c r="E441"/>
  <c r="E433"/>
  <c r="G560"/>
  <c r="K560"/>
  <c r="O560"/>
  <c r="S560"/>
  <c r="E560"/>
  <c r="F560"/>
  <c r="J560"/>
  <c r="N560"/>
  <c r="R560"/>
  <c r="I560"/>
  <c r="M560"/>
  <c r="Q560"/>
  <c r="U560"/>
  <c r="G558"/>
  <c r="K558"/>
  <c r="O558"/>
  <c r="S558"/>
  <c r="E558"/>
  <c r="F558"/>
  <c r="J558"/>
  <c r="N558"/>
  <c r="R558"/>
  <c r="I558"/>
  <c r="M558"/>
  <c r="Q558"/>
  <c r="U558"/>
  <c r="K437" i="1"/>
  <c r="C17" i="6"/>
  <c r="C18"/>
  <c r="C19"/>
  <c r="A3" i="5"/>
  <c r="R5" i="2"/>
  <c r="Q5"/>
  <c r="P5"/>
  <c r="O5"/>
  <c r="N5"/>
  <c r="M5"/>
  <c r="L5"/>
  <c r="K5"/>
  <c r="J5"/>
  <c r="I5"/>
  <c r="H5"/>
  <c r="G5"/>
  <c r="F5"/>
  <c r="E5"/>
  <c r="D257"/>
  <c r="C257"/>
  <c r="B257"/>
  <c r="A257"/>
  <c r="D256"/>
  <c r="C256"/>
  <c r="B256"/>
  <c r="A256"/>
  <c r="D255"/>
  <c r="C255"/>
  <c r="B255"/>
  <c r="A255"/>
  <c r="D254"/>
  <c r="C254"/>
  <c r="B254"/>
  <c r="A254"/>
  <c r="D253"/>
  <c r="C253"/>
  <c r="B253"/>
  <c r="A253"/>
  <c r="D252"/>
  <c r="C252"/>
  <c r="B252"/>
  <c r="A252"/>
  <c r="D251"/>
  <c r="C251"/>
  <c r="B251"/>
  <c r="A251"/>
  <c r="D250"/>
  <c r="C250"/>
  <c r="B250"/>
  <c r="A250"/>
  <c r="D249"/>
  <c r="C249"/>
  <c r="B249"/>
  <c r="A249"/>
  <c r="D248"/>
  <c r="C248"/>
  <c r="B248"/>
  <c r="A248"/>
  <c r="D247"/>
  <c r="C247"/>
  <c r="B247"/>
  <c r="A247"/>
  <c r="D246"/>
  <c r="C246"/>
  <c r="B246"/>
  <c r="A246"/>
  <c r="D245"/>
  <c r="C245"/>
  <c r="B245"/>
  <c r="A245"/>
  <c r="D244"/>
  <c r="C244"/>
  <c r="B244"/>
  <c r="A244"/>
  <c r="D243"/>
  <c r="C243"/>
  <c r="B243"/>
  <c r="A243"/>
  <c r="D242"/>
  <c r="C242"/>
  <c r="B242"/>
  <c r="A242"/>
  <c r="D241"/>
  <c r="C241"/>
  <c r="B241"/>
  <c r="A241"/>
  <c r="D240"/>
  <c r="C240"/>
  <c r="B240"/>
  <c r="A240"/>
  <c r="D239"/>
  <c r="C239"/>
  <c r="B239"/>
  <c r="A239"/>
  <c r="D238"/>
  <c r="C238"/>
  <c r="B238"/>
  <c r="A238"/>
  <c r="D237"/>
  <c r="C237"/>
  <c r="B237"/>
  <c r="A237"/>
  <c r="D236"/>
  <c r="C236"/>
  <c r="B236"/>
  <c r="A236"/>
  <c r="D235"/>
  <c r="C235"/>
  <c r="B235"/>
  <c r="A235"/>
  <c r="D234"/>
  <c r="C234"/>
  <c r="B234"/>
  <c r="A234"/>
  <c r="D233"/>
  <c r="C233"/>
  <c r="B233"/>
  <c r="A233"/>
  <c r="D232"/>
  <c r="C232"/>
  <c r="B232"/>
  <c r="A232"/>
  <c r="D231"/>
  <c r="C231"/>
  <c r="B231"/>
  <c r="A231"/>
  <c r="D230"/>
  <c r="C230"/>
  <c r="B230"/>
  <c r="A230"/>
  <c r="D229"/>
  <c r="C229"/>
  <c r="B229"/>
  <c r="A229"/>
  <c r="D228"/>
  <c r="C228"/>
  <c r="B228"/>
  <c r="A228"/>
  <c r="D227"/>
  <c r="C227"/>
  <c r="B227"/>
  <c r="A227"/>
  <c r="D226"/>
  <c r="C226"/>
  <c r="B226"/>
  <c r="A226"/>
  <c r="D225"/>
  <c r="C225"/>
  <c r="B225"/>
  <c r="A225"/>
  <c r="D224"/>
  <c r="C224"/>
  <c r="B224"/>
  <c r="A224"/>
  <c r="D223"/>
  <c r="C223"/>
  <c r="B223"/>
  <c r="A223"/>
  <c r="D222"/>
  <c r="C222"/>
  <c r="B222"/>
  <c r="A222"/>
  <c r="D221"/>
  <c r="C221"/>
  <c r="B221"/>
  <c r="A221"/>
  <c r="D220"/>
  <c r="C220"/>
  <c r="B220"/>
  <c r="A220"/>
  <c r="D219"/>
  <c r="C219"/>
  <c r="B219"/>
  <c r="A219"/>
  <c r="D218"/>
  <c r="C218"/>
  <c r="B218"/>
  <c r="A218"/>
  <c r="D217"/>
  <c r="C217"/>
  <c r="B217"/>
  <c r="A217"/>
  <c r="D216"/>
  <c r="C216"/>
  <c r="B216"/>
  <c r="A216"/>
  <c r="D215"/>
  <c r="C215"/>
  <c r="B215"/>
  <c r="A215"/>
  <c r="D214"/>
  <c r="C214"/>
  <c r="B214"/>
  <c r="A214"/>
  <c r="D213"/>
  <c r="C213"/>
  <c r="B213"/>
  <c r="A213"/>
  <c r="D212"/>
  <c r="C212"/>
  <c r="B212"/>
  <c r="A212"/>
  <c r="D211"/>
  <c r="C211"/>
  <c r="B211"/>
  <c r="A211"/>
  <c r="D210"/>
  <c r="C210"/>
  <c r="B210"/>
  <c r="A210"/>
  <c r="D209"/>
  <c r="C209"/>
  <c r="B209"/>
  <c r="A209"/>
  <c r="D208"/>
  <c r="C208"/>
  <c r="B208"/>
  <c r="A208"/>
  <c r="D207"/>
  <c r="C207"/>
  <c r="B207"/>
  <c r="A207"/>
  <c r="D206"/>
  <c r="C206"/>
  <c r="B206"/>
  <c r="A206"/>
  <c r="D205"/>
  <c r="C205"/>
  <c r="B205"/>
  <c r="A205"/>
  <c r="D204"/>
  <c r="C204"/>
  <c r="B204"/>
  <c r="A204"/>
  <c r="D203"/>
  <c r="C203"/>
  <c r="B203"/>
  <c r="A203"/>
  <c r="D202"/>
  <c r="C202"/>
  <c r="B202"/>
  <c r="A202"/>
  <c r="D201"/>
  <c r="C201"/>
  <c r="B201"/>
  <c r="A201"/>
  <c r="D200"/>
  <c r="C200"/>
  <c r="B200"/>
  <c r="A200"/>
  <c r="D199"/>
  <c r="C199"/>
  <c r="B199"/>
  <c r="A199"/>
  <c r="D198"/>
  <c r="C198"/>
  <c r="B198"/>
  <c r="A198"/>
  <c r="D197"/>
  <c r="C197"/>
  <c r="B197"/>
  <c r="A197"/>
  <c r="D196"/>
  <c r="C196"/>
  <c r="B196"/>
  <c r="A196"/>
  <c r="D195"/>
  <c r="C195"/>
  <c r="B195"/>
  <c r="A195"/>
  <c r="D194"/>
  <c r="C194"/>
  <c r="B194"/>
  <c r="A194"/>
  <c r="D193"/>
  <c r="C193"/>
  <c r="B193"/>
  <c r="A193"/>
  <c r="D192"/>
  <c r="C192"/>
  <c r="B192"/>
  <c r="A192"/>
  <c r="D191"/>
  <c r="C191"/>
  <c r="B191"/>
  <c r="A191"/>
  <c r="D190"/>
  <c r="C190"/>
  <c r="B190"/>
  <c r="A190"/>
  <c r="D189"/>
  <c r="C189"/>
  <c r="B189"/>
  <c r="A189"/>
  <c r="D188"/>
  <c r="C188"/>
  <c r="B188"/>
  <c r="A188"/>
  <c r="D187"/>
  <c r="C187"/>
  <c r="B187"/>
  <c r="A187"/>
  <c r="D186"/>
  <c r="C186"/>
  <c r="B186"/>
  <c r="A186"/>
  <c r="D185"/>
  <c r="C185"/>
  <c r="B185"/>
  <c r="A185"/>
  <c r="D184"/>
  <c r="C184"/>
  <c r="B184"/>
  <c r="A184"/>
  <c r="D183"/>
  <c r="C183"/>
  <c r="B183"/>
  <c r="A183"/>
  <c r="D182"/>
  <c r="C182"/>
  <c r="B182"/>
  <c r="A182"/>
  <c r="D181"/>
  <c r="C181"/>
  <c r="B181"/>
  <c r="A181"/>
  <c r="D180"/>
  <c r="C180"/>
  <c r="B180"/>
  <c r="A180"/>
  <c r="D179"/>
  <c r="C179"/>
  <c r="B179"/>
  <c r="A179"/>
  <c r="D178"/>
  <c r="C178"/>
  <c r="B178"/>
  <c r="A178"/>
  <c r="D177"/>
  <c r="C177"/>
  <c r="B177"/>
  <c r="A177"/>
  <c r="D176"/>
  <c r="C176"/>
  <c r="B176"/>
  <c r="A176"/>
  <c r="D175"/>
  <c r="C175"/>
  <c r="B175"/>
  <c r="A175"/>
  <c r="D174"/>
  <c r="C174"/>
  <c r="B174"/>
  <c r="A174"/>
  <c r="D173"/>
  <c r="C173"/>
  <c r="B173"/>
  <c r="A173"/>
  <c r="D172"/>
  <c r="C172"/>
  <c r="B172"/>
  <c r="A172"/>
  <c r="D171"/>
  <c r="C171"/>
  <c r="B171"/>
  <c r="A171"/>
  <c r="D170"/>
  <c r="C170"/>
  <c r="B170"/>
  <c r="A170"/>
  <c r="D169"/>
  <c r="C169"/>
  <c r="B169"/>
  <c r="A169"/>
  <c r="D168"/>
  <c r="C168"/>
  <c r="B168"/>
  <c r="A168"/>
  <c r="D167"/>
  <c r="C167"/>
  <c r="B167"/>
  <c r="A167"/>
  <c r="D166"/>
  <c r="C166"/>
  <c r="B166"/>
  <c r="A166"/>
  <c r="D165"/>
  <c r="C165"/>
  <c r="B165"/>
  <c r="A165"/>
  <c r="D164"/>
  <c r="C164"/>
  <c r="B164"/>
  <c r="A164"/>
  <c r="D163"/>
  <c r="C163"/>
  <c r="B163"/>
  <c r="A163"/>
  <c r="D162"/>
  <c r="C162"/>
  <c r="B162"/>
  <c r="A162"/>
  <c r="D161"/>
  <c r="C161"/>
  <c r="B161"/>
  <c r="A161"/>
  <c r="D160"/>
  <c r="C160"/>
  <c r="B160"/>
  <c r="A160"/>
  <c r="D159"/>
  <c r="C159"/>
  <c r="B159"/>
  <c r="A159"/>
  <c r="D158"/>
  <c r="C158"/>
  <c r="B158"/>
  <c r="A158"/>
  <c r="D157"/>
  <c r="C157"/>
  <c r="B157"/>
  <c r="A157"/>
  <c r="D156"/>
  <c r="C156"/>
  <c r="B156"/>
  <c r="A156"/>
  <c r="D155"/>
  <c r="C155"/>
  <c r="B155"/>
  <c r="A155"/>
  <c r="D154"/>
  <c r="C154"/>
  <c r="B154"/>
  <c r="A154"/>
  <c r="D153"/>
  <c r="C153"/>
  <c r="B153"/>
  <c r="A153"/>
  <c r="D152"/>
  <c r="C152"/>
  <c r="B152"/>
  <c r="A152"/>
  <c r="D151"/>
  <c r="C151"/>
  <c r="B151"/>
  <c r="A151"/>
  <c r="D150"/>
  <c r="C150"/>
  <c r="B150"/>
  <c r="A150"/>
  <c r="D149"/>
  <c r="C149"/>
  <c r="B149"/>
  <c r="A149"/>
  <c r="D148"/>
  <c r="C148"/>
  <c r="B148"/>
  <c r="A148"/>
  <c r="D147"/>
  <c r="C147"/>
  <c r="B147"/>
  <c r="A147"/>
  <c r="D146"/>
  <c r="C146"/>
  <c r="B146"/>
  <c r="A146"/>
  <c r="D145"/>
  <c r="C145"/>
  <c r="B145"/>
  <c r="A145"/>
  <c r="D144"/>
  <c r="C144"/>
  <c r="B144"/>
  <c r="A144"/>
  <c r="D143"/>
  <c r="C143"/>
  <c r="B143"/>
  <c r="A143"/>
  <c r="D142"/>
  <c r="C142"/>
  <c r="B142"/>
  <c r="A142"/>
  <c r="D141"/>
  <c r="C141"/>
  <c r="B141"/>
  <c r="A141"/>
  <c r="D140"/>
  <c r="C140"/>
  <c r="B140"/>
  <c r="A140"/>
  <c r="D139"/>
  <c r="C139"/>
  <c r="B139"/>
  <c r="A139"/>
  <c r="D138"/>
  <c r="C138"/>
  <c r="B138"/>
  <c r="A138"/>
  <c r="D137"/>
  <c r="C137"/>
  <c r="B137"/>
  <c r="A137"/>
  <c r="D136"/>
  <c r="C136"/>
  <c r="B136"/>
  <c r="A136"/>
  <c r="D135"/>
  <c r="C135"/>
  <c r="B135"/>
  <c r="A135"/>
  <c r="D134"/>
  <c r="C134"/>
  <c r="B134"/>
  <c r="A134"/>
  <c r="D133"/>
  <c r="C133"/>
  <c r="B133"/>
  <c r="A133"/>
  <c r="D132"/>
  <c r="C132"/>
  <c r="B132"/>
  <c r="A132"/>
  <c r="D131"/>
  <c r="C131"/>
  <c r="B131"/>
  <c r="A131"/>
  <c r="D130"/>
  <c r="C130"/>
  <c r="B130"/>
  <c r="A130"/>
  <c r="D129"/>
  <c r="C129"/>
  <c r="B129"/>
  <c r="A129"/>
  <c r="D128"/>
  <c r="C128"/>
  <c r="B128"/>
  <c r="A128"/>
  <c r="D127"/>
  <c r="C127"/>
  <c r="B127"/>
  <c r="A127"/>
  <c r="D126"/>
  <c r="C126"/>
  <c r="B126"/>
  <c r="A126"/>
  <c r="D125"/>
  <c r="C125"/>
  <c r="B125"/>
  <c r="A125"/>
  <c r="D124"/>
  <c r="C124"/>
  <c r="B124"/>
  <c r="A124"/>
  <c r="D123"/>
  <c r="C123"/>
  <c r="B123"/>
  <c r="A123"/>
  <c r="D122"/>
  <c r="C122"/>
  <c r="B122"/>
  <c r="A122"/>
  <c r="D121"/>
  <c r="C121"/>
  <c r="B121"/>
  <c r="A121"/>
  <c r="D120"/>
  <c r="C120"/>
  <c r="B120"/>
  <c r="A120"/>
  <c r="D119"/>
  <c r="C119"/>
  <c r="B119"/>
  <c r="A119"/>
  <c r="D118"/>
  <c r="C118"/>
  <c r="B118"/>
  <c r="A118"/>
  <c r="D117"/>
  <c r="C117"/>
  <c r="B117"/>
  <c r="A117"/>
  <c r="D116"/>
  <c r="C116"/>
  <c r="B116"/>
  <c r="A116"/>
  <c r="D115"/>
  <c r="C115"/>
  <c r="B115"/>
  <c r="A115"/>
  <c r="D114"/>
  <c r="C114"/>
  <c r="B114"/>
  <c r="A114"/>
  <c r="D113"/>
  <c r="C113"/>
  <c r="B113"/>
  <c r="A113"/>
  <c r="D112"/>
  <c r="C112"/>
  <c r="B112"/>
  <c r="A112"/>
  <c r="D111"/>
  <c r="C111"/>
  <c r="B111"/>
  <c r="A111"/>
  <c r="D110"/>
  <c r="C110"/>
  <c r="B110"/>
  <c r="A110"/>
  <c r="D109"/>
  <c r="C109"/>
  <c r="B109"/>
  <c r="A109"/>
  <c r="D108"/>
  <c r="C108"/>
  <c r="B108"/>
  <c r="A108"/>
  <c r="D107"/>
  <c r="C107"/>
  <c r="B107"/>
  <c r="A107"/>
  <c r="D106"/>
  <c r="C106"/>
  <c r="B106"/>
  <c r="A106"/>
  <c r="D105"/>
  <c r="C105"/>
  <c r="B105"/>
  <c r="A105"/>
  <c r="D104"/>
  <c r="C104"/>
  <c r="B104"/>
  <c r="A104"/>
  <c r="D103"/>
  <c r="C103"/>
  <c r="B103"/>
  <c r="A103"/>
  <c r="D102"/>
  <c r="C102"/>
  <c r="B102"/>
  <c r="A102"/>
  <c r="D101"/>
  <c r="C101"/>
  <c r="B101"/>
  <c r="A101"/>
  <c r="D100"/>
  <c r="C100"/>
  <c r="B100"/>
  <c r="A100"/>
  <c r="D99"/>
  <c r="C99"/>
  <c r="B99"/>
  <c r="A99"/>
  <c r="D98"/>
  <c r="C98"/>
  <c r="B98"/>
  <c r="A98"/>
  <c r="D97"/>
  <c r="C97"/>
  <c r="B97"/>
  <c r="A97"/>
  <c r="D96"/>
  <c r="C96"/>
  <c r="B96"/>
  <c r="A96"/>
  <c r="D95"/>
  <c r="C95"/>
  <c r="B95"/>
  <c r="A95"/>
  <c r="D94"/>
  <c r="C94"/>
  <c r="B94"/>
  <c r="A94"/>
  <c r="D93"/>
  <c r="C93"/>
  <c r="B93"/>
  <c r="A93"/>
  <c r="D92"/>
  <c r="C92"/>
  <c r="B92"/>
  <c r="A92"/>
  <c r="D91"/>
  <c r="C91"/>
  <c r="B91"/>
  <c r="A91"/>
  <c r="D90"/>
  <c r="C90"/>
  <c r="B90"/>
  <c r="A90"/>
  <c r="D89"/>
  <c r="C89"/>
  <c r="B89"/>
  <c r="A89"/>
  <c r="D88"/>
  <c r="C88"/>
  <c r="B88"/>
  <c r="A88"/>
  <c r="D87"/>
  <c r="C87"/>
  <c r="B87"/>
  <c r="A87"/>
  <c r="D86"/>
  <c r="C86"/>
  <c r="B86"/>
  <c r="A86"/>
  <c r="D85"/>
  <c r="C85"/>
  <c r="B85"/>
  <c r="A85"/>
  <c r="D84"/>
  <c r="C84"/>
  <c r="B84"/>
  <c r="A84"/>
  <c r="D83"/>
  <c r="C83"/>
  <c r="B83"/>
  <c r="A83"/>
  <c r="D82"/>
  <c r="C82"/>
  <c r="B82"/>
  <c r="A82"/>
  <c r="D81"/>
  <c r="C81"/>
  <c r="B81"/>
  <c r="A81"/>
  <c r="D80"/>
  <c r="C80"/>
  <c r="B80"/>
  <c r="A80"/>
  <c r="D79"/>
  <c r="C79"/>
  <c r="B79"/>
  <c r="A79"/>
  <c r="D78"/>
  <c r="C78"/>
  <c r="B78"/>
  <c r="A78"/>
  <c r="D77"/>
  <c r="C77"/>
  <c r="B77"/>
  <c r="A77"/>
  <c r="D76"/>
  <c r="C76"/>
  <c r="B76"/>
  <c r="A76"/>
  <c r="D75"/>
  <c r="C75"/>
  <c r="B75"/>
  <c r="A75"/>
  <c r="D74"/>
  <c r="C74"/>
  <c r="B74"/>
  <c r="A74"/>
  <c r="D73"/>
  <c r="C73"/>
  <c r="B73"/>
  <c r="A73"/>
  <c r="D72"/>
  <c r="C72"/>
  <c r="B72"/>
  <c r="A72"/>
  <c r="D71"/>
  <c r="C71"/>
  <c r="B71"/>
  <c r="A71"/>
  <c r="D70"/>
  <c r="C70"/>
  <c r="B70"/>
  <c r="A70"/>
  <c r="D69"/>
  <c r="C69"/>
  <c r="B69"/>
  <c r="A69"/>
  <c r="D68"/>
  <c r="C68"/>
  <c r="B68"/>
  <c r="A68"/>
  <c r="D67"/>
  <c r="C67"/>
  <c r="B67"/>
  <c r="A67"/>
  <c r="D66"/>
  <c r="C66"/>
  <c r="B66"/>
  <c r="A66"/>
  <c r="D65"/>
  <c r="C65"/>
  <c r="B65"/>
  <c r="A65"/>
  <c r="D64"/>
  <c r="C64"/>
  <c r="B64"/>
  <c r="A64"/>
  <c r="D63"/>
  <c r="C63"/>
  <c r="B63"/>
  <c r="A63"/>
  <c r="D62"/>
  <c r="C62"/>
  <c r="B62"/>
  <c r="A62"/>
  <c r="D61"/>
  <c r="C61"/>
  <c r="B61"/>
  <c r="A61"/>
  <c r="D60"/>
  <c r="C60"/>
  <c r="B60"/>
  <c r="A60"/>
  <c r="D59"/>
  <c r="C59"/>
  <c r="B59"/>
  <c r="A59"/>
  <c r="D58"/>
  <c r="C58"/>
  <c r="B58"/>
  <c r="A58"/>
  <c r="D57"/>
  <c r="C57"/>
  <c r="B57"/>
  <c r="A57"/>
  <c r="D56"/>
  <c r="C56"/>
  <c r="B56"/>
  <c r="A56"/>
  <c r="D55"/>
  <c r="C55"/>
  <c r="B55"/>
  <c r="A55"/>
  <c r="D54"/>
  <c r="C54"/>
  <c r="B54"/>
  <c r="A54"/>
  <c r="D53"/>
  <c r="C53"/>
  <c r="B53"/>
  <c r="A53"/>
  <c r="D52"/>
  <c r="C52"/>
  <c r="B52"/>
  <c r="A52"/>
  <c r="D51"/>
  <c r="C51"/>
  <c r="B51"/>
  <c r="A51"/>
  <c r="D50"/>
  <c r="C50"/>
  <c r="B50"/>
  <c r="A50"/>
  <c r="D49"/>
  <c r="C49"/>
  <c r="B49"/>
  <c r="A49"/>
  <c r="D48"/>
  <c r="C48"/>
  <c r="B48"/>
  <c r="A48"/>
  <c r="D47"/>
  <c r="C47"/>
  <c r="B47"/>
  <c r="A47"/>
  <c r="D46"/>
  <c r="C46"/>
  <c r="B46"/>
  <c r="A46"/>
  <c r="D45"/>
  <c r="C45"/>
  <c r="B45"/>
  <c r="A45"/>
  <c r="D44"/>
  <c r="C44"/>
  <c r="B44"/>
  <c r="A44"/>
  <c r="D43"/>
  <c r="C43"/>
  <c r="B43"/>
  <c r="A43"/>
  <c r="D42"/>
  <c r="C42"/>
  <c r="B42"/>
  <c r="A42"/>
  <c r="D41"/>
  <c r="C41"/>
  <c r="B41"/>
  <c r="A41"/>
  <c r="D40"/>
  <c r="C40"/>
  <c r="B40"/>
  <c r="A40"/>
  <c r="D39"/>
  <c r="C39"/>
  <c r="B39"/>
  <c r="A39"/>
  <c r="D38"/>
  <c r="C38"/>
  <c r="B38"/>
  <c r="A38"/>
  <c r="D37"/>
  <c r="C37"/>
  <c r="B37"/>
  <c r="A37"/>
  <c r="D36"/>
  <c r="C36"/>
  <c r="B36"/>
  <c r="A36"/>
  <c r="D35"/>
  <c r="C35"/>
  <c r="B35"/>
  <c r="A35"/>
  <c r="D34"/>
  <c r="C34"/>
  <c r="B34"/>
  <c r="A34"/>
  <c r="D33"/>
  <c r="C33"/>
  <c r="B33"/>
  <c r="A33"/>
  <c r="D32"/>
  <c r="C32"/>
  <c r="B32"/>
  <c r="A32"/>
  <c r="D31"/>
  <c r="C31"/>
  <c r="B31"/>
  <c r="A31"/>
  <c r="D30"/>
  <c r="C30"/>
  <c r="B30"/>
  <c r="A30"/>
  <c r="D29"/>
  <c r="C29"/>
  <c r="B29"/>
  <c r="A29"/>
  <c r="D28"/>
  <c r="C28"/>
  <c r="B28"/>
  <c r="A28"/>
  <c r="D27"/>
  <c r="C27"/>
  <c r="B27"/>
  <c r="A27"/>
  <c r="D26"/>
  <c r="C26"/>
  <c r="B26"/>
  <c r="A26"/>
  <c r="D25"/>
  <c r="C25"/>
  <c r="B25"/>
  <c r="A25"/>
  <c r="D24"/>
  <c r="C24"/>
  <c r="B24"/>
  <c r="A24"/>
  <c r="D23"/>
  <c r="C23"/>
  <c r="B23"/>
  <c r="A23"/>
  <c r="D22"/>
  <c r="C22"/>
  <c r="B22"/>
  <c r="A22"/>
  <c r="D21"/>
  <c r="C21"/>
  <c r="B21"/>
  <c r="A21"/>
  <c r="D20"/>
  <c r="C20"/>
  <c r="B20"/>
  <c r="A20"/>
  <c r="D19"/>
  <c r="C19"/>
  <c r="B19"/>
  <c r="A19"/>
  <c r="D18"/>
  <c r="C18"/>
  <c r="B18"/>
  <c r="A18"/>
  <c r="D17"/>
  <c r="C17"/>
  <c r="B17"/>
  <c r="A17"/>
  <c r="D16"/>
  <c r="C16"/>
  <c r="B16"/>
  <c r="A16"/>
  <c r="D15"/>
  <c r="C15"/>
  <c r="B15"/>
  <c r="A15"/>
  <c r="D14"/>
  <c r="C14"/>
  <c r="B14"/>
  <c r="A14"/>
  <c r="D13"/>
  <c r="C13"/>
  <c r="B13"/>
  <c r="A13"/>
  <c r="D12"/>
  <c r="C12"/>
  <c r="B12"/>
  <c r="A12"/>
  <c r="D11"/>
  <c r="C11"/>
  <c r="B11"/>
  <c r="A11"/>
  <c r="D10"/>
  <c r="C10"/>
  <c r="B10"/>
  <c r="A10"/>
  <c r="D9"/>
  <c r="C9"/>
  <c r="B9"/>
  <c r="A9"/>
  <c r="D8"/>
  <c r="C8"/>
  <c r="B8"/>
  <c r="A8"/>
  <c r="D7"/>
  <c r="C7"/>
  <c r="B7"/>
  <c r="A7"/>
  <c r="D6"/>
  <c r="C6"/>
  <c r="B6"/>
  <c r="A6"/>
  <c r="B3"/>
  <c r="B2"/>
  <c r="B1"/>
  <c r="D282" i="3"/>
  <c r="C282"/>
  <c r="B282"/>
  <c r="A282"/>
  <c r="D281"/>
  <c r="C281"/>
  <c r="B281"/>
  <c r="A281"/>
  <c r="D280"/>
  <c r="C280"/>
  <c r="B280"/>
  <c r="A280"/>
  <c r="D279"/>
  <c r="C279"/>
  <c r="B279"/>
  <c r="A279"/>
  <c r="D278"/>
  <c r="C278"/>
  <c r="B278"/>
  <c r="A278"/>
  <c r="D277"/>
  <c r="C277"/>
  <c r="B277"/>
  <c r="A277"/>
  <c r="D276"/>
  <c r="C276"/>
  <c r="B276"/>
  <c r="A276"/>
  <c r="D275"/>
  <c r="C275"/>
  <c r="B275"/>
  <c r="A275"/>
  <c r="D274"/>
  <c r="C274"/>
  <c r="B274"/>
  <c r="A274"/>
  <c r="D273"/>
  <c r="C273"/>
  <c r="B273"/>
  <c r="A273"/>
  <c r="D272"/>
  <c r="C272"/>
  <c r="B272"/>
  <c r="A272"/>
  <c r="D271"/>
  <c r="C271"/>
  <c r="B271"/>
  <c r="A271"/>
  <c r="D270"/>
  <c r="C270"/>
  <c r="B270"/>
  <c r="A270"/>
  <c r="D269"/>
  <c r="C269"/>
  <c r="B269"/>
  <c r="A269"/>
  <c r="D268"/>
  <c r="C268"/>
  <c r="B268"/>
  <c r="A268"/>
  <c r="D267"/>
  <c r="C267"/>
  <c r="B267"/>
  <c r="A267"/>
  <c r="D266"/>
  <c r="C266"/>
  <c r="B266"/>
  <c r="A266"/>
  <c r="D265"/>
  <c r="C265"/>
  <c r="B265"/>
  <c r="A265"/>
  <c r="D264"/>
  <c r="C264"/>
  <c r="B264"/>
  <c r="A264"/>
  <c r="D263"/>
  <c r="C263"/>
  <c r="B263"/>
  <c r="A263"/>
  <c r="D262"/>
  <c r="C262"/>
  <c r="B262"/>
  <c r="A262"/>
  <c r="D257"/>
  <c r="C257"/>
  <c r="B257"/>
  <c r="A257"/>
  <c r="D256"/>
  <c r="C256"/>
  <c r="B256"/>
  <c r="A256"/>
  <c r="D255"/>
  <c r="C255"/>
  <c r="B255"/>
  <c r="A255"/>
  <c r="D254"/>
  <c r="C254"/>
  <c r="B254"/>
  <c r="A254"/>
  <c r="D253"/>
  <c r="C253"/>
  <c r="B253"/>
  <c r="A253"/>
  <c r="D252"/>
  <c r="C252"/>
  <c r="B252"/>
  <c r="A252"/>
  <c r="D251"/>
  <c r="C251"/>
  <c r="B251"/>
  <c r="A251"/>
  <c r="D250"/>
  <c r="C250"/>
  <c r="B250"/>
  <c r="A250"/>
  <c r="D249"/>
  <c r="C249"/>
  <c r="B249"/>
  <c r="A249"/>
  <c r="D248"/>
  <c r="C248"/>
  <c r="B248"/>
  <c r="A248"/>
  <c r="D247"/>
  <c r="C247"/>
  <c r="B247"/>
  <c r="A247"/>
  <c r="D246"/>
  <c r="C246"/>
  <c r="B246"/>
  <c r="A246"/>
  <c r="D245"/>
  <c r="C245"/>
  <c r="B245"/>
  <c r="A245"/>
  <c r="D244"/>
  <c r="C244"/>
  <c r="B244"/>
  <c r="A244"/>
  <c r="D243"/>
  <c r="C243"/>
  <c r="B243"/>
  <c r="A243"/>
  <c r="D242"/>
  <c r="C242"/>
  <c r="B242"/>
  <c r="A242"/>
  <c r="D241"/>
  <c r="C241"/>
  <c r="B241"/>
  <c r="A241"/>
  <c r="D240"/>
  <c r="C240"/>
  <c r="B240"/>
  <c r="A240"/>
  <c r="D239"/>
  <c r="C239"/>
  <c r="B239"/>
  <c r="A239"/>
  <c r="D238"/>
  <c r="C238"/>
  <c r="B238"/>
  <c r="A238"/>
  <c r="D237"/>
  <c r="C237"/>
  <c r="B237"/>
  <c r="A237"/>
  <c r="D236"/>
  <c r="C236"/>
  <c r="B236"/>
  <c r="A236"/>
  <c r="D235"/>
  <c r="C235"/>
  <c r="B235"/>
  <c r="A235"/>
  <c r="D234"/>
  <c r="C234"/>
  <c r="B234"/>
  <c r="A234"/>
  <c r="D233"/>
  <c r="C233"/>
  <c r="B233"/>
  <c r="A233"/>
  <c r="D232"/>
  <c r="C232"/>
  <c r="B232"/>
  <c r="A232"/>
  <c r="D231"/>
  <c r="C231"/>
  <c r="B231"/>
  <c r="A231"/>
  <c r="D230"/>
  <c r="C230"/>
  <c r="B230"/>
  <c r="A230"/>
  <c r="D229"/>
  <c r="C229"/>
  <c r="B229"/>
  <c r="A229"/>
  <c r="D228"/>
  <c r="C228"/>
  <c r="B228"/>
  <c r="A228"/>
  <c r="D227"/>
  <c r="C227"/>
  <c r="B227"/>
  <c r="A227"/>
  <c r="D226"/>
  <c r="C226"/>
  <c r="B226"/>
  <c r="A226"/>
  <c r="D225"/>
  <c r="C225"/>
  <c r="B225"/>
  <c r="A225"/>
  <c r="D224"/>
  <c r="C224"/>
  <c r="B224"/>
  <c r="A224"/>
  <c r="D223"/>
  <c r="C223"/>
  <c r="B223"/>
  <c r="A223"/>
  <c r="D222"/>
  <c r="C222"/>
  <c r="B222"/>
  <c r="A222"/>
  <c r="D221"/>
  <c r="C221"/>
  <c r="B221"/>
  <c r="A221"/>
  <c r="D220"/>
  <c r="C220"/>
  <c r="B220"/>
  <c r="A220"/>
  <c r="D219"/>
  <c r="C219"/>
  <c r="B219"/>
  <c r="A219"/>
  <c r="D218"/>
  <c r="C218"/>
  <c r="B218"/>
  <c r="A218"/>
  <c r="D217"/>
  <c r="C217"/>
  <c r="B217"/>
  <c r="A217"/>
  <c r="D216"/>
  <c r="C216"/>
  <c r="B216"/>
  <c r="A216"/>
  <c r="D215"/>
  <c r="C215"/>
  <c r="B215"/>
  <c r="A215"/>
  <c r="D214"/>
  <c r="C214"/>
  <c r="B214"/>
  <c r="A214"/>
  <c r="D213"/>
  <c r="C213"/>
  <c r="B213"/>
  <c r="A213"/>
  <c r="D212"/>
  <c r="C212"/>
  <c r="B212"/>
  <c r="A212"/>
  <c r="D211"/>
  <c r="C211"/>
  <c r="B211"/>
  <c r="A211"/>
  <c r="D210"/>
  <c r="C210"/>
  <c r="B210"/>
  <c r="A210"/>
  <c r="D209"/>
  <c r="C209"/>
  <c r="B209"/>
  <c r="A209"/>
  <c r="D208"/>
  <c r="C208"/>
  <c r="B208"/>
  <c r="A208"/>
  <c r="D207"/>
  <c r="C207"/>
  <c r="B207"/>
  <c r="A207"/>
  <c r="D206"/>
  <c r="C206"/>
  <c r="B206"/>
  <c r="A206"/>
  <c r="D205"/>
  <c r="C205"/>
  <c r="B205"/>
  <c r="A205"/>
  <c r="D204"/>
  <c r="C204"/>
  <c r="B204"/>
  <c r="A204"/>
  <c r="D203"/>
  <c r="C203"/>
  <c r="B203"/>
  <c r="A203"/>
  <c r="D202"/>
  <c r="C202"/>
  <c r="B202"/>
  <c r="A202"/>
  <c r="D201"/>
  <c r="C201"/>
  <c r="B201"/>
  <c r="A201"/>
  <c r="D200"/>
  <c r="C200"/>
  <c r="B200"/>
  <c r="A200"/>
  <c r="D199"/>
  <c r="C199"/>
  <c r="B199"/>
  <c r="A199"/>
  <c r="D198"/>
  <c r="C198"/>
  <c r="B198"/>
  <c r="A198"/>
  <c r="D197"/>
  <c r="C197"/>
  <c r="B197"/>
  <c r="A197"/>
  <c r="D196"/>
  <c r="C196"/>
  <c r="B196"/>
  <c r="A196"/>
  <c r="D195"/>
  <c r="C195"/>
  <c r="B195"/>
  <c r="A195"/>
  <c r="D194"/>
  <c r="C194"/>
  <c r="B194"/>
  <c r="A194"/>
  <c r="D193"/>
  <c r="C193"/>
  <c r="B193"/>
  <c r="A193"/>
  <c r="D192"/>
  <c r="C192"/>
  <c r="B192"/>
  <c r="A192"/>
  <c r="D191"/>
  <c r="C191"/>
  <c r="B191"/>
  <c r="A191"/>
  <c r="D190"/>
  <c r="C190"/>
  <c r="B190"/>
  <c r="A190"/>
  <c r="D189"/>
  <c r="C189"/>
  <c r="B189"/>
  <c r="A189"/>
  <c r="D188"/>
  <c r="C188"/>
  <c r="B188"/>
  <c r="A188"/>
  <c r="D187"/>
  <c r="C187"/>
  <c r="B187"/>
  <c r="A187"/>
  <c r="D186"/>
  <c r="C186"/>
  <c r="B186"/>
  <c r="A186"/>
  <c r="D185"/>
  <c r="C185"/>
  <c r="B185"/>
  <c r="A185"/>
  <c r="D184"/>
  <c r="C184"/>
  <c r="B184"/>
  <c r="A184"/>
  <c r="D183"/>
  <c r="C183"/>
  <c r="B183"/>
  <c r="A183"/>
  <c r="D182"/>
  <c r="C182"/>
  <c r="B182"/>
  <c r="A182"/>
  <c r="D181"/>
  <c r="C181"/>
  <c r="B181"/>
  <c r="A181"/>
  <c r="D180"/>
  <c r="C180"/>
  <c r="B180"/>
  <c r="A180"/>
  <c r="D179"/>
  <c r="C179"/>
  <c r="B179"/>
  <c r="A179"/>
  <c r="D178"/>
  <c r="C178"/>
  <c r="B178"/>
  <c r="A178"/>
  <c r="D177"/>
  <c r="C177"/>
  <c r="B177"/>
  <c r="A177"/>
  <c r="D176"/>
  <c r="C176"/>
  <c r="B176"/>
  <c r="A176"/>
  <c r="D175"/>
  <c r="C175"/>
  <c r="B175"/>
  <c r="A175"/>
  <c r="D174"/>
  <c r="C174"/>
  <c r="B174"/>
  <c r="A174"/>
  <c r="D173"/>
  <c r="C173"/>
  <c r="B173"/>
  <c r="A173"/>
  <c r="D172"/>
  <c r="C172"/>
  <c r="B172"/>
  <c r="A172"/>
  <c r="D171"/>
  <c r="C171"/>
  <c r="B171"/>
  <c r="A171"/>
  <c r="D170"/>
  <c r="C170"/>
  <c r="B170"/>
  <c r="A170"/>
  <c r="D169"/>
  <c r="C169"/>
  <c r="B169"/>
  <c r="A169"/>
  <c r="D168"/>
  <c r="C168"/>
  <c r="B168"/>
  <c r="A168"/>
  <c r="D167"/>
  <c r="C167"/>
  <c r="B167"/>
  <c r="A167"/>
  <c r="D166"/>
  <c r="C166"/>
  <c r="B166"/>
  <c r="A166"/>
  <c r="D165"/>
  <c r="C165"/>
  <c r="B165"/>
  <c r="A165"/>
  <c r="D164"/>
  <c r="C164"/>
  <c r="B164"/>
  <c r="A164"/>
  <c r="D163"/>
  <c r="C163"/>
  <c r="B163"/>
  <c r="A163"/>
  <c r="D162"/>
  <c r="C162"/>
  <c r="B162"/>
  <c r="A162"/>
  <c r="D161"/>
  <c r="C161"/>
  <c r="B161"/>
  <c r="A161"/>
  <c r="D160"/>
  <c r="C160"/>
  <c r="B160"/>
  <c r="A160"/>
  <c r="D159"/>
  <c r="C159"/>
  <c r="B159"/>
  <c r="A159"/>
  <c r="D158"/>
  <c r="C158"/>
  <c r="B158"/>
  <c r="A158"/>
  <c r="D157"/>
  <c r="C157"/>
  <c r="B157"/>
  <c r="A157"/>
  <c r="D156"/>
  <c r="C156"/>
  <c r="B156"/>
  <c r="A156"/>
  <c r="D155"/>
  <c r="C155"/>
  <c r="B155"/>
  <c r="A155"/>
  <c r="D154"/>
  <c r="C154"/>
  <c r="B154"/>
  <c r="A154"/>
  <c r="D153"/>
  <c r="C153"/>
  <c r="B153"/>
  <c r="A153"/>
  <c r="D152"/>
  <c r="C152"/>
  <c r="B152"/>
  <c r="A152"/>
  <c r="D151"/>
  <c r="C151"/>
  <c r="B151"/>
  <c r="A151"/>
  <c r="D150"/>
  <c r="C150"/>
  <c r="B150"/>
  <c r="A150"/>
  <c r="D149"/>
  <c r="C149"/>
  <c r="B149"/>
  <c r="A149"/>
  <c r="D148"/>
  <c r="C148"/>
  <c r="B148"/>
  <c r="A148"/>
  <c r="D147"/>
  <c r="C147"/>
  <c r="B147"/>
  <c r="A147"/>
  <c r="D146"/>
  <c r="C146"/>
  <c r="B146"/>
  <c r="A146"/>
  <c r="D145"/>
  <c r="C145"/>
  <c r="B145"/>
  <c r="A145"/>
  <c r="D144"/>
  <c r="C144"/>
  <c r="B144"/>
  <c r="A144"/>
  <c r="D143"/>
  <c r="C143"/>
  <c r="B143"/>
  <c r="A143"/>
  <c r="D142"/>
  <c r="C142"/>
  <c r="B142"/>
  <c r="A142"/>
  <c r="D141"/>
  <c r="C141"/>
  <c r="B141"/>
  <c r="A141"/>
  <c r="D140"/>
  <c r="C140"/>
  <c r="B140"/>
  <c r="A140"/>
  <c r="D139"/>
  <c r="C139"/>
  <c r="B139"/>
  <c r="A139"/>
  <c r="D138"/>
  <c r="C138"/>
  <c r="B138"/>
  <c r="A138"/>
  <c r="D137"/>
  <c r="C137"/>
  <c r="B137"/>
  <c r="A137"/>
  <c r="D136"/>
  <c r="C136"/>
  <c r="B136"/>
  <c r="A136"/>
  <c r="D135"/>
  <c r="C135"/>
  <c r="B135"/>
  <c r="A135"/>
  <c r="D134"/>
  <c r="C134"/>
  <c r="B134"/>
  <c r="A134"/>
  <c r="D133"/>
  <c r="C133"/>
  <c r="B133"/>
  <c r="A133"/>
  <c r="D132"/>
  <c r="C132"/>
  <c r="B132"/>
  <c r="A132"/>
  <c r="D131"/>
  <c r="C131"/>
  <c r="B131"/>
  <c r="A131"/>
  <c r="D130"/>
  <c r="C130"/>
  <c r="B130"/>
  <c r="A130"/>
  <c r="D129"/>
  <c r="C129"/>
  <c r="B129"/>
  <c r="A129"/>
  <c r="D128"/>
  <c r="C128"/>
  <c r="B128"/>
  <c r="A128"/>
  <c r="D127"/>
  <c r="C127"/>
  <c r="B127"/>
  <c r="A127"/>
  <c r="D126"/>
  <c r="C126"/>
  <c r="B126"/>
  <c r="A126"/>
  <c r="D125"/>
  <c r="C125"/>
  <c r="B125"/>
  <c r="A125"/>
  <c r="D124"/>
  <c r="C124"/>
  <c r="B124"/>
  <c r="A124"/>
  <c r="D123"/>
  <c r="C123"/>
  <c r="B123"/>
  <c r="A123"/>
  <c r="D122"/>
  <c r="C122"/>
  <c r="B122"/>
  <c r="A122"/>
  <c r="D121"/>
  <c r="C121"/>
  <c r="B121"/>
  <c r="A121"/>
  <c r="D120"/>
  <c r="C120"/>
  <c r="B120"/>
  <c r="A120"/>
  <c r="D119"/>
  <c r="C119"/>
  <c r="B119"/>
  <c r="A119"/>
  <c r="D118"/>
  <c r="C118"/>
  <c r="B118"/>
  <c r="A118"/>
  <c r="D117"/>
  <c r="C117"/>
  <c r="B117"/>
  <c r="A117"/>
  <c r="D116"/>
  <c r="C116"/>
  <c r="B116"/>
  <c r="A116"/>
  <c r="D115"/>
  <c r="C115"/>
  <c r="B115"/>
  <c r="A115"/>
  <c r="D114"/>
  <c r="C114"/>
  <c r="B114"/>
  <c r="A114"/>
  <c r="D113"/>
  <c r="C113"/>
  <c r="B113"/>
  <c r="A113"/>
  <c r="D112"/>
  <c r="C112"/>
  <c r="B112"/>
  <c r="A112"/>
  <c r="D111"/>
  <c r="C111"/>
  <c r="B111"/>
  <c r="A111"/>
  <c r="D110"/>
  <c r="C110"/>
  <c r="B110"/>
  <c r="A110"/>
  <c r="D109"/>
  <c r="C109"/>
  <c r="B109"/>
  <c r="A109"/>
  <c r="D108"/>
  <c r="C108"/>
  <c r="B108"/>
  <c r="A108"/>
  <c r="D107"/>
  <c r="C107"/>
  <c r="B107"/>
  <c r="A107"/>
  <c r="D106"/>
  <c r="C106"/>
  <c r="B106"/>
  <c r="A106"/>
  <c r="D105"/>
  <c r="C105"/>
  <c r="B105"/>
  <c r="A105"/>
  <c r="D104"/>
  <c r="C104"/>
  <c r="B104"/>
  <c r="A104"/>
  <c r="D103"/>
  <c r="C103"/>
  <c r="B103"/>
  <c r="A103"/>
  <c r="D102"/>
  <c r="C102"/>
  <c r="B102"/>
  <c r="A102"/>
  <c r="D101"/>
  <c r="C101"/>
  <c r="B101"/>
  <c r="A101"/>
  <c r="D100"/>
  <c r="C100"/>
  <c r="B100"/>
  <c r="A100"/>
  <c r="D99"/>
  <c r="C99"/>
  <c r="B99"/>
  <c r="A99"/>
  <c r="D98"/>
  <c r="C98"/>
  <c r="B98"/>
  <c r="A98"/>
  <c r="D97"/>
  <c r="C97"/>
  <c r="B97"/>
  <c r="A97"/>
  <c r="D96"/>
  <c r="C96"/>
  <c r="B96"/>
  <c r="A96"/>
  <c r="D95"/>
  <c r="C95"/>
  <c r="B95"/>
  <c r="A95"/>
  <c r="D94"/>
  <c r="C94"/>
  <c r="B94"/>
  <c r="A94"/>
  <c r="D93"/>
  <c r="C93"/>
  <c r="B93"/>
  <c r="A93"/>
  <c r="D92"/>
  <c r="C92"/>
  <c r="B92"/>
  <c r="A92"/>
  <c r="D91"/>
  <c r="C91"/>
  <c r="B91"/>
  <c r="A91"/>
  <c r="D90"/>
  <c r="C90"/>
  <c r="B90"/>
  <c r="A90"/>
  <c r="D89"/>
  <c r="C89"/>
  <c r="B89"/>
  <c r="A89"/>
  <c r="D88"/>
  <c r="C88"/>
  <c r="B88"/>
  <c r="A88"/>
  <c r="D87"/>
  <c r="C87"/>
  <c r="B87"/>
  <c r="A87"/>
  <c r="D86"/>
  <c r="C86"/>
  <c r="B86"/>
  <c r="A86"/>
  <c r="D85"/>
  <c r="C85"/>
  <c r="B85"/>
  <c r="A85"/>
  <c r="D84"/>
  <c r="C84"/>
  <c r="B84"/>
  <c r="A84"/>
  <c r="D83"/>
  <c r="C83"/>
  <c r="B83"/>
  <c r="A83"/>
  <c r="D82"/>
  <c r="C82"/>
  <c r="B82"/>
  <c r="A82"/>
  <c r="D81"/>
  <c r="C81"/>
  <c r="B81"/>
  <c r="A81"/>
  <c r="D80"/>
  <c r="C80"/>
  <c r="B80"/>
  <c r="A80"/>
  <c r="D79"/>
  <c r="C79"/>
  <c r="B79"/>
  <c r="A79"/>
  <c r="D78"/>
  <c r="C78"/>
  <c r="B78"/>
  <c r="A78"/>
  <c r="D77"/>
  <c r="C77"/>
  <c r="B77"/>
  <c r="A77"/>
  <c r="D76"/>
  <c r="C76"/>
  <c r="B76"/>
  <c r="A76"/>
  <c r="D75"/>
  <c r="C75"/>
  <c r="B75"/>
  <c r="A75"/>
  <c r="D74"/>
  <c r="C74"/>
  <c r="B74"/>
  <c r="A74"/>
  <c r="D73"/>
  <c r="C73"/>
  <c r="B73"/>
  <c r="A73"/>
  <c r="D72"/>
  <c r="C72"/>
  <c r="B72"/>
  <c r="A72"/>
  <c r="D71"/>
  <c r="C71"/>
  <c r="B71"/>
  <c r="A71"/>
  <c r="D70"/>
  <c r="C70"/>
  <c r="B70"/>
  <c r="A70"/>
  <c r="D69"/>
  <c r="C69"/>
  <c r="B69"/>
  <c r="A69"/>
  <c r="D68"/>
  <c r="C68"/>
  <c r="B68"/>
  <c r="A68"/>
  <c r="D67"/>
  <c r="C67"/>
  <c r="B67"/>
  <c r="A67"/>
  <c r="D66"/>
  <c r="C66"/>
  <c r="B66"/>
  <c r="A66"/>
  <c r="D65"/>
  <c r="C65"/>
  <c r="B65"/>
  <c r="A65"/>
  <c r="D64"/>
  <c r="C64"/>
  <c r="B64"/>
  <c r="A64"/>
  <c r="D63"/>
  <c r="C63"/>
  <c r="B63"/>
  <c r="A63"/>
  <c r="D62"/>
  <c r="C62"/>
  <c r="B62"/>
  <c r="A62"/>
  <c r="D61"/>
  <c r="C61"/>
  <c r="B61"/>
  <c r="A61"/>
  <c r="D60"/>
  <c r="C60"/>
  <c r="B60"/>
  <c r="A60"/>
  <c r="D59"/>
  <c r="C59"/>
  <c r="B59"/>
  <c r="A59"/>
  <c r="D58"/>
  <c r="C58"/>
  <c r="B58"/>
  <c r="A58"/>
  <c r="D57"/>
  <c r="C57"/>
  <c r="B57"/>
  <c r="A57"/>
  <c r="D56"/>
  <c r="C56"/>
  <c r="B56"/>
  <c r="A56"/>
  <c r="D55"/>
  <c r="C55"/>
  <c r="B55"/>
  <c r="A55"/>
  <c r="D54"/>
  <c r="C54"/>
  <c r="B54"/>
  <c r="A54"/>
  <c r="D53"/>
  <c r="C53"/>
  <c r="B53"/>
  <c r="A53"/>
  <c r="D52"/>
  <c r="C52"/>
  <c r="B52"/>
  <c r="A52"/>
  <c r="D51"/>
  <c r="C51"/>
  <c r="B51"/>
  <c r="A51"/>
  <c r="D50"/>
  <c r="C50"/>
  <c r="B50"/>
  <c r="A50"/>
  <c r="D49"/>
  <c r="C49"/>
  <c r="B49"/>
  <c r="A49"/>
  <c r="D48"/>
  <c r="C48"/>
  <c r="B48"/>
  <c r="A48"/>
  <c r="D47"/>
  <c r="C47"/>
  <c r="B47"/>
  <c r="A47"/>
  <c r="D46"/>
  <c r="C46"/>
  <c r="B46"/>
  <c r="A46"/>
  <c r="D45"/>
  <c r="C45"/>
  <c r="B45"/>
  <c r="A45"/>
  <c r="D44"/>
  <c r="C44"/>
  <c r="B44"/>
  <c r="A44"/>
  <c r="D43"/>
  <c r="C43"/>
  <c r="B43"/>
  <c r="A43"/>
  <c r="D42"/>
  <c r="C42"/>
  <c r="B42"/>
  <c r="A42"/>
  <c r="D41"/>
  <c r="C41"/>
  <c r="B41"/>
  <c r="A41"/>
  <c r="D40"/>
  <c r="C40"/>
  <c r="B40"/>
  <c r="A40"/>
  <c r="D39"/>
  <c r="C39"/>
  <c r="B39"/>
  <c r="A39"/>
  <c r="D38"/>
  <c r="C38"/>
  <c r="B38"/>
  <c r="A38"/>
  <c r="D37"/>
  <c r="C37"/>
  <c r="B37"/>
  <c r="A37"/>
  <c r="D36"/>
  <c r="C36"/>
  <c r="B36"/>
  <c r="A36"/>
  <c r="D35"/>
  <c r="C35"/>
  <c r="B35"/>
  <c r="A35"/>
  <c r="D34"/>
  <c r="C34"/>
  <c r="B34"/>
  <c r="A34"/>
  <c r="D33"/>
  <c r="C33"/>
  <c r="B33"/>
  <c r="A33"/>
  <c r="D32"/>
  <c r="C32"/>
  <c r="B32"/>
  <c r="A32"/>
  <c r="D31"/>
  <c r="C31"/>
  <c r="B31"/>
  <c r="A31"/>
  <c r="D30"/>
  <c r="C30"/>
  <c r="B30"/>
  <c r="A30"/>
  <c r="D29"/>
  <c r="C29"/>
  <c r="B29"/>
  <c r="A29"/>
  <c r="D28"/>
  <c r="C28"/>
  <c r="B28"/>
  <c r="A28"/>
  <c r="D27"/>
  <c r="C27"/>
  <c r="B27"/>
  <c r="A27"/>
  <c r="D26"/>
  <c r="C26"/>
  <c r="B26"/>
  <c r="A26"/>
  <c r="D25"/>
  <c r="C25"/>
  <c r="B25"/>
  <c r="A25"/>
  <c r="D24"/>
  <c r="C24"/>
  <c r="B24"/>
  <c r="A24"/>
  <c r="D23"/>
  <c r="C23"/>
  <c r="B23"/>
  <c r="A23"/>
  <c r="D22"/>
  <c r="C22"/>
  <c r="B22"/>
  <c r="A22"/>
  <c r="D21"/>
  <c r="C21"/>
  <c r="B21"/>
  <c r="A21"/>
  <c r="D20"/>
  <c r="C20"/>
  <c r="B20"/>
  <c r="A20"/>
  <c r="D19"/>
  <c r="C19"/>
  <c r="B19"/>
  <c r="A19"/>
  <c r="D18"/>
  <c r="C18"/>
  <c r="B18"/>
  <c r="A18"/>
  <c r="D17"/>
  <c r="C17"/>
  <c r="B17"/>
  <c r="A17"/>
  <c r="D16"/>
  <c r="C16"/>
  <c r="B16"/>
  <c r="A16"/>
  <c r="D15"/>
  <c r="C15"/>
  <c r="B15"/>
  <c r="A15"/>
  <c r="D14"/>
  <c r="C14"/>
  <c r="B14"/>
  <c r="A14"/>
  <c r="D13"/>
  <c r="C13"/>
  <c r="B13"/>
  <c r="A13"/>
  <c r="D12"/>
  <c r="C12"/>
  <c r="B12"/>
  <c r="A12"/>
  <c r="D11"/>
  <c r="C11"/>
  <c r="B11"/>
  <c r="A11"/>
  <c r="D10"/>
  <c r="C10"/>
  <c r="B10"/>
  <c r="A10"/>
  <c r="D9"/>
  <c r="C9"/>
  <c r="B9"/>
  <c r="A9"/>
  <c r="D8"/>
  <c r="C8"/>
  <c r="B8"/>
  <c r="A8"/>
  <c r="D7"/>
  <c r="C7"/>
  <c r="B7"/>
  <c r="A7"/>
  <c r="D6"/>
  <c r="C6"/>
  <c r="B6"/>
  <c r="A6"/>
  <c r="L211" i="1"/>
  <c r="L185"/>
  <c r="L428" i="3"/>
  <c r="I428"/>
  <c r="T291" i="1"/>
  <c r="G291" i="2"/>
  <c r="M212"/>
  <c r="G428" i="3"/>
  <c r="T62" i="1"/>
  <c r="O62" i="2"/>
  <c r="T320" i="1"/>
  <c r="F320" i="3"/>
  <c r="T102" i="1"/>
  <c r="S102" i="3"/>
  <c r="P294"/>
  <c r="J428"/>
  <c r="U428"/>
  <c r="S428"/>
  <c r="Q197"/>
  <c r="T244" i="1"/>
  <c r="I244" i="3"/>
  <c r="T163" i="1"/>
  <c r="T269"/>
  <c r="S269" i="3"/>
  <c r="T349" i="1"/>
  <c r="T333"/>
  <c r="Q333" i="3"/>
  <c r="N414"/>
  <c r="T270" i="1"/>
  <c r="M270" i="3"/>
  <c r="T216" i="1"/>
  <c r="T144"/>
  <c r="T242"/>
  <c r="L242" i="3"/>
  <c r="T75" i="1"/>
  <c r="T142"/>
  <c r="T377"/>
  <c r="T45"/>
  <c r="T400"/>
  <c r="H400" i="3"/>
  <c r="T356" i="1"/>
  <c r="P356" i="3"/>
  <c r="T202" i="1"/>
  <c r="T207"/>
  <c r="O207" i="2"/>
  <c r="O416"/>
  <c r="M259"/>
  <c r="G414" i="3"/>
  <c r="I414"/>
  <c r="T224"/>
  <c r="L416"/>
  <c r="E414"/>
  <c r="P144"/>
  <c r="O224"/>
  <c r="O414" i="2"/>
  <c r="T198" i="1"/>
  <c r="M198" i="3"/>
  <c r="T410" i="1"/>
  <c r="F410" i="2"/>
  <c r="S299"/>
  <c r="S299" i="3"/>
  <c r="J299" i="2"/>
  <c r="Q299"/>
  <c r="U299" i="3"/>
  <c r="T284" i="1"/>
  <c r="J284" i="3"/>
  <c r="Q270"/>
  <c r="T431"/>
  <c r="P414"/>
  <c r="N431"/>
  <c r="R431"/>
  <c r="F431"/>
  <c r="G216"/>
  <c r="M216"/>
  <c r="T216"/>
  <c r="I416"/>
  <c r="E216"/>
  <c r="S414" i="2"/>
  <c r="S270"/>
  <c r="S216"/>
  <c r="T411" i="1"/>
  <c r="G411" i="2"/>
  <c r="H259"/>
  <c r="T136" i="1"/>
  <c r="F136" i="2"/>
  <c r="J414" i="3"/>
  <c r="T125" i="1"/>
  <c r="G125" i="3"/>
  <c r="M414"/>
  <c r="L414"/>
  <c r="M144"/>
  <c r="K224"/>
  <c r="S224"/>
  <c r="U242"/>
  <c r="T416"/>
  <c r="F224" i="2"/>
  <c r="O224"/>
  <c r="I269"/>
  <c r="Q242"/>
  <c r="L409" i="3"/>
  <c r="L340"/>
  <c r="F269"/>
  <c r="U414"/>
  <c r="K269"/>
  <c r="I269"/>
  <c r="H144"/>
  <c r="H224"/>
  <c r="P224"/>
  <c r="H242"/>
  <c r="S242"/>
  <c r="R416"/>
  <c r="E224"/>
  <c r="E416"/>
  <c r="Q224" i="2"/>
  <c r="M224"/>
  <c r="I242"/>
  <c r="E144"/>
  <c r="G294" i="3"/>
  <c r="H294" i="2"/>
  <c r="P349" i="3"/>
  <c r="Q349" i="2"/>
  <c r="P74" i="3"/>
  <c r="U88"/>
  <c r="K196"/>
  <c r="F74" i="2"/>
  <c r="E340"/>
  <c r="O125" i="3"/>
  <c r="T367" i="1"/>
  <c r="G367" i="3"/>
  <c r="T21" i="1"/>
  <c r="H21" i="3"/>
  <c r="R421"/>
  <c r="H74"/>
  <c r="O88"/>
  <c r="L174"/>
  <c r="F340" i="2"/>
  <c r="T422" i="1"/>
  <c r="G422" i="3"/>
  <c r="T103" i="1"/>
  <c r="H103" i="2"/>
  <c r="E425" i="3"/>
  <c r="E409"/>
  <c r="M340"/>
  <c r="O428"/>
  <c r="Q428"/>
  <c r="P428"/>
  <c r="G74"/>
  <c r="F75"/>
  <c r="L75"/>
  <c r="T75"/>
  <c r="H125"/>
  <c r="G142"/>
  <c r="U205"/>
  <c r="M417"/>
  <c r="N88" i="2"/>
  <c r="F205"/>
  <c r="N428"/>
  <c r="G75"/>
  <c r="P75"/>
  <c r="T134" i="1"/>
  <c r="J134" i="3"/>
  <c r="T339" i="1"/>
  <c r="P339" i="3"/>
  <c r="S74"/>
  <c r="I74" i="2"/>
  <c r="G425" i="3"/>
  <c r="Q425"/>
  <c r="F74"/>
  <c r="N74"/>
  <c r="I87"/>
  <c r="P197"/>
  <c r="L417"/>
  <c r="H88" i="2"/>
  <c r="J197"/>
  <c r="E74"/>
  <c r="H417"/>
  <c r="T296" i="1"/>
  <c r="F296" i="3"/>
  <c r="T267" i="1"/>
  <c r="J267" i="3"/>
  <c r="T355" i="1"/>
  <c r="F355" i="3"/>
  <c r="S426"/>
  <c r="O341"/>
  <c r="P426"/>
  <c r="R291"/>
  <c r="L74"/>
  <c r="T196"/>
  <c r="I417"/>
  <c r="U417"/>
  <c r="J415" i="2"/>
  <c r="P197"/>
  <c r="O74"/>
  <c r="F425"/>
  <c r="G417"/>
  <c r="K426"/>
  <c r="P320" i="3"/>
  <c r="T430"/>
  <c r="N409"/>
  <c r="Q409"/>
  <c r="U413"/>
  <c r="T417"/>
  <c r="E417"/>
  <c r="S413" i="2"/>
  <c r="E320"/>
  <c r="T177" i="1"/>
  <c r="G177" i="3"/>
  <c r="T146" i="1"/>
  <c r="E146" i="2"/>
  <c r="T167" i="1"/>
  <c r="O167" i="2"/>
  <c r="T68" i="1"/>
  <c r="O68" i="2"/>
  <c r="T363" i="1"/>
  <c r="U363" i="3"/>
  <c r="T209" i="1"/>
  <c r="M209" i="3"/>
  <c r="P293"/>
  <c r="L426"/>
  <c r="F426"/>
  <c r="T62"/>
  <c r="G415" i="2"/>
  <c r="J413"/>
  <c r="G426"/>
  <c r="G426" i="3"/>
  <c r="J426"/>
  <c r="J88"/>
  <c r="U174"/>
  <c r="I413"/>
  <c r="L426" i="2"/>
  <c r="S409"/>
  <c r="K174" i="3"/>
  <c r="Q413"/>
  <c r="M409"/>
  <c r="R425"/>
  <c r="L136"/>
  <c r="M421" i="2"/>
  <c r="G203"/>
  <c r="J426"/>
  <c r="K174"/>
  <c r="R426" i="3"/>
  <c r="T294"/>
  <c r="I426"/>
  <c r="O426"/>
  <c r="T426"/>
  <c r="J425"/>
  <c r="J294"/>
  <c r="F340"/>
  <c r="U425"/>
  <c r="S87"/>
  <c r="G144"/>
  <c r="Q144"/>
  <c r="S174"/>
  <c r="L197"/>
  <c r="K242"/>
  <c r="Q242"/>
  <c r="G415"/>
  <c r="Q417"/>
  <c r="E87"/>
  <c r="L144" i="2"/>
  <c r="G294"/>
  <c r="O87"/>
  <c r="Q425"/>
  <c r="F417"/>
  <c r="S196"/>
  <c r="O413"/>
  <c r="H144"/>
  <c r="Q409"/>
  <c r="E426"/>
  <c r="K163" i="3"/>
  <c r="H163"/>
  <c r="T230" i="1"/>
  <c r="E230" i="2"/>
  <c r="T232" i="1"/>
  <c r="E232" i="3"/>
  <c r="T158" i="1"/>
  <c r="O158" i="2"/>
  <c r="R409" i="3"/>
  <c r="G341"/>
  <c r="H409"/>
  <c r="P421"/>
  <c r="J409"/>
  <c r="H340"/>
  <c r="I340"/>
  <c r="O291"/>
  <c r="S425"/>
  <c r="K409"/>
  <c r="U409"/>
  <c r="S291"/>
  <c r="I62"/>
  <c r="P87"/>
  <c r="I88"/>
  <c r="N88"/>
  <c r="S88"/>
  <c r="G174"/>
  <c r="Q174"/>
  <c r="H196"/>
  <c r="S196"/>
  <c r="N203"/>
  <c r="T244"/>
  <c r="E88"/>
  <c r="I425"/>
  <c r="O88" i="2"/>
  <c r="K88"/>
  <c r="K294"/>
  <c r="N87"/>
  <c r="E62"/>
  <c r="Q244"/>
  <c r="G409"/>
  <c r="N409"/>
  <c r="P340"/>
  <c r="I341"/>
  <c r="L174"/>
  <c r="T272" i="1"/>
  <c r="E272" i="3"/>
  <c r="T226" i="1"/>
  <c r="H226" i="2"/>
  <c r="T15" i="1"/>
  <c r="T15" i="3"/>
  <c r="M426"/>
  <c r="N426"/>
  <c r="E341"/>
  <c r="T409"/>
  <c r="E426"/>
  <c r="U426"/>
  <c r="O409"/>
  <c r="F291"/>
  <c r="E340"/>
  <c r="H426"/>
  <c r="K426"/>
  <c r="K425"/>
  <c r="N340"/>
  <c r="S421"/>
  <c r="S409"/>
  <c r="F294"/>
  <c r="U259"/>
  <c r="U62"/>
  <c r="K74"/>
  <c r="R74"/>
  <c r="K87"/>
  <c r="G88"/>
  <c r="M88"/>
  <c r="R88"/>
  <c r="O115"/>
  <c r="M170"/>
  <c r="M174"/>
  <c r="O193"/>
  <c r="O196"/>
  <c r="F197"/>
  <c r="L198"/>
  <c r="M413"/>
  <c r="H417"/>
  <c r="P417"/>
  <c r="Q426"/>
  <c r="G88" i="2"/>
  <c r="Q88"/>
  <c r="Q430"/>
  <c r="I294"/>
  <c r="K87"/>
  <c r="N197"/>
  <c r="N74"/>
  <c r="E425"/>
  <c r="J417"/>
  <c r="I196"/>
  <c r="F291"/>
  <c r="H413"/>
  <c r="E424"/>
  <c r="K409"/>
  <c r="M409"/>
  <c r="N426"/>
  <c r="P426"/>
  <c r="Q340"/>
  <c r="N340"/>
  <c r="F174"/>
  <c r="G409" i="3"/>
  <c r="G340"/>
  <c r="H341"/>
  <c r="P409"/>
  <c r="J421"/>
  <c r="J291"/>
  <c r="T340"/>
  <c r="N341"/>
  <c r="Q340"/>
  <c r="K340"/>
  <c r="K341"/>
  <c r="F88"/>
  <c r="K88"/>
  <c r="Q88"/>
  <c r="P102"/>
  <c r="M196"/>
  <c r="U196"/>
  <c r="U340"/>
  <c r="J88" i="2"/>
  <c r="P88"/>
  <c r="I88"/>
  <c r="P291"/>
  <c r="I409"/>
  <c r="I340"/>
  <c r="G356" i="3"/>
  <c r="L356" i="2"/>
  <c r="L356" i="3"/>
  <c r="N429"/>
  <c r="O429" i="2"/>
  <c r="S429" i="3"/>
  <c r="P207"/>
  <c r="E207" i="2"/>
  <c r="Q207" i="3"/>
  <c r="L207"/>
  <c r="Q207" i="2"/>
  <c r="K207"/>
  <c r="M21" i="3"/>
  <c r="P272" i="2"/>
  <c r="U339" i="3"/>
  <c r="L435" i="1"/>
  <c r="L437"/>
  <c r="L299" i="3"/>
  <c r="L421"/>
  <c r="O421"/>
  <c r="F299"/>
  <c r="Q430"/>
  <c r="M299"/>
  <c r="J356"/>
  <c r="K294"/>
  <c r="U46"/>
  <c r="O87"/>
  <c r="H203"/>
  <c r="F224"/>
  <c r="R224"/>
  <c r="H413"/>
  <c r="T413"/>
  <c r="G417"/>
  <c r="O417"/>
  <c r="L294" i="2"/>
  <c r="Q294"/>
  <c r="E294"/>
  <c r="F87"/>
  <c r="J224"/>
  <c r="K224"/>
  <c r="L198"/>
  <c r="S417"/>
  <c r="F193"/>
  <c r="P413"/>
  <c r="G413"/>
  <c r="G427" i="3"/>
  <c r="R424"/>
  <c r="H294"/>
  <c r="L430"/>
  <c r="J430"/>
  <c r="O355"/>
  <c r="O294"/>
  <c r="G410"/>
  <c r="F421"/>
  <c r="F400"/>
  <c r="S430"/>
  <c r="I294"/>
  <c r="O299"/>
  <c r="I299"/>
  <c r="P62"/>
  <c r="H87"/>
  <c r="U87"/>
  <c r="L193"/>
  <c r="G198"/>
  <c r="J224"/>
  <c r="N224"/>
  <c r="L413"/>
  <c r="P413"/>
  <c r="F416"/>
  <c r="Q416"/>
  <c r="K417"/>
  <c r="S417"/>
  <c r="E203"/>
  <c r="L413" i="2"/>
  <c r="K299"/>
  <c r="O294"/>
  <c r="G87"/>
  <c r="H224"/>
  <c r="I224"/>
  <c r="P62"/>
  <c r="S416"/>
  <c r="N417"/>
  <c r="M417"/>
  <c r="F413"/>
  <c r="S163"/>
  <c r="E102" i="3"/>
  <c r="G430"/>
  <c r="R414"/>
  <c r="R349"/>
  <c r="P299"/>
  <c r="L294"/>
  <c r="L291"/>
  <c r="N339"/>
  <c r="H430"/>
  <c r="H414"/>
  <c r="E293"/>
  <c r="K299"/>
  <c r="F425"/>
  <c r="U294"/>
  <c r="F430"/>
  <c r="L425"/>
  <c r="Q299"/>
  <c r="P410"/>
  <c r="K414"/>
  <c r="M425"/>
  <c r="Q294"/>
  <c r="Q424"/>
  <c r="K421"/>
  <c r="E294"/>
  <c r="K430"/>
  <c r="Q259"/>
  <c r="L46"/>
  <c r="O62"/>
  <c r="M87"/>
  <c r="T87"/>
  <c r="H88"/>
  <c r="L88"/>
  <c r="P88"/>
  <c r="T88"/>
  <c r="K144"/>
  <c r="U144"/>
  <c r="U163"/>
  <c r="H174"/>
  <c r="P174"/>
  <c r="J197"/>
  <c r="U197"/>
  <c r="J202"/>
  <c r="I224"/>
  <c r="M224"/>
  <c r="Q224"/>
  <c r="U224"/>
  <c r="M294"/>
  <c r="G413"/>
  <c r="K413"/>
  <c r="O413"/>
  <c r="S413"/>
  <c r="M416"/>
  <c r="F417"/>
  <c r="J417"/>
  <c r="N417"/>
  <c r="R417"/>
  <c r="E413"/>
  <c r="N299"/>
  <c r="L425" i="2"/>
  <c r="P299"/>
  <c r="S88"/>
  <c r="F88"/>
  <c r="M88"/>
  <c r="E88"/>
  <c r="F430"/>
  <c r="F294"/>
  <c r="N294"/>
  <c r="H87"/>
  <c r="F421"/>
  <c r="E224"/>
  <c r="G224"/>
  <c r="P224"/>
  <c r="P414"/>
  <c r="S197"/>
  <c r="O417"/>
  <c r="E417"/>
  <c r="M244"/>
  <c r="I427"/>
  <c r="N413"/>
  <c r="Q413"/>
  <c r="M413"/>
  <c r="M102"/>
  <c r="L197"/>
  <c r="T419" i="1"/>
  <c r="K419" i="3"/>
  <c r="T404" i="1"/>
  <c r="M404" i="3"/>
  <c r="T378" i="1"/>
  <c r="F378" i="3"/>
  <c r="T373" i="1"/>
  <c r="M373" i="3"/>
  <c r="T303" i="1"/>
  <c r="J303" i="3"/>
  <c r="T248" i="1"/>
  <c r="O248" i="3"/>
  <c r="T116" i="1"/>
  <c r="F116" i="2"/>
  <c r="T107" i="1"/>
  <c r="Q107" i="3"/>
  <c r="T76" i="1"/>
  <c r="S76" i="2"/>
  <c r="T37" i="1"/>
  <c r="G37" i="2"/>
  <c r="T112" i="1"/>
  <c r="S112" i="3"/>
  <c r="T337" i="1"/>
  <c r="R337" i="3"/>
  <c r="T311" i="1"/>
  <c r="O311" i="3"/>
  <c r="J74"/>
  <c r="T319" i="1"/>
  <c r="H319" i="3"/>
  <c r="T69" i="1"/>
  <c r="H69" i="3"/>
  <c r="T234" i="1"/>
  <c r="U234" i="3"/>
  <c r="T229" i="1"/>
  <c r="S229" i="2"/>
  <c r="T120" i="1"/>
  <c r="J120" i="2"/>
  <c r="R430" i="3"/>
  <c r="M421"/>
  <c r="T299"/>
  <c r="T421"/>
  <c r="E430"/>
  <c r="P424"/>
  <c r="N421"/>
  <c r="R299"/>
  <c r="K410"/>
  <c r="U421"/>
  <c r="S424"/>
  <c r="H46"/>
  <c r="U136"/>
  <c r="U198"/>
  <c r="U203"/>
  <c r="F413"/>
  <c r="J413"/>
  <c r="N413"/>
  <c r="R413"/>
  <c r="P430" i="2"/>
  <c r="H46"/>
  <c r="I421"/>
  <c r="H203"/>
  <c r="E413"/>
  <c r="K413"/>
  <c r="T24" i="1"/>
  <c r="J24" i="3"/>
  <c r="T240" i="1"/>
  <c r="Q240" i="2"/>
  <c r="N377"/>
  <c r="F377"/>
  <c r="O377"/>
  <c r="F377" i="3"/>
  <c r="I377"/>
  <c r="L377"/>
  <c r="R377"/>
  <c r="S377"/>
  <c r="P377"/>
  <c r="G377"/>
  <c r="E377"/>
  <c r="E377" i="2"/>
  <c r="K377" i="3"/>
  <c r="P377" i="2"/>
  <c r="M377" i="3"/>
  <c r="Q377"/>
  <c r="U377"/>
  <c r="O377"/>
  <c r="T377"/>
  <c r="H377" i="2"/>
  <c r="N377" i="3"/>
  <c r="H377"/>
  <c r="J377"/>
  <c r="P134" i="2"/>
  <c r="H333" i="3"/>
  <c r="G333"/>
  <c r="M333"/>
  <c r="U333"/>
  <c r="K333"/>
  <c r="P333"/>
  <c r="P69" i="2"/>
  <c r="I69"/>
  <c r="G120"/>
  <c r="I400" i="3"/>
  <c r="U400"/>
  <c r="T327" i="1"/>
  <c r="M327" i="3"/>
  <c r="T317" i="1"/>
  <c r="I317" i="2"/>
  <c r="J158"/>
  <c r="E170"/>
  <c r="S170" i="3"/>
  <c r="K170"/>
  <c r="K424" i="2"/>
  <c r="O424"/>
  <c r="I424" i="3"/>
  <c r="E424"/>
  <c r="H349" i="2"/>
  <c r="P349"/>
  <c r="K21" i="3"/>
  <c r="G163" i="2"/>
  <c r="M163" i="3"/>
  <c r="S356"/>
  <c r="M356"/>
  <c r="E115" i="2"/>
  <c r="N115"/>
  <c r="L115" i="3"/>
  <c r="M341"/>
  <c r="U424"/>
  <c r="T203"/>
  <c r="L170" i="2"/>
  <c r="P170"/>
  <c r="S415"/>
  <c r="E415"/>
  <c r="S415" i="3"/>
  <c r="H415"/>
  <c r="O193" i="2"/>
  <c r="K193"/>
  <c r="P193" i="3"/>
  <c r="I193"/>
  <c r="F62" i="2"/>
  <c r="H62"/>
  <c r="R62" i="3"/>
  <c r="N62"/>
  <c r="J62"/>
  <c r="F62"/>
  <c r="G425" i="2"/>
  <c r="P425" i="3"/>
  <c r="T425"/>
  <c r="K340" i="2"/>
  <c r="H340"/>
  <c r="S340"/>
  <c r="J340" i="3"/>
  <c r="S340"/>
  <c r="K74" i="2"/>
  <c r="Q74"/>
  <c r="U74" i="3"/>
  <c r="Q74"/>
  <c r="M74"/>
  <c r="I74"/>
  <c r="J411" i="2"/>
  <c r="P196"/>
  <c r="Q196"/>
  <c r="Q196" i="3"/>
  <c r="L196"/>
  <c r="G196"/>
  <c r="E416" i="2"/>
  <c r="U416" i="3"/>
  <c r="P416"/>
  <c r="J416"/>
  <c r="P136"/>
  <c r="G299" i="2"/>
  <c r="M299"/>
  <c r="I299"/>
  <c r="T141" i="1"/>
  <c r="N141" i="2"/>
  <c r="M427" i="3"/>
  <c r="T341"/>
  <c r="L424"/>
  <c r="J424"/>
  <c r="L102"/>
  <c r="L170"/>
  <c r="L424" i="2"/>
  <c r="Q203"/>
  <c r="S427"/>
  <c r="I424"/>
  <c r="Q424"/>
  <c r="N341"/>
  <c r="Q341"/>
  <c r="G424" i="3"/>
  <c r="R341"/>
  <c r="L427"/>
  <c r="O427"/>
  <c r="N424"/>
  <c r="N349"/>
  <c r="H62"/>
  <c r="M62"/>
  <c r="S62"/>
  <c r="K102"/>
  <c r="U115"/>
  <c r="G163"/>
  <c r="Q163"/>
  <c r="G170"/>
  <c r="U170"/>
  <c r="K193"/>
  <c r="T193"/>
  <c r="J203"/>
  <c r="R203"/>
  <c r="O244"/>
  <c r="N415"/>
  <c r="E170"/>
  <c r="E62"/>
  <c r="L203" i="2"/>
  <c r="O415"/>
  <c r="G62"/>
  <c r="M62"/>
  <c r="H115"/>
  <c r="M349"/>
  <c r="E193"/>
  <c r="S424"/>
  <c r="J356"/>
  <c r="O163"/>
  <c r="H341"/>
  <c r="L193"/>
  <c r="T393" i="1"/>
  <c r="E393" i="3"/>
  <c r="N435" i="1"/>
  <c r="N437"/>
  <c r="L45" i="3"/>
  <c r="G45"/>
  <c r="P68"/>
  <c r="J203" i="2"/>
  <c r="Q203" i="3"/>
  <c r="L203"/>
  <c r="F203"/>
  <c r="L341" i="2"/>
  <c r="J341"/>
  <c r="I341" i="3"/>
  <c r="T252" i="1"/>
  <c r="E252" i="3"/>
  <c r="T137" i="1"/>
  <c r="N137" i="2"/>
  <c r="U107" i="3"/>
  <c r="H431" i="2"/>
  <c r="J431"/>
  <c r="F431"/>
  <c r="L431"/>
  <c r="I431" i="3"/>
  <c r="S431"/>
  <c r="P21" i="2"/>
  <c r="G270"/>
  <c r="M270"/>
  <c r="N270"/>
  <c r="N216"/>
  <c r="J216"/>
  <c r="K216"/>
  <c r="L216"/>
  <c r="R216" i="3"/>
  <c r="N216"/>
  <c r="J216"/>
  <c r="F216"/>
  <c r="S294" i="2"/>
  <c r="J294"/>
  <c r="P294"/>
  <c r="R294" i="3"/>
  <c r="S294"/>
  <c r="N294"/>
  <c r="E409" i="2"/>
  <c r="O409"/>
  <c r="L409"/>
  <c r="F409" i="3"/>
  <c r="I409"/>
  <c r="Q291" i="2"/>
  <c r="S291"/>
  <c r="U291" i="3"/>
  <c r="J320"/>
  <c r="I320"/>
  <c r="G207" i="2"/>
  <c r="H207"/>
  <c r="U207" i="3"/>
  <c r="Q174" i="2"/>
  <c r="E174"/>
  <c r="G174"/>
  <c r="E174" i="3"/>
  <c r="T174"/>
  <c r="O174"/>
  <c r="I174"/>
  <c r="P427"/>
  <c r="Q341"/>
  <c r="S341"/>
  <c r="O349"/>
  <c r="M203"/>
  <c r="P341"/>
  <c r="H424"/>
  <c r="F341"/>
  <c r="J349"/>
  <c r="J373"/>
  <c r="N414" i="2"/>
  <c r="M424" i="3"/>
  <c r="G421"/>
  <c r="M349"/>
  <c r="R340"/>
  <c r="H299"/>
  <c r="T270"/>
  <c r="M284"/>
  <c r="L431"/>
  <c r="U270"/>
  <c r="L341"/>
  <c r="J341"/>
  <c r="N270"/>
  <c r="E299"/>
  <c r="P340"/>
  <c r="T349"/>
  <c r="T414"/>
  <c r="T424"/>
  <c r="M431"/>
  <c r="U341"/>
  <c r="O425"/>
  <c r="N425"/>
  <c r="F424"/>
  <c r="J299"/>
  <c r="O340"/>
  <c r="F414"/>
  <c r="S414"/>
  <c r="J431"/>
  <c r="S349"/>
  <c r="I356"/>
  <c r="K270"/>
  <c r="H425"/>
  <c r="L272"/>
  <c r="G299"/>
  <c r="O424"/>
  <c r="S259"/>
  <c r="G62"/>
  <c r="L62"/>
  <c r="Q62"/>
  <c r="O74"/>
  <c r="T74"/>
  <c r="T115"/>
  <c r="S136"/>
  <c r="P163"/>
  <c r="Q170"/>
  <c r="G193"/>
  <c r="Q193"/>
  <c r="I196"/>
  <c r="P196"/>
  <c r="I203"/>
  <c r="P203"/>
  <c r="P205"/>
  <c r="K216"/>
  <c r="P216"/>
  <c r="U216"/>
  <c r="L415"/>
  <c r="H416"/>
  <c r="N416"/>
  <c r="K424"/>
  <c r="E196"/>
  <c r="E74"/>
  <c r="L340" i="2"/>
  <c r="N299"/>
  <c r="H299"/>
  <c r="P415"/>
  <c r="M414"/>
  <c r="J62"/>
  <c r="I62"/>
  <c r="G416"/>
  <c r="O203"/>
  <c r="F203"/>
  <c r="P74"/>
  <c r="G74"/>
  <c r="E107"/>
  <c r="K425"/>
  <c r="I270"/>
  <c r="Q270"/>
  <c r="J400"/>
  <c r="P259"/>
  <c r="G349"/>
  <c r="O196"/>
  <c r="P193"/>
  <c r="N431"/>
  <c r="M431"/>
  <c r="E431"/>
  <c r="P424"/>
  <c r="P319"/>
  <c r="P216"/>
  <c r="J340"/>
  <c r="G340"/>
  <c r="O340"/>
  <c r="K341"/>
  <c r="T108" i="1"/>
  <c r="F108" i="2"/>
  <c r="T382" i="1"/>
  <c r="H382" i="2"/>
  <c r="T161" i="1"/>
  <c r="J161" i="2"/>
  <c r="T423" i="1"/>
  <c r="K423" i="2"/>
  <c r="T237" i="1"/>
  <c r="K237" i="3"/>
  <c r="T156" i="1"/>
  <c r="P156" i="3"/>
  <c r="T236" i="1"/>
  <c r="M236" i="2"/>
  <c r="T359" i="1"/>
  <c r="N359" i="2"/>
  <c r="T354" i="1"/>
  <c r="O354" i="2"/>
  <c r="T387" i="1"/>
  <c r="U387" i="3"/>
  <c r="T365" i="1"/>
  <c r="S365" i="3"/>
  <c r="T304" i="1"/>
  <c r="N304" i="3"/>
  <c r="T279" i="1"/>
  <c r="N279" i="2"/>
  <c r="T268" i="1"/>
  <c r="I268" i="3"/>
  <c r="T153" i="1"/>
  <c r="L153" i="3"/>
  <c r="T42" i="1"/>
  <c r="P42" i="2"/>
  <c r="T38" i="1"/>
  <c r="T38" i="3"/>
  <c r="T12" i="1"/>
  <c r="U12" i="3"/>
  <c r="T408" i="1"/>
  <c r="Q408" i="2"/>
  <c r="T403" i="1"/>
  <c r="M403" i="3"/>
  <c r="I279"/>
  <c r="T364" i="1"/>
  <c r="J364" i="3"/>
  <c r="T360" i="1"/>
  <c r="N360" i="3"/>
  <c r="T223" i="1"/>
  <c r="H223" i="2"/>
  <c r="T219" i="1"/>
  <c r="L219" i="2"/>
  <c r="T368" i="1"/>
  <c r="J368" i="2"/>
  <c r="T129" i="1"/>
  <c r="J129" i="3"/>
  <c r="T300" i="1"/>
  <c r="H300" i="2"/>
  <c r="T119" i="1"/>
  <c r="U119" i="3"/>
  <c r="S317"/>
  <c r="E212" i="2"/>
  <c r="E212" i="3"/>
  <c r="T71" i="1"/>
  <c r="G71" i="2"/>
  <c r="T206" i="1"/>
  <c r="N412" i="2"/>
  <c r="J412"/>
  <c r="U412" i="3"/>
  <c r="O412"/>
  <c r="J412"/>
  <c r="L412" i="2"/>
  <c r="R412" i="3"/>
  <c r="K412"/>
  <c r="F412" i="2"/>
  <c r="S412" i="3"/>
  <c r="M412"/>
  <c r="F412"/>
  <c r="H412" i="2"/>
  <c r="E412" i="3"/>
  <c r="N412"/>
  <c r="G412"/>
  <c r="O116"/>
  <c r="N404"/>
  <c r="U422"/>
  <c r="H202" i="2"/>
  <c r="I202"/>
  <c r="M202"/>
  <c r="S202"/>
  <c r="G202"/>
  <c r="K202"/>
  <c r="S202" i="3"/>
  <c r="O202"/>
  <c r="K202"/>
  <c r="G202"/>
  <c r="P202" i="2"/>
  <c r="F202"/>
  <c r="E202" i="3"/>
  <c r="Q202"/>
  <c r="L202"/>
  <c r="F202"/>
  <c r="O202" i="2"/>
  <c r="L202"/>
  <c r="R202" i="3"/>
  <c r="M202"/>
  <c r="H202"/>
  <c r="N202" i="2"/>
  <c r="T202" i="3"/>
  <c r="N202"/>
  <c r="I202"/>
  <c r="G429"/>
  <c r="I293"/>
  <c r="L403"/>
  <c r="H293" i="2"/>
  <c r="M429" i="3"/>
  <c r="U293"/>
  <c r="J293"/>
  <c r="L429"/>
  <c r="F429"/>
  <c r="K400"/>
  <c r="R45"/>
  <c r="U202"/>
  <c r="O304" i="2"/>
  <c r="M45"/>
  <c r="Q202"/>
  <c r="P412"/>
  <c r="T200" i="1"/>
  <c r="H200" i="3"/>
  <c r="T175" i="1"/>
  <c r="G175" i="2"/>
  <c r="T390" i="1"/>
  <c r="F390" i="2"/>
  <c r="T172" i="1"/>
  <c r="F172" i="3"/>
  <c r="L378" i="2"/>
  <c r="J378"/>
  <c r="Q400"/>
  <c r="G400"/>
  <c r="F400"/>
  <c r="L400" i="3"/>
  <c r="E400" i="2"/>
  <c r="K400"/>
  <c r="T400" i="3"/>
  <c r="M400"/>
  <c r="O400"/>
  <c r="H400" i="2"/>
  <c r="Q400" i="3"/>
  <c r="N400"/>
  <c r="P400"/>
  <c r="S400"/>
  <c r="G400"/>
  <c r="Q158" i="2"/>
  <c r="S158" i="3"/>
  <c r="I244" i="2"/>
  <c r="J244"/>
  <c r="G244"/>
  <c r="K244"/>
  <c r="R244" i="3"/>
  <c r="N244"/>
  <c r="J244"/>
  <c r="F244"/>
  <c r="F244" i="2"/>
  <c r="U244" i="3"/>
  <c r="P244"/>
  <c r="K244"/>
  <c r="N244" i="2"/>
  <c r="P244"/>
  <c r="L244" i="3"/>
  <c r="G244"/>
  <c r="L244" i="2"/>
  <c r="H244"/>
  <c r="O244"/>
  <c r="S244" i="3"/>
  <c r="M244"/>
  <c r="H244"/>
  <c r="S320" i="2"/>
  <c r="H320"/>
  <c r="P320"/>
  <c r="J320"/>
  <c r="O320"/>
  <c r="Q320"/>
  <c r="K320" i="3"/>
  <c r="F320" i="2"/>
  <c r="M320"/>
  <c r="N320" i="3"/>
  <c r="I320" i="2"/>
  <c r="L320"/>
  <c r="U320" i="3"/>
  <c r="M320"/>
  <c r="L320"/>
  <c r="N320" i="2"/>
  <c r="K320"/>
  <c r="O320" i="3"/>
  <c r="E320"/>
  <c r="S320"/>
  <c r="Q320"/>
  <c r="G320"/>
  <c r="H320"/>
  <c r="L205" i="2"/>
  <c r="S205"/>
  <c r="O205"/>
  <c r="K205"/>
  <c r="N205"/>
  <c r="G205"/>
  <c r="P205"/>
  <c r="E205"/>
  <c r="S205" i="3"/>
  <c r="O205"/>
  <c r="K205"/>
  <c r="G205"/>
  <c r="H205" i="2"/>
  <c r="Q205" i="3"/>
  <c r="L205"/>
  <c r="F205"/>
  <c r="J205" i="2"/>
  <c r="M205"/>
  <c r="R205" i="3"/>
  <c r="M205"/>
  <c r="H205"/>
  <c r="Q205" i="2"/>
  <c r="I205"/>
  <c r="E205" i="3"/>
  <c r="T205"/>
  <c r="N205"/>
  <c r="I205"/>
  <c r="M293"/>
  <c r="P429"/>
  <c r="S403"/>
  <c r="S293"/>
  <c r="O45" i="2"/>
  <c r="T346" i="1"/>
  <c r="E346" i="2"/>
  <c r="P15" i="3"/>
  <c r="L293"/>
  <c r="E400"/>
  <c r="R400"/>
  <c r="P202"/>
  <c r="Q412"/>
  <c r="E202" i="2"/>
  <c r="E45"/>
  <c r="I45"/>
  <c r="G45"/>
  <c r="L45"/>
  <c r="E45" i="3"/>
  <c r="U45"/>
  <c r="Q45"/>
  <c r="M45"/>
  <c r="I45"/>
  <c r="N45" i="2"/>
  <c r="H45"/>
  <c r="S45" i="3"/>
  <c r="N45"/>
  <c r="H45"/>
  <c r="P45" i="2"/>
  <c r="J45"/>
  <c r="K45"/>
  <c r="T45" i="3"/>
  <c r="O45"/>
  <c r="J45"/>
  <c r="Q45" i="2"/>
  <c r="S45"/>
  <c r="F45"/>
  <c r="P45" i="3"/>
  <c r="K45"/>
  <c r="F45"/>
  <c r="G293" i="2"/>
  <c r="S293"/>
  <c r="I293"/>
  <c r="E293"/>
  <c r="G293" i="3"/>
  <c r="N293" i="2"/>
  <c r="O293" i="3"/>
  <c r="F293"/>
  <c r="H293"/>
  <c r="F293" i="2"/>
  <c r="R293" i="3"/>
  <c r="Q293"/>
  <c r="T293"/>
  <c r="Q429" i="2"/>
  <c r="P429"/>
  <c r="F429"/>
  <c r="I429" i="3"/>
  <c r="J429"/>
  <c r="U429"/>
  <c r="T429"/>
  <c r="G429" i="2"/>
  <c r="K429" i="3"/>
  <c r="E429"/>
  <c r="H429"/>
  <c r="R429"/>
  <c r="E15" i="2"/>
  <c r="L15"/>
  <c r="U15" i="3"/>
  <c r="O15"/>
  <c r="G15"/>
  <c r="I15" i="2"/>
  <c r="I15" i="3"/>
  <c r="G15" i="2"/>
  <c r="Q15" i="3"/>
  <c r="K15"/>
  <c r="Q161"/>
  <c r="T383" i="1"/>
  <c r="E383" i="2"/>
  <c r="T329" i="1"/>
  <c r="P329" i="3"/>
  <c r="T308" i="1"/>
  <c r="P308" i="3"/>
  <c r="T162" i="1"/>
  <c r="U162" i="3"/>
  <c r="T29" i="1"/>
  <c r="I29" i="2"/>
  <c r="T17" i="1"/>
  <c r="E17" i="3"/>
  <c r="T394" i="1"/>
  <c r="H394" i="2"/>
  <c r="L403"/>
  <c r="T403" i="3"/>
  <c r="I435" i="1"/>
  <c r="I437"/>
  <c r="H219" i="3"/>
  <c r="G142" i="2"/>
  <c r="F142"/>
  <c r="E142" i="3"/>
  <c r="H142"/>
  <c r="S142"/>
  <c r="K142"/>
  <c r="E142" i="2"/>
  <c r="U142" i="3"/>
  <c r="L142"/>
  <c r="J142" i="2"/>
  <c r="M142" i="3"/>
  <c r="Q244"/>
  <c r="H170" i="2"/>
  <c r="J170"/>
  <c r="M170"/>
  <c r="Q170"/>
  <c r="T170" i="3"/>
  <c r="O170"/>
  <c r="I170"/>
  <c r="E21"/>
  <c r="K107" i="2"/>
  <c r="H107" i="3"/>
  <c r="I356" i="2"/>
  <c r="H356"/>
  <c r="N356"/>
  <c r="P102"/>
  <c r="U102" i="3"/>
  <c r="M102"/>
  <c r="G102"/>
  <c r="L427" i="2"/>
  <c r="Q427"/>
  <c r="E427"/>
  <c r="I427" i="3"/>
  <c r="F333" i="2"/>
  <c r="E333"/>
  <c r="I333" i="3"/>
  <c r="L87" i="2"/>
  <c r="S87"/>
  <c r="M87"/>
  <c r="J87"/>
  <c r="R87" i="3"/>
  <c r="N87"/>
  <c r="J87"/>
  <c r="F87"/>
  <c r="Q198" i="2"/>
  <c r="P198" i="3"/>
  <c r="H198"/>
  <c r="T122" i="1"/>
  <c r="J122" i="2"/>
  <c r="J425"/>
  <c r="M425"/>
  <c r="I425"/>
  <c r="S425"/>
  <c r="N425"/>
  <c r="O425"/>
  <c r="P425"/>
  <c r="Q377"/>
  <c r="K377"/>
  <c r="M377"/>
  <c r="S377"/>
  <c r="L377"/>
  <c r="M193"/>
  <c r="J193"/>
  <c r="Q193"/>
  <c r="S193" i="3"/>
  <c r="M193"/>
  <c r="H193"/>
  <c r="M203" i="2"/>
  <c r="E203"/>
  <c r="I203"/>
  <c r="N203"/>
  <c r="K203"/>
  <c r="S203"/>
  <c r="S203" i="3"/>
  <c r="O203"/>
  <c r="K203"/>
  <c r="G203"/>
  <c r="L299" i="2"/>
  <c r="F299"/>
  <c r="O299"/>
  <c r="E299"/>
  <c r="P341"/>
  <c r="F341"/>
  <c r="E341"/>
  <c r="O341"/>
  <c r="G341"/>
  <c r="S341"/>
  <c r="M339" i="3"/>
  <c r="T291"/>
  <c r="N291"/>
  <c r="L349"/>
  <c r="G291"/>
  <c r="K349"/>
  <c r="U349"/>
  <c r="F349"/>
  <c r="G46"/>
  <c r="S46"/>
  <c r="K115"/>
  <c r="Q115"/>
  <c r="N134"/>
  <c r="I197"/>
  <c r="N197"/>
  <c r="T197"/>
  <c r="I207"/>
  <c r="N207"/>
  <c r="T207"/>
  <c r="F415"/>
  <c r="K415"/>
  <c r="P415"/>
  <c r="E197"/>
  <c r="S46" i="2"/>
  <c r="F415"/>
  <c r="K415"/>
  <c r="S207"/>
  <c r="P207"/>
  <c r="G197"/>
  <c r="Q197"/>
  <c r="I115"/>
  <c r="J349"/>
  <c r="O349"/>
  <c r="K291"/>
  <c r="E291"/>
  <c r="T376" i="1"/>
  <c r="I376" i="3"/>
  <c r="T235" i="1"/>
  <c r="G235" i="2"/>
  <c r="T10" i="1"/>
  <c r="M158" i="3"/>
  <c r="N252"/>
  <c r="R427"/>
  <c r="G349"/>
  <c r="H291"/>
  <c r="L333"/>
  <c r="E291"/>
  <c r="E427"/>
  <c r="J427"/>
  <c r="J300"/>
  <c r="H349"/>
  <c r="E349"/>
  <c r="N428"/>
  <c r="F333"/>
  <c r="M291"/>
  <c r="U427"/>
  <c r="J333"/>
  <c r="M428"/>
  <c r="Q349"/>
  <c r="R356"/>
  <c r="U356"/>
  <c r="J400"/>
  <c r="E356"/>
  <c r="F339"/>
  <c r="H356"/>
  <c r="Q291"/>
  <c r="Q427"/>
  <c r="G317"/>
  <c r="P46"/>
  <c r="T69"/>
  <c r="H75"/>
  <c r="N75"/>
  <c r="S75"/>
  <c r="G87"/>
  <c r="L87"/>
  <c r="Q87"/>
  <c r="H102"/>
  <c r="Q102"/>
  <c r="I115"/>
  <c r="P115"/>
  <c r="J120"/>
  <c r="L125"/>
  <c r="P137"/>
  <c r="H170"/>
  <c r="P170"/>
  <c r="H197"/>
  <c r="M197"/>
  <c r="R197"/>
  <c r="K198"/>
  <c r="S198"/>
  <c r="H207"/>
  <c r="M207"/>
  <c r="R207"/>
  <c r="I373"/>
  <c r="J415"/>
  <c r="O415"/>
  <c r="T415"/>
  <c r="E207"/>
  <c r="E198"/>
  <c r="E115"/>
  <c r="I349"/>
  <c r="K291"/>
  <c r="K317" i="2"/>
  <c r="Q415"/>
  <c r="I415"/>
  <c r="F207"/>
  <c r="E87"/>
  <c r="Q87"/>
  <c r="I87"/>
  <c r="S333"/>
  <c r="H197"/>
  <c r="Q21"/>
  <c r="G170"/>
  <c r="J202"/>
  <c r="L75"/>
  <c r="I349"/>
  <c r="H291"/>
  <c r="K356"/>
  <c r="G198"/>
  <c r="G102"/>
  <c r="N415"/>
  <c r="M415"/>
  <c r="H415"/>
  <c r="L415"/>
  <c r="E415" i="3"/>
  <c r="U415"/>
  <c r="Q415"/>
  <c r="M415"/>
  <c r="I415"/>
  <c r="K69" i="2"/>
  <c r="O69" i="3"/>
  <c r="I291" i="2"/>
  <c r="O291"/>
  <c r="J291"/>
  <c r="L291"/>
  <c r="M291"/>
  <c r="L349"/>
  <c r="K349"/>
  <c r="N349"/>
  <c r="S349"/>
  <c r="F349"/>
  <c r="E349"/>
  <c r="P115"/>
  <c r="K115"/>
  <c r="O115"/>
  <c r="L115"/>
  <c r="S115" i="3"/>
  <c r="M115"/>
  <c r="H115"/>
  <c r="O197" i="2"/>
  <c r="K197"/>
  <c r="I197"/>
  <c r="F197"/>
  <c r="E197"/>
  <c r="S197" i="3"/>
  <c r="O197"/>
  <c r="K197"/>
  <c r="G197"/>
  <c r="P46" i="2"/>
  <c r="M46" i="3"/>
  <c r="F120" i="2"/>
  <c r="L207"/>
  <c r="M207"/>
  <c r="N207"/>
  <c r="J207"/>
  <c r="I207"/>
  <c r="S207" i="3"/>
  <c r="O207"/>
  <c r="K207"/>
  <c r="G207"/>
  <c r="K373" i="2"/>
  <c r="P373" i="3"/>
  <c r="T307" i="1"/>
  <c r="E244" i="2"/>
  <c r="E244" i="3"/>
  <c r="M137" i="2"/>
  <c r="T331" i="1"/>
  <c r="F331" i="2"/>
  <c r="T398" i="1"/>
  <c r="F398" i="3"/>
  <c r="T351" i="1"/>
  <c r="E351" i="2"/>
  <c r="T297" i="1"/>
  <c r="I297" i="3"/>
  <c r="T260" i="1"/>
  <c r="S260" i="2"/>
  <c r="T47" i="1"/>
  <c r="J47" i="2"/>
  <c r="Q223"/>
  <c r="T195" i="1"/>
  <c r="T121"/>
  <c r="I121" i="2"/>
  <c r="Q75"/>
  <c r="H75"/>
  <c r="E75"/>
  <c r="I75"/>
  <c r="F75"/>
  <c r="S75"/>
  <c r="U75" i="3"/>
  <c r="Q75"/>
  <c r="M75"/>
  <c r="I75"/>
  <c r="I125" i="2"/>
  <c r="M125" i="3"/>
  <c r="J428" i="2"/>
  <c r="G428"/>
  <c r="J300"/>
  <c r="S300" i="3"/>
  <c r="T194" i="1"/>
  <c r="T166"/>
  <c r="N291" i="2"/>
  <c r="P142" i="3"/>
  <c r="J270" i="2"/>
  <c r="O270"/>
  <c r="P270"/>
  <c r="F424"/>
  <c r="N424"/>
  <c r="L74"/>
  <c r="M74"/>
  <c r="H74"/>
  <c r="J74"/>
  <c r="O216"/>
  <c r="G216"/>
  <c r="I216"/>
  <c r="F216"/>
  <c r="S426"/>
  <c r="M426"/>
  <c r="O426"/>
  <c r="K259"/>
  <c r="G259"/>
  <c r="H416"/>
  <c r="Q416"/>
  <c r="L62"/>
  <c r="N62"/>
  <c r="K62"/>
  <c r="S62"/>
  <c r="T222" i="1"/>
  <c r="E222" i="2"/>
  <c r="T397" i="1"/>
  <c r="G397" i="3"/>
  <c r="T372" i="1"/>
  <c r="N372" i="3"/>
  <c r="T344" i="1"/>
  <c r="Q344" i="2"/>
  <c r="T324" i="1"/>
  <c r="T263"/>
  <c r="P263" i="2"/>
  <c r="T214" i="1"/>
  <c r="L214" i="3"/>
  <c r="N383"/>
  <c r="T369" i="1"/>
  <c r="S369" i="2"/>
  <c r="T316" i="1"/>
  <c r="N316" i="2"/>
  <c r="T124" i="1"/>
  <c r="N124" i="2"/>
  <c r="T350" i="1"/>
  <c r="P350" i="2"/>
  <c r="T111" i="1"/>
  <c r="H111" i="2"/>
  <c r="T33" i="1"/>
  <c r="T402"/>
  <c r="E402" i="3"/>
  <c r="T384" i="1"/>
  <c r="E384" i="3"/>
  <c r="T366" i="1"/>
  <c r="E366" i="2"/>
  <c r="T343" i="1"/>
  <c r="E343" i="2"/>
  <c r="T322" i="1"/>
  <c r="E322" i="2"/>
  <c r="T301" i="1"/>
  <c r="E301" i="2"/>
  <c r="T280" i="1"/>
  <c r="E280" i="2"/>
  <c r="T262" i="1"/>
  <c r="E262" i="2"/>
  <c r="T246" i="1"/>
  <c r="T213"/>
  <c r="E213" i="2"/>
  <c r="T180" i="1"/>
  <c r="E180" i="3"/>
  <c r="T154" i="1"/>
  <c r="E154" i="3"/>
  <c r="T132" i="1"/>
  <c r="E132" i="3"/>
  <c r="T113" i="1"/>
  <c r="E113" i="2"/>
  <c r="T93" i="1"/>
  <c r="E93" i="2"/>
  <c r="T72" i="1"/>
  <c r="E72" i="3"/>
  <c r="T57" i="1"/>
  <c r="E57" i="2"/>
  <c r="T43" i="1"/>
  <c r="E43" i="2"/>
  <c r="T39" i="1"/>
  <c r="E39" i="3"/>
  <c r="T35" i="1"/>
  <c r="T30"/>
  <c r="E30" i="3"/>
  <c r="T25" i="1"/>
  <c r="E25" i="3"/>
  <c r="T18" i="1"/>
  <c r="E18" i="2"/>
  <c r="T14" i="1"/>
  <c r="E14" i="2"/>
  <c r="T9" i="1"/>
  <c r="E9" i="2"/>
  <c r="T286" i="1"/>
  <c r="F286" i="3"/>
  <c r="T282" i="1"/>
  <c r="F282" i="3"/>
  <c r="T266" i="1"/>
  <c r="F266" i="2"/>
  <c r="T228" i="1"/>
  <c r="F228" i="3"/>
  <c r="T173" i="1"/>
  <c r="F173" i="2"/>
  <c r="T152" i="1"/>
  <c r="F152" i="3"/>
  <c r="T110" i="1"/>
  <c r="F110" i="3"/>
  <c r="T65" i="1"/>
  <c r="F65" i="3"/>
  <c r="T59" i="1"/>
  <c r="F59" i="3"/>
  <c r="T55" i="1"/>
  <c r="F55" i="2"/>
  <c r="T50" i="1"/>
  <c r="J50" i="3"/>
  <c r="T44" i="1"/>
  <c r="F44" i="3"/>
  <c r="T40" i="1"/>
  <c r="T36"/>
  <c r="F36" i="3"/>
  <c r="T28" i="1"/>
  <c r="F28" i="2"/>
  <c r="F435" i="1"/>
  <c r="F437"/>
  <c r="Q337" i="2"/>
  <c r="L337"/>
  <c r="O337"/>
  <c r="H337" i="3"/>
  <c r="P337"/>
  <c r="N337"/>
  <c r="T6" i="1"/>
  <c r="E6" i="2"/>
  <c r="E435" i="1"/>
  <c r="E437"/>
  <c r="T392"/>
  <c r="E392" i="2"/>
  <c r="T375" i="1"/>
  <c r="E375" i="2"/>
  <c r="T362" i="1"/>
  <c r="E362" i="2"/>
  <c r="T335" i="1"/>
  <c r="E335" i="3"/>
  <c r="T315" i="1"/>
  <c r="E315" i="2"/>
  <c r="T295" i="1"/>
  <c r="E295" i="2"/>
  <c r="T275" i="1"/>
  <c r="E275" i="3"/>
  <c r="T254" i="1"/>
  <c r="E254" i="2"/>
  <c r="T233" i="1"/>
  <c r="E233" i="2"/>
  <c r="T201" i="1"/>
  <c r="E201" i="3"/>
  <c r="T176" i="1"/>
  <c r="E176" i="2"/>
  <c r="T150" i="1"/>
  <c r="E150" i="2"/>
  <c r="T128" i="1"/>
  <c r="E128" i="2"/>
  <c r="T101" i="1"/>
  <c r="E101" i="3"/>
  <c r="T82" i="1"/>
  <c r="E82" i="3"/>
  <c r="T278" i="1"/>
  <c r="F278" i="2"/>
  <c r="G223"/>
  <c r="J223" i="3"/>
  <c r="T223"/>
  <c r="M223" i="2"/>
  <c r="L223"/>
  <c r="P223" i="3"/>
  <c r="E301"/>
  <c r="T67" i="1"/>
  <c r="E67" i="3"/>
  <c r="T406" i="1"/>
  <c r="E406" i="2"/>
  <c r="T396" i="1"/>
  <c r="T388"/>
  <c r="E388" i="3"/>
  <c r="T380" i="1"/>
  <c r="E380" i="3"/>
  <c r="T371" i="1"/>
  <c r="E371" i="2"/>
  <c r="T358" i="1"/>
  <c r="E358" i="3"/>
  <c r="T347" i="1"/>
  <c r="E347" i="2"/>
  <c r="T330" i="1"/>
  <c r="E330" i="3"/>
  <c r="T326" i="1"/>
  <c r="E326" i="3"/>
  <c r="T309" i="1"/>
  <c r="E309" i="3"/>
  <c r="T305" i="1"/>
  <c r="E305" i="2"/>
  <c r="T288" i="1"/>
  <c r="E288" i="2"/>
  <c r="M284"/>
  <c r="G284" i="3"/>
  <c r="Q284" i="2"/>
  <c r="Q284" i="3"/>
  <c r="G284" i="2"/>
  <c r="T271" i="1"/>
  <c r="T258"/>
  <c r="T250"/>
  <c r="E250" i="3"/>
  <c r="T241" i="1"/>
  <c r="E241" i="2"/>
  <c r="T225" i="1"/>
  <c r="E225" i="2"/>
  <c r="T189" i="1"/>
  <c r="E189" i="3"/>
  <c r="T185" i="1"/>
  <c r="T171"/>
  <c r="L171" i="2"/>
  <c r="T164" i="1"/>
  <c r="P164" i="2"/>
  <c r="T145" i="1"/>
  <c r="E145" i="3"/>
  <c r="T139" i="1"/>
  <c r="E139" i="3"/>
  <c r="T118" i="1"/>
  <c r="E118" i="3"/>
  <c r="T105" i="1"/>
  <c r="E105" i="3"/>
  <c r="T97" i="1"/>
  <c r="T86"/>
  <c r="E86" i="3"/>
  <c r="T78" i="1"/>
  <c r="E78" i="3"/>
  <c r="T61" i="1"/>
  <c r="E61" i="2"/>
  <c r="T53" i="1"/>
  <c r="E53" i="2"/>
  <c r="T49" i="1"/>
  <c r="E49" i="2"/>
  <c r="T407" i="1"/>
  <c r="F407" i="2"/>
  <c r="F384"/>
  <c r="T290" i="1"/>
  <c r="F290" i="2"/>
  <c r="G296" i="3"/>
  <c r="F296" i="2"/>
  <c r="F284" i="3"/>
  <c r="Q367"/>
  <c r="N112" i="2"/>
  <c r="G112"/>
  <c r="P394"/>
  <c r="P423"/>
  <c r="F423"/>
  <c r="Q423"/>
  <c r="S423" i="3"/>
  <c r="F304" i="2"/>
  <c r="J304" i="3"/>
  <c r="G304" i="2"/>
  <c r="J304"/>
  <c r="M304" i="3"/>
  <c r="Q393"/>
  <c r="H393"/>
  <c r="T281" i="1"/>
  <c r="I281" i="3"/>
  <c r="T95" i="1"/>
  <c r="I95" i="2"/>
  <c r="T56" i="1"/>
  <c r="I56" i="2"/>
  <c r="T52" i="1"/>
  <c r="I52" i="2"/>
  <c r="T48" i="1"/>
  <c r="I48" i="2"/>
  <c r="T41" i="1"/>
  <c r="T31"/>
  <c r="T401"/>
  <c r="J401" i="2"/>
  <c r="T385" i="1"/>
  <c r="J385" i="2"/>
  <c r="T381" i="1"/>
  <c r="J381" i="2"/>
  <c r="I36"/>
  <c r="O430" i="3"/>
  <c r="T332" i="1"/>
  <c r="J332" i="3"/>
  <c r="T285" i="1"/>
  <c r="I285" i="2"/>
  <c r="T273" i="1"/>
  <c r="I273" i="2"/>
  <c r="T159" i="1"/>
  <c r="I159" i="3"/>
  <c r="E339" i="2"/>
  <c r="S339" i="3"/>
  <c r="Q411" i="2"/>
  <c r="T411" i="3"/>
  <c r="F411" i="2"/>
  <c r="F411" i="3"/>
  <c r="P411" i="2"/>
  <c r="Q428"/>
  <c r="O428"/>
  <c r="P428"/>
  <c r="L428"/>
  <c r="E428"/>
  <c r="H428"/>
  <c r="I428"/>
  <c r="S428"/>
  <c r="K428"/>
  <c r="F428"/>
  <c r="M428"/>
  <c r="K428" i="3"/>
  <c r="R428"/>
  <c r="T428"/>
  <c r="H428"/>
  <c r="F428"/>
  <c r="I355" i="2"/>
  <c r="L355" i="3"/>
  <c r="O15" i="2"/>
  <c r="K15"/>
  <c r="M15"/>
  <c r="N15"/>
  <c r="S15"/>
  <c r="H15"/>
  <c r="R15" i="3"/>
  <c r="N15"/>
  <c r="F15"/>
  <c r="Q15" i="2"/>
  <c r="E15" i="3"/>
  <c r="P15" i="2"/>
  <c r="F15"/>
  <c r="S15" i="3"/>
  <c r="M15"/>
  <c r="H15"/>
  <c r="P333" i="2"/>
  <c r="J333"/>
  <c r="K333"/>
  <c r="O333"/>
  <c r="Q333"/>
  <c r="G333"/>
  <c r="O333" i="3"/>
  <c r="N333"/>
  <c r="L333" i="2"/>
  <c r="H333"/>
  <c r="M333"/>
  <c r="I333"/>
  <c r="N333"/>
  <c r="R333" i="3"/>
  <c r="T333"/>
  <c r="L430" i="2"/>
  <c r="M430"/>
  <c r="H430"/>
  <c r="E430"/>
  <c r="I430" i="3"/>
  <c r="G430" i="2"/>
  <c r="J430"/>
  <c r="N430" i="3"/>
  <c r="S430" i="2"/>
  <c r="N430"/>
  <c r="I430"/>
  <c r="K430"/>
  <c r="U430" i="3"/>
  <c r="P430"/>
  <c r="M430"/>
  <c r="G136" i="2"/>
  <c r="L136"/>
  <c r="E136"/>
  <c r="R136" i="3"/>
  <c r="F136"/>
  <c r="P136" i="2"/>
  <c r="O136" i="3"/>
  <c r="M136" i="2"/>
  <c r="S136"/>
  <c r="K136" i="3"/>
  <c r="S103" i="2"/>
  <c r="J346"/>
  <c r="L346"/>
  <c r="G346"/>
  <c r="H346"/>
  <c r="K346" i="3"/>
  <c r="J365" i="2"/>
  <c r="T418" i="1"/>
  <c r="J418" i="2"/>
  <c r="T313" i="1"/>
  <c r="G313" i="3"/>
  <c r="T302" i="1"/>
  <c r="N302" i="2"/>
  <c r="G435" i="1"/>
  <c r="G437"/>
  <c r="T386"/>
  <c r="I386" i="3"/>
  <c r="T289" i="1"/>
  <c r="I289" i="2"/>
  <c r="T277" i="1"/>
  <c r="I277" i="2"/>
  <c r="T265" i="1"/>
  <c r="I265" i="2"/>
  <c r="T106" i="1"/>
  <c r="O106" i="2"/>
  <c r="T99" i="1"/>
  <c r="I99" i="3"/>
  <c r="T91" i="1"/>
  <c r="I91" i="3"/>
  <c r="T27" i="1"/>
  <c r="J12" i="3"/>
  <c r="M163" i="2"/>
  <c r="K163"/>
  <c r="Q163"/>
  <c r="E163"/>
  <c r="P163"/>
  <c r="I163"/>
  <c r="R163" i="3"/>
  <c r="J163"/>
  <c r="F163"/>
  <c r="F163" i="2"/>
  <c r="E163" i="3"/>
  <c r="T163"/>
  <c r="O163"/>
  <c r="I163"/>
  <c r="H163" i="2"/>
  <c r="L163"/>
  <c r="J163"/>
  <c r="S163" i="3"/>
  <c r="L163"/>
  <c r="H427" i="2"/>
  <c r="N427"/>
  <c r="O427"/>
  <c r="J427"/>
  <c r="M427"/>
  <c r="P427"/>
  <c r="S427" i="3"/>
  <c r="K427" i="2"/>
  <c r="G427"/>
  <c r="F427"/>
  <c r="N427" i="3"/>
  <c r="F427"/>
  <c r="K427"/>
  <c r="T427"/>
  <c r="G68" i="2"/>
  <c r="L68"/>
  <c r="N46"/>
  <c r="I46"/>
  <c r="Q46"/>
  <c r="R46" i="3"/>
  <c r="N46"/>
  <c r="J46"/>
  <c r="F46"/>
  <c r="K46" i="2"/>
  <c r="G46"/>
  <c r="F46"/>
  <c r="T46" i="3"/>
  <c r="O46"/>
  <c r="I46"/>
  <c r="M46" i="2"/>
  <c r="E46" i="3"/>
  <c r="L46" i="2"/>
  <c r="J46"/>
  <c r="O46"/>
  <c r="Q46" i="3"/>
  <c r="K46"/>
  <c r="L421" i="2"/>
  <c r="G421"/>
  <c r="H421"/>
  <c r="O421"/>
  <c r="S421"/>
  <c r="N421"/>
  <c r="P421"/>
  <c r="J421"/>
  <c r="Q421"/>
  <c r="K421"/>
  <c r="E421"/>
  <c r="I421" i="3"/>
  <c r="E421"/>
  <c r="H421"/>
  <c r="K279" i="2"/>
  <c r="M423" i="3"/>
  <c r="T211" i="1"/>
  <c r="L211" i="3"/>
  <c r="R304"/>
  <c r="N304" i="2"/>
  <c r="T389" i="1"/>
  <c r="J389" i="2"/>
  <c r="T420" i="1"/>
  <c r="I420" i="2"/>
  <c r="T298" i="1"/>
  <c r="E298" i="2"/>
  <c r="T261" i="1"/>
  <c r="F261" i="2"/>
  <c r="T357" i="1"/>
  <c r="J357" i="2"/>
  <c r="S344"/>
  <c r="E344"/>
  <c r="T318" i="1"/>
  <c r="J318" i="2"/>
  <c r="T310" i="1"/>
  <c r="T251"/>
  <c r="T247"/>
  <c r="J247" i="3"/>
  <c r="T217" i="1"/>
  <c r="J217" i="3"/>
  <c r="T199" i="1"/>
  <c r="J199" i="3"/>
  <c r="T192" i="1"/>
  <c r="J192" i="3"/>
  <c r="T183" i="1"/>
  <c r="J183" i="2"/>
  <c r="T178" i="1"/>
  <c r="J178" i="3"/>
  <c r="T165" i="1"/>
  <c r="J165" i="3"/>
  <c r="T140" i="1"/>
  <c r="J140" i="3"/>
  <c r="J136"/>
  <c r="T123" i="1"/>
  <c r="T73"/>
  <c r="J73" i="2"/>
  <c r="T63" i="1"/>
  <c r="O63" i="3"/>
  <c r="T58" i="1"/>
  <c r="T54"/>
  <c r="T19"/>
  <c r="J19" i="3"/>
  <c r="J15" i="2"/>
  <c r="J15" i="3"/>
  <c r="T11" i="1"/>
  <c r="J11" i="3"/>
  <c r="J435" i="1"/>
  <c r="J437"/>
  <c r="T7"/>
  <c r="T186"/>
  <c r="T13"/>
  <c r="M13" i="2"/>
  <c r="T8" i="1"/>
  <c r="N8" i="3"/>
  <c r="T306" i="1"/>
  <c r="O306" i="2"/>
  <c r="T238" i="1"/>
  <c r="N238" i="2"/>
  <c r="T157" i="1"/>
  <c r="T98"/>
  <c r="O98" i="2"/>
  <c r="T84" i="1"/>
  <c r="N84" i="2"/>
  <c r="T51" i="1"/>
  <c r="N51" i="3"/>
  <c r="T22" i="1"/>
  <c r="N22" i="3"/>
  <c r="T89" i="1"/>
  <c r="O89" i="3"/>
  <c r="O435" i="1"/>
  <c r="O437"/>
  <c r="T23"/>
  <c r="T276"/>
  <c r="O276" i="2"/>
  <c r="T264" i="1"/>
  <c r="T190"/>
  <c r="O190" i="3"/>
  <c r="T160" i="1"/>
  <c r="O160" i="3"/>
  <c r="T133" i="1"/>
  <c r="O133" i="2"/>
  <c r="T114" i="1"/>
  <c r="T191"/>
  <c r="P191" i="3"/>
  <c r="T168" i="1"/>
  <c r="T135"/>
  <c r="T126"/>
  <c r="P126" i="2"/>
  <c r="T79" i="1"/>
  <c r="P79" i="2"/>
  <c r="T20" i="1"/>
  <c r="P20" i="2"/>
  <c r="T16" i="1"/>
  <c r="T338"/>
  <c r="M269" i="2"/>
  <c r="S269"/>
  <c r="K269"/>
  <c r="L269"/>
  <c r="H269"/>
  <c r="Q269"/>
  <c r="L269" i="3"/>
  <c r="U269"/>
  <c r="H269"/>
  <c r="J269" i="2"/>
  <c r="N269"/>
  <c r="R269" i="3"/>
  <c r="T269"/>
  <c r="T215" i="1"/>
  <c r="H215" i="2"/>
  <c r="T70" i="1"/>
  <c r="T26"/>
  <c r="H26" i="2"/>
  <c r="Q435" i="1"/>
  <c r="Q437"/>
  <c r="H242" i="2"/>
  <c r="S242"/>
  <c r="O242"/>
  <c r="G242"/>
  <c r="K242"/>
  <c r="E242" i="3"/>
  <c r="R242"/>
  <c r="N242"/>
  <c r="J242"/>
  <c r="F242"/>
  <c r="L242" i="2"/>
  <c r="P242"/>
  <c r="N242"/>
  <c r="T242" i="3"/>
  <c r="O242"/>
  <c r="I242"/>
  <c r="T204" i="1"/>
  <c r="R204" i="3"/>
  <c r="R56"/>
  <c r="R435" i="1"/>
  <c r="R437"/>
  <c r="O350" i="2"/>
  <c r="J259"/>
  <c r="M178"/>
  <c r="M435" i="1"/>
  <c r="M437"/>
  <c r="O259" i="2"/>
  <c r="P435" i="1"/>
  <c r="P437"/>
  <c r="P304" i="3"/>
  <c r="Q178" i="2"/>
  <c r="T353" i="1"/>
  <c r="T336"/>
  <c r="T328"/>
  <c r="T255"/>
  <c r="O255" i="3"/>
  <c r="T227" i="1"/>
  <c r="N227" i="3"/>
  <c r="T210" i="1"/>
  <c r="J210" i="2"/>
  <c r="T187" i="1"/>
  <c r="T147"/>
  <c r="L212" i="2"/>
  <c r="L212" i="3"/>
  <c r="T256" i="1"/>
  <c r="M256" i="3"/>
  <c r="T243" i="1"/>
  <c r="O243" i="2"/>
  <c r="T148" i="1"/>
  <c r="N148" i="2"/>
  <c r="T94" i="1"/>
  <c r="N94" i="2"/>
  <c r="T80" i="1"/>
  <c r="T34"/>
  <c r="N34" i="3"/>
  <c r="T83" i="1"/>
  <c r="M144" i="2"/>
  <c r="O144"/>
  <c r="G144"/>
  <c r="F144"/>
  <c r="Q144"/>
  <c r="E144" i="3"/>
  <c r="R144"/>
  <c r="N144"/>
  <c r="J144"/>
  <c r="F144"/>
  <c r="K144" i="2"/>
  <c r="I144"/>
  <c r="T144" i="3"/>
  <c r="O144"/>
  <c r="I144"/>
  <c r="T130" i="1"/>
  <c r="P130" i="2"/>
  <c r="T312" i="1"/>
  <c r="P312" i="3"/>
  <c r="S142" i="2"/>
  <c r="N142"/>
  <c r="H142"/>
  <c r="O142"/>
  <c r="K142"/>
  <c r="M142"/>
  <c r="Q142"/>
  <c r="R142" i="3"/>
  <c r="N142"/>
  <c r="J142"/>
  <c r="F142"/>
  <c r="P142" i="2"/>
  <c r="I142"/>
  <c r="T142" i="3"/>
  <c r="O142"/>
  <c r="I142"/>
  <c r="N102" i="2"/>
  <c r="O102"/>
  <c r="Q102"/>
  <c r="I102"/>
  <c r="J102"/>
  <c r="S102"/>
  <c r="H102"/>
  <c r="F102"/>
  <c r="L102"/>
  <c r="R102" i="3"/>
  <c r="N102"/>
  <c r="J102"/>
  <c r="F102"/>
  <c r="K102" i="2"/>
  <c r="E102"/>
  <c r="T102" i="3"/>
  <c r="O102"/>
  <c r="I102"/>
  <c r="F198" i="2"/>
  <c r="E198"/>
  <c r="H198"/>
  <c r="J198"/>
  <c r="S198"/>
  <c r="O198"/>
  <c r="K198"/>
  <c r="N198"/>
  <c r="M198"/>
  <c r="R198" i="3"/>
  <c r="N198"/>
  <c r="J198"/>
  <c r="F198"/>
  <c r="P198" i="2"/>
  <c r="I198"/>
  <c r="T198" i="3"/>
  <c r="O198"/>
  <c r="I198"/>
  <c r="J260" i="2"/>
  <c r="L414"/>
  <c r="H414"/>
  <c r="E414"/>
  <c r="J414"/>
  <c r="Q414"/>
  <c r="K414"/>
  <c r="I414"/>
  <c r="G414"/>
  <c r="O414" i="3"/>
  <c r="Q414"/>
  <c r="N163"/>
  <c r="O318" i="2"/>
  <c r="N269" i="3"/>
  <c r="E298"/>
  <c r="U383"/>
  <c r="Q344"/>
  <c r="M269"/>
  <c r="Q269"/>
  <c r="T259"/>
  <c r="L144"/>
  <c r="S144"/>
  <c r="G269" i="2"/>
  <c r="E269"/>
  <c r="F242"/>
  <c r="M242"/>
  <c r="P144"/>
  <c r="N163"/>
  <c r="T90" i="1"/>
  <c r="T345"/>
  <c r="T220"/>
  <c r="T155"/>
  <c r="J155" i="3"/>
  <c r="T32" i="1"/>
  <c r="J178" i="2"/>
  <c r="T151" i="1"/>
  <c r="O151" i="3"/>
  <c r="O146"/>
  <c r="L229" i="2"/>
  <c r="L42"/>
  <c r="H42"/>
  <c r="F42" i="3"/>
  <c r="T42"/>
  <c r="L259" i="2"/>
  <c r="N259"/>
  <c r="I259"/>
  <c r="F259"/>
  <c r="E259"/>
  <c r="S259"/>
  <c r="R259" i="3"/>
  <c r="T405" i="1"/>
  <c r="T399"/>
  <c r="N399" i="2"/>
  <c r="T391" i="1"/>
  <c r="E391" i="2"/>
  <c r="Q383"/>
  <c r="T379" i="1"/>
  <c r="O379" i="2"/>
  <c r="T374" i="1"/>
  <c r="O374" i="2"/>
  <c r="T370" i="1"/>
  <c r="E370" i="3"/>
  <c r="T361" i="1"/>
  <c r="T352"/>
  <c r="T342"/>
  <c r="E342" i="2"/>
  <c r="T334" i="1"/>
  <c r="E334" i="2"/>
  <c r="T321" i="1"/>
  <c r="E321" i="2"/>
  <c r="O308"/>
  <c r="T292" i="1"/>
  <c r="E292" i="3"/>
  <c r="T287" i="1"/>
  <c r="O287" i="2"/>
  <c r="T283" i="1"/>
  <c r="E283" i="2"/>
  <c r="T274" i="1"/>
  <c r="N274" i="2"/>
  <c r="T257" i="1"/>
  <c r="E257" i="2"/>
  <c r="T253" i="1"/>
  <c r="T249"/>
  <c r="E249" i="3"/>
  <c r="T245" i="1"/>
  <c r="E245" i="3"/>
  <c r="T239" i="1"/>
  <c r="E239" i="2"/>
  <c r="T221" i="1"/>
  <c r="J221" i="3"/>
  <c r="T188" i="1"/>
  <c r="E188" i="2"/>
  <c r="T184" i="1"/>
  <c r="T179"/>
  <c r="E179" i="2"/>
  <c r="T169" i="1"/>
  <c r="T149"/>
  <c r="E149" i="3"/>
  <c r="T143" i="1"/>
  <c r="E143" i="3"/>
  <c r="T138" i="1"/>
  <c r="T127"/>
  <c r="N127" i="3"/>
  <c r="T109" i="1"/>
  <c r="J109" i="3"/>
  <c r="T395" i="1"/>
  <c r="O395" i="2"/>
  <c r="T325" i="1"/>
  <c r="T314"/>
  <c r="O314" i="2"/>
  <c r="T231" i="1"/>
  <c r="Q231" i="2"/>
  <c r="T131" i="1"/>
  <c r="N131" i="3"/>
  <c r="T117" i="1"/>
  <c r="E117" i="2"/>
  <c r="T85" i="1"/>
  <c r="J85" i="2"/>
  <c r="T81" i="1"/>
  <c r="J81" i="3"/>
  <c r="T96" i="1"/>
  <c r="M96" i="2"/>
  <c r="T92" i="1"/>
  <c r="J92" i="3"/>
  <c r="T60" i="1"/>
  <c r="I209" i="2"/>
  <c r="T77" i="1"/>
  <c r="J77" i="3"/>
  <c r="T66" i="1"/>
  <c r="I66" i="3"/>
  <c r="T208" i="1"/>
  <c r="N208" i="3"/>
  <c r="I170" i="2"/>
  <c r="S170"/>
  <c r="K170"/>
  <c r="F170"/>
  <c r="O170"/>
  <c r="R170" i="3"/>
  <c r="N170"/>
  <c r="J170"/>
  <c r="F170"/>
  <c r="E422" i="2"/>
  <c r="O412"/>
  <c r="E412"/>
  <c r="G412"/>
  <c r="I412"/>
  <c r="K412"/>
  <c r="M412"/>
  <c r="S412"/>
  <c r="Q412"/>
  <c r="T412" i="3"/>
  <c r="P412"/>
  <c r="L412"/>
  <c r="H412"/>
  <c r="L196" i="2"/>
  <c r="K196"/>
  <c r="H196"/>
  <c r="J196"/>
  <c r="G196"/>
  <c r="N196"/>
  <c r="M196"/>
  <c r="F196"/>
  <c r="R196" i="3"/>
  <c r="N196"/>
  <c r="J196"/>
  <c r="F196"/>
  <c r="S115" i="2"/>
  <c r="G115"/>
  <c r="Q115"/>
  <c r="J115"/>
  <c r="F115"/>
  <c r="M115"/>
  <c r="R115" i="3"/>
  <c r="N115"/>
  <c r="J115"/>
  <c r="F115"/>
  <c r="L416" i="2"/>
  <c r="I416"/>
  <c r="M416"/>
  <c r="J416"/>
  <c r="P416"/>
  <c r="N416"/>
  <c r="K416"/>
  <c r="S416" i="3"/>
  <c r="O416"/>
  <c r="K416"/>
  <c r="G416"/>
  <c r="S174" i="2"/>
  <c r="O174"/>
  <c r="M174"/>
  <c r="N174"/>
  <c r="J174"/>
  <c r="P174"/>
  <c r="I174"/>
  <c r="R174" i="3"/>
  <c r="N174"/>
  <c r="J174"/>
  <c r="F174"/>
  <c r="T100" i="1"/>
  <c r="J100" i="3"/>
  <c r="I403" i="2"/>
  <c r="M403"/>
  <c r="L107"/>
  <c r="H107"/>
  <c r="J107" i="3"/>
  <c r="G356" i="2"/>
  <c r="F356"/>
  <c r="O356"/>
  <c r="S356"/>
  <c r="M356"/>
  <c r="P356"/>
  <c r="Q356"/>
  <c r="K356" i="3"/>
  <c r="T356"/>
  <c r="O356"/>
  <c r="Q293" i="2"/>
  <c r="K293"/>
  <c r="M293"/>
  <c r="O293"/>
  <c r="P293"/>
  <c r="J293"/>
  <c r="L293"/>
  <c r="K293" i="3"/>
  <c r="R248"/>
  <c r="M429" i="2"/>
  <c r="K429"/>
  <c r="H429"/>
  <c r="N429"/>
  <c r="I429"/>
  <c r="E429"/>
  <c r="J429"/>
  <c r="S429"/>
  <c r="L429"/>
  <c r="O429" i="3"/>
  <c r="Q429"/>
  <c r="G193" i="2"/>
  <c r="S193"/>
  <c r="H193"/>
  <c r="I193"/>
  <c r="N193"/>
  <c r="E193" i="3"/>
  <c r="R193"/>
  <c r="N193"/>
  <c r="J193"/>
  <c r="F193"/>
  <c r="L410" i="2"/>
  <c r="L400"/>
  <c r="N400"/>
  <c r="P400"/>
  <c r="O400"/>
  <c r="S400"/>
  <c r="I400"/>
  <c r="M400"/>
  <c r="T104" i="1"/>
  <c r="J104" i="3"/>
  <c r="T323" i="1"/>
  <c r="S435"/>
  <c r="S437"/>
  <c r="H410" i="2"/>
  <c r="F409"/>
  <c r="P409"/>
  <c r="H409"/>
  <c r="H424"/>
  <c r="J424"/>
  <c r="G424"/>
  <c r="P137"/>
  <c r="L417"/>
  <c r="I417"/>
  <c r="Q417"/>
  <c r="P417"/>
  <c r="K172"/>
  <c r="O47"/>
  <c r="G125"/>
  <c r="N125"/>
  <c r="T218" i="1"/>
  <c r="H435"/>
  <c r="H437"/>
  <c r="T182"/>
  <c r="J182" i="2"/>
  <c r="T348" i="1"/>
  <c r="O348" i="2"/>
  <c r="G373"/>
  <c r="I377"/>
  <c r="G377"/>
  <c r="J377"/>
  <c r="F167"/>
  <c r="I426"/>
  <c r="Q426"/>
  <c r="H426"/>
  <c r="T181" i="1"/>
  <c r="N181" i="3"/>
  <c r="T64" i="1"/>
  <c r="Q125" i="2"/>
  <c r="Q410"/>
  <c r="F422"/>
  <c r="E209"/>
  <c r="L408"/>
  <c r="J146"/>
  <c r="L146"/>
  <c r="P150" i="3"/>
  <c r="M9"/>
  <c r="Q369"/>
  <c r="M91" i="2"/>
  <c r="J159"/>
  <c r="L112" i="3"/>
  <c r="E68"/>
  <c r="I228"/>
  <c r="N136" i="2"/>
  <c r="T136" i="3"/>
  <c r="N136"/>
  <c r="K136" i="2"/>
  <c r="O136"/>
  <c r="K355" i="3"/>
  <c r="R411"/>
  <c r="I411" i="2"/>
  <c r="K411"/>
  <c r="P411" i="3"/>
  <c r="S411" i="2"/>
  <c r="Q339" i="3"/>
  <c r="J393" i="2"/>
  <c r="H393"/>
  <c r="N112" i="3"/>
  <c r="E284"/>
  <c r="E284" i="2"/>
  <c r="S296" i="3"/>
  <c r="N284" i="2"/>
  <c r="P284" i="3"/>
  <c r="H284" i="2"/>
  <c r="S284" i="3"/>
  <c r="S284" i="2"/>
  <c r="P236"/>
  <c r="I125" i="3"/>
  <c r="H125" i="2"/>
  <c r="F240"/>
  <c r="R125" i="3"/>
  <c r="R21"/>
  <c r="U410"/>
  <c r="P355"/>
  <c r="H296"/>
  <c r="N329" i="2"/>
  <c r="K410"/>
  <c r="K161"/>
  <c r="H112" i="3"/>
  <c r="Q158"/>
  <c r="P422"/>
  <c r="H422"/>
  <c r="G116" i="2"/>
  <c r="R319" i="3"/>
  <c r="I21"/>
  <c r="K319"/>
  <c r="S411"/>
  <c r="I284"/>
  <c r="G355"/>
  <c r="G136"/>
  <c r="H136"/>
  <c r="T410"/>
  <c r="P125" i="2"/>
  <c r="P209"/>
  <c r="M91" i="3"/>
  <c r="J411"/>
  <c r="Q411"/>
  <c r="H411" i="2"/>
  <c r="K284" i="3"/>
  <c r="L284" i="2"/>
  <c r="P296" i="3"/>
  <c r="P296" i="2"/>
  <c r="N284" i="3"/>
  <c r="F284" i="2"/>
  <c r="O284" i="3"/>
  <c r="F125" i="2"/>
  <c r="K158" i="3"/>
  <c r="R422"/>
  <c r="N411"/>
  <c r="L146"/>
  <c r="L411" i="2"/>
  <c r="O125"/>
  <c r="K146"/>
  <c r="G214" i="3"/>
  <c r="N411" i="2"/>
  <c r="O411" i="3"/>
  <c r="L411"/>
  <c r="T284"/>
  <c r="P284" i="2"/>
  <c r="O284"/>
  <c r="U125" i="3"/>
  <c r="S146"/>
  <c r="S161"/>
  <c r="M411" i="2"/>
  <c r="L125"/>
  <c r="K125"/>
  <c r="N209" i="3"/>
  <c r="K162" i="2"/>
  <c r="I240"/>
  <c r="R360" i="3"/>
  <c r="F146"/>
  <c r="F260" i="2"/>
  <c r="O411"/>
  <c r="J214" i="3"/>
  <c r="J36"/>
  <c r="J68" i="2"/>
  <c r="J136"/>
  <c r="E68"/>
  <c r="L393" i="3"/>
  <c r="Q136"/>
  <c r="I136"/>
  <c r="I136" i="2"/>
  <c r="E136" i="3"/>
  <c r="Q136" i="2"/>
  <c r="S355"/>
  <c r="I411" i="3"/>
  <c r="K411"/>
  <c r="H411"/>
  <c r="E411"/>
  <c r="E411" i="2"/>
  <c r="H339"/>
  <c r="Q372" i="3"/>
  <c r="N393"/>
  <c r="H284"/>
  <c r="U296"/>
  <c r="G296" i="2"/>
  <c r="U284" i="3"/>
  <c r="L284"/>
  <c r="R284"/>
  <c r="K284" i="2"/>
  <c r="I284"/>
  <c r="J284"/>
  <c r="Q125" i="3"/>
  <c r="S125" i="2"/>
  <c r="G359"/>
  <c r="U146" i="3"/>
  <c r="T359"/>
  <c r="O359" i="2"/>
  <c r="K21"/>
  <c r="S129" i="3"/>
  <c r="G403"/>
  <c r="G158"/>
  <c r="T378"/>
  <c r="L15"/>
  <c r="H422" i="2"/>
  <c r="E356"/>
  <c r="Q198" i="3"/>
  <c r="J207"/>
  <c r="Q356"/>
  <c r="M136"/>
  <c r="F356"/>
  <c r="S333"/>
  <c r="E333"/>
  <c r="M411"/>
  <c r="U411"/>
  <c r="E410"/>
  <c r="F339" i="2"/>
  <c r="T158" i="3"/>
  <c r="F207"/>
  <c r="N356"/>
  <c r="Q62" i="2"/>
  <c r="T320" i="3"/>
  <c r="H136" i="2"/>
  <c r="G411" i="3"/>
  <c r="I291"/>
  <c r="Q410"/>
  <c r="P291"/>
  <c r="O269"/>
  <c r="E269"/>
  <c r="K62"/>
  <c r="R320"/>
  <c r="G320" i="2"/>
  <c r="P269"/>
  <c r="P269" i="3"/>
  <c r="H141" i="2"/>
  <c r="U260" i="3"/>
  <c r="I232"/>
  <c r="N103"/>
  <c r="G108"/>
  <c r="J137"/>
  <c r="F134" i="2"/>
  <c r="O134"/>
  <c r="Q103" i="3"/>
  <c r="K38" i="2"/>
  <c r="J410" i="3"/>
  <c r="L142" i="2"/>
  <c r="Q142" i="3"/>
  <c r="E242" i="2"/>
  <c r="P242" i="3"/>
  <c r="G242"/>
  <c r="J242" i="2"/>
  <c r="M242" i="3"/>
  <c r="H270" i="2"/>
  <c r="K270"/>
  <c r="G270" i="3"/>
  <c r="S270"/>
  <c r="R270"/>
  <c r="E270"/>
  <c r="L270"/>
  <c r="E270" i="2"/>
  <c r="L270"/>
  <c r="O270" i="3"/>
  <c r="J270"/>
  <c r="F270"/>
  <c r="I270"/>
  <c r="F270" i="2"/>
  <c r="H270" i="3"/>
  <c r="P270"/>
  <c r="F269" i="2"/>
  <c r="O269"/>
  <c r="G269" i="3"/>
  <c r="J269"/>
  <c r="J410" i="2"/>
  <c r="F329"/>
  <c r="G260"/>
  <c r="F237" i="3"/>
  <c r="O367" i="2"/>
  <c r="P141"/>
  <c r="Q137"/>
  <c r="S141" i="3"/>
  <c r="G134"/>
  <c r="I410"/>
  <c r="N410"/>
  <c r="O410" i="2"/>
  <c r="N137" i="3"/>
  <c r="S410" i="2"/>
  <c r="O108" i="3"/>
  <c r="F267" i="2"/>
  <c r="P279" i="3"/>
  <c r="U76"/>
  <c r="M167" i="2"/>
  <c r="I354"/>
  <c r="R303" i="3"/>
  <c r="S410"/>
  <c r="S350" i="2"/>
  <c r="K137"/>
  <c r="E410"/>
  <c r="Q329" i="3"/>
  <c r="M24" i="2"/>
  <c r="Q260" i="3"/>
  <c r="H260" i="2"/>
  <c r="M82"/>
  <c r="J275"/>
  <c r="T367" i="3"/>
  <c r="L177" i="2"/>
  <c r="F103"/>
  <c r="L153"/>
  <c r="K112" i="3"/>
  <c r="K112" i="2"/>
  <c r="H367"/>
  <c r="E236"/>
  <c r="J134"/>
  <c r="F137" i="3"/>
  <c r="H137" i="2"/>
  <c r="T120" i="3"/>
  <c r="G410" i="2"/>
  <c r="K137" i="3"/>
  <c r="L410"/>
  <c r="P120"/>
  <c r="Q120"/>
  <c r="M410" i="2"/>
  <c r="H161"/>
  <c r="Q161"/>
  <c r="J161" i="3"/>
  <c r="M167"/>
  <c r="G378"/>
  <c r="H354"/>
  <c r="P116" i="2"/>
  <c r="H116"/>
  <c r="S116"/>
  <c r="I367" i="3"/>
  <c r="G134" i="2"/>
  <c r="M410" i="3"/>
  <c r="O167"/>
  <c r="F410"/>
  <c r="N410" i="2"/>
  <c r="O410" i="3"/>
  <c r="K75" i="2"/>
  <c r="O75"/>
  <c r="E75" i="3"/>
  <c r="O75"/>
  <c r="J75" i="2"/>
  <c r="P75" i="3"/>
  <c r="G75"/>
  <c r="M75" i="2"/>
  <c r="R75" i="3"/>
  <c r="J75"/>
  <c r="N75" i="2"/>
  <c r="K75" i="3"/>
  <c r="J144" i="2"/>
  <c r="S144"/>
  <c r="N144"/>
  <c r="E216"/>
  <c r="Q216"/>
  <c r="Q216" i="3"/>
  <c r="H216"/>
  <c r="H216" i="2"/>
  <c r="I216" i="3"/>
  <c r="M216" i="2"/>
  <c r="L216" i="3"/>
  <c r="S216"/>
  <c r="O216"/>
  <c r="H167" i="2"/>
  <c r="N116"/>
  <c r="P410"/>
  <c r="I410"/>
  <c r="F376"/>
  <c r="R226" i="3"/>
  <c r="F219"/>
  <c r="O329" i="2"/>
  <c r="N119"/>
  <c r="Q141" i="3"/>
  <c r="E260" i="2"/>
  <c r="Q260"/>
  <c r="N344"/>
  <c r="F367" i="3"/>
  <c r="G103" i="2"/>
  <c r="O103"/>
  <c r="K365" i="3"/>
  <c r="I112" i="2"/>
  <c r="E367" i="3"/>
  <c r="K367" i="2"/>
  <c r="O137"/>
  <c r="R137" i="3"/>
  <c r="U134"/>
  <c r="U137"/>
  <c r="J129" i="2"/>
  <c r="H24"/>
  <c r="K103"/>
  <c r="P161" i="3"/>
  <c r="E378"/>
  <c r="U378"/>
  <c r="E116"/>
  <c r="I134" i="2"/>
  <c r="R410" i="3"/>
  <c r="H410"/>
  <c r="E125" i="2"/>
  <c r="M125"/>
  <c r="T125" i="3"/>
  <c r="K125"/>
  <c r="P125"/>
  <c r="F125"/>
  <c r="J125" i="2"/>
  <c r="E125" i="3"/>
  <c r="S125"/>
  <c r="J125"/>
  <c r="N125"/>
  <c r="R119"/>
  <c r="P177" i="2"/>
  <c r="H279"/>
  <c r="N397" i="3"/>
  <c r="J177" i="2"/>
  <c r="I237" i="3"/>
  <c r="K119"/>
  <c r="L108"/>
  <c r="G219" i="2"/>
  <c r="G304" i="3"/>
  <c r="J354"/>
  <c r="M38"/>
  <c r="G226"/>
  <c r="S119" i="2"/>
  <c r="E279"/>
  <c r="J275" i="3"/>
  <c r="N63"/>
  <c r="O237"/>
  <c r="S279" i="2"/>
  <c r="F177" i="3"/>
  <c r="M237"/>
  <c r="F37" i="2"/>
  <c r="P108"/>
  <c r="F363" i="3"/>
  <c r="E404"/>
  <c r="E219"/>
  <c r="K354"/>
  <c r="P237"/>
  <c r="N38"/>
  <c r="M248"/>
  <c r="H177" i="2"/>
  <c r="P38"/>
  <c r="M219"/>
  <c r="I119" i="3"/>
  <c r="K229"/>
  <c r="J279"/>
  <c r="H279"/>
  <c r="E177" i="2"/>
  <c r="M177"/>
  <c r="Q237"/>
  <c r="M363"/>
  <c r="S108"/>
  <c r="E219"/>
  <c r="M354"/>
  <c r="H354"/>
  <c r="G248"/>
  <c r="O200" i="3"/>
  <c r="J229"/>
  <c r="O68"/>
  <c r="P355" i="2"/>
  <c r="O53" i="3"/>
  <c r="J68"/>
  <c r="I68"/>
  <c r="F68"/>
  <c r="Q68" i="2"/>
  <c r="H68"/>
  <c r="J355" i="3"/>
  <c r="J355" i="2"/>
  <c r="K355"/>
  <c r="M355"/>
  <c r="R37" i="3"/>
  <c r="T339"/>
  <c r="J339" i="2"/>
  <c r="I339"/>
  <c r="P68"/>
  <c r="M158"/>
  <c r="N272" i="3"/>
  <c r="N21"/>
  <c r="E339"/>
  <c r="J339"/>
  <c r="M248" i="2"/>
  <c r="L355"/>
  <c r="M355" i="3"/>
  <c r="O229" i="2"/>
  <c r="E21"/>
  <c r="M21"/>
  <c r="F158"/>
  <c r="L158" i="3"/>
  <c r="P158"/>
  <c r="U158"/>
  <c r="K158" i="2"/>
  <c r="K404"/>
  <c r="P404" i="3"/>
  <c r="M404" i="2"/>
  <c r="F21"/>
  <c r="M68"/>
  <c r="N21"/>
  <c r="L68" i="3"/>
  <c r="S21"/>
  <c r="E355"/>
  <c r="S68" i="2"/>
  <c r="G355"/>
  <c r="U21" i="3"/>
  <c r="O158"/>
  <c r="G339"/>
  <c r="K339" i="2"/>
  <c r="T21" i="3"/>
  <c r="O21" i="2"/>
  <c r="S68" i="3"/>
  <c r="L376" i="2"/>
  <c r="J364"/>
  <c r="J11"/>
  <c r="N339"/>
  <c r="O201"/>
  <c r="Q68" i="3"/>
  <c r="K68" i="2"/>
  <c r="R68" i="3"/>
  <c r="F68" i="2"/>
  <c r="R355" i="3"/>
  <c r="Q355"/>
  <c r="Q355" i="2"/>
  <c r="O355"/>
  <c r="E37"/>
  <c r="R339" i="3"/>
  <c r="P339" i="2"/>
  <c r="L339"/>
  <c r="G339"/>
  <c r="F248"/>
  <c r="I21"/>
  <c r="Q272"/>
  <c r="F21" i="3"/>
  <c r="I339"/>
  <c r="H339"/>
  <c r="E272" i="2"/>
  <c r="H21"/>
  <c r="N158" i="3"/>
  <c r="L158" i="2"/>
  <c r="F158" i="3"/>
  <c r="I158"/>
  <c r="N158" i="2"/>
  <c r="N404"/>
  <c r="H68" i="3"/>
  <c r="Q21"/>
  <c r="U355"/>
  <c r="H355"/>
  <c r="P21"/>
  <c r="G68"/>
  <c r="K248" i="2"/>
  <c r="M68" i="3"/>
  <c r="L339"/>
  <c r="K339"/>
  <c r="T272"/>
  <c r="G21"/>
  <c r="G21" i="2"/>
  <c r="F121" i="3"/>
  <c r="L180"/>
  <c r="F369"/>
  <c r="Q152" i="2"/>
  <c r="K68" i="3"/>
  <c r="T68"/>
  <c r="N68"/>
  <c r="N68" i="2"/>
  <c r="I68"/>
  <c r="S355" i="3"/>
  <c r="N355" i="2"/>
  <c r="F355"/>
  <c r="H355"/>
  <c r="K37"/>
  <c r="M339"/>
  <c r="Q339"/>
  <c r="O339"/>
  <c r="L37" i="3"/>
  <c r="J21"/>
  <c r="I355"/>
  <c r="T355"/>
  <c r="J21" i="2"/>
  <c r="H158" i="3"/>
  <c r="E158" i="2"/>
  <c r="R158" i="3"/>
  <c r="P158" i="2"/>
  <c r="H158"/>
  <c r="I158"/>
  <c r="H404" i="3"/>
  <c r="U68"/>
  <c r="M272" i="2"/>
  <c r="L21" i="3"/>
  <c r="E355" i="2"/>
  <c r="L21"/>
  <c r="N355" i="3"/>
  <c r="S339" i="2"/>
  <c r="O339" i="3"/>
  <c r="O21"/>
  <c r="O422" i="2"/>
  <c r="I422"/>
  <c r="F209" i="3"/>
  <c r="E209"/>
  <c r="K209" i="2"/>
  <c r="G209"/>
  <c r="R200" i="3"/>
  <c r="K360" i="2"/>
  <c r="O408"/>
  <c r="F146"/>
  <c r="N146" i="3"/>
  <c r="O146" i="2"/>
  <c r="M146"/>
  <c r="L360" i="3"/>
  <c r="Q190"/>
  <c r="H146"/>
  <c r="M344"/>
  <c r="Q350" i="2"/>
  <c r="F344" i="3"/>
  <c r="K344" i="2"/>
  <c r="O344"/>
  <c r="G393" i="3"/>
  <c r="G393" i="2"/>
  <c r="H153" i="3"/>
  <c r="K393"/>
  <c r="T153"/>
  <c r="K153" i="2"/>
  <c r="S393" i="3"/>
  <c r="O393" i="2"/>
  <c r="K393"/>
  <c r="N393"/>
  <c r="H351"/>
  <c r="P365"/>
  <c r="O112"/>
  <c r="O112" i="3"/>
  <c r="F112"/>
  <c r="E112"/>
  <c r="M112" i="2"/>
  <c r="I296" i="3"/>
  <c r="O296"/>
  <c r="T296"/>
  <c r="E296"/>
  <c r="M296" i="2"/>
  <c r="I296"/>
  <c r="O296"/>
  <c r="K236"/>
  <c r="J319"/>
  <c r="O360"/>
  <c r="H120" i="3"/>
  <c r="O120" i="2"/>
  <c r="L272"/>
  <c r="O272"/>
  <c r="U120" i="3"/>
  <c r="J272"/>
  <c r="T393"/>
  <c r="H120" i="2"/>
  <c r="F120" i="3"/>
  <c r="S272" i="2"/>
  <c r="P129" i="3"/>
  <c r="Q360"/>
  <c r="H161"/>
  <c r="L161" i="2"/>
  <c r="L161" i="3"/>
  <c r="F161"/>
  <c r="I161"/>
  <c r="F161" i="2"/>
  <c r="P161"/>
  <c r="I378"/>
  <c r="M378" i="3"/>
  <c r="F422"/>
  <c r="P112"/>
  <c r="H378"/>
  <c r="N378"/>
  <c r="G378" i="2"/>
  <c r="N378"/>
  <c r="M378"/>
  <c r="S378" i="3"/>
  <c r="J365"/>
  <c r="L422" i="2"/>
  <c r="M422" i="3"/>
  <c r="P422" i="2"/>
  <c r="M116" i="3"/>
  <c r="L116"/>
  <c r="P116"/>
  <c r="G116"/>
  <c r="Q116" i="2"/>
  <c r="S408" i="3"/>
  <c r="T319"/>
  <c r="M319"/>
  <c r="M319" i="2"/>
  <c r="Q272" i="3"/>
  <c r="H272"/>
  <c r="G120"/>
  <c r="N120"/>
  <c r="K209"/>
  <c r="N209" i="2"/>
  <c r="Q209" i="3"/>
  <c r="G272"/>
  <c r="T209"/>
  <c r="I422"/>
  <c r="I116" i="2"/>
  <c r="L116"/>
  <c r="Q121"/>
  <c r="M116"/>
  <c r="S121"/>
  <c r="S422"/>
  <c r="N422"/>
  <c r="R209" i="3"/>
  <c r="M209" i="2"/>
  <c r="O209"/>
  <c r="P344"/>
  <c r="M200"/>
  <c r="O360" i="3"/>
  <c r="N408" i="2"/>
  <c r="T146" i="3"/>
  <c r="J146"/>
  <c r="G146" i="2"/>
  <c r="I146"/>
  <c r="E146" i="3"/>
  <c r="P200"/>
  <c r="P146"/>
  <c r="U344"/>
  <c r="L344"/>
  <c r="J113"/>
  <c r="G344" i="2"/>
  <c r="L344"/>
  <c r="F344"/>
  <c r="J393" i="3"/>
  <c r="T365"/>
  <c r="N235"/>
  <c r="H112" i="2"/>
  <c r="I393"/>
  <c r="K153" i="3"/>
  <c r="I153" i="2"/>
  <c r="O393" i="3"/>
  <c r="Q393" i="2"/>
  <c r="S393"/>
  <c r="F393"/>
  <c r="I351" i="3"/>
  <c r="K365" i="2"/>
  <c r="Q112" i="3"/>
  <c r="I112"/>
  <c r="P112" i="2"/>
  <c r="R112" i="3"/>
  <c r="J112" i="2"/>
  <c r="S112"/>
  <c r="L296" i="3"/>
  <c r="N296"/>
  <c r="Q296"/>
  <c r="K296"/>
  <c r="N296" i="2"/>
  <c r="Q296"/>
  <c r="J296"/>
  <c r="H236"/>
  <c r="E319"/>
  <c r="E116"/>
  <c r="E378"/>
  <c r="E120" i="3"/>
  <c r="H272" i="2"/>
  <c r="G146" i="3"/>
  <c r="S272"/>
  <c r="O378" i="2"/>
  <c r="M120"/>
  <c r="K120" i="3"/>
  <c r="Q146" i="2"/>
  <c r="J272"/>
  <c r="L129" i="3"/>
  <c r="M360" i="2"/>
  <c r="E161" i="3"/>
  <c r="G161"/>
  <c r="O161" i="2"/>
  <c r="I161"/>
  <c r="U161" i="3"/>
  <c r="M161" i="2"/>
  <c r="K422"/>
  <c r="E365" i="3"/>
  <c r="Q112" i="2"/>
  <c r="J378" i="3"/>
  <c r="S378" i="2"/>
  <c r="P378" i="3"/>
  <c r="I378"/>
  <c r="H378" i="2"/>
  <c r="K422" i="3"/>
  <c r="S422"/>
  <c r="E422"/>
  <c r="N422"/>
  <c r="H116"/>
  <c r="F116"/>
  <c r="J116"/>
  <c r="O116" i="2"/>
  <c r="S116" i="3"/>
  <c r="J116" i="2"/>
  <c r="P38" i="3"/>
  <c r="G319" i="2"/>
  <c r="P319" i="3"/>
  <c r="J319"/>
  <c r="E319"/>
  <c r="O272"/>
  <c r="K272"/>
  <c r="I319" i="2"/>
  <c r="K272"/>
  <c r="I272"/>
  <c r="S120"/>
  <c r="I120" i="3"/>
  <c r="P209"/>
  <c r="L209"/>
  <c r="F272" i="2"/>
  <c r="N272"/>
  <c r="K116"/>
  <c r="H129"/>
  <c r="L209"/>
  <c r="G422"/>
  <c r="J422"/>
  <c r="J209" i="3"/>
  <c r="J209" i="2"/>
  <c r="F209"/>
  <c r="H209"/>
  <c r="E365"/>
  <c r="L360"/>
  <c r="P408"/>
  <c r="I146" i="3"/>
  <c r="P146" i="2"/>
  <c r="R146" i="3"/>
  <c r="S146" i="2"/>
  <c r="H146"/>
  <c r="J344"/>
  <c r="O408" i="3"/>
  <c r="J350" i="2"/>
  <c r="H344"/>
  <c r="M344"/>
  <c r="U112" i="3"/>
  <c r="R393"/>
  <c r="M112"/>
  <c r="O365"/>
  <c r="P327" i="2"/>
  <c r="F153" i="3"/>
  <c r="M393"/>
  <c r="F393"/>
  <c r="E393" i="2"/>
  <c r="M393"/>
  <c r="L393"/>
  <c r="I365" i="3"/>
  <c r="E112" i="2"/>
  <c r="T112" i="3"/>
  <c r="J112"/>
  <c r="L112" i="2"/>
  <c r="F112"/>
  <c r="M296" i="3"/>
  <c r="E213"/>
  <c r="H296" i="2"/>
  <c r="R296" i="3"/>
  <c r="J296"/>
  <c r="K296" i="2"/>
  <c r="L296"/>
  <c r="E296"/>
  <c r="F384" i="3"/>
  <c r="G236"/>
  <c r="F236"/>
  <c r="Q319" i="2"/>
  <c r="N161"/>
  <c r="L120" i="3"/>
  <c r="I120" i="2"/>
  <c r="E120"/>
  <c r="O120" i="3"/>
  <c r="O378"/>
  <c r="J422"/>
  <c r="K120" i="2"/>
  <c r="K146" i="3"/>
  <c r="M272"/>
  <c r="Q129"/>
  <c r="N161"/>
  <c r="E161" i="2"/>
  <c r="R161" i="3"/>
  <c r="K161"/>
  <c r="M161"/>
  <c r="G161" i="2"/>
  <c r="O422" i="3"/>
  <c r="R378"/>
  <c r="G112"/>
  <c r="L378"/>
  <c r="K378"/>
  <c r="Q378" i="2"/>
  <c r="K378"/>
  <c r="P378"/>
  <c r="I116" i="3"/>
  <c r="L422"/>
  <c r="M422" i="2"/>
  <c r="Q422" i="3"/>
  <c r="Q422" i="2"/>
  <c r="R116" i="3"/>
  <c r="Q116"/>
  <c r="U116"/>
  <c r="K116"/>
  <c r="G272" i="2"/>
  <c r="L319"/>
  <c r="U272" i="3"/>
  <c r="O319"/>
  <c r="K319" i="2"/>
  <c r="P272" i="3"/>
  <c r="I272"/>
  <c r="F272"/>
  <c r="M120"/>
  <c r="N120" i="2"/>
  <c r="G209" i="3"/>
  <c r="R272"/>
  <c r="I209"/>
  <c r="T422"/>
  <c r="Q311" i="2"/>
  <c r="O368"/>
  <c r="F240" i="3"/>
  <c r="J372" i="2"/>
  <c r="G71" i="3"/>
  <c r="F232" i="2"/>
  <c r="P150"/>
  <c r="R228" i="3"/>
  <c r="T124"/>
  <c r="I228" i="2"/>
  <c r="M367"/>
  <c r="I387" i="3"/>
  <c r="U103"/>
  <c r="E103" i="2"/>
  <c r="T103" i="3"/>
  <c r="J103"/>
  <c r="P103" i="2"/>
  <c r="P278"/>
  <c r="K351" i="3"/>
  <c r="O367"/>
  <c r="G367" i="2"/>
  <c r="K367" i="3"/>
  <c r="F367" i="2"/>
  <c r="Q134" i="3"/>
  <c r="L134"/>
  <c r="G267"/>
  <c r="K134" i="2"/>
  <c r="S134" i="3"/>
  <c r="L317" i="2"/>
  <c r="O252"/>
  <c r="S268" i="3"/>
  <c r="K103"/>
  <c r="S232" i="2"/>
  <c r="N167" i="3"/>
  <c r="N167" i="2"/>
  <c r="H103" i="3"/>
  <c r="U38"/>
  <c r="P267" i="2"/>
  <c r="O134" i="3"/>
  <c r="L134" i="2"/>
  <c r="H134"/>
  <c r="I172"/>
  <c r="O240" i="3"/>
  <c r="O228" i="2"/>
  <c r="P278" i="3"/>
  <c r="L150" i="2"/>
  <c r="M232"/>
  <c r="P140"/>
  <c r="E214"/>
  <c r="J367" i="3"/>
  <c r="K268" i="2"/>
  <c r="I150"/>
  <c r="M103" i="3"/>
  <c r="E103"/>
  <c r="O103"/>
  <c r="F103"/>
  <c r="Q103" i="2"/>
  <c r="S351"/>
  <c r="H367" i="3"/>
  <c r="S367" i="2"/>
  <c r="P367"/>
  <c r="J367"/>
  <c r="E267"/>
  <c r="M134" i="3"/>
  <c r="E134" i="2"/>
  <c r="R317" i="3"/>
  <c r="R134"/>
  <c r="L367"/>
  <c r="M367"/>
  <c r="N134" i="2"/>
  <c r="E156"/>
  <c r="M103"/>
  <c r="Q232"/>
  <c r="P167"/>
  <c r="U232" i="3"/>
  <c r="Q38"/>
  <c r="J167"/>
  <c r="S226"/>
  <c r="L367" i="2"/>
  <c r="Q134"/>
  <c r="P134" i="3"/>
  <c r="T134"/>
  <c r="U367"/>
  <c r="N172" i="2"/>
  <c r="E226"/>
  <c r="K71"/>
  <c r="L240"/>
  <c r="S364" i="3"/>
  <c r="U364"/>
  <c r="M183" i="2"/>
  <c r="F232" i="3"/>
  <c r="O228"/>
  <c r="N278" i="2"/>
  <c r="O78"/>
  <c r="H214"/>
  <c r="S367" i="3"/>
  <c r="I150"/>
  <c r="Q351" i="2"/>
  <c r="G103" i="3"/>
  <c r="I103" i="2"/>
  <c r="I103" i="3"/>
  <c r="N103" i="2"/>
  <c r="R103" i="3"/>
  <c r="L103" i="2"/>
  <c r="E372" i="3"/>
  <c r="F351" i="2"/>
  <c r="R367" i="3"/>
  <c r="N367"/>
  <c r="N367" i="2"/>
  <c r="I367"/>
  <c r="Q367"/>
  <c r="I134" i="3"/>
  <c r="M134" i="2"/>
  <c r="G226"/>
  <c r="K226" i="3"/>
  <c r="J103" i="2"/>
  <c r="H134" i="3"/>
  <c r="O226"/>
  <c r="Q364" i="2"/>
  <c r="L103" i="3"/>
  <c r="P103"/>
  <c r="G232"/>
  <c r="F167"/>
  <c r="E134"/>
  <c r="L226"/>
  <c r="S103"/>
  <c r="O267" i="2"/>
  <c r="E367"/>
  <c r="O267" i="3"/>
  <c r="F134"/>
  <c r="K134"/>
  <c r="P226"/>
  <c r="P367"/>
  <c r="H121" i="2"/>
  <c r="S209"/>
  <c r="Q47"/>
  <c r="S137"/>
  <c r="N121" i="3"/>
  <c r="L121" i="2"/>
  <c r="O329" i="3"/>
  <c r="L329" i="2"/>
  <c r="N71" i="3"/>
  <c r="H364"/>
  <c r="J214" i="2"/>
  <c r="J372" i="3"/>
  <c r="U214"/>
  <c r="M329"/>
  <c r="E329"/>
  <c r="E297" i="2"/>
  <c r="O49" i="3"/>
  <c r="R56" i="2"/>
  <c r="R124" i="3"/>
  <c r="O214" i="2"/>
  <c r="O362"/>
  <c r="T214" i="3"/>
  <c r="R214"/>
  <c r="P214" i="2"/>
  <c r="I268"/>
  <c r="H12"/>
  <c r="J346" i="3"/>
  <c r="M346" i="2"/>
  <c r="H346" i="3"/>
  <c r="F346" i="2"/>
  <c r="I346"/>
  <c r="O372" i="3"/>
  <c r="H372"/>
  <c r="H372" i="2"/>
  <c r="E9" i="3"/>
  <c r="E43"/>
  <c r="Q363" i="2"/>
  <c r="L156" i="3"/>
  <c r="F368"/>
  <c r="M317" i="2"/>
  <c r="I364" i="3"/>
  <c r="T12"/>
  <c r="E234" i="2"/>
  <c r="G363" i="3"/>
  <c r="R121"/>
  <c r="E47" i="2"/>
  <c r="J121" i="3"/>
  <c r="N121" i="2"/>
  <c r="I329" i="3"/>
  <c r="J329" i="2"/>
  <c r="M329"/>
  <c r="M71"/>
  <c r="K364"/>
  <c r="R329" i="3"/>
  <c r="P387" i="2"/>
  <c r="O98" i="3"/>
  <c r="Q201" i="2"/>
  <c r="N289"/>
  <c r="I124"/>
  <c r="O214" i="3"/>
  <c r="I214"/>
  <c r="N214"/>
  <c r="F214" i="2"/>
  <c r="S310"/>
  <c r="L12"/>
  <c r="J387"/>
  <c r="L346" i="3"/>
  <c r="N346" i="2"/>
  <c r="S346"/>
  <c r="P346"/>
  <c r="H76"/>
  <c r="R372" i="3"/>
  <c r="S372" i="2"/>
  <c r="M372"/>
  <c r="F407" i="3"/>
  <c r="F278"/>
  <c r="I368"/>
  <c r="E317" i="2"/>
  <c r="M17"/>
  <c r="H317"/>
  <c r="R268" i="3"/>
  <c r="J311"/>
  <c r="H311" i="2"/>
  <c r="G419"/>
  <c r="S363" i="3"/>
  <c r="O177" i="2"/>
  <c r="Q329"/>
  <c r="I329"/>
  <c r="H329"/>
  <c r="M214" i="3"/>
  <c r="O49" i="2"/>
  <c r="G124"/>
  <c r="O201" i="3"/>
  <c r="S214" i="2"/>
  <c r="I214"/>
  <c r="G214"/>
  <c r="J159" i="3"/>
  <c r="N268" i="2"/>
  <c r="S12"/>
  <c r="M346" i="3"/>
  <c r="O346" i="2"/>
  <c r="S346" i="3"/>
  <c r="Q346" i="2"/>
  <c r="K346"/>
  <c r="F372" i="3"/>
  <c r="P372"/>
  <c r="O372" i="2"/>
  <c r="E322" i="3"/>
  <c r="M230" i="2"/>
  <c r="Q317"/>
  <c r="O156"/>
  <c r="J317" i="3"/>
  <c r="M317"/>
  <c r="L317"/>
  <c r="O363"/>
  <c r="I156"/>
  <c r="F364" i="2"/>
  <c r="P12" i="3"/>
  <c r="L303"/>
  <c r="M177"/>
  <c r="S419"/>
  <c r="H363" i="2"/>
  <c r="K363"/>
  <c r="N38"/>
  <c r="J303"/>
  <c r="R219" i="3"/>
  <c r="K119" i="2"/>
  <c r="N119" i="3"/>
  <c r="F119" i="2"/>
  <c r="J119"/>
  <c r="I240" i="3"/>
  <c r="N240" i="2"/>
  <c r="R240" i="3"/>
  <c r="O240" i="2"/>
  <c r="N141" i="3"/>
  <c r="P240" i="2"/>
  <c r="H240" i="3"/>
  <c r="N55" i="2"/>
  <c r="J36"/>
  <c r="J397" i="3"/>
  <c r="F279" i="2"/>
  <c r="U279" i="3"/>
  <c r="L279" i="2"/>
  <c r="P279"/>
  <c r="K397"/>
  <c r="E177" i="3"/>
  <c r="T177"/>
  <c r="R177"/>
  <c r="F177" i="2"/>
  <c r="G177"/>
  <c r="U327" i="3"/>
  <c r="I76"/>
  <c r="L76" i="2"/>
  <c r="J397"/>
  <c r="J316"/>
  <c r="E119"/>
  <c r="Q240" i="3"/>
  <c r="P363" i="2"/>
  <c r="Q230" i="3"/>
  <c r="F230"/>
  <c r="R156"/>
  <c r="M363"/>
  <c r="J363"/>
  <c r="E363" i="2"/>
  <c r="L363" i="3"/>
  <c r="P363"/>
  <c r="U156"/>
  <c r="L156" i="2"/>
  <c r="F382"/>
  <c r="I267"/>
  <c r="S219" i="3"/>
  <c r="P219"/>
  <c r="K219" i="2"/>
  <c r="Q219" i="3"/>
  <c r="H219" i="2"/>
  <c r="M279" i="3"/>
  <c r="G279" i="2"/>
  <c r="Q311" i="3"/>
  <c r="F279"/>
  <c r="Q76"/>
  <c r="M419" i="2"/>
  <c r="S234"/>
  <c r="O234"/>
  <c r="E279" i="3"/>
  <c r="S177"/>
  <c r="I354"/>
  <c r="R354"/>
  <c r="T354"/>
  <c r="O354"/>
  <c r="L354" i="2"/>
  <c r="F354"/>
  <c r="S237" i="3"/>
  <c r="S38"/>
  <c r="G38"/>
  <c r="K38"/>
  <c r="O38"/>
  <c r="L38"/>
  <c r="G38" i="2"/>
  <c r="O327" i="3"/>
  <c r="K267"/>
  <c r="O363" i="2"/>
  <c r="I363" i="3"/>
  <c r="R363"/>
  <c r="N230" i="2"/>
  <c r="N267" i="3"/>
  <c r="P267"/>
  <c r="R267"/>
  <c r="S120"/>
  <c r="P120" i="2"/>
  <c r="E69"/>
  <c r="G158"/>
  <c r="I363"/>
  <c r="L177" i="3"/>
  <c r="S177" i="2"/>
  <c r="S303"/>
  <c r="N219" i="3"/>
  <c r="O219" i="2"/>
  <c r="G119"/>
  <c r="J119" i="3"/>
  <c r="M119" i="2"/>
  <c r="P119"/>
  <c r="S240"/>
  <c r="N240" i="3"/>
  <c r="G240" i="2"/>
  <c r="O141"/>
  <c r="E240" i="3"/>
  <c r="P240"/>
  <c r="H119"/>
  <c r="R263"/>
  <c r="J279" i="2"/>
  <c r="N55" i="3"/>
  <c r="G279"/>
  <c r="Q279" i="2"/>
  <c r="K279" i="3"/>
  <c r="M279" i="2"/>
  <c r="F397"/>
  <c r="Q177" i="3"/>
  <c r="O177"/>
  <c r="N177"/>
  <c r="I177" i="2"/>
  <c r="K177"/>
  <c r="S327" i="3"/>
  <c r="H76"/>
  <c r="E76" i="2"/>
  <c r="L316"/>
  <c r="I119"/>
  <c r="G240" i="3"/>
  <c r="L363" i="2"/>
  <c r="Q267"/>
  <c r="G363"/>
  <c r="M156"/>
  <c r="M240" i="3"/>
  <c r="G119"/>
  <c r="N363"/>
  <c r="Q267"/>
  <c r="T267"/>
  <c r="E363"/>
  <c r="T363"/>
  <c r="Q156"/>
  <c r="P156" i="2"/>
  <c r="M267"/>
  <c r="H267"/>
  <c r="K219" i="3"/>
  <c r="I219"/>
  <c r="U219"/>
  <c r="L219"/>
  <c r="P219" i="2"/>
  <c r="G311" i="3"/>
  <c r="E38" i="2"/>
  <c r="T279" i="3"/>
  <c r="Q279"/>
  <c r="M311"/>
  <c r="F38"/>
  <c r="M354"/>
  <c r="L419"/>
  <c r="H234" i="2"/>
  <c r="L234"/>
  <c r="F303"/>
  <c r="P354"/>
  <c r="U177" i="3"/>
  <c r="P177"/>
  <c r="N354"/>
  <c r="U354"/>
  <c r="J354" i="2"/>
  <c r="S354" i="3"/>
  <c r="K354" i="2"/>
  <c r="Q354"/>
  <c r="L38"/>
  <c r="I38" i="3"/>
  <c r="F38" i="2"/>
  <c r="J38" i="3"/>
  <c r="H38"/>
  <c r="M38" i="2"/>
  <c r="J230" i="3"/>
  <c r="M267"/>
  <c r="K363"/>
  <c r="Q363"/>
  <c r="J267" i="2"/>
  <c r="N363"/>
  <c r="L267" i="3"/>
  <c r="M373" i="2"/>
  <c r="J230"/>
  <c r="J234"/>
  <c r="F311" i="3"/>
  <c r="S267"/>
  <c r="F267"/>
  <c r="E158"/>
  <c r="E267"/>
  <c r="H267"/>
  <c r="O38" i="2"/>
  <c r="J219" i="3"/>
  <c r="Q219" i="2"/>
  <c r="T119" i="3"/>
  <c r="F119"/>
  <c r="L119" i="2"/>
  <c r="Q119"/>
  <c r="T240" i="3"/>
  <c r="J240"/>
  <c r="H240" i="2"/>
  <c r="P119" i="3"/>
  <c r="O119"/>
  <c r="O72"/>
  <c r="I279" i="2"/>
  <c r="S279" i="3"/>
  <c r="O279" i="2"/>
  <c r="K177" i="3"/>
  <c r="I177"/>
  <c r="J177"/>
  <c r="N177" i="2"/>
  <c r="Q177"/>
  <c r="L327" i="3"/>
  <c r="I175"/>
  <c r="R76"/>
  <c r="K316" i="2"/>
  <c r="S119" i="3"/>
  <c r="J363" i="2"/>
  <c r="J219"/>
  <c r="F363"/>
  <c r="H156"/>
  <c r="G156" i="3"/>
  <c r="L230"/>
  <c r="H363"/>
  <c r="M156"/>
  <c r="K156" i="2"/>
  <c r="L267"/>
  <c r="N267"/>
  <c r="J38"/>
  <c r="F219"/>
  <c r="O219" i="3"/>
  <c r="G219"/>
  <c r="E38"/>
  <c r="L279"/>
  <c r="E311" i="2"/>
  <c r="F419" i="3"/>
  <c r="N234"/>
  <c r="P234"/>
  <c r="O303"/>
  <c r="Q354"/>
  <c r="H177"/>
  <c r="E354"/>
  <c r="E354" i="2"/>
  <c r="N354"/>
  <c r="G354"/>
  <c r="S354"/>
  <c r="H38"/>
  <c r="R38" i="3"/>
  <c r="Q38" i="2"/>
  <c r="I38"/>
  <c r="K267"/>
  <c r="U267" i="3"/>
  <c r="I267"/>
  <c r="G230" i="2"/>
  <c r="G267"/>
  <c r="S42" i="3"/>
  <c r="J167" i="2"/>
  <c r="I373"/>
  <c r="S334"/>
  <c r="F107" i="3"/>
  <c r="I107" i="2"/>
  <c r="F107"/>
  <c r="F403"/>
  <c r="G403"/>
  <c r="N226" i="3"/>
  <c r="P226" i="2"/>
  <c r="N162" i="3"/>
  <c r="T141"/>
  <c r="J141"/>
  <c r="K141" i="2"/>
  <c r="O42" i="3"/>
  <c r="M42" i="2"/>
  <c r="R42" i="3"/>
  <c r="Q42" i="2"/>
  <c r="P304"/>
  <c r="P225" i="3"/>
  <c r="H42"/>
  <c r="P316"/>
  <c r="I263"/>
  <c r="P282" i="2"/>
  <c r="J232"/>
  <c r="R232" i="3"/>
  <c r="H232" i="2"/>
  <c r="P225"/>
  <c r="P72"/>
  <c r="N217" i="3"/>
  <c r="J44"/>
  <c r="O263" i="2"/>
  <c r="J351"/>
  <c r="H351" i="3"/>
  <c r="S304"/>
  <c r="Q235" i="2"/>
  <c r="L397"/>
  <c r="Q397"/>
  <c r="F304" i="3"/>
  <c r="G237"/>
  <c r="H237" i="2"/>
  <c r="E237"/>
  <c r="R237" i="3"/>
  <c r="F237" i="2"/>
  <c r="J316" i="3"/>
  <c r="H316" i="2"/>
  <c r="Q316"/>
  <c r="E316"/>
  <c r="T304" i="3"/>
  <c r="I304" i="2"/>
  <c r="O304" i="3"/>
  <c r="H304" i="2"/>
  <c r="O351"/>
  <c r="G351"/>
  <c r="Q351" i="3"/>
  <c r="G351"/>
  <c r="M351" i="2"/>
  <c r="O394" i="3"/>
  <c r="O337"/>
  <c r="E164"/>
  <c r="J337" i="2"/>
  <c r="L337" i="3"/>
  <c r="G223"/>
  <c r="M223"/>
  <c r="Q223"/>
  <c r="O223"/>
  <c r="F223"/>
  <c r="I223" i="2"/>
  <c r="E223"/>
  <c r="E315" i="3"/>
  <c r="N337" i="2"/>
  <c r="G337" i="3"/>
  <c r="M337"/>
  <c r="U337"/>
  <c r="I337" i="2"/>
  <c r="G337"/>
  <c r="F337"/>
  <c r="F55" i="3"/>
  <c r="F152" i="2"/>
  <c r="J42"/>
  <c r="I300" i="3"/>
  <c r="G300" i="2"/>
  <c r="E300"/>
  <c r="L223" i="3"/>
  <c r="P141"/>
  <c r="L373"/>
  <c r="L373" i="2"/>
  <c r="K69" i="3"/>
  <c r="M69" i="2"/>
  <c r="P373"/>
  <c r="G382"/>
  <c r="K226"/>
  <c r="E69" i="3"/>
  <c r="S373"/>
  <c r="Q226"/>
  <c r="I107"/>
  <c r="T300"/>
  <c r="P382" i="2"/>
  <c r="G69"/>
  <c r="J69" i="3"/>
  <c r="I359" i="2"/>
  <c r="O382"/>
  <c r="L382"/>
  <c r="Q107"/>
  <c r="I226" i="3"/>
  <c r="S226" i="2"/>
  <c r="E403" i="3"/>
  <c r="K403" i="2"/>
  <c r="P403"/>
  <c r="N232"/>
  <c r="M232" i="3"/>
  <c r="L232" i="2"/>
  <c r="L237"/>
  <c r="H304" i="3"/>
  <c r="K403"/>
  <c r="R403"/>
  <c r="I167"/>
  <c r="G167"/>
  <c r="Q167" i="2"/>
  <c r="E167" i="3"/>
  <c r="T167"/>
  <c r="S167" i="2"/>
  <c r="U403" i="3"/>
  <c r="H237"/>
  <c r="E237"/>
  <c r="O42" i="2"/>
  <c r="H387"/>
  <c r="L107" i="3"/>
  <c r="N373" i="2"/>
  <c r="H226" i="3"/>
  <c r="L120" i="2"/>
  <c r="Q120"/>
  <c r="R120" i="3"/>
  <c r="F69"/>
  <c r="Q69"/>
  <c r="S69" i="2"/>
  <c r="O226"/>
  <c r="I226"/>
  <c r="R107" i="3"/>
  <c r="M107" i="2"/>
  <c r="N403"/>
  <c r="Q403"/>
  <c r="J226" i="3"/>
  <c r="L226" i="2"/>
  <c r="E304" i="3"/>
  <c r="I162" i="2"/>
  <c r="O141" i="3"/>
  <c r="F141"/>
  <c r="Q141" i="2"/>
  <c r="L141"/>
  <c r="I42" i="3"/>
  <c r="E42" i="2"/>
  <c r="N42" i="3"/>
  <c r="F42" i="2"/>
  <c r="J305"/>
  <c r="Q263"/>
  <c r="P154" i="3"/>
  <c r="P42"/>
  <c r="P263"/>
  <c r="P237" i="2"/>
  <c r="T232" i="3"/>
  <c r="N232"/>
  <c r="K232" i="2"/>
  <c r="P154"/>
  <c r="N152" i="3"/>
  <c r="L263" i="2"/>
  <c r="U351" i="3"/>
  <c r="M397"/>
  <c r="Q397"/>
  <c r="N397" i="2"/>
  <c r="G72"/>
  <c r="M351" i="3"/>
  <c r="K304"/>
  <c r="K237" i="2"/>
  <c r="M237"/>
  <c r="N237" i="3"/>
  <c r="J237" i="2"/>
  <c r="M18" i="3"/>
  <c r="U316"/>
  <c r="P316" i="2"/>
  <c r="K316" i="3"/>
  <c r="G316" i="2"/>
  <c r="L304" i="3"/>
  <c r="Q304"/>
  <c r="L304" i="2"/>
  <c r="Q304"/>
  <c r="R351" i="3"/>
  <c r="E351"/>
  <c r="L351"/>
  <c r="K351" i="2"/>
  <c r="S351" i="3"/>
  <c r="L351" i="2"/>
  <c r="G72" i="3"/>
  <c r="Q337"/>
  <c r="J223" i="2"/>
  <c r="S223" i="3"/>
  <c r="K223"/>
  <c r="I223"/>
  <c r="F223" i="2"/>
  <c r="R223" i="3"/>
  <c r="S223" i="2"/>
  <c r="T337" i="3"/>
  <c r="J337"/>
  <c r="I337"/>
  <c r="K337"/>
  <c r="S337" i="2"/>
  <c r="M337"/>
  <c r="K300"/>
  <c r="F300"/>
  <c r="G141" i="3"/>
  <c r="H373"/>
  <c r="F373" i="2"/>
  <c r="S373"/>
  <c r="G69" i="3"/>
  <c r="Q69" i="2"/>
  <c r="F69"/>
  <c r="P300"/>
  <c r="O69"/>
  <c r="O107"/>
  <c r="E373" i="3"/>
  <c r="O300"/>
  <c r="P107"/>
  <c r="I69"/>
  <c r="U300"/>
  <c r="F382"/>
  <c r="U359"/>
  <c r="G359"/>
  <c r="J69" i="2"/>
  <c r="P69" i="3"/>
  <c r="H359" i="2"/>
  <c r="K359"/>
  <c r="O382" i="3"/>
  <c r="S382" i="2"/>
  <c r="S107" i="3"/>
  <c r="N226" i="2"/>
  <c r="N403" i="3"/>
  <c r="Q403"/>
  <c r="O403" i="2"/>
  <c r="Q232" i="3"/>
  <c r="O232" i="2"/>
  <c r="S232" i="3"/>
  <c r="E232" i="2"/>
  <c r="I42"/>
  <c r="E167"/>
  <c r="I167"/>
  <c r="Q167" i="3"/>
  <c r="L167"/>
  <c r="L167" i="2"/>
  <c r="K232" i="3"/>
  <c r="F403"/>
  <c r="H403"/>
  <c r="M42"/>
  <c r="Q237"/>
  <c r="K42" i="2"/>
  <c r="M304"/>
  <c r="Q373" i="3"/>
  <c r="M226" i="2"/>
  <c r="J107"/>
  <c r="L69"/>
  <c r="L69" i="3"/>
  <c r="R69"/>
  <c r="M226"/>
  <c r="U226"/>
  <c r="U209"/>
  <c r="H209"/>
  <c r="S209"/>
  <c r="O209"/>
  <c r="Q209" i="2"/>
  <c r="Q146" i="3"/>
  <c r="N146" i="2"/>
  <c r="M146" i="3"/>
  <c r="E373" i="2"/>
  <c r="H337"/>
  <c r="N107" i="3"/>
  <c r="P107" i="2"/>
  <c r="J403"/>
  <c r="E403"/>
  <c r="F226" i="3"/>
  <c r="E226"/>
  <c r="Q226" i="2"/>
  <c r="I162" i="3"/>
  <c r="E287" i="2"/>
  <c r="I141" i="3"/>
  <c r="F141" i="2"/>
  <c r="R141" i="3"/>
  <c r="I141" i="2"/>
  <c r="E42" i="3"/>
  <c r="J42"/>
  <c r="G42" i="2"/>
  <c r="M141"/>
  <c r="G263"/>
  <c r="K141" i="3"/>
  <c r="E263"/>
  <c r="O232"/>
  <c r="J232"/>
  <c r="G232" i="2"/>
  <c r="P232"/>
  <c r="O237"/>
  <c r="N310" i="3"/>
  <c r="U394"/>
  <c r="M235" i="2"/>
  <c r="E397" i="3"/>
  <c r="S397" i="2"/>
  <c r="E397"/>
  <c r="G302" i="3"/>
  <c r="E304" i="2"/>
  <c r="E394" i="3"/>
  <c r="U237"/>
  <c r="T237"/>
  <c r="J237"/>
  <c r="G237" i="2"/>
  <c r="N282" i="3"/>
  <c r="O316" i="2"/>
  <c r="I316"/>
  <c r="K304"/>
  <c r="I304" i="3"/>
  <c r="S304" i="2"/>
  <c r="U304" i="3"/>
  <c r="J351"/>
  <c r="P351"/>
  <c r="F351"/>
  <c r="I351" i="2"/>
  <c r="O351" i="3"/>
  <c r="H223"/>
  <c r="O223" i="2"/>
  <c r="P223"/>
  <c r="K223"/>
  <c r="N223"/>
  <c r="N223" i="3"/>
  <c r="S337"/>
  <c r="F337"/>
  <c r="E337"/>
  <c r="P337" i="2"/>
  <c r="E337"/>
  <c r="K337"/>
  <c r="S324"/>
  <c r="L300"/>
  <c r="I390"/>
  <c r="J141"/>
  <c r="T373" i="3"/>
  <c r="Q373" i="2"/>
  <c r="S69" i="3"/>
  <c r="H69" i="2"/>
  <c r="P359"/>
  <c r="E141" i="3"/>
  <c r="N69"/>
  <c r="H382"/>
  <c r="I382"/>
  <c r="N359"/>
  <c r="P167"/>
  <c r="M382" i="2"/>
  <c r="U69" i="3"/>
  <c r="J359" i="2"/>
  <c r="M107" i="3"/>
  <c r="T226"/>
  <c r="O403"/>
  <c r="P403"/>
  <c r="H403" i="2"/>
  <c r="H232" i="3"/>
  <c r="P232"/>
  <c r="L232"/>
  <c r="I232" i="2"/>
  <c r="N42"/>
  <c r="O390"/>
  <c r="I403" i="3"/>
  <c r="S167"/>
  <c r="R167"/>
  <c r="K167"/>
  <c r="H167"/>
  <c r="K167" i="2"/>
  <c r="G167"/>
  <c r="N237"/>
  <c r="I237"/>
  <c r="L237" i="3"/>
  <c r="L42"/>
  <c r="N373"/>
  <c r="U167"/>
  <c r="F226" i="2"/>
  <c r="M69" i="3"/>
  <c r="N69" i="2"/>
  <c r="J226"/>
  <c r="K108"/>
  <c r="M311"/>
  <c r="K129"/>
  <c r="J111"/>
  <c r="S303" i="3"/>
  <c r="P303" i="2"/>
  <c r="S222"/>
  <c r="L162"/>
  <c r="J162" i="3"/>
  <c r="S162" i="2"/>
  <c r="I200" i="3"/>
  <c r="Q200" i="2"/>
  <c r="N200" i="3"/>
  <c r="S200" i="2"/>
  <c r="E245"/>
  <c r="E342" i="3"/>
  <c r="N24"/>
  <c r="M360"/>
  <c r="K360"/>
  <c r="N360" i="2"/>
  <c r="G360"/>
  <c r="M408"/>
  <c r="T408" i="3"/>
  <c r="G408" i="2"/>
  <c r="H408"/>
  <c r="L24"/>
  <c r="E200"/>
  <c r="E153" i="3"/>
  <c r="T360"/>
  <c r="M183"/>
  <c r="G162"/>
  <c r="J318"/>
  <c r="P360" i="2"/>
  <c r="N189"/>
  <c r="I369"/>
  <c r="O78" i="3"/>
  <c r="J236" i="2"/>
  <c r="G324"/>
  <c r="G153" i="3"/>
  <c r="I289"/>
  <c r="R365"/>
  <c r="S153"/>
  <c r="Q365"/>
  <c r="G76" i="2"/>
  <c r="O76"/>
  <c r="N76" i="3"/>
  <c r="K76" i="2"/>
  <c r="Q76"/>
  <c r="I372" i="3"/>
  <c r="K372"/>
  <c r="L372" i="2"/>
  <c r="T372" i="3"/>
  <c r="Q372" i="2"/>
  <c r="I281"/>
  <c r="O153" i="3"/>
  <c r="Q153" i="2"/>
  <c r="R153" i="3"/>
  <c r="P153" i="2"/>
  <c r="F153"/>
  <c r="H365" i="3"/>
  <c r="F365" i="2"/>
  <c r="H365"/>
  <c r="L365"/>
  <c r="E236" i="3"/>
  <c r="F402" i="2"/>
  <c r="S236" i="3"/>
  <c r="M236"/>
  <c r="F236" i="2"/>
  <c r="T236" i="3"/>
  <c r="O236" i="2"/>
  <c r="L236"/>
  <c r="S236"/>
  <c r="O230"/>
  <c r="M230" i="3"/>
  <c r="H230" i="2"/>
  <c r="L108"/>
  <c r="G252"/>
  <c r="K252" i="3"/>
  <c r="K230"/>
  <c r="Q108"/>
  <c r="M76"/>
  <c r="I419" i="2"/>
  <c r="Q230"/>
  <c r="R230" i="3"/>
  <c r="K108"/>
  <c r="J108" i="2"/>
  <c r="R252" i="3"/>
  <c r="N129"/>
  <c r="G129"/>
  <c r="K129"/>
  <c r="M129"/>
  <c r="M129" i="2"/>
  <c r="U360" i="3"/>
  <c r="I360"/>
  <c r="O24"/>
  <c r="E311"/>
  <c r="N311"/>
  <c r="U311"/>
  <c r="I311" i="2"/>
  <c r="K311"/>
  <c r="J419"/>
  <c r="E303" i="3"/>
  <c r="K76"/>
  <c r="I419"/>
  <c r="H419" i="2"/>
  <c r="S419"/>
  <c r="P419"/>
  <c r="I234" i="3"/>
  <c r="K234" i="2"/>
  <c r="R234" i="3"/>
  <c r="Q234"/>
  <c r="L234"/>
  <c r="I234" i="2"/>
  <c r="M234"/>
  <c r="T303" i="3"/>
  <c r="K303"/>
  <c r="M303"/>
  <c r="L311"/>
  <c r="G408"/>
  <c r="O234"/>
  <c r="T419"/>
  <c r="M419"/>
  <c r="O230"/>
  <c r="I230" i="2"/>
  <c r="S230" i="3"/>
  <c r="N230"/>
  <c r="N234" i="2"/>
  <c r="R311" i="3"/>
  <c r="F303"/>
  <c r="H303"/>
  <c r="H319" i="2"/>
  <c r="H230" i="3"/>
  <c r="Q303" i="2"/>
  <c r="F162" i="3"/>
  <c r="M162" i="2"/>
  <c r="H162"/>
  <c r="O24"/>
  <c r="H360" i="3"/>
  <c r="E360" i="2"/>
  <c r="I408"/>
  <c r="O233"/>
  <c r="O93"/>
  <c r="J236" i="3"/>
  <c r="O365" i="2"/>
  <c r="N365" i="3"/>
  <c r="P153"/>
  <c r="F365"/>
  <c r="P365"/>
  <c r="G365"/>
  <c r="F76" i="2"/>
  <c r="T76" i="3"/>
  <c r="J76"/>
  <c r="M76" i="2"/>
  <c r="N76"/>
  <c r="I153" i="3"/>
  <c r="M153" i="2"/>
  <c r="N153" i="3"/>
  <c r="N153" i="2"/>
  <c r="O153"/>
  <c r="M365" i="3"/>
  <c r="I365" i="2"/>
  <c r="M365"/>
  <c r="S365"/>
  <c r="K236" i="3"/>
  <c r="P236"/>
  <c r="O236"/>
  <c r="I236" i="2"/>
  <c r="R236" i="3"/>
  <c r="G236" i="2"/>
  <c r="I230" i="3"/>
  <c r="E303" i="2"/>
  <c r="E419"/>
  <c r="E230" i="3"/>
  <c r="N108" i="2"/>
  <c r="K252"/>
  <c r="P252" i="3"/>
  <c r="P230"/>
  <c r="S230" i="2"/>
  <c r="J360" i="3"/>
  <c r="I108" i="2"/>
  <c r="J252" i="3"/>
  <c r="H252" i="2"/>
  <c r="H129" i="3"/>
  <c r="E129" i="2"/>
  <c r="F129" i="3"/>
  <c r="I129"/>
  <c r="E129"/>
  <c r="L129" i="2"/>
  <c r="F360" i="3"/>
  <c r="I360" i="2"/>
  <c r="J360"/>
  <c r="I24" i="3"/>
  <c r="T311"/>
  <c r="S311"/>
  <c r="L311" i="2"/>
  <c r="O311"/>
  <c r="I311" i="3"/>
  <c r="L76"/>
  <c r="P419"/>
  <c r="O419" i="2"/>
  <c r="R419" i="3"/>
  <c r="K419" i="2"/>
  <c r="E234" i="3"/>
  <c r="M234"/>
  <c r="K234"/>
  <c r="H234"/>
  <c r="F234" i="2"/>
  <c r="P234"/>
  <c r="P303" i="3"/>
  <c r="N303" i="2"/>
  <c r="L303"/>
  <c r="M153" i="3"/>
  <c r="L365"/>
  <c r="U153"/>
  <c r="P408"/>
  <c r="Q419" i="2"/>
  <c r="G419" i="3"/>
  <c r="K230" i="2"/>
  <c r="J234" i="3"/>
  <c r="H311"/>
  <c r="O303" i="2"/>
  <c r="I303" i="3"/>
  <c r="T230"/>
  <c r="J158"/>
  <c r="H108" i="2"/>
  <c r="F311"/>
  <c r="N111"/>
  <c r="I303"/>
  <c r="T162" i="3"/>
  <c r="G200" i="2"/>
  <c r="J200" i="3"/>
  <c r="N200" i="2"/>
  <c r="G360" i="3"/>
  <c r="E360"/>
  <c r="I408"/>
  <c r="F408" i="2"/>
  <c r="P8"/>
  <c r="M162" i="3"/>
  <c r="M24"/>
  <c r="J408"/>
  <c r="M408"/>
  <c r="Q95" i="2"/>
  <c r="O280"/>
  <c r="G129"/>
  <c r="K303"/>
  <c r="M303"/>
  <c r="O162" i="3"/>
  <c r="P162" i="2"/>
  <c r="R162" i="3"/>
  <c r="Q162" i="2"/>
  <c r="T200" i="3"/>
  <c r="F200"/>
  <c r="I200" i="2"/>
  <c r="Q360"/>
  <c r="S360" i="3"/>
  <c r="F360" i="2"/>
  <c r="E408" i="3"/>
  <c r="J408" i="2"/>
  <c r="S408"/>
  <c r="K408"/>
  <c r="N162"/>
  <c r="J357" i="3"/>
  <c r="O318"/>
  <c r="J241" i="2"/>
  <c r="M78"/>
  <c r="L180"/>
  <c r="O106" i="3"/>
  <c r="F214"/>
  <c r="E214"/>
  <c r="L214" i="2"/>
  <c r="N214"/>
  <c r="E153"/>
  <c r="G309"/>
  <c r="P76" i="3"/>
  <c r="O76"/>
  <c r="F76"/>
  <c r="E76"/>
  <c r="I76" i="2"/>
  <c r="N372"/>
  <c r="I372"/>
  <c r="L372" i="3"/>
  <c r="E372" i="2"/>
  <c r="K372"/>
  <c r="I132" i="3"/>
  <c r="Q153"/>
  <c r="S153" i="2"/>
  <c r="J153" i="3"/>
  <c r="J153" i="2"/>
  <c r="G153"/>
  <c r="H153"/>
  <c r="U365" i="3"/>
  <c r="G365" i="2"/>
  <c r="Q365"/>
  <c r="N365"/>
  <c r="U236" i="3"/>
  <c r="E78" i="2"/>
  <c r="Q236" i="3"/>
  <c r="H236"/>
  <c r="I236"/>
  <c r="Q236" i="2"/>
  <c r="N236" i="3"/>
  <c r="N236" i="2"/>
  <c r="N129"/>
  <c r="U230" i="3"/>
  <c r="F252" i="2"/>
  <c r="U252" i="3"/>
  <c r="F108"/>
  <c r="G230"/>
  <c r="S108"/>
  <c r="F252"/>
  <c r="S252" i="2"/>
  <c r="Q129"/>
  <c r="R129" i="3"/>
  <c r="I129" i="2"/>
  <c r="U129" i="3"/>
  <c r="F129" i="2"/>
  <c r="S360"/>
  <c r="P360" i="3"/>
  <c r="H360" i="2"/>
  <c r="G311"/>
  <c r="P311" i="3"/>
  <c r="P311" i="2"/>
  <c r="N311"/>
  <c r="J311"/>
  <c r="G303"/>
  <c r="J76"/>
  <c r="Q419" i="3"/>
  <c r="U419"/>
  <c r="N419" i="2"/>
  <c r="L419"/>
  <c r="S234" i="3"/>
  <c r="G234"/>
  <c r="F234"/>
  <c r="G234" i="2"/>
  <c r="T234" i="3"/>
  <c r="Q234" i="2"/>
  <c r="N303" i="3"/>
  <c r="G303"/>
  <c r="Q303"/>
  <c r="H303" i="2"/>
  <c r="K311" i="3"/>
  <c r="Q408"/>
  <c r="F230" i="2"/>
  <c r="L230"/>
  <c r="U303" i="3"/>
  <c r="P230" i="2"/>
  <c r="Q24" i="3"/>
  <c r="K24"/>
  <c r="P229"/>
  <c r="H229" i="2"/>
  <c r="M229" i="3"/>
  <c r="S229"/>
  <c r="K248"/>
  <c r="P248"/>
  <c r="T248"/>
  <c r="E248"/>
  <c r="E240" i="2"/>
  <c r="M240"/>
  <c r="S240" i="3"/>
  <c r="U240"/>
  <c r="K240"/>
  <c r="K240" i="2"/>
  <c r="L240" i="3"/>
  <c r="J240" i="2"/>
  <c r="N319"/>
  <c r="G319" i="3"/>
  <c r="F319"/>
  <c r="O319" i="2"/>
  <c r="U319" i="3"/>
  <c r="F319" i="2"/>
  <c r="Q319" i="3"/>
  <c r="I319"/>
  <c r="S319"/>
  <c r="L319"/>
  <c r="S319" i="2"/>
  <c r="N319" i="3"/>
  <c r="N116"/>
  <c r="T116"/>
  <c r="F378" i="2"/>
  <c r="Q378" i="3"/>
  <c r="E111" i="2"/>
  <c r="E222" i="3"/>
  <c r="E387" i="2"/>
  <c r="E221"/>
  <c r="F24" i="3"/>
  <c r="F24" i="2"/>
  <c r="P364"/>
  <c r="O364" i="3"/>
  <c r="I364" i="2"/>
  <c r="L364"/>
  <c r="T229" i="3"/>
  <c r="F229"/>
  <c r="I229" i="2"/>
  <c r="Q229"/>
  <c r="N369"/>
  <c r="Q229" i="3"/>
  <c r="S24"/>
  <c r="J171"/>
  <c r="J241"/>
  <c r="P229" i="2"/>
  <c r="P24"/>
  <c r="O387"/>
  <c r="J305" i="3"/>
  <c r="J369" i="2"/>
  <c r="O139"/>
  <c r="N171"/>
  <c r="L324"/>
  <c r="L423" i="3"/>
  <c r="P423"/>
  <c r="G268"/>
  <c r="M268" i="2"/>
  <c r="P268"/>
  <c r="Q235" i="3"/>
  <c r="O235" i="2"/>
  <c r="F235"/>
  <c r="S12" i="3"/>
  <c r="K12" i="2"/>
  <c r="F12" i="3"/>
  <c r="E12"/>
  <c r="I12" i="2"/>
  <c r="M423"/>
  <c r="F423" i="3"/>
  <c r="F387"/>
  <c r="K387" i="2"/>
  <c r="K327" i="3"/>
  <c r="M327" i="2"/>
  <c r="L327"/>
  <c r="O327"/>
  <c r="M175" i="3"/>
  <c r="I175" i="2"/>
  <c r="S37" i="3"/>
  <c r="Q37" i="2"/>
  <c r="N37" i="3"/>
  <c r="L37" i="2"/>
  <c r="P37"/>
  <c r="I159"/>
  <c r="G423" i="3"/>
  <c r="L423" i="2"/>
  <c r="G423"/>
  <c r="E423"/>
  <c r="E86"/>
  <c r="E305" i="3"/>
  <c r="E309" i="2"/>
  <c r="E113" i="3"/>
  <c r="E366"/>
  <c r="G368" i="2"/>
  <c r="Q248" i="3"/>
  <c r="O248" i="2"/>
  <c r="F368"/>
  <c r="U248" i="3"/>
  <c r="U229"/>
  <c r="J387"/>
  <c r="Q364"/>
  <c r="L364"/>
  <c r="L12"/>
  <c r="I12"/>
  <c r="G24"/>
  <c r="T24"/>
  <c r="N268"/>
  <c r="K268"/>
  <c r="Q404" i="2"/>
  <c r="I404" i="3"/>
  <c r="L404"/>
  <c r="Q268"/>
  <c r="Q404"/>
  <c r="O404"/>
  <c r="F404" i="2"/>
  <c r="L404"/>
  <c r="L387" i="3"/>
  <c r="G229"/>
  <c r="G37"/>
  <c r="S248"/>
  <c r="I37"/>
  <c r="P37"/>
  <c r="Q37"/>
  <c r="R404"/>
  <c r="K404"/>
  <c r="G107"/>
  <c r="E107"/>
  <c r="K107"/>
  <c r="O107"/>
  <c r="T107"/>
  <c r="N107" i="2"/>
  <c r="G107"/>
  <c r="H373"/>
  <c r="J373"/>
  <c r="R373" i="3"/>
  <c r="F373"/>
  <c r="G373"/>
  <c r="K373"/>
  <c r="U373"/>
  <c r="O373" i="2"/>
  <c r="L248"/>
  <c r="J248" i="3"/>
  <c r="I24" i="2"/>
  <c r="E24" i="3"/>
  <c r="R364"/>
  <c r="K364"/>
  <c r="N364" i="2"/>
  <c r="O229" i="3"/>
  <c r="G229" i="2"/>
  <c r="R229" i="3"/>
  <c r="N229" i="2"/>
  <c r="F364" i="3"/>
  <c r="M13"/>
  <c r="S308"/>
  <c r="H369"/>
  <c r="P199" i="2"/>
  <c r="J268"/>
  <c r="O366" i="3"/>
  <c r="K369" i="2"/>
  <c r="O139" i="3"/>
  <c r="O247" i="2"/>
  <c r="J423" i="3"/>
  <c r="I423"/>
  <c r="F268"/>
  <c r="S268" i="2"/>
  <c r="O268"/>
  <c r="K235" i="3"/>
  <c r="K235" i="2"/>
  <c r="S235"/>
  <c r="M12" i="3"/>
  <c r="Q12" i="2"/>
  <c r="E12"/>
  <c r="R12" i="3"/>
  <c r="G12" i="2"/>
  <c r="J423"/>
  <c r="H387" i="3"/>
  <c r="Q387" i="2"/>
  <c r="F387"/>
  <c r="F327" i="3"/>
  <c r="S327" i="2"/>
  <c r="F327"/>
  <c r="E327"/>
  <c r="Q327"/>
  <c r="R175" i="3"/>
  <c r="M37"/>
  <c r="E37"/>
  <c r="J37"/>
  <c r="O37" i="2"/>
  <c r="I37"/>
  <c r="O423" i="3"/>
  <c r="H423" i="2"/>
  <c r="Q423" i="3"/>
  <c r="N423" i="2"/>
  <c r="E368"/>
  <c r="L248" i="3"/>
  <c r="H229"/>
  <c r="O37"/>
  <c r="U368"/>
  <c r="N327"/>
  <c r="I404" i="2"/>
  <c r="L229" i="3"/>
  <c r="J229" i="2"/>
  <c r="E364"/>
  <c r="S364"/>
  <c r="Q12" i="3"/>
  <c r="O12" i="2"/>
  <c r="Q24"/>
  <c r="L24" i="3"/>
  <c r="T268"/>
  <c r="M268"/>
  <c r="F404"/>
  <c r="F390"/>
  <c r="U404"/>
  <c r="E24" i="2"/>
  <c r="J404" i="3"/>
  <c r="T404"/>
  <c r="S404" i="2"/>
  <c r="H404"/>
  <c r="E408"/>
  <c r="L408" i="3"/>
  <c r="G404" i="2"/>
  <c r="U37" i="3"/>
  <c r="K37"/>
  <c r="I248"/>
  <c r="O359"/>
  <c r="P248" i="2"/>
  <c r="N248"/>
  <c r="G76" i="3"/>
  <c r="P76" i="2"/>
  <c r="S76" i="3"/>
  <c r="J419"/>
  <c r="H419"/>
  <c r="F419" i="2"/>
  <c r="O419" i="3"/>
  <c r="E419"/>
  <c r="N419"/>
  <c r="G111" i="2"/>
  <c r="H399"/>
  <c r="N248" i="3"/>
  <c r="I248" i="2"/>
  <c r="H368"/>
  <c r="Q111"/>
  <c r="I111"/>
  <c r="H248"/>
  <c r="J248"/>
  <c r="K368"/>
  <c r="L368"/>
  <c r="F222" i="3"/>
  <c r="G364" i="2"/>
  <c r="P111"/>
  <c r="F248" i="3"/>
  <c r="E248" i="2"/>
  <c r="S248"/>
  <c r="P368"/>
  <c r="E268"/>
  <c r="M308"/>
  <c r="E399"/>
  <c r="N24"/>
  <c r="R24" i="3"/>
  <c r="K24" i="2"/>
  <c r="M364" i="3"/>
  <c r="G364"/>
  <c r="E364"/>
  <c r="H364" i="2"/>
  <c r="I229" i="3"/>
  <c r="F229" i="2"/>
  <c r="N229" i="3"/>
  <c r="M229" i="2"/>
  <c r="N364" i="3"/>
  <c r="H24"/>
  <c r="U308"/>
  <c r="L387" i="2"/>
  <c r="J113"/>
  <c r="Q268"/>
  <c r="N387"/>
  <c r="O247" i="3"/>
  <c r="J24" i="2"/>
  <c r="O423"/>
  <c r="K423" i="3"/>
  <c r="N423"/>
  <c r="R423"/>
  <c r="P268"/>
  <c r="U268"/>
  <c r="F268" i="2"/>
  <c r="G268"/>
  <c r="I235" i="3"/>
  <c r="R235"/>
  <c r="H12"/>
  <c r="F12" i="2"/>
  <c r="N12"/>
  <c r="N12" i="3"/>
  <c r="J12" i="2"/>
  <c r="R387" i="3"/>
  <c r="G387" i="2"/>
  <c r="I387"/>
  <c r="J327"/>
  <c r="K327"/>
  <c r="H327"/>
  <c r="G327"/>
  <c r="H37" i="3"/>
  <c r="M37" i="2"/>
  <c r="F37" i="3"/>
  <c r="N37" i="2"/>
  <c r="J37"/>
  <c r="T423" i="3"/>
  <c r="I423" i="2"/>
  <c r="F290" i="3"/>
  <c r="O364" i="2"/>
  <c r="T368" i="3"/>
  <c r="T37"/>
  <c r="G248"/>
  <c r="K229" i="2"/>
  <c r="H248" i="3"/>
  <c r="K368"/>
  <c r="E229" i="2"/>
  <c r="T364" i="3"/>
  <c r="P364"/>
  <c r="M364" i="2"/>
  <c r="K12" i="3"/>
  <c r="P12" i="2"/>
  <c r="P24" i="3"/>
  <c r="U24"/>
  <c r="G24" i="2"/>
  <c r="L268"/>
  <c r="H268"/>
  <c r="E404"/>
  <c r="E268" i="3"/>
  <c r="S404"/>
  <c r="O404" i="2"/>
  <c r="P404"/>
  <c r="J404"/>
  <c r="R408" i="3"/>
  <c r="H408"/>
  <c r="U408"/>
  <c r="H37" i="2"/>
  <c r="E229" i="3"/>
  <c r="G404"/>
  <c r="N279"/>
  <c r="Q248" i="2"/>
  <c r="H252" i="3"/>
  <c r="O373"/>
  <c r="O119" i="2"/>
  <c r="Q119" i="3"/>
  <c r="M119"/>
  <c r="H119" i="2"/>
  <c r="E119" i="3"/>
  <c r="L119"/>
  <c r="M219"/>
  <c r="T219"/>
  <c r="I219" i="2"/>
  <c r="O279" i="3"/>
  <c r="R279"/>
  <c r="F354"/>
  <c r="G354"/>
  <c r="L354"/>
  <c r="P354"/>
  <c r="U423"/>
  <c r="S423" i="2"/>
  <c r="E423" i="3"/>
  <c r="P182" i="2"/>
  <c r="E85"/>
  <c r="E274"/>
  <c r="J283" i="3"/>
  <c r="Q257" i="2"/>
  <c r="M210"/>
  <c r="O133" i="3"/>
  <c r="N13" i="2"/>
  <c r="J151"/>
  <c r="I91"/>
  <c r="N318"/>
  <c r="E241" i="3"/>
  <c r="E150"/>
  <c r="E176"/>
  <c r="E18"/>
  <c r="E30" i="2"/>
  <c r="E262" i="3"/>
  <c r="E387"/>
  <c r="E346"/>
  <c r="L236"/>
  <c r="G42"/>
  <c r="U42"/>
  <c r="K408"/>
  <c r="N408"/>
  <c r="F408"/>
  <c r="H423"/>
  <c r="M368" i="2"/>
  <c r="H368" i="3"/>
  <c r="P368"/>
  <c r="N368"/>
  <c r="O368"/>
  <c r="R368"/>
  <c r="N368" i="2"/>
  <c r="Q368"/>
  <c r="J368" i="3"/>
  <c r="I368" i="2"/>
  <c r="Q368" i="3"/>
  <c r="S368"/>
  <c r="E368"/>
  <c r="M368"/>
  <c r="L368"/>
  <c r="G368"/>
  <c r="M12" i="2"/>
  <c r="O12" i="3"/>
  <c r="J268"/>
  <c r="L268"/>
  <c r="Q387"/>
  <c r="G387"/>
  <c r="T387"/>
  <c r="E108"/>
  <c r="T108"/>
  <c r="M108"/>
  <c r="E108" i="2"/>
  <c r="U108" i="3"/>
  <c r="J108"/>
  <c r="H108"/>
  <c r="I108"/>
  <c r="M108" i="2"/>
  <c r="N108" i="3"/>
  <c r="P108"/>
  <c r="O108" i="2"/>
  <c r="Q108"/>
  <c r="R108" i="3"/>
  <c r="L137" i="2"/>
  <c r="O137" i="3"/>
  <c r="H137"/>
  <c r="F137" i="2"/>
  <c r="T137" i="3"/>
  <c r="L137"/>
  <c r="G137" i="2"/>
  <c r="I137" i="3"/>
  <c r="E137" i="2"/>
  <c r="M137" i="3"/>
  <c r="Q137"/>
  <c r="G137"/>
  <c r="S137"/>
  <c r="G141" i="2"/>
  <c r="H141" i="3"/>
  <c r="M141"/>
  <c r="U141"/>
  <c r="L141"/>
  <c r="N257"/>
  <c r="N181" i="2"/>
  <c r="G108"/>
  <c r="S129"/>
  <c r="T129" i="3"/>
  <c r="O129" i="2"/>
  <c r="O129" i="3"/>
  <c r="N382" i="2"/>
  <c r="G382" i="3"/>
  <c r="S382"/>
  <c r="Q382" i="2"/>
  <c r="P382" i="3"/>
  <c r="L382"/>
  <c r="R382"/>
  <c r="Q382"/>
  <c r="K382"/>
  <c r="I382" i="2"/>
  <c r="M382" i="3"/>
  <c r="J382"/>
  <c r="N382"/>
  <c r="K382" i="2"/>
  <c r="T382" i="3"/>
  <c r="J382" i="2"/>
  <c r="U382" i="3"/>
  <c r="E382"/>
  <c r="I252" i="2"/>
  <c r="Q252" i="3"/>
  <c r="I252"/>
  <c r="Q252" i="2"/>
  <c r="N252"/>
  <c r="S252" i="3"/>
  <c r="M252"/>
  <c r="M252" i="2"/>
  <c r="G252" i="3"/>
  <c r="P252" i="2"/>
  <c r="L252"/>
  <c r="T252" i="3"/>
  <c r="L252"/>
  <c r="J252" i="2"/>
  <c r="O252" i="3"/>
  <c r="I327" i="2"/>
  <c r="Q327" i="3"/>
  <c r="H327"/>
  <c r="R327"/>
  <c r="E327"/>
  <c r="G327"/>
  <c r="N327" i="2"/>
  <c r="T327" i="3"/>
  <c r="J327"/>
  <c r="P327"/>
  <c r="I327"/>
  <c r="E127" i="2"/>
  <c r="P334"/>
  <c r="O276" i="3"/>
  <c r="I99" i="2"/>
  <c r="I48" i="3"/>
  <c r="F228" i="2"/>
  <c r="F282"/>
  <c r="E384"/>
  <c r="O398" i="3"/>
  <c r="N398" i="2"/>
  <c r="J398" i="3"/>
  <c r="H268"/>
  <c r="O268"/>
  <c r="M387"/>
  <c r="G12"/>
  <c r="N387"/>
  <c r="K42"/>
  <c r="Q42"/>
  <c r="P387"/>
  <c r="M387" i="2"/>
  <c r="P129"/>
  <c r="I137"/>
  <c r="E137" i="3"/>
  <c r="J156" i="2"/>
  <c r="E382"/>
  <c r="E141"/>
  <c r="I300"/>
  <c r="N300"/>
  <c r="S300"/>
  <c r="Q300" i="3"/>
  <c r="F300"/>
  <c r="H300"/>
  <c r="M300" i="2"/>
  <c r="L300" i="3"/>
  <c r="O300" i="2"/>
  <c r="R300" i="3"/>
  <c r="Q300" i="2"/>
  <c r="G300" i="3"/>
  <c r="M300"/>
  <c r="E300"/>
  <c r="P300"/>
  <c r="K300"/>
  <c r="N300"/>
  <c r="E223"/>
  <c r="U223"/>
  <c r="S403" i="2"/>
  <c r="J403" i="3"/>
  <c r="S359" i="2"/>
  <c r="L359"/>
  <c r="F359" i="3"/>
  <c r="Q359" i="2"/>
  <c r="H359" i="3"/>
  <c r="R359"/>
  <c r="L359"/>
  <c r="J359"/>
  <c r="S359"/>
  <c r="M359"/>
  <c r="P359"/>
  <c r="F359" i="2"/>
  <c r="Q359" i="3"/>
  <c r="I359"/>
  <c r="E359" i="2"/>
  <c r="M359"/>
  <c r="K359" i="3"/>
  <c r="E359"/>
  <c r="G156" i="2"/>
  <c r="T156" i="3"/>
  <c r="N156"/>
  <c r="F156"/>
  <c r="I156" i="2"/>
  <c r="H156" i="3"/>
  <c r="E156"/>
  <c r="N156" i="2"/>
  <c r="S156" i="3"/>
  <c r="J156"/>
  <c r="F156" i="2"/>
  <c r="K156" i="3"/>
  <c r="Q156" i="2"/>
  <c r="O156" i="3"/>
  <c r="T161"/>
  <c r="O161"/>
  <c r="I393"/>
  <c r="U393"/>
  <c r="P393"/>
  <c r="P393" i="2"/>
  <c r="N317"/>
  <c r="N317" i="3"/>
  <c r="I317"/>
  <c r="F317" i="2"/>
  <c r="F317" i="3"/>
  <c r="E317"/>
  <c r="H317"/>
  <c r="P317" i="2"/>
  <c r="J317"/>
  <c r="O317" i="3"/>
  <c r="K317"/>
  <c r="G317" i="2"/>
  <c r="O317"/>
  <c r="U317" i="3"/>
  <c r="Q317"/>
  <c r="T317"/>
  <c r="E127"/>
  <c r="Q190" i="2"/>
  <c r="O155" i="3"/>
  <c r="E280"/>
  <c r="E139" i="2"/>
  <c r="F36"/>
  <c r="F110"/>
  <c r="J17" i="3"/>
  <c r="J17" i="2"/>
  <c r="O387" i="3"/>
  <c r="S387"/>
  <c r="K387"/>
  <c r="N219" i="2"/>
  <c r="E252"/>
  <c r="J137"/>
  <c r="P317" i="3"/>
  <c r="J324" i="2"/>
  <c r="Q324" i="3"/>
  <c r="U324"/>
  <c r="K324"/>
  <c r="J324"/>
  <c r="N324"/>
  <c r="S324"/>
  <c r="R324"/>
  <c r="E324" i="2"/>
  <c r="G324" i="3"/>
  <c r="I324"/>
  <c r="I194" i="2"/>
  <c r="N194"/>
  <c r="E194"/>
  <c r="G194"/>
  <c r="S194" i="3"/>
  <c r="O194"/>
  <c r="K194"/>
  <c r="G194"/>
  <c r="O194" i="2"/>
  <c r="S194"/>
  <c r="E194" i="3"/>
  <c r="Q194"/>
  <c r="L194"/>
  <c r="F194"/>
  <c r="M194" i="2"/>
  <c r="F194"/>
  <c r="R194" i="3"/>
  <c r="M194"/>
  <c r="H194"/>
  <c r="L194" i="2"/>
  <c r="H194"/>
  <c r="J194"/>
  <c r="T194" i="3"/>
  <c r="N194"/>
  <c r="I194"/>
  <c r="Q194" i="2"/>
  <c r="J194" i="3"/>
  <c r="U194"/>
  <c r="P194"/>
  <c r="K194" i="2"/>
  <c r="N195"/>
  <c r="I195"/>
  <c r="F195"/>
  <c r="Q195"/>
  <c r="E195" i="3"/>
  <c r="S195"/>
  <c r="O195"/>
  <c r="K195"/>
  <c r="G195"/>
  <c r="L195" i="2"/>
  <c r="S195"/>
  <c r="M195"/>
  <c r="Q195" i="3"/>
  <c r="L195"/>
  <c r="F195"/>
  <c r="O195" i="2"/>
  <c r="H195"/>
  <c r="R195" i="3"/>
  <c r="M195"/>
  <c r="H195"/>
  <c r="G195" i="2"/>
  <c r="K195"/>
  <c r="T195" i="3"/>
  <c r="N195"/>
  <c r="I195"/>
  <c r="E195" i="2"/>
  <c r="J195" i="3"/>
  <c r="P195"/>
  <c r="U195"/>
  <c r="G297" i="2"/>
  <c r="J297"/>
  <c r="H297"/>
  <c r="M297"/>
  <c r="G297" i="3"/>
  <c r="T297"/>
  <c r="R297"/>
  <c r="K297"/>
  <c r="S297"/>
  <c r="Q297"/>
  <c r="M297"/>
  <c r="E297"/>
  <c r="P297"/>
  <c r="J297"/>
  <c r="S297" i="2"/>
  <c r="H297" i="3"/>
  <c r="L297"/>
  <c r="O297"/>
  <c r="N297"/>
  <c r="N376" i="2"/>
  <c r="G376"/>
  <c r="M376"/>
  <c r="E376"/>
  <c r="R376" i="3"/>
  <c r="K376" i="2"/>
  <c r="S376"/>
  <c r="S376" i="3"/>
  <c r="Q376"/>
  <c r="J376" i="2"/>
  <c r="F376" i="3"/>
  <c r="M376"/>
  <c r="L376"/>
  <c r="K376"/>
  <c r="I376" i="2"/>
  <c r="N376" i="3"/>
  <c r="T376"/>
  <c r="G376"/>
  <c r="H376"/>
  <c r="K394" i="2"/>
  <c r="T394" i="3"/>
  <c r="P394"/>
  <c r="I394"/>
  <c r="L394"/>
  <c r="Q394"/>
  <c r="F308" i="2"/>
  <c r="G308"/>
  <c r="Q308"/>
  <c r="M308" i="3"/>
  <c r="G308"/>
  <c r="I308" i="2"/>
  <c r="K308" i="3"/>
  <c r="T308"/>
  <c r="N308"/>
  <c r="H308"/>
  <c r="H308" i="2"/>
  <c r="R308" i="3"/>
  <c r="Q308"/>
  <c r="L308"/>
  <c r="F175" i="2"/>
  <c r="H175"/>
  <c r="L175" i="3"/>
  <c r="Q175" i="2"/>
  <c r="Q175" i="3"/>
  <c r="S175"/>
  <c r="H175"/>
  <c r="K175"/>
  <c r="P175"/>
  <c r="K206" i="2"/>
  <c r="M206"/>
  <c r="E206" i="3"/>
  <c r="S206"/>
  <c r="O206"/>
  <c r="K206"/>
  <c r="G206"/>
  <c r="P206" i="2"/>
  <c r="Q206"/>
  <c r="Q206" i="3"/>
  <c r="L206"/>
  <c r="E206" i="2"/>
  <c r="O206"/>
  <c r="M206" i="3"/>
  <c r="H206"/>
  <c r="G206" i="2"/>
  <c r="H206"/>
  <c r="N206"/>
  <c r="T206" i="3"/>
  <c r="N206"/>
  <c r="I206"/>
  <c r="U206"/>
  <c r="L206" i="2"/>
  <c r="I206"/>
  <c r="J206" i="3"/>
  <c r="J206" i="2"/>
  <c r="P206" i="3"/>
  <c r="O71" i="2"/>
  <c r="S71" i="3"/>
  <c r="K71"/>
  <c r="S71" i="2"/>
  <c r="L71" i="3"/>
  <c r="I71" i="2"/>
  <c r="J71"/>
  <c r="Q71" i="3"/>
  <c r="F71" i="2"/>
  <c r="H71" i="3"/>
  <c r="N350" i="2"/>
  <c r="Q350" i="3"/>
  <c r="G350" i="2"/>
  <c r="K350"/>
  <c r="U350" i="3"/>
  <c r="S350"/>
  <c r="L350"/>
  <c r="M350"/>
  <c r="I350" i="2"/>
  <c r="I350" i="3"/>
  <c r="J350"/>
  <c r="P350"/>
  <c r="G350"/>
  <c r="K350"/>
  <c r="F350"/>
  <c r="N350"/>
  <c r="T350"/>
  <c r="H350" i="2"/>
  <c r="H350" i="3"/>
  <c r="R350"/>
  <c r="E350"/>
  <c r="P369" i="2"/>
  <c r="G369"/>
  <c r="U369" i="3"/>
  <c r="I369"/>
  <c r="T369"/>
  <c r="M369" i="2"/>
  <c r="N369" i="3"/>
  <c r="O369"/>
  <c r="R369"/>
  <c r="L369"/>
  <c r="M369"/>
  <c r="Q369" i="2"/>
  <c r="J369" i="3"/>
  <c r="P369"/>
  <c r="G369"/>
  <c r="S369"/>
  <c r="K263" i="2"/>
  <c r="E263"/>
  <c r="J263"/>
  <c r="U263" i="3"/>
  <c r="N263"/>
  <c r="K263"/>
  <c r="H263" i="2"/>
  <c r="H263" i="3"/>
  <c r="M263"/>
  <c r="S263"/>
  <c r="T263"/>
  <c r="Q263"/>
  <c r="F263"/>
  <c r="O263"/>
  <c r="G263"/>
  <c r="L263"/>
  <c r="J263"/>
  <c r="F397"/>
  <c r="I397" i="2"/>
  <c r="U397" i="3"/>
  <c r="L397"/>
  <c r="R397"/>
  <c r="I397"/>
  <c r="F121" i="2"/>
  <c r="T121" i="3"/>
  <c r="O121"/>
  <c r="I121"/>
  <c r="E121" i="2"/>
  <c r="M121"/>
  <c r="Q121" i="3"/>
  <c r="K121"/>
  <c r="O121" i="2"/>
  <c r="G121"/>
  <c r="S121" i="3"/>
  <c r="L121"/>
  <c r="P121" i="2"/>
  <c r="E121" i="3"/>
  <c r="U121"/>
  <c r="M121"/>
  <c r="G121"/>
  <c r="P121"/>
  <c r="K121" i="2"/>
  <c r="H121" i="3"/>
  <c r="J307" i="2"/>
  <c r="M307"/>
  <c r="K307"/>
  <c r="O307"/>
  <c r="Q307"/>
  <c r="S307"/>
  <c r="N307"/>
  <c r="O307" i="3"/>
  <c r="L307" i="2"/>
  <c r="I307"/>
  <c r="N307" i="3"/>
  <c r="Q307"/>
  <c r="M307"/>
  <c r="T307"/>
  <c r="G307" i="2"/>
  <c r="P307"/>
  <c r="K307" i="3"/>
  <c r="J307"/>
  <c r="I307"/>
  <c r="P307"/>
  <c r="S307"/>
  <c r="E307"/>
  <c r="L307"/>
  <c r="R307"/>
  <c r="F307" i="2"/>
  <c r="G307" i="3"/>
  <c r="U307"/>
  <c r="H307"/>
  <c r="H307" i="2"/>
  <c r="F307" i="3"/>
  <c r="U235"/>
  <c r="L235"/>
  <c r="I235" i="2"/>
  <c r="S235" i="3"/>
  <c r="G235"/>
  <c r="H235"/>
  <c r="M235"/>
  <c r="P235"/>
  <c r="F29" i="2"/>
  <c r="P29"/>
  <c r="H29"/>
  <c r="G29"/>
  <c r="Q29"/>
  <c r="M29"/>
  <c r="L29"/>
  <c r="T29" i="3"/>
  <c r="P29"/>
  <c r="L29"/>
  <c r="H29"/>
  <c r="K29" i="2"/>
  <c r="U29" i="3"/>
  <c r="Q29"/>
  <c r="M29"/>
  <c r="J29" i="2"/>
  <c r="R29" i="3"/>
  <c r="N29"/>
  <c r="J29"/>
  <c r="F29"/>
  <c r="O29"/>
  <c r="S29"/>
  <c r="K29"/>
  <c r="O29" i="2"/>
  <c r="G29" i="3"/>
  <c r="J162" i="2"/>
  <c r="O162"/>
  <c r="G162"/>
  <c r="P162" i="3"/>
  <c r="S162"/>
  <c r="H162"/>
  <c r="K162"/>
  <c r="F162" i="2"/>
  <c r="L162" i="3"/>
  <c r="Q162"/>
  <c r="P243" i="2"/>
  <c r="E383" i="3"/>
  <c r="I331" i="2"/>
  <c r="E376" i="3"/>
  <c r="E92"/>
  <c r="L308" i="2"/>
  <c r="T71" i="3"/>
  <c r="K124" i="2"/>
  <c r="J227"/>
  <c r="P255" i="3"/>
  <c r="M71"/>
  <c r="F324"/>
  <c r="H383"/>
  <c r="E324"/>
  <c r="K297" i="2"/>
  <c r="N297"/>
  <c r="L297"/>
  <c r="N227"/>
  <c r="J132"/>
  <c r="J227" i="3"/>
  <c r="J255" i="2"/>
  <c r="R402"/>
  <c r="Q227"/>
  <c r="P233"/>
  <c r="R27"/>
  <c r="R204"/>
  <c r="O124" i="3"/>
  <c r="M124" i="2"/>
  <c r="N124" i="3"/>
  <c r="S124" i="2"/>
  <c r="P324"/>
  <c r="O93" i="3"/>
  <c r="N98" i="2"/>
  <c r="H324" i="3"/>
  <c r="F324" i="2"/>
  <c r="H324"/>
  <c r="J394"/>
  <c r="G175" i="3"/>
  <c r="K175" i="2"/>
  <c r="O175"/>
  <c r="N175" i="3"/>
  <c r="N175" i="2"/>
  <c r="M394" i="3"/>
  <c r="M394" i="2"/>
  <c r="G394"/>
  <c r="E394"/>
  <c r="E233" i="3"/>
  <c r="E254"/>
  <c r="E335" i="2"/>
  <c r="E375" i="3"/>
  <c r="F50" i="2"/>
  <c r="F132" i="3"/>
  <c r="F173"/>
  <c r="F286" i="2"/>
  <c r="E25"/>
  <c r="E57" i="3"/>
  <c r="E93"/>
  <c r="E132" i="2"/>
  <c r="P194"/>
  <c r="F263"/>
  <c r="E369"/>
  <c r="P71"/>
  <c r="R206" i="3"/>
  <c r="O376"/>
  <c r="F394"/>
  <c r="E308" i="2"/>
  <c r="E369" i="3"/>
  <c r="E175"/>
  <c r="M324"/>
  <c r="F206" i="2"/>
  <c r="E162"/>
  <c r="L124"/>
  <c r="U124" i="3"/>
  <c r="K124"/>
  <c r="Q124" i="2"/>
  <c r="H124" i="3"/>
  <c r="P124" i="2"/>
  <c r="M124" i="3"/>
  <c r="P124"/>
  <c r="Q124"/>
  <c r="G124"/>
  <c r="N222" i="2"/>
  <c r="G222"/>
  <c r="Q222" i="3"/>
  <c r="L222"/>
  <c r="G222"/>
  <c r="F222" i="2"/>
  <c r="T222" i="3"/>
  <c r="M222"/>
  <c r="Q222" i="2"/>
  <c r="U222" i="3"/>
  <c r="O222"/>
  <c r="H222"/>
  <c r="L222" i="2"/>
  <c r="P222" i="3"/>
  <c r="I222"/>
  <c r="K222"/>
  <c r="O222" i="2"/>
  <c r="S222" i="3"/>
  <c r="R47"/>
  <c r="N47"/>
  <c r="J47"/>
  <c r="F47"/>
  <c r="G47" i="2"/>
  <c r="Q47" i="3"/>
  <c r="L47"/>
  <c r="G47"/>
  <c r="S47"/>
  <c r="M47"/>
  <c r="H47"/>
  <c r="I47" i="2"/>
  <c r="T47" i="3"/>
  <c r="O47"/>
  <c r="I47"/>
  <c r="E47"/>
  <c r="U47"/>
  <c r="K47"/>
  <c r="P47"/>
  <c r="N331" i="2"/>
  <c r="O331"/>
  <c r="M331"/>
  <c r="K331"/>
  <c r="P331"/>
  <c r="K331" i="3"/>
  <c r="N331"/>
  <c r="P331"/>
  <c r="R331"/>
  <c r="L331" i="2"/>
  <c r="H331"/>
  <c r="G331"/>
  <c r="S331" i="3"/>
  <c r="T331"/>
  <c r="M331"/>
  <c r="Q331" i="2"/>
  <c r="I331" i="3"/>
  <c r="Q331"/>
  <c r="O331"/>
  <c r="L331"/>
  <c r="J331" i="2"/>
  <c r="F331" i="3"/>
  <c r="G331"/>
  <c r="U331"/>
  <c r="E331"/>
  <c r="H331"/>
  <c r="J331"/>
  <c r="H383" i="2"/>
  <c r="P383"/>
  <c r="F383"/>
  <c r="F383" i="3"/>
  <c r="R383"/>
  <c r="K383"/>
  <c r="Q383"/>
  <c r="O383"/>
  <c r="L383"/>
  <c r="M383"/>
  <c r="N383" i="2"/>
  <c r="S383" i="3"/>
  <c r="T383"/>
  <c r="J383"/>
  <c r="P383"/>
  <c r="M111" i="2"/>
  <c r="F111"/>
  <c r="E111" i="3"/>
  <c r="S111"/>
  <c r="O111"/>
  <c r="K111"/>
  <c r="G111"/>
  <c r="K111" i="2"/>
  <c r="U111" i="3"/>
  <c r="P111"/>
  <c r="J111"/>
  <c r="O111" i="2"/>
  <c r="Q111" i="3"/>
  <c r="L111"/>
  <c r="F111"/>
  <c r="L111" i="2"/>
  <c r="R111" i="3"/>
  <c r="M111"/>
  <c r="H111"/>
  <c r="I111"/>
  <c r="T111"/>
  <c r="N111"/>
  <c r="F316" i="2"/>
  <c r="M316"/>
  <c r="O316" i="3"/>
  <c r="G316"/>
  <c r="E316"/>
  <c r="R316"/>
  <c r="H316"/>
  <c r="S316"/>
  <c r="N316"/>
  <c r="Q316"/>
  <c r="M316"/>
  <c r="I316"/>
  <c r="T316"/>
  <c r="F316"/>
  <c r="L316"/>
  <c r="S372"/>
  <c r="G372" i="2"/>
  <c r="M372" i="3"/>
  <c r="P372" i="2"/>
  <c r="U372" i="3"/>
  <c r="F372" i="2"/>
  <c r="G372" i="3"/>
  <c r="S166" i="2"/>
  <c r="E166"/>
  <c r="H166"/>
  <c r="T166" i="3"/>
  <c r="L166"/>
  <c r="H166"/>
  <c r="N166" i="2"/>
  <c r="F166"/>
  <c r="G166"/>
  <c r="Q166" i="3"/>
  <c r="K166"/>
  <c r="F166"/>
  <c r="O166" i="2"/>
  <c r="Q166"/>
  <c r="E166" i="3"/>
  <c r="R166"/>
  <c r="M166"/>
  <c r="G166"/>
  <c r="L166" i="2"/>
  <c r="J166"/>
  <c r="I166"/>
  <c r="S166" i="3"/>
  <c r="N166"/>
  <c r="I166"/>
  <c r="U166"/>
  <c r="M166" i="2"/>
  <c r="P166"/>
  <c r="K166"/>
  <c r="J166" i="3"/>
  <c r="O166"/>
  <c r="O260" i="2"/>
  <c r="P260"/>
  <c r="N260"/>
  <c r="R260" i="3"/>
  <c r="K260" i="2"/>
  <c r="S260" i="3"/>
  <c r="L260" i="2"/>
  <c r="T260" i="3"/>
  <c r="M260" i="2"/>
  <c r="N351" i="3"/>
  <c r="T351"/>
  <c r="N351" i="2"/>
  <c r="P351"/>
  <c r="P329"/>
  <c r="G329" i="3"/>
  <c r="G329" i="2"/>
  <c r="K329" i="3"/>
  <c r="L329"/>
  <c r="K329" i="2"/>
  <c r="S329" i="3"/>
  <c r="N329"/>
  <c r="H329"/>
  <c r="J329"/>
  <c r="F329"/>
  <c r="U329"/>
  <c r="T329"/>
  <c r="E172" i="2"/>
  <c r="Q172"/>
  <c r="H172"/>
  <c r="P172"/>
  <c r="S172"/>
  <c r="L172"/>
  <c r="E172" i="3"/>
  <c r="T172"/>
  <c r="P172"/>
  <c r="L172"/>
  <c r="H172"/>
  <c r="J172" i="2"/>
  <c r="U172" i="3"/>
  <c r="O172"/>
  <c r="J172"/>
  <c r="G172" i="2"/>
  <c r="M172"/>
  <c r="Q172" i="3"/>
  <c r="K172"/>
  <c r="R172"/>
  <c r="M172"/>
  <c r="G172"/>
  <c r="N172"/>
  <c r="S172"/>
  <c r="O172" i="2"/>
  <c r="I172" i="3"/>
  <c r="F200" i="2"/>
  <c r="J200"/>
  <c r="P200"/>
  <c r="Q200" i="3"/>
  <c r="G200"/>
  <c r="K200" i="2"/>
  <c r="L200" i="3"/>
  <c r="M200"/>
  <c r="H200" i="2"/>
  <c r="S200" i="3"/>
  <c r="O200" i="2"/>
  <c r="L200"/>
  <c r="K200" i="3"/>
  <c r="U200"/>
  <c r="N370"/>
  <c r="P222" i="2"/>
  <c r="K47"/>
  <c r="S139"/>
  <c r="P376" i="3"/>
  <c r="E100"/>
  <c r="N71" i="2"/>
  <c r="F47"/>
  <c r="N47"/>
  <c r="L47"/>
  <c r="S41"/>
  <c r="S257"/>
  <c r="S331"/>
  <c r="U376" i="3"/>
  <c r="Q376" i="2"/>
  <c r="H222"/>
  <c r="O297"/>
  <c r="N222" i="3"/>
  <c r="J222" i="2"/>
  <c r="E71"/>
  <c r="E249"/>
  <c r="I308" i="3"/>
  <c r="N308" i="2"/>
  <c r="S329"/>
  <c r="E370"/>
  <c r="S383"/>
  <c r="J383"/>
  <c r="O71" i="3"/>
  <c r="F71"/>
  <c r="H71" i="2"/>
  <c r="S24"/>
  <c r="S42"/>
  <c r="J28"/>
  <c r="L124" i="3"/>
  <c r="U71"/>
  <c r="T324"/>
  <c r="O324"/>
  <c r="F308"/>
  <c r="O348"/>
  <c r="O383" i="2"/>
  <c r="I297"/>
  <c r="P297"/>
  <c r="F297"/>
  <c r="N243" i="3"/>
  <c r="J132"/>
  <c r="J171" i="2"/>
  <c r="R334"/>
  <c r="Q324"/>
  <c r="P255"/>
  <c r="N324"/>
  <c r="J283"/>
  <c r="L350"/>
  <c r="E350"/>
  <c r="R50"/>
  <c r="R65"/>
  <c r="I124" i="3"/>
  <c r="E124" i="2"/>
  <c r="J124" i="3"/>
  <c r="H124" i="2"/>
  <c r="J124"/>
  <c r="P324" i="3"/>
  <c r="H369" i="2"/>
  <c r="F369"/>
  <c r="O255"/>
  <c r="N98" i="3"/>
  <c r="N171"/>
  <c r="N249"/>
  <c r="J50" i="2"/>
  <c r="J221"/>
  <c r="J247"/>
  <c r="I263"/>
  <c r="N263"/>
  <c r="K324"/>
  <c r="I324"/>
  <c r="I394"/>
  <c r="S397" i="3"/>
  <c r="K394"/>
  <c r="P397"/>
  <c r="L235" i="2"/>
  <c r="T235" i="3"/>
  <c r="J235"/>
  <c r="E235" i="2"/>
  <c r="H235"/>
  <c r="I106" i="3"/>
  <c r="I386" i="2"/>
  <c r="O397" i="3"/>
  <c r="O397" i="2"/>
  <c r="H397"/>
  <c r="M397"/>
  <c r="P175"/>
  <c r="T175" i="3"/>
  <c r="J175"/>
  <c r="J175" i="2"/>
  <c r="L175"/>
  <c r="P401"/>
  <c r="S316"/>
  <c r="I95" i="3"/>
  <c r="J394"/>
  <c r="L394" i="2"/>
  <c r="O394"/>
  <c r="F394"/>
  <c r="S296"/>
  <c r="E171" i="3"/>
  <c r="E189" i="2"/>
  <c r="E288" i="3"/>
  <c r="F266"/>
  <c r="E6"/>
  <c r="F28"/>
  <c r="F50"/>
  <c r="F65" i="2"/>
  <c r="F132"/>
  <c r="E39"/>
  <c r="E72"/>
  <c r="E154"/>
  <c r="E402"/>
  <c r="M383"/>
  <c r="J121"/>
  <c r="E307"/>
  <c r="J235"/>
  <c r="P47"/>
  <c r="P195"/>
  <c r="O350" i="3"/>
  <c r="I29"/>
  <c r="E17" i="2"/>
  <c r="E29"/>
  <c r="E162" i="3"/>
  <c r="E308"/>
  <c r="N29" i="2"/>
  <c r="F206" i="3"/>
  <c r="F33" i="2"/>
  <c r="I33"/>
  <c r="H33"/>
  <c r="P33"/>
  <c r="K33"/>
  <c r="E33"/>
  <c r="T33" i="3"/>
  <c r="P33"/>
  <c r="L33"/>
  <c r="H33"/>
  <c r="J33" i="2"/>
  <c r="Q33"/>
  <c r="E33" i="3"/>
  <c r="U33"/>
  <c r="Q33"/>
  <c r="M33"/>
  <c r="I33"/>
  <c r="L33" i="2"/>
  <c r="G33"/>
  <c r="N33"/>
  <c r="R33" i="3"/>
  <c r="N33"/>
  <c r="J33"/>
  <c r="F33"/>
  <c r="M33" i="2"/>
  <c r="O33" i="3"/>
  <c r="O33" i="2"/>
  <c r="S33" i="3"/>
  <c r="G33"/>
  <c r="K33"/>
  <c r="K214" i="2"/>
  <c r="Q214"/>
  <c r="K214" i="3"/>
  <c r="M214" i="2"/>
  <c r="P214" i="3"/>
  <c r="Q214"/>
  <c r="S214"/>
  <c r="H214"/>
  <c r="I344" i="2"/>
  <c r="N344" i="3"/>
  <c r="S344"/>
  <c r="H344"/>
  <c r="P344"/>
  <c r="R344"/>
  <c r="E344"/>
  <c r="I344"/>
  <c r="T344"/>
  <c r="G344"/>
  <c r="J344"/>
  <c r="O344"/>
  <c r="K344"/>
  <c r="M398" i="2"/>
  <c r="K398"/>
  <c r="H398"/>
  <c r="G398"/>
  <c r="S398" i="3"/>
  <c r="G398"/>
  <c r="S398" i="2"/>
  <c r="P398" i="3"/>
  <c r="U398"/>
  <c r="J398" i="2"/>
  <c r="R398" i="3"/>
  <c r="T398"/>
  <c r="I398"/>
  <c r="I398" i="2"/>
  <c r="M398" i="3"/>
  <c r="Q398" i="2"/>
  <c r="N398" i="3"/>
  <c r="Q398"/>
  <c r="K398"/>
  <c r="H398"/>
  <c r="L398" i="2"/>
  <c r="P398"/>
  <c r="L398" i="3"/>
  <c r="K10" i="2"/>
  <c r="S10"/>
  <c r="F10"/>
  <c r="O10"/>
  <c r="P10"/>
  <c r="J10"/>
  <c r="N10"/>
  <c r="E10" i="3"/>
  <c r="S10"/>
  <c r="O10"/>
  <c r="K10"/>
  <c r="G10"/>
  <c r="H10" i="2"/>
  <c r="Q10"/>
  <c r="T10" i="3"/>
  <c r="L10"/>
  <c r="H10"/>
  <c r="G10" i="2"/>
  <c r="E10"/>
  <c r="U10" i="3"/>
  <c r="Q10"/>
  <c r="M10"/>
  <c r="I10"/>
  <c r="M10" i="2"/>
  <c r="J10" i="3"/>
  <c r="L10" i="2"/>
  <c r="N10" i="3"/>
  <c r="F10"/>
  <c r="R10"/>
  <c r="I10" i="2"/>
  <c r="N122"/>
  <c r="E122"/>
  <c r="M122"/>
  <c r="P122"/>
  <c r="K122"/>
  <c r="T122" i="3"/>
  <c r="P122"/>
  <c r="L122"/>
  <c r="H122"/>
  <c r="Q122" i="2"/>
  <c r="H122"/>
  <c r="R122" i="3"/>
  <c r="M122"/>
  <c r="G122"/>
  <c r="I122" i="2"/>
  <c r="E122" i="3"/>
  <c r="S122"/>
  <c r="N122"/>
  <c r="I122"/>
  <c r="G122" i="2"/>
  <c r="S122"/>
  <c r="L122"/>
  <c r="U122" i="3"/>
  <c r="O122"/>
  <c r="J122"/>
  <c r="O122" i="2"/>
  <c r="F122" i="3"/>
  <c r="K122"/>
  <c r="F122" i="2"/>
  <c r="Q122" i="3"/>
  <c r="L17" i="2"/>
  <c r="I17"/>
  <c r="F17"/>
  <c r="G17"/>
  <c r="S17"/>
  <c r="U17" i="3"/>
  <c r="Q17"/>
  <c r="M17"/>
  <c r="I17"/>
  <c r="P17" i="2"/>
  <c r="R17" i="3"/>
  <c r="N17"/>
  <c r="F17"/>
  <c r="H17" i="2"/>
  <c r="K17"/>
  <c r="N17"/>
  <c r="S17" i="3"/>
  <c r="O17"/>
  <c r="K17"/>
  <c r="G17"/>
  <c r="O17" i="2"/>
  <c r="H17" i="3"/>
  <c r="L17"/>
  <c r="P17"/>
  <c r="Q17" i="2"/>
  <c r="T17" i="3"/>
  <c r="T346"/>
  <c r="P346"/>
  <c r="U346"/>
  <c r="N346"/>
  <c r="G346"/>
  <c r="R346"/>
  <c r="F346"/>
  <c r="I346"/>
  <c r="Q346"/>
  <c r="O346"/>
  <c r="K390" i="2"/>
  <c r="P390"/>
  <c r="L390"/>
  <c r="S390"/>
  <c r="G390"/>
  <c r="M390"/>
  <c r="E390"/>
  <c r="P390" i="3"/>
  <c r="H390" i="2"/>
  <c r="U390" i="3"/>
  <c r="R390"/>
  <c r="G390"/>
  <c r="J390"/>
  <c r="J390" i="2"/>
  <c r="Q390"/>
  <c r="O390" i="3"/>
  <c r="I390"/>
  <c r="L390"/>
  <c r="H390"/>
  <c r="K390"/>
  <c r="M390"/>
  <c r="T390"/>
  <c r="S390"/>
  <c r="E390"/>
  <c r="N390" i="2"/>
  <c r="Q390" i="3"/>
  <c r="N390"/>
  <c r="H376" i="2"/>
  <c r="R222" i="3"/>
  <c r="E175" i="2"/>
  <c r="S308"/>
  <c r="K383"/>
  <c r="L383"/>
  <c r="J71" i="3"/>
  <c r="O233"/>
  <c r="H47" i="2"/>
  <c r="M47"/>
  <c r="S47"/>
  <c r="S37"/>
  <c r="S233"/>
  <c r="E331"/>
  <c r="J376" i="3"/>
  <c r="O376" i="2"/>
  <c r="P376"/>
  <c r="S107"/>
  <c r="M222"/>
  <c r="J222" i="3"/>
  <c r="I222" i="2"/>
  <c r="K222"/>
  <c r="E292"/>
  <c r="K308"/>
  <c r="J308"/>
  <c r="G383"/>
  <c r="I383"/>
  <c r="I71" i="3"/>
  <c r="Q71" i="2"/>
  <c r="R71" i="3"/>
  <c r="L71" i="2"/>
  <c r="S124" i="3"/>
  <c r="O308"/>
  <c r="I383"/>
  <c r="J308"/>
  <c r="G383"/>
  <c r="U297"/>
  <c r="Q297" i="2"/>
  <c r="N189" i="3"/>
  <c r="N243" i="2"/>
  <c r="J155"/>
  <c r="J255" i="3"/>
  <c r="S387" i="2"/>
  <c r="P247"/>
  <c r="O324"/>
  <c r="N73" i="3"/>
  <c r="J28"/>
  <c r="F350" i="2"/>
  <c r="M350"/>
  <c r="R50" i="3"/>
  <c r="R65"/>
  <c r="R228" i="2"/>
  <c r="F124"/>
  <c r="F124" i="3"/>
  <c r="E124"/>
  <c r="O124" i="2"/>
  <c r="K369" i="3"/>
  <c r="O369" i="2"/>
  <c r="L369"/>
  <c r="S263"/>
  <c r="M263"/>
  <c r="M324"/>
  <c r="L324" i="3"/>
  <c r="N394"/>
  <c r="H394"/>
  <c r="T397"/>
  <c r="E235"/>
  <c r="O235"/>
  <c r="F235"/>
  <c r="N235" i="2"/>
  <c r="P235"/>
  <c r="H397" i="3"/>
  <c r="K397"/>
  <c r="G397" i="2"/>
  <c r="P397"/>
  <c r="G394" i="3"/>
  <c r="R394"/>
  <c r="S237" i="2"/>
  <c r="U175" i="3"/>
  <c r="O175"/>
  <c r="F175"/>
  <c r="S175" i="2"/>
  <c r="M175"/>
  <c r="J287" i="3"/>
  <c r="I132" i="2"/>
  <c r="S394" i="3"/>
  <c r="N394" i="2"/>
  <c r="S394"/>
  <c r="Q394"/>
  <c r="F395" i="3"/>
  <c r="E388" i="2"/>
  <c r="E201"/>
  <c r="F59"/>
  <c r="P308"/>
  <c r="P166" i="3"/>
  <c r="J195" i="2"/>
  <c r="P71" i="3"/>
  <c r="I260" i="2"/>
  <c r="E398" i="3"/>
  <c r="P10"/>
  <c r="E29"/>
  <c r="E329" i="2"/>
  <c r="E398"/>
  <c r="F172"/>
  <c r="E200" i="3"/>
  <c r="O398" i="2"/>
  <c r="F297" i="3"/>
  <c r="F398" i="2"/>
  <c r="E71" i="3"/>
  <c r="K184" i="2"/>
  <c r="G184"/>
  <c r="L184"/>
  <c r="H184"/>
  <c r="Q184"/>
  <c r="S184"/>
  <c r="P184"/>
  <c r="O184"/>
  <c r="R184" i="3"/>
  <c r="N184"/>
  <c r="J184"/>
  <c r="F184"/>
  <c r="N184" i="2"/>
  <c r="I184"/>
  <c r="T184" i="3"/>
  <c r="O184"/>
  <c r="I184"/>
  <c r="M184" i="2"/>
  <c r="S184" i="3"/>
  <c r="L184"/>
  <c r="Q184"/>
  <c r="H184"/>
  <c r="F184" i="2"/>
  <c r="U184" i="3"/>
  <c r="K184"/>
  <c r="J184" i="2"/>
  <c r="M184" i="3"/>
  <c r="P184"/>
  <c r="G184"/>
  <c r="I361" i="2"/>
  <c r="P361"/>
  <c r="H361"/>
  <c r="G361"/>
  <c r="M361"/>
  <c r="S361" i="3"/>
  <c r="O361"/>
  <c r="K361"/>
  <c r="G361"/>
  <c r="N361" i="2"/>
  <c r="R361" i="3"/>
  <c r="M361"/>
  <c r="H361"/>
  <c r="Q361" i="2"/>
  <c r="L361"/>
  <c r="E361" i="3"/>
  <c r="P361"/>
  <c r="I361"/>
  <c r="S361" i="2"/>
  <c r="Q361" i="3"/>
  <c r="J361"/>
  <c r="K361" i="2"/>
  <c r="T361" i="3"/>
  <c r="F361" i="2"/>
  <c r="O361"/>
  <c r="U361" i="3"/>
  <c r="F361"/>
  <c r="L361"/>
  <c r="N361"/>
  <c r="J361" i="2"/>
  <c r="L405"/>
  <c r="J405"/>
  <c r="O405"/>
  <c r="F405" i="3"/>
  <c r="Q405" i="2"/>
  <c r="G405"/>
  <c r="N405"/>
  <c r="F405"/>
  <c r="P405"/>
  <c r="S405"/>
  <c r="N405" i="3"/>
  <c r="Q405"/>
  <c r="O405"/>
  <c r="H405"/>
  <c r="H405" i="2"/>
  <c r="K405" i="3"/>
  <c r="L405"/>
  <c r="K405" i="2"/>
  <c r="U405" i="3"/>
  <c r="P405"/>
  <c r="R405"/>
  <c r="I405" i="2"/>
  <c r="M405"/>
  <c r="S405" i="3"/>
  <c r="G405"/>
  <c r="I405"/>
  <c r="J405"/>
  <c r="T405"/>
  <c r="M405"/>
  <c r="Q90" i="2"/>
  <c r="P90"/>
  <c r="K90"/>
  <c r="M90"/>
  <c r="I90"/>
  <c r="O90"/>
  <c r="H90"/>
  <c r="R90" i="3"/>
  <c r="J90"/>
  <c r="F90"/>
  <c r="E90" i="2"/>
  <c r="F90"/>
  <c r="J90"/>
  <c r="T90" i="3"/>
  <c r="O90"/>
  <c r="I90"/>
  <c r="S90" i="2"/>
  <c r="E90" i="3"/>
  <c r="P90"/>
  <c r="H90"/>
  <c r="G90" i="2"/>
  <c r="Q90" i="3"/>
  <c r="G90"/>
  <c r="U90"/>
  <c r="L90"/>
  <c r="S90"/>
  <c r="K90"/>
  <c r="L90" i="2"/>
  <c r="M90" i="3"/>
  <c r="P83" i="2"/>
  <c r="N83"/>
  <c r="E83"/>
  <c r="J83"/>
  <c r="H83"/>
  <c r="R83" i="3"/>
  <c r="N83"/>
  <c r="J83"/>
  <c r="F83"/>
  <c r="S83" i="2"/>
  <c r="G83"/>
  <c r="M83"/>
  <c r="L83"/>
  <c r="T83" i="3"/>
  <c r="I83"/>
  <c r="F83" i="2"/>
  <c r="E83" i="3"/>
  <c r="I83" i="2"/>
  <c r="Q83" i="3"/>
  <c r="K83"/>
  <c r="K83" i="2"/>
  <c r="U83" i="3"/>
  <c r="L83"/>
  <c r="P83"/>
  <c r="M83"/>
  <c r="G83"/>
  <c r="H83"/>
  <c r="S83"/>
  <c r="Q83" i="2"/>
  <c r="S80"/>
  <c r="P80"/>
  <c r="Q80"/>
  <c r="H80"/>
  <c r="F80"/>
  <c r="E80" i="3"/>
  <c r="R80"/>
  <c r="J80"/>
  <c r="F80"/>
  <c r="L80" i="2"/>
  <c r="I80"/>
  <c r="O80"/>
  <c r="T80" i="3"/>
  <c r="O80"/>
  <c r="I80"/>
  <c r="M80" i="2"/>
  <c r="J80"/>
  <c r="G80"/>
  <c r="P80" i="3"/>
  <c r="H80"/>
  <c r="E80" i="2"/>
  <c r="U80" i="3"/>
  <c r="L80"/>
  <c r="Q80"/>
  <c r="K80" i="2"/>
  <c r="M80" i="3"/>
  <c r="G80"/>
  <c r="S80"/>
  <c r="N80" i="2"/>
  <c r="K80" i="3"/>
  <c r="P147" i="2"/>
  <c r="N147"/>
  <c r="L147"/>
  <c r="E147"/>
  <c r="H147"/>
  <c r="M147"/>
  <c r="G147"/>
  <c r="Q147"/>
  <c r="R147" i="3"/>
  <c r="N147"/>
  <c r="F147"/>
  <c r="I147" i="2"/>
  <c r="F147"/>
  <c r="T147" i="3"/>
  <c r="I147"/>
  <c r="K147" i="2"/>
  <c r="J147"/>
  <c r="E147" i="3"/>
  <c r="U147"/>
  <c r="M147"/>
  <c r="G147"/>
  <c r="Q147"/>
  <c r="H147"/>
  <c r="L147"/>
  <c r="S147" i="2"/>
  <c r="S147" i="3"/>
  <c r="K147"/>
  <c r="P147"/>
  <c r="O187" i="2"/>
  <c r="N187"/>
  <c r="Q187"/>
  <c r="G187"/>
  <c r="H187"/>
  <c r="F187"/>
  <c r="K187"/>
  <c r="L187"/>
  <c r="R187" i="3"/>
  <c r="N187"/>
  <c r="F187"/>
  <c r="M187" i="2"/>
  <c r="S187"/>
  <c r="T187" i="3"/>
  <c r="O187"/>
  <c r="I187"/>
  <c r="E187" i="2"/>
  <c r="E187" i="3"/>
  <c r="I187" i="2"/>
  <c r="H187" i="3"/>
  <c r="M187"/>
  <c r="S187"/>
  <c r="K187"/>
  <c r="Q187"/>
  <c r="G187"/>
  <c r="P187" i="2"/>
  <c r="U187" i="3"/>
  <c r="L187"/>
  <c r="N328" i="2"/>
  <c r="E328"/>
  <c r="P328"/>
  <c r="M328"/>
  <c r="K328"/>
  <c r="I328"/>
  <c r="H328"/>
  <c r="L328"/>
  <c r="F328"/>
  <c r="S328"/>
  <c r="G328"/>
  <c r="R328" i="3"/>
  <c r="U328"/>
  <c r="P328"/>
  <c r="Q328" i="2"/>
  <c r="K328" i="3"/>
  <c r="F328"/>
  <c r="Q328"/>
  <c r="T328"/>
  <c r="L328"/>
  <c r="G328"/>
  <c r="M328"/>
  <c r="I328"/>
  <c r="O328"/>
  <c r="E328"/>
  <c r="H328"/>
  <c r="O328" i="2"/>
  <c r="J328" i="3"/>
  <c r="S328"/>
  <c r="N328"/>
  <c r="H353" i="2"/>
  <c r="P353"/>
  <c r="N353"/>
  <c r="G353"/>
  <c r="M353"/>
  <c r="S353" i="3"/>
  <c r="L353" i="2"/>
  <c r="S353"/>
  <c r="E353"/>
  <c r="R353" i="3"/>
  <c r="K353" i="2"/>
  <c r="M353" i="3"/>
  <c r="Q353" i="2"/>
  <c r="O353"/>
  <c r="F353" i="3"/>
  <c r="U353"/>
  <c r="I353"/>
  <c r="L353"/>
  <c r="Q353"/>
  <c r="O353"/>
  <c r="H353"/>
  <c r="P353"/>
  <c r="I353" i="2"/>
  <c r="F353"/>
  <c r="G353" i="3"/>
  <c r="J353"/>
  <c r="N353"/>
  <c r="T353"/>
  <c r="K353"/>
  <c r="E353"/>
  <c r="K168" i="2"/>
  <c r="N168"/>
  <c r="G168"/>
  <c r="J168"/>
  <c r="O168"/>
  <c r="E168" i="3"/>
  <c r="R168"/>
  <c r="N168"/>
  <c r="J168"/>
  <c r="F168"/>
  <c r="F168" i="2"/>
  <c r="T168" i="3"/>
  <c r="O168"/>
  <c r="I168"/>
  <c r="E168" i="2"/>
  <c r="H168"/>
  <c r="Q168"/>
  <c r="U168" i="3"/>
  <c r="M168"/>
  <c r="G168"/>
  <c r="Q168"/>
  <c r="H168"/>
  <c r="L168" i="2"/>
  <c r="S168"/>
  <c r="S168" i="3"/>
  <c r="K168"/>
  <c r="I168" i="2"/>
  <c r="L168" i="3"/>
  <c r="P168"/>
  <c r="M168" i="2"/>
  <c r="L157"/>
  <c r="Q157"/>
  <c r="I157"/>
  <c r="F157"/>
  <c r="P157"/>
  <c r="M157"/>
  <c r="K157"/>
  <c r="R157" i="3"/>
  <c r="J157"/>
  <c r="F157"/>
  <c r="T157"/>
  <c r="O157"/>
  <c r="I157"/>
  <c r="S157" i="2"/>
  <c r="H157"/>
  <c r="G157"/>
  <c r="S157" i="3"/>
  <c r="L157"/>
  <c r="P157"/>
  <c r="G157"/>
  <c r="U157"/>
  <c r="K157"/>
  <c r="O157" i="2"/>
  <c r="E157" i="3"/>
  <c r="Q157"/>
  <c r="H157"/>
  <c r="E157" i="2"/>
  <c r="M157" i="3"/>
  <c r="J157" i="2"/>
  <c r="M7"/>
  <c r="S7"/>
  <c r="I7"/>
  <c r="N7"/>
  <c r="E7"/>
  <c r="L7"/>
  <c r="R7" i="3"/>
  <c r="N7"/>
  <c r="F7"/>
  <c r="O7" i="2"/>
  <c r="K7"/>
  <c r="P7"/>
  <c r="G7"/>
  <c r="F7"/>
  <c r="E7" i="3"/>
  <c r="Q7" i="2"/>
  <c r="S7" i="3"/>
  <c r="M7"/>
  <c r="H7"/>
  <c r="T7"/>
  <c r="L7"/>
  <c r="U7"/>
  <c r="O7"/>
  <c r="G7"/>
  <c r="H7" i="2"/>
  <c r="I7" i="3"/>
  <c r="Q7"/>
  <c r="K7"/>
  <c r="P7"/>
  <c r="I58" i="2"/>
  <c r="P58"/>
  <c r="N58"/>
  <c r="E58"/>
  <c r="O58"/>
  <c r="M58"/>
  <c r="H58"/>
  <c r="R58" i="3"/>
  <c r="N58"/>
  <c r="F58"/>
  <c r="S58" i="2"/>
  <c r="E58" i="3"/>
  <c r="T58"/>
  <c r="O58"/>
  <c r="I58"/>
  <c r="J58" i="2"/>
  <c r="L58"/>
  <c r="K58"/>
  <c r="Q58"/>
  <c r="S58" i="3"/>
  <c r="L58"/>
  <c r="P58"/>
  <c r="G58"/>
  <c r="G58" i="2"/>
  <c r="U58" i="3"/>
  <c r="F58" i="2"/>
  <c r="Q58" i="3"/>
  <c r="H58"/>
  <c r="K58"/>
  <c r="M58"/>
  <c r="O123" i="2"/>
  <c r="M123"/>
  <c r="Q123"/>
  <c r="E123"/>
  <c r="S123"/>
  <c r="R123" i="3"/>
  <c r="N123"/>
  <c r="F123"/>
  <c r="G123" i="2"/>
  <c r="N123"/>
  <c r="T123" i="3"/>
  <c r="O123"/>
  <c r="I123"/>
  <c r="I123" i="2"/>
  <c r="K123"/>
  <c r="L123"/>
  <c r="U123" i="3"/>
  <c r="M123"/>
  <c r="G123"/>
  <c r="F123" i="2"/>
  <c r="S123" i="3"/>
  <c r="K123"/>
  <c r="P123"/>
  <c r="H123" i="2"/>
  <c r="L123" i="3"/>
  <c r="E123"/>
  <c r="H123"/>
  <c r="P123" i="2"/>
  <c r="Q123" i="3"/>
  <c r="I251" i="2"/>
  <c r="Q251"/>
  <c r="S251"/>
  <c r="H251"/>
  <c r="L251"/>
  <c r="R251" i="3"/>
  <c r="N251"/>
  <c r="F251"/>
  <c r="E251" i="2"/>
  <c r="N251"/>
  <c r="T251" i="3"/>
  <c r="I251"/>
  <c r="P251" i="2"/>
  <c r="M251"/>
  <c r="S251" i="3"/>
  <c r="L251"/>
  <c r="K251" i="2"/>
  <c r="U251" i="3"/>
  <c r="M251"/>
  <c r="G251"/>
  <c r="K251"/>
  <c r="E251"/>
  <c r="Q251"/>
  <c r="P251"/>
  <c r="G251" i="2"/>
  <c r="H251" i="3"/>
  <c r="F251" i="2"/>
  <c r="G298"/>
  <c r="I298"/>
  <c r="Q298"/>
  <c r="J298"/>
  <c r="H298"/>
  <c r="P298"/>
  <c r="L298" i="3"/>
  <c r="K298" i="2"/>
  <c r="S298"/>
  <c r="M298"/>
  <c r="U298" i="3"/>
  <c r="G298"/>
  <c r="T298"/>
  <c r="J298"/>
  <c r="O298"/>
  <c r="L298" i="2"/>
  <c r="M298" i="3"/>
  <c r="H298"/>
  <c r="Q298"/>
  <c r="P298"/>
  <c r="N298"/>
  <c r="I298"/>
  <c r="O298" i="2"/>
  <c r="S298" i="3"/>
  <c r="R298"/>
  <c r="K298"/>
  <c r="N298" i="2"/>
  <c r="L27"/>
  <c r="S27"/>
  <c r="N27"/>
  <c r="N27" i="3"/>
  <c r="J27"/>
  <c r="F27"/>
  <c r="K27" i="2"/>
  <c r="J27"/>
  <c r="E27"/>
  <c r="P27"/>
  <c r="F27"/>
  <c r="O27"/>
  <c r="S27" i="3"/>
  <c r="M27"/>
  <c r="H27"/>
  <c r="H27" i="2"/>
  <c r="Q27" i="3"/>
  <c r="K27"/>
  <c r="Q27" i="2"/>
  <c r="E27" i="3"/>
  <c r="T27"/>
  <c r="L27"/>
  <c r="M27" i="2"/>
  <c r="O27" i="3"/>
  <c r="U27"/>
  <c r="G27" i="2"/>
  <c r="I27" i="3"/>
  <c r="P27"/>
  <c r="G27"/>
  <c r="L31" i="2"/>
  <c r="O31"/>
  <c r="J31"/>
  <c r="N31"/>
  <c r="S31"/>
  <c r="K31"/>
  <c r="R31" i="3"/>
  <c r="N31"/>
  <c r="J31"/>
  <c r="F31"/>
  <c r="M31" i="2"/>
  <c r="G31"/>
  <c r="E31" i="3"/>
  <c r="H31" i="2"/>
  <c r="Q31"/>
  <c r="P31"/>
  <c r="S31" i="3"/>
  <c r="M31"/>
  <c r="H31"/>
  <c r="E31" i="2"/>
  <c r="T31" i="3"/>
  <c r="L31"/>
  <c r="F31" i="2"/>
  <c r="U31" i="3"/>
  <c r="O31"/>
  <c r="G31"/>
  <c r="I31"/>
  <c r="P31"/>
  <c r="Q31"/>
  <c r="K31"/>
  <c r="G97" i="2"/>
  <c r="J97"/>
  <c r="P97"/>
  <c r="I97"/>
  <c r="N97"/>
  <c r="Q97"/>
  <c r="R97" i="3"/>
  <c r="N97"/>
  <c r="J97"/>
  <c r="F97"/>
  <c r="M97" i="2"/>
  <c r="F97"/>
  <c r="T97" i="3"/>
  <c r="O97"/>
  <c r="I97"/>
  <c r="H97" i="2"/>
  <c r="S97"/>
  <c r="Q97" i="3"/>
  <c r="K97"/>
  <c r="K97" i="2"/>
  <c r="S97" i="3"/>
  <c r="H97"/>
  <c r="M97"/>
  <c r="O97" i="2"/>
  <c r="U97" i="3"/>
  <c r="L97"/>
  <c r="L97" i="2"/>
  <c r="G97" i="3"/>
  <c r="P97"/>
  <c r="M185" i="2"/>
  <c r="N185" i="3"/>
  <c r="G185"/>
  <c r="I185"/>
  <c r="R185"/>
  <c r="S185" i="2"/>
  <c r="H185"/>
  <c r="M185" i="3"/>
  <c r="O185" i="2"/>
  <c r="K185"/>
  <c r="T185" i="3"/>
  <c r="I185" i="2"/>
  <c r="S185" i="3"/>
  <c r="J185" i="2"/>
  <c r="P185"/>
  <c r="F185" i="3"/>
  <c r="F185" i="2"/>
  <c r="N185"/>
  <c r="O185" i="3"/>
  <c r="P185"/>
  <c r="H185"/>
  <c r="J185"/>
  <c r="Q185"/>
  <c r="Q185" i="2"/>
  <c r="L185" i="3"/>
  <c r="G185" i="2"/>
  <c r="K185" i="3"/>
  <c r="U185"/>
  <c r="I271" i="2"/>
  <c r="F271"/>
  <c r="P271"/>
  <c r="K271"/>
  <c r="M271"/>
  <c r="N271"/>
  <c r="H271"/>
  <c r="S271"/>
  <c r="Q271" i="3"/>
  <c r="J271" i="2"/>
  <c r="G271"/>
  <c r="Q271"/>
  <c r="S271" i="3"/>
  <c r="M271"/>
  <c r="K271"/>
  <c r="F271"/>
  <c r="N271"/>
  <c r="O271"/>
  <c r="R271"/>
  <c r="I271"/>
  <c r="U271"/>
  <c r="H271"/>
  <c r="P271"/>
  <c r="T271"/>
  <c r="G271"/>
  <c r="J271"/>
  <c r="G358" i="2"/>
  <c r="F358"/>
  <c r="I358"/>
  <c r="J358"/>
  <c r="S358"/>
  <c r="H358"/>
  <c r="T358" i="3"/>
  <c r="Q358" i="2"/>
  <c r="N358"/>
  <c r="K358"/>
  <c r="L358" i="3"/>
  <c r="O358" i="2"/>
  <c r="P358"/>
  <c r="M358" i="3"/>
  <c r="N358"/>
  <c r="G358"/>
  <c r="Q358"/>
  <c r="J358"/>
  <c r="P358"/>
  <c r="L358" i="2"/>
  <c r="U358" i="3"/>
  <c r="R358"/>
  <c r="H358"/>
  <c r="M358" i="2"/>
  <c r="O358" i="3"/>
  <c r="I358"/>
  <c r="F358"/>
  <c r="S358"/>
  <c r="K358"/>
  <c r="L396" i="2"/>
  <c r="P396"/>
  <c r="Q396"/>
  <c r="O396"/>
  <c r="H396"/>
  <c r="F396"/>
  <c r="G396" i="3"/>
  <c r="F396"/>
  <c r="I396"/>
  <c r="G396" i="2"/>
  <c r="N396"/>
  <c r="K396"/>
  <c r="J396"/>
  <c r="S396"/>
  <c r="J396" i="3"/>
  <c r="R396"/>
  <c r="S396"/>
  <c r="T396"/>
  <c r="Q396"/>
  <c r="M396"/>
  <c r="K396"/>
  <c r="N396"/>
  <c r="P396"/>
  <c r="I396" i="2"/>
  <c r="O396" i="3"/>
  <c r="L396"/>
  <c r="U396"/>
  <c r="H396"/>
  <c r="M396" i="2"/>
  <c r="G40"/>
  <c r="P40"/>
  <c r="I40"/>
  <c r="E40"/>
  <c r="E40" i="3"/>
  <c r="R40"/>
  <c r="N40"/>
  <c r="L40" i="2"/>
  <c r="H40"/>
  <c r="M40"/>
  <c r="Q40"/>
  <c r="O40"/>
  <c r="S40"/>
  <c r="S40" i="3"/>
  <c r="M40"/>
  <c r="H40"/>
  <c r="U40"/>
  <c r="O40"/>
  <c r="G40"/>
  <c r="P40"/>
  <c r="I40"/>
  <c r="N40" i="2"/>
  <c r="K40" i="3"/>
  <c r="Q40"/>
  <c r="T40"/>
  <c r="L40"/>
  <c r="K40" i="2"/>
  <c r="L35"/>
  <c r="M35"/>
  <c r="N35"/>
  <c r="S35"/>
  <c r="R35" i="3"/>
  <c r="N35"/>
  <c r="J35"/>
  <c r="F35"/>
  <c r="G35" i="2"/>
  <c r="J35"/>
  <c r="O35"/>
  <c r="K35"/>
  <c r="Q35"/>
  <c r="I35"/>
  <c r="S35" i="3"/>
  <c r="M35"/>
  <c r="H35"/>
  <c r="F35" i="2"/>
  <c r="U35" i="3"/>
  <c r="O35"/>
  <c r="G35"/>
  <c r="P35" i="2"/>
  <c r="P35" i="3"/>
  <c r="I35"/>
  <c r="Q35"/>
  <c r="H35" i="2"/>
  <c r="K35" i="3"/>
  <c r="L35"/>
  <c r="T35"/>
  <c r="K246" i="2"/>
  <c r="G246"/>
  <c r="M246"/>
  <c r="P246"/>
  <c r="O246"/>
  <c r="S246"/>
  <c r="L246"/>
  <c r="R246" i="3"/>
  <c r="N246"/>
  <c r="J246"/>
  <c r="F246"/>
  <c r="J246" i="2"/>
  <c r="T246" i="3"/>
  <c r="O246"/>
  <c r="I246"/>
  <c r="Q246" i="2"/>
  <c r="S246" i="3"/>
  <c r="L246"/>
  <c r="F246" i="2"/>
  <c r="U246" i="3"/>
  <c r="M246"/>
  <c r="G246"/>
  <c r="I246" i="2"/>
  <c r="Q246" i="3"/>
  <c r="N246" i="2"/>
  <c r="K246" i="3"/>
  <c r="H246"/>
  <c r="P246"/>
  <c r="H246" i="2"/>
  <c r="K182"/>
  <c r="E182"/>
  <c r="I182"/>
  <c r="M182"/>
  <c r="G182"/>
  <c r="F182"/>
  <c r="L182"/>
  <c r="Q182"/>
  <c r="N182"/>
  <c r="R182" i="3"/>
  <c r="N182"/>
  <c r="F182"/>
  <c r="S182" i="2"/>
  <c r="H182"/>
  <c r="T182" i="3"/>
  <c r="O182"/>
  <c r="I182"/>
  <c r="O182" i="2"/>
  <c r="P182" i="3"/>
  <c r="H182"/>
  <c r="U182"/>
  <c r="L182"/>
  <c r="E182"/>
  <c r="Q182"/>
  <c r="M182"/>
  <c r="G182"/>
  <c r="K182"/>
  <c r="S182"/>
  <c r="P60" i="2"/>
  <c r="Q60"/>
  <c r="S60"/>
  <c r="O60"/>
  <c r="J60"/>
  <c r="L60"/>
  <c r="R60" i="3"/>
  <c r="N60"/>
  <c r="J60"/>
  <c r="F60"/>
  <c r="G60" i="2"/>
  <c r="F60"/>
  <c r="K60"/>
  <c r="T60" i="3"/>
  <c r="O60"/>
  <c r="M60" i="2"/>
  <c r="P60" i="3"/>
  <c r="H60"/>
  <c r="N60" i="2"/>
  <c r="U60" i="3"/>
  <c r="L60"/>
  <c r="Q60"/>
  <c r="M60"/>
  <c r="G60"/>
  <c r="H60" i="2"/>
  <c r="K60" i="3"/>
  <c r="S60"/>
  <c r="H117" i="2"/>
  <c r="Q117"/>
  <c r="F117"/>
  <c r="J117"/>
  <c r="N117"/>
  <c r="K117"/>
  <c r="O117"/>
  <c r="R117" i="3"/>
  <c r="N117"/>
  <c r="J117"/>
  <c r="F117"/>
  <c r="G117" i="2"/>
  <c r="I117"/>
  <c r="T117" i="3"/>
  <c r="O117"/>
  <c r="I117"/>
  <c r="S117" i="2"/>
  <c r="S117" i="3"/>
  <c r="L117"/>
  <c r="U117"/>
  <c r="K117"/>
  <c r="G117"/>
  <c r="M117" i="2"/>
  <c r="L117"/>
  <c r="M117" i="3"/>
  <c r="P117"/>
  <c r="Q117"/>
  <c r="E117"/>
  <c r="H117"/>
  <c r="Q325" i="2"/>
  <c r="N325"/>
  <c r="K325"/>
  <c r="F325"/>
  <c r="J325"/>
  <c r="G325"/>
  <c r="H325"/>
  <c r="S325"/>
  <c r="I325"/>
  <c r="G325" i="3"/>
  <c r="S325"/>
  <c r="R325"/>
  <c r="I325"/>
  <c r="P325"/>
  <c r="O325" i="2"/>
  <c r="K325" i="3"/>
  <c r="H325"/>
  <c r="N325"/>
  <c r="E325" i="2"/>
  <c r="F325" i="3"/>
  <c r="O325"/>
  <c r="T325"/>
  <c r="J325"/>
  <c r="U325"/>
  <c r="L325"/>
  <c r="P325" i="2"/>
  <c r="L325"/>
  <c r="Q325" i="3"/>
  <c r="M325"/>
  <c r="F138" i="2"/>
  <c r="H138"/>
  <c r="O138"/>
  <c r="M138"/>
  <c r="Q138"/>
  <c r="L138"/>
  <c r="R138" i="3"/>
  <c r="J138"/>
  <c r="F138"/>
  <c r="K138" i="2"/>
  <c r="T138" i="3"/>
  <c r="O138"/>
  <c r="I138"/>
  <c r="N138" i="2"/>
  <c r="J138"/>
  <c r="P138"/>
  <c r="P138" i="3"/>
  <c r="H138"/>
  <c r="E138" i="2"/>
  <c r="M138" i="3"/>
  <c r="K138"/>
  <c r="Q138"/>
  <c r="S138" i="2"/>
  <c r="S138" i="3"/>
  <c r="I138" i="2"/>
  <c r="U138" i="3"/>
  <c r="L138"/>
  <c r="M169" i="2"/>
  <c r="Q169"/>
  <c r="H169"/>
  <c r="I169"/>
  <c r="G169"/>
  <c r="L169"/>
  <c r="R169" i="3"/>
  <c r="N169"/>
  <c r="J169"/>
  <c r="F169"/>
  <c r="F169" i="2"/>
  <c r="T169" i="3"/>
  <c r="I169"/>
  <c r="P169" i="2"/>
  <c r="N169"/>
  <c r="J169"/>
  <c r="S169" i="3"/>
  <c r="L169"/>
  <c r="U169"/>
  <c r="K169"/>
  <c r="G169"/>
  <c r="M169"/>
  <c r="S169" i="2"/>
  <c r="P169" i="3"/>
  <c r="K169" i="2"/>
  <c r="H169" i="3"/>
  <c r="Q169"/>
  <c r="L253" i="2"/>
  <c r="S253"/>
  <c r="F253"/>
  <c r="O253"/>
  <c r="R253" i="3"/>
  <c r="J253"/>
  <c r="F253"/>
  <c r="I253" i="2"/>
  <c r="T253" i="3"/>
  <c r="O253"/>
  <c r="I253"/>
  <c r="M253" i="2"/>
  <c r="N253"/>
  <c r="E253" i="3"/>
  <c r="Q253"/>
  <c r="K253"/>
  <c r="K253" i="2"/>
  <c r="S253" i="3"/>
  <c r="L253"/>
  <c r="G253" i="2"/>
  <c r="H253" i="3"/>
  <c r="P253"/>
  <c r="H253" i="2"/>
  <c r="M253" i="3"/>
  <c r="P253" i="2"/>
  <c r="U253" i="3"/>
  <c r="J253" i="2"/>
  <c r="G253" i="3"/>
  <c r="L379" i="2"/>
  <c r="I379"/>
  <c r="H379"/>
  <c r="S379"/>
  <c r="G379"/>
  <c r="J379"/>
  <c r="M379"/>
  <c r="N379"/>
  <c r="P379"/>
  <c r="S379" i="3"/>
  <c r="Q379"/>
  <c r="H379"/>
  <c r="R379"/>
  <c r="F379" i="2"/>
  <c r="U379" i="3"/>
  <c r="L379"/>
  <c r="M379"/>
  <c r="P379"/>
  <c r="K379" i="2"/>
  <c r="K379" i="3"/>
  <c r="G379"/>
  <c r="Q379" i="2"/>
  <c r="F379" i="3"/>
  <c r="J379"/>
  <c r="T379"/>
  <c r="N379"/>
  <c r="I379"/>
  <c r="E379"/>
  <c r="O379"/>
  <c r="K391" i="2"/>
  <c r="J391"/>
  <c r="L391"/>
  <c r="S391"/>
  <c r="G391"/>
  <c r="H391"/>
  <c r="M391"/>
  <c r="I391"/>
  <c r="Q391" i="3"/>
  <c r="H391"/>
  <c r="G391"/>
  <c r="K391"/>
  <c r="T391"/>
  <c r="N391"/>
  <c r="I391"/>
  <c r="O391"/>
  <c r="P391" i="2"/>
  <c r="S391" i="3"/>
  <c r="U391"/>
  <c r="J391"/>
  <c r="P391"/>
  <c r="M391"/>
  <c r="E391"/>
  <c r="Q391" i="2"/>
  <c r="L391" i="3"/>
  <c r="R391"/>
  <c r="N345" i="2"/>
  <c r="E345"/>
  <c r="G345"/>
  <c r="H345"/>
  <c r="I345"/>
  <c r="J345"/>
  <c r="L345"/>
  <c r="S345"/>
  <c r="Q345"/>
  <c r="F345"/>
  <c r="Q345" i="3"/>
  <c r="J345"/>
  <c r="R345"/>
  <c r="M345" i="2"/>
  <c r="T345" i="3"/>
  <c r="O345"/>
  <c r="N345"/>
  <c r="G345"/>
  <c r="E345"/>
  <c r="I345"/>
  <c r="K345" i="2"/>
  <c r="K345" i="3"/>
  <c r="F345"/>
  <c r="M345"/>
  <c r="L345"/>
  <c r="S345"/>
  <c r="H345"/>
  <c r="U345"/>
  <c r="O345" i="2"/>
  <c r="J34"/>
  <c r="E34"/>
  <c r="I34"/>
  <c r="K34"/>
  <c r="M34"/>
  <c r="R34" i="3"/>
  <c r="J34"/>
  <c r="F34"/>
  <c r="H34" i="2"/>
  <c r="O34"/>
  <c r="S34"/>
  <c r="F34"/>
  <c r="L34"/>
  <c r="Q34"/>
  <c r="G34"/>
  <c r="S34" i="3"/>
  <c r="M34"/>
  <c r="H34"/>
  <c r="N34" i="2"/>
  <c r="P34" i="3"/>
  <c r="I34"/>
  <c r="Q34"/>
  <c r="K34"/>
  <c r="E34"/>
  <c r="T34"/>
  <c r="U34"/>
  <c r="G34"/>
  <c r="P34" i="2"/>
  <c r="L34" i="3"/>
  <c r="O34"/>
  <c r="K148" i="2"/>
  <c r="F148"/>
  <c r="H148"/>
  <c r="S148"/>
  <c r="O148"/>
  <c r="E148" i="3"/>
  <c r="R148"/>
  <c r="J148"/>
  <c r="F148"/>
  <c r="P148" i="2"/>
  <c r="T148" i="3"/>
  <c r="O148"/>
  <c r="I148"/>
  <c r="M148" i="2"/>
  <c r="E148"/>
  <c r="Q148"/>
  <c r="S148" i="3"/>
  <c r="L148"/>
  <c r="L148" i="2"/>
  <c r="J148"/>
  <c r="U148" i="3"/>
  <c r="K148"/>
  <c r="I148" i="2"/>
  <c r="P148" i="3"/>
  <c r="G148" i="2"/>
  <c r="M148" i="3"/>
  <c r="G148"/>
  <c r="H148"/>
  <c r="Q148"/>
  <c r="E256" i="2"/>
  <c r="P256"/>
  <c r="J256"/>
  <c r="K256"/>
  <c r="H256"/>
  <c r="L256"/>
  <c r="R256" i="3"/>
  <c r="N256"/>
  <c r="J256"/>
  <c r="F256"/>
  <c r="Q256" i="2"/>
  <c r="G256"/>
  <c r="S256"/>
  <c r="N256"/>
  <c r="T256" i="3"/>
  <c r="O256"/>
  <c r="I256"/>
  <c r="S256"/>
  <c r="L256"/>
  <c r="I256" i="2"/>
  <c r="U256" i="3"/>
  <c r="G256"/>
  <c r="O256" i="2"/>
  <c r="E256" i="3"/>
  <c r="Q256"/>
  <c r="K256"/>
  <c r="H256"/>
  <c r="P256"/>
  <c r="F256" i="2"/>
  <c r="L336"/>
  <c r="H336"/>
  <c r="G336"/>
  <c r="I336" i="3"/>
  <c r="M336" i="2"/>
  <c r="K336"/>
  <c r="I336"/>
  <c r="F336"/>
  <c r="S336" i="3"/>
  <c r="F336"/>
  <c r="P336"/>
  <c r="E336" i="2"/>
  <c r="K336" i="3"/>
  <c r="T336"/>
  <c r="S336" i="2"/>
  <c r="U336" i="3"/>
  <c r="O336"/>
  <c r="Q336"/>
  <c r="G336"/>
  <c r="P336" i="2"/>
  <c r="E336" i="3"/>
  <c r="M336"/>
  <c r="N336" i="2"/>
  <c r="H336" i="3"/>
  <c r="N336"/>
  <c r="L336"/>
  <c r="R336"/>
  <c r="K338" i="2"/>
  <c r="F338"/>
  <c r="O338"/>
  <c r="Q338"/>
  <c r="N338"/>
  <c r="L338"/>
  <c r="M338"/>
  <c r="S338"/>
  <c r="E338"/>
  <c r="G338"/>
  <c r="I338"/>
  <c r="Q338" i="3"/>
  <c r="N338"/>
  <c r="S338"/>
  <c r="E338"/>
  <c r="R338"/>
  <c r="P338"/>
  <c r="H338" i="2"/>
  <c r="I338" i="3"/>
  <c r="H338"/>
  <c r="T338"/>
  <c r="J338" i="2"/>
  <c r="K338" i="3"/>
  <c r="J338"/>
  <c r="L338"/>
  <c r="U338"/>
  <c r="M338"/>
  <c r="O338"/>
  <c r="F338"/>
  <c r="G338"/>
  <c r="G20" i="2"/>
  <c r="O20"/>
  <c r="M20"/>
  <c r="H20"/>
  <c r="Q20"/>
  <c r="I20"/>
  <c r="L20"/>
  <c r="E20" i="3"/>
  <c r="R20"/>
  <c r="N20"/>
  <c r="J20"/>
  <c r="F20"/>
  <c r="K20" i="2"/>
  <c r="F20"/>
  <c r="J20"/>
  <c r="E20"/>
  <c r="S20" i="3"/>
  <c r="M20"/>
  <c r="H20"/>
  <c r="U20"/>
  <c r="O20"/>
  <c r="G20"/>
  <c r="P20"/>
  <c r="I20"/>
  <c r="N20" i="2"/>
  <c r="K20" i="3"/>
  <c r="Q20"/>
  <c r="S20" i="2"/>
  <c r="L20" i="3"/>
  <c r="T20"/>
  <c r="M126" i="2"/>
  <c r="N126"/>
  <c r="E126"/>
  <c r="R126" i="3"/>
  <c r="N126"/>
  <c r="J126"/>
  <c r="F126"/>
  <c r="O126" i="2"/>
  <c r="H126"/>
  <c r="T126" i="3"/>
  <c r="O126"/>
  <c r="I126"/>
  <c r="G126" i="2"/>
  <c r="Q126"/>
  <c r="E126" i="3"/>
  <c r="S126" i="2"/>
  <c r="I126"/>
  <c r="Q126" i="3"/>
  <c r="K126"/>
  <c r="J126" i="2"/>
  <c r="P126" i="3"/>
  <c r="G126"/>
  <c r="F126" i="2"/>
  <c r="L126" i="3"/>
  <c r="K126" i="2"/>
  <c r="S126" i="3"/>
  <c r="H126"/>
  <c r="U126"/>
  <c r="M126"/>
  <c r="L126" i="2"/>
  <c r="I264"/>
  <c r="J264"/>
  <c r="M264"/>
  <c r="G264"/>
  <c r="K264"/>
  <c r="N264"/>
  <c r="L264"/>
  <c r="H264"/>
  <c r="E264" i="3"/>
  <c r="R264"/>
  <c r="N264"/>
  <c r="J264"/>
  <c r="F264"/>
  <c r="P264" i="2"/>
  <c r="S264"/>
  <c r="Q264"/>
  <c r="T264" i="3"/>
  <c r="I264"/>
  <c r="E264" i="2"/>
  <c r="P264" i="3"/>
  <c r="H264"/>
  <c r="Q264"/>
  <c r="K264"/>
  <c r="M264"/>
  <c r="G264"/>
  <c r="S264"/>
  <c r="F264" i="2"/>
  <c r="U264" i="3"/>
  <c r="L264"/>
  <c r="L51" i="2"/>
  <c r="F51"/>
  <c r="E51"/>
  <c r="G51"/>
  <c r="J51"/>
  <c r="H51"/>
  <c r="O51"/>
  <c r="R51" i="3"/>
  <c r="J51"/>
  <c r="F51"/>
  <c r="P51" i="2"/>
  <c r="S51"/>
  <c r="Q51"/>
  <c r="T51" i="3"/>
  <c r="O51"/>
  <c r="I51"/>
  <c r="M51" i="2"/>
  <c r="E51" i="3"/>
  <c r="K51" i="2"/>
  <c r="Q51" i="3"/>
  <c r="K51"/>
  <c r="M51"/>
  <c r="P51"/>
  <c r="G51"/>
  <c r="I51" i="2"/>
  <c r="S51" i="3"/>
  <c r="U51"/>
  <c r="H51"/>
  <c r="L51"/>
  <c r="M306" i="2"/>
  <c r="E306"/>
  <c r="J306"/>
  <c r="S306" i="3"/>
  <c r="Q306" i="2"/>
  <c r="P306"/>
  <c r="H306"/>
  <c r="L306"/>
  <c r="F306"/>
  <c r="I306"/>
  <c r="E306" i="3"/>
  <c r="U306"/>
  <c r="F306"/>
  <c r="G306" i="2"/>
  <c r="Q306" i="3"/>
  <c r="P306"/>
  <c r="R306"/>
  <c r="K306" i="2"/>
  <c r="L306" i="3"/>
  <c r="H306"/>
  <c r="I306"/>
  <c r="N306"/>
  <c r="S306" i="2"/>
  <c r="M306" i="3"/>
  <c r="O306"/>
  <c r="J306"/>
  <c r="T306"/>
  <c r="K306"/>
  <c r="G306"/>
  <c r="L8" i="2"/>
  <c r="M8"/>
  <c r="O8"/>
  <c r="H8"/>
  <c r="E8" i="3"/>
  <c r="R8"/>
  <c r="J8"/>
  <c r="F8"/>
  <c r="F8" i="2"/>
  <c r="Q8"/>
  <c r="E8"/>
  <c r="J8"/>
  <c r="S8"/>
  <c r="S8" i="3"/>
  <c r="M8"/>
  <c r="H8"/>
  <c r="K8" i="2"/>
  <c r="Q8" i="3"/>
  <c r="K8"/>
  <c r="I8" i="2"/>
  <c r="T8" i="3"/>
  <c r="L8"/>
  <c r="N8" i="2"/>
  <c r="G8"/>
  <c r="U8" i="3"/>
  <c r="G8"/>
  <c r="O8"/>
  <c r="I8"/>
  <c r="P8"/>
  <c r="E13" i="2"/>
  <c r="F13"/>
  <c r="G13"/>
  <c r="R13" i="3"/>
  <c r="J13"/>
  <c r="F13"/>
  <c r="J13" i="2"/>
  <c r="K13"/>
  <c r="P13"/>
  <c r="L13"/>
  <c r="E13" i="3"/>
  <c r="Q13" i="2"/>
  <c r="S13"/>
  <c r="S13" i="3"/>
  <c r="H13"/>
  <c r="I13" i="2"/>
  <c r="Q13" i="3"/>
  <c r="K13"/>
  <c r="O13" i="2"/>
  <c r="H13"/>
  <c r="T13" i="3"/>
  <c r="L13"/>
  <c r="I13"/>
  <c r="P13"/>
  <c r="G13"/>
  <c r="O13"/>
  <c r="U13"/>
  <c r="E140" i="2"/>
  <c r="S140"/>
  <c r="G140"/>
  <c r="I140"/>
  <c r="Q140"/>
  <c r="O140"/>
  <c r="H140"/>
  <c r="E140" i="3"/>
  <c r="R140"/>
  <c r="N140"/>
  <c r="F140"/>
  <c r="T140"/>
  <c r="O140"/>
  <c r="I140"/>
  <c r="K140" i="2"/>
  <c r="L140"/>
  <c r="M140"/>
  <c r="S140" i="3"/>
  <c r="L140"/>
  <c r="N140" i="2"/>
  <c r="U140" i="3"/>
  <c r="K140"/>
  <c r="P140"/>
  <c r="M140"/>
  <c r="G140"/>
  <c r="F140" i="2"/>
  <c r="H140" i="3"/>
  <c r="Q140"/>
  <c r="K178" i="2"/>
  <c r="L178"/>
  <c r="H178"/>
  <c r="E178"/>
  <c r="F178"/>
  <c r="N178"/>
  <c r="R178" i="3"/>
  <c r="N178"/>
  <c r="F178"/>
  <c r="P178" i="2"/>
  <c r="G178"/>
  <c r="S178"/>
  <c r="O178"/>
  <c r="E178" i="3"/>
  <c r="T178"/>
  <c r="O178"/>
  <c r="I178"/>
  <c r="I178" i="2"/>
  <c r="P178" i="3"/>
  <c r="H178"/>
  <c r="S178"/>
  <c r="K178"/>
  <c r="M178"/>
  <c r="U178"/>
  <c r="L178"/>
  <c r="Q178"/>
  <c r="G178"/>
  <c r="P192" i="2"/>
  <c r="S192"/>
  <c r="H192"/>
  <c r="F192"/>
  <c r="O192"/>
  <c r="R192" i="3"/>
  <c r="N192"/>
  <c r="F192"/>
  <c r="N192" i="2"/>
  <c r="Q192"/>
  <c r="T192" i="3"/>
  <c r="O192"/>
  <c r="I192"/>
  <c r="E192" i="2"/>
  <c r="G192"/>
  <c r="K192"/>
  <c r="E192" i="3"/>
  <c r="U192"/>
  <c r="M192"/>
  <c r="G192"/>
  <c r="S192"/>
  <c r="K192"/>
  <c r="P192"/>
  <c r="L192" i="2"/>
  <c r="L192" i="3"/>
  <c r="I192" i="2"/>
  <c r="Q192" i="3"/>
  <c r="H192"/>
  <c r="M192" i="2"/>
  <c r="E199"/>
  <c r="I199"/>
  <c r="N199"/>
  <c r="M199"/>
  <c r="H199"/>
  <c r="R199" i="3"/>
  <c r="N199"/>
  <c r="F199"/>
  <c r="F199" i="2"/>
  <c r="G199"/>
  <c r="E199" i="3"/>
  <c r="T199"/>
  <c r="O199"/>
  <c r="I199"/>
  <c r="J199" i="2"/>
  <c r="K199"/>
  <c r="L199"/>
  <c r="Q199" i="3"/>
  <c r="K199"/>
  <c r="S199" i="2"/>
  <c r="U199" i="3"/>
  <c r="L199"/>
  <c r="G199"/>
  <c r="Q199" i="2"/>
  <c r="M199" i="3"/>
  <c r="P199"/>
  <c r="H199"/>
  <c r="O199" i="2"/>
  <c r="S199" i="3"/>
  <c r="M318" i="2"/>
  <c r="K318"/>
  <c r="S318"/>
  <c r="H318"/>
  <c r="L318"/>
  <c r="F318"/>
  <c r="P318"/>
  <c r="I318"/>
  <c r="E318"/>
  <c r="Q318" i="3"/>
  <c r="K318"/>
  <c r="M318"/>
  <c r="P318"/>
  <c r="E318"/>
  <c r="Q318" i="2"/>
  <c r="I318" i="3"/>
  <c r="T318"/>
  <c r="L318"/>
  <c r="G318" i="2"/>
  <c r="R318" i="3"/>
  <c r="G318"/>
  <c r="N318"/>
  <c r="S318"/>
  <c r="F318"/>
  <c r="H318"/>
  <c r="U318"/>
  <c r="G106" i="2"/>
  <c r="M106"/>
  <c r="J106"/>
  <c r="H106"/>
  <c r="S106"/>
  <c r="E106"/>
  <c r="P106"/>
  <c r="R106" i="3"/>
  <c r="N106"/>
  <c r="J106"/>
  <c r="F106"/>
  <c r="N106" i="2"/>
  <c r="T106" i="3"/>
  <c r="Q106" i="2"/>
  <c r="L106"/>
  <c r="K106"/>
  <c r="P106" i="3"/>
  <c r="H106"/>
  <c r="F106" i="2"/>
  <c r="U106" i="3"/>
  <c r="L106"/>
  <c r="E106"/>
  <c r="Q106"/>
  <c r="M106"/>
  <c r="G106"/>
  <c r="S106"/>
  <c r="K106"/>
  <c r="L277" i="2"/>
  <c r="J277"/>
  <c r="M277"/>
  <c r="O277"/>
  <c r="F277"/>
  <c r="H277"/>
  <c r="N277"/>
  <c r="K277"/>
  <c r="S277"/>
  <c r="G277"/>
  <c r="Q277"/>
  <c r="Q277" i="3"/>
  <c r="J277"/>
  <c r="P277"/>
  <c r="P277" i="2"/>
  <c r="R277" i="3"/>
  <c r="M277"/>
  <c r="N277"/>
  <c r="E277" i="2"/>
  <c r="E277" i="3"/>
  <c r="T277"/>
  <c r="O277"/>
  <c r="L277"/>
  <c r="K277"/>
  <c r="U277"/>
  <c r="S277"/>
  <c r="H277"/>
  <c r="I277"/>
  <c r="F277"/>
  <c r="G277"/>
  <c r="Q386" i="2"/>
  <c r="J386"/>
  <c r="E386"/>
  <c r="H386"/>
  <c r="M386"/>
  <c r="J386" i="3"/>
  <c r="L386"/>
  <c r="L386" i="2"/>
  <c r="N386"/>
  <c r="P386"/>
  <c r="K386"/>
  <c r="O386"/>
  <c r="S386"/>
  <c r="M386" i="3"/>
  <c r="E386"/>
  <c r="K386"/>
  <c r="T386"/>
  <c r="H386"/>
  <c r="N386"/>
  <c r="G386" i="2"/>
  <c r="S386" i="3"/>
  <c r="R386"/>
  <c r="F386" i="2"/>
  <c r="U386" i="3"/>
  <c r="F386"/>
  <c r="P386"/>
  <c r="O386"/>
  <c r="Q386"/>
  <c r="G386"/>
  <c r="M302" i="2"/>
  <c r="P302"/>
  <c r="E302"/>
  <c r="H302"/>
  <c r="F302"/>
  <c r="S302" i="3"/>
  <c r="Q302" i="2"/>
  <c r="K302"/>
  <c r="I302"/>
  <c r="L302"/>
  <c r="S302"/>
  <c r="R302" i="3"/>
  <c r="I302"/>
  <c r="P302"/>
  <c r="O302" i="2"/>
  <c r="J302" i="3"/>
  <c r="Q302"/>
  <c r="T302"/>
  <c r="J302" i="2"/>
  <c r="K302" i="3"/>
  <c r="F302"/>
  <c r="U302"/>
  <c r="L302"/>
  <c r="N302"/>
  <c r="H302"/>
  <c r="O302"/>
  <c r="E302"/>
  <c r="M302"/>
  <c r="F313" i="2"/>
  <c r="N313"/>
  <c r="H313"/>
  <c r="E313"/>
  <c r="S313"/>
  <c r="L313"/>
  <c r="K313"/>
  <c r="J313"/>
  <c r="O313"/>
  <c r="M313"/>
  <c r="S313" i="3"/>
  <c r="J313"/>
  <c r="M313"/>
  <c r="P313"/>
  <c r="I313" i="2"/>
  <c r="K313" i="3"/>
  <c r="N313"/>
  <c r="H313"/>
  <c r="E313"/>
  <c r="F313"/>
  <c r="Q313"/>
  <c r="U313"/>
  <c r="Q313" i="2"/>
  <c r="I313" i="3"/>
  <c r="O313"/>
  <c r="R313"/>
  <c r="L313"/>
  <c r="P313" i="2"/>
  <c r="T313" i="3"/>
  <c r="S159" i="2"/>
  <c r="O159"/>
  <c r="K159"/>
  <c r="N159"/>
  <c r="E159"/>
  <c r="H159"/>
  <c r="P159"/>
  <c r="R159" i="3"/>
  <c r="N159"/>
  <c r="F159"/>
  <c r="L159" i="2"/>
  <c r="Q159"/>
  <c r="G159"/>
  <c r="T159" i="3"/>
  <c r="O159"/>
  <c r="M159" i="2"/>
  <c r="E159" i="3"/>
  <c r="Q159"/>
  <c r="K159"/>
  <c r="F159" i="2"/>
  <c r="S159" i="3"/>
  <c r="H159"/>
  <c r="M159"/>
  <c r="U159"/>
  <c r="L159"/>
  <c r="P159"/>
  <c r="G159"/>
  <c r="M273" i="2"/>
  <c r="Q273"/>
  <c r="G273"/>
  <c r="E273"/>
  <c r="S273"/>
  <c r="F273"/>
  <c r="K273"/>
  <c r="J273"/>
  <c r="P273"/>
  <c r="O273"/>
  <c r="L273"/>
  <c r="N273"/>
  <c r="Q273" i="3"/>
  <c r="G273"/>
  <c r="J273"/>
  <c r="P273"/>
  <c r="H273" i="2"/>
  <c r="F273" i="3"/>
  <c r="E273"/>
  <c r="H273"/>
  <c r="K273"/>
  <c r="S273"/>
  <c r="U273"/>
  <c r="O273"/>
  <c r="T273"/>
  <c r="N273"/>
  <c r="L273"/>
  <c r="M273"/>
  <c r="R273"/>
  <c r="G401" i="2"/>
  <c r="H401"/>
  <c r="Q401"/>
  <c r="K401"/>
  <c r="M401"/>
  <c r="N401" i="3"/>
  <c r="E401" i="2"/>
  <c r="I401"/>
  <c r="S401"/>
  <c r="F401"/>
  <c r="S401" i="3"/>
  <c r="L401" i="2"/>
  <c r="K401" i="3"/>
  <c r="O401"/>
  <c r="H401"/>
  <c r="M401"/>
  <c r="N401" i="2"/>
  <c r="U401" i="3"/>
  <c r="I401"/>
  <c r="G401"/>
  <c r="Q401"/>
  <c r="L401"/>
  <c r="J401"/>
  <c r="T401"/>
  <c r="E401"/>
  <c r="O401" i="2"/>
  <c r="R401" i="3"/>
  <c r="F401"/>
  <c r="P401"/>
  <c r="L56" i="2"/>
  <c r="K56"/>
  <c r="O56"/>
  <c r="P56"/>
  <c r="E56" i="3"/>
  <c r="N56"/>
  <c r="J56"/>
  <c r="F56"/>
  <c r="N56" i="2"/>
  <c r="F56"/>
  <c r="T56" i="3"/>
  <c r="O56"/>
  <c r="J56" i="2"/>
  <c r="H56"/>
  <c r="S56"/>
  <c r="P56" i="3"/>
  <c r="H56"/>
  <c r="E56" i="2"/>
  <c r="S56" i="3"/>
  <c r="K56"/>
  <c r="G56" i="2"/>
  <c r="M56"/>
  <c r="U56" i="3"/>
  <c r="L56"/>
  <c r="M56"/>
  <c r="Q56"/>
  <c r="Q56" i="2"/>
  <c r="G56" i="3"/>
  <c r="M95" i="2"/>
  <c r="O95"/>
  <c r="S95"/>
  <c r="J95"/>
  <c r="F95"/>
  <c r="H95"/>
  <c r="R95" i="3"/>
  <c r="N95"/>
  <c r="J95"/>
  <c r="F95"/>
  <c r="K95" i="2"/>
  <c r="T95" i="3"/>
  <c r="O95"/>
  <c r="P95" i="2"/>
  <c r="G95"/>
  <c r="E95" i="3"/>
  <c r="U95"/>
  <c r="M95"/>
  <c r="G95"/>
  <c r="L95"/>
  <c r="L95" i="2"/>
  <c r="H95" i="3"/>
  <c r="N95" i="2"/>
  <c r="P95" i="3"/>
  <c r="E95" i="2"/>
  <c r="Q95" i="3"/>
  <c r="K95"/>
  <c r="S95"/>
  <c r="L281" i="2"/>
  <c r="F281"/>
  <c r="P281"/>
  <c r="J281"/>
  <c r="E281"/>
  <c r="M281"/>
  <c r="Q281"/>
  <c r="G281"/>
  <c r="K281"/>
  <c r="H281"/>
  <c r="N281"/>
  <c r="R281" i="3"/>
  <c r="P281"/>
  <c r="G281"/>
  <c r="N281"/>
  <c r="M281"/>
  <c r="L281"/>
  <c r="S281"/>
  <c r="E281"/>
  <c r="J281"/>
  <c r="H281"/>
  <c r="O281" i="2"/>
  <c r="S281"/>
  <c r="K281" i="3"/>
  <c r="U281"/>
  <c r="Q281"/>
  <c r="T281"/>
  <c r="F281"/>
  <c r="O281"/>
  <c r="H407" i="2"/>
  <c r="O407"/>
  <c r="N407"/>
  <c r="P407"/>
  <c r="E407"/>
  <c r="G407"/>
  <c r="J407"/>
  <c r="I407"/>
  <c r="M407"/>
  <c r="L407"/>
  <c r="K407"/>
  <c r="Q407"/>
  <c r="K407" i="3"/>
  <c r="H407"/>
  <c r="G407"/>
  <c r="N407"/>
  <c r="I407"/>
  <c r="P407"/>
  <c r="M407"/>
  <c r="E407"/>
  <c r="T407"/>
  <c r="U407"/>
  <c r="O407"/>
  <c r="J407"/>
  <c r="R407"/>
  <c r="S407"/>
  <c r="L407"/>
  <c r="S407" i="2"/>
  <c r="Q407" i="3"/>
  <c r="P61" i="2"/>
  <c r="O61"/>
  <c r="K61"/>
  <c r="S61"/>
  <c r="L61"/>
  <c r="N61"/>
  <c r="R61" i="3"/>
  <c r="N61"/>
  <c r="J61"/>
  <c r="F61"/>
  <c r="M61" i="2"/>
  <c r="Q61"/>
  <c r="T61" i="3"/>
  <c r="O61"/>
  <c r="I61"/>
  <c r="G61" i="2"/>
  <c r="J61"/>
  <c r="H61"/>
  <c r="U61" i="3"/>
  <c r="M61"/>
  <c r="G61"/>
  <c r="P61"/>
  <c r="I61" i="2"/>
  <c r="S61" i="3"/>
  <c r="Q61"/>
  <c r="H61"/>
  <c r="K61"/>
  <c r="L61"/>
  <c r="F61" i="2"/>
  <c r="L105"/>
  <c r="P105"/>
  <c r="O105"/>
  <c r="N105"/>
  <c r="R105" i="3"/>
  <c r="N105"/>
  <c r="J105"/>
  <c r="F105"/>
  <c r="G105" i="2"/>
  <c r="J105"/>
  <c r="S105"/>
  <c r="T105" i="3"/>
  <c r="O105"/>
  <c r="I105"/>
  <c r="H105" i="2"/>
  <c r="K105"/>
  <c r="M105"/>
  <c r="Q105" i="3"/>
  <c r="K105"/>
  <c r="S105"/>
  <c r="H105"/>
  <c r="Q105" i="2"/>
  <c r="M105" i="3"/>
  <c r="F105" i="2"/>
  <c r="U105" i="3"/>
  <c r="L105"/>
  <c r="P105"/>
  <c r="I105" i="2"/>
  <c r="G105" i="3"/>
  <c r="N164" i="2"/>
  <c r="I164"/>
  <c r="J164"/>
  <c r="G164"/>
  <c r="F164"/>
  <c r="R164" i="3"/>
  <c r="N164"/>
  <c r="J164"/>
  <c r="F164"/>
  <c r="L164" i="2"/>
  <c r="S164"/>
  <c r="T164" i="3"/>
  <c r="O164"/>
  <c r="I164"/>
  <c r="H164" i="2"/>
  <c r="M164"/>
  <c r="Q164" i="3"/>
  <c r="K164"/>
  <c r="K164" i="2"/>
  <c r="U164" i="3"/>
  <c r="L164"/>
  <c r="O164" i="2"/>
  <c r="P164" i="3"/>
  <c r="Q164" i="2"/>
  <c r="M164" i="3"/>
  <c r="G164"/>
  <c r="H164"/>
  <c r="S164"/>
  <c r="G189" i="2"/>
  <c r="S189"/>
  <c r="R189" i="3"/>
  <c r="J189"/>
  <c r="F189"/>
  <c r="Q189" i="2"/>
  <c r="T189" i="3"/>
  <c r="O189"/>
  <c r="I189"/>
  <c r="M189" i="2"/>
  <c r="O189"/>
  <c r="I189"/>
  <c r="H189"/>
  <c r="S189" i="3"/>
  <c r="L189"/>
  <c r="F189" i="2"/>
  <c r="U189" i="3"/>
  <c r="K189"/>
  <c r="G189"/>
  <c r="J189" i="2"/>
  <c r="M189" i="3"/>
  <c r="L189" i="2"/>
  <c r="K189"/>
  <c r="P189" i="3"/>
  <c r="P189" i="2"/>
  <c r="H189" i="3"/>
  <c r="Q189"/>
  <c r="I241" i="2"/>
  <c r="G241"/>
  <c r="F241"/>
  <c r="Q241"/>
  <c r="O241"/>
  <c r="R241" i="3"/>
  <c r="N241"/>
  <c r="F241"/>
  <c r="H241" i="2"/>
  <c r="N241"/>
  <c r="T241" i="3"/>
  <c r="O241"/>
  <c r="I241"/>
  <c r="S241" i="2"/>
  <c r="L241"/>
  <c r="S241" i="3"/>
  <c r="L241"/>
  <c r="K241" i="2"/>
  <c r="U241" i="3"/>
  <c r="M241"/>
  <c r="G241"/>
  <c r="K241"/>
  <c r="Q241"/>
  <c r="M241" i="2"/>
  <c r="P241" i="3"/>
  <c r="P241" i="2"/>
  <c r="H241" i="3"/>
  <c r="P305" i="2"/>
  <c r="I305"/>
  <c r="N305"/>
  <c r="M305"/>
  <c r="Q305"/>
  <c r="F305"/>
  <c r="L305"/>
  <c r="G305"/>
  <c r="H305"/>
  <c r="K305"/>
  <c r="U305" i="3"/>
  <c r="O305" i="2"/>
  <c r="K305" i="3"/>
  <c r="F305"/>
  <c r="O305"/>
  <c r="M305"/>
  <c r="P305"/>
  <c r="R305"/>
  <c r="S305"/>
  <c r="H305"/>
  <c r="N305"/>
  <c r="T305"/>
  <c r="L305"/>
  <c r="I305"/>
  <c r="Q305"/>
  <c r="G305"/>
  <c r="S305" i="2"/>
  <c r="K309"/>
  <c r="N309"/>
  <c r="F309"/>
  <c r="S309"/>
  <c r="O309"/>
  <c r="I309"/>
  <c r="Q309"/>
  <c r="O309" i="3"/>
  <c r="H309" i="2"/>
  <c r="M309"/>
  <c r="Q309" i="3"/>
  <c r="J309" i="2"/>
  <c r="L309"/>
  <c r="P309"/>
  <c r="I309" i="3"/>
  <c r="U309"/>
  <c r="P309"/>
  <c r="N309"/>
  <c r="T309"/>
  <c r="L309"/>
  <c r="M309"/>
  <c r="R309"/>
  <c r="S309"/>
  <c r="J309"/>
  <c r="H309"/>
  <c r="G309"/>
  <c r="F309"/>
  <c r="K309"/>
  <c r="S278" i="2"/>
  <c r="E278"/>
  <c r="J278"/>
  <c r="H278"/>
  <c r="I278"/>
  <c r="G278"/>
  <c r="Q278"/>
  <c r="H278" i="3"/>
  <c r="M278" i="2"/>
  <c r="U278" i="3"/>
  <c r="R278"/>
  <c r="L278"/>
  <c r="G278"/>
  <c r="K278" i="2"/>
  <c r="M278" i="3"/>
  <c r="Q278"/>
  <c r="J278"/>
  <c r="E278"/>
  <c r="S278"/>
  <c r="L278" i="2"/>
  <c r="I278" i="3"/>
  <c r="K278"/>
  <c r="O278" i="2"/>
  <c r="N278" i="3"/>
  <c r="O278"/>
  <c r="T278"/>
  <c r="S150" i="2"/>
  <c r="O150"/>
  <c r="K150"/>
  <c r="N150"/>
  <c r="M150"/>
  <c r="G150"/>
  <c r="Q150"/>
  <c r="R150" i="3"/>
  <c r="N150"/>
  <c r="J150"/>
  <c r="F150"/>
  <c r="H150" i="2"/>
  <c r="T150" i="3"/>
  <c r="O150"/>
  <c r="F150" i="2"/>
  <c r="J150"/>
  <c r="H150" i="3"/>
  <c r="Q150"/>
  <c r="G150"/>
  <c r="L150"/>
  <c r="S150"/>
  <c r="K150"/>
  <c r="U150"/>
  <c r="M150"/>
  <c r="L233" i="2"/>
  <c r="K233"/>
  <c r="G233"/>
  <c r="R233" i="3"/>
  <c r="N233"/>
  <c r="J233"/>
  <c r="F233"/>
  <c r="Q233" i="2"/>
  <c r="T233" i="3"/>
  <c r="I233"/>
  <c r="H233" i="2"/>
  <c r="J233"/>
  <c r="F233"/>
  <c r="S233" i="3"/>
  <c r="L233"/>
  <c r="I233" i="2"/>
  <c r="Q233" i="3"/>
  <c r="H233"/>
  <c r="M233" i="2"/>
  <c r="M233" i="3"/>
  <c r="U233"/>
  <c r="K233"/>
  <c r="N233" i="2"/>
  <c r="G233" i="3"/>
  <c r="P233"/>
  <c r="J254" i="2"/>
  <c r="G254"/>
  <c r="S254"/>
  <c r="R254" i="3"/>
  <c r="N254"/>
  <c r="J254"/>
  <c r="F254"/>
  <c r="Q254" i="2"/>
  <c r="F254"/>
  <c r="T254" i="3"/>
  <c r="O254"/>
  <c r="I254"/>
  <c r="O254" i="2"/>
  <c r="P254" i="3"/>
  <c r="H254"/>
  <c r="K254" i="2"/>
  <c r="N254"/>
  <c r="Q254" i="3"/>
  <c r="K254"/>
  <c r="I254" i="2"/>
  <c r="U254" i="3"/>
  <c r="G254"/>
  <c r="M254" i="2"/>
  <c r="L254"/>
  <c r="H254"/>
  <c r="L254" i="3"/>
  <c r="M254"/>
  <c r="P254" i="2"/>
  <c r="S254" i="3"/>
  <c r="P315" i="2"/>
  <c r="M315"/>
  <c r="I315"/>
  <c r="F315"/>
  <c r="N315"/>
  <c r="M315" i="3"/>
  <c r="Q315" i="2"/>
  <c r="G315"/>
  <c r="K315"/>
  <c r="S315"/>
  <c r="H315"/>
  <c r="L315"/>
  <c r="J315"/>
  <c r="S315" i="3"/>
  <c r="Q315"/>
  <c r="I315"/>
  <c r="P315"/>
  <c r="O315" i="2"/>
  <c r="N315" i="3"/>
  <c r="U315"/>
  <c r="L315"/>
  <c r="G315"/>
  <c r="F315"/>
  <c r="O315"/>
  <c r="H315"/>
  <c r="T315"/>
  <c r="R315"/>
  <c r="K315"/>
  <c r="J315"/>
  <c r="P375" i="2"/>
  <c r="M375"/>
  <c r="Q375"/>
  <c r="F375"/>
  <c r="N375"/>
  <c r="O375"/>
  <c r="K375"/>
  <c r="S375"/>
  <c r="T375" i="3"/>
  <c r="P375"/>
  <c r="L375"/>
  <c r="H375"/>
  <c r="L375" i="2"/>
  <c r="I375"/>
  <c r="H375"/>
  <c r="Q375" i="3"/>
  <c r="K375"/>
  <c r="F375"/>
  <c r="U375"/>
  <c r="N375"/>
  <c r="G375"/>
  <c r="O375"/>
  <c r="I375"/>
  <c r="S375"/>
  <c r="J375" i="2"/>
  <c r="J375" i="3"/>
  <c r="G375" i="2"/>
  <c r="M375" i="3"/>
  <c r="R375"/>
  <c r="R7" i="2"/>
  <c r="R209"/>
  <c r="R315"/>
  <c r="R416"/>
  <c r="R47"/>
  <c r="R257"/>
  <c r="R78"/>
  <c r="R282"/>
  <c r="R333"/>
  <c r="R349"/>
  <c r="R413"/>
  <c r="R68"/>
  <c r="R104"/>
  <c r="R125"/>
  <c r="R205"/>
  <c r="R259"/>
  <c r="R309"/>
  <c r="R364"/>
  <c r="R382"/>
  <c r="R366"/>
  <c r="R89"/>
  <c r="R25"/>
  <c r="R173"/>
  <c r="R275"/>
  <c r="R33"/>
  <c r="R88"/>
  <c r="R160"/>
  <c r="R376"/>
  <c r="R264"/>
  <c r="R430"/>
  <c r="R296"/>
  <c r="R292"/>
  <c r="R356"/>
  <c r="R415"/>
  <c r="R22"/>
  <c r="R102"/>
  <c r="R288"/>
  <c r="R169"/>
  <c r="R233"/>
  <c r="R286"/>
  <c r="R344"/>
  <c r="R405"/>
  <c r="R423"/>
  <c r="R184"/>
  <c r="R95"/>
  <c r="R130"/>
  <c r="R176"/>
  <c r="R314"/>
  <c r="R44"/>
  <c r="R92"/>
  <c r="R193"/>
  <c r="R388"/>
  <c r="R267"/>
  <c r="R200"/>
  <c r="R302"/>
  <c r="R313"/>
  <c r="R370"/>
  <c r="R428"/>
  <c r="R144"/>
  <c r="R17"/>
  <c r="R112"/>
  <c r="R329"/>
  <c r="R8"/>
  <c r="R190"/>
  <c r="R301"/>
  <c r="R386"/>
  <c r="R181"/>
  <c r="R151"/>
  <c r="R14"/>
  <c r="R135"/>
  <c r="R245"/>
  <c r="R270"/>
  <c r="R343"/>
  <c r="R52"/>
  <c r="R171"/>
  <c r="R187"/>
  <c r="R251"/>
  <c r="R297"/>
  <c r="R350"/>
  <c r="R408"/>
  <c r="R426"/>
  <c r="R153"/>
  <c r="R69"/>
  <c r="R133"/>
  <c r="R177"/>
  <c r="R346"/>
  <c r="R46"/>
  <c r="R94"/>
  <c r="R196"/>
  <c r="R268"/>
  <c r="R207"/>
  <c r="R310"/>
  <c r="R320"/>
  <c r="R371"/>
  <c r="R199"/>
  <c r="R13"/>
  <c r="R100"/>
  <c r="R227"/>
  <c r="R249"/>
  <c r="R58"/>
  <c r="R105"/>
  <c r="R365"/>
  <c r="R74"/>
  <c r="R35"/>
  <c r="R379"/>
  <c r="R128"/>
  <c r="R260"/>
  <c r="R403"/>
  <c r="R140"/>
  <c r="R186"/>
  <c r="R197"/>
  <c r="R338"/>
  <c r="R146"/>
  <c r="R150"/>
  <c r="R165"/>
  <c r="R252"/>
  <c r="R321"/>
  <c r="R398"/>
  <c r="R427"/>
  <c r="R86"/>
  <c r="R148"/>
  <c r="R241"/>
  <c r="R53"/>
  <c r="R117"/>
  <c r="R328"/>
  <c r="R272"/>
  <c r="R234"/>
  <c r="R374"/>
  <c r="R377"/>
  <c r="R159"/>
  <c r="R67"/>
  <c r="R175"/>
  <c r="R210"/>
  <c r="R279"/>
  <c r="R357"/>
  <c r="R387"/>
  <c r="R194"/>
  <c r="R71"/>
  <c r="R152"/>
  <c r="R261"/>
  <c r="R120"/>
  <c r="R359"/>
  <c r="R294"/>
  <c r="R248"/>
  <c r="R384"/>
  <c r="R393"/>
  <c r="R258"/>
  <c r="R51"/>
  <c r="R127"/>
  <c r="R143"/>
  <c r="R57"/>
  <c r="R326"/>
  <c r="R363"/>
  <c r="R20"/>
  <c r="R43"/>
  <c r="R348"/>
  <c r="R221"/>
  <c r="R380"/>
  <c r="R72"/>
  <c r="R154"/>
  <c r="R256"/>
  <c r="R319"/>
  <c r="R397"/>
  <c r="R372"/>
  <c r="R90"/>
  <c r="R9"/>
  <c r="R195"/>
  <c r="R23"/>
  <c r="R87"/>
  <c r="R247"/>
  <c r="R240"/>
  <c r="R401"/>
  <c r="R336"/>
  <c r="R341"/>
  <c r="R410"/>
  <c r="R29"/>
  <c r="R136"/>
  <c r="R281"/>
  <c r="R16"/>
  <c r="R15"/>
  <c r="R82"/>
  <c r="R138"/>
  <c r="R236"/>
  <c r="S212"/>
  <c r="R340"/>
  <c r="R185"/>
  <c r="R55"/>
  <c r="R231"/>
  <c r="R303"/>
  <c r="R18"/>
  <c r="R219"/>
  <c r="R229"/>
  <c r="R392"/>
  <c r="R115"/>
  <c r="R161"/>
  <c r="R12"/>
  <c r="R97"/>
  <c r="R198"/>
  <c r="R373"/>
  <c r="R347"/>
  <c r="R411"/>
  <c r="R10"/>
  <c r="R168"/>
  <c r="R216"/>
  <c r="R317"/>
  <c r="R425"/>
  <c r="R137"/>
  <c r="R19"/>
  <c r="R235"/>
  <c r="R244"/>
  <c r="R246"/>
  <c r="R274"/>
  <c r="R339"/>
  <c r="R308"/>
  <c r="R38"/>
  <c r="R208"/>
  <c r="R93"/>
  <c r="R355"/>
  <c r="R114"/>
  <c r="R293"/>
  <c r="R203"/>
  <c r="R381"/>
  <c r="R192"/>
  <c r="R280"/>
  <c r="R383"/>
  <c r="R323"/>
  <c r="R54"/>
  <c r="R170"/>
  <c r="R30"/>
  <c r="R123"/>
  <c r="R225"/>
  <c r="R224"/>
  <c r="R291"/>
  <c r="R419"/>
  <c r="R26"/>
  <c r="R141"/>
  <c r="R83"/>
  <c r="R40"/>
  <c r="R63"/>
  <c r="R305"/>
  <c r="S21"/>
  <c r="R230"/>
  <c r="R422"/>
  <c r="R91"/>
  <c r="R237"/>
  <c r="R269"/>
  <c r="R31"/>
  <c r="R283"/>
  <c r="R414"/>
  <c r="R73"/>
  <c r="R220"/>
  <c r="R76"/>
  <c r="R226"/>
  <c r="R266"/>
  <c r="R342"/>
  <c r="R34"/>
  <c r="R66"/>
  <c r="R304"/>
  <c r="R400"/>
  <c r="R99"/>
  <c r="R183"/>
  <c r="R85"/>
  <c r="R222"/>
  <c r="R345"/>
  <c r="R131"/>
  <c r="R156"/>
  <c r="R215"/>
  <c r="R429"/>
  <c r="R232"/>
  <c r="R285"/>
  <c r="R399"/>
  <c r="R49"/>
  <c r="R306"/>
  <c r="R389"/>
  <c r="R77"/>
  <c r="R239"/>
  <c r="R75"/>
  <c r="R361"/>
  <c r="R263"/>
  <c r="R353"/>
  <c r="R32"/>
  <c r="R103"/>
  <c r="R111"/>
  <c r="R70"/>
  <c r="R155"/>
  <c r="S38"/>
  <c r="S29"/>
  <c r="S244"/>
  <c r="S267"/>
  <c r="R166"/>
  <c r="R162"/>
  <c r="R378"/>
  <c r="R418"/>
  <c r="R188"/>
  <c r="R354"/>
  <c r="R182"/>
  <c r="R367"/>
  <c r="R206"/>
  <c r="R214"/>
  <c r="R424"/>
  <c r="R149"/>
  <c r="R262"/>
  <c r="R307"/>
  <c r="R145"/>
  <c r="R28"/>
  <c r="R238"/>
  <c r="R351"/>
  <c r="R201"/>
  <c r="R172"/>
  <c r="R278"/>
  <c r="R174"/>
  <c r="R390"/>
  <c r="R126"/>
  <c r="R273"/>
  <c r="R407"/>
  <c r="R147"/>
  <c r="R59"/>
  <c r="R253"/>
  <c r="R358"/>
  <c r="R122"/>
  <c r="R178"/>
  <c r="R287"/>
  <c r="R98"/>
  <c r="R396"/>
  <c r="R119"/>
  <c r="R362"/>
  <c r="R290"/>
  <c r="R298"/>
  <c r="R217"/>
  <c r="R179"/>
  <c r="R124"/>
  <c r="R318"/>
  <c r="R335"/>
  <c r="R121"/>
  <c r="R255"/>
  <c r="R394"/>
  <c r="R39"/>
  <c r="R21"/>
  <c r="R289"/>
  <c r="R324"/>
  <c r="R404"/>
  <c r="R79"/>
  <c r="R254"/>
  <c r="R80"/>
  <c r="R202"/>
  <c r="R218"/>
  <c r="R431"/>
  <c r="R37"/>
  <c r="R11"/>
  <c r="R300"/>
  <c r="R295"/>
  <c r="R164"/>
  <c r="R163"/>
  <c r="R81"/>
  <c r="R106"/>
  <c r="S363"/>
  <c r="S33"/>
  <c r="R368"/>
  <c r="R299"/>
  <c r="R277"/>
  <c r="R139"/>
  <c r="R242"/>
  <c r="R101"/>
  <c r="R375"/>
  <c r="R420"/>
  <c r="R395"/>
  <c r="R45"/>
  <c r="R213"/>
  <c r="R325"/>
  <c r="R360"/>
  <c r="R271"/>
  <c r="R369"/>
  <c r="R118"/>
  <c r="R36"/>
  <c r="S161"/>
  <c r="S141"/>
  <c r="S156"/>
  <c r="R284"/>
  <c r="R265"/>
  <c r="R212"/>
  <c r="R48"/>
  <c r="R250"/>
  <c r="R276"/>
  <c r="R327"/>
  <c r="R167"/>
  <c r="R352"/>
  <c r="R64"/>
  <c r="R391"/>
  <c r="R316"/>
  <c r="R331"/>
  <c r="R158"/>
  <c r="R312"/>
  <c r="R61"/>
  <c r="R189"/>
  <c r="S111"/>
  <c r="S311"/>
  <c r="N6"/>
  <c r="J6"/>
  <c r="F6"/>
  <c r="R6"/>
  <c r="H6" i="3"/>
  <c r="U6"/>
  <c r="N6"/>
  <c r="O6"/>
  <c r="R41" i="2"/>
  <c r="R60"/>
  <c r="R191"/>
  <c r="R142"/>
  <c r="R129"/>
  <c r="R211"/>
  <c r="R157"/>
  <c r="R421"/>
  <c r="M6"/>
  <c r="H6"/>
  <c r="O6"/>
  <c r="L6" i="3"/>
  <c r="M6"/>
  <c r="F6"/>
  <c r="P6" i="2"/>
  <c r="I6"/>
  <c r="P6" i="3"/>
  <c r="J6"/>
  <c r="S134" i="2"/>
  <c r="S206"/>
  <c r="R84"/>
  <c r="R24"/>
  <c r="R337"/>
  <c r="R108"/>
  <c r="R134"/>
  <c r="R109"/>
  <c r="R110"/>
  <c r="R132"/>
  <c r="S219"/>
  <c r="S368"/>
  <c r="G6" i="3"/>
  <c r="R409" i="2"/>
  <c r="R412"/>
  <c r="R322"/>
  <c r="R113"/>
  <c r="R417"/>
  <c r="R107"/>
  <c r="R96"/>
  <c r="R406"/>
  <c r="R42"/>
  <c r="S158"/>
  <c r="R311"/>
  <c r="R223"/>
  <c r="L6"/>
  <c r="S6"/>
  <c r="S6" i="3"/>
  <c r="Q6" i="2"/>
  <c r="K6" i="3"/>
  <c r="R330" i="2"/>
  <c r="Q6" i="3"/>
  <c r="K6" i="2"/>
  <c r="R6" i="3"/>
  <c r="R385" i="2"/>
  <c r="R62"/>
  <c r="I6" i="3"/>
  <c r="R180" i="2"/>
  <c r="R116"/>
  <c r="G6"/>
  <c r="R243"/>
  <c r="S317"/>
  <c r="T6" i="3"/>
  <c r="R332" i="2"/>
  <c r="K36"/>
  <c r="H36"/>
  <c r="G36"/>
  <c r="N36"/>
  <c r="E36" i="3"/>
  <c r="R36"/>
  <c r="N36"/>
  <c r="M36" i="2"/>
  <c r="S36"/>
  <c r="S36" i="3"/>
  <c r="M36"/>
  <c r="H36"/>
  <c r="P36" i="2"/>
  <c r="L36"/>
  <c r="T36" i="3"/>
  <c r="L36"/>
  <c r="O36" i="2"/>
  <c r="E36"/>
  <c r="U36" i="3"/>
  <c r="O36"/>
  <c r="G36"/>
  <c r="Q36" i="2"/>
  <c r="P36" i="3"/>
  <c r="I36"/>
  <c r="K36"/>
  <c r="Q36"/>
  <c r="K55" i="2"/>
  <c r="I55"/>
  <c r="H55"/>
  <c r="Q55"/>
  <c r="R55" i="3"/>
  <c r="J55"/>
  <c r="E55" i="2"/>
  <c r="P55"/>
  <c r="O55"/>
  <c r="G55"/>
  <c r="T55" i="3"/>
  <c r="O55"/>
  <c r="I55"/>
  <c r="J55" i="2"/>
  <c r="L55"/>
  <c r="Q55" i="3"/>
  <c r="K55"/>
  <c r="S55" i="2"/>
  <c r="P55" i="3"/>
  <c r="G55"/>
  <c r="U55"/>
  <c r="M55" i="2"/>
  <c r="E55" i="3"/>
  <c r="S55"/>
  <c r="H55"/>
  <c r="L55"/>
  <c r="M55"/>
  <c r="N30" i="2"/>
  <c r="H30"/>
  <c r="M30"/>
  <c r="K30"/>
  <c r="O30"/>
  <c r="R30" i="3"/>
  <c r="N30"/>
  <c r="J30"/>
  <c r="F30"/>
  <c r="Q30" i="2"/>
  <c r="G30"/>
  <c r="I30"/>
  <c r="S30"/>
  <c r="S30" i="3"/>
  <c r="M30"/>
  <c r="H30"/>
  <c r="F30" i="2"/>
  <c r="U30" i="3"/>
  <c r="O30"/>
  <c r="G30"/>
  <c r="J30" i="2"/>
  <c r="L30"/>
  <c r="P30" i="3"/>
  <c r="I30"/>
  <c r="K30"/>
  <c r="P30" i="2"/>
  <c r="L30" i="3"/>
  <c r="Q30"/>
  <c r="T30"/>
  <c r="F39" i="2"/>
  <c r="N39"/>
  <c r="M39"/>
  <c r="K39"/>
  <c r="I39"/>
  <c r="L39"/>
  <c r="R39" i="3"/>
  <c r="N39"/>
  <c r="J39"/>
  <c r="F39"/>
  <c r="Q39" i="2"/>
  <c r="H39"/>
  <c r="S39"/>
  <c r="S39" i="3"/>
  <c r="M39"/>
  <c r="H39"/>
  <c r="O39" i="2"/>
  <c r="P39" i="3"/>
  <c r="I39"/>
  <c r="P39" i="2"/>
  <c r="Q39" i="3"/>
  <c r="K39"/>
  <c r="G39" i="2"/>
  <c r="L39" i="3"/>
  <c r="T39"/>
  <c r="J39" i="2"/>
  <c r="O39" i="3"/>
  <c r="U39"/>
  <c r="G39"/>
  <c r="K262" i="2"/>
  <c r="P262"/>
  <c r="G262"/>
  <c r="M262"/>
  <c r="N262"/>
  <c r="L262"/>
  <c r="R262" i="3"/>
  <c r="O262" i="2"/>
  <c r="F262"/>
  <c r="S262"/>
  <c r="H262"/>
  <c r="J262"/>
  <c r="S262" i="3"/>
  <c r="M262"/>
  <c r="I262"/>
  <c r="Q262" i="2"/>
  <c r="U262" i="3"/>
  <c r="N262"/>
  <c r="H262"/>
  <c r="O262"/>
  <c r="J262"/>
  <c r="L262"/>
  <c r="P262"/>
  <c r="Q262"/>
  <c r="G262"/>
  <c r="I262" i="2"/>
  <c r="F262" i="3"/>
  <c r="T262"/>
  <c r="K262"/>
  <c r="I366" i="2"/>
  <c r="H366"/>
  <c r="M366"/>
  <c r="U366" i="3"/>
  <c r="I366"/>
  <c r="P366"/>
  <c r="P366" i="2"/>
  <c r="S366"/>
  <c r="M366" i="3"/>
  <c r="K366" i="2"/>
  <c r="G366"/>
  <c r="T366" i="3"/>
  <c r="L366" i="2"/>
  <c r="F366"/>
  <c r="R366" i="3"/>
  <c r="F366"/>
  <c r="J366" i="2"/>
  <c r="L366" i="3"/>
  <c r="N366" i="2"/>
  <c r="O366"/>
  <c r="N366" i="3"/>
  <c r="H366"/>
  <c r="G366"/>
  <c r="Q366" i="2"/>
  <c r="S366" i="3"/>
  <c r="Q366"/>
  <c r="K366"/>
  <c r="J366"/>
  <c r="O147"/>
  <c r="F298"/>
  <c r="E96"/>
  <c r="E104" i="2"/>
  <c r="E420"/>
  <c r="E184"/>
  <c r="E361"/>
  <c r="E405"/>
  <c r="L271" i="3"/>
  <c r="P345" i="2"/>
  <c r="N314"/>
  <c r="O83"/>
  <c r="N80" i="3"/>
  <c r="J77" i="2"/>
  <c r="J100"/>
  <c r="J187"/>
  <c r="J328"/>
  <c r="Q336"/>
  <c r="P117"/>
  <c r="O271"/>
  <c r="O399"/>
  <c r="N138" i="3"/>
  <c r="L271" i="2"/>
  <c r="P168"/>
  <c r="O151"/>
  <c r="O160"/>
  <c r="O362" i="3"/>
  <c r="N84"/>
  <c r="N157"/>
  <c r="J7" i="2"/>
  <c r="J19"/>
  <c r="J58" i="3"/>
  <c r="J123" i="2"/>
  <c r="J251"/>
  <c r="E405" i="3"/>
  <c r="I60" i="2"/>
  <c r="I420" i="3"/>
  <c r="I332" i="2"/>
  <c r="I31"/>
  <c r="E97" i="3"/>
  <c r="E145" i="2"/>
  <c r="E185" i="3"/>
  <c r="E271"/>
  <c r="E396" i="2"/>
  <c r="E67"/>
  <c r="F40"/>
  <c r="F44"/>
  <c r="F391"/>
  <c r="E35"/>
  <c r="E180"/>
  <c r="E246" i="3"/>
  <c r="L218" i="2"/>
  <c r="P218"/>
  <c r="Q218"/>
  <c r="G218"/>
  <c r="N218"/>
  <c r="E218"/>
  <c r="E218" i="3"/>
  <c r="R218"/>
  <c r="N218"/>
  <c r="J218"/>
  <c r="F218"/>
  <c r="K218" i="2"/>
  <c r="J218"/>
  <c r="T218" i="3"/>
  <c r="O218"/>
  <c r="I218"/>
  <c r="M218" i="2"/>
  <c r="I218"/>
  <c r="P218" i="3"/>
  <c r="H218"/>
  <c r="F218" i="2"/>
  <c r="M218" i="3"/>
  <c r="O218" i="2"/>
  <c r="K218" i="3"/>
  <c r="H218" i="2"/>
  <c r="Q218" i="3"/>
  <c r="G218"/>
  <c r="S218"/>
  <c r="L218"/>
  <c r="U218"/>
  <c r="N239" i="2"/>
  <c r="H239"/>
  <c r="F239"/>
  <c r="S239"/>
  <c r="L239"/>
  <c r="G239"/>
  <c r="K239"/>
  <c r="I239"/>
  <c r="Q239"/>
  <c r="R239" i="3"/>
  <c r="N239"/>
  <c r="J239"/>
  <c r="F239"/>
  <c r="O239" i="2"/>
  <c r="T239" i="3"/>
  <c r="O239"/>
  <c r="I239"/>
  <c r="J239" i="2"/>
  <c r="M239"/>
  <c r="Q239" i="3"/>
  <c r="K239"/>
  <c r="P239" i="2"/>
  <c r="M239" i="3"/>
  <c r="S239"/>
  <c r="P239"/>
  <c r="G239"/>
  <c r="H239"/>
  <c r="U239"/>
  <c r="L239"/>
  <c r="L32" i="2"/>
  <c r="I32"/>
  <c r="P32"/>
  <c r="M32"/>
  <c r="E32" i="3"/>
  <c r="R32"/>
  <c r="N32"/>
  <c r="F32"/>
  <c r="E32" i="2"/>
  <c r="S32"/>
  <c r="Q32"/>
  <c r="O32"/>
  <c r="H32"/>
  <c r="S32" i="3"/>
  <c r="M32"/>
  <c r="H32"/>
  <c r="N32" i="2"/>
  <c r="Q32" i="3"/>
  <c r="K32"/>
  <c r="G32" i="2"/>
  <c r="T32" i="3"/>
  <c r="L32"/>
  <c r="F32" i="2"/>
  <c r="U32" i="3"/>
  <c r="G32"/>
  <c r="O32"/>
  <c r="K32" i="2"/>
  <c r="I32" i="3"/>
  <c r="P32"/>
  <c r="N130" i="2"/>
  <c r="O130"/>
  <c r="R130" i="3"/>
  <c r="N130"/>
  <c r="J130"/>
  <c r="F130"/>
  <c r="M130" i="2"/>
  <c r="E130"/>
  <c r="F130"/>
  <c r="T130" i="3"/>
  <c r="O130"/>
  <c r="I130"/>
  <c r="I130" i="2"/>
  <c r="H130"/>
  <c r="L130"/>
  <c r="G130"/>
  <c r="S130" i="3"/>
  <c r="L130"/>
  <c r="Q130" i="2"/>
  <c r="P130" i="3"/>
  <c r="G130"/>
  <c r="J130" i="2"/>
  <c r="K130" i="3"/>
  <c r="K130" i="2"/>
  <c r="Q130" i="3"/>
  <c r="H130"/>
  <c r="U130"/>
  <c r="M130"/>
  <c r="S130" i="2"/>
  <c r="E130" i="3"/>
  <c r="M26" i="2"/>
  <c r="L26"/>
  <c r="F26"/>
  <c r="N26"/>
  <c r="I26"/>
  <c r="P26"/>
  <c r="G26"/>
  <c r="K26"/>
  <c r="O26"/>
  <c r="R26" i="3"/>
  <c r="N26"/>
  <c r="J26"/>
  <c r="F26"/>
  <c r="J26" i="2"/>
  <c r="S26"/>
  <c r="E26" i="3"/>
  <c r="E26" i="2"/>
  <c r="S26" i="3"/>
  <c r="M26"/>
  <c r="H26"/>
  <c r="T26"/>
  <c r="L26"/>
  <c r="U26"/>
  <c r="O26"/>
  <c r="G26"/>
  <c r="Q26" i="2"/>
  <c r="P26" i="3"/>
  <c r="I26"/>
  <c r="K26"/>
  <c r="Q26"/>
  <c r="M190" i="2"/>
  <c r="F190"/>
  <c r="I190"/>
  <c r="P190"/>
  <c r="N190"/>
  <c r="H190"/>
  <c r="K190"/>
  <c r="S190"/>
  <c r="R190" i="3"/>
  <c r="N190"/>
  <c r="J190"/>
  <c r="F190"/>
  <c r="G190" i="2"/>
  <c r="J190"/>
  <c r="L190"/>
  <c r="E190" i="3"/>
  <c r="T190"/>
  <c r="I190"/>
  <c r="K190"/>
  <c r="M190"/>
  <c r="S190"/>
  <c r="H190"/>
  <c r="O190" i="2"/>
  <c r="P190" i="3"/>
  <c r="G190"/>
  <c r="E190" i="2"/>
  <c r="L190" i="3"/>
  <c r="U190"/>
  <c r="M186" i="2"/>
  <c r="E186"/>
  <c r="J186"/>
  <c r="H186"/>
  <c r="G186"/>
  <c r="N186"/>
  <c r="O186"/>
  <c r="F186"/>
  <c r="I186"/>
  <c r="R186" i="3"/>
  <c r="N186"/>
  <c r="J186"/>
  <c r="F186"/>
  <c r="S186" i="2"/>
  <c r="K186"/>
  <c r="T186" i="3"/>
  <c r="O186"/>
  <c r="I186"/>
  <c r="E186"/>
  <c r="K186"/>
  <c r="Q186" i="2"/>
  <c r="U186" i="3"/>
  <c r="L186"/>
  <c r="G186"/>
  <c r="M186"/>
  <c r="P186"/>
  <c r="S186"/>
  <c r="H186"/>
  <c r="P186" i="2"/>
  <c r="L420"/>
  <c r="G420"/>
  <c r="M420"/>
  <c r="G420" i="3"/>
  <c r="H420"/>
  <c r="L420"/>
  <c r="U420"/>
  <c r="P420" i="2"/>
  <c r="Q420"/>
  <c r="H420"/>
  <c r="S420"/>
  <c r="J420"/>
  <c r="O420" i="3"/>
  <c r="Q420"/>
  <c r="N420" i="2"/>
  <c r="S420" i="3"/>
  <c r="J420"/>
  <c r="O420" i="2"/>
  <c r="P420" i="3"/>
  <c r="K420" i="2"/>
  <c r="M420" i="3"/>
  <c r="F420"/>
  <c r="R420"/>
  <c r="F420" i="2"/>
  <c r="T420" i="3"/>
  <c r="E420"/>
  <c r="N420"/>
  <c r="K420"/>
  <c r="N52" i="2"/>
  <c r="K52"/>
  <c r="H52"/>
  <c r="L52"/>
  <c r="M52"/>
  <c r="F52"/>
  <c r="E52" i="3"/>
  <c r="R52"/>
  <c r="N52"/>
  <c r="J52"/>
  <c r="F52"/>
  <c r="P52" i="2"/>
  <c r="E52"/>
  <c r="T52" i="3"/>
  <c r="O52"/>
  <c r="O52" i="2"/>
  <c r="Q52"/>
  <c r="P52" i="3"/>
  <c r="H52"/>
  <c r="S52" i="2"/>
  <c r="Q52" i="3"/>
  <c r="G52"/>
  <c r="J52" i="2"/>
  <c r="L52" i="3"/>
  <c r="G52" i="2"/>
  <c r="S52" i="3"/>
  <c r="K52"/>
  <c r="U52"/>
  <c r="M52"/>
  <c r="H53" i="2"/>
  <c r="G53"/>
  <c r="J53"/>
  <c r="R53" i="3"/>
  <c r="N53"/>
  <c r="J53"/>
  <c r="F53"/>
  <c r="S53" i="2"/>
  <c r="I53"/>
  <c r="T53" i="3"/>
  <c r="I53"/>
  <c r="P53" i="2"/>
  <c r="N53"/>
  <c r="L53"/>
  <c r="F53"/>
  <c r="M53"/>
  <c r="U53" i="3"/>
  <c r="M53"/>
  <c r="G53"/>
  <c r="S53"/>
  <c r="K53"/>
  <c r="Q53" i="2"/>
  <c r="P53" i="3"/>
  <c r="K53" i="2"/>
  <c r="L53" i="3"/>
  <c r="H53"/>
  <c r="Q53"/>
  <c r="S250" i="2"/>
  <c r="K250"/>
  <c r="I250"/>
  <c r="P250"/>
  <c r="M250"/>
  <c r="H250"/>
  <c r="R250" i="3"/>
  <c r="N250"/>
  <c r="J250"/>
  <c r="F250"/>
  <c r="J250" i="2"/>
  <c r="G250"/>
  <c r="O250"/>
  <c r="L250"/>
  <c r="T250" i="3"/>
  <c r="O250"/>
  <c r="I250"/>
  <c r="N250" i="2"/>
  <c r="U250" i="3"/>
  <c r="M250"/>
  <c r="G250"/>
  <c r="Q250" i="2"/>
  <c r="P250" i="3"/>
  <c r="H250"/>
  <c r="L250"/>
  <c r="F250" i="2"/>
  <c r="Q250" i="3"/>
  <c r="S250"/>
  <c r="K250"/>
  <c r="P371" i="2"/>
  <c r="Q371"/>
  <c r="G371"/>
  <c r="O371"/>
  <c r="F371"/>
  <c r="I371"/>
  <c r="T371" i="3"/>
  <c r="P371"/>
  <c r="L371"/>
  <c r="H371"/>
  <c r="N371" i="2"/>
  <c r="L371"/>
  <c r="Q371" i="3"/>
  <c r="K371"/>
  <c r="F371"/>
  <c r="J371" i="2"/>
  <c r="R371" i="3"/>
  <c r="J371"/>
  <c r="H371" i="2"/>
  <c r="S371" i="3"/>
  <c r="M371"/>
  <c r="K371" i="2"/>
  <c r="I371" i="3"/>
  <c r="M371" i="2"/>
  <c r="N371" i="3"/>
  <c r="O371"/>
  <c r="U371"/>
  <c r="S371" i="2"/>
  <c r="G371" i="3"/>
  <c r="F128" i="2"/>
  <c r="N128"/>
  <c r="H128"/>
  <c r="G128"/>
  <c r="O128"/>
  <c r="M128"/>
  <c r="S128"/>
  <c r="R128" i="3"/>
  <c r="N128"/>
  <c r="F128"/>
  <c r="I128" i="2"/>
  <c r="Q128"/>
  <c r="T128" i="3"/>
  <c r="O128"/>
  <c r="I128"/>
  <c r="P128" i="2"/>
  <c r="U128" i="3"/>
  <c r="M128"/>
  <c r="G128"/>
  <c r="K128" i="2"/>
  <c r="L128" i="3"/>
  <c r="Q128"/>
  <c r="P128"/>
  <c r="L128" i="2"/>
  <c r="H128" i="3"/>
  <c r="K128"/>
  <c r="S128"/>
  <c r="L295" i="2"/>
  <c r="M295"/>
  <c r="K295"/>
  <c r="Q295"/>
  <c r="F295"/>
  <c r="O295"/>
  <c r="P295" i="3"/>
  <c r="K295"/>
  <c r="G295"/>
  <c r="I295" i="2"/>
  <c r="H295"/>
  <c r="P295"/>
  <c r="L295" i="3"/>
  <c r="S295" i="2"/>
  <c r="S295" i="3"/>
  <c r="Q295"/>
  <c r="N295"/>
  <c r="N295" i="2"/>
  <c r="I295" i="3"/>
  <c r="T295"/>
  <c r="M295"/>
  <c r="F295"/>
  <c r="J295" i="2"/>
  <c r="U295" i="3"/>
  <c r="O295"/>
  <c r="J295"/>
  <c r="H295"/>
  <c r="E295"/>
  <c r="G295" i="2"/>
  <c r="R295" i="3"/>
  <c r="G362" i="2"/>
  <c r="P362"/>
  <c r="M362"/>
  <c r="S362"/>
  <c r="Q362"/>
  <c r="S362" i="3"/>
  <c r="K362"/>
  <c r="G362"/>
  <c r="I362" i="2"/>
  <c r="R362" i="3"/>
  <c r="M362"/>
  <c r="H362"/>
  <c r="N362" i="2"/>
  <c r="F362"/>
  <c r="U362" i="3"/>
  <c r="N362"/>
  <c r="F362"/>
  <c r="K362" i="2"/>
  <c r="L362"/>
  <c r="P362" i="3"/>
  <c r="I362"/>
  <c r="J362" i="2"/>
  <c r="Q362" i="3"/>
  <c r="J362"/>
  <c r="T362"/>
  <c r="H362" i="2"/>
  <c r="L362" i="3"/>
  <c r="M14" i="2"/>
  <c r="K14"/>
  <c r="O14"/>
  <c r="P14"/>
  <c r="N14"/>
  <c r="J14"/>
  <c r="L14"/>
  <c r="R14" i="3"/>
  <c r="N14"/>
  <c r="J14"/>
  <c r="F14"/>
  <c r="F14" i="2"/>
  <c r="Q14"/>
  <c r="G14"/>
  <c r="H14"/>
  <c r="S14" i="3"/>
  <c r="M14"/>
  <c r="H14"/>
  <c r="I14" i="2"/>
  <c r="P14" i="3"/>
  <c r="I14"/>
  <c r="S14" i="2"/>
  <c r="Q14" i="3"/>
  <c r="K14"/>
  <c r="U14"/>
  <c r="G14"/>
  <c r="T14"/>
  <c r="L14"/>
  <c r="O14"/>
  <c r="M343" i="2"/>
  <c r="K343"/>
  <c r="S343"/>
  <c r="H343"/>
  <c r="G343"/>
  <c r="I343"/>
  <c r="P343"/>
  <c r="K343" i="3"/>
  <c r="N343" i="2"/>
  <c r="U343" i="3"/>
  <c r="J343"/>
  <c r="T343"/>
  <c r="S343"/>
  <c r="H343"/>
  <c r="F343" i="2"/>
  <c r="L343"/>
  <c r="R343" i="3"/>
  <c r="I343"/>
  <c r="P343"/>
  <c r="Q343" i="2"/>
  <c r="N343" i="3"/>
  <c r="L343"/>
  <c r="M343"/>
  <c r="J343" i="2"/>
  <c r="F343" i="3"/>
  <c r="Q343"/>
  <c r="G343"/>
  <c r="G181" i="2"/>
  <c r="J181"/>
  <c r="O181"/>
  <c r="F181"/>
  <c r="K181"/>
  <c r="M181"/>
  <c r="H181"/>
  <c r="L181"/>
  <c r="I181"/>
  <c r="R181" i="3"/>
  <c r="J181"/>
  <c r="F181"/>
  <c r="E181" i="2"/>
  <c r="S181"/>
  <c r="T181" i="3"/>
  <c r="O181"/>
  <c r="I181"/>
  <c r="Q181" i="2"/>
  <c r="P181"/>
  <c r="Q181" i="3"/>
  <c r="K181"/>
  <c r="S181"/>
  <c r="H181"/>
  <c r="M181"/>
  <c r="U181"/>
  <c r="L181"/>
  <c r="G181"/>
  <c r="E181"/>
  <c r="P181"/>
  <c r="N104" i="2"/>
  <c r="M104"/>
  <c r="O104"/>
  <c r="L104"/>
  <c r="G104"/>
  <c r="R104" i="3"/>
  <c r="N104"/>
  <c r="H104" i="2"/>
  <c r="S104"/>
  <c r="T104" i="3"/>
  <c r="O104"/>
  <c r="I104"/>
  <c r="Q104" i="2"/>
  <c r="P104"/>
  <c r="S104" i="3"/>
  <c r="L104"/>
  <c r="J104" i="2"/>
  <c r="P104" i="3"/>
  <c r="G104"/>
  <c r="K104" i="2"/>
  <c r="K104" i="3"/>
  <c r="I104" i="2"/>
  <c r="Q104" i="3"/>
  <c r="H104"/>
  <c r="U104"/>
  <c r="M104"/>
  <c r="F104" i="2"/>
  <c r="Q208"/>
  <c r="F208"/>
  <c r="S208"/>
  <c r="K208"/>
  <c r="L208"/>
  <c r="M208"/>
  <c r="G208"/>
  <c r="J208"/>
  <c r="R208" i="3"/>
  <c r="J208"/>
  <c r="F208"/>
  <c r="O208" i="2"/>
  <c r="I208"/>
  <c r="E208" i="3"/>
  <c r="T208"/>
  <c r="O208"/>
  <c r="I208"/>
  <c r="H208" i="2"/>
  <c r="E208"/>
  <c r="Q208" i="3"/>
  <c r="K208"/>
  <c r="M208"/>
  <c r="H208"/>
  <c r="P208"/>
  <c r="G208"/>
  <c r="P208" i="2"/>
  <c r="S208" i="3"/>
  <c r="L208"/>
  <c r="U208"/>
  <c r="N92" i="2"/>
  <c r="I92"/>
  <c r="G92"/>
  <c r="R92" i="3"/>
  <c r="N92"/>
  <c r="F92"/>
  <c r="O92" i="2"/>
  <c r="M92"/>
  <c r="T92" i="3"/>
  <c r="O92"/>
  <c r="I92"/>
  <c r="P92" i="2"/>
  <c r="S92"/>
  <c r="Q92"/>
  <c r="H92"/>
  <c r="L92"/>
  <c r="S92" i="3"/>
  <c r="L92"/>
  <c r="M92"/>
  <c r="Q92"/>
  <c r="H92"/>
  <c r="F92" i="2"/>
  <c r="P92" i="3"/>
  <c r="G92"/>
  <c r="K92" i="2"/>
  <c r="K92" i="3"/>
  <c r="U92"/>
  <c r="F85" i="2"/>
  <c r="M85"/>
  <c r="H85"/>
  <c r="I85"/>
  <c r="S85"/>
  <c r="P85"/>
  <c r="K85"/>
  <c r="R85" i="3"/>
  <c r="N85"/>
  <c r="F85"/>
  <c r="Q85" i="2"/>
  <c r="G85"/>
  <c r="T85" i="3"/>
  <c r="O85"/>
  <c r="I85"/>
  <c r="O85" i="2"/>
  <c r="L85"/>
  <c r="U85" i="3"/>
  <c r="M85"/>
  <c r="G85"/>
  <c r="Q85"/>
  <c r="H85"/>
  <c r="S85"/>
  <c r="K85"/>
  <c r="N85" i="2"/>
  <c r="L85" i="3"/>
  <c r="P85"/>
  <c r="M231" i="2"/>
  <c r="I231"/>
  <c r="K231"/>
  <c r="R231" i="3"/>
  <c r="N231"/>
  <c r="F231"/>
  <c r="S231" i="2"/>
  <c r="H231"/>
  <c r="T231" i="3"/>
  <c r="O231"/>
  <c r="I231"/>
  <c r="J231" i="2"/>
  <c r="N231"/>
  <c r="E231" i="3"/>
  <c r="G231" i="2"/>
  <c r="P231" i="3"/>
  <c r="H231"/>
  <c r="P231" i="2"/>
  <c r="S231" i="3"/>
  <c r="K231"/>
  <c r="O231" i="2"/>
  <c r="U231" i="3"/>
  <c r="L231"/>
  <c r="F231" i="2"/>
  <c r="M231" i="3"/>
  <c r="L231" i="2"/>
  <c r="Q231" i="3"/>
  <c r="G231"/>
  <c r="L314" i="2"/>
  <c r="M314"/>
  <c r="K314"/>
  <c r="P314"/>
  <c r="I314"/>
  <c r="F314"/>
  <c r="T314" i="3"/>
  <c r="H314"/>
  <c r="U314"/>
  <c r="H314" i="2"/>
  <c r="Q314"/>
  <c r="Q314" i="3"/>
  <c r="L314"/>
  <c r="M314"/>
  <c r="S314"/>
  <c r="R314"/>
  <c r="G314"/>
  <c r="J314"/>
  <c r="E314"/>
  <c r="N314"/>
  <c r="G314" i="2"/>
  <c r="K314" i="3"/>
  <c r="F314"/>
  <c r="P314"/>
  <c r="I314"/>
  <c r="E314" i="2"/>
  <c r="O314" i="3"/>
  <c r="P395" i="2"/>
  <c r="S395"/>
  <c r="J395"/>
  <c r="M395"/>
  <c r="L395"/>
  <c r="H395"/>
  <c r="G395"/>
  <c r="S395" i="3"/>
  <c r="I395" i="2"/>
  <c r="Q395"/>
  <c r="Q395" i="3"/>
  <c r="K395"/>
  <c r="H395"/>
  <c r="R395"/>
  <c r="L395"/>
  <c r="E395"/>
  <c r="P395"/>
  <c r="N395" i="2"/>
  <c r="U395" i="3"/>
  <c r="K395" i="2"/>
  <c r="N395" i="3"/>
  <c r="O395"/>
  <c r="G395"/>
  <c r="J395"/>
  <c r="I395"/>
  <c r="M395"/>
  <c r="T395"/>
  <c r="M109" i="2"/>
  <c r="S109"/>
  <c r="I109"/>
  <c r="G109"/>
  <c r="R109" i="3"/>
  <c r="F109"/>
  <c r="F109" i="2"/>
  <c r="Q109"/>
  <c r="T109" i="3"/>
  <c r="O109"/>
  <c r="I109"/>
  <c r="P109" i="2"/>
  <c r="E109"/>
  <c r="L109"/>
  <c r="K109"/>
  <c r="O109"/>
  <c r="U109" i="3"/>
  <c r="M109"/>
  <c r="G109"/>
  <c r="J109" i="2"/>
  <c r="P109" i="3"/>
  <c r="S109"/>
  <c r="K109"/>
  <c r="H109" i="2"/>
  <c r="Q109" i="3"/>
  <c r="H109"/>
  <c r="N109" i="2"/>
  <c r="L109" i="3"/>
  <c r="M143" i="2"/>
  <c r="N143"/>
  <c r="K143"/>
  <c r="O143"/>
  <c r="R143" i="3"/>
  <c r="N143"/>
  <c r="J143"/>
  <c r="F143"/>
  <c r="I143" i="2"/>
  <c r="S143"/>
  <c r="L143"/>
  <c r="T143" i="3"/>
  <c r="O143"/>
  <c r="I143"/>
  <c r="G143" i="2"/>
  <c r="F143"/>
  <c r="P143"/>
  <c r="H143"/>
  <c r="U143" i="3"/>
  <c r="M143"/>
  <c r="G143"/>
  <c r="P143"/>
  <c r="Q143" i="2"/>
  <c r="K143" i="3"/>
  <c r="Q143"/>
  <c r="H143"/>
  <c r="S143"/>
  <c r="L143"/>
  <c r="J143" i="2"/>
  <c r="O274"/>
  <c r="J274"/>
  <c r="S274"/>
  <c r="L274"/>
  <c r="K274"/>
  <c r="G274"/>
  <c r="I274"/>
  <c r="M274"/>
  <c r="T274" i="3"/>
  <c r="L274"/>
  <c r="I274"/>
  <c r="S274"/>
  <c r="H274" i="2"/>
  <c r="K274" i="3"/>
  <c r="G274"/>
  <c r="O274"/>
  <c r="R274"/>
  <c r="M274"/>
  <c r="Q274" i="2"/>
  <c r="H274" i="3"/>
  <c r="P274"/>
  <c r="J274"/>
  <c r="Q274"/>
  <c r="U274"/>
  <c r="N274"/>
  <c r="F287" i="2"/>
  <c r="Q287"/>
  <c r="N287"/>
  <c r="P287"/>
  <c r="H287" i="3"/>
  <c r="I287" i="2"/>
  <c r="G287"/>
  <c r="L287"/>
  <c r="S287"/>
  <c r="K287" i="3"/>
  <c r="M287" i="2"/>
  <c r="R287" i="3"/>
  <c r="G287"/>
  <c r="H287" i="2"/>
  <c r="U287" i="3"/>
  <c r="T287"/>
  <c r="K287" i="2"/>
  <c r="S287" i="3"/>
  <c r="N287"/>
  <c r="J287" i="2"/>
  <c r="F287" i="3"/>
  <c r="I287"/>
  <c r="M287"/>
  <c r="Q287"/>
  <c r="L287"/>
  <c r="P287"/>
  <c r="N321" i="2"/>
  <c r="O321"/>
  <c r="G321"/>
  <c r="Q321"/>
  <c r="I321"/>
  <c r="J321"/>
  <c r="L321"/>
  <c r="K321"/>
  <c r="F321"/>
  <c r="N321" i="3"/>
  <c r="U321"/>
  <c r="O321"/>
  <c r="S321" i="2"/>
  <c r="S321" i="3"/>
  <c r="H321"/>
  <c r="F321"/>
  <c r="P321"/>
  <c r="G321"/>
  <c r="E321"/>
  <c r="H321" i="2"/>
  <c r="M321"/>
  <c r="J321" i="3"/>
  <c r="K321"/>
  <c r="T321"/>
  <c r="Q321"/>
  <c r="P321" i="2"/>
  <c r="R321" i="3"/>
  <c r="L321"/>
  <c r="I321"/>
  <c r="M321"/>
  <c r="K342" i="2"/>
  <c r="H342"/>
  <c r="N342"/>
  <c r="O342"/>
  <c r="P342"/>
  <c r="I342"/>
  <c r="M342"/>
  <c r="U342" i="3"/>
  <c r="J342"/>
  <c r="Q342"/>
  <c r="K342"/>
  <c r="S342" i="2"/>
  <c r="G342"/>
  <c r="M342" i="3"/>
  <c r="F342" i="2"/>
  <c r="O342" i="3"/>
  <c r="Q342" i="2"/>
  <c r="P342" i="3"/>
  <c r="J342" i="2"/>
  <c r="N342" i="3"/>
  <c r="F342"/>
  <c r="L342" i="2"/>
  <c r="R342" i="3"/>
  <c r="S342"/>
  <c r="H342"/>
  <c r="L342"/>
  <c r="G342"/>
  <c r="I342"/>
  <c r="T342"/>
  <c r="L352" i="2"/>
  <c r="P352"/>
  <c r="K352"/>
  <c r="R352" i="3"/>
  <c r="U352"/>
  <c r="H352"/>
  <c r="F352" i="2"/>
  <c r="O352"/>
  <c r="N352"/>
  <c r="G352" i="3"/>
  <c r="I352" i="2"/>
  <c r="J352"/>
  <c r="H352"/>
  <c r="J352" i="3"/>
  <c r="L352"/>
  <c r="Q352"/>
  <c r="M352" i="2"/>
  <c r="S352" i="3"/>
  <c r="N352"/>
  <c r="K352"/>
  <c r="S352" i="2"/>
  <c r="Q352"/>
  <c r="I352" i="3"/>
  <c r="F352"/>
  <c r="E352"/>
  <c r="P352"/>
  <c r="M352"/>
  <c r="O352"/>
  <c r="T352"/>
  <c r="G352" i="2"/>
  <c r="L220"/>
  <c r="H220"/>
  <c r="I220"/>
  <c r="J220"/>
  <c r="F220"/>
  <c r="N220"/>
  <c r="R220" i="3"/>
  <c r="N220"/>
  <c r="J220"/>
  <c r="F220"/>
  <c r="G220" i="2"/>
  <c r="E220" i="3"/>
  <c r="T220"/>
  <c r="O220"/>
  <c r="I220"/>
  <c r="S220" i="2"/>
  <c r="Q220"/>
  <c r="K220"/>
  <c r="U220" i="3"/>
  <c r="M220"/>
  <c r="G220"/>
  <c r="M220" i="2"/>
  <c r="Q220" i="3"/>
  <c r="H220"/>
  <c r="L220"/>
  <c r="E220" i="2"/>
  <c r="S220" i="3"/>
  <c r="K220"/>
  <c r="O220" i="2"/>
  <c r="P220" i="3"/>
  <c r="G312" i="2"/>
  <c r="S312"/>
  <c r="M312"/>
  <c r="Q312"/>
  <c r="O312"/>
  <c r="H312"/>
  <c r="N312"/>
  <c r="J312"/>
  <c r="R312" i="3"/>
  <c r="L312" i="2"/>
  <c r="F312"/>
  <c r="I312"/>
  <c r="K312"/>
  <c r="G312" i="3"/>
  <c r="U312"/>
  <c r="S312"/>
  <c r="F312"/>
  <c r="E312" i="2"/>
  <c r="O312" i="3"/>
  <c r="M312"/>
  <c r="I312"/>
  <c r="E312"/>
  <c r="T312"/>
  <c r="J312"/>
  <c r="L312"/>
  <c r="Q312"/>
  <c r="K312"/>
  <c r="H312"/>
  <c r="N312"/>
  <c r="J94" i="2"/>
  <c r="K94"/>
  <c r="P94"/>
  <c r="I94"/>
  <c r="H94"/>
  <c r="R94" i="3"/>
  <c r="J94"/>
  <c r="F94"/>
  <c r="F94" i="2"/>
  <c r="M94"/>
  <c r="L94"/>
  <c r="E94" i="3"/>
  <c r="T94"/>
  <c r="O94"/>
  <c r="I94"/>
  <c r="Q94" i="2"/>
  <c r="G94"/>
  <c r="P94" i="3"/>
  <c r="H94"/>
  <c r="S94"/>
  <c r="K94"/>
  <c r="U94"/>
  <c r="L94"/>
  <c r="E94" i="2"/>
  <c r="M94" i="3"/>
  <c r="Q94"/>
  <c r="O94" i="2"/>
  <c r="G94" i="3"/>
  <c r="L210" i="2"/>
  <c r="G210"/>
  <c r="P210"/>
  <c r="I210"/>
  <c r="O210"/>
  <c r="K210"/>
  <c r="S210"/>
  <c r="H210"/>
  <c r="F210"/>
  <c r="R210" i="3"/>
  <c r="N210"/>
  <c r="F210"/>
  <c r="E210" i="2"/>
  <c r="Q210"/>
  <c r="T210" i="3"/>
  <c r="O210"/>
  <c r="I210"/>
  <c r="N210" i="2"/>
  <c r="E210" i="3"/>
  <c r="P210"/>
  <c r="H210"/>
  <c r="Q210"/>
  <c r="G210"/>
  <c r="L210"/>
  <c r="S210"/>
  <c r="K210"/>
  <c r="U210"/>
  <c r="M210"/>
  <c r="E70" i="2"/>
  <c r="O70"/>
  <c r="S70"/>
  <c r="K70"/>
  <c r="R70" i="3"/>
  <c r="N70"/>
  <c r="J70"/>
  <c r="F70"/>
  <c r="N70" i="2"/>
  <c r="F70"/>
  <c r="T70" i="3"/>
  <c r="O70"/>
  <c r="I70"/>
  <c r="I70" i="2"/>
  <c r="H70"/>
  <c r="L70"/>
  <c r="M70"/>
  <c r="P70"/>
  <c r="E70" i="3"/>
  <c r="P70"/>
  <c r="H70"/>
  <c r="J70" i="2"/>
  <c r="Q70" i="3"/>
  <c r="G70"/>
  <c r="L70"/>
  <c r="G70" i="2"/>
  <c r="S70" i="3"/>
  <c r="K70"/>
  <c r="U70"/>
  <c r="M70"/>
  <c r="E215" i="2"/>
  <c r="N215"/>
  <c r="S215"/>
  <c r="Q215"/>
  <c r="O215"/>
  <c r="M215"/>
  <c r="J215"/>
  <c r="I215"/>
  <c r="R215" i="3"/>
  <c r="N215"/>
  <c r="J215"/>
  <c r="F215"/>
  <c r="K215" i="2"/>
  <c r="G215"/>
  <c r="E215" i="3"/>
  <c r="T215"/>
  <c r="O215"/>
  <c r="I215"/>
  <c r="S215"/>
  <c r="L215"/>
  <c r="F215" i="2"/>
  <c r="Q215" i="3"/>
  <c r="H215"/>
  <c r="M215"/>
  <c r="L215" i="2"/>
  <c r="U215" i="3"/>
  <c r="K215"/>
  <c r="G215"/>
  <c r="P215"/>
  <c r="S16" i="2"/>
  <c r="H16"/>
  <c r="Q16"/>
  <c r="L16"/>
  <c r="N16"/>
  <c r="O16"/>
  <c r="K16"/>
  <c r="F16"/>
  <c r="E16" i="3"/>
  <c r="R16"/>
  <c r="N16"/>
  <c r="J16"/>
  <c r="F16"/>
  <c r="J16" i="2"/>
  <c r="I16"/>
  <c r="E16"/>
  <c r="S16" i="3"/>
  <c r="M16"/>
  <c r="H16"/>
  <c r="T16"/>
  <c r="L16"/>
  <c r="U16"/>
  <c r="O16"/>
  <c r="G16"/>
  <c r="M16" i="2"/>
  <c r="P16" i="3"/>
  <c r="G16" i="2"/>
  <c r="I16" i="3"/>
  <c r="K16"/>
  <c r="Q16"/>
  <c r="L135" i="2"/>
  <c r="E135"/>
  <c r="N135"/>
  <c r="Q135"/>
  <c r="K135"/>
  <c r="G135"/>
  <c r="S135"/>
  <c r="J135"/>
  <c r="H135"/>
  <c r="R135" i="3"/>
  <c r="N135"/>
  <c r="J135"/>
  <c r="F135"/>
  <c r="O135" i="2"/>
  <c r="M135"/>
  <c r="T135" i="3"/>
  <c r="O135"/>
  <c r="I135"/>
  <c r="I135" i="2"/>
  <c r="S135" i="3"/>
  <c r="L135"/>
  <c r="Q135"/>
  <c r="H135"/>
  <c r="M135"/>
  <c r="E135"/>
  <c r="U135"/>
  <c r="K135"/>
  <c r="G135"/>
  <c r="P135"/>
  <c r="F135" i="2"/>
  <c r="L191"/>
  <c r="N191"/>
  <c r="Q191"/>
  <c r="G191"/>
  <c r="R191" i="3"/>
  <c r="N191"/>
  <c r="J191"/>
  <c r="F191"/>
  <c r="S191" i="2"/>
  <c r="O191"/>
  <c r="T191" i="3"/>
  <c r="O191"/>
  <c r="I191"/>
  <c r="J191" i="2"/>
  <c r="E191"/>
  <c r="H191"/>
  <c r="M191"/>
  <c r="H191" i="3"/>
  <c r="F191" i="2"/>
  <c r="E191" i="3"/>
  <c r="Q191"/>
  <c r="G191"/>
  <c r="U191"/>
  <c r="I191" i="2"/>
  <c r="S191" i="3"/>
  <c r="K191"/>
  <c r="L191"/>
  <c r="M191"/>
  <c r="K191" i="2"/>
  <c r="H114"/>
  <c r="I114"/>
  <c r="F114"/>
  <c r="N114"/>
  <c r="E114"/>
  <c r="P114"/>
  <c r="R114" i="3"/>
  <c r="N114"/>
  <c r="J114"/>
  <c r="F114"/>
  <c r="G114" i="2"/>
  <c r="J114"/>
  <c r="M114"/>
  <c r="K114"/>
  <c r="E114" i="3"/>
  <c r="T114"/>
  <c r="I114"/>
  <c r="S114" i="2"/>
  <c r="L114"/>
  <c r="U114" i="3"/>
  <c r="M114"/>
  <c r="G114"/>
  <c r="Q114"/>
  <c r="H114"/>
  <c r="O114" i="2"/>
  <c r="S114" i="3"/>
  <c r="K114"/>
  <c r="Q114" i="2"/>
  <c r="L114" i="3"/>
  <c r="P114"/>
  <c r="H23" i="2"/>
  <c r="P23"/>
  <c r="F23"/>
  <c r="K23"/>
  <c r="J23"/>
  <c r="M23"/>
  <c r="R23" i="3"/>
  <c r="N23"/>
  <c r="J23"/>
  <c r="F23"/>
  <c r="I23" i="2"/>
  <c r="Q23"/>
  <c r="L23"/>
  <c r="N23"/>
  <c r="G23"/>
  <c r="E23" i="3"/>
  <c r="S23"/>
  <c r="M23"/>
  <c r="H23"/>
  <c r="Q23"/>
  <c r="K23"/>
  <c r="E23" i="2"/>
  <c r="T23" i="3"/>
  <c r="L23"/>
  <c r="S23" i="2"/>
  <c r="U23" i="3"/>
  <c r="G23"/>
  <c r="P23"/>
  <c r="I23"/>
  <c r="O23"/>
  <c r="I22" i="2"/>
  <c r="P22"/>
  <c r="O22"/>
  <c r="F22"/>
  <c r="R22" i="3"/>
  <c r="J22"/>
  <c r="F22"/>
  <c r="H22" i="2"/>
  <c r="K22"/>
  <c r="E22"/>
  <c r="Q22"/>
  <c r="L22"/>
  <c r="S22" i="3"/>
  <c r="M22"/>
  <c r="H22"/>
  <c r="S22" i="2"/>
  <c r="T22" i="3"/>
  <c r="L22"/>
  <c r="E22"/>
  <c r="G22" i="2"/>
  <c r="U22" i="3"/>
  <c r="O22"/>
  <c r="G22"/>
  <c r="J22" i="2"/>
  <c r="I22" i="3"/>
  <c r="P22"/>
  <c r="M22" i="2"/>
  <c r="K22" i="3"/>
  <c r="Q22"/>
  <c r="G238" i="2"/>
  <c r="K238"/>
  <c r="F238"/>
  <c r="P238"/>
  <c r="E238"/>
  <c r="O238"/>
  <c r="L238"/>
  <c r="E238" i="3"/>
  <c r="R238"/>
  <c r="J238"/>
  <c r="F238"/>
  <c r="J238" i="2"/>
  <c r="S238"/>
  <c r="H238"/>
  <c r="T238" i="3"/>
  <c r="O238"/>
  <c r="I238"/>
  <c r="Q238" i="2"/>
  <c r="S238" i="3"/>
  <c r="L238"/>
  <c r="M238" i="2"/>
  <c r="U238" i="3"/>
  <c r="K238"/>
  <c r="P238"/>
  <c r="I238" i="2"/>
  <c r="M238" i="3"/>
  <c r="G238"/>
  <c r="Q238"/>
  <c r="H238"/>
  <c r="L11" i="2"/>
  <c r="M11"/>
  <c r="I11"/>
  <c r="H11"/>
  <c r="R11" i="3"/>
  <c r="N11"/>
  <c r="F11"/>
  <c r="Q11" i="2"/>
  <c r="G11"/>
  <c r="P11"/>
  <c r="O11"/>
  <c r="N11"/>
  <c r="K11"/>
  <c r="E11" i="3"/>
  <c r="S11"/>
  <c r="M11"/>
  <c r="H11"/>
  <c r="S11" i="2"/>
  <c r="U11" i="3"/>
  <c r="O11"/>
  <c r="G11"/>
  <c r="F11" i="2"/>
  <c r="E11"/>
  <c r="P11" i="3"/>
  <c r="I11"/>
  <c r="Q11"/>
  <c r="L11"/>
  <c r="T11"/>
  <c r="K11"/>
  <c r="K54" i="2"/>
  <c r="F54"/>
  <c r="Q54"/>
  <c r="N54"/>
  <c r="P54"/>
  <c r="R54" i="3"/>
  <c r="N54"/>
  <c r="F54"/>
  <c r="G54" i="2"/>
  <c r="M54"/>
  <c r="O54"/>
  <c r="I54"/>
  <c r="T54" i="3"/>
  <c r="O54"/>
  <c r="I54"/>
  <c r="H54" i="2"/>
  <c r="E54"/>
  <c r="L54"/>
  <c r="S54" i="3"/>
  <c r="L54"/>
  <c r="M54"/>
  <c r="Q54"/>
  <c r="P54"/>
  <c r="G54"/>
  <c r="S54" i="2"/>
  <c r="E54" i="3"/>
  <c r="H54"/>
  <c r="J54" i="2"/>
  <c r="K54" i="3"/>
  <c r="U54"/>
  <c r="M63" i="2"/>
  <c r="P63"/>
  <c r="K63"/>
  <c r="F63"/>
  <c r="E63"/>
  <c r="L63"/>
  <c r="R63" i="3"/>
  <c r="F63"/>
  <c r="I63" i="2"/>
  <c r="S63"/>
  <c r="E63" i="3"/>
  <c r="T63"/>
  <c r="I63"/>
  <c r="O63" i="2"/>
  <c r="H63"/>
  <c r="G63"/>
  <c r="S63" i="3"/>
  <c r="L63"/>
  <c r="Q63" i="2"/>
  <c r="Q63" i="3"/>
  <c r="H63"/>
  <c r="M63"/>
  <c r="J63" i="2"/>
  <c r="U63" i="3"/>
  <c r="K63"/>
  <c r="P63"/>
  <c r="G63"/>
  <c r="N63" i="2"/>
  <c r="P73"/>
  <c r="G73"/>
  <c r="H73"/>
  <c r="K73"/>
  <c r="O73"/>
  <c r="E73"/>
  <c r="R73" i="3"/>
  <c r="F73"/>
  <c r="I73" i="2"/>
  <c r="S73"/>
  <c r="Q73"/>
  <c r="L73"/>
  <c r="T73" i="3"/>
  <c r="O73"/>
  <c r="I73"/>
  <c r="F73" i="2"/>
  <c r="Q73" i="3"/>
  <c r="K73"/>
  <c r="P73"/>
  <c r="G73"/>
  <c r="U73"/>
  <c r="S73"/>
  <c r="H73"/>
  <c r="N73" i="2"/>
  <c r="L73" i="3"/>
  <c r="M73"/>
  <c r="E73"/>
  <c r="M73" i="2"/>
  <c r="S183"/>
  <c r="P183"/>
  <c r="L183"/>
  <c r="E183"/>
  <c r="F183"/>
  <c r="K183"/>
  <c r="O183"/>
  <c r="R183" i="3"/>
  <c r="N183"/>
  <c r="F183"/>
  <c r="H183" i="2"/>
  <c r="G183"/>
  <c r="N183"/>
  <c r="E183" i="3"/>
  <c r="T183"/>
  <c r="O183"/>
  <c r="I183"/>
  <c r="I183" i="2"/>
  <c r="Q183"/>
  <c r="U183" i="3"/>
  <c r="G183"/>
  <c r="P183"/>
  <c r="S183"/>
  <c r="Q183"/>
  <c r="H183"/>
  <c r="K183"/>
  <c r="L183"/>
  <c r="G217" i="2"/>
  <c r="Q217"/>
  <c r="E217"/>
  <c r="L217"/>
  <c r="P217"/>
  <c r="M217"/>
  <c r="S217"/>
  <c r="R217" i="3"/>
  <c r="F217"/>
  <c r="F217" i="2"/>
  <c r="I217"/>
  <c r="T217" i="3"/>
  <c r="O217"/>
  <c r="I217"/>
  <c r="K217" i="2"/>
  <c r="H217"/>
  <c r="E217" i="3"/>
  <c r="Q217"/>
  <c r="K217"/>
  <c r="U217"/>
  <c r="L217"/>
  <c r="G217"/>
  <c r="O217" i="2"/>
  <c r="M217" i="3"/>
  <c r="N217" i="2"/>
  <c r="P217" i="3"/>
  <c r="H217"/>
  <c r="S217"/>
  <c r="I357" i="2"/>
  <c r="E357"/>
  <c r="S357"/>
  <c r="U357" i="3"/>
  <c r="I357"/>
  <c r="Q357" i="2"/>
  <c r="G357"/>
  <c r="O357"/>
  <c r="N357"/>
  <c r="F357"/>
  <c r="Q357" i="3"/>
  <c r="L357"/>
  <c r="P357" i="2"/>
  <c r="F357" i="3"/>
  <c r="O357"/>
  <c r="H357"/>
  <c r="P357"/>
  <c r="R357"/>
  <c r="M357" i="2"/>
  <c r="L357"/>
  <c r="H357"/>
  <c r="N357" i="3"/>
  <c r="K357" i="2"/>
  <c r="K357" i="3"/>
  <c r="T357"/>
  <c r="S357"/>
  <c r="G357"/>
  <c r="E357"/>
  <c r="M357"/>
  <c r="K41" i="2"/>
  <c r="Q41"/>
  <c r="E41"/>
  <c r="G41"/>
  <c r="R41" i="3"/>
  <c r="N41"/>
  <c r="J41"/>
  <c r="F41"/>
  <c r="L41" i="2"/>
  <c r="J41"/>
  <c r="M41"/>
  <c r="O41"/>
  <c r="S41" i="3"/>
  <c r="M41"/>
  <c r="H41"/>
  <c r="H41" i="2"/>
  <c r="T41" i="3"/>
  <c r="L41"/>
  <c r="N41" i="2"/>
  <c r="U41" i="3"/>
  <c r="O41"/>
  <c r="G41"/>
  <c r="F41" i="2"/>
  <c r="P41"/>
  <c r="I41" i="3"/>
  <c r="E41"/>
  <c r="P41"/>
  <c r="K41"/>
  <c r="Q41"/>
  <c r="N118" i="2"/>
  <c r="M118"/>
  <c r="H118"/>
  <c r="R118" i="3"/>
  <c r="N118"/>
  <c r="J118"/>
  <c r="F118"/>
  <c r="L118" i="2"/>
  <c r="I118"/>
  <c r="Q118"/>
  <c r="T118" i="3"/>
  <c r="O118"/>
  <c r="I118"/>
  <c r="S118" i="2"/>
  <c r="F118"/>
  <c r="K118"/>
  <c r="Q118" i="3"/>
  <c r="K118"/>
  <c r="P118" i="2"/>
  <c r="M118" i="3"/>
  <c r="H118"/>
  <c r="G118" i="2"/>
  <c r="P118" i="3"/>
  <c r="G118"/>
  <c r="J118" i="2"/>
  <c r="S118" i="3"/>
  <c r="O118" i="2"/>
  <c r="U118" i="3"/>
  <c r="L118"/>
  <c r="F171" i="2"/>
  <c r="K171"/>
  <c r="S171"/>
  <c r="P171"/>
  <c r="O171"/>
  <c r="H171"/>
  <c r="G171"/>
  <c r="R171" i="3"/>
  <c r="F171"/>
  <c r="T171"/>
  <c r="O171"/>
  <c r="I171"/>
  <c r="Q171"/>
  <c r="K171"/>
  <c r="M171" i="2"/>
  <c r="M171" i="3"/>
  <c r="S171"/>
  <c r="I171" i="2"/>
  <c r="P171" i="3"/>
  <c r="G171"/>
  <c r="H171"/>
  <c r="U171"/>
  <c r="L171"/>
  <c r="Q171" i="2"/>
  <c r="Q225"/>
  <c r="I225"/>
  <c r="J225"/>
  <c r="M225"/>
  <c r="R225" i="3"/>
  <c r="N225"/>
  <c r="J225"/>
  <c r="F225"/>
  <c r="K225" i="2"/>
  <c r="G225"/>
  <c r="T225" i="3"/>
  <c r="O225"/>
  <c r="I225"/>
  <c r="N225" i="2"/>
  <c r="F225"/>
  <c r="H225" i="3"/>
  <c r="O225" i="2"/>
  <c r="Q225" i="3"/>
  <c r="G225"/>
  <c r="L225"/>
  <c r="H225" i="2"/>
  <c r="L225"/>
  <c r="S225" i="3"/>
  <c r="K225"/>
  <c r="U225"/>
  <c r="S225" i="2"/>
  <c r="M225" i="3"/>
  <c r="P258" i="2"/>
  <c r="N258"/>
  <c r="K258"/>
  <c r="G258"/>
  <c r="J258"/>
  <c r="O258"/>
  <c r="S258"/>
  <c r="F258"/>
  <c r="S258" i="3"/>
  <c r="Q258" i="2"/>
  <c r="M258"/>
  <c r="I258"/>
  <c r="L258"/>
  <c r="T258" i="3"/>
  <c r="H258" i="2"/>
  <c r="R258" i="3"/>
  <c r="U258"/>
  <c r="Q258"/>
  <c r="H326" i="2"/>
  <c r="Q326"/>
  <c r="G326"/>
  <c r="J326"/>
  <c r="M326"/>
  <c r="O326"/>
  <c r="P326"/>
  <c r="I326"/>
  <c r="L326"/>
  <c r="M326" i="3"/>
  <c r="N326" i="2"/>
  <c r="J326" i="3"/>
  <c r="F326"/>
  <c r="S326"/>
  <c r="N326"/>
  <c r="P326"/>
  <c r="Q326"/>
  <c r="L326"/>
  <c r="H326"/>
  <c r="S326" i="2"/>
  <c r="K326"/>
  <c r="U326" i="3"/>
  <c r="K326"/>
  <c r="R326"/>
  <c r="F326" i="2"/>
  <c r="G326" i="3"/>
  <c r="T326"/>
  <c r="I326"/>
  <c r="O326"/>
  <c r="I347" i="2"/>
  <c r="M347"/>
  <c r="N347"/>
  <c r="S347"/>
  <c r="K347"/>
  <c r="P347"/>
  <c r="L347"/>
  <c r="O347" i="3"/>
  <c r="Q347" i="2"/>
  <c r="H347"/>
  <c r="F347"/>
  <c r="O347"/>
  <c r="J347" i="3"/>
  <c r="F347"/>
  <c r="P347"/>
  <c r="N347"/>
  <c r="U347"/>
  <c r="K347"/>
  <c r="H347"/>
  <c r="L347"/>
  <c r="J347" i="2"/>
  <c r="G347"/>
  <c r="Q347" i="3"/>
  <c r="G347"/>
  <c r="I347"/>
  <c r="M347"/>
  <c r="T347"/>
  <c r="S347"/>
  <c r="R347"/>
  <c r="E347"/>
  <c r="S380" i="2"/>
  <c r="M380"/>
  <c r="Q380"/>
  <c r="J380"/>
  <c r="H380"/>
  <c r="L380"/>
  <c r="J380" i="3"/>
  <c r="N380" i="2"/>
  <c r="G380"/>
  <c r="K380"/>
  <c r="O380"/>
  <c r="I380"/>
  <c r="M380" i="3"/>
  <c r="I380"/>
  <c r="O380"/>
  <c r="T380"/>
  <c r="F380" i="2"/>
  <c r="U380" i="3"/>
  <c r="K380"/>
  <c r="L380"/>
  <c r="P380" i="2"/>
  <c r="R380" i="3"/>
  <c r="S380"/>
  <c r="P380"/>
  <c r="N380"/>
  <c r="Q380"/>
  <c r="H380"/>
  <c r="G380"/>
  <c r="F380"/>
  <c r="M406" i="2"/>
  <c r="O406"/>
  <c r="G406"/>
  <c r="N406"/>
  <c r="P406"/>
  <c r="L406" i="3"/>
  <c r="Q406" i="2"/>
  <c r="J406"/>
  <c r="L406"/>
  <c r="H406"/>
  <c r="F406"/>
  <c r="I406"/>
  <c r="T406" i="3"/>
  <c r="U406"/>
  <c r="F406"/>
  <c r="K406"/>
  <c r="G406"/>
  <c r="S406" i="2"/>
  <c r="R406" i="3"/>
  <c r="S406"/>
  <c r="I406"/>
  <c r="P406"/>
  <c r="O406"/>
  <c r="J406"/>
  <c r="M406"/>
  <c r="H406"/>
  <c r="N406"/>
  <c r="K406" i="2"/>
  <c r="Q406" i="3"/>
  <c r="O82" i="2"/>
  <c r="Q82"/>
  <c r="J82"/>
  <c r="N82"/>
  <c r="R82" i="3"/>
  <c r="N82"/>
  <c r="J82"/>
  <c r="F82"/>
  <c r="I82" i="2"/>
  <c r="K82"/>
  <c r="F82"/>
  <c r="T82" i="3"/>
  <c r="O82"/>
  <c r="I82"/>
  <c r="G82" i="2"/>
  <c r="H82"/>
  <c r="S82" i="3"/>
  <c r="L82"/>
  <c r="Q82"/>
  <c r="H82"/>
  <c r="M82"/>
  <c r="L82" i="2"/>
  <c r="U82" i="3"/>
  <c r="K82"/>
  <c r="P82" i="2"/>
  <c r="G82" i="3"/>
  <c r="P82"/>
  <c r="S82" i="2"/>
  <c r="M275"/>
  <c r="Q275"/>
  <c r="K275"/>
  <c r="G275"/>
  <c r="O275"/>
  <c r="H275"/>
  <c r="F275"/>
  <c r="N275"/>
  <c r="I275"/>
  <c r="P275"/>
  <c r="G275" i="3"/>
  <c r="U275"/>
  <c r="P275"/>
  <c r="S275"/>
  <c r="K275"/>
  <c r="N275"/>
  <c r="Q275"/>
  <c r="L275"/>
  <c r="I275"/>
  <c r="M275"/>
  <c r="H275"/>
  <c r="F275"/>
  <c r="S275" i="2"/>
  <c r="R275" i="3"/>
  <c r="O275"/>
  <c r="L275" i="2"/>
  <c r="T275" i="3"/>
  <c r="L28" i="2"/>
  <c r="M28"/>
  <c r="O28"/>
  <c r="I28"/>
  <c r="H28"/>
  <c r="K28"/>
  <c r="G28"/>
  <c r="E28" i="3"/>
  <c r="R28"/>
  <c r="N28"/>
  <c r="S28" i="2"/>
  <c r="N28"/>
  <c r="Q28"/>
  <c r="E28"/>
  <c r="S28" i="3"/>
  <c r="M28"/>
  <c r="H28"/>
  <c r="P28"/>
  <c r="I28"/>
  <c r="Q28"/>
  <c r="K28"/>
  <c r="L28"/>
  <c r="P28" i="2"/>
  <c r="O28" i="3"/>
  <c r="T28"/>
  <c r="G28"/>
  <c r="U28"/>
  <c r="K50" i="2"/>
  <c r="N50" i="3"/>
  <c r="P50" i="2"/>
  <c r="O50"/>
  <c r="E50"/>
  <c r="L50"/>
  <c r="T50" i="3"/>
  <c r="O50"/>
  <c r="I50"/>
  <c r="H50" i="2"/>
  <c r="S50"/>
  <c r="M50"/>
  <c r="E50" i="3"/>
  <c r="S50"/>
  <c r="L50"/>
  <c r="N50" i="2"/>
  <c r="U50" i="3"/>
  <c r="K50"/>
  <c r="G50" i="2"/>
  <c r="M50" i="3"/>
  <c r="Q50" i="2"/>
  <c r="I50"/>
  <c r="P50" i="3"/>
  <c r="G50"/>
  <c r="H50"/>
  <c r="Q50"/>
  <c r="N59" i="2"/>
  <c r="J59"/>
  <c r="R59" i="3"/>
  <c r="N59"/>
  <c r="J59"/>
  <c r="M59" i="2"/>
  <c r="O59"/>
  <c r="L59"/>
  <c r="T59" i="3"/>
  <c r="O59"/>
  <c r="I59"/>
  <c r="G59" i="2"/>
  <c r="Q59"/>
  <c r="E59" i="3"/>
  <c r="E59" i="2"/>
  <c r="P59"/>
  <c r="Q59" i="3"/>
  <c r="K59"/>
  <c r="K59" i="2"/>
  <c r="S59" i="3"/>
  <c r="H59"/>
  <c r="M59"/>
  <c r="S59" i="2"/>
  <c r="U59" i="3"/>
  <c r="L59"/>
  <c r="H59" i="2"/>
  <c r="G59" i="3"/>
  <c r="P59"/>
  <c r="I59" i="2"/>
  <c r="L65"/>
  <c r="O65"/>
  <c r="E65"/>
  <c r="J65"/>
  <c r="N65" i="3"/>
  <c r="J65"/>
  <c r="K65" i="2"/>
  <c r="I65"/>
  <c r="T65" i="3"/>
  <c r="O65"/>
  <c r="I65"/>
  <c r="P65" i="2"/>
  <c r="H65"/>
  <c r="N65"/>
  <c r="E65" i="3"/>
  <c r="P65"/>
  <c r="H65"/>
  <c r="S65" i="2"/>
  <c r="M65" i="3"/>
  <c r="K65"/>
  <c r="Q65" i="2"/>
  <c r="Q65" i="3"/>
  <c r="G65"/>
  <c r="M65" i="2"/>
  <c r="S65" i="3"/>
  <c r="G65" i="2"/>
  <c r="L65" i="3"/>
  <c r="U65"/>
  <c r="I152" i="2"/>
  <c r="P152"/>
  <c r="L152"/>
  <c r="M152"/>
  <c r="K152"/>
  <c r="S152"/>
  <c r="O152"/>
  <c r="G152"/>
  <c r="E152" i="3"/>
  <c r="R152"/>
  <c r="J152"/>
  <c r="H152" i="2"/>
  <c r="T152" i="3"/>
  <c r="O152"/>
  <c r="I152"/>
  <c r="S152"/>
  <c r="L152"/>
  <c r="N152" i="2"/>
  <c r="M152" i="3"/>
  <c r="H152"/>
  <c r="P152"/>
  <c r="G152"/>
  <c r="J152" i="2"/>
  <c r="Q152" i="3"/>
  <c r="U152"/>
  <c r="K152"/>
  <c r="E152" i="2"/>
  <c r="L173"/>
  <c r="Q173"/>
  <c r="K173"/>
  <c r="H173"/>
  <c r="S173"/>
  <c r="I173"/>
  <c r="J173"/>
  <c r="R173" i="3"/>
  <c r="N173"/>
  <c r="J173"/>
  <c r="M173" i="2"/>
  <c r="E173" i="3"/>
  <c r="T173"/>
  <c r="O173"/>
  <c r="I173"/>
  <c r="E173" i="2"/>
  <c r="O173"/>
  <c r="P173"/>
  <c r="P173" i="3"/>
  <c r="H173"/>
  <c r="Q173"/>
  <c r="G173"/>
  <c r="U173"/>
  <c r="L173"/>
  <c r="N173" i="2"/>
  <c r="S173" i="3"/>
  <c r="K173"/>
  <c r="G173" i="2"/>
  <c r="M173" i="3"/>
  <c r="M266" i="2"/>
  <c r="J266"/>
  <c r="H266"/>
  <c r="K266"/>
  <c r="I266"/>
  <c r="Q266" i="3"/>
  <c r="T266"/>
  <c r="O266"/>
  <c r="E266" i="2"/>
  <c r="P266"/>
  <c r="P266" i="3"/>
  <c r="N266" i="2"/>
  <c r="I266" i="3"/>
  <c r="S266" i="2"/>
  <c r="L266" i="3"/>
  <c r="U266"/>
  <c r="J266"/>
  <c r="G266" i="2"/>
  <c r="L266"/>
  <c r="K266" i="3"/>
  <c r="M266"/>
  <c r="Q266" i="2"/>
  <c r="R266" i="3"/>
  <c r="G266"/>
  <c r="H266"/>
  <c r="E266"/>
  <c r="S266"/>
  <c r="N266"/>
  <c r="O266" i="2"/>
  <c r="S282"/>
  <c r="Q282"/>
  <c r="G282"/>
  <c r="I282"/>
  <c r="H282"/>
  <c r="M282"/>
  <c r="E282"/>
  <c r="K282"/>
  <c r="N282"/>
  <c r="L282"/>
  <c r="E282" i="3"/>
  <c r="G282"/>
  <c r="H282"/>
  <c r="J282"/>
  <c r="M282"/>
  <c r="K282"/>
  <c r="O282"/>
  <c r="L282"/>
  <c r="J282" i="2"/>
  <c r="I282" i="3"/>
  <c r="S282"/>
  <c r="U282"/>
  <c r="P282"/>
  <c r="R282"/>
  <c r="T282"/>
  <c r="Q282"/>
  <c r="O282" i="2"/>
  <c r="K18"/>
  <c r="F18"/>
  <c r="R18" i="3"/>
  <c r="N18"/>
  <c r="J18"/>
  <c r="F18"/>
  <c r="N18" i="2"/>
  <c r="P18"/>
  <c r="H18"/>
  <c r="L18"/>
  <c r="J18"/>
  <c r="O18"/>
  <c r="S18"/>
  <c r="S18" i="3"/>
  <c r="H18"/>
  <c r="M18" i="2"/>
  <c r="Q18" i="3"/>
  <c r="K18"/>
  <c r="Q18" i="2"/>
  <c r="T18" i="3"/>
  <c r="L18"/>
  <c r="G18" i="2"/>
  <c r="I18"/>
  <c r="O18" i="3"/>
  <c r="G18"/>
  <c r="P18"/>
  <c r="U18"/>
  <c r="I18"/>
  <c r="L25" i="2"/>
  <c r="N25"/>
  <c r="S25"/>
  <c r="P25"/>
  <c r="M25"/>
  <c r="J25"/>
  <c r="G25"/>
  <c r="R25" i="3"/>
  <c r="N25"/>
  <c r="J25"/>
  <c r="F25"/>
  <c r="F25" i="2"/>
  <c r="I25"/>
  <c r="H25"/>
  <c r="K25"/>
  <c r="S25" i="3"/>
  <c r="M25"/>
  <c r="H25"/>
  <c r="Q25" i="2"/>
  <c r="U25" i="3"/>
  <c r="O25"/>
  <c r="G25"/>
  <c r="P25"/>
  <c r="I25"/>
  <c r="Q25"/>
  <c r="K25"/>
  <c r="O25" i="2"/>
  <c r="T25" i="3"/>
  <c r="L25"/>
  <c r="L43" i="2"/>
  <c r="K43"/>
  <c r="I43"/>
  <c r="J43"/>
  <c r="S43"/>
  <c r="R43" i="3"/>
  <c r="N43"/>
  <c r="J43"/>
  <c r="F43"/>
  <c r="H43" i="2"/>
  <c r="T43" i="3"/>
  <c r="O43"/>
  <c r="I43"/>
  <c r="Q43" i="2"/>
  <c r="P43"/>
  <c r="M43"/>
  <c r="U43" i="3"/>
  <c r="M43"/>
  <c r="G43"/>
  <c r="F43" i="2"/>
  <c r="P43" i="3"/>
  <c r="O43" i="2"/>
  <c r="N43"/>
  <c r="Q43" i="3"/>
  <c r="H43"/>
  <c r="L43"/>
  <c r="G43" i="2"/>
  <c r="S43" i="3"/>
  <c r="K43"/>
  <c r="I72" i="2"/>
  <c r="F72"/>
  <c r="N72"/>
  <c r="L72"/>
  <c r="Q72"/>
  <c r="R72" i="3"/>
  <c r="N72"/>
  <c r="J72"/>
  <c r="F72"/>
  <c r="M72" i="2"/>
  <c r="S72"/>
  <c r="H72"/>
  <c r="T72" i="3"/>
  <c r="I72"/>
  <c r="O72" i="2"/>
  <c r="S72" i="3"/>
  <c r="L72"/>
  <c r="K72" i="2"/>
  <c r="M72" i="3"/>
  <c r="Q72"/>
  <c r="P72"/>
  <c r="H72"/>
  <c r="K72"/>
  <c r="U72"/>
  <c r="J72" i="2"/>
  <c r="J93"/>
  <c r="N93"/>
  <c r="K93"/>
  <c r="P93"/>
  <c r="G93"/>
  <c r="R93" i="3"/>
  <c r="N93"/>
  <c r="J93"/>
  <c r="F93"/>
  <c r="M93" i="2"/>
  <c r="S93"/>
  <c r="Q93"/>
  <c r="F93"/>
  <c r="T93" i="3"/>
  <c r="I93"/>
  <c r="I93" i="2"/>
  <c r="Q93" i="3"/>
  <c r="K93"/>
  <c r="H93" i="2"/>
  <c r="P93" i="3"/>
  <c r="G93"/>
  <c r="U93"/>
  <c r="S93"/>
  <c r="H93"/>
  <c r="L93"/>
  <c r="M93"/>
  <c r="L93" i="2"/>
  <c r="J154"/>
  <c r="I154"/>
  <c r="Q154"/>
  <c r="S154"/>
  <c r="R154" i="3"/>
  <c r="N154"/>
  <c r="J154"/>
  <c r="F154"/>
  <c r="H154" i="2"/>
  <c r="L154"/>
  <c r="T154" i="3"/>
  <c r="O154"/>
  <c r="I154"/>
  <c r="K154" i="2"/>
  <c r="G154"/>
  <c r="O154"/>
  <c r="F154"/>
  <c r="H154" i="3"/>
  <c r="S154"/>
  <c r="K154"/>
  <c r="M154"/>
  <c r="M154" i="2"/>
  <c r="U154" i="3"/>
  <c r="L154"/>
  <c r="N154" i="2"/>
  <c r="G154" i="3"/>
  <c r="Q154"/>
  <c r="I301" i="2"/>
  <c r="M301"/>
  <c r="S301"/>
  <c r="G301"/>
  <c r="L301"/>
  <c r="O301"/>
  <c r="H301"/>
  <c r="J301"/>
  <c r="Q301"/>
  <c r="N301"/>
  <c r="F301"/>
  <c r="P301"/>
  <c r="K301"/>
  <c r="G301" i="3"/>
  <c r="F301"/>
  <c r="I301"/>
  <c r="P301"/>
  <c r="Q301"/>
  <c r="O301"/>
  <c r="L301"/>
  <c r="J301"/>
  <c r="S301"/>
  <c r="R301"/>
  <c r="T301"/>
  <c r="K301"/>
  <c r="H301"/>
  <c r="N301"/>
  <c r="U301"/>
  <c r="M301"/>
  <c r="Q384" i="2"/>
  <c r="H384"/>
  <c r="N384"/>
  <c r="O384"/>
  <c r="G384"/>
  <c r="O384" i="3"/>
  <c r="J384"/>
  <c r="N384"/>
  <c r="I384" i="2"/>
  <c r="K384"/>
  <c r="J384"/>
  <c r="L384"/>
  <c r="S384"/>
  <c r="M384"/>
  <c r="S384" i="3"/>
  <c r="L384"/>
  <c r="M384"/>
  <c r="P384" i="2"/>
  <c r="R384" i="3"/>
  <c r="G384"/>
  <c r="T384"/>
  <c r="Q384"/>
  <c r="K384"/>
  <c r="U384"/>
  <c r="H384"/>
  <c r="I384"/>
  <c r="P384"/>
  <c r="N374" i="2"/>
  <c r="E60"/>
  <c r="E104" i="3"/>
  <c r="E138"/>
  <c r="E169" i="2"/>
  <c r="E184" i="3"/>
  <c r="E239"/>
  <c r="E253" i="2"/>
  <c r="E379"/>
  <c r="O83" i="3"/>
  <c r="N148"/>
  <c r="M256" i="2"/>
  <c r="J187" i="3"/>
  <c r="J336" i="2"/>
  <c r="S94"/>
  <c r="P220"/>
  <c r="O391"/>
  <c r="N253" i="3"/>
  <c r="P338" i="2"/>
  <c r="O169"/>
  <c r="O251"/>
  <c r="O264"/>
  <c r="N90" i="3"/>
  <c r="N157" i="2"/>
  <c r="N306"/>
  <c r="J7" i="3"/>
  <c r="J40" i="2"/>
  <c r="J85" i="3"/>
  <c r="J123"/>
  <c r="J128"/>
  <c r="J251"/>
  <c r="E231" i="2"/>
  <c r="E287" i="3"/>
  <c r="E395" i="2"/>
  <c r="G138"/>
  <c r="I60" i="3"/>
  <c r="G313" i="2"/>
  <c r="I332" i="3"/>
  <c r="Q186"/>
  <c r="P187"/>
  <c r="I52"/>
  <c r="F274" i="2"/>
  <c r="E53" i="3"/>
  <c r="E97" i="2"/>
  <c r="E250"/>
  <c r="E371" i="3"/>
  <c r="E396"/>
  <c r="G138"/>
  <c r="E128"/>
  <c r="E362"/>
  <c r="F40"/>
  <c r="F391"/>
  <c r="E14"/>
  <c r="E35"/>
  <c r="E246" i="2"/>
  <c r="E343" i="3"/>
  <c r="E185" i="2"/>
  <c r="O66"/>
  <c r="F66"/>
  <c r="Q66"/>
  <c r="K66"/>
  <c r="H66"/>
  <c r="R66" i="3"/>
  <c r="N66"/>
  <c r="J66"/>
  <c r="F66"/>
  <c r="J66" i="2"/>
  <c r="T66" i="3"/>
  <c r="O66"/>
  <c r="M66" i="2"/>
  <c r="E66" i="3"/>
  <c r="S66" i="2"/>
  <c r="U66" i="3"/>
  <c r="M66"/>
  <c r="G66"/>
  <c r="N66" i="2"/>
  <c r="Q66" i="3"/>
  <c r="H66"/>
  <c r="E66" i="2"/>
  <c r="L66" i="3"/>
  <c r="G66" i="2"/>
  <c r="L66"/>
  <c r="S66" i="3"/>
  <c r="K66"/>
  <c r="P66"/>
  <c r="P66" i="2"/>
  <c r="G96"/>
  <c r="O96"/>
  <c r="S96"/>
  <c r="I96"/>
  <c r="Q96"/>
  <c r="N96"/>
  <c r="R96" i="3"/>
  <c r="N96"/>
  <c r="F96"/>
  <c r="K96" i="2"/>
  <c r="H96"/>
  <c r="F96"/>
  <c r="T96" i="3"/>
  <c r="O96"/>
  <c r="I96"/>
  <c r="P96" i="2"/>
  <c r="S96" i="3"/>
  <c r="L96"/>
  <c r="P96"/>
  <c r="G96"/>
  <c r="K96"/>
  <c r="L96" i="2"/>
  <c r="Q96" i="3"/>
  <c r="H96"/>
  <c r="U96"/>
  <c r="M96"/>
  <c r="F131" i="2"/>
  <c r="M131"/>
  <c r="Q131"/>
  <c r="S131"/>
  <c r="L131"/>
  <c r="G131"/>
  <c r="H131"/>
  <c r="R131" i="3"/>
  <c r="J131"/>
  <c r="F131"/>
  <c r="P131" i="2"/>
  <c r="O131"/>
  <c r="T131" i="3"/>
  <c r="O131"/>
  <c r="I131"/>
  <c r="J131" i="2"/>
  <c r="E131"/>
  <c r="K131"/>
  <c r="E131" i="3"/>
  <c r="Q131"/>
  <c r="K131"/>
  <c r="N131" i="2"/>
  <c r="S131" i="3"/>
  <c r="H131"/>
  <c r="M131"/>
  <c r="I131" i="2"/>
  <c r="U131" i="3"/>
  <c r="L131"/>
  <c r="P131"/>
  <c r="G131"/>
  <c r="K149" i="2"/>
  <c r="F149"/>
  <c r="S149"/>
  <c r="H149"/>
  <c r="N149"/>
  <c r="R149" i="3"/>
  <c r="N149"/>
  <c r="J149"/>
  <c r="F149"/>
  <c r="J149" i="2"/>
  <c r="T149" i="3"/>
  <c r="O149"/>
  <c r="I149"/>
  <c r="M149" i="2"/>
  <c r="L149"/>
  <c r="P149"/>
  <c r="Q149" i="3"/>
  <c r="K149"/>
  <c r="G149" i="2"/>
  <c r="M149" i="3"/>
  <c r="H149"/>
  <c r="I149" i="2"/>
  <c r="P149" i="3"/>
  <c r="G149"/>
  <c r="O149" i="2"/>
  <c r="S149" i="3"/>
  <c r="L149"/>
  <c r="U149"/>
  <c r="Q149" i="2"/>
  <c r="Q374"/>
  <c r="G374"/>
  <c r="H374"/>
  <c r="L374"/>
  <c r="J374"/>
  <c r="M374"/>
  <c r="F374"/>
  <c r="U374" i="3"/>
  <c r="P374" i="2"/>
  <c r="F374" i="3"/>
  <c r="I374"/>
  <c r="S374"/>
  <c r="H374"/>
  <c r="G374"/>
  <c r="N374"/>
  <c r="J374"/>
  <c r="L374"/>
  <c r="P374"/>
  <c r="R374"/>
  <c r="K374" i="2"/>
  <c r="I374"/>
  <c r="Q374" i="3"/>
  <c r="E374"/>
  <c r="M374"/>
  <c r="T374"/>
  <c r="S374" i="2"/>
  <c r="K374" i="3"/>
  <c r="O374"/>
  <c r="Q204" i="2"/>
  <c r="H204"/>
  <c r="P204"/>
  <c r="L204"/>
  <c r="G204"/>
  <c r="S204"/>
  <c r="O204"/>
  <c r="N204" i="3"/>
  <c r="J204"/>
  <c r="F204"/>
  <c r="M204" i="2"/>
  <c r="E204" i="3"/>
  <c r="T204"/>
  <c r="O204"/>
  <c r="I204"/>
  <c r="K204" i="2"/>
  <c r="N204"/>
  <c r="E204"/>
  <c r="F204"/>
  <c r="S204" i="3"/>
  <c r="L204"/>
  <c r="U204"/>
  <c r="K204"/>
  <c r="J204" i="2"/>
  <c r="P204" i="3"/>
  <c r="I204" i="2"/>
  <c r="M204" i="3"/>
  <c r="G204"/>
  <c r="H204"/>
  <c r="Q204"/>
  <c r="G160" i="2"/>
  <c r="E160"/>
  <c r="K160"/>
  <c r="I160"/>
  <c r="H160"/>
  <c r="F160"/>
  <c r="E160" i="3"/>
  <c r="R160"/>
  <c r="N160"/>
  <c r="J160"/>
  <c r="F160"/>
  <c r="N160" i="2"/>
  <c r="P160"/>
  <c r="J160"/>
  <c r="T160" i="3"/>
  <c r="I160"/>
  <c r="S160" i="2"/>
  <c r="M160"/>
  <c r="P160" i="3"/>
  <c r="H160"/>
  <c r="U160"/>
  <c r="L160"/>
  <c r="Q160"/>
  <c r="Q160" i="2"/>
  <c r="M160" i="3"/>
  <c r="L160" i="2"/>
  <c r="G160" i="3"/>
  <c r="S160"/>
  <c r="K160"/>
  <c r="L84" i="2"/>
  <c r="E84"/>
  <c r="M84"/>
  <c r="O84"/>
  <c r="F84"/>
  <c r="Q84"/>
  <c r="E84" i="3"/>
  <c r="R84"/>
  <c r="J84"/>
  <c r="F84"/>
  <c r="P84" i="2"/>
  <c r="T84" i="3"/>
  <c r="O84"/>
  <c r="I84"/>
  <c r="S84" i="2"/>
  <c r="J84"/>
  <c r="K84"/>
  <c r="H84"/>
  <c r="P84" i="3"/>
  <c r="H84"/>
  <c r="I84" i="2"/>
  <c r="M84" i="3"/>
  <c r="S84"/>
  <c r="Q84"/>
  <c r="G84"/>
  <c r="K84"/>
  <c r="G84" i="2"/>
  <c r="L84" i="3"/>
  <c r="U84"/>
  <c r="O19" i="2"/>
  <c r="I19"/>
  <c r="H19"/>
  <c r="N19"/>
  <c r="E19"/>
  <c r="R19" i="3"/>
  <c r="N19"/>
  <c r="F19"/>
  <c r="F19" i="2"/>
  <c r="G19"/>
  <c r="S19"/>
  <c r="M19"/>
  <c r="E19" i="3"/>
  <c r="K19" i="2"/>
  <c r="S19" i="3"/>
  <c r="M19"/>
  <c r="H19"/>
  <c r="P19"/>
  <c r="I19"/>
  <c r="L19" i="2"/>
  <c r="Q19" i="3"/>
  <c r="K19"/>
  <c r="P19" i="2"/>
  <c r="L19" i="3"/>
  <c r="T19"/>
  <c r="G19"/>
  <c r="Q19" i="2"/>
  <c r="O19" i="3"/>
  <c r="U19"/>
  <c r="F310" i="2"/>
  <c r="I310"/>
  <c r="E310"/>
  <c r="L310"/>
  <c r="G310"/>
  <c r="R310" i="3"/>
  <c r="F310"/>
  <c r="Q310"/>
  <c r="P310" i="2"/>
  <c r="J310"/>
  <c r="H310"/>
  <c r="M310" i="3"/>
  <c r="Q310" i="2"/>
  <c r="U310" i="3"/>
  <c r="I310"/>
  <c r="S310"/>
  <c r="T310"/>
  <c r="K310" i="2"/>
  <c r="K310" i="3"/>
  <c r="H310"/>
  <c r="O310" i="2"/>
  <c r="O310" i="3"/>
  <c r="L310"/>
  <c r="M310" i="2"/>
  <c r="P310" i="3"/>
  <c r="G310"/>
  <c r="E310"/>
  <c r="J261" i="2"/>
  <c r="O261"/>
  <c r="S261"/>
  <c r="P261"/>
  <c r="G261"/>
  <c r="S261" i="3"/>
  <c r="H261" i="2"/>
  <c r="N261"/>
  <c r="M261"/>
  <c r="K261"/>
  <c r="R261" i="3"/>
  <c r="E261" i="2"/>
  <c r="L261"/>
  <c r="T261" i="3"/>
  <c r="Q261" i="2"/>
  <c r="U261" i="3"/>
  <c r="Q261"/>
  <c r="I211" i="2"/>
  <c r="E211"/>
  <c r="Q211" i="3"/>
  <c r="K211"/>
  <c r="P211" i="2"/>
  <c r="S211"/>
  <c r="G211"/>
  <c r="S211" i="3"/>
  <c r="M211" i="2"/>
  <c r="Q211"/>
  <c r="H211" i="3"/>
  <c r="O211" i="2"/>
  <c r="M211" i="3"/>
  <c r="P211"/>
  <c r="U211"/>
  <c r="R211"/>
  <c r="O211"/>
  <c r="F211"/>
  <c r="T211"/>
  <c r="G211"/>
  <c r="J211"/>
  <c r="N211"/>
  <c r="F211" i="2"/>
  <c r="I211" i="3"/>
  <c r="K211" i="2"/>
  <c r="H211"/>
  <c r="N211"/>
  <c r="J211"/>
  <c r="E211" i="3"/>
  <c r="E332" i="2"/>
  <c r="G332"/>
  <c r="N332"/>
  <c r="F332"/>
  <c r="M332"/>
  <c r="Q332"/>
  <c r="H332"/>
  <c r="P332"/>
  <c r="K332"/>
  <c r="O332"/>
  <c r="N332" i="3"/>
  <c r="U332"/>
  <c r="T332"/>
  <c r="Q332"/>
  <c r="L332"/>
  <c r="M332"/>
  <c r="G332"/>
  <c r="S332" i="2"/>
  <c r="J332"/>
  <c r="P332" i="3"/>
  <c r="K332"/>
  <c r="S332"/>
  <c r="H332"/>
  <c r="L332" i="2"/>
  <c r="F332" i="3"/>
  <c r="O332"/>
  <c r="E332"/>
  <c r="R332"/>
  <c r="S381" i="2"/>
  <c r="O381"/>
  <c r="I381"/>
  <c r="N381"/>
  <c r="G381"/>
  <c r="M381"/>
  <c r="I381" i="3"/>
  <c r="Q381"/>
  <c r="L381" i="2"/>
  <c r="P381"/>
  <c r="F381" i="3"/>
  <c r="K381" i="2"/>
  <c r="F381"/>
  <c r="N381" i="3"/>
  <c r="O381"/>
  <c r="H381"/>
  <c r="E381"/>
  <c r="H381" i="2"/>
  <c r="P381" i="3"/>
  <c r="T381"/>
  <c r="R381"/>
  <c r="E381" i="2"/>
  <c r="K381" i="3"/>
  <c r="J381"/>
  <c r="S381"/>
  <c r="U381"/>
  <c r="G381"/>
  <c r="Q381" i="2"/>
  <c r="L381" i="3"/>
  <c r="M381"/>
  <c r="H145" i="2"/>
  <c r="P145"/>
  <c r="J145"/>
  <c r="F145"/>
  <c r="I145"/>
  <c r="R145" i="3"/>
  <c r="N145"/>
  <c r="J145"/>
  <c r="F145"/>
  <c r="G145" i="2"/>
  <c r="N145"/>
  <c r="T145" i="3"/>
  <c r="O145"/>
  <c r="I145"/>
  <c r="O145" i="2"/>
  <c r="S145"/>
  <c r="K145"/>
  <c r="Q145" i="3"/>
  <c r="K145"/>
  <c r="M145" i="2"/>
  <c r="U145" i="3"/>
  <c r="L145"/>
  <c r="P145"/>
  <c r="Q145" i="2"/>
  <c r="L145"/>
  <c r="M145" i="3"/>
  <c r="G145"/>
  <c r="H145"/>
  <c r="S145"/>
  <c r="J330" i="2"/>
  <c r="K330"/>
  <c r="M330"/>
  <c r="F330"/>
  <c r="M330" i="3"/>
  <c r="P330" i="2"/>
  <c r="O330"/>
  <c r="L330"/>
  <c r="U330" i="3"/>
  <c r="I330" i="2"/>
  <c r="G330" i="3"/>
  <c r="G330" i="2"/>
  <c r="H330"/>
  <c r="L330" i="3"/>
  <c r="N330"/>
  <c r="S330"/>
  <c r="S330" i="2"/>
  <c r="P330" i="3"/>
  <c r="H330"/>
  <c r="R330"/>
  <c r="T330"/>
  <c r="J330"/>
  <c r="N330" i="2"/>
  <c r="Q330"/>
  <c r="Q330" i="3"/>
  <c r="I330"/>
  <c r="F330"/>
  <c r="K330"/>
  <c r="O330"/>
  <c r="L101" i="2"/>
  <c r="K101"/>
  <c r="N101"/>
  <c r="F101"/>
  <c r="H101"/>
  <c r="J101"/>
  <c r="R101" i="3"/>
  <c r="N101"/>
  <c r="J101"/>
  <c r="F101"/>
  <c r="G101" i="2"/>
  <c r="O101"/>
  <c r="T101" i="3"/>
  <c r="O101"/>
  <c r="I101"/>
  <c r="I101" i="2"/>
  <c r="S101"/>
  <c r="Q101" i="3"/>
  <c r="K101"/>
  <c r="P101" i="2"/>
  <c r="U101" i="3"/>
  <c r="L101"/>
  <c r="P101"/>
  <c r="M101" i="2"/>
  <c r="M101" i="3"/>
  <c r="G101"/>
  <c r="Q101" i="2"/>
  <c r="S101" i="3"/>
  <c r="H101"/>
  <c r="G64" i="2"/>
  <c r="J64"/>
  <c r="P64"/>
  <c r="Q64"/>
  <c r="H64"/>
  <c r="S64"/>
  <c r="L64"/>
  <c r="E64"/>
  <c r="E64" i="3"/>
  <c r="R64"/>
  <c r="N64"/>
  <c r="J64"/>
  <c r="F64"/>
  <c r="M64" i="2"/>
  <c r="K64"/>
  <c r="T64" i="3"/>
  <c r="O64"/>
  <c r="I64"/>
  <c r="F64" i="2"/>
  <c r="I64"/>
  <c r="Q64" i="3"/>
  <c r="K64"/>
  <c r="N64" i="2"/>
  <c r="U64" i="3"/>
  <c r="L64"/>
  <c r="G64"/>
  <c r="M64"/>
  <c r="P64"/>
  <c r="S64"/>
  <c r="O64" i="2"/>
  <c r="H64" i="3"/>
  <c r="N348" i="2"/>
  <c r="H348"/>
  <c r="P348"/>
  <c r="I348"/>
  <c r="F348"/>
  <c r="G348"/>
  <c r="M348"/>
  <c r="S348"/>
  <c r="K348"/>
  <c r="L348" i="3"/>
  <c r="I348"/>
  <c r="J348" i="2"/>
  <c r="L348"/>
  <c r="T348" i="3"/>
  <c r="R348"/>
  <c r="E348"/>
  <c r="U348"/>
  <c r="M348"/>
  <c r="E348" i="2"/>
  <c r="S348" i="3"/>
  <c r="Q348"/>
  <c r="P348"/>
  <c r="J348"/>
  <c r="Q348" i="2"/>
  <c r="G348" i="3"/>
  <c r="F348"/>
  <c r="N348"/>
  <c r="K348"/>
  <c r="H348"/>
  <c r="H323" i="2"/>
  <c r="M323"/>
  <c r="I323"/>
  <c r="F323"/>
  <c r="P323"/>
  <c r="R323" i="3"/>
  <c r="M323"/>
  <c r="K323" i="2"/>
  <c r="N323"/>
  <c r="J323"/>
  <c r="E323"/>
  <c r="Q323"/>
  <c r="S323" i="3"/>
  <c r="U323"/>
  <c r="G323"/>
  <c r="N323"/>
  <c r="P323"/>
  <c r="K323"/>
  <c r="J323"/>
  <c r="L323" i="2"/>
  <c r="O323"/>
  <c r="F323" i="3"/>
  <c r="T323"/>
  <c r="G323" i="2"/>
  <c r="L323" i="3"/>
  <c r="I323"/>
  <c r="Q323"/>
  <c r="O323"/>
  <c r="H323"/>
  <c r="E323"/>
  <c r="K100" i="2"/>
  <c r="Q100"/>
  <c r="P100"/>
  <c r="H100"/>
  <c r="S100"/>
  <c r="R100" i="3"/>
  <c r="N100"/>
  <c r="F100"/>
  <c r="L100" i="2"/>
  <c r="G100"/>
  <c r="T100" i="3"/>
  <c r="O100"/>
  <c r="I100"/>
  <c r="E100" i="2"/>
  <c r="N100"/>
  <c r="S100" i="3"/>
  <c r="L100"/>
  <c r="F100" i="2"/>
  <c r="Q100" i="3"/>
  <c r="H100"/>
  <c r="M100"/>
  <c r="M100" i="2"/>
  <c r="U100" i="3"/>
  <c r="K100"/>
  <c r="I100" i="2"/>
  <c r="O100"/>
  <c r="G100" i="3"/>
  <c r="P100"/>
  <c r="K77" i="2"/>
  <c r="P77"/>
  <c r="L77"/>
  <c r="H77"/>
  <c r="S77"/>
  <c r="M77"/>
  <c r="O77"/>
  <c r="R77" i="3"/>
  <c r="N77"/>
  <c r="F77"/>
  <c r="G77" i="2"/>
  <c r="N77"/>
  <c r="T77" i="3"/>
  <c r="O77"/>
  <c r="I77"/>
  <c r="I77" i="2"/>
  <c r="E77" i="3"/>
  <c r="F77" i="2"/>
  <c r="U77" i="3"/>
  <c r="M77"/>
  <c r="G77"/>
  <c r="Q77" i="2"/>
  <c r="L77" i="3"/>
  <c r="Q77"/>
  <c r="E77" i="2"/>
  <c r="P77" i="3"/>
  <c r="H77"/>
  <c r="K77"/>
  <c r="S77"/>
  <c r="G81" i="2"/>
  <c r="N81"/>
  <c r="P81"/>
  <c r="K81"/>
  <c r="I81"/>
  <c r="S81"/>
  <c r="R81" i="3"/>
  <c r="N81"/>
  <c r="F81"/>
  <c r="Q81" i="2"/>
  <c r="T81" i="3"/>
  <c r="O81"/>
  <c r="I81"/>
  <c r="O81" i="2"/>
  <c r="M81"/>
  <c r="F81"/>
  <c r="U81" i="3"/>
  <c r="M81"/>
  <c r="G81"/>
  <c r="H81" i="2"/>
  <c r="P81" i="3"/>
  <c r="S81"/>
  <c r="E81" i="2"/>
  <c r="Q81" i="3"/>
  <c r="H81"/>
  <c r="L81" i="2"/>
  <c r="K81" i="3"/>
  <c r="E81"/>
  <c r="L81"/>
  <c r="G127" i="2"/>
  <c r="M127"/>
  <c r="P127"/>
  <c r="O127"/>
  <c r="K127"/>
  <c r="S127"/>
  <c r="Q127"/>
  <c r="R127" i="3"/>
  <c r="J127"/>
  <c r="F127"/>
  <c r="I127" i="2"/>
  <c r="T127" i="3"/>
  <c r="O127"/>
  <c r="I127"/>
  <c r="F127" i="2"/>
  <c r="L127"/>
  <c r="J127"/>
  <c r="P127" i="3"/>
  <c r="H127"/>
  <c r="S127"/>
  <c r="K127"/>
  <c r="M127"/>
  <c r="H127" i="2"/>
  <c r="U127" i="3"/>
  <c r="L127"/>
  <c r="G127"/>
  <c r="Q127"/>
  <c r="H179" i="2"/>
  <c r="F179"/>
  <c r="N179"/>
  <c r="O179"/>
  <c r="I179"/>
  <c r="M179"/>
  <c r="G179"/>
  <c r="P179"/>
  <c r="L179"/>
  <c r="R179" i="3"/>
  <c r="N179"/>
  <c r="J179"/>
  <c r="F179"/>
  <c r="S179" i="2"/>
  <c r="K179"/>
  <c r="T179" i="3"/>
  <c r="O179"/>
  <c r="I179"/>
  <c r="J179" i="2"/>
  <c r="E179" i="3"/>
  <c r="U179"/>
  <c r="M179"/>
  <c r="G179"/>
  <c r="Q179" i="2"/>
  <c r="L179" i="3"/>
  <c r="Q179"/>
  <c r="P179"/>
  <c r="H179"/>
  <c r="S179"/>
  <c r="K179"/>
  <c r="F188" i="2"/>
  <c r="S188"/>
  <c r="P188"/>
  <c r="J188"/>
  <c r="M188"/>
  <c r="O188"/>
  <c r="Q188"/>
  <c r="I188"/>
  <c r="L188"/>
  <c r="R188" i="3"/>
  <c r="N188"/>
  <c r="J188"/>
  <c r="F188"/>
  <c r="G188" i="2"/>
  <c r="N188"/>
  <c r="T188" i="3"/>
  <c r="O188"/>
  <c r="I188"/>
  <c r="K188" i="2"/>
  <c r="U188" i="3"/>
  <c r="M188"/>
  <c r="G188"/>
  <c r="H188" i="2"/>
  <c r="Q188" i="3"/>
  <c r="H188"/>
  <c r="E188"/>
  <c r="S188"/>
  <c r="K188"/>
  <c r="L188"/>
  <c r="P188"/>
  <c r="Q221" i="2"/>
  <c r="G221"/>
  <c r="P221"/>
  <c r="R221" i="3"/>
  <c r="N221"/>
  <c r="F221"/>
  <c r="K221" i="2"/>
  <c r="I221"/>
  <c r="T221" i="3"/>
  <c r="O221"/>
  <c r="I221"/>
  <c r="S221" i="2"/>
  <c r="L221"/>
  <c r="H221"/>
  <c r="O221"/>
  <c r="S221" i="3"/>
  <c r="L221"/>
  <c r="F221" i="2"/>
  <c r="E221" i="3"/>
  <c r="U221"/>
  <c r="K221"/>
  <c r="N221" i="2"/>
  <c r="P221" i="3"/>
  <c r="M221"/>
  <c r="G221"/>
  <c r="M221" i="2"/>
  <c r="Q221" i="3"/>
  <c r="H221"/>
  <c r="S245" i="2"/>
  <c r="N245"/>
  <c r="M245"/>
  <c r="H245"/>
  <c r="G245"/>
  <c r="Q245"/>
  <c r="R245" i="3"/>
  <c r="N245"/>
  <c r="J245"/>
  <c r="F245"/>
  <c r="O245" i="2"/>
  <c r="I245"/>
  <c r="P245"/>
  <c r="T245" i="3"/>
  <c r="O245"/>
  <c r="I245"/>
  <c r="K245" i="2"/>
  <c r="U245" i="3"/>
  <c r="M245"/>
  <c r="G245"/>
  <c r="L245" i="2"/>
  <c r="P245" i="3"/>
  <c r="H245"/>
  <c r="S245"/>
  <c r="L245"/>
  <c r="K245"/>
  <c r="F245" i="2"/>
  <c r="Q245" i="3"/>
  <c r="J245" i="2"/>
  <c r="L249"/>
  <c r="M249"/>
  <c r="F249"/>
  <c r="H249"/>
  <c r="G249"/>
  <c r="R249" i="3"/>
  <c r="J249"/>
  <c r="F249"/>
  <c r="I249" i="2"/>
  <c r="T249" i="3"/>
  <c r="O249"/>
  <c r="I249"/>
  <c r="Q249" i="2"/>
  <c r="K249"/>
  <c r="P249" i="3"/>
  <c r="H249"/>
  <c r="O249" i="2"/>
  <c r="Q249" i="3"/>
  <c r="K249"/>
  <c r="J249" i="2"/>
  <c r="M249" i="3"/>
  <c r="U249"/>
  <c r="G249"/>
  <c r="P249" i="2"/>
  <c r="S249" i="3"/>
  <c r="L249"/>
  <c r="S249" i="2"/>
  <c r="I257"/>
  <c r="P257"/>
  <c r="F257"/>
  <c r="L257"/>
  <c r="R257" i="3"/>
  <c r="J257"/>
  <c r="F257"/>
  <c r="M257" i="2"/>
  <c r="T257" i="3"/>
  <c r="O257"/>
  <c r="I257"/>
  <c r="G257" i="2"/>
  <c r="Q257" i="3"/>
  <c r="K257"/>
  <c r="O257" i="2"/>
  <c r="K257"/>
  <c r="S257" i="3"/>
  <c r="L257"/>
  <c r="H257" i="2"/>
  <c r="P257" i="3"/>
  <c r="U257"/>
  <c r="G257"/>
  <c r="H257"/>
  <c r="E257"/>
  <c r="M257"/>
  <c r="J257" i="2"/>
  <c r="L283"/>
  <c r="K283"/>
  <c r="P283"/>
  <c r="H283"/>
  <c r="U283" i="3"/>
  <c r="F283" i="2"/>
  <c r="Q283"/>
  <c r="S283"/>
  <c r="O283"/>
  <c r="G283"/>
  <c r="T283" i="3"/>
  <c r="G283"/>
  <c r="M283" i="2"/>
  <c r="N283" i="3"/>
  <c r="M283"/>
  <c r="L283"/>
  <c r="P283"/>
  <c r="R283"/>
  <c r="H283"/>
  <c r="O283"/>
  <c r="E283"/>
  <c r="I283" i="2"/>
  <c r="S283" i="3"/>
  <c r="Q283"/>
  <c r="N283" i="2"/>
  <c r="K283" i="3"/>
  <c r="I283"/>
  <c r="F283"/>
  <c r="M292" i="2"/>
  <c r="H292"/>
  <c r="F292"/>
  <c r="P292"/>
  <c r="K292" i="3"/>
  <c r="N292" i="2"/>
  <c r="I292"/>
  <c r="L292"/>
  <c r="S292" i="3"/>
  <c r="S292" i="2"/>
  <c r="K292"/>
  <c r="T292" i="3"/>
  <c r="U292"/>
  <c r="R292"/>
  <c r="F292"/>
  <c r="G292" i="2"/>
  <c r="L292" i="3"/>
  <c r="I292"/>
  <c r="N292"/>
  <c r="P292"/>
  <c r="M292"/>
  <c r="O292"/>
  <c r="J292"/>
  <c r="H292"/>
  <c r="G292"/>
  <c r="Q292" i="2"/>
  <c r="Q292" i="3"/>
  <c r="F334" i="2"/>
  <c r="Q334"/>
  <c r="L334"/>
  <c r="J334"/>
  <c r="G334"/>
  <c r="H334"/>
  <c r="K334"/>
  <c r="K334" i="3"/>
  <c r="I334" i="2"/>
  <c r="M334"/>
  <c r="F334" i="3"/>
  <c r="O334" i="2"/>
  <c r="Q334" i="3"/>
  <c r="T334"/>
  <c r="U334"/>
  <c r="G334"/>
  <c r="L334"/>
  <c r="O334"/>
  <c r="E334"/>
  <c r="I334"/>
  <c r="P334"/>
  <c r="R334"/>
  <c r="J334"/>
  <c r="H334"/>
  <c r="S334"/>
  <c r="M334"/>
  <c r="N334" i="2"/>
  <c r="S370"/>
  <c r="H370"/>
  <c r="Q370"/>
  <c r="K370"/>
  <c r="G370"/>
  <c r="M370"/>
  <c r="F370"/>
  <c r="P370"/>
  <c r="I370"/>
  <c r="L370"/>
  <c r="T370" i="3"/>
  <c r="U370"/>
  <c r="O370" i="2"/>
  <c r="R370" i="3"/>
  <c r="Q370"/>
  <c r="J370"/>
  <c r="O370"/>
  <c r="F370"/>
  <c r="G370"/>
  <c r="H370"/>
  <c r="N370" i="2"/>
  <c r="K370" i="3"/>
  <c r="I370"/>
  <c r="P370"/>
  <c r="J370" i="2"/>
  <c r="S370" i="3"/>
  <c r="M370"/>
  <c r="L370"/>
  <c r="P399" i="2"/>
  <c r="S399"/>
  <c r="J399"/>
  <c r="L399"/>
  <c r="F399"/>
  <c r="M399"/>
  <c r="I399"/>
  <c r="G399"/>
  <c r="I399" i="3"/>
  <c r="Q399" i="2"/>
  <c r="S399" i="3"/>
  <c r="H399"/>
  <c r="G399"/>
  <c r="F399"/>
  <c r="J399"/>
  <c r="T399"/>
  <c r="R399"/>
  <c r="K399" i="2"/>
  <c r="Q399" i="3"/>
  <c r="E399"/>
  <c r="K399"/>
  <c r="U399"/>
  <c r="M399"/>
  <c r="O399"/>
  <c r="L399"/>
  <c r="P399"/>
  <c r="S151" i="2"/>
  <c r="L151"/>
  <c r="M151"/>
  <c r="Q151"/>
  <c r="G151"/>
  <c r="N151"/>
  <c r="P151"/>
  <c r="K151"/>
  <c r="R151" i="3"/>
  <c r="N151"/>
  <c r="F151"/>
  <c r="T151"/>
  <c r="I151"/>
  <c r="F151" i="2"/>
  <c r="U151" i="3"/>
  <c r="M151"/>
  <c r="G151"/>
  <c r="I151" i="2"/>
  <c r="S151" i="3"/>
  <c r="K151"/>
  <c r="P151"/>
  <c r="E151" i="2"/>
  <c r="L151" i="3"/>
  <c r="Q151"/>
  <c r="E151"/>
  <c r="H151"/>
  <c r="H151" i="2"/>
  <c r="P155"/>
  <c r="M155"/>
  <c r="G155"/>
  <c r="E155"/>
  <c r="I155"/>
  <c r="R155" i="3"/>
  <c r="N155"/>
  <c r="F155"/>
  <c r="Q155" i="2"/>
  <c r="K155"/>
  <c r="T155" i="3"/>
  <c r="I155"/>
  <c r="N155" i="2"/>
  <c r="L155"/>
  <c r="E155" i="3"/>
  <c r="H155" i="2"/>
  <c r="U155" i="3"/>
  <c r="M155"/>
  <c r="G155"/>
  <c r="L155"/>
  <c r="Q155"/>
  <c r="S155" i="2"/>
  <c r="P155" i="3"/>
  <c r="F155" i="2"/>
  <c r="H155" i="3"/>
  <c r="K155"/>
  <c r="S155"/>
  <c r="G243" i="2"/>
  <c r="H243"/>
  <c r="S243"/>
  <c r="Q243"/>
  <c r="L243"/>
  <c r="K243"/>
  <c r="J243"/>
  <c r="R243" i="3"/>
  <c r="J243"/>
  <c r="F243"/>
  <c r="F243" i="2"/>
  <c r="T243" i="3"/>
  <c r="I243"/>
  <c r="P243"/>
  <c r="H243"/>
  <c r="M243" i="2"/>
  <c r="Q243" i="3"/>
  <c r="K243"/>
  <c r="E243" i="2"/>
  <c r="U243" i="3"/>
  <c r="G243"/>
  <c r="E243"/>
  <c r="L243"/>
  <c r="M243"/>
  <c r="S243"/>
  <c r="I243" i="2"/>
  <c r="P227"/>
  <c r="M227"/>
  <c r="L227"/>
  <c r="S227"/>
  <c r="O227"/>
  <c r="R227" i="3"/>
  <c r="F227"/>
  <c r="G227" i="2"/>
  <c r="T227" i="3"/>
  <c r="O227"/>
  <c r="I227"/>
  <c r="E227" i="2"/>
  <c r="E227" i="3"/>
  <c r="F227" i="2"/>
  <c r="U227" i="3"/>
  <c r="M227"/>
  <c r="G227"/>
  <c r="K227" i="2"/>
  <c r="S227" i="3"/>
  <c r="K227"/>
  <c r="P227"/>
  <c r="L227"/>
  <c r="I227" i="2"/>
  <c r="H227" i="3"/>
  <c r="H227" i="2"/>
  <c r="Q227" i="3"/>
  <c r="G255" i="2"/>
  <c r="M255"/>
  <c r="K255"/>
  <c r="E255"/>
  <c r="I255"/>
  <c r="R255" i="3"/>
  <c r="N255"/>
  <c r="F255"/>
  <c r="L255" i="2"/>
  <c r="E255" i="3"/>
  <c r="T255"/>
  <c r="I255"/>
  <c r="H255" i="2"/>
  <c r="U255" i="3"/>
  <c r="M255"/>
  <c r="G255"/>
  <c r="N255" i="2"/>
  <c r="H255" i="3"/>
  <c r="F255" i="2"/>
  <c r="S255" i="3"/>
  <c r="L255"/>
  <c r="Q255" i="2"/>
  <c r="K255" i="3"/>
  <c r="S255" i="2"/>
  <c r="Q255" i="3"/>
  <c r="I79" i="2"/>
  <c r="H79"/>
  <c r="M79"/>
  <c r="N79"/>
  <c r="E79"/>
  <c r="L79"/>
  <c r="R79" i="3"/>
  <c r="N79"/>
  <c r="J79"/>
  <c r="F79"/>
  <c r="S79" i="2"/>
  <c r="Q79"/>
  <c r="E79" i="3"/>
  <c r="T79"/>
  <c r="O79"/>
  <c r="I79"/>
  <c r="K79" i="2"/>
  <c r="F79"/>
  <c r="G79"/>
  <c r="Q79" i="3"/>
  <c r="K79"/>
  <c r="J79" i="2"/>
  <c r="S79" i="3"/>
  <c r="H79"/>
  <c r="M79"/>
  <c r="O79" i="2"/>
  <c r="U79" i="3"/>
  <c r="L79"/>
  <c r="G79"/>
  <c r="P79"/>
  <c r="J133" i="2"/>
  <c r="H133"/>
  <c r="I133"/>
  <c r="G133"/>
  <c r="Q133"/>
  <c r="K133"/>
  <c r="F133"/>
  <c r="R133" i="3"/>
  <c r="N133"/>
  <c r="J133"/>
  <c r="F133"/>
  <c r="N133" i="2"/>
  <c r="P133"/>
  <c r="E133" i="3"/>
  <c r="T133"/>
  <c r="I133"/>
  <c r="E133" i="2"/>
  <c r="S133"/>
  <c r="U133" i="3"/>
  <c r="M133"/>
  <c r="G133"/>
  <c r="P133"/>
  <c r="S133"/>
  <c r="M133" i="2"/>
  <c r="Q133" i="3"/>
  <c r="H133"/>
  <c r="K133"/>
  <c r="L133" i="2"/>
  <c r="L133" i="3"/>
  <c r="E276" i="2"/>
  <c r="I276"/>
  <c r="K276"/>
  <c r="F276"/>
  <c r="Q276"/>
  <c r="G276" i="3"/>
  <c r="S276"/>
  <c r="N276" i="2"/>
  <c r="H276"/>
  <c r="G276"/>
  <c r="L276"/>
  <c r="R276" i="3"/>
  <c r="P276" i="2"/>
  <c r="M276"/>
  <c r="M276" i="3"/>
  <c r="J276"/>
  <c r="P276"/>
  <c r="N276"/>
  <c r="U276"/>
  <c r="T276"/>
  <c r="L276"/>
  <c r="E276"/>
  <c r="J276" i="2"/>
  <c r="K276" i="3"/>
  <c r="H276"/>
  <c r="S276" i="2"/>
  <c r="I276" i="3"/>
  <c r="F276"/>
  <c r="Q276"/>
  <c r="K89" i="2"/>
  <c r="E89"/>
  <c r="N89"/>
  <c r="P89"/>
  <c r="G89"/>
  <c r="H89"/>
  <c r="L89"/>
  <c r="R89" i="3"/>
  <c r="N89"/>
  <c r="J89"/>
  <c r="F89"/>
  <c r="Q89" i="2"/>
  <c r="J89"/>
  <c r="E89" i="3"/>
  <c r="T89"/>
  <c r="I89"/>
  <c r="S89" i="2"/>
  <c r="I89"/>
  <c r="Q89" i="3"/>
  <c r="K89"/>
  <c r="F89" i="2"/>
  <c r="M89" i="3"/>
  <c r="H89"/>
  <c r="M89" i="2"/>
  <c r="P89" i="3"/>
  <c r="G89"/>
  <c r="S89"/>
  <c r="U89"/>
  <c r="O89" i="2"/>
  <c r="L89" i="3"/>
  <c r="P98" i="2"/>
  <c r="J98"/>
  <c r="I98"/>
  <c r="E98"/>
  <c r="R98" i="3"/>
  <c r="J98"/>
  <c r="F98"/>
  <c r="K98" i="2"/>
  <c r="Q98"/>
  <c r="T98" i="3"/>
  <c r="I98"/>
  <c r="H98" i="2"/>
  <c r="F98"/>
  <c r="L98"/>
  <c r="P98" i="3"/>
  <c r="H98"/>
  <c r="S98" i="2"/>
  <c r="U98" i="3"/>
  <c r="L98"/>
  <c r="Q98"/>
  <c r="M98" i="2"/>
  <c r="E98" i="3"/>
  <c r="M98"/>
  <c r="G98"/>
  <c r="G98" i="2"/>
  <c r="K98" i="3"/>
  <c r="S98"/>
  <c r="P165" i="2"/>
  <c r="H165"/>
  <c r="K165"/>
  <c r="F165"/>
  <c r="I165"/>
  <c r="L165"/>
  <c r="R165" i="3"/>
  <c r="N165"/>
  <c r="F165"/>
  <c r="E165" i="2"/>
  <c r="N165"/>
  <c r="T165" i="3"/>
  <c r="O165"/>
  <c r="I165"/>
  <c r="Q165" i="2"/>
  <c r="G165"/>
  <c r="S165"/>
  <c r="O165"/>
  <c r="E165" i="3"/>
  <c r="P165"/>
  <c r="H165"/>
  <c r="M165"/>
  <c r="M165" i="2"/>
  <c r="S165" i="3"/>
  <c r="J165" i="2"/>
  <c r="Q165" i="3"/>
  <c r="G165"/>
  <c r="K165"/>
  <c r="L165"/>
  <c r="U165"/>
  <c r="N247" i="2"/>
  <c r="G247"/>
  <c r="L247"/>
  <c r="H247"/>
  <c r="R247" i="3"/>
  <c r="N247"/>
  <c r="F247"/>
  <c r="K247" i="2"/>
  <c r="E247"/>
  <c r="M247"/>
  <c r="S247"/>
  <c r="T247" i="3"/>
  <c r="I247"/>
  <c r="F247" i="2"/>
  <c r="E247" i="3"/>
  <c r="Q247"/>
  <c r="K247"/>
  <c r="S247"/>
  <c r="L247"/>
  <c r="I247" i="2"/>
  <c r="P247" i="3"/>
  <c r="U247"/>
  <c r="G247"/>
  <c r="H247"/>
  <c r="M247"/>
  <c r="Q247" i="2"/>
  <c r="M389"/>
  <c r="F389"/>
  <c r="K389"/>
  <c r="N389"/>
  <c r="P389"/>
  <c r="O389"/>
  <c r="H389"/>
  <c r="S389"/>
  <c r="Q389"/>
  <c r="L389"/>
  <c r="F389" i="3"/>
  <c r="K389"/>
  <c r="G389" i="2"/>
  <c r="E389"/>
  <c r="I389"/>
  <c r="O389" i="3"/>
  <c r="H389"/>
  <c r="E389"/>
  <c r="P389"/>
  <c r="R389"/>
  <c r="T389"/>
  <c r="M389"/>
  <c r="Q389"/>
  <c r="N389"/>
  <c r="I389"/>
  <c r="S389"/>
  <c r="U389"/>
  <c r="J389"/>
  <c r="G389"/>
  <c r="L389"/>
  <c r="E91" i="2"/>
  <c r="G91"/>
  <c r="N91"/>
  <c r="J91"/>
  <c r="L91"/>
  <c r="R91" i="3"/>
  <c r="N91"/>
  <c r="J91"/>
  <c r="F91"/>
  <c r="P91" i="2"/>
  <c r="T91" i="3"/>
  <c r="O91"/>
  <c r="K91" i="2"/>
  <c r="Q91"/>
  <c r="O91"/>
  <c r="H91"/>
  <c r="U91" i="3"/>
  <c r="G91"/>
  <c r="S91"/>
  <c r="K91"/>
  <c r="L91"/>
  <c r="F91" i="2"/>
  <c r="P91" i="3"/>
  <c r="S91" i="2"/>
  <c r="H91" i="3"/>
  <c r="E91"/>
  <c r="Q91"/>
  <c r="L99" i="2"/>
  <c r="K99"/>
  <c r="N99"/>
  <c r="J99"/>
  <c r="E99"/>
  <c r="R99" i="3"/>
  <c r="N99"/>
  <c r="J99"/>
  <c r="F99"/>
  <c r="Q99" i="2"/>
  <c r="P99"/>
  <c r="E99" i="3"/>
  <c r="T99"/>
  <c r="O99"/>
  <c r="M99" i="2"/>
  <c r="G99"/>
  <c r="O99"/>
  <c r="U99" i="3"/>
  <c r="M99"/>
  <c r="G99"/>
  <c r="F99" i="2"/>
  <c r="P99" i="3"/>
  <c r="H99" i="2"/>
  <c r="K99" i="3"/>
  <c r="Q99"/>
  <c r="H99"/>
  <c r="S99"/>
  <c r="L99"/>
  <c r="S99" i="2"/>
  <c r="E265"/>
  <c r="F265"/>
  <c r="Q265"/>
  <c r="O265"/>
  <c r="S265"/>
  <c r="K265" i="3"/>
  <c r="S265"/>
  <c r="R265"/>
  <c r="G265"/>
  <c r="L265" i="2"/>
  <c r="J265"/>
  <c r="P265"/>
  <c r="M265" i="3"/>
  <c r="K265" i="2"/>
  <c r="N265"/>
  <c r="U265" i="3"/>
  <c r="E265"/>
  <c r="P265"/>
  <c r="H265" i="2"/>
  <c r="N265" i="3"/>
  <c r="T265"/>
  <c r="J265"/>
  <c r="L265"/>
  <c r="G265" i="2"/>
  <c r="M265"/>
  <c r="O265" i="3"/>
  <c r="Q265"/>
  <c r="F265"/>
  <c r="I265"/>
  <c r="H265"/>
  <c r="K289" i="2"/>
  <c r="G289"/>
  <c r="S289"/>
  <c r="M289"/>
  <c r="E289"/>
  <c r="P289"/>
  <c r="J289"/>
  <c r="F289"/>
  <c r="H289"/>
  <c r="R289" i="3"/>
  <c r="L289"/>
  <c r="O289"/>
  <c r="H289"/>
  <c r="F289"/>
  <c r="L289" i="2"/>
  <c r="K289" i="3"/>
  <c r="M289"/>
  <c r="N289"/>
  <c r="Q289" i="2"/>
  <c r="Q289" i="3"/>
  <c r="J289"/>
  <c r="O289" i="2"/>
  <c r="E289" i="3"/>
  <c r="T289"/>
  <c r="G289"/>
  <c r="S289"/>
  <c r="U289"/>
  <c r="P289"/>
  <c r="S418" i="2"/>
  <c r="H418"/>
  <c r="F418"/>
  <c r="M418"/>
  <c r="O418"/>
  <c r="I418"/>
  <c r="E418"/>
  <c r="G418"/>
  <c r="S418" i="3"/>
  <c r="O418"/>
  <c r="K418"/>
  <c r="G418"/>
  <c r="K418" i="2"/>
  <c r="Q418"/>
  <c r="E418" i="3"/>
  <c r="U418"/>
  <c r="P418"/>
  <c r="N418" i="2"/>
  <c r="L418"/>
  <c r="T418" i="3"/>
  <c r="M418"/>
  <c r="F418"/>
  <c r="P418" i="2"/>
  <c r="N418" i="3"/>
  <c r="H418"/>
  <c r="Q418"/>
  <c r="I418"/>
  <c r="R418"/>
  <c r="L418"/>
  <c r="L285" i="2"/>
  <c r="K285"/>
  <c r="H285"/>
  <c r="P285"/>
  <c r="M285"/>
  <c r="Q285"/>
  <c r="O285"/>
  <c r="F285"/>
  <c r="N285"/>
  <c r="M285" i="3"/>
  <c r="S285"/>
  <c r="O285"/>
  <c r="G285"/>
  <c r="P285"/>
  <c r="G285" i="2"/>
  <c r="J285" i="3"/>
  <c r="S285" i="2"/>
  <c r="J285"/>
  <c r="U285" i="3"/>
  <c r="Q285"/>
  <c r="T285"/>
  <c r="K285"/>
  <c r="L285"/>
  <c r="I285"/>
  <c r="R285"/>
  <c r="F285"/>
  <c r="E285"/>
  <c r="E285" i="2"/>
  <c r="N285" i="3"/>
  <c r="H285"/>
  <c r="G385" i="2"/>
  <c r="Q385"/>
  <c r="N385"/>
  <c r="E385"/>
  <c r="L385"/>
  <c r="S385"/>
  <c r="F385"/>
  <c r="K385"/>
  <c r="M385"/>
  <c r="O385"/>
  <c r="H385"/>
  <c r="I385" i="3"/>
  <c r="Q385"/>
  <c r="F385"/>
  <c r="O385"/>
  <c r="H385"/>
  <c r="M385"/>
  <c r="I385" i="2"/>
  <c r="E385" i="3"/>
  <c r="P385" i="2"/>
  <c r="K385" i="3"/>
  <c r="L385"/>
  <c r="R385"/>
  <c r="N385"/>
  <c r="J385"/>
  <c r="G385"/>
  <c r="T385"/>
  <c r="P385"/>
  <c r="S385"/>
  <c r="U385"/>
  <c r="H48" i="2"/>
  <c r="M48"/>
  <c r="O48"/>
  <c r="S48"/>
  <c r="G48"/>
  <c r="E48" i="3"/>
  <c r="R48"/>
  <c r="N48"/>
  <c r="J48"/>
  <c r="F48"/>
  <c r="F48" i="2"/>
  <c r="P48"/>
  <c r="L48"/>
  <c r="T48" i="3"/>
  <c r="O48"/>
  <c r="K48" i="2"/>
  <c r="Q48"/>
  <c r="E48"/>
  <c r="P48" i="3"/>
  <c r="H48"/>
  <c r="N48" i="2"/>
  <c r="M48" i="3"/>
  <c r="Q48"/>
  <c r="G48"/>
  <c r="K48"/>
  <c r="J48" i="2"/>
  <c r="L48" i="3"/>
  <c r="S48"/>
  <c r="U48"/>
  <c r="L290" i="2"/>
  <c r="I290"/>
  <c r="N290"/>
  <c r="J290"/>
  <c r="H290" i="3"/>
  <c r="P290" i="2"/>
  <c r="E290"/>
  <c r="O290"/>
  <c r="S290"/>
  <c r="M290"/>
  <c r="G290"/>
  <c r="J290" i="3"/>
  <c r="P290"/>
  <c r="G290"/>
  <c r="T290"/>
  <c r="Q290" i="2"/>
  <c r="E290" i="3"/>
  <c r="K290"/>
  <c r="Q290"/>
  <c r="I290"/>
  <c r="K290" i="2"/>
  <c r="M290" i="3"/>
  <c r="L290"/>
  <c r="H290" i="2"/>
  <c r="S290" i="3"/>
  <c r="R290"/>
  <c r="U290"/>
  <c r="O290"/>
  <c r="N290"/>
  <c r="H49" i="2"/>
  <c r="J49"/>
  <c r="M49"/>
  <c r="R49" i="3"/>
  <c r="N49"/>
  <c r="J49"/>
  <c r="F49"/>
  <c r="L49" i="2"/>
  <c r="G49"/>
  <c r="S49"/>
  <c r="T49" i="3"/>
  <c r="I49"/>
  <c r="N49" i="2"/>
  <c r="P49"/>
  <c r="F49"/>
  <c r="U49" i="3"/>
  <c r="M49"/>
  <c r="G49"/>
  <c r="Q49"/>
  <c r="H49"/>
  <c r="K49" i="2"/>
  <c r="Q49"/>
  <c r="S49" i="3"/>
  <c r="K49"/>
  <c r="L49"/>
  <c r="P49"/>
  <c r="E49"/>
  <c r="I49" i="2"/>
  <c r="S78"/>
  <c r="I78"/>
  <c r="G78"/>
  <c r="L78"/>
  <c r="R78" i="3"/>
  <c r="N78"/>
  <c r="J78"/>
  <c r="F78"/>
  <c r="T78"/>
  <c r="I78"/>
  <c r="P78" i="2"/>
  <c r="K78"/>
  <c r="Q78"/>
  <c r="F78"/>
  <c r="S78" i="3"/>
  <c r="L78"/>
  <c r="H78" i="2"/>
  <c r="P78" i="3"/>
  <c r="G78"/>
  <c r="K78"/>
  <c r="J78" i="2"/>
  <c r="Q78" i="3"/>
  <c r="H78"/>
  <c r="U78"/>
  <c r="M78"/>
  <c r="N78" i="2"/>
  <c r="J86"/>
  <c r="I86"/>
  <c r="N86"/>
  <c r="R86" i="3"/>
  <c r="N86"/>
  <c r="J86"/>
  <c r="F86"/>
  <c r="L86" i="2"/>
  <c r="G86"/>
  <c r="M86"/>
  <c r="T86" i="3"/>
  <c r="O86"/>
  <c r="I86"/>
  <c r="F86" i="2"/>
  <c r="Q86"/>
  <c r="H86"/>
  <c r="S86"/>
  <c r="S86" i="3"/>
  <c r="L86"/>
  <c r="K86" i="2"/>
  <c r="U86" i="3"/>
  <c r="K86"/>
  <c r="G86"/>
  <c r="M86"/>
  <c r="O86" i="2"/>
  <c r="P86" i="3"/>
  <c r="Q86"/>
  <c r="P86" i="2"/>
  <c r="H86" i="3"/>
  <c r="K139" i="2"/>
  <c r="N139"/>
  <c r="Q139"/>
  <c r="I139"/>
  <c r="H139"/>
  <c r="G139"/>
  <c r="L139"/>
  <c r="R139" i="3"/>
  <c r="N139"/>
  <c r="J139"/>
  <c r="F139"/>
  <c r="M139" i="2"/>
  <c r="F139"/>
  <c r="T139" i="3"/>
  <c r="I139"/>
  <c r="P139" i="2"/>
  <c r="U139" i="3"/>
  <c r="M139"/>
  <c r="G139"/>
  <c r="Q139"/>
  <c r="H139"/>
  <c r="L139"/>
  <c r="S139"/>
  <c r="K139"/>
  <c r="P139"/>
  <c r="J139" i="2"/>
  <c r="G288"/>
  <c r="Q288"/>
  <c r="N288"/>
  <c r="L288"/>
  <c r="P288"/>
  <c r="O288"/>
  <c r="M288" i="3"/>
  <c r="O288"/>
  <c r="J288" i="2"/>
  <c r="M288"/>
  <c r="G288" i="3"/>
  <c r="H288" i="2"/>
  <c r="S288" i="3"/>
  <c r="F288" i="2"/>
  <c r="U288" i="3"/>
  <c r="I288"/>
  <c r="P288"/>
  <c r="I288" i="2"/>
  <c r="F288" i="3"/>
  <c r="R288"/>
  <c r="L288"/>
  <c r="H288"/>
  <c r="S288" i="2"/>
  <c r="N288" i="3"/>
  <c r="J288"/>
  <c r="K288"/>
  <c r="Q288"/>
  <c r="K288" i="2"/>
  <c r="T288" i="3"/>
  <c r="S388" i="2"/>
  <c r="Q388"/>
  <c r="H388"/>
  <c r="J388"/>
  <c r="L388"/>
  <c r="I388"/>
  <c r="O388"/>
  <c r="N388"/>
  <c r="F388"/>
  <c r="Q388" i="3"/>
  <c r="J388"/>
  <c r="N388"/>
  <c r="G388" i="2"/>
  <c r="K388"/>
  <c r="I388" i="3"/>
  <c r="O388"/>
  <c r="P388"/>
  <c r="M388" i="2"/>
  <c r="U388" i="3"/>
  <c r="R388"/>
  <c r="S388"/>
  <c r="L388"/>
  <c r="P388" i="2"/>
  <c r="M388" i="3"/>
  <c r="T388"/>
  <c r="G388"/>
  <c r="H388"/>
  <c r="K388"/>
  <c r="F388"/>
  <c r="O67" i="2"/>
  <c r="K67"/>
  <c r="P67"/>
  <c r="L67"/>
  <c r="N67"/>
  <c r="F67"/>
  <c r="G67"/>
  <c r="R67" i="3"/>
  <c r="N67"/>
  <c r="J67"/>
  <c r="F67"/>
  <c r="Q67" i="2"/>
  <c r="I67"/>
  <c r="T67" i="3"/>
  <c r="O67"/>
  <c r="I67"/>
  <c r="S67" i="2"/>
  <c r="S67" i="3"/>
  <c r="L67"/>
  <c r="U67"/>
  <c r="K67"/>
  <c r="J67" i="2"/>
  <c r="P67" i="3"/>
  <c r="H67" i="2"/>
  <c r="M67" i="3"/>
  <c r="G67"/>
  <c r="M67" i="2"/>
  <c r="H67" i="3"/>
  <c r="Q67"/>
  <c r="O176" i="2"/>
  <c r="J176"/>
  <c r="P176"/>
  <c r="Q176"/>
  <c r="K176"/>
  <c r="R176" i="3"/>
  <c r="N176"/>
  <c r="J176"/>
  <c r="F176"/>
  <c r="F176" i="2"/>
  <c r="G176"/>
  <c r="L176"/>
  <c r="T176" i="3"/>
  <c r="O176"/>
  <c r="I176"/>
  <c r="M176" i="2"/>
  <c r="S176" i="3"/>
  <c r="L176"/>
  <c r="H176" i="2"/>
  <c r="M176" i="3"/>
  <c r="N176" i="2"/>
  <c r="H176" i="3"/>
  <c r="I176" i="2"/>
  <c r="P176" i="3"/>
  <c r="G176"/>
  <c r="Q176"/>
  <c r="K176"/>
  <c r="S176" i="2"/>
  <c r="U176" i="3"/>
  <c r="N201" i="2"/>
  <c r="K201"/>
  <c r="F201"/>
  <c r="G201"/>
  <c r="R201" i="3"/>
  <c r="N201"/>
  <c r="J201"/>
  <c r="F201"/>
  <c r="P201" i="2"/>
  <c r="S201"/>
  <c r="I201"/>
  <c r="M201"/>
  <c r="T201" i="3"/>
  <c r="I201"/>
  <c r="L201" i="2"/>
  <c r="H201"/>
  <c r="U201" i="3"/>
  <c r="M201"/>
  <c r="G201"/>
  <c r="Q201"/>
  <c r="H201"/>
  <c r="S201"/>
  <c r="K201"/>
  <c r="L201"/>
  <c r="J201" i="2"/>
  <c r="P201" i="3"/>
  <c r="P335" i="2"/>
  <c r="H335"/>
  <c r="F335"/>
  <c r="N335"/>
  <c r="J335"/>
  <c r="M335"/>
  <c r="G335"/>
  <c r="K335"/>
  <c r="S335"/>
  <c r="O335"/>
  <c r="T335" i="3"/>
  <c r="L335" i="2"/>
  <c r="H335" i="3"/>
  <c r="S335"/>
  <c r="J335"/>
  <c r="L335"/>
  <c r="U335"/>
  <c r="Q335" i="2"/>
  <c r="O335" i="3"/>
  <c r="P335"/>
  <c r="I335"/>
  <c r="I335" i="2"/>
  <c r="R335" i="3"/>
  <c r="Q335"/>
  <c r="M335"/>
  <c r="G335"/>
  <c r="F335"/>
  <c r="N335"/>
  <c r="K335"/>
  <c r="H392" i="2"/>
  <c r="F392"/>
  <c r="I392"/>
  <c r="K392"/>
  <c r="M392"/>
  <c r="L392"/>
  <c r="R392" i="3"/>
  <c r="L392"/>
  <c r="T392"/>
  <c r="H392"/>
  <c r="G392" i="2"/>
  <c r="Q392"/>
  <c r="P392" i="3"/>
  <c r="O392" i="2"/>
  <c r="G392" i="3"/>
  <c r="N392" i="2"/>
  <c r="J392"/>
  <c r="K392" i="3"/>
  <c r="O392"/>
  <c r="N392"/>
  <c r="I392"/>
  <c r="S392" i="2"/>
  <c r="M392" i="3"/>
  <c r="F392"/>
  <c r="J392"/>
  <c r="P392" i="2"/>
  <c r="Q392" i="3"/>
  <c r="E392"/>
  <c r="U392"/>
  <c r="S392"/>
  <c r="G44" i="2"/>
  <c r="N44"/>
  <c r="M44"/>
  <c r="K44"/>
  <c r="E44" i="3"/>
  <c r="R44"/>
  <c r="N44"/>
  <c r="E44" i="2"/>
  <c r="S44"/>
  <c r="T44" i="3"/>
  <c r="O44"/>
  <c r="I44"/>
  <c r="J44" i="2"/>
  <c r="O44"/>
  <c r="L44"/>
  <c r="P44"/>
  <c r="S44" i="3"/>
  <c r="L44"/>
  <c r="H44" i="2"/>
  <c r="Q44" i="3"/>
  <c r="H44"/>
  <c r="I44" i="2"/>
  <c r="U44" i="3"/>
  <c r="K44"/>
  <c r="P44"/>
  <c r="Q44" i="2"/>
  <c r="M44" i="3"/>
  <c r="G44"/>
  <c r="G110" i="2"/>
  <c r="N110"/>
  <c r="S110"/>
  <c r="I110"/>
  <c r="E110"/>
  <c r="Q110"/>
  <c r="R110" i="3"/>
  <c r="N110"/>
  <c r="J110"/>
  <c r="K110" i="2"/>
  <c r="J110"/>
  <c r="T110" i="3"/>
  <c r="O110"/>
  <c r="I110"/>
  <c r="H110" i="2"/>
  <c r="E110" i="3"/>
  <c r="M110" i="2"/>
  <c r="S110" i="3"/>
  <c r="L110"/>
  <c r="Q110"/>
  <c r="H110"/>
  <c r="O110" i="2"/>
  <c r="L110"/>
  <c r="U110" i="3"/>
  <c r="K110"/>
  <c r="M110"/>
  <c r="G110"/>
  <c r="P110"/>
  <c r="P110" i="2"/>
  <c r="G228"/>
  <c r="Q228"/>
  <c r="S228"/>
  <c r="E228"/>
  <c r="M228"/>
  <c r="N228" i="3"/>
  <c r="J228"/>
  <c r="H228" i="2"/>
  <c r="T228" i="3"/>
  <c r="S228"/>
  <c r="L228"/>
  <c r="N228" i="2"/>
  <c r="M228" i="3"/>
  <c r="Q228"/>
  <c r="J228" i="2"/>
  <c r="E228" i="3"/>
  <c r="P228"/>
  <c r="G228"/>
  <c r="P228" i="2"/>
  <c r="L228"/>
  <c r="H228" i="3"/>
  <c r="K228" i="2"/>
  <c r="K228" i="3"/>
  <c r="U228"/>
  <c r="L286" i="2"/>
  <c r="S286"/>
  <c r="G286"/>
  <c r="P286"/>
  <c r="Q286" i="3"/>
  <c r="K286" i="2"/>
  <c r="Q286"/>
  <c r="R286" i="3"/>
  <c r="J286" i="2"/>
  <c r="H286"/>
  <c r="E286"/>
  <c r="I286" i="3"/>
  <c r="S286"/>
  <c r="P286"/>
  <c r="I286" i="2"/>
  <c r="H286" i="3"/>
  <c r="O286" i="2"/>
  <c r="M286" i="3"/>
  <c r="U286"/>
  <c r="M286" i="2"/>
  <c r="O286" i="3"/>
  <c r="T286"/>
  <c r="K286"/>
  <c r="J286"/>
  <c r="N286" i="2"/>
  <c r="G286" i="3"/>
  <c r="N286"/>
  <c r="L286"/>
  <c r="E286"/>
  <c r="G9" i="2"/>
  <c r="F9"/>
  <c r="O9"/>
  <c r="R9" i="3"/>
  <c r="N9"/>
  <c r="J9"/>
  <c r="F9"/>
  <c r="P9" i="2"/>
  <c r="J9"/>
  <c r="S9"/>
  <c r="K9"/>
  <c r="N9"/>
  <c r="S9" i="3"/>
  <c r="H9"/>
  <c r="L9" i="2"/>
  <c r="M9"/>
  <c r="P9" i="3"/>
  <c r="I9"/>
  <c r="H9" i="2"/>
  <c r="Q9" i="3"/>
  <c r="K9"/>
  <c r="Q9" i="2"/>
  <c r="I9"/>
  <c r="T9" i="3"/>
  <c r="L9"/>
  <c r="U9"/>
  <c r="G9"/>
  <c r="O9"/>
  <c r="I57" i="2"/>
  <c r="F57"/>
  <c r="N57"/>
  <c r="O57"/>
  <c r="J57"/>
  <c r="H57"/>
  <c r="L57"/>
  <c r="R57" i="3"/>
  <c r="N57"/>
  <c r="J57"/>
  <c r="F57"/>
  <c r="Q57" i="2"/>
  <c r="K57"/>
  <c r="M57"/>
  <c r="S57"/>
  <c r="T57" i="3"/>
  <c r="O57"/>
  <c r="I57"/>
  <c r="P57" i="2"/>
  <c r="U57" i="3"/>
  <c r="M57"/>
  <c r="G57"/>
  <c r="L57"/>
  <c r="Q57"/>
  <c r="H57"/>
  <c r="G57" i="2"/>
  <c r="P57" i="3"/>
  <c r="K57"/>
  <c r="S57"/>
  <c r="K113" i="2"/>
  <c r="Q113"/>
  <c r="P113"/>
  <c r="R113" i="3"/>
  <c r="N113"/>
  <c r="F113"/>
  <c r="G113" i="2"/>
  <c r="O113"/>
  <c r="T113" i="3"/>
  <c r="O113"/>
  <c r="I113"/>
  <c r="I113" i="2"/>
  <c r="N113"/>
  <c r="S113"/>
  <c r="H113"/>
  <c r="L113"/>
  <c r="P113" i="3"/>
  <c r="H113"/>
  <c r="M113"/>
  <c r="S113"/>
  <c r="K113"/>
  <c r="F113" i="2"/>
  <c r="Q113" i="3"/>
  <c r="G113"/>
  <c r="M113" i="2"/>
  <c r="L113" i="3"/>
  <c r="U113"/>
  <c r="M132" i="2"/>
  <c r="H132"/>
  <c r="R132" i="3"/>
  <c r="N132"/>
  <c r="L132" i="2"/>
  <c r="P132"/>
  <c r="G132"/>
  <c r="T132" i="3"/>
  <c r="O132"/>
  <c r="N132" i="2"/>
  <c r="Q132"/>
  <c r="P132" i="3"/>
  <c r="H132"/>
  <c r="S132" i="2"/>
  <c r="U132" i="3"/>
  <c r="L132"/>
  <c r="Q132"/>
  <c r="O132" i="2"/>
  <c r="M132" i="3"/>
  <c r="G132"/>
  <c r="S132"/>
  <c r="K132" i="2"/>
  <c r="K132" i="3"/>
  <c r="I180" i="2"/>
  <c r="G180"/>
  <c r="H180"/>
  <c r="J180"/>
  <c r="F180"/>
  <c r="O180"/>
  <c r="P180"/>
  <c r="M180"/>
  <c r="R180" i="3"/>
  <c r="N180"/>
  <c r="J180"/>
  <c r="F180"/>
  <c r="N180" i="2"/>
  <c r="S180"/>
  <c r="T180" i="3"/>
  <c r="O180"/>
  <c r="I180"/>
  <c r="Q180" i="2"/>
  <c r="K180"/>
  <c r="S180" i="3"/>
  <c r="P180"/>
  <c r="G180"/>
  <c r="U180"/>
  <c r="Q180"/>
  <c r="H180"/>
  <c r="K180"/>
  <c r="M180"/>
  <c r="L213" i="2"/>
  <c r="F213"/>
  <c r="S213"/>
  <c r="K213"/>
  <c r="P213"/>
  <c r="Q213"/>
  <c r="G213"/>
  <c r="H213"/>
  <c r="R213" i="3"/>
  <c r="N213"/>
  <c r="J213"/>
  <c r="F213"/>
  <c r="M213" i="2"/>
  <c r="I213"/>
  <c r="O213"/>
  <c r="J213"/>
  <c r="T213" i="3"/>
  <c r="O213"/>
  <c r="I213"/>
  <c r="P213"/>
  <c r="H213"/>
  <c r="U213"/>
  <c r="L213"/>
  <c r="G213"/>
  <c r="M213"/>
  <c r="N213" i="2"/>
  <c r="Q213" i="3"/>
  <c r="K213"/>
  <c r="S213"/>
  <c r="J280" i="2"/>
  <c r="I280"/>
  <c r="K280"/>
  <c r="F280"/>
  <c r="L280"/>
  <c r="P280"/>
  <c r="H280"/>
  <c r="K280" i="3"/>
  <c r="N280" i="2"/>
  <c r="G280"/>
  <c r="M280"/>
  <c r="U280" i="3"/>
  <c r="G280"/>
  <c r="Q280"/>
  <c r="I280"/>
  <c r="N280"/>
  <c r="P280"/>
  <c r="F280"/>
  <c r="H280"/>
  <c r="Q280" i="2"/>
  <c r="O280" i="3"/>
  <c r="M280"/>
  <c r="S280"/>
  <c r="J280"/>
  <c r="L280"/>
  <c r="R280"/>
  <c r="T280"/>
  <c r="S280" i="2"/>
  <c r="O322"/>
  <c r="S322"/>
  <c r="Q322"/>
  <c r="N322"/>
  <c r="G322"/>
  <c r="H322"/>
  <c r="J322" i="3"/>
  <c r="K322" i="2"/>
  <c r="I322"/>
  <c r="P322"/>
  <c r="J322"/>
  <c r="R322" i="3"/>
  <c r="K322"/>
  <c r="L322"/>
  <c r="F322"/>
  <c r="O322"/>
  <c r="H322"/>
  <c r="N322"/>
  <c r="I322"/>
  <c r="M322" i="2"/>
  <c r="S322" i="3"/>
  <c r="P322"/>
  <c r="L322" i="2"/>
  <c r="G322" i="3"/>
  <c r="M322"/>
  <c r="F322" i="2"/>
  <c r="T322" i="3"/>
  <c r="Q322"/>
  <c r="U322"/>
  <c r="S402" i="2"/>
  <c r="P402"/>
  <c r="M402"/>
  <c r="L402" i="3"/>
  <c r="P402"/>
  <c r="K402"/>
  <c r="T402"/>
  <c r="G402"/>
  <c r="G402" i="2"/>
  <c r="H402"/>
  <c r="J402"/>
  <c r="K402"/>
  <c r="L402"/>
  <c r="Q402"/>
  <c r="H402" i="3"/>
  <c r="Q402"/>
  <c r="N402"/>
  <c r="N402" i="2"/>
  <c r="U402" i="3"/>
  <c r="J402"/>
  <c r="O402" i="2"/>
  <c r="O402" i="3"/>
  <c r="R402"/>
  <c r="I402"/>
  <c r="F402"/>
  <c r="I402" i="2"/>
  <c r="S402" i="3"/>
  <c r="M402"/>
  <c r="J96"/>
  <c r="J182"/>
  <c r="S218" i="2"/>
  <c r="S314"/>
  <c r="S323"/>
  <c r="N208"/>
  <c r="E85" i="3"/>
  <c r="E60"/>
  <c r="E92" i="2"/>
  <c r="E96"/>
  <c r="E109" i="3"/>
  <c r="E143" i="2"/>
  <c r="E149"/>
  <c r="E169" i="3"/>
  <c r="E352" i="2"/>
  <c r="E374"/>
  <c r="J32"/>
  <c r="O343" i="3"/>
  <c r="N399"/>
  <c r="O287"/>
  <c r="P345"/>
  <c r="O336" i="2"/>
  <c r="N391"/>
  <c r="J314"/>
  <c r="P312"/>
  <c r="N94" i="3"/>
  <c r="N127" i="2"/>
  <c r="N257"/>
  <c r="J92"/>
  <c r="J147" i="3"/>
  <c r="J210"/>
  <c r="J336"/>
  <c r="J353" i="2"/>
  <c r="P274"/>
  <c r="O292"/>
  <c r="O343"/>
  <c r="N109" i="3"/>
  <c r="M325" i="2"/>
  <c r="J32" i="3"/>
  <c r="J231"/>
  <c r="R27"/>
  <c r="Q70" i="2"/>
  <c r="P215"/>
  <c r="P16"/>
  <c r="P135"/>
  <c r="P191"/>
  <c r="O114" i="3"/>
  <c r="O147" i="2"/>
  <c r="O155"/>
  <c r="O169" i="3"/>
  <c r="O243"/>
  <c r="O251"/>
  <c r="O264"/>
  <c r="O23" i="2"/>
  <c r="O53"/>
  <c r="N22"/>
  <c r="N51"/>
  <c r="N90"/>
  <c r="N238" i="3"/>
  <c r="N249" i="2"/>
  <c r="N310"/>
  <c r="N13" i="3"/>
  <c r="L186" i="2"/>
  <c r="J40" i="3"/>
  <c r="J54"/>
  <c r="J63"/>
  <c r="J73"/>
  <c r="J81" i="2"/>
  <c r="J96"/>
  <c r="J128"/>
  <c r="J140"/>
  <c r="J151" i="3"/>
  <c r="J183"/>
  <c r="J192" i="2"/>
  <c r="J217"/>
  <c r="J310" i="3"/>
  <c r="E274"/>
  <c r="E325"/>
  <c r="L185" i="2"/>
  <c r="L211"/>
  <c r="I27"/>
  <c r="G302"/>
  <c r="I261"/>
  <c r="I273" i="3"/>
  <c r="Q253" i="2"/>
  <c r="N334" i="3"/>
  <c r="J292" i="2"/>
  <c r="J418" i="3"/>
  <c r="I41" i="2"/>
  <c r="I56" i="3"/>
  <c r="I66" i="2"/>
  <c r="F274" i="3"/>
  <c r="F395" i="2"/>
  <c r="E61" i="3"/>
  <c r="E105" i="2"/>
  <c r="E118"/>
  <c r="E164"/>
  <c r="E171"/>
  <c r="E225" i="3"/>
  <c r="E258" i="2"/>
  <c r="E271"/>
  <c r="E326"/>
  <c r="E330"/>
  <c r="E358"/>
  <c r="E380"/>
  <c r="E406" i="3"/>
  <c r="I106" i="2"/>
  <c r="F298"/>
  <c r="E82"/>
  <c r="E101"/>
  <c r="E275"/>
  <c r="F104" i="3"/>
  <c r="I483" i="5"/>
  <c r="D13" i="6"/>
  <c r="D14"/>
</calcChain>
</file>

<file path=xl/comments1.xml><?xml version="1.0" encoding="utf-8"?>
<comments xmlns="http://schemas.openxmlformats.org/spreadsheetml/2006/main">
  <authors>
    <author>hrs cientifica</author>
    <author>JUAN.SIERRA</author>
  </authors>
  <commentList>
    <comment ref="S170" authorId="0">
      <text>
        <r>
          <rPr>
            <b/>
            <sz val="9"/>
            <color indexed="81"/>
            <rFont val="Calibri"/>
            <family val="2"/>
          </rPr>
          <t>hrs cientifica:</t>
        </r>
        <r>
          <rPr>
            <sz val="9"/>
            <color indexed="81"/>
            <rFont val="Calibri"/>
            <family val="2"/>
          </rPr>
          <t xml:space="preserve">
</t>
        </r>
      </text>
    </comment>
    <comment ref="F204" authorId="1">
      <text>
        <r>
          <rPr>
            <b/>
            <sz val="9"/>
            <color indexed="81"/>
            <rFont val="Tahoma"/>
            <family val="2"/>
          </rPr>
          <t>COTIZA: 
JABON QUIRURGICO ESPUMA A BASE DE CLORHEXIDINA CON EMOLIENTES 2% FRASCO UNIDOSIS X 60 CC</t>
        </r>
      </text>
    </comment>
  </commentList>
</comments>
</file>

<file path=xl/sharedStrings.xml><?xml version="1.0" encoding="utf-8"?>
<sst xmlns="http://schemas.openxmlformats.org/spreadsheetml/2006/main" count="20978" uniqueCount="1711">
  <si>
    <t>HOSPITAL REGIONAL DE SOGAMOSO E.S.E</t>
  </si>
  <si>
    <t>PROCESO DE MAYOR CUANTIA LICITACION  PUBLICA No 007 DEL 2012</t>
  </si>
  <si>
    <t>MEDIAMENTOS</t>
  </si>
  <si>
    <t>ITEM</t>
  </si>
  <si>
    <t>DESCRIPCION</t>
  </si>
  <si>
    <t>CANTIDAD</t>
  </si>
  <si>
    <t>PRESENTACION</t>
  </si>
  <si>
    <t>MENOR PRECIO</t>
  </si>
  <si>
    <t>OFERENTE GANADOR</t>
  </si>
  <si>
    <t>MARCA</t>
  </si>
  <si>
    <t>OBSERVACIONES</t>
  </si>
  <si>
    <t>PROVEEDOR</t>
  </si>
  <si>
    <t>PORCENTA</t>
  </si>
  <si>
    <t>OC LA ECONOMIA</t>
  </si>
  <si>
    <t>COOSBOY</t>
  </si>
  <si>
    <t>TOTAL</t>
  </si>
  <si>
    <t>MENOS NUMERO DE TITULOS</t>
  </si>
  <si>
    <t>TOTAL ITEMS RESUMIDOS</t>
  </si>
  <si>
    <t xml:space="preserve"> PRECIO UNITARIO </t>
  </si>
  <si>
    <t xml:space="preserve"> TOTAL ADJUDICADO </t>
  </si>
  <si>
    <t>% PARTICIPACION</t>
  </si>
  <si>
    <t xml:space="preserve">OFERENTE </t>
  </si>
  <si>
    <t>FCO</t>
  </si>
  <si>
    <t>EVEDISA</t>
  </si>
  <si>
    <t>DISFARMA</t>
  </si>
  <si>
    <t>REALIZO CAMBIOS EN LA DESCRIPCION DEL MEDICAMENTO</t>
  </si>
  <si>
    <t>ANALIZAR EN LA EVALUACION POSIBILIDAD DE ERROR EN LOS PRECIOS</t>
  </si>
  <si>
    <t>MEDIFAR</t>
  </si>
  <si>
    <t>PROCLIN</t>
  </si>
  <si>
    <t>AMAREY</t>
  </si>
  <si>
    <t>FCO X 500 ML</t>
  </si>
  <si>
    <t>ACEITE MINERAL CRISTAL</t>
  </si>
  <si>
    <t>AGUJA DESECHABLE No. 18 X 1</t>
  </si>
  <si>
    <t>AGUJA DESECHABLE No. 18 X 1 1/2</t>
  </si>
  <si>
    <t>AGUJA DESECHABLE No. 19 X 1</t>
  </si>
  <si>
    <t>AGUJA DESECHABLE No. 20 X 11/2</t>
  </si>
  <si>
    <t>AGUJA DESECHABLE No. 22 X 1 1/2</t>
  </si>
  <si>
    <t>AGUJA DESECHABLE No. 24 X 1</t>
  </si>
  <si>
    <t>AGUJA DESECHABLE No. 26 X 1/2</t>
  </si>
  <si>
    <t>AGUJA DESECHABLE. No. 21 X 1 1/2</t>
  </si>
  <si>
    <t>AGUJA DESECHABLE. No. 23 X 1</t>
  </si>
  <si>
    <t>AGUJA DESECHABLES No.19 X 1 X 1</t>
  </si>
  <si>
    <t>AGUJA DESECHABLES No.21 X 1</t>
  </si>
  <si>
    <t>AGUJA DESECHABLES No.22 X 1</t>
  </si>
  <si>
    <t>AGUJA DESECHABLES No.23 X 1 1/2</t>
  </si>
  <si>
    <t>AGUJA PARA ANESTESIA EPIDURAL CON BISEL TIPO TUOHY No. 16</t>
  </si>
  <si>
    <t>AGUJA PARA ANESTESIA EPIDURAL CON BISEL TIPO TUOHY No. 17</t>
  </si>
  <si>
    <t>AGUJA LARGAS PARA JERINGA CARPULA odontologia</t>
  </si>
  <si>
    <t>ALCOHOL ANTISEPTICO X 700 ML</t>
  </si>
  <si>
    <t>ALCOHOL YODADO</t>
  </si>
  <si>
    <t xml:space="preserve">ALGODON HOSPITALARIO </t>
  </si>
  <si>
    <t xml:space="preserve">APLICADORES DE MADERA CON ALGODÓN </t>
  </si>
  <si>
    <t>APOSITO ABSORBENTE TRANSPARENTE  T PLUS 8 X 15 cm</t>
  </si>
  <si>
    <t>APOSITO HIDROCOLOIDE EXTRA CON HIDROCOLOIDES  DELGADO 15 X 15</t>
  </si>
  <si>
    <t>APOSITO HIDROFIBRA CON PLATA IONICA 2 X 45 cm MECHA</t>
  </si>
  <si>
    <t>APOSITO OCLUSIVO HIDROCOLOIDE CON INDICADOR DE CAMBIO Y PELICULA DE BAJA FRICCION 18,5 X 19,5 TALON</t>
  </si>
  <si>
    <t>APOSITO OCLUSIVO HIDROCOLOIDE CON INDICADOR DE CAMBIO Y PELICULA DE BAJA FRICCION 20 X 22,5</t>
  </si>
  <si>
    <t>BAJALENGUAS</t>
  </si>
  <si>
    <t>BARRERA LISA PROTECTORA DE PIEL 20 X 20</t>
  </si>
  <si>
    <t>BICARBONATO DE SODIO BOLSA X 500 GR</t>
  </si>
  <si>
    <t>BOLSA DE DRENAJE URINARIO CYSTOFLO</t>
  </si>
  <si>
    <t>BOLSA DE GASTROCLISIS PARA NUTRICION ENTERAL</t>
  </si>
  <si>
    <t>BOLSA RECOLECTOR DE  ORINA PEDIATRICO</t>
  </si>
  <si>
    <t>BOLSA RESERVORIO ADULTOS</t>
  </si>
  <si>
    <t>BOLSA RESERVORIO PEDIATRICA</t>
  </si>
  <si>
    <t xml:space="preserve">BOTA DE UNA VENDA EXTENSIBLE IMPREGNADA CON OXIDO DE ZINC </t>
  </si>
  <si>
    <t>BURETA X 150 ML BURETROL</t>
  </si>
  <si>
    <t>CAL SODADA CANECA X 33 LB</t>
  </si>
  <si>
    <t>CANULA DE GUEDEL No. 100</t>
  </si>
  <si>
    <t>CANULA DE GUEDEL No. 50</t>
  </si>
  <si>
    <t>CANULA DE GUEDEL No. 60</t>
  </si>
  <si>
    <t>CANULA DE GUEDEL No. 70</t>
  </si>
  <si>
    <t>CANULA DE GUEDEL No. 80</t>
  </si>
  <si>
    <t>CANULA DE GUEDEL No. 90</t>
  </si>
  <si>
    <t>CANULA DE OXIGENO ADULTO</t>
  </si>
  <si>
    <t>CANULA DE OXIGENO NEONATAL</t>
  </si>
  <si>
    <t>CANULA DE OXIGENO PEDIATRICA</t>
  </si>
  <si>
    <t>CATETER PARA EMBOLECTOMÍA FOUGARTI No. 3</t>
  </si>
  <si>
    <t>CATETER PARA EMBOLECTOMÍA FOUGARTI No. 5</t>
  </si>
  <si>
    <t>CATETER INTRAVENOSO No 14 CON AGUJA CORTA RADIOPACO</t>
  </si>
  <si>
    <t>CATETER INTRAVENOSO No 16 ( 1,16 IN) AGUJA CORTA   RADIOPACO</t>
  </si>
  <si>
    <t>CATETER INTRAVENOSO No 16  (1.16 IN) CON AGUJA CORTA DE SEGURIDAD RADIOPACO</t>
  </si>
  <si>
    <t>CATETER INTRAVENOSO No 18 CON AGUJA CORTA  RADIOPACO</t>
  </si>
  <si>
    <t>CATETER INTRAVENOSO No 20 CON AGUJA CORTA  RADIOPACO</t>
  </si>
  <si>
    <t>CATETER INTRAVENOSO No 22 CON AGUJA CORTA  RADIOPACO</t>
  </si>
  <si>
    <t>CATETER INTRAVENOSO No 24 CON AGUJA CORTA  RADIOPACO</t>
  </si>
  <si>
    <t>CATGUT CROMADO 2/0 CT1</t>
  </si>
  <si>
    <t>CATGUT CROMADO 5/0 RB1 HR 17</t>
  </si>
  <si>
    <t>CAUCHO  PARA SUCCION X MTS SILICONADO</t>
  </si>
  <si>
    <t xml:space="preserve">CAUCHO LATEX DE SUCCION </t>
  </si>
  <si>
    <t>CERA OSEA</t>
  </si>
  <si>
    <t>CIDEX OPA ORTOFTALALDEHIDO</t>
  </si>
  <si>
    <t xml:space="preserve">CINTA PARA CORRECCION DE INCONTINENCIA TRANSOBTURATRIS DE LIBRE TENSION CON BORDES TERMO SELLADOS </t>
  </si>
  <si>
    <t>CINTA QUIRÚRGICA HIPOALERGÉNICA DE PLÁSTICO TRANSPARENTE POROSA</t>
  </si>
  <si>
    <t>CIRCUITO DE ANESTESIA ADULTO ( SUPERFICIE INTERNA LISA)</t>
  </si>
  <si>
    <t>CIRCUITO DE ANESTESIA PEDIATRIA (SUPERFICIE INTERNA LISA)</t>
  </si>
  <si>
    <t xml:space="preserve">COMPRESAS CON ELEMENTOS RADIOPACA DE 45 CM X 40CM DE GASAS CON 6 CAPAS </t>
  </si>
  <si>
    <t>CUCHILLA BISTURI No.  15</t>
  </si>
  <si>
    <t>CUCHILLA BISTURI No. 11</t>
  </si>
  <si>
    <t>CUCHILLA BISTURI No. 20</t>
  </si>
  <si>
    <t xml:space="preserve">CURITAS  REDONDAS </t>
  </si>
  <si>
    <t xml:space="preserve">DETERGENTE PENTAENZIMATICO </t>
  </si>
  <si>
    <t>DISPOSITIVO DE ACCESO INTRAVENOSO LIBRE DE AGUJAS PEQUEÑO CON MEMBRANA DE SILICONA</t>
  </si>
  <si>
    <t>DISPOSITIVO INTRAUTERINO DE LEVONOGESTREL 52 MG</t>
  </si>
  <si>
    <t>DRENAJE CERRADO DE 1/4 X 400 ML</t>
  </si>
  <si>
    <t>DRENAJE CERRADO DE 1/8 X 400 ML</t>
  </si>
  <si>
    <t>DRENES DE PEN - ROSSE DE 1/2</t>
  </si>
  <si>
    <t>DRENES DE PEN ROSSE DE 1/4</t>
  </si>
  <si>
    <t>ELECTRODOS ADULTOS.</t>
  </si>
  <si>
    <t xml:space="preserve">ELECTRODOS DE CARBONO PARA ELECTRO ESTIMULADOR </t>
  </si>
  <si>
    <t>ELECTRODOS PEDIATRICO</t>
  </si>
  <si>
    <t>ENVASE COPROLOGICO</t>
  </si>
  <si>
    <t>EQUIPO DE MACROGOTEO FOTOSENSIBLE PARA BOMBA BRAUN</t>
  </si>
  <si>
    <t xml:space="preserve">EQUIPO DE MACROGOTEO VENOCLISIS </t>
  </si>
  <si>
    <t>EQUIPO PARA MEDIR PRESION VENOSA</t>
  </si>
  <si>
    <t>EQUIPO TRANSFUSION DE SANGRE</t>
  </si>
  <si>
    <t xml:space="preserve">ESPADADRAPO HIPOALERGÉNICO STRETCH FIXOMULL 15cm x 10m </t>
  </si>
  <si>
    <t>ESPARADRAPO MICROPORE  PIEL</t>
  </si>
  <si>
    <t xml:space="preserve">ESPARADRAPO MICROPORE PIEL </t>
  </si>
  <si>
    <t>ESPARADRAPO TELA TIPO HOSPITALARIO</t>
  </si>
  <si>
    <t>ESPONJA DE GELATINA ABSORBIBLE (20CMX 7 CM X 0,5MM)</t>
  </si>
  <si>
    <t>ESPONJA HEMOSTATICA REABSORBIBLE PARA HERIDAS ALVEOLARES (GELATAMP)</t>
  </si>
  <si>
    <t>ESPONJA IMPREGNADA EN ALCOHOL ISOPROPILICO AL 70 % (SACHETT)</t>
  </si>
  <si>
    <t>ETHIBOND 0 CT2 POLIESTER 0 C</t>
  </si>
  <si>
    <t>ETHIBOND 2/0 CT1 ASTRALEN SY</t>
  </si>
  <si>
    <t>EXTENSION DE ANESTESIA ADULTO</t>
  </si>
  <si>
    <t>EXTENSION DE ANESTESIA PEDIATRICO</t>
  </si>
  <si>
    <t xml:space="preserve">EYECTORES DE SALIVA DESECHABLES </t>
  </si>
  <si>
    <t>FIJADOR DE TUBO ENDOTRAQUEAL</t>
  </si>
  <si>
    <t>FILTRO  NARIZ CAMELLO</t>
  </si>
  <si>
    <t>FRASCOS RECOLECTOR DE ORINA</t>
  </si>
  <si>
    <t>FRESAS LARGAS  DE CARBURO PARA PIEZA DE MANO # 730</t>
  </si>
  <si>
    <t>GASA HOSPITALARIA X 100 YARDAS DE 40 HILOS x PULGADA CUADRADA</t>
  </si>
  <si>
    <t>GEL CON ACIDO BÓRICO E HIDANTOÍNA</t>
  </si>
  <si>
    <t>GEL HIDROCOLOIDE  CON PECTINA AL 1% Y CARBOXIMETILCELULOSA 3,4%</t>
  </si>
  <si>
    <t>GEL PARA MONITOREO ULTRASONIDO</t>
  </si>
  <si>
    <t xml:space="preserve">GLUTARALDEHIDO AL 2% </t>
  </si>
  <si>
    <t>GORRO DESECHABLE P/ ENFERMERA</t>
  </si>
  <si>
    <t>GUANTE EXAMEN  TALLA  L</t>
  </si>
  <si>
    <t>GUANTE EXAMEN TALLA M</t>
  </si>
  <si>
    <t>GUANTE EXAMEN TALLA S</t>
  </si>
  <si>
    <t xml:space="preserve">GUANTE EXAMEN TALLA XS </t>
  </si>
  <si>
    <t>GUANTE P / CIRUGIA TALLA 6,5</t>
  </si>
  <si>
    <t>GUANTE P / CIRUGIA TALLA 7,5</t>
  </si>
  <si>
    <t xml:space="preserve">GUANTE P / CIRUGIA TALLA 7.0 </t>
  </si>
  <si>
    <t>GUANTE P/ CIRUGIA TALLA 6,0</t>
  </si>
  <si>
    <t xml:space="preserve">GUANTES DE NITRILO  TALLA S </t>
  </si>
  <si>
    <t xml:space="preserve">GUANTES DE NITRILO TALLA L </t>
  </si>
  <si>
    <t xml:space="preserve">GUANTES DE NITRILO TALLA M </t>
  </si>
  <si>
    <t>GUARDIAN  CORTOPUNZANTE 3 LITROS</t>
  </si>
  <si>
    <t>GUARDIAN 1.5 LITROS REPUESTO</t>
  </si>
  <si>
    <t>GUARDIANES 0.5 LITROS</t>
  </si>
  <si>
    <t>GUIA DE INTUBACIÓN PARA ANESTESIA N° 6</t>
  </si>
  <si>
    <t>GUIA DE INTUBACIÓN PARA ANESTESIA N° 7</t>
  </si>
  <si>
    <t>GUIA DE INTUBACIÓN PARA ANESTESIA N° 8</t>
  </si>
  <si>
    <t>HUMIDIFICADOR</t>
  </si>
  <si>
    <t>INHALOCAMARA ADULTO AJUSTABLE CON VÁLVULA</t>
  </si>
  <si>
    <t>INHALOCAMARA PEDIATRICA AJUSTABLE CON VÁLVULA</t>
  </si>
  <si>
    <t>INYECTORES  DESECHABLES ESCLEROTERAPIA DE VARICES ESOFAGICAS</t>
  </si>
  <si>
    <t>JABON QUIRURGICO ESPUMA A BASE DE CLORHEXIDINA CON EMOLIENTES 4% BOLSA PARA DISPENSADOR DE SENSOR</t>
  </si>
  <si>
    <t>JABON QUIRURGICO ESPUMA A BASE DE CLORHEXIDINA CON EMOLIENTES 2% FRASCO UNIDOSIS X 60 CC</t>
  </si>
  <si>
    <t xml:space="preserve">JERINGA 1CC CON AGUJA </t>
  </si>
  <si>
    <t>JERINGAS DESECHABLE X 20 CC CON AGUJA</t>
  </si>
  <si>
    <t>JERINGAS DESECHABLES X 10 CC CON AGUJA</t>
  </si>
  <si>
    <t>JERINGAS DESECHABLES X 10 CC SIN AGUJA</t>
  </si>
  <si>
    <t>JERINGAS DESECHABLES X 3 CC CON AGUJA</t>
  </si>
  <si>
    <t>JERINGAS DESECHABLES X 5 CC CON AGUJA</t>
  </si>
  <si>
    <t>JERINGAS DESECHABLES X 50 C</t>
  </si>
  <si>
    <t xml:space="preserve">KAVO UNISPRAY LUBRICANTE PARA INSTRUMENTAL DE ALTA Y BAJA ROTACION </t>
  </si>
  <si>
    <t>KIT CATETER PARA ANESTESIA EPIDURAL CONTINUA CON AGUJA TUOHY Cal. 18</t>
  </si>
  <si>
    <t>KIT CATETER PARA ANESTESIA EPIDURAL CONTINUA CON AGUJA TUOHY Cal. 17 X 3 1/2 (No 19 X 36")</t>
  </si>
  <si>
    <t>KIT CATETER PARA ANESTESIA EPIDURAL CONTINUA CON AGUJA TUOHY Cal. 16</t>
  </si>
  <si>
    <t xml:space="preserve">KIT CEPILLO ESPATULA LAMINA  CITOLOGIA </t>
  </si>
  <si>
    <t>KIT IMPLANTE SUBDÉRMICO LEVONORGESTREL MICRONIZADO 75 mg</t>
  </si>
  <si>
    <t>KIT DE ROPA QUIRÚRGICA ESTÉRIL</t>
  </si>
  <si>
    <t xml:space="preserve">LAMINA PORTA OBJETO </t>
  </si>
  <si>
    <t>LAMINILLAS CUBRE OBJETOS 22 X 40</t>
  </si>
  <si>
    <t>LAPIZ PARA ELECTROBISTURI VALLEYLAB-GOLDEN</t>
  </si>
  <si>
    <t>LLAVE DE TRES VIAS PLASTICA</t>
  </si>
  <si>
    <t>MALLA DE PROLENE 30 X 30 REF P</t>
  </si>
  <si>
    <t>MANGUERA CORRUGADA X 22 MM X 30MTS</t>
  </si>
  <si>
    <t>MAQUINA DE AFEITAR DESECHABLE DOBLE HOJA</t>
  </si>
  <si>
    <t>MASCARA  VENTURY PEDIATRICA KIT</t>
  </si>
  <si>
    <t xml:space="preserve">MASCARA DE TRAQUEOSTOMIA ADULTO </t>
  </si>
  <si>
    <t>MASCARA DE TRAQUEOSTOMIA PEDIATRICO</t>
  </si>
  <si>
    <t>MARCARA LARINGEA REUSABLE No. 1</t>
  </si>
  <si>
    <t>MASCARA LARINGEA REUSABLE No. 1,5</t>
  </si>
  <si>
    <t>MASCARA LARINGEA REUSABLE No 2</t>
  </si>
  <si>
    <t>MASCARA LARINGEA REUSABLE No.2.5</t>
  </si>
  <si>
    <t>MASCARA LARINGEA REUSABLE No 3</t>
  </si>
  <si>
    <t>MASCARA LARINGEA REUSABLE No 4</t>
  </si>
  <si>
    <t>MASCARA LARINGEA REUSABLE No 4.5</t>
  </si>
  <si>
    <t>MASCARA LARINGEA REUSABLE No 5</t>
  </si>
  <si>
    <t>MASCARA LARINGEA REUSABLE No 5,5</t>
  </si>
  <si>
    <t>MASCARA PARA OXIGENO CON RESERVORIO ADULTO</t>
  </si>
  <si>
    <t>MASCARA SIMPLE PARA OXIGENO ADULTO</t>
  </si>
  <si>
    <t>MASCARA SIMPLE PARA OXIGENO PEDIATRICA</t>
  </si>
  <si>
    <t>MASCARA VENTURY ADULTO KIT</t>
  </si>
  <si>
    <t>MASCARILLA P/ANESTESIA No. 0 DESECHABLE</t>
  </si>
  <si>
    <t>MASCARILLA P/ANESTESIA No. 1 DESECHABLE</t>
  </si>
  <si>
    <t>MASCARILLA P/ANESTESIA No: 2 DESECHABLE</t>
  </si>
  <si>
    <t>MASCARILLA P/ ANESTESIA No.3 DESECHABLE</t>
  </si>
  <si>
    <t>MASCARILLA P/ANESTESIA No. 4 DESECHABLE</t>
  </si>
  <si>
    <t>MASCARILLA P/ANESTESIA No. 5 DESECHABLE</t>
  </si>
  <si>
    <t>MICRONEBULIZADOR  ADULTO</t>
  </si>
  <si>
    <t>MICRONEBULIZADOR  PEDIATRICO</t>
  </si>
  <si>
    <t>MONOCRYL 3/0 CON AGUJA CORTANTE</t>
  </si>
  <si>
    <t>NIPLES PARA OXIGENO</t>
  </si>
  <si>
    <t>PARCHE OCULAR ADULTO</t>
  </si>
  <si>
    <t>PARCHE OCULAR PEDIATRICO</t>
  </si>
  <si>
    <t>SET DE SUTURA PARA ORGANOS PARENQUIMATOSOS</t>
  </si>
  <si>
    <t xml:space="preserve">PASTA PROTECTORA DE PIEL </t>
  </si>
  <si>
    <t>PLACA PARA ELECTROBISTURI VALLEYLAB ADULTO</t>
  </si>
  <si>
    <t>PLACAS PARA ELECTROBISTURÍ WEM MODELO SC5015</t>
  </si>
  <si>
    <t>PLACAS PARA ELECTROBISTURÍ WEM MODELO SS601 Mca</t>
  </si>
  <si>
    <t xml:space="preserve">KIT PARA DRENAJE PLEURAL DE DOS CAMARAS </t>
  </si>
  <si>
    <t xml:space="preserve">POLAINAS DESECHABLES </t>
  </si>
  <si>
    <t>PROLENE 0 CT2</t>
  </si>
  <si>
    <t xml:space="preserve">PROLENE 2/0- KS  RS58 X </t>
  </si>
  <si>
    <t>PROLENE 2/0 SC-26</t>
  </si>
  <si>
    <t>PROLENE 2/0 SH</t>
  </si>
  <si>
    <t>PROLENE 3/0 KS GS60 RS58</t>
  </si>
  <si>
    <t>PROLENE 3/0 PS1 SC24 C/A CUR</t>
  </si>
  <si>
    <t>PROLENE 4/0 45 CM A/SC20</t>
  </si>
  <si>
    <t>PROLENE 5/0  P3</t>
  </si>
  <si>
    <t>PROLENE 6/0  A/SC16</t>
  </si>
  <si>
    <t>PDS 7/0 BV-1</t>
  </si>
  <si>
    <t>RECARGA TCR No. 100</t>
  </si>
  <si>
    <t>RECARGA TCR No. 55</t>
  </si>
  <si>
    <t>RECARGA TCR No. 75</t>
  </si>
  <si>
    <t>SEDA 2/0 10X75 TRENZADA</t>
  </si>
  <si>
    <t>SEDA 2/0 SC26</t>
  </si>
  <si>
    <t>SEDA 3/0 10X75 TRENZADA</t>
  </si>
  <si>
    <t>SOLUCION MONSEL</t>
  </si>
  <si>
    <t>SONDA NASOG. PUNTA DE TUNGSTENO No.8</t>
  </si>
  <si>
    <t xml:space="preserve">SONDA NASOGASTRICA No. 10 </t>
  </si>
  <si>
    <t xml:space="preserve">SONDA NASOGASTRICA No. 12 </t>
  </si>
  <si>
    <t xml:space="preserve">SONDA NASOGASTRICA No. 14 </t>
  </si>
  <si>
    <t xml:space="preserve">SONDA NASOGASTRICA No. 16 </t>
  </si>
  <si>
    <t>SONDA NASOGASTRICA No. 18</t>
  </si>
  <si>
    <t xml:space="preserve">SONDA NASOGASTRICA No. 5 </t>
  </si>
  <si>
    <t xml:space="preserve">SONDA NASOGASTRICA No. 6 </t>
  </si>
  <si>
    <t xml:space="preserve">SONDA NASOGASTRICA No. 8 </t>
  </si>
  <si>
    <t>SONDA NELATON No. 10</t>
  </si>
  <si>
    <t>SONDA NELATON No. 12</t>
  </si>
  <si>
    <t>SONDA NELATON NO. 14</t>
  </si>
  <si>
    <t>SONDA NELATON No. 16</t>
  </si>
  <si>
    <t>SONDA NELATON No. 18</t>
  </si>
  <si>
    <t>SONDA NELATON No. 20</t>
  </si>
  <si>
    <t>SONDA NELATON No. 4</t>
  </si>
  <si>
    <t>SONDA NELATON No. 6</t>
  </si>
  <si>
    <t>SONDA NELATON No. 8</t>
  </si>
  <si>
    <t xml:space="preserve">SONDA SUCCION No 6 x 40 cm  CON VÁLVULA DE CONTROL DIGITAL </t>
  </si>
  <si>
    <t xml:space="preserve">SONDA SUCCION No 8 X 40 CM CON VÁLVULA DE CONTROL DIGITAL </t>
  </si>
  <si>
    <t xml:space="preserve">SONDAS DE FOLEY DOS VIAS No 6 SILICONADA </t>
  </si>
  <si>
    <t xml:space="preserve">SONDAS DE FOLEY DOS VIAS No 8  SILICONADA </t>
  </si>
  <si>
    <t xml:space="preserve">SONDAS DE FOLEY DOS VIAS No 10 SILICONADA </t>
  </si>
  <si>
    <t>SONDAS DE FOLEY DOS VIAS No 14</t>
  </si>
  <si>
    <t>SONDAS DE FOLEY DOS VIAS No 16</t>
  </si>
  <si>
    <t>SUTURA MECANICA LINEAL TLC  No. 100</t>
  </si>
  <si>
    <t>SUTURA MECANICA LINEAL TLC  No. 55</t>
  </si>
  <si>
    <t>SUTURA MECANICA LINEAL TLC  No. 75</t>
  </si>
  <si>
    <t>TAPABOCA DESECHABLE DE AMARRAR</t>
  </si>
  <si>
    <t xml:space="preserve">TAPABOCAS CON BANDA ELASTICA </t>
  </si>
  <si>
    <t>TERMOMETRO DESECHABLE</t>
  </si>
  <si>
    <t>TINTURA DE BENJUI</t>
  </si>
  <si>
    <t xml:space="preserve">TIRAS PARA GLUCOMETRIA CON BONIFICACION DE LANCETAS </t>
  </si>
  <si>
    <t>TUBO DE TORAX No. 32</t>
  </si>
  <si>
    <t>TUBO DE TORAX No. 34</t>
  </si>
  <si>
    <t>TUBO EN T No 10</t>
  </si>
  <si>
    <t>TUBO EN T No 14</t>
  </si>
  <si>
    <t>TUBO ENDOTRAQUEAL No  5.0 C/ NEUMOTAPONADOR</t>
  </si>
  <si>
    <t>TUBO ENDOTRAQUEAL No. 7.0 C/NEUMOTAPONADOR</t>
  </si>
  <si>
    <t>TUBO ENDOTRAQUEAL No. 7.5 C/NEUMOTAPONADOR</t>
  </si>
  <si>
    <t>TUBO ENDOTRAQUEAL No. 8.0 C/ NEUMOTAPONADOR</t>
  </si>
  <si>
    <t>TUBO ENDOTRAQUEAL No. 8.5 C/ NEUMOTAPONADOR</t>
  </si>
  <si>
    <t>TUBO ENDOTRAQUEAL No. 9 C/ NEUMOTAPONADOR</t>
  </si>
  <si>
    <t xml:space="preserve">TUBO ENDOTRAQUEAL No.3  </t>
  </si>
  <si>
    <t xml:space="preserve">TUBO ENDOTRAQUEAL No.3.5 </t>
  </si>
  <si>
    <t>TUBO ENDOTRAQUEAL No.4.5 C/ NEUMOTAPONADOR</t>
  </si>
  <si>
    <t>TUBO ENDOTRAQUEAL No.5.5 C/ NEUMOTAPONADOR</t>
  </si>
  <si>
    <t>TUBO ENDOTRAQUEAL No.6.0 C/ NEUMOTAPONADOR</t>
  </si>
  <si>
    <t>TUBO ENDOTRAQUEAL No.6.5 C/ NEUMOTAPONADOR</t>
  </si>
  <si>
    <t>VENDA DE ALGODON LAMINADO 4 X 5</t>
  </si>
  <si>
    <t>VENDA DE ALGODON LAMINADO 5 X 5</t>
  </si>
  <si>
    <t>VENDA DE ALGODON LAMINADO 6 X 5</t>
  </si>
  <si>
    <t>VENDA DE YESO DE 4 X 5 (GYPSONA)</t>
  </si>
  <si>
    <t>VENDA DE YESO DE 5 X 5 (GYPSONA)</t>
  </si>
  <si>
    <t>VENDA DE YESO DE 6 X 5 (GYPSONA)</t>
  </si>
  <si>
    <t>VENDA ELASTICA DE 4 X 5</t>
  </si>
  <si>
    <t>VENDA ELASTICA DE 5 X 5</t>
  </si>
  <si>
    <t>VENDA ELASTICA DE 6 X 5</t>
  </si>
  <si>
    <t>SET DE SUTURA DE DESCARGA PARA PREVENIR EVENTRACIONES  USP 2 X 75CM</t>
  </si>
  <si>
    <t>VICRYL 0 CT1 HR37= HRG38 90</t>
  </si>
  <si>
    <t>VICRIL 1 CT1 HR37S HRG38 90CC</t>
  </si>
  <si>
    <t>VICRIL 2/0 SH (SAFIL HR26) H 90CC</t>
  </si>
  <si>
    <t>VICRYL 2/0 CT1 HR37S 90</t>
  </si>
  <si>
    <t>VICRIL 3/0 SH1 HR20 90</t>
  </si>
  <si>
    <t>VICRYL 4-0 RB1  HR17 90</t>
  </si>
  <si>
    <t>VICRIL 5/0 HR 17 RB1 90</t>
  </si>
  <si>
    <t>Y DE TOUR</t>
  </si>
  <si>
    <t>YODO ESPUMA (YODOPOVIDONA) PV</t>
  </si>
  <si>
    <t>YODO SOLUCION (YODOPOVIDONA)</t>
  </si>
  <si>
    <t xml:space="preserve">GLN X 5  LITROS </t>
  </si>
  <si>
    <t>CJA X 100 UNIDADES</t>
  </si>
  <si>
    <t>UND</t>
  </si>
  <si>
    <t>FCO X 700 ML</t>
  </si>
  <si>
    <t>GLN X 5 LITROS</t>
  </si>
  <si>
    <t>RLO X 500GR</t>
  </si>
  <si>
    <t>CJA X 10 UNIDADES</t>
  </si>
  <si>
    <t>CJA X 5 UNIDADES</t>
  </si>
  <si>
    <t>CJA X 500 UNIDADES</t>
  </si>
  <si>
    <t>BOLSAS X 500 GR</t>
  </si>
  <si>
    <t>CANECA X 33 LB</t>
  </si>
  <si>
    <t>RLO X 15 MTS</t>
  </si>
  <si>
    <t>CJA X 12 UNIDADES</t>
  </si>
  <si>
    <t>RLO X 1 PULGADA</t>
  </si>
  <si>
    <t xml:space="preserve">GLN X 5 LITROS </t>
  </si>
  <si>
    <t xml:space="preserve">UND </t>
  </si>
  <si>
    <t>PTE X 10 UNIDADES</t>
  </si>
  <si>
    <t>PTE x 100 UNIDADES</t>
  </si>
  <si>
    <t>CJA X 1 ROLLO</t>
  </si>
  <si>
    <t>RLO X 2 PULGADA</t>
  </si>
  <si>
    <t xml:space="preserve">TBO SURTIDO </t>
  </si>
  <si>
    <t xml:space="preserve">CAJA X 100 </t>
  </si>
  <si>
    <t>PTE X100</t>
  </si>
  <si>
    <t>UNIDAD</t>
  </si>
  <si>
    <t>RLO X 70 YARDAS</t>
  </si>
  <si>
    <t>TUBO X 85 GR</t>
  </si>
  <si>
    <t>TUBO X 15 GR</t>
  </si>
  <si>
    <t>TUBO X 30 GR</t>
  </si>
  <si>
    <t>GLN X 5 LITRO</t>
  </si>
  <si>
    <t>PQT X 50 UNIDADES</t>
  </si>
  <si>
    <t>CJA X 50 PARES</t>
  </si>
  <si>
    <t>BOLSA X 800 C.C.</t>
  </si>
  <si>
    <t>FRASCO 60 C.C.</t>
  </si>
  <si>
    <t>FCO X 200 ML</t>
  </si>
  <si>
    <t>KIT</t>
  </si>
  <si>
    <t>PTE</t>
  </si>
  <si>
    <t>CJA x 30 MTS</t>
  </si>
  <si>
    <t>CJA X 20 UNIDADES</t>
  </si>
  <si>
    <t>TUBO 2 OZ(56,7G)</t>
  </si>
  <si>
    <t>PQT X 50 PARES</t>
  </si>
  <si>
    <t>FCO X 1 OZ (28,3G)</t>
  </si>
  <si>
    <t>CJA X 50 UNIDADES</t>
  </si>
  <si>
    <t xml:space="preserve">CJA X 50 UNIDADES </t>
  </si>
  <si>
    <t>CJA X 4 UNIDADES</t>
  </si>
  <si>
    <t xml:space="preserve">SIGMAFARMA </t>
  </si>
  <si>
    <t>FRIDEN</t>
  </si>
  <si>
    <t>UCIPHARMA</t>
  </si>
  <si>
    <t>PRO HSA</t>
  </si>
  <si>
    <t>SyD</t>
  </si>
  <si>
    <t>PHAMEUROPEA</t>
  </si>
  <si>
    <t>B BRAUN</t>
  </si>
  <si>
    <t>REM EQUIPOS</t>
  </si>
  <si>
    <t>PROASEPSIS</t>
  </si>
  <si>
    <t>LM INSTRUMENTS</t>
  </si>
  <si>
    <t>Sistema de drenaje toracico THORAMETRIX tres camaras con capacidad de 2.300</t>
  </si>
  <si>
    <t>VALOR TOTAL</t>
  </si>
  <si>
    <t>CODIGO CUM</t>
  </si>
  <si>
    <t>REGISTRO INVIMA</t>
  </si>
  <si>
    <t>NOVAMED</t>
  </si>
  <si>
    <t>LAPROFF</t>
  </si>
  <si>
    <t>MK</t>
  </si>
  <si>
    <t>BAXTER</t>
  </si>
  <si>
    <t>ROCHE</t>
  </si>
  <si>
    <t>ECAR</t>
  </si>
  <si>
    <t>CORPAUL</t>
  </si>
  <si>
    <t>BRAUN</t>
  </si>
  <si>
    <t>TECNOQUIMICAS</t>
  </si>
  <si>
    <t>N/A</t>
  </si>
  <si>
    <t xml:space="preserve"> </t>
  </si>
  <si>
    <t>JGB</t>
  </si>
  <si>
    <t>OSA</t>
  </si>
  <si>
    <t xml:space="preserve">BAXTER </t>
  </si>
  <si>
    <t>2007M-0007240</t>
  </si>
  <si>
    <t>PROFAMILIA</t>
  </si>
  <si>
    <t>VALOR UNITARIO ANTES DEL IVA</t>
  </si>
  <si>
    <t>IVA</t>
  </si>
  <si>
    <t>VALOR UNITARIO  IVA INCLUIDO</t>
  </si>
  <si>
    <t>MARCA COTIZADA</t>
  </si>
  <si>
    <t>NIPRO</t>
  </si>
  <si>
    <t>2011DM-0007867</t>
  </si>
  <si>
    <t>NUBENCO</t>
  </si>
  <si>
    <t>LIFE CARE</t>
  </si>
  <si>
    <t>BECTON DICKINSON</t>
  </si>
  <si>
    <t>V-001659</t>
  </si>
  <si>
    <t>PRODEMA</t>
  </si>
  <si>
    <t>ALFA</t>
  </si>
  <si>
    <t>CONVATEC</t>
  </si>
  <si>
    <t>2009DM-0003501</t>
  </si>
  <si>
    <t>LM</t>
  </si>
  <si>
    <t>2005V-00718</t>
  </si>
  <si>
    <t>BIOPLAST</t>
  </si>
  <si>
    <t>2006DM-0000161</t>
  </si>
  <si>
    <t>MEDEX</t>
  </si>
  <si>
    <t>SURGICON</t>
  </si>
  <si>
    <t>2005V-0003273</t>
  </si>
  <si>
    <t>2006DM-0000215</t>
  </si>
  <si>
    <t>ETHICON</t>
  </si>
  <si>
    <t>2006DM-0000279</t>
  </si>
  <si>
    <t>DEGANIA</t>
  </si>
  <si>
    <t>TYCO</t>
  </si>
  <si>
    <t>2006DM-0000128</t>
  </si>
  <si>
    <t>2011DM-0007441</t>
  </si>
  <si>
    <t>2008DM-0001516</t>
  </si>
  <si>
    <t>SHERLEG</t>
  </si>
  <si>
    <t>2006DM-000063</t>
  </si>
  <si>
    <t>PARAMOUNT</t>
  </si>
  <si>
    <t>2007DM-0000936</t>
  </si>
  <si>
    <t>2006DM-0000411</t>
  </si>
  <si>
    <t>EUFAR</t>
  </si>
  <si>
    <t>2012DM-0009060</t>
  </si>
  <si>
    <t>PLASTIMEDICOS</t>
  </si>
  <si>
    <t>2002V-0001425</t>
  </si>
  <si>
    <t>2002V-0001266</t>
  </si>
  <si>
    <t>GOLDEN</t>
  </si>
  <si>
    <t>BSN</t>
  </si>
  <si>
    <t>2006DM-0000273</t>
  </si>
  <si>
    <t>CURE BAND</t>
  </si>
  <si>
    <t>2007DM-0000518</t>
  </si>
  <si>
    <t>2005V-0003227</t>
  </si>
  <si>
    <t>2010DM-01451</t>
  </si>
  <si>
    <t>2007DM-0000909</t>
  </si>
  <si>
    <t>2008DM-0002416</t>
  </si>
  <si>
    <t>2009DM-0003923</t>
  </si>
  <si>
    <t>2012DM-0008954</t>
  </si>
  <si>
    <t>PROTEX</t>
  </si>
  <si>
    <t>2012DM-0008560</t>
  </si>
  <si>
    <t>SURGICARE</t>
  </si>
  <si>
    <t>2003V-0001987</t>
  </si>
  <si>
    <t>2007DM-000753</t>
  </si>
  <si>
    <t>2006DM-0000271</t>
  </si>
  <si>
    <t>GOTHAPLAST</t>
  </si>
  <si>
    <t>2006DM-0000413</t>
  </si>
  <si>
    <t>2009DM-0003954</t>
  </si>
  <si>
    <t>2008DM-0001796</t>
  </si>
  <si>
    <t>MEDISPO</t>
  </si>
  <si>
    <t>RYMCO</t>
  </si>
  <si>
    <t>2006DM-0000121</t>
  </si>
  <si>
    <t>BAYER</t>
  </si>
  <si>
    <t>UM</t>
  </si>
  <si>
    <t>2014DM-0010912</t>
  </si>
  <si>
    <t>2008DM-0002843</t>
  </si>
  <si>
    <t>2008EBC-0001750</t>
  </si>
  <si>
    <t>2007DM-0000729</t>
  </si>
  <si>
    <t>V- 000768R2</t>
  </si>
  <si>
    <t>2009DM-0004737</t>
  </si>
  <si>
    <t>VIMED</t>
  </si>
  <si>
    <t>GLOBAL</t>
  </si>
  <si>
    <t>2010M-009332</t>
  </si>
  <si>
    <t>2006DM-0000410</t>
  </si>
  <si>
    <t>BESMED</t>
  </si>
  <si>
    <t>2006DM-0000409</t>
  </si>
  <si>
    <t>2007DM-0000604</t>
  </si>
  <si>
    <t>VALLEY LAB</t>
  </si>
  <si>
    <t>2007EBC-0000505</t>
  </si>
  <si>
    <t>2007DM-0000847</t>
  </si>
  <si>
    <t>2011DM-000023</t>
  </si>
  <si>
    <t>WELL LEAD</t>
  </si>
  <si>
    <t>ULTRAMED</t>
  </si>
  <si>
    <t>2008DM-0002655</t>
  </si>
  <si>
    <t>2007DM-0001096</t>
  </si>
  <si>
    <t>2006DM-0000093</t>
  </si>
  <si>
    <t>CURITY</t>
  </si>
  <si>
    <t>2006DM-0000190</t>
  </si>
  <si>
    <t>SUPERTEX</t>
  </si>
  <si>
    <t>GYPSONA</t>
  </si>
  <si>
    <t>2009DM-0003155</t>
  </si>
  <si>
    <t>2007DM-0000598</t>
  </si>
  <si>
    <t>2003V-0002230</t>
  </si>
  <si>
    <t>2010DM-0006404</t>
  </si>
  <si>
    <t>2011DM-0006965</t>
  </si>
  <si>
    <t>2007DM-0000937</t>
  </si>
  <si>
    <t>NO REQUIERE</t>
  </si>
  <si>
    <t>2006DM-0000211R3</t>
  </si>
  <si>
    <t>2010DM-4778-R1</t>
  </si>
  <si>
    <t>PRECISION</t>
  </si>
  <si>
    <t>2009DM-0004131</t>
  </si>
  <si>
    <t>2005V-0003055</t>
  </si>
  <si>
    <t>KRAMER</t>
  </si>
  <si>
    <t>2006V-0003892</t>
  </si>
  <si>
    <t>2007DM-0000847-R2</t>
  </si>
  <si>
    <t>V-000096-R1</t>
  </si>
  <si>
    <t>2008DM-0001689-R2</t>
  </si>
  <si>
    <t>2010DM-0006814</t>
  </si>
  <si>
    <t>GOLDEN CARE</t>
  </si>
  <si>
    <t>2013DM-0010519</t>
  </si>
  <si>
    <t>VYGON</t>
  </si>
  <si>
    <t>HIGIETEX</t>
  </si>
  <si>
    <t>ZIBOJECT</t>
  </si>
  <si>
    <t>2008DM-0002703</t>
  </si>
  <si>
    <t>MASTER MEDICAL</t>
  </si>
  <si>
    <t>2007DM-0001037</t>
  </si>
  <si>
    <t>2006DM-0000259</t>
  </si>
  <si>
    <t>2011DM-0008319</t>
  </si>
  <si>
    <t>2008DM-0001563</t>
  </si>
  <si>
    <t>KYOLING</t>
  </si>
  <si>
    <t>SUTMEDICAL</t>
  </si>
  <si>
    <t>2009DM-0004747</t>
  </si>
  <si>
    <t>BOSTON SCIENTIFIC</t>
  </si>
  <si>
    <t>2009DM-0004072</t>
  </si>
  <si>
    <t>2007DM-0001158</t>
  </si>
  <si>
    <t>2005V-0003508</t>
  </si>
  <si>
    <t>CUREBAND</t>
  </si>
  <si>
    <t>2011DM-0007180</t>
  </si>
  <si>
    <t>2012DM-0008542</t>
  </si>
  <si>
    <t>WEST</t>
  </si>
  <si>
    <t>2005V-0003725</t>
  </si>
  <si>
    <t>TEXMEDICAL</t>
  </si>
  <si>
    <t>HUATONG</t>
  </si>
  <si>
    <t>2007DM-0001284</t>
  </si>
  <si>
    <t>MEDIFLEX</t>
  </si>
  <si>
    <t>SUTURES</t>
  </si>
  <si>
    <t>2009DM-0004741</t>
  </si>
  <si>
    <t>2007DM-0000761</t>
  </si>
  <si>
    <t>2008DM-0002212</t>
  </si>
  <si>
    <t>2010DM-0006800</t>
  </si>
  <si>
    <t>2008DM-0002580</t>
  </si>
  <si>
    <t>2006DM-0000261</t>
  </si>
  <si>
    <t>2002V-0001054</t>
  </si>
  <si>
    <t>2011DM-0007235</t>
  </si>
  <si>
    <t>2006DM-0000297</t>
  </si>
  <si>
    <t>QUIMIBEN</t>
  </si>
  <si>
    <t>BD</t>
  </si>
  <si>
    <t>2010DM-01462-R2</t>
  </si>
  <si>
    <t>MERLIN</t>
  </si>
  <si>
    <t>PRIMELINE</t>
  </si>
  <si>
    <t>J&amp;J</t>
  </si>
  <si>
    <t>3M</t>
  </si>
  <si>
    <t>2007DM-0000798-R1</t>
  </si>
  <si>
    <t>WESMED</t>
  </si>
  <si>
    <t>2010DM-0005163</t>
  </si>
  <si>
    <t>2012DM-0001443-R1</t>
  </si>
  <si>
    <t>FERNO</t>
  </si>
  <si>
    <t>WESTMED</t>
  </si>
  <si>
    <t>2007DM-0001409</t>
  </si>
  <si>
    <t>SUNMED</t>
  </si>
  <si>
    <t>RSB</t>
  </si>
  <si>
    <t>2005V-0003443</t>
  </si>
  <si>
    <t>2009DM-0005009</t>
  </si>
  <si>
    <t>2012DM-0000925-R1</t>
  </si>
  <si>
    <t>MISAWA</t>
  </si>
  <si>
    <t>2012DM-0008716</t>
  </si>
  <si>
    <t>2005V-0003372</t>
  </si>
  <si>
    <t>2010DM-0006303</t>
  </si>
  <si>
    <t xml:space="preserve">BRAUN </t>
  </si>
  <si>
    <t>2007DM-0000461</t>
  </si>
  <si>
    <t>CONVACTEC</t>
  </si>
  <si>
    <t>2008DM-0002059</t>
  </si>
  <si>
    <t>2012V-0001219</t>
  </si>
  <si>
    <t>2011DM-0000028-R1</t>
  </si>
  <si>
    <t>2007DM-0000795</t>
  </si>
  <si>
    <t>MERLIN MEDICAL</t>
  </si>
  <si>
    <t>2008DM-0001943</t>
  </si>
  <si>
    <t>2005V-00718-R2</t>
  </si>
  <si>
    <t xml:space="preserve">SOFNOLIME </t>
  </si>
  <si>
    <t>2012M-0002350-R1</t>
  </si>
  <si>
    <t>2008DM-0002982</t>
  </si>
  <si>
    <t>2007DM-0001253</t>
  </si>
  <si>
    <t>2008DM-0002211</t>
  </si>
  <si>
    <t>V-001320</t>
  </si>
  <si>
    <t>2006DM-0000215 R1</t>
  </si>
  <si>
    <t>2011DM-0008173</t>
  </si>
  <si>
    <t>W31G</t>
  </si>
  <si>
    <t>2014DM-0002334-R1</t>
  </si>
  <si>
    <t>2010DM-0005269</t>
  </si>
  <si>
    <t xml:space="preserve">SHERLEG </t>
  </si>
  <si>
    <t>2008DM-0002239</t>
  </si>
  <si>
    <t>PARAMAOUNT</t>
  </si>
  <si>
    <t>2010DM-0005515</t>
  </si>
  <si>
    <t xml:space="preserve">MEDEX </t>
  </si>
  <si>
    <t>2012DM-009343</t>
  </si>
  <si>
    <t>2012DM-0009343</t>
  </si>
  <si>
    <t>MEDITRANCE</t>
  </si>
  <si>
    <t>2008DM-0001444</t>
  </si>
  <si>
    <t>2008DM-0001451</t>
  </si>
  <si>
    <t>2008DM-0002585</t>
  </si>
  <si>
    <t>X-004774</t>
  </si>
  <si>
    <t>2011DM-0007514</t>
  </si>
  <si>
    <t>FIXOMULL</t>
  </si>
  <si>
    <t>2007DM-0000931 R2</t>
  </si>
  <si>
    <t>2010DM-477B-R1</t>
  </si>
  <si>
    <t>2010DM-01451-R2</t>
  </si>
  <si>
    <t>COVIDIEN</t>
  </si>
  <si>
    <t>2009DM-0004705</t>
  </si>
  <si>
    <t>2008M-0005087</t>
  </si>
  <si>
    <t>2010DM-0005240</t>
  </si>
  <si>
    <t>2007M-0001253</t>
  </si>
  <si>
    <t>2010DM-0006381</t>
  </si>
  <si>
    <t>2008DM-0002139-R1</t>
  </si>
  <si>
    <t>QUIRUMEDICAS</t>
  </si>
  <si>
    <t>2008DM-0001940</t>
  </si>
  <si>
    <t>2008DM-0002012</t>
  </si>
  <si>
    <t>2012DM-008560</t>
  </si>
  <si>
    <t>2008DM-002012</t>
  </si>
  <si>
    <t>2005V-0003221</t>
  </si>
  <si>
    <t>2011DM-0006899</t>
  </si>
  <si>
    <t xml:space="preserve">PRECISION </t>
  </si>
  <si>
    <t>2013DM-0001569-R1</t>
  </si>
  <si>
    <t>2006DM-0000121 R1</t>
  </si>
  <si>
    <t xml:space="preserve">GLASS LAB </t>
  </si>
  <si>
    <t>GLASSLAB</t>
  </si>
  <si>
    <t>VALLEY</t>
  </si>
  <si>
    <t>2008DM-0001431</t>
  </si>
  <si>
    <t>2009DM-0004738</t>
  </si>
  <si>
    <t>PROTEC</t>
  </si>
  <si>
    <t>2008DM-0002178</t>
  </si>
  <si>
    <t>2008DM-0001447</t>
  </si>
  <si>
    <t>2006DM-0003892</t>
  </si>
  <si>
    <t>2008DM-0002258</t>
  </si>
  <si>
    <t>2007DM-0000529</t>
  </si>
  <si>
    <t>GOLY</t>
  </si>
  <si>
    <t>2004V-0002917</t>
  </si>
  <si>
    <t>2008DM-0001662</t>
  </si>
  <si>
    <t>2011DM-0008174</t>
  </si>
  <si>
    <t>2006DM-0000117-R1</t>
  </si>
  <si>
    <t>TCR100</t>
  </si>
  <si>
    <t>2012DM-0001054-R1</t>
  </si>
  <si>
    <t>2005V-0003403</t>
  </si>
  <si>
    <t>2006DM-0000099-R1</t>
  </si>
  <si>
    <t>2008DM-0001686 R2</t>
  </si>
  <si>
    <t>2006DM-0000107-R1</t>
  </si>
  <si>
    <t>2007DM-0000685</t>
  </si>
  <si>
    <t>2011RD-0001938</t>
  </si>
  <si>
    <t>DISPROMED</t>
  </si>
  <si>
    <t>2006DM-0000093-R1</t>
  </si>
  <si>
    <t>2007DM-0000674</t>
  </si>
  <si>
    <t>2006DM-0000274</t>
  </si>
  <si>
    <t>2012DM-0001064-R1</t>
  </si>
  <si>
    <t>MEDICAL SUPPLIES</t>
  </si>
  <si>
    <t>V-4154</t>
  </si>
  <si>
    <t>2009DM-0003854</t>
  </si>
  <si>
    <t>2007DM-0000647</t>
  </si>
  <si>
    <t>2011DM-0008176</t>
  </si>
  <si>
    <t>2008 M-010324-R2</t>
  </si>
  <si>
    <t>2008 M-010310 R2</t>
  </si>
  <si>
    <t>LIFE</t>
  </si>
  <si>
    <t>2006DM-0000295-R2</t>
  </si>
  <si>
    <t>KENNEDY</t>
  </si>
  <si>
    <t>SOFNOLIME</t>
  </si>
  <si>
    <t>2008DM-0001504</t>
  </si>
  <si>
    <t>BIOLIFE</t>
  </si>
  <si>
    <t>2012DM-0009421</t>
  </si>
  <si>
    <t>JELCO</t>
  </si>
  <si>
    <t>2006DM-0000215-R1</t>
  </si>
  <si>
    <t>ARROW</t>
  </si>
  <si>
    <t>J &amp; J</t>
  </si>
  <si>
    <t>2006DM-0000279-R3</t>
  </si>
  <si>
    <t>2006DM-0000128-R1</t>
  </si>
  <si>
    <t>2006DM-0000124</t>
  </si>
  <si>
    <t xml:space="preserve">2012DM-0009343 </t>
  </si>
  <si>
    <t>2007DM-0001079</t>
  </si>
  <si>
    <t>2007DM-0001095</t>
  </si>
  <si>
    <t>GLOBAL HEALTHCARE</t>
  </si>
  <si>
    <t>QUIRUMEDICA</t>
  </si>
  <si>
    <t>2009DM-0005136</t>
  </si>
  <si>
    <t>GLASS LAB</t>
  </si>
  <si>
    <t>REGOR</t>
  </si>
  <si>
    <t>VALLEYLAB</t>
  </si>
  <si>
    <t>PROIMDE</t>
  </si>
  <si>
    <t xml:space="preserve"> 2007DM-0000847-R2</t>
  </si>
  <si>
    <t>2011DM-0000231-R1</t>
  </si>
  <si>
    <t>2008DM-0001686-R2</t>
  </si>
  <si>
    <t>2008DM-0001844-R1</t>
  </si>
  <si>
    <t>2006V-0003895</t>
  </si>
  <si>
    <t>2006DM-0000264</t>
  </si>
  <si>
    <t xml:space="preserve">2006DM-0000264 </t>
  </si>
  <si>
    <t>2007DM-0000908-R2</t>
  </si>
  <si>
    <t>2013DM-0001793-R1</t>
  </si>
  <si>
    <t>2012DM-0001219-R1</t>
  </si>
  <si>
    <t>2007DM-0000730</t>
  </si>
  <si>
    <t>2008DM-0001941</t>
  </si>
  <si>
    <t>2009DM-00004090</t>
  </si>
  <si>
    <t>2012DM-0001260-R1</t>
  </si>
  <si>
    <t>2007DM-0001113</t>
  </si>
  <si>
    <t>2007DM-0000988</t>
  </si>
  <si>
    <t>LEMAITRE</t>
  </si>
  <si>
    <t>2009DM-0003438</t>
  </si>
  <si>
    <t>2009DM-0003778</t>
  </si>
  <si>
    <t>2007DM-0001249</t>
  </si>
  <si>
    <t>2008DM-0002818</t>
  </si>
  <si>
    <t>2012DM-0001063-R1</t>
  </si>
  <si>
    <t>2011-DM-0008392</t>
  </si>
  <si>
    <t>2012DM-0000930-R1</t>
  </si>
  <si>
    <t>2010DM-0005649</t>
  </si>
  <si>
    <t>2012DM-0001071-R1</t>
  </si>
  <si>
    <t>DESMEDICOS</t>
  </si>
  <si>
    <t>2013DM-0010266</t>
  </si>
  <si>
    <t>2008DM-0002341</t>
  </si>
  <si>
    <t>2007DM-000988</t>
  </si>
  <si>
    <t>2013DM-0009830</t>
  </si>
  <si>
    <t>2007DM-0000972</t>
  </si>
  <si>
    <t>2007DM-0000450-R1</t>
  </si>
  <si>
    <t>2007DM-0001235-R2</t>
  </si>
  <si>
    <t>2006DM-0000156-R1</t>
  </si>
  <si>
    <t>2006DM-0000213-R1</t>
  </si>
  <si>
    <t>2007DM-000722</t>
  </si>
  <si>
    <t>2012DM-000939 R1</t>
  </si>
  <si>
    <t>2009DM-0003219</t>
  </si>
  <si>
    <t>2005V-0003533</t>
  </si>
  <si>
    <t>2006DM-0000146</t>
  </si>
  <si>
    <t>2006DM-0000209</t>
  </si>
  <si>
    <t>2007DM-0000578-R1</t>
  </si>
  <si>
    <t>2013DM-0001793</t>
  </si>
  <si>
    <t>NACIONAL</t>
  </si>
  <si>
    <t>JOHNSON</t>
  </si>
  <si>
    <t>2011DM-0007294</t>
  </si>
  <si>
    <t>2006DM-0000211-R3</t>
  </si>
  <si>
    <t>2007DM-0000909-R2</t>
  </si>
  <si>
    <t>2011DM-0008280</t>
  </si>
  <si>
    <t>V-001144-R1</t>
  </si>
  <si>
    <t>2011DM-0008003</t>
  </si>
  <si>
    <t>2011DM-0008124</t>
  </si>
  <si>
    <t>2008DM-0002097</t>
  </si>
  <si>
    <t>2010DM-0005594</t>
  </si>
  <si>
    <t>BIOMETRIX</t>
  </si>
  <si>
    <t>2008DM-0002123</t>
  </si>
  <si>
    <t>2008DM-0002098</t>
  </si>
  <si>
    <t>2008DM-0001838</t>
  </si>
  <si>
    <t>2008DM-0002051</t>
  </si>
  <si>
    <t>FEN</t>
  </si>
  <si>
    <t>M- 009828 R-1</t>
  </si>
  <si>
    <t>2012DM-0008598</t>
  </si>
  <si>
    <t>PREMILENE</t>
  </si>
  <si>
    <t>2009DM-0005087</t>
  </si>
  <si>
    <t>2012DM-0008543</t>
  </si>
  <si>
    <t>2009DM-0004804</t>
  </si>
  <si>
    <t>2011DM-0007098</t>
  </si>
  <si>
    <t>2006DM-0000121R1</t>
  </si>
  <si>
    <t>2008DM-0002695</t>
  </si>
  <si>
    <t>2007DM-0000426</t>
  </si>
  <si>
    <t>EURONDA</t>
  </si>
  <si>
    <t>2010DM-0005516</t>
  </si>
  <si>
    <t>KAVO</t>
  </si>
  <si>
    <t>2005V-0003528</t>
  </si>
  <si>
    <t>WEN</t>
  </si>
  <si>
    <t>2010DM-0005737</t>
  </si>
  <si>
    <t>2008DM-0002196</t>
  </si>
  <si>
    <t>QUIRUTEX</t>
  </si>
  <si>
    <t>AGUJA DESECHABLES No.19 X 1 X 1/2</t>
  </si>
  <si>
    <t>APOSITO ABSORBENTE TRANSPARENTE  T PLUS 7.2 X 5 cm</t>
  </si>
  <si>
    <t>APOSITO DE HIDROFIBRA CON PLATA ionicA AL 1,2% 10 X 10cm</t>
  </si>
  <si>
    <t>APOSITO DE HIDROFIBRA CON PLATA ionicA AL 1,2% 15 X 15cm</t>
  </si>
  <si>
    <t>APOSITO DE HIDROFIBRA CON PLATA ionicA AL 1,2% 20 X 30cm</t>
  </si>
  <si>
    <t>APOSITO HIDROCELULAR DE POLIURETANO CON PARTICULAS SUPER ABSORBENTES Y CAPA  DE SILICONA  DE 10X10  cm</t>
  </si>
  <si>
    <t>APOSITO HIDROCELULAR NO ADHESIVO PARA TALONES</t>
  </si>
  <si>
    <t>APOSITO HIDROCOLOIDE EXTRA CON HIDROCOLOIDES  DELGADO 10 X 10</t>
  </si>
  <si>
    <t>APOSITO IMPREGNADO CON CLORURO DIAQUILCARBAMILO 10X10cm</t>
  </si>
  <si>
    <t>APOSITO OCLUSIVO CON FORMULA GEL CONTROLADO  CGF 10 X 10cm</t>
  </si>
  <si>
    <t>APOSITO OCLUSIVO CON FORMULA GEL CONTROLADO CGF 15 X 15cm</t>
  </si>
  <si>
    <t>APOSITO OCLUSIVO CON FORMULA GEL CONTROLADO CGF 20 X 20cm</t>
  </si>
  <si>
    <t>APOSITO OCLUSIVO GELIFICANTE CON HIDROFIBRA DE 18.5 X 20.5 cm PARA TALON</t>
  </si>
  <si>
    <t>APOSITO OCLUSIVO GELIFICANTE CON HIDROFIBRA DE 21 X 25 cm PARA REGION SACRA</t>
  </si>
  <si>
    <t>APOSITO TRANSPARENTE CON MARCO DE APLICACIÓN 10X10cm</t>
  </si>
  <si>
    <t>APOSITO TRANSPARENTE CON MARCO DE APLICACIÓN 10X15cm</t>
  </si>
  <si>
    <t>BARRERA PROTECTORA DE PIEL FLEXIBLE PARA ADULTO DE 57mm</t>
  </si>
  <si>
    <t>BARRERA PROTECTORA DE PIEL FLEXIBLE PARA ADULTO DE 70mm</t>
  </si>
  <si>
    <t>BARRERA PROTECTORA DE PIEL FLEXIBLE PARA NIÑOS DE 32mm</t>
  </si>
  <si>
    <t>BARRERA PROTECTORA DE PIEL FLEXIBLE PARA NIÑOS DE 45mm</t>
  </si>
  <si>
    <t>BARRERA PROTECTORA DE PIEL REGULAR DE 38mm</t>
  </si>
  <si>
    <t>BARRERA PROTECTORA DE PIEL REGULAR DE 45mm</t>
  </si>
  <si>
    <t>BARRERA PROTECTORA DE PIEL REGULAR DE 57mm</t>
  </si>
  <si>
    <t>BARRERA PROTECTORA DE PIEL REGULAR DE 70mm</t>
  </si>
  <si>
    <t>BARRERA PROTECTORA MOLDEABLE CONVEXA DE 45mm</t>
  </si>
  <si>
    <t>BARRERA PROTECTORA MOLDEABLE CONVEXA DE 57mm</t>
  </si>
  <si>
    <t>BARRERA PROTECTORA MOLDEABLE PLANA DE 45mm</t>
  </si>
  <si>
    <t>BARRERA PROTECTORA MOLDEABLE PLANA DE 57mm</t>
  </si>
  <si>
    <t>BARRERA PROTECTORA MOLDEABLE PLANA DE 70mm</t>
  </si>
  <si>
    <t>BOLSA DRENABLE DE COLOSTOMIA 32 MM</t>
  </si>
  <si>
    <t>BOLSA DRENABLE DE COLOSTOMIA 38 MM</t>
  </si>
  <si>
    <t>BOLSA DRENABLE DE COLOSTOMIA 45 MM</t>
  </si>
  <si>
    <t>BOLSA DRENABLE DE COLOSTOMIA 57 MM</t>
  </si>
  <si>
    <t>BOLSA DRENABLE DE COLOSTOMIA 70 MM</t>
  </si>
  <si>
    <t>SET DE BUJIAS DE FROVA ADULTO</t>
  </si>
  <si>
    <t>SET DE BUJIAS DE FROVA PEDIATRICO</t>
  </si>
  <si>
    <t xml:space="preserve">CATETER CENTRAL INSERCION PERIFERICA ADULTO  14 G X 71 CM </t>
  </si>
  <si>
    <t xml:space="preserve">CATETER CENTRAL INSERCION PERIFERICA PEDIATRICO 20 G X 32 CM </t>
  </si>
  <si>
    <t>CATETER EPICUTANEO 24 G (2 FR) X 30 CM NEONATAL</t>
  </si>
  <si>
    <t xml:space="preserve">CATETER INTRAVENOSO No 18 CON AGUJA CORTA DE SEGURIDAD </t>
  </si>
  <si>
    <t>CATETER INTRAVENOSO No 20 CON AGUJA CORTA  DE SEGURIDAD</t>
  </si>
  <si>
    <t>CATETER INTRAVENOSO No 22 CON AGUJA CORTA  DE SEGURIDAD</t>
  </si>
  <si>
    <t>CATETER INTRAVENOSO No 24 CON AGUJA CORTA  DE SEGURIDAD</t>
  </si>
  <si>
    <t>CATETER PARA EMBOLECTOMÍA FOUGARTI No. 3 LARGOS</t>
  </si>
  <si>
    <t>CATETER PARA EMBOLECTOMÍA FOUGARTI No. 4 LARGOS</t>
  </si>
  <si>
    <t>CATETER PARA EMBOLECTOMÍA FOUGARTI No. 5 LARGOS</t>
  </si>
  <si>
    <t>CATGUT CROMADO 0 BP1</t>
  </si>
  <si>
    <t>CLIP MULTIPLE ENDOSCOPICO 5mm</t>
  </si>
  <si>
    <t>COLLAR CERVICAL BLANDO  L</t>
  </si>
  <si>
    <t>COLLAR CERVICAL BLANDO  M</t>
  </si>
  <si>
    <t>COLLAR CERVICAL BLANDO  S</t>
  </si>
  <si>
    <t xml:space="preserve">COLLAR CERVICAL PHILADELFIA AJUSTABLE ADULTO  </t>
  </si>
  <si>
    <t xml:space="preserve">COLLAR CERVICAL PHILADELFIA AJUSTABLE PEDIATRICO  </t>
  </si>
  <si>
    <t>COMBITUBO No. 3</t>
  </si>
  <si>
    <t>COMBITUBO No. 4</t>
  </si>
  <si>
    <t>COMBITUBO No. 5</t>
  </si>
  <si>
    <t>COMPRESA IMPREGNADA CON CLURURO DE DIAQUILCARBAMILO DE 7X9cm</t>
  </si>
  <si>
    <t>CONDON (PRESERVATIVO)</t>
  </si>
  <si>
    <t>CUCHILLA BISTURI No.  10</t>
  </si>
  <si>
    <t>CUCHILLA BISTURI No. 22</t>
  </si>
  <si>
    <t>DISPOSITIVO INTRAUTERINO  T DE COBRE</t>
  </si>
  <si>
    <t>ELECTRODOS PARA DESFIBRILACION  MINRAY MR60  ( PARA DESFIBRILADOR MYNDRAY BENEHEART D6)</t>
  </si>
  <si>
    <t xml:space="preserve">ESPECULO VAGINAL DESECHABLE </t>
  </si>
  <si>
    <t>ESPINOCAN 26 G X 4 INCH  ANESTESIA  BRAUN</t>
  </si>
  <si>
    <t>ESPINOCAN 26 G 3 1/2 ANESTESIA  BRAUN</t>
  </si>
  <si>
    <t>ESPINOCAN  27 G 3 1/2  P/ ANESTESIA  BRAUN</t>
  </si>
  <si>
    <t>ESPINOCAN No  25 31/2 G  BRAUN</t>
  </si>
  <si>
    <t>GUIA DE INTUBACIÓN PARA ANESTESIA N° 10</t>
  </si>
  <si>
    <t>GUIA DE INTUBACIÓN PARA ANESTESIA N° 12</t>
  </si>
  <si>
    <t>GUIA DE INTUBACIÓN PARA ANESTESIA N° 14</t>
  </si>
  <si>
    <t>HEMOSTATICO ABSORBIBLE DE CELULOSA OXIDADA 2 IN  X 3 IN</t>
  </si>
  <si>
    <t>INTERCAMBIADOR INTUBACION CONEXIÓN O2 ADULTO N. 14</t>
  </si>
  <si>
    <t>SOLUCION TOPICA A BASE DE GLUCONATO DE CLORHEXIDINA AL 2%  CON ALCOHOL ISOPROPILICO 70 %   X 60 CC</t>
  </si>
  <si>
    <t>JABON QUIRURGICO ESPUMA A BASE DE CLORHEXIDINA CON EMOLIENTES 3% FRASCO UNIDOSIS X 60 CC</t>
  </si>
  <si>
    <t>JABON QUIRURGICO ESPUMA A BASE DE CLORHEXIDINA CON EMOLIENTES 4% BOLSA PARA DISPENSADOR DE PUSH</t>
  </si>
  <si>
    <t>JERINGA PARA INSULINA CON AGUJA FIJA 8mm 50 UNIDADES</t>
  </si>
  <si>
    <t>KIT INCUBADORA SMART WELL CINTA INK DE IMPRESION Y ROLLO DE PAPEL PARA IMPRESORA SMART  WELL</t>
  </si>
  <si>
    <t xml:space="preserve">LIGACLIP LT 300 CARTUCHO </t>
  </si>
  <si>
    <t>MASCARA PARA OXIGENO CON RESERVORIO PEDIATRICA</t>
  </si>
  <si>
    <t xml:space="preserve">PASTA HIDROACTIVA CON HIDROCOLOIDES </t>
  </si>
  <si>
    <t>PELICULA TRANSPARENTE PROTECTOR DE SITIO DE INSERCION PARA FIJACION DE CATETER VASCULAR ADULTO 6X8cm</t>
  </si>
  <si>
    <t>PELICULA TRANSPARENTE PROTECTOR DE SITIO DE INSERCION PARA FIJACION DE CATETER VASCULAR PEDIATRICO 4.5X4.5cm</t>
  </si>
  <si>
    <t>PINZAS PARA CIERRE DE BOLSAS DRENABLES DE ADULTOS DE UNA Y DOS PIEZAS</t>
  </si>
  <si>
    <t xml:space="preserve">POLVO HIDROCOLOIDE PARA PIEL PERIOSTOMAL </t>
  </si>
  <si>
    <t>PROLENE 4/0 PS2</t>
  </si>
  <si>
    <t>PROLENE 6/0 P1</t>
  </si>
  <si>
    <t>SEDA 3/0 SC24</t>
  </si>
  <si>
    <t>SISTEMA DE CPAP SIN VENTILADOR L</t>
  </si>
  <si>
    <t>SISTEMA DE CPAP SIN VENTILADOR M</t>
  </si>
  <si>
    <t>SISTEMA DE UNA PIEZA PARA OSTOMIA BOLSA DRENABLE ADULTO</t>
  </si>
  <si>
    <t>SISTEMA DE UNA PIEZA PARA OSTOMIA BOLSA DRENABLE PEDIATRICO</t>
  </si>
  <si>
    <t xml:space="preserve">SISTEMA TROCARES DESECHABLES CUCHILLA PROTEGIDA ROSCADO 10mm / 11mm X 100 </t>
  </si>
  <si>
    <t xml:space="preserve">SISTEMA TROCARES DESECHABLES CUCHILLA PROTEGIDA ROSCADO 5mm X 100 </t>
  </si>
  <si>
    <t>Solución tópica a base de Gluconato de Clorhexidina al 2%, con Alcohol Isopropílico al 70% v/v</t>
  </si>
  <si>
    <t xml:space="preserve">SONDAS DE FOLEY DOS VIAS No 12 SILICONADA </t>
  </si>
  <si>
    <t>SONDAS DE FOLEY DOS VIAS No 18</t>
  </si>
  <si>
    <t>SONDAS DE FOLEY DOS VIAS No 20</t>
  </si>
  <si>
    <t>SONDAS DE FOLEY TRES VIAS No 22</t>
  </si>
  <si>
    <t>TAPA DE SEGURIDAD PLASTICA PARA JERINGAS Y VENOCLISIS</t>
  </si>
  <si>
    <t>TAPABOCAS N95 REF 1860</t>
  </si>
  <si>
    <t>TRACCION CUTANEA  PEDIATRICA DE VELCRO CON TEXTIL  LAMINADO DE ALGODON ANTIESCARAS, FERULAS LATERALES REMOVIBLES</t>
  </si>
  <si>
    <t>TRACCION CUTANEA  ADULTO  DE VELCRO CON TEXTIL  LAMINADO DE ALGODON ANTIESCARAS, FERULAS LATERALES REMOVIBLES</t>
  </si>
  <si>
    <t>TUBO DE TORAX No. 24</t>
  </si>
  <si>
    <t>TUBO DE TORAX No. 26</t>
  </si>
  <si>
    <t>TUBO DE TORAX No. 28</t>
  </si>
  <si>
    <t>TUBO DE TORAX No. 30</t>
  </si>
  <si>
    <t>TUBO DE TORAX No. 38</t>
  </si>
  <si>
    <t>TUBO DE TORAX No. 40</t>
  </si>
  <si>
    <t>TUBO EN T No 12</t>
  </si>
  <si>
    <t>TUBO ENDOTRAQUEAL PREFORMADO NASAL CON BALON  N. 5.0</t>
  </si>
  <si>
    <t>TUBO ENDOTRAQUEAL PREFORMADO NASAL CON BALON  N. 6.0</t>
  </si>
  <si>
    <t>TUBO ENDOTRAQUEAL PREFORMADO NASAL CON BALON  N. 6.5</t>
  </si>
  <si>
    <t>TUBO ENDOTRAQUEAL PREFORMADO NASAL CON BALON  N. 7.0</t>
  </si>
  <si>
    <t>TUBO ENDOTRAQUEAL PREFORMADO NASAL CON BALON  N. 7.5</t>
  </si>
  <si>
    <t>TUBO ENDOTRAQUEAL No. 2 SIN BALON</t>
  </si>
  <si>
    <t>TUBO ENDOTRAQUEAL No. 2.5 SIN BALON</t>
  </si>
  <si>
    <t>TUBO ENDOTRAQUEAL No.3  SIN BALÓN</t>
  </si>
  <si>
    <t>TUBO ENDOTRAQUEAL No.3.5 SIN BALÓN</t>
  </si>
  <si>
    <t>TUBO ENDOTRAQUEAL No.4.0 C/ NEUMOTAPONADOR</t>
  </si>
  <si>
    <t>TUBO ENDOTRAQUEAL No.4.5 SIN BALON</t>
  </si>
  <si>
    <t>TUBO ENDOTRAQUEAL No.6.0 CON ALMA DE ACERO</t>
  </si>
  <si>
    <t xml:space="preserve">TUBO ENDOTRAQUEAL No.6.5 ANILLADO REFORZADO CON ALMA DE ACERO </t>
  </si>
  <si>
    <t xml:space="preserve">TUBO ENDOTRAQUEAL No.7.0 ANILLADO REFORZADO CON ALMA DE ACERO </t>
  </si>
  <si>
    <t xml:space="preserve">TUBO ENDOTRAQUEAL No.7.5 ANILLADO REFORZADO CON ALMA DE ACERO </t>
  </si>
  <si>
    <t xml:space="preserve">TUBO ENDOTRAQUEAL No.8.0 ANILLADO REFORZADO CON ALMA DE ACERO </t>
  </si>
  <si>
    <t>VICRYL 4/0 SC20</t>
  </si>
  <si>
    <t>VICRYL 5/0 HR 17 RB1 90</t>
  </si>
  <si>
    <t>APOSITO  HIDROCELULAR   DE POLIURETANO CON PARTÍCULAS SUPER ABSORBENTES Y CAPA DE SILICONA DE  12.5 X 12.5cm</t>
  </si>
  <si>
    <t>APOSITO DE HIDROFIBRA CON REFUERZO DE NYLON PLANO DE 13X10cm</t>
  </si>
  <si>
    <t>APOSITO DE HIDROFIBRA CON REFUERZO DE NYLON PLANO DE 20X30cm</t>
  </si>
  <si>
    <t>APOSITO DE HIDROFIBRA CON REFUERZO EN NYLON GUANTE DE 4.5X5.5cm</t>
  </si>
  <si>
    <t>APOSITO DE HIDROFIBRA CON REFUERZO EN NYLON GUANTE DE 7.5X9.5cm</t>
  </si>
  <si>
    <t>APOSITO ESPECIALIZADO PARA LA REGENERACION DE LA PIEL IMPREGNADO CON  LANOLINA DE 7.5X7.5 cm.</t>
  </si>
  <si>
    <t>APOSITO ESTERIL EN POLIURETANO CON ALMOHADILLA CENTRAL 8X15cm</t>
  </si>
  <si>
    <t>APOSITO HIDROCELULAR NO ADHESIVO PARA CODOS</t>
  </si>
  <si>
    <t>COTONOIDES EN ALGODÓN RADIOOPACO 1/2 X 1/2 (13mm X 13mm)</t>
  </si>
  <si>
    <t>COTONOIDES EN ALGODÓN RADIOOPACO 1X3 (25mm X 76mm)</t>
  </si>
  <si>
    <t>DREN JACKSON PRATT</t>
  </si>
  <si>
    <t>ESTILETE LUMINOSO</t>
  </si>
  <si>
    <t>GASA IMPREGNADA CON EXTRACTO ACUOSO DE TRITICUM VULGARE</t>
  </si>
  <si>
    <t>GEL PARA HIDRATACION Y DESCONTAMINACION DE HERIDAS FRASCO</t>
  </si>
  <si>
    <t>MASCARA  FASTRAK N. 5</t>
  </si>
  <si>
    <t>MASCARA FASTRAK N. 4</t>
  </si>
  <si>
    <t>ROLLO ABDOMINAL 22.5cm X 15m ESTERIL RADIOOPACO</t>
  </si>
  <si>
    <t>ROLLO ESTOQUINETA 3 X 25 Yardas  7.6 cm</t>
  </si>
  <si>
    <t>ROLLO ESTOQUINETA 4 X 25 Yardas 10.1 cm</t>
  </si>
  <si>
    <t>SOLUCION PARA LAVADO HIDRATACION Y DESCONTAMINACION DE HERIDAS FRASCO</t>
  </si>
  <si>
    <t xml:space="preserve">TORUNDAS DE GASA RADIOOPACA 1/4 X 1/2 (25X76mm) ESTERIL </t>
  </si>
  <si>
    <t xml:space="preserve">TORUNDAS DE GASA RADIOOPACA 3/4 X 3/4 (1.9X1.9cm) ESTERIL </t>
  </si>
  <si>
    <t>JERINGA DOS VIAS   DE KARMMAN PARA ASPIRACION MANUAL ENDOUTERINA</t>
  </si>
  <si>
    <t>CANULAS DE SUCCION  IPAS  PARA ASPIRACION MANUAL ENDOUTERINA</t>
  </si>
  <si>
    <t>DILATADORES DENISTON PARA ASPIRACION MANUAL ENDOUTERINA</t>
  </si>
  <si>
    <t>PUNCH DESECHABLE PARA BIOPSIA DERMATOLOGICA X 3 MM</t>
  </si>
  <si>
    <t>PUNCH DESECHABLE PARA BIOPSIA DERMATOLOGICA X 4 MM</t>
  </si>
  <si>
    <t>PUNCH DESECHABLE PARA BIOPSIA DERMATOLOGICA X 5 MM</t>
  </si>
  <si>
    <t>CURETAS  DERMATOLOGICAS DESECHABLES X 4 MM</t>
  </si>
  <si>
    <t>CURETAS  DERMATOLOGICAS DESECHABLES X 5 MM</t>
  </si>
  <si>
    <t xml:space="preserve">GLN </t>
  </si>
  <si>
    <t>SET X 5 UNIDADES</t>
  </si>
  <si>
    <t>GLN</t>
  </si>
  <si>
    <t>FCO X 240mL</t>
  </si>
  <si>
    <t>FRASCO SPRAY X 60 CC</t>
  </si>
  <si>
    <t>GLN X 3800</t>
  </si>
  <si>
    <t>FCO X 120mL</t>
  </si>
  <si>
    <t>CAJA X 3 UNIDADES</t>
  </si>
  <si>
    <t>FCO X 40mL</t>
  </si>
  <si>
    <t>FCO X 350mL</t>
  </si>
  <si>
    <t xml:space="preserve">SOBRE X 4 </t>
  </si>
  <si>
    <t>UNIDADES</t>
  </si>
  <si>
    <t xml:space="preserve">CAJA  X 20 </t>
  </si>
  <si>
    <t>CAJA  X 20</t>
  </si>
  <si>
    <t>QUIMIBEN GALON X 3800</t>
  </si>
  <si>
    <t>WELL MEDICINE</t>
  </si>
  <si>
    <t>2014DM-00687</t>
  </si>
  <si>
    <t>M-009828R1</t>
  </si>
  <si>
    <t>2015V-0003372</t>
  </si>
  <si>
    <t>2010DM-01462R2</t>
  </si>
  <si>
    <t>LEUKOMED - BSN</t>
  </si>
  <si>
    <t>2013DM-0010438</t>
  </si>
  <si>
    <t>CUTIMED SILTEC-BSN</t>
  </si>
  <si>
    <t>CUTIMED HYDROL -BSN</t>
  </si>
  <si>
    <t>CUTIMED SORBAC-BSN</t>
  </si>
  <si>
    <t>WELLAND-WDF438</t>
  </si>
  <si>
    <t>WELLAND-WDF410</t>
  </si>
  <si>
    <t>WELLAND-WDF-657</t>
  </si>
  <si>
    <t>WELLAND-WTF710</t>
  </si>
  <si>
    <t>WELLAND-WFI845</t>
  </si>
  <si>
    <t>WELLAND-WFI860</t>
  </si>
  <si>
    <t>WELLAND-WFI870</t>
  </si>
  <si>
    <t>2010V-00718R2</t>
  </si>
  <si>
    <t>AUTOGUARD B-D</t>
  </si>
  <si>
    <t>V2005-0003510</t>
  </si>
  <si>
    <t>2014DM-0011819</t>
  </si>
  <si>
    <t>2008DM-0002250</t>
  </si>
  <si>
    <t>COVERPLAST- BSN</t>
  </si>
  <si>
    <t>GOLDEN CARE PQT X 50 UND</t>
  </si>
  <si>
    <t>2013DM-0009745</t>
  </si>
  <si>
    <t>BAXTER (S/A)</t>
  </si>
  <si>
    <t>2005V-00718R2</t>
  </si>
  <si>
    <t>FIXOMULL - BSN</t>
  </si>
  <si>
    <t>LEUKOPORE - BSN</t>
  </si>
  <si>
    <t>2008DM-0001719</t>
  </si>
  <si>
    <t>LEUKOPLAST - BSN</t>
  </si>
  <si>
    <t>NEW MED</t>
  </si>
  <si>
    <t>2001V-0000142</t>
  </si>
  <si>
    <t>V004187R1</t>
  </si>
  <si>
    <t>2006DM-000005</t>
  </si>
  <si>
    <t>BIOLIFE X 2.9 LT</t>
  </si>
  <si>
    <t>BIOLIFE X O.3 LT</t>
  </si>
  <si>
    <t>2009DM-000863</t>
  </si>
  <si>
    <t>PRECISION (21G X 1 1/2)</t>
  </si>
  <si>
    <t>2010DM-0005337</t>
  </si>
  <si>
    <t>2006DM-000012R1</t>
  </si>
  <si>
    <t>2008DM-0002234</t>
  </si>
  <si>
    <t>2015DM-0013193</t>
  </si>
  <si>
    <t>2006DM-0000294</t>
  </si>
  <si>
    <t>COVERLET- BSN</t>
  </si>
  <si>
    <t>2008DM-0002828</t>
  </si>
  <si>
    <t>NITTA-BIOPLAST</t>
  </si>
  <si>
    <t>ANDRÉS SERRANO SALAZAR</t>
  </si>
  <si>
    <t xml:space="preserve">REPRESENTANTE LEGAL </t>
  </si>
  <si>
    <t xml:space="preserve">C.C. NO. 1.1126.965.146 DE MIAMI </t>
  </si>
  <si>
    <t>COMERCIAL MEDICA C.I. LTDA.</t>
  </si>
  <si>
    <t>TEL/FAX (1) 8125698</t>
  </si>
  <si>
    <t>ASERRANO@COMERCIALMEDICA.NET</t>
  </si>
  <si>
    <t>WWW.COMERCIALMEDICA.NET</t>
  </si>
  <si>
    <t xml:space="preserve">PROPUESTA ECONOMICA   REM EQUIPOS </t>
  </si>
  <si>
    <t>NSOC43921-11CO</t>
  </si>
  <si>
    <t>WELL</t>
  </si>
  <si>
    <t>2014DM-0011848</t>
  </si>
  <si>
    <t>2010DM-0006748</t>
  </si>
  <si>
    <t>2015DM-0003372-R1</t>
  </si>
  <si>
    <t>2014DM-0002592-R1</t>
  </si>
  <si>
    <t>BIOLIFE/KRAMER</t>
  </si>
  <si>
    <t>LIFECARE MEDICAL</t>
  </si>
  <si>
    <t>2013DM-0010675</t>
  </si>
  <si>
    <t xml:space="preserve">COMERCIALIZADORA ORION </t>
  </si>
  <si>
    <t>2010DM-0005162</t>
  </si>
  <si>
    <t>SENN</t>
  </si>
  <si>
    <t>2014DM-0012210</t>
  </si>
  <si>
    <t>PREGNA</t>
  </si>
  <si>
    <t>2009DM-0003698</t>
  </si>
  <si>
    <t>WELL/LIFE</t>
  </si>
  <si>
    <t xml:space="preserve">MINDRAY </t>
  </si>
  <si>
    <t>2010 EBC-00OS463</t>
  </si>
  <si>
    <t>2005V-00718-R2 EN TRAMITE DE RENOVACION</t>
  </si>
  <si>
    <t>2012DM-0001251-R1</t>
  </si>
  <si>
    <t xml:space="preserve">FERNO </t>
  </si>
  <si>
    <t>EXAMTEX/SELECTO</t>
  </si>
  <si>
    <t>2012DM-0008560/2012DM-0009356</t>
  </si>
  <si>
    <t>2014DM-0011686</t>
  </si>
  <si>
    <t>FAVIMEDICA, KENXIN</t>
  </si>
  <si>
    <t>PULMOMED</t>
  </si>
  <si>
    <t>2014DM-0011687</t>
  </si>
  <si>
    <t>2007DM-0001046</t>
  </si>
  <si>
    <t>DISA</t>
  </si>
  <si>
    <t>2014M-0002181-R1</t>
  </si>
  <si>
    <t>2010DM-0006735</t>
  </si>
  <si>
    <t>COVER GLASS</t>
  </si>
  <si>
    <t>V-000771-R1</t>
  </si>
  <si>
    <t>WINER PRODUCTS.</t>
  </si>
  <si>
    <t>2011DM-0000323- R1</t>
  </si>
  <si>
    <t>PROQUIDENT</t>
  </si>
  <si>
    <t>BIOLIFE/BESMED</t>
  </si>
  <si>
    <t>2006DM-0000410/2008DM-0002341</t>
  </si>
  <si>
    <t>2007DM- 0000422</t>
  </si>
  <si>
    <t>BESMED/BIOLIFE</t>
  </si>
  <si>
    <t>2008DM-0002028</t>
  </si>
  <si>
    <t>V-001846 R1</t>
  </si>
  <si>
    <t>2009EBC-0004427</t>
  </si>
  <si>
    <t>SUNMED / KRAMER</t>
  </si>
  <si>
    <t>2011DM-0007980</t>
  </si>
  <si>
    <t>2007DM-0001321</t>
  </si>
  <si>
    <t xml:space="preserve">T O T A L </t>
  </si>
  <si>
    <t>TUNJA, AGOSTO 10 DEL 2015</t>
  </si>
  <si>
    <t>EMPRESA SOCIAL DEL ESTADO HOSPITAL REGIONAL DE SOGAMOSO E.S.E.</t>
  </si>
  <si>
    <t>NIT No 891.855.039-9</t>
  </si>
  <si>
    <t>CONVOCATORIA PUBLICA No 30 DEL 2015</t>
  </si>
  <si>
    <t>SUMINISTRO DE MATERIAL MEDICO QUIRURGICO</t>
  </si>
  <si>
    <t>INVIMA V-001659</t>
  </si>
  <si>
    <t>COLOPLAST</t>
  </si>
  <si>
    <t>2014DM-0011350</t>
  </si>
  <si>
    <t>URGO - URGOSORB</t>
  </si>
  <si>
    <t>2014DM-0012163</t>
  </si>
  <si>
    <t>URGO - URGOCLEAN 10x10</t>
  </si>
  <si>
    <t xml:space="preserve">COLOPLAST - URGO </t>
  </si>
  <si>
    <t>2014DM-0011350 - 2014DM-0012347</t>
  </si>
  <si>
    <t>URGO - URGOTUL 15X 20 CM</t>
  </si>
  <si>
    <t>URGOSORBSILVER MECHA</t>
  </si>
  <si>
    <t>2014DM-0012014</t>
  </si>
  <si>
    <t>URGO - URGOTUL AG  10X12</t>
  </si>
  <si>
    <t>2014DM-0012163/2014DM-0012163</t>
  </si>
  <si>
    <t>URGO - URGOTUL 10X10</t>
  </si>
  <si>
    <t>2014DM-0012347</t>
  </si>
  <si>
    <t>URGO URGOTUL 15X 20 CM</t>
  </si>
  <si>
    <t>URGO URGOTUL 20x 30 CM</t>
  </si>
  <si>
    <t>URGO - URGOCLEAN 15 x 20 CM</t>
  </si>
  <si>
    <t>2014DM-0012308</t>
  </si>
  <si>
    <t>URGO - URGOTUL 20X 30 CM</t>
  </si>
  <si>
    <t>2010DM-0005969</t>
  </si>
  <si>
    <t>2006DM-0000362</t>
  </si>
  <si>
    <t>2011DM-0008169</t>
  </si>
  <si>
    <t>2012DM-0001410 R1</t>
  </si>
  <si>
    <t>2005V-003510</t>
  </si>
  <si>
    <t>2005V-0003510</t>
  </si>
  <si>
    <t>DEGANIA - FRIDEN DE COLOMBIA</t>
  </si>
  <si>
    <t>2006DM-0000081</t>
  </si>
  <si>
    <t>2006DM-0000250</t>
  </si>
  <si>
    <t>QUIRURGICOS LTDA</t>
  </si>
  <si>
    <t>KUNG - MEDICAL CARE WELL</t>
  </si>
  <si>
    <t>2009DM-0003696</t>
  </si>
  <si>
    <t>2010DM-0005562</t>
  </si>
  <si>
    <t>2005V-0003606</t>
  </si>
  <si>
    <t>2005V-0003607</t>
  </si>
  <si>
    <t>INTEQ</t>
  </si>
  <si>
    <t>2011DM-0007613</t>
  </si>
  <si>
    <t>2005V-0003325</t>
  </si>
  <si>
    <t>2005V-0003324</t>
  </si>
  <si>
    <t>DIPROMED - QUIRURGICOS LTDA</t>
  </si>
  <si>
    <t>2014DM-0011591</t>
  </si>
  <si>
    <t>REGOR - MEDICAL CARE WELL</t>
  </si>
  <si>
    <t>2010DM-0005170</t>
  </si>
  <si>
    <t>Certificación No. 2011011708 (NO REQUIERE)</t>
  </si>
  <si>
    <t>2008DM-0002514</t>
  </si>
  <si>
    <t>DM2006-0000327</t>
  </si>
  <si>
    <t>NITTA</t>
  </si>
  <si>
    <t>FORMED - MEDICAL CARE WELL</t>
  </si>
  <si>
    <t>2013DM-0009831</t>
  </si>
  <si>
    <t xml:space="preserve">VALOR TOTAL </t>
  </si>
  <si>
    <t xml:space="preserve">SON: CIENTO CUARENTA Y NUEVE MILLONES CUATROCIENTOS CINCUENTA Y CINCO MIL NOVECIENTOS SESENTA Y DOS PESOS M/CTE.  </t>
  </si>
  <si>
    <t>ATENTAMENTE;</t>
  </si>
  <si>
    <t>CARLOS ANDRES OSORIO HERNANDEZ</t>
  </si>
  <si>
    <t>REPRESENTANTE LEGAL</t>
  </si>
  <si>
    <t>DEPOSFARMA S.A.S.</t>
  </si>
  <si>
    <t>Oficina Principal: Carrera 6 Número 70-24 Muiscas, Tunja | Teléfono: 7434558
Oficina Bogotá: Carrera 69G Número 70 - 40 Barrio La Estrada Bogotá DC. | Teléfono (1) 4884662
Oficina Panamá: Parque Lefevre CC Plaza Carolina Local 18 | PBX: 203 77 72 Fax: 203 77 73
www.deposfarma.com 
360° alrededor de la salud</t>
  </si>
  <si>
    <t>OPSITE DE SMITH AN D NEPHEW</t>
  </si>
  <si>
    <t>V-003467 FV. 16/08/2015</t>
  </si>
  <si>
    <t>ALLEVYN AG  DE SMITH AND  NEPHEW</t>
  </si>
  <si>
    <t>DM-002493 FV. 07/11/2018</t>
  </si>
  <si>
    <t>SHELER DE CASEX</t>
  </si>
  <si>
    <t>DM-0000159 F.V. 014/07/2016</t>
  </si>
  <si>
    <t>PHARMAFIX</t>
  </si>
  <si>
    <t>DM-0001058 F.V. 31/10/2018</t>
  </si>
  <si>
    <t>ASEPTIDINA SOL TOPICA TAPA SEGURIDAD</t>
  </si>
  <si>
    <t>M-0013206 F.V. 05/06/2017</t>
  </si>
  <si>
    <t xml:space="preserve">ASEPTIDINA JABON Q CLORHEXIDINA AL 4% </t>
  </si>
  <si>
    <t>M-003464-R1 F.V. 18/03/2020</t>
  </si>
  <si>
    <t>HORIZON CAJA X 120 UND CLIP TITANIO  TAMAÑO MEDIUM LARGE</t>
  </si>
  <si>
    <t>DM-007449 F.V. 24/08/2021</t>
  </si>
  <si>
    <t>OPSITE IV 3000 1 HAND DE S&amp;N APOSITO DE 7X9 CMS</t>
  </si>
  <si>
    <t>DM-002732-R1 F.V. 10/03/2024</t>
  </si>
  <si>
    <t>ASEPTIDINA SOL TOPICA TAPA SPRAY</t>
  </si>
  <si>
    <t>DM-004365 F.V. 21/08/2019</t>
  </si>
  <si>
    <t>IOFOAM DE PROASPSIS</t>
  </si>
  <si>
    <t>M-003802-R1 F.V. 16/02/2016</t>
  </si>
  <si>
    <t>IOPOVISOL DE PROASEPSIS</t>
  </si>
  <si>
    <t>M-004919 F.V. 09/11/2015</t>
  </si>
  <si>
    <t>ALLEVYN ADHESIVO 12,5X12,5 CMS DES&amp;N CAJA X 5 UND</t>
  </si>
  <si>
    <t>DM-2493 F.V. 07/11/2018</t>
  </si>
  <si>
    <t>OPSITE POST OP DE S&amp;N</t>
  </si>
  <si>
    <t>V-003467 F.V. 26/08/2015</t>
  </si>
  <si>
    <t xml:space="preserve">2013DM-0010773 </t>
  </si>
  <si>
    <t>2012DM0000925-R1</t>
  </si>
  <si>
    <t xml:space="preserve">2008DM-0001796  </t>
  </si>
  <si>
    <t>2006DM-0000084</t>
  </si>
  <si>
    <t>2009DM-0004987</t>
  </si>
  <si>
    <t xml:space="preserve">2013DM-0010773  </t>
  </si>
  <si>
    <t xml:space="preserve"> 2013DM-0010773 </t>
  </si>
  <si>
    <t xml:space="preserve"> 2006DM-0000084</t>
  </si>
  <si>
    <t>0001813-R1</t>
  </si>
  <si>
    <t>B-D</t>
  </si>
  <si>
    <t xml:space="preserve"> 2008M-011909 R-1</t>
  </si>
  <si>
    <t xml:space="preserve">2007DM-0000727   </t>
  </si>
  <si>
    <t xml:space="preserve"> NO REQUIERE </t>
  </si>
  <si>
    <t xml:space="preserve">2011DM-0000028-R1 </t>
  </si>
  <si>
    <t>2011DM-0000028-R1/</t>
  </si>
  <si>
    <t>2011DM-0000028R1</t>
  </si>
  <si>
    <t xml:space="preserve">2011DM-0000028R1 </t>
  </si>
  <si>
    <t xml:space="preserve"> 2011DM-0000028-R1</t>
  </si>
  <si>
    <t xml:space="preserve"> 2011DM-0000028-R1        </t>
  </si>
  <si>
    <t xml:space="preserve">NO REQUIERE </t>
  </si>
  <si>
    <t xml:space="preserve">2008DM-0001943   </t>
  </si>
  <si>
    <t xml:space="preserve"> 2008DM-0002824-R1  </t>
  </si>
  <si>
    <t xml:space="preserve">2008DM-0001924 </t>
  </si>
  <si>
    <t xml:space="preserve"> LM INSTRUME</t>
  </si>
  <si>
    <t xml:space="preserve"> 2010DM-0005594</t>
  </si>
  <si>
    <t xml:space="preserve"> 2008DM-0002982</t>
  </si>
  <si>
    <t xml:space="preserve">BIOLIFE  </t>
  </si>
  <si>
    <t xml:space="preserve">2006DM-0000410 </t>
  </si>
  <si>
    <t xml:space="preserve">V-001320 </t>
  </si>
  <si>
    <t>2010DM-000162</t>
  </si>
  <si>
    <t>V-0003116</t>
  </si>
  <si>
    <t>V-0003680</t>
  </si>
  <si>
    <t xml:space="preserve">V-01303-R1  </t>
  </si>
  <si>
    <t xml:space="preserve">LEMAITRE </t>
  </si>
  <si>
    <t>CATETER PARA EMBOLECTOMÍA FOUGARTI No. 4</t>
  </si>
  <si>
    <t xml:space="preserve">2009DM-0003438 </t>
  </si>
  <si>
    <t xml:space="preserve"> J &amp; J </t>
  </si>
  <si>
    <t xml:space="preserve">2006DM-0000279-R3 </t>
  </si>
  <si>
    <t xml:space="preserve">J &amp; J  </t>
  </si>
  <si>
    <t xml:space="preserve">2006DM-0000279-R3   </t>
  </si>
  <si>
    <t xml:space="preserve">J &amp; J </t>
  </si>
  <si>
    <t xml:space="preserve">2011DM-0007441 </t>
  </si>
  <si>
    <t xml:space="preserve">2008DM-0001516   </t>
  </si>
  <si>
    <t>INTECMA S.A</t>
  </si>
  <si>
    <t xml:space="preserve">2008DM-0002818   </t>
  </si>
  <si>
    <t xml:space="preserve"> INTECMA S.A</t>
  </si>
  <si>
    <t xml:space="preserve"> 2008DM-0002818  </t>
  </si>
  <si>
    <t xml:space="preserve"> 2010DM-0005163</t>
  </si>
  <si>
    <t xml:space="preserve">2010DM-0005163 </t>
  </si>
  <si>
    <t xml:space="preserve">ROMANTICO  </t>
  </si>
  <si>
    <t>2004UV-0002730</t>
  </si>
  <si>
    <t>MASTER MEDICA</t>
  </si>
  <si>
    <t xml:space="preserve"> 2011DM-0006981</t>
  </si>
  <si>
    <t xml:space="preserve">2011DM-0006981 </t>
  </si>
  <si>
    <t>LM INSTRUMENT</t>
  </si>
  <si>
    <t>DM-0002100</t>
  </si>
  <si>
    <t>2008M-0002100</t>
  </si>
  <si>
    <t xml:space="preserve">PARAMAOUNT </t>
  </si>
  <si>
    <t xml:space="preserve">BSN MEDICAL  </t>
  </si>
  <si>
    <t xml:space="preserve">QUIRUMEDICA </t>
  </si>
  <si>
    <t xml:space="preserve"> PROFAMILIA </t>
  </si>
  <si>
    <t xml:space="preserve">2009DM-0003698 </t>
  </si>
  <si>
    <t xml:space="preserve">2012DM-0008543   </t>
  </si>
  <si>
    <t xml:space="preserve"> 2012DM-0008543</t>
  </si>
  <si>
    <t>FUNDACION C</t>
  </si>
  <si>
    <t>2009DM-0004171</t>
  </si>
  <si>
    <t xml:space="preserve">NO REQUIERE   </t>
  </si>
  <si>
    <t xml:space="preserve">V-0003508   </t>
  </si>
  <si>
    <t>2006DM-0000316</t>
  </si>
  <si>
    <t xml:space="preserve">GOTHAPLAST </t>
  </si>
  <si>
    <t xml:space="preserve"> BSN MEDICAL</t>
  </si>
  <si>
    <t xml:space="preserve">CUREBAND   </t>
  </si>
  <si>
    <t>2007DM-0000931-R2</t>
  </si>
  <si>
    <t xml:space="preserve">2006DM-0000121-R1 </t>
  </si>
  <si>
    <t xml:space="preserve"> 2015DM-0003227-R1  </t>
  </si>
  <si>
    <t xml:space="preserve">2015DM-0003227-R1    </t>
  </si>
  <si>
    <t>2015DM-0003227-R1</t>
  </si>
  <si>
    <t xml:space="preserve">2015DM-0003227-R1  </t>
  </si>
  <si>
    <t xml:space="preserve">2010DM-01451-R2   </t>
  </si>
  <si>
    <t xml:space="preserve">2007DM-0000909-R2 </t>
  </si>
  <si>
    <t xml:space="preserve">2007DM-0001095  </t>
  </si>
  <si>
    <t>2014DM-0011470</t>
  </si>
  <si>
    <t>2006DM-0000002</t>
  </si>
  <si>
    <t xml:space="preserve">2013DM-0001987-R1 </t>
  </si>
  <si>
    <t xml:space="preserve">2013DM-0001987-R1  </t>
  </si>
  <si>
    <t>2010DM-0005324</t>
  </si>
  <si>
    <t xml:space="preserve">NO REQUIERE  </t>
  </si>
  <si>
    <t xml:space="preserve">MAXISALUD  </t>
  </si>
  <si>
    <t>2010DM-0008660</t>
  </si>
  <si>
    <t>2012DM-0008660</t>
  </si>
  <si>
    <t>2007DM-0001046-R1</t>
  </si>
  <si>
    <t xml:space="preserve">2013DM-0001569-R1 </t>
  </si>
  <si>
    <t xml:space="preserve">ETERNA/PRECIS </t>
  </si>
  <si>
    <t xml:space="preserve">2013DM-0001569-R1  </t>
  </si>
  <si>
    <t>V-0003725</t>
  </si>
  <si>
    <t>GOLDENCARE</t>
  </si>
  <si>
    <t xml:space="preserve"> VALLEYLAB </t>
  </si>
  <si>
    <t xml:space="preserve">2008EBC-0001750    </t>
  </si>
  <si>
    <t xml:space="preserve"> J &amp; J   </t>
  </si>
  <si>
    <t xml:space="preserve">V-000771-R1  </t>
  </si>
  <si>
    <t>V-003699-R1</t>
  </si>
  <si>
    <t xml:space="preserve">2014DM-000768-R3      </t>
  </si>
  <si>
    <t>GLOBAL HEALTH</t>
  </si>
  <si>
    <t xml:space="preserve">2007DM-0001249 </t>
  </si>
  <si>
    <t xml:space="preserve"> 2013DM-0009582</t>
  </si>
  <si>
    <t xml:space="preserve">GOTHAPLAST  </t>
  </si>
  <si>
    <t>2008DM-000568</t>
  </si>
  <si>
    <t xml:space="preserve">BIOPLAST    </t>
  </si>
  <si>
    <t>2006DM-006985</t>
  </si>
  <si>
    <t xml:space="preserve"> 2007DM-0000422  </t>
  </si>
  <si>
    <t xml:space="preserve">2013DM-0009582  </t>
  </si>
  <si>
    <t xml:space="preserve">2013DM-0009582   </t>
  </si>
  <si>
    <t xml:space="preserve">2013DM-0009582 </t>
  </si>
  <si>
    <t xml:space="preserve"> 2013DM-0009582 </t>
  </si>
  <si>
    <t xml:space="preserve">2013DM-0009582    </t>
  </si>
  <si>
    <t xml:space="preserve">BIOLIFE    </t>
  </si>
  <si>
    <t xml:space="preserve">2006DM-0000410    </t>
  </si>
  <si>
    <t xml:space="preserve">2011DM-0008319 </t>
  </si>
  <si>
    <t xml:space="preserve">2011DM-0008319  </t>
  </si>
  <si>
    <t xml:space="preserve">2008DM-0002275 </t>
  </si>
  <si>
    <t xml:space="preserve"> LM INSTRUMENT</t>
  </si>
  <si>
    <t xml:space="preserve">GLOBAL HEALTH </t>
  </si>
  <si>
    <t xml:space="preserve">2007DM-0001253  </t>
  </si>
  <si>
    <t xml:space="preserve">2007DM-0001253     </t>
  </si>
  <si>
    <t>ETERNA/PRECIS</t>
  </si>
  <si>
    <t xml:space="preserve">2007DM-0000529 </t>
  </si>
  <si>
    <t xml:space="preserve"> BSN MEDICAL </t>
  </si>
  <si>
    <t xml:space="preserve"> 2007DM-0000604</t>
  </si>
  <si>
    <t xml:space="preserve">BSN MEDICAL </t>
  </si>
  <si>
    <t xml:space="preserve">2007DM-0000604  </t>
  </si>
  <si>
    <t xml:space="preserve">2008DM-0002703 </t>
  </si>
  <si>
    <t xml:space="preserve">2006DM-000117-R1  </t>
  </si>
  <si>
    <t xml:space="preserve">V-0003443  </t>
  </si>
  <si>
    <t xml:space="preserve">VALLEYLAB   </t>
  </si>
  <si>
    <t xml:space="preserve">2007DM-0000847-R2   </t>
  </si>
  <si>
    <t xml:space="preserve">2007DM-0000847-R2    </t>
  </si>
  <si>
    <t xml:space="preserve">2007DM-0000847-R2  </t>
  </si>
  <si>
    <t xml:space="preserve">J &amp; J    </t>
  </si>
  <si>
    <t xml:space="preserve">2011DM-0000231-R1  </t>
  </si>
  <si>
    <t>2006DM-0000297-R1</t>
  </si>
  <si>
    <t xml:space="preserve">GEYI </t>
  </si>
  <si>
    <t>2014DM-0011602</t>
  </si>
  <si>
    <t xml:space="preserve"> VLM  </t>
  </si>
  <si>
    <t>2013M-0002318-R1</t>
  </si>
  <si>
    <t>VICTUS</t>
  </si>
  <si>
    <t xml:space="preserve">2011DM-0007290   </t>
  </si>
  <si>
    <t xml:space="preserve"> 2006DM-0000099-R1</t>
  </si>
  <si>
    <t>2006 DM-0000099-R1</t>
  </si>
  <si>
    <t xml:space="preserve"> WELL LEAD  </t>
  </si>
  <si>
    <t xml:space="preserve"> WELL LEAD </t>
  </si>
  <si>
    <t xml:space="preserve">WELL LEAD </t>
  </si>
  <si>
    <t>2006DM-000261</t>
  </si>
  <si>
    <t xml:space="preserve">WELL LEAD  </t>
  </si>
  <si>
    <t xml:space="preserve"> 2006DM-0000261</t>
  </si>
  <si>
    <t xml:space="preserve">RYMCO </t>
  </si>
  <si>
    <t xml:space="preserve">2009DM-0003853 </t>
  </si>
  <si>
    <t xml:space="preserve">2009DM-0003853   </t>
  </si>
  <si>
    <t xml:space="preserve">2008DM-0002152    </t>
  </si>
  <si>
    <t xml:space="preserve">JULIAO </t>
  </si>
  <si>
    <t>NSCOC51141-12CO</t>
  </si>
  <si>
    <t xml:space="preserve">MEDEX  </t>
  </si>
  <si>
    <t xml:space="preserve">2008DM-0001844-R1 </t>
  </si>
  <si>
    <t xml:space="preserve">2008DM-0001844-R1  </t>
  </si>
  <si>
    <t xml:space="preserve">2008DM-0001844-R1    </t>
  </si>
  <si>
    <t xml:space="preserve"> 2012DM-0009343  </t>
  </si>
  <si>
    <t xml:space="preserve">2006V-0003895 </t>
  </si>
  <si>
    <t xml:space="preserve">WELL LEAD   </t>
  </si>
  <si>
    <t xml:space="preserve">2006DM-0000264   </t>
  </si>
  <si>
    <t xml:space="preserve">PRECISION  </t>
  </si>
  <si>
    <t xml:space="preserve">2006DM-0000264  </t>
  </si>
  <si>
    <t xml:space="preserve">CORPAUL </t>
  </si>
  <si>
    <t xml:space="preserve">2006V-0003895      </t>
  </si>
  <si>
    <t xml:space="preserve"> 2006DM-0000190</t>
  </si>
  <si>
    <t xml:space="preserve"> LM </t>
  </si>
  <si>
    <t>2010DM-0005293</t>
  </si>
  <si>
    <t xml:space="preserve"> LM</t>
  </si>
  <si>
    <t xml:space="preserve">2010DM-0005293    </t>
  </si>
  <si>
    <t xml:space="preserve">2010DM-0005293  </t>
  </si>
  <si>
    <t>2008DM-0001847-R2</t>
  </si>
  <si>
    <t xml:space="preserve">SUPERTEX </t>
  </si>
  <si>
    <t xml:space="preserve">2009DM-0003155     </t>
  </si>
  <si>
    <t xml:space="preserve">GYPSONA   </t>
  </si>
  <si>
    <t xml:space="preserve">SUPERTEX  </t>
  </si>
  <si>
    <t xml:space="preserve">2007DM-0000598 </t>
  </si>
  <si>
    <t xml:space="preserve">J &amp; J   </t>
  </si>
  <si>
    <t xml:space="preserve">2014DM-0002230-R1 </t>
  </si>
  <si>
    <t xml:space="preserve"> 2014DM-0002230-R1 </t>
  </si>
  <si>
    <t xml:space="preserve">2014DM-0002230-R1   </t>
  </si>
  <si>
    <t>2014DM-0002230-R1</t>
  </si>
  <si>
    <t xml:space="preserve"> J &amp; J    </t>
  </si>
  <si>
    <t xml:space="preserve"> 2014DM-0002230-R1   </t>
  </si>
  <si>
    <t xml:space="preserve">2007DM-0000908-R2 </t>
  </si>
  <si>
    <t>2007DM-0000908</t>
  </si>
  <si>
    <t xml:space="preserve"> 2009DM-0004245  </t>
  </si>
  <si>
    <t>2010M-010075-R2</t>
  </si>
  <si>
    <t xml:space="preserve">BIOQUIFAR  </t>
  </si>
  <si>
    <t>2009M-0009659</t>
  </si>
  <si>
    <t xml:space="preserve">SHERLEG  </t>
  </si>
  <si>
    <t>2006DM-000065</t>
  </si>
  <si>
    <t xml:space="preserve">2006DM-000065 </t>
  </si>
  <si>
    <t>2007DM-0001289</t>
  </si>
  <si>
    <t xml:space="preserve">2006DM-0000098-R1 </t>
  </si>
  <si>
    <t xml:space="preserve">ACUDERM     </t>
  </si>
  <si>
    <t xml:space="preserve">2012DM-0008498 </t>
  </si>
  <si>
    <t>2012DM-0008499</t>
  </si>
  <si>
    <t>2012DM-0008500</t>
  </si>
  <si>
    <t xml:space="preserve">ACUDERM </t>
  </si>
  <si>
    <t>OLIVIA TORES SANABRIA</t>
  </si>
  <si>
    <t>Representante Legal Apoderado</t>
  </si>
  <si>
    <t>C.C. 22579028</t>
  </si>
  <si>
    <t>REGISTRO 
INVIMA</t>
  </si>
  <si>
    <t>OPTIMAL QUALITY</t>
  </si>
  <si>
    <t>2014DM-0011130</t>
  </si>
  <si>
    <t>2010DM-004715-R1</t>
  </si>
  <si>
    <t>2008DM-011909-R1</t>
  </si>
  <si>
    <t>2008DM-0002353</t>
  </si>
  <si>
    <t>2011DM-007651</t>
  </si>
  <si>
    <t>HISPANIA LAB</t>
  </si>
  <si>
    <t>2011DM-0008109</t>
  </si>
  <si>
    <t>SOLUCARE</t>
  </si>
  <si>
    <t>2013DM-0010888</t>
  </si>
  <si>
    <t>2014DM-0011128</t>
  </si>
  <si>
    <t>2007DM-00007155</t>
  </si>
  <si>
    <t>V-001320 R1</t>
  </si>
  <si>
    <t>2006DM-000215</t>
  </si>
  <si>
    <t>2014DM-0011133</t>
  </si>
  <si>
    <t>QUALIMED</t>
  </si>
  <si>
    <t>2007DM-000743</t>
  </si>
  <si>
    <t>TULIP</t>
  </si>
  <si>
    <t>2008DM-0002305</t>
  </si>
  <si>
    <t>2011DM-0006981</t>
  </si>
  <si>
    <t>2007V-0004379</t>
  </si>
  <si>
    <t>INTCO</t>
  </si>
  <si>
    <t>2010DM-4774-R1</t>
  </si>
  <si>
    <t>2013DM-010011</t>
  </si>
  <si>
    <t>2006DM-0000225</t>
  </si>
  <si>
    <t>2007DM-0000931-R1</t>
  </si>
  <si>
    <t>2010DM-04778-R1</t>
  </si>
  <si>
    <t>2013DM-0010018</t>
  </si>
  <si>
    <t>2006DM-0000090-R1</t>
  </si>
  <si>
    <t>2007DM-0000977</t>
  </si>
  <si>
    <t>V-004184-R1</t>
  </si>
  <si>
    <t>IMPOMEDICAS</t>
  </si>
  <si>
    <t xml:space="preserve">2014DM-0011137 </t>
  </si>
  <si>
    <t>2013DM-0010693</t>
  </si>
  <si>
    <t>CEPILAB</t>
  </si>
  <si>
    <t>2005V-0003586</t>
  </si>
  <si>
    <t>2014DM-0011140</t>
  </si>
  <si>
    <t>2006DM-0000263</t>
  </si>
  <si>
    <t>2014DM-0011129</t>
  </si>
  <si>
    <t>2014DM-0011131</t>
  </si>
  <si>
    <t>2012DM-0001102</t>
  </si>
  <si>
    <t>2014DM-0011134</t>
  </si>
  <si>
    <t xml:space="preserve"> 2014DM-0011139</t>
  </si>
  <si>
    <t>2014DM-0011132</t>
  </si>
  <si>
    <t>2009DM-0003853</t>
  </si>
  <si>
    <t xml:space="preserve">2013RD-0002502 </t>
  </si>
  <si>
    <t>2014DM-0011138</t>
  </si>
  <si>
    <t>2015DM-0003046-R1</t>
  </si>
  <si>
    <t>MULTICORD</t>
  </si>
  <si>
    <t>2006DM-000357</t>
  </si>
  <si>
    <t>2006DM-000361</t>
  </si>
  <si>
    <t>EUROETIKA</t>
  </si>
  <si>
    <t>PFM2012-0001911</t>
  </si>
  <si>
    <t>2006DM-000060</t>
  </si>
  <si>
    <t>VALOR TOTAL DE LA PROPUESTA</t>
  </si>
  <si>
    <t>MARIELA RODRIGUEZ DE ARCINIEGAS</t>
  </si>
  <si>
    <t>Representante Legal</t>
  </si>
  <si>
    <t>RYMCO MEDICAL S A S</t>
  </si>
  <si>
    <t>2009DM-000-4987</t>
  </si>
  <si>
    <t>INTECMA S.A.</t>
  </si>
  <si>
    <t>ITOCHU COLOMBIA S.A.</t>
  </si>
  <si>
    <t>ALLMED</t>
  </si>
  <si>
    <t>2009DM-0003150</t>
  </si>
  <si>
    <t>2009DM-0003151</t>
  </si>
  <si>
    <t>B.BRAUN MEDICAL S.A</t>
  </si>
  <si>
    <t>2014DM-0003208-R1</t>
  </si>
  <si>
    <t>2011DM-0007662</t>
  </si>
  <si>
    <t>NO APLICA</t>
  </si>
  <si>
    <t>2013 DM-000438 -R2</t>
  </si>
  <si>
    <t>SPECIAL PRODUCTS SURGERY LTDA</t>
  </si>
  <si>
    <t>2008DM-0002863</t>
  </si>
  <si>
    <t>2008DM-0002406</t>
  </si>
  <si>
    <t>2011DM-0008401</t>
  </si>
  <si>
    <t>MEDICAL SUPPLIES CORP S A S</t>
  </si>
  <si>
    <t>2013DM-0009811</t>
  </si>
  <si>
    <r>
      <t xml:space="preserve">JABON QUIRURGICO ESPUMA A BASE DE CLORHEXIDINA CON EMOLIENTES 4% BOLSA PARA DISPENSADOR DE </t>
    </r>
    <r>
      <rPr>
        <b/>
        <sz val="14"/>
        <color indexed="8"/>
        <rFont val="Calibri"/>
        <family val="2"/>
      </rPr>
      <t>PUSH</t>
    </r>
  </si>
  <si>
    <t>OFERTA ECONOMICA</t>
  </si>
  <si>
    <t>CANT</t>
  </si>
  <si>
    <t>PRODIGY</t>
  </si>
  <si>
    <t>2010RD-0001678</t>
  </si>
  <si>
    <t xml:space="preserve">CONDICIONES COMERCIALES: </t>
  </si>
  <si>
    <t xml:space="preserve">Forma de pago: Credito (60) días </t>
  </si>
  <si>
    <t>E.S.E HOSPITAL REGIONAL SOGAMOSO</t>
  </si>
  <si>
    <t>CON Nº 030 MATERIAL MEDICO QUIRURGICO</t>
  </si>
  <si>
    <t>2009DM-0001514</t>
  </si>
  <si>
    <t>2008M-011909-R1</t>
  </si>
  <si>
    <t xml:space="preserve"> 2006DM-0000295R2</t>
  </si>
  <si>
    <t xml:space="preserve"> 2014DM-0014043</t>
  </si>
  <si>
    <t>2011DM-0007088</t>
  </si>
  <si>
    <t>DM-0000792</t>
  </si>
  <si>
    <t>URGON</t>
  </si>
  <si>
    <t>2009DM-0004558</t>
  </si>
  <si>
    <t>2012DM-0009005</t>
  </si>
  <si>
    <t>DM-0000028-R1</t>
  </si>
  <si>
    <t>DM-0000028-R</t>
  </si>
  <si>
    <t>DM-0002059</t>
  </si>
  <si>
    <t>2008DM-0002824-R1</t>
  </si>
  <si>
    <t>2009DM-0004325</t>
  </si>
  <si>
    <t>2006DM-0000343</t>
  </si>
  <si>
    <t>2015DM-0003116R1</t>
  </si>
  <si>
    <t>DM-0000128R1</t>
  </si>
  <si>
    <t xml:space="preserve">2014DM-0002334 </t>
  </si>
  <si>
    <t>DM-0000798R1</t>
  </si>
  <si>
    <t>2014DM-0002764</t>
  </si>
  <si>
    <t>V-003677-R1</t>
  </si>
  <si>
    <t>2006DM-000119</t>
  </si>
  <si>
    <t>2004V-0002625</t>
  </si>
  <si>
    <t>2009M-012866 R1</t>
  </si>
  <si>
    <t>MEDITRASED</t>
  </si>
  <si>
    <t>2009DM-0003330</t>
  </si>
  <si>
    <t>2002V-0001063</t>
  </si>
  <si>
    <t>2006DM-0000211 R3</t>
  </si>
  <si>
    <t>2006DM-0000121-R</t>
  </si>
  <si>
    <t>SUPERTEX MEDICA</t>
  </si>
  <si>
    <t>2010DM-004788</t>
  </si>
  <si>
    <t>2008DM-0002823</t>
  </si>
  <si>
    <t>GLOBAL HEALT</t>
  </si>
  <si>
    <t>2015DM-0003265</t>
  </si>
  <si>
    <t>2005V-0003248</t>
  </si>
  <si>
    <t>2009DM-0005068</t>
  </si>
  <si>
    <t>KENDALL</t>
  </si>
  <si>
    <t>V-003497</t>
  </si>
  <si>
    <t>LABSAR</t>
  </si>
  <si>
    <t>2008DM-0002276</t>
  </si>
  <si>
    <t>DM-0000529</t>
  </si>
  <si>
    <t>2012DM-0001798-R1</t>
  </si>
  <si>
    <t>DM-0000117R1</t>
  </si>
  <si>
    <t>2012DM-0008596</t>
  </si>
  <si>
    <t>V-0003443</t>
  </si>
  <si>
    <t>2006DM-000290</t>
  </si>
  <si>
    <t>WRP</t>
  </si>
  <si>
    <t>2008DM-0001910</t>
  </si>
  <si>
    <t>2007DM-0000956</t>
  </si>
  <si>
    <t>ASEMEDIC</t>
  </si>
  <si>
    <t>2014DM-0002624</t>
  </si>
  <si>
    <t>2008DM-0001481</t>
  </si>
  <si>
    <t>VENDATEX/SUPERTEX</t>
  </si>
  <si>
    <t>2008M-010324R2</t>
  </si>
  <si>
    <t>2008M-010310R2</t>
  </si>
  <si>
    <t>2009DM-0003675</t>
  </si>
  <si>
    <t>2008DM-0001755</t>
  </si>
  <si>
    <t>VENDATEX</t>
  </si>
  <si>
    <t>2011 DM-0007879</t>
  </si>
  <si>
    <t>2006DM-0000019</t>
  </si>
  <si>
    <t>IVAN EDUARDO GARZON GARCIA</t>
  </si>
  <si>
    <t>GERENTE</t>
  </si>
  <si>
    <t>Elaboro.Liliana Paola Barrera Peña</t>
  </si>
  <si>
    <t>Ejecutivo de cuentas</t>
  </si>
  <si>
    <t>Coosboy</t>
  </si>
  <si>
    <t>2014DM - 0002592-R1</t>
  </si>
  <si>
    <t>2012DM-0009243</t>
  </si>
  <si>
    <t>2014DM-0011008</t>
  </si>
  <si>
    <t>2004V-0002975 -ET.</t>
  </si>
  <si>
    <t>SMITHS</t>
  </si>
  <si>
    <t>2005V-01301-R1</t>
  </si>
  <si>
    <t>DM-00162-R3</t>
  </si>
  <si>
    <t>DM-0000279R3</t>
  </si>
  <si>
    <t>DM-0007441</t>
  </si>
  <si>
    <t>DM-0000124</t>
  </si>
  <si>
    <t>2012DM-0001425-R1</t>
  </si>
  <si>
    <t>DM-0004804</t>
  </si>
  <si>
    <t>2006DM-0000246</t>
  </si>
  <si>
    <t>DM-0001079</t>
  </si>
  <si>
    <t>DM-0000211-R3</t>
  </si>
  <si>
    <t>DM-0000909R2</t>
  </si>
  <si>
    <t>V-000771R2</t>
  </si>
  <si>
    <t>2014DM-000768-R3</t>
  </si>
  <si>
    <t>DM-00000341</t>
  </si>
  <si>
    <t>DM-0000982</t>
  </si>
  <si>
    <t>V-001389-R1</t>
  </si>
  <si>
    <t>DM-0000847R2</t>
  </si>
  <si>
    <t>DM-0000231-R1</t>
  </si>
  <si>
    <t>DM-0002152</t>
  </si>
  <si>
    <t>DM-0003155</t>
  </si>
  <si>
    <t>2012DM-0009396</t>
  </si>
  <si>
    <t>DM-0000098-R1</t>
  </si>
  <si>
    <t>Atentamente</t>
  </si>
  <si>
    <t>LUZ MARINA PAYAN RUBIANO</t>
  </si>
  <si>
    <t>COBO Y ASOCIADOS</t>
  </si>
  <si>
    <t>PRECIO A CAMBIAR</t>
  </si>
  <si>
    <t>CARDINAL HEALTH</t>
  </si>
  <si>
    <t>2008DM-0001693</t>
  </si>
  <si>
    <t>65651-930pg</t>
  </si>
  <si>
    <t>65651-910pg</t>
  </si>
  <si>
    <t>N510</t>
  </si>
  <si>
    <t>CROSSTEX</t>
  </si>
  <si>
    <t>2014DM-0011245</t>
  </si>
  <si>
    <t>ML02-0138</t>
  </si>
  <si>
    <t>SU130-404D</t>
  </si>
  <si>
    <t>SU130-402D</t>
  </si>
  <si>
    <t>30414-050</t>
  </si>
  <si>
    <t>30414-025</t>
  </si>
  <si>
    <t>2014DM-0011989</t>
  </si>
  <si>
    <t>8883B</t>
  </si>
  <si>
    <t>8882B</t>
  </si>
  <si>
    <t>8881B</t>
  </si>
  <si>
    <t>8880B</t>
  </si>
  <si>
    <t>2008DM-0001698</t>
  </si>
  <si>
    <t>2D7265LP</t>
  </si>
  <si>
    <t>2D7275LP</t>
  </si>
  <si>
    <t>2D7270LP</t>
  </si>
  <si>
    <t>2D7260LP</t>
  </si>
  <si>
    <t>88TT21S</t>
  </si>
  <si>
    <t>88TT23L</t>
  </si>
  <si>
    <t>88TT22M</t>
  </si>
  <si>
    <t>2014DM-0012466</t>
  </si>
  <si>
    <t>ROMSONS</t>
  </si>
  <si>
    <t>2012DM-0009315</t>
  </si>
  <si>
    <t>GS-4006</t>
  </si>
  <si>
    <t>2014DM-0011990</t>
  </si>
  <si>
    <t>GS-1004</t>
  </si>
  <si>
    <t>SU130-1311</t>
  </si>
  <si>
    <t xml:space="preserve">
Atentamente, 
BRIGITTE LINA MEYER TELLEZ
C.C. 51.659.401 DE BOGOTA
REPRESENTANTE LEGAL
HOSPIMEDICS S.A.</t>
  </si>
  <si>
    <t>}</t>
  </si>
  <si>
    <t>2007DM-0000792</t>
  </si>
  <si>
    <t>2014DM-000259-R1</t>
  </si>
  <si>
    <t>2014DM-0002765-R1</t>
  </si>
  <si>
    <t>2012DM-0001219</t>
  </si>
  <si>
    <t>2006DM-0000119</t>
  </si>
  <si>
    <t>2008DM-0001087</t>
  </si>
  <si>
    <t>2009DM-0009291</t>
  </si>
  <si>
    <t>2009DM-012898</t>
  </si>
  <si>
    <t>2009M-92898-R1</t>
  </si>
  <si>
    <t>V-000771-R2</t>
  </si>
  <si>
    <t>V-001846-R1</t>
  </si>
  <si>
    <t>2015V-001389-R2</t>
  </si>
  <si>
    <t>2012DM-0000973-R1</t>
  </si>
  <si>
    <t>2009DM-0003674</t>
  </si>
  <si>
    <t>2007DM-0000791</t>
  </si>
  <si>
    <t>2007DM0000789</t>
  </si>
  <si>
    <t>2006DM-0000098-R1</t>
  </si>
  <si>
    <t>NO REQUERE</t>
  </si>
  <si>
    <t>2009DM-0003676</t>
  </si>
  <si>
    <t>2015DM-0002975-R1</t>
  </si>
  <si>
    <t>2011DM-0000833-R1</t>
  </si>
  <si>
    <t>2009DM-0003795</t>
  </si>
  <si>
    <t>MER MAX</t>
  </si>
  <si>
    <t>2014DM-0002764-R1</t>
  </si>
  <si>
    <t>2005V-0003336</t>
  </si>
  <si>
    <t>2013DM-0010032</t>
  </si>
  <si>
    <t>2008DM-0001444-R1</t>
  </si>
  <si>
    <t>NISSI</t>
  </si>
  <si>
    <t>2006DM-0000121-R1</t>
  </si>
  <si>
    <t>2006DM-0000391-R1</t>
  </si>
  <si>
    <t>2014DM-0001087-R1</t>
  </si>
  <si>
    <t>2011DM-0008308</t>
  </si>
  <si>
    <t>2006DM-0000260-R2</t>
  </si>
  <si>
    <t>2015DM- 001389-R2</t>
  </si>
  <si>
    <t>2013DM-0010508</t>
  </si>
  <si>
    <t>2014DM-0012060</t>
  </si>
  <si>
    <t>2008DM-0002132-R1</t>
  </si>
  <si>
    <t>2015DM-0003051-R1</t>
  </si>
  <si>
    <t>2015DM-0003053-R1</t>
  </si>
  <si>
    <t>2009DM-0004943</t>
  </si>
  <si>
    <t>2008DM-0002152</t>
  </si>
  <si>
    <t>Atentamente;</t>
  </si>
  <si>
    <t>____________________________________________________________________________________</t>
  </si>
  <si>
    <t>RAUL JOSE ARDILA MUNAR</t>
  </si>
  <si>
    <t>C.C. 79.753.960 DE BOGOTA D.C.</t>
  </si>
  <si>
    <t>JEFE DPT JURIDICO Y RECURSOS HUMANOS</t>
  </si>
  <si>
    <t>APODERADO DEL REPRESENTANTE LEGAL</t>
  </si>
  <si>
    <t>PHARMAEUROPEA</t>
  </si>
  <si>
    <t>LABORATORIOS LTDA</t>
  </si>
  <si>
    <t>HOSPIMEDICS SA</t>
  </si>
  <si>
    <t>COBO Y ASOCIADOS SAS</t>
  </si>
  <si>
    <t>PRODUSER LTDA</t>
  </si>
  <si>
    <t>ALFA TRADING SAS</t>
  </si>
  <si>
    <t>ALLERS GROUP</t>
  </si>
  <si>
    <t>PRO-H SA</t>
  </si>
  <si>
    <t>S Y D COLOMBIA</t>
  </si>
  <si>
    <t>COMERCIAL MEDICA CI LTDA</t>
  </si>
  <si>
    <t>ASEPSIS PRODUCTS LTDA</t>
  </si>
  <si>
    <t>DEPOSFARMA SAS</t>
  </si>
  <si>
    <t>TUNJA, 06 DE AGOSTO DE 2015</t>
  </si>
  <si>
    <t>ESEHRS-35-2015</t>
  </si>
  <si>
    <t>REPUBLICA DE COLOMBIA DEPARTAMENTO DE BOYACA ORGANIZACIÓN COOPERATIVA "OC LA ECONOMIA"</t>
  </si>
  <si>
    <t>HOSPITAL REGIONAL DE SOGAMOSO EMPRESA SOCIAL DEL ESTADO</t>
  </si>
  <si>
    <t>NIT:891.855.039-9</t>
  </si>
  <si>
    <t>CONVOCATORIA PUBLICA N 30 DEL 2015</t>
  </si>
  <si>
    <t>PROPUESTA ECONOMICA</t>
  </si>
  <si>
    <t>16%</t>
  </si>
  <si>
    <t>2013DM-0010773</t>
  </si>
  <si>
    <t>0</t>
  </si>
  <si>
    <t>ALFA SAFE</t>
  </si>
  <si>
    <t>CONVACTE</t>
  </si>
  <si>
    <t>DISANFER</t>
  </si>
  <si>
    <t>2004V-0003006</t>
  </si>
  <si>
    <t>2011DM-0000097-R1</t>
  </si>
  <si>
    <t>2010DM-0005313</t>
  </si>
  <si>
    <t>TAGUM</t>
  </si>
  <si>
    <t>2007V-0004339</t>
  </si>
  <si>
    <t>810081</t>
  </si>
  <si>
    <t>MERK MAX</t>
  </si>
  <si>
    <t>2008DM-002818</t>
  </si>
  <si>
    <t>2014DM-0002567-R1</t>
  </si>
  <si>
    <t>COPPER T</t>
  </si>
  <si>
    <t>2009M-012866-R1</t>
  </si>
  <si>
    <t>2013DM-0010677</t>
  </si>
  <si>
    <t>MEDICAL PLASTIC</t>
  </si>
  <si>
    <t>2006DM-0000121-R-1</t>
  </si>
  <si>
    <t>INA</t>
  </si>
  <si>
    <t>B412H</t>
  </si>
  <si>
    <t>QUIRUDENT</t>
  </si>
  <si>
    <t>ALFASAFE</t>
  </si>
  <si>
    <t>2005V-0003258</t>
  </si>
  <si>
    <t>EXAMTEX</t>
  </si>
  <si>
    <t>PROTEXION</t>
  </si>
  <si>
    <t>2010DM-0005827</t>
  </si>
  <si>
    <t>PRESICION</t>
  </si>
  <si>
    <t>2008 M-001042-R3</t>
  </si>
  <si>
    <t>2003V-0001813</t>
  </si>
  <si>
    <t>UNION MEDICAL</t>
  </si>
  <si>
    <t>2009DM-0003194</t>
  </si>
  <si>
    <t>LT300</t>
  </si>
  <si>
    <t>2005V-000771-R1</t>
  </si>
  <si>
    <t>XYPML</t>
  </si>
  <si>
    <t>2014DM-000768-R1</t>
  </si>
  <si>
    <t>KRAMERT</t>
  </si>
  <si>
    <t>2007RD-0000304</t>
  </si>
  <si>
    <t>MCP936H</t>
  </si>
  <si>
    <t>2005V-001389-R1</t>
  </si>
  <si>
    <t>20011DM-0008174</t>
  </si>
  <si>
    <t>X</t>
  </si>
  <si>
    <t>TCR55</t>
  </si>
  <si>
    <t>TCR75</t>
  </si>
  <si>
    <t>2011DM-0008175</t>
  </si>
  <si>
    <t>2002V-0000939</t>
  </si>
  <si>
    <t>2006DM-0000131</t>
  </si>
  <si>
    <t>TLC55</t>
  </si>
  <si>
    <t>TLC75</t>
  </si>
  <si>
    <t>2009DM-0004976</t>
  </si>
  <si>
    <t>2008DM-0001844 R1</t>
  </si>
  <si>
    <t>2012DM-001667-R1</t>
  </si>
  <si>
    <t>2006 DM-0000350</t>
  </si>
  <si>
    <t>XYVCP347H</t>
  </si>
  <si>
    <t>XYVCP317H</t>
  </si>
  <si>
    <t>XYVCP303H</t>
  </si>
  <si>
    <t>XYVCP346H</t>
  </si>
  <si>
    <t>2003DM-0002230</t>
  </si>
  <si>
    <t>2011M-0011975</t>
  </si>
  <si>
    <t xml:space="preserve">VISITA NUESTRA PAGINA EN INTERNET WWW.MEDIQBOY.COM Y ENCONTRARA EN TIEMPO REAL VALOR DE LA  EJECUCION DE SUS CONTRATOS, NOTAS CONTABLES Y CARTERA. </t>
  </si>
  <si>
    <t xml:space="preserve">CONDICIONES COMERCIALES </t>
  </si>
  <si>
    <t>VALIDEZ DE LA OFERTA 31/12/2015</t>
  </si>
  <si>
    <t>TIPO DE MONEDA DE NEGOCIACION $$$$$ COLOMBIANOS</t>
  </si>
  <si>
    <t>AMPARO OCAMPO RINCONASESOR COMERCIAL</t>
  </si>
  <si>
    <t xml:space="preserve">           </t>
  </si>
  <si>
    <t>SON: TRECIENTOS SESENTA Y TRES MILLONES SEISCIENTOS VEINTINUEVE MIL DOSCIENTOS DIEZ PESOS M/CTE.</t>
  </si>
  <si>
    <t>ATENTAMENTE.</t>
  </si>
  <si>
    <t>JULIO CESAR MONTAÑEZ PRIETO</t>
  </si>
  <si>
    <t>AMPARO OCAMPO</t>
  </si>
  <si>
    <t>ASESORA COMERCIAL</t>
  </si>
  <si>
    <t>O.C LA ECONOMIA.</t>
  </si>
  <si>
    <t>O.C LA ECONOMIA</t>
  </si>
  <si>
    <t>Cll. 58  #   2-80 Barrio Sta Ana  PBX.  098-745-35-35 – 740-80-33 ext 203</t>
  </si>
  <si>
    <t>Cel. 310 5 75 39 94 – 300-322-98-94 -Tunja Boyacá – E-Mail: oc.dirvendedores@yahoo.es - oc.ventas@yahoo.es</t>
  </si>
  <si>
    <t>URGO</t>
  </si>
  <si>
    <t>DESEMPATE POR CAMARA DE COMERCIO</t>
  </si>
  <si>
    <t>REASIGNADO POR CONCEPTO  TECNICO</t>
  </si>
  <si>
    <t>REASIGNADO POR CONCEPTO TECNICO</t>
  </si>
  <si>
    <t>NO HUBO OFERENTE</t>
  </si>
  <si>
    <t>KENEDD</t>
  </si>
  <si>
    <t>REASIGANDO POR CNCEPTO TENCICO</t>
  </si>
  <si>
    <t>SOFNOLI</t>
  </si>
  <si>
    <t>NO SE ASIGNA</t>
  </si>
  <si>
    <t>JHONSON Y JHONSON</t>
  </si>
  <si>
    <t xml:space="preserve">REASIGNADO [POR CONCEPTO TECNICO </t>
  </si>
  <si>
    <t>WEST MED</t>
  </si>
  <si>
    <t>MERC MAX</t>
  </si>
  <si>
    <t>ORION</t>
  </si>
  <si>
    <t>WELL LIFE</t>
  </si>
  <si>
    <t>MINDRAY</t>
  </si>
  <si>
    <t>COVIDIAN</t>
  </si>
  <si>
    <t>GLOBAL HEART CARE</t>
  </si>
  <si>
    <t>JOHNSON Y JOHNSON</t>
  </si>
  <si>
    <t>ASEPTIDINA</t>
  </si>
  <si>
    <t>SUPERTEST MEDICA</t>
  </si>
  <si>
    <t>CHERLEG</t>
  </si>
  <si>
    <t>JHONSON Y HJONSON</t>
  </si>
  <si>
    <t xml:space="preserve">GLOBAL HEALT </t>
  </si>
  <si>
    <t>OPTIMA QUALITY</t>
  </si>
  <si>
    <t>BESTMED</t>
  </si>
  <si>
    <t>BETSMED</t>
  </si>
  <si>
    <t xml:space="preserve">OPTIMAL QUALITY </t>
  </si>
  <si>
    <t>GOLDEN KER</t>
  </si>
  <si>
    <t>SUNIMED</t>
  </si>
  <si>
    <t>MEDICAL SUPLEX</t>
  </si>
  <si>
    <t>LOS PROPONENTES EN AZUL NO PASARON EVALUACION JURIDICO DOCUMENTAL</t>
  </si>
  <si>
    <t>NO HUBO OFERENTE HABILITADO</t>
  </si>
  <si>
    <t>REASIGNADO POR REVISION TECNCICA DE ESPECIFICACIONES</t>
  </si>
  <si>
    <t>REASIGNADO POR ERROR DE DIGITACION EN LA PROPUESTA</t>
  </si>
  <si>
    <t>NO SE ADJUDICO</t>
  </si>
  <si>
    <t>RESUMEN CONVOCATORIA MEDICOQUIRURGICO</t>
  </si>
  <si>
    <t>DESIERTA</t>
  </si>
  <si>
    <t>No DE ITEMS ADJUDICADOS</t>
  </si>
  <si>
    <t>TOTAL ADJUDICADO</t>
  </si>
  <si>
    <t>VALOR INICIAL ADJUDICADO</t>
  </si>
  <si>
    <t>VALOR AJUSTADO A CONTRATAR</t>
  </si>
  <si>
    <t>OBSERVACION:    Dado que la suma de las cotizaciones presentadas sobrepasan el valor de la convocatoria, se hace necesario efectuar ajuste por porcentaje de participación.</t>
  </si>
  <si>
    <t>TOTAL  LICITACION (MATERIAL MEDICOQX)</t>
  </si>
</sst>
</file>

<file path=xl/styles.xml><?xml version="1.0" encoding="utf-8"?>
<styleSheet xmlns="http://schemas.openxmlformats.org/spreadsheetml/2006/main">
  <numFmts count="14">
    <numFmt numFmtId="42" formatCode="_(&quot;$&quot;\ * #,##0_);_(&quot;$&quot;\ * \(#,##0\);_(&quot;$&quot;\ * &quot;-&quot;_);_(@_)"/>
    <numFmt numFmtId="44" formatCode="_(&quot;$&quot;\ * #,##0.00_);_(&quot;$&quot;\ * \(#,##0.00\);_(&quot;$&quot;\ * &quot;-&quot;??_);_(@_)"/>
    <numFmt numFmtId="43" formatCode="_(* #,##0.00_);_(* \(#,##0.00\);_(* &quot;-&quot;??_);_(@_)"/>
    <numFmt numFmtId="164" formatCode="&quot;$&quot;#,##0;[Red]\-&quot;$&quot;#,##0"/>
    <numFmt numFmtId="165" formatCode="_-&quot;$&quot;* #,##0_-;\-&quot;$&quot;* #,##0_-;_-&quot;$&quot;* &quot;-&quot;_-;_-@_-"/>
    <numFmt numFmtId="166" formatCode="_(* #,##0_);_(* \(#,##0\);_(* &quot;-&quot;??_);_(@_)"/>
    <numFmt numFmtId="167" formatCode="&quot;$&quot;\ #,##0.00"/>
    <numFmt numFmtId="168" formatCode="&quot;$&quot;\ #,##0"/>
    <numFmt numFmtId="169" formatCode="_(&quot;$&quot;\ * #,##0_);_(&quot;$&quot;\ * \(#,##0\);_(&quot;$&quot;\ * &quot;-&quot;??_);_(@_)"/>
    <numFmt numFmtId="170" formatCode="[$$-240A]\ #,##0"/>
    <numFmt numFmtId="171" formatCode="[$$-240A]\ #,##0_);\([$$-240A]\ #,##0\)"/>
    <numFmt numFmtId="172" formatCode="_-[$$-240A]\ * #,##0_ ;_-[$$-240A]\ * \-#,##0\ ;_-[$$-240A]\ * &quot;-&quot;_ ;_-@_ "/>
    <numFmt numFmtId="173" formatCode="_([$$-240A]\ * #,##0_);_([$$-240A]\ * \(#,##0\);_([$$-240A]\ * &quot;-&quot;_);_(@_)"/>
    <numFmt numFmtId="174" formatCode="#,##0;[Red]#,##0"/>
  </numFmts>
  <fonts count="97">
    <font>
      <sz val="11"/>
      <color theme="1"/>
      <name val="Calibri"/>
      <family val="2"/>
      <scheme val="minor"/>
    </font>
    <font>
      <sz val="11"/>
      <color theme="1"/>
      <name val="Calibri"/>
      <family val="2"/>
      <scheme val="minor"/>
    </font>
    <font>
      <b/>
      <sz val="11"/>
      <color theme="1"/>
      <name val="Calibri"/>
      <family val="2"/>
      <scheme val="minor"/>
    </font>
    <font>
      <b/>
      <sz val="11"/>
      <color indexed="8"/>
      <name val="Calibri"/>
      <family val="2"/>
    </font>
    <font>
      <b/>
      <sz val="10"/>
      <color rgb="FF00B050"/>
      <name val="Calibri"/>
      <family val="2"/>
    </font>
    <font>
      <b/>
      <sz val="10"/>
      <name val="Arial"/>
      <family val="2"/>
    </font>
    <font>
      <b/>
      <sz val="11"/>
      <color rgb="FFFF0000"/>
      <name val="Calibri"/>
      <family val="2"/>
      <scheme val="minor"/>
    </font>
    <font>
      <b/>
      <sz val="11"/>
      <name val="Calibri"/>
      <family val="2"/>
      <scheme val="minor"/>
    </font>
    <font>
      <sz val="11"/>
      <name val="Calibri"/>
      <family val="2"/>
      <scheme val="minor"/>
    </font>
    <font>
      <b/>
      <sz val="11"/>
      <color theme="4" tint="-0.249977111117893"/>
      <name val="Calibri"/>
      <family val="2"/>
      <scheme val="minor"/>
    </font>
    <font>
      <u/>
      <sz val="11"/>
      <color theme="10"/>
      <name val="Calibri"/>
      <family val="2"/>
      <scheme val="minor"/>
    </font>
    <font>
      <u/>
      <sz val="11"/>
      <color theme="11"/>
      <name val="Calibri"/>
      <family val="2"/>
      <scheme val="minor"/>
    </font>
    <font>
      <sz val="11"/>
      <color rgb="FFFF0000"/>
      <name val="Calibri"/>
      <family val="2"/>
      <scheme val="minor"/>
    </font>
    <font>
      <b/>
      <sz val="10"/>
      <color rgb="FFFF0000"/>
      <name val="Calibri"/>
      <family val="2"/>
    </font>
    <font>
      <b/>
      <sz val="12"/>
      <color theme="1"/>
      <name val="Calibri"/>
      <family val="2"/>
      <scheme val="minor"/>
    </font>
    <font>
      <sz val="14"/>
      <color theme="1"/>
      <name val="Calibri"/>
      <family val="2"/>
      <scheme val="minor"/>
    </font>
    <font>
      <sz val="14"/>
      <color theme="1"/>
      <name val="Calibri"/>
      <family val="2"/>
    </font>
    <font>
      <sz val="11"/>
      <color theme="1"/>
      <name val="Tahoma"/>
      <family val="2"/>
    </font>
    <font>
      <sz val="14"/>
      <name val="Calibri"/>
      <family val="2"/>
    </font>
    <font>
      <sz val="10"/>
      <name val="Arial"/>
      <family val="2"/>
    </font>
    <font>
      <sz val="14"/>
      <color theme="1"/>
      <name val="Tahoma"/>
      <family val="2"/>
    </font>
    <font>
      <sz val="14"/>
      <color rgb="FFFF0000"/>
      <name val="Calibri"/>
      <family val="2"/>
    </font>
    <font>
      <sz val="14"/>
      <name val="Calibri"/>
      <family val="2"/>
      <scheme val="minor"/>
    </font>
    <font>
      <sz val="11"/>
      <color theme="1"/>
      <name val="Calibri"/>
      <family val="2"/>
    </font>
    <font>
      <sz val="11"/>
      <name val="Calibri"/>
      <family val="2"/>
    </font>
    <font>
      <sz val="11"/>
      <color rgb="FFFF0000"/>
      <name val="Calibri"/>
      <family val="2"/>
    </font>
    <font>
      <sz val="11"/>
      <color theme="1"/>
      <name val="Arial"/>
      <family val="2"/>
    </font>
    <font>
      <b/>
      <sz val="11"/>
      <color theme="1"/>
      <name val="Arial"/>
      <family val="2"/>
    </font>
    <font>
      <b/>
      <sz val="26"/>
      <color theme="1"/>
      <name val="Calibri"/>
      <family val="2"/>
      <scheme val="minor"/>
    </font>
    <font>
      <sz val="12"/>
      <color theme="1"/>
      <name val="Calibri"/>
      <family val="2"/>
      <scheme val="minor"/>
    </font>
    <font>
      <b/>
      <sz val="36"/>
      <color theme="1"/>
      <name val="Calibri"/>
      <family val="2"/>
      <scheme val="minor"/>
    </font>
    <font>
      <sz val="36"/>
      <color theme="1"/>
      <name val="Calibri"/>
      <family val="2"/>
      <scheme val="minor"/>
    </font>
    <font>
      <b/>
      <sz val="24"/>
      <color theme="1"/>
      <name val="Calibri"/>
      <family val="2"/>
      <scheme val="minor"/>
    </font>
    <font>
      <b/>
      <sz val="13"/>
      <color theme="1"/>
      <name val="Arial"/>
      <family val="2"/>
    </font>
    <font>
      <sz val="13"/>
      <color theme="1"/>
      <name val="Arial"/>
      <family val="2"/>
    </font>
    <font>
      <sz val="13"/>
      <name val="Arial"/>
      <family val="2"/>
    </font>
    <font>
      <sz val="12"/>
      <name val="Calibri"/>
      <family val="2"/>
      <scheme val="minor"/>
    </font>
    <font>
      <sz val="12"/>
      <color rgb="FFFF0000"/>
      <name val="Calibri"/>
      <family val="2"/>
      <scheme val="minor"/>
    </font>
    <font>
      <sz val="13"/>
      <color rgb="FFFF0000"/>
      <name val="Arial"/>
      <family val="2"/>
    </font>
    <font>
      <b/>
      <sz val="18"/>
      <color theme="1"/>
      <name val="Arial"/>
      <family val="2"/>
    </font>
    <font>
      <b/>
      <sz val="14"/>
      <color theme="1"/>
      <name val="Arial"/>
      <family val="2"/>
    </font>
    <font>
      <b/>
      <sz val="27"/>
      <color theme="1"/>
      <name val="Calibri"/>
      <family val="2"/>
      <scheme val="minor"/>
    </font>
    <font>
      <b/>
      <sz val="22"/>
      <color theme="1"/>
      <name val="Calibri"/>
      <family val="2"/>
      <scheme val="minor"/>
    </font>
    <font>
      <sz val="11"/>
      <color indexed="10"/>
      <name val="Calibri"/>
      <family val="2"/>
    </font>
    <font>
      <sz val="11"/>
      <color indexed="8"/>
      <name val="Tahoma"/>
      <family val="2"/>
    </font>
    <font>
      <sz val="10"/>
      <name val="Book Antiqua"/>
      <family val="2"/>
    </font>
    <font>
      <sz val="11"/>
      <name val="Arial"/>
      <family val="2"/>
    </font>
    <font>
      <b/>
      <sz val="10"/>
      <color theme="1"/>
      <name val="Book Antiqua"/>
      <family val="1"/>
    </font>
    <font>
      <sz val="12"/>
      <color theme="1"/>
      <name val="Calibri"/>
      <family val="2"/>
    </font>
    <font>
      <sz val="12"/>
      <name val="Calibri"/>
      <family val="2"/>
    </font>
    <font>
      <sz val="12"/>
      <color theme="1"/>
      <name val="Tahoma"/>
      <family val="2"/>
    </font>
    <font>
      <sz val="12"/>
      <color rgb="FFFF0000"/>
      <name val="Calibri"/>
      <family val="2"/>
    </font>
    <font>
      <sz val="12"/>
      <color theme="1"/>
      <name val="Arial"/>
      <family val="2"/>
    </font>
    <font>
      <b/>
      <sz val="12"/>
      <color theme="1"/>
      <name val="Calibri"/>
      <family val="2"/>
    </font>
    <font>
      <b/>
      <sz val="24"/>
      <color theme="1"/>
      <name val="Calibri"/>
      <family val="2"/>
    </font>
    <font>
      <b/>
      <sz val="14"/>
      <color theme="1"/>
      <name val="Calibri"/>
      <family val="2"/>
    </font>
    <font>
      <b/>
      <sz val="14"/>
      <color theme="1"/>
      <name val="Calibri"/>
      <family val="2"/>
      <scheme val="minor"/>
    </font>
    <font>
      <b/>
      <sz val="16"/>
      <color theme="1"/>
      <name val="Calibri"/>
      <family val="2"/>
      <scheme val="minor"/>
    </font>
    <font>
      <b/>
      <sz val="18"/>
      <color theme="1"/>
      <name val="Calibri"/>
      <family val="2"/>
      <scheme val="minor"/>
    </font>
    <font>
      <sz val="14"/>
      <color theme="1"/>
      <name val="Arial"/>
      <family val="2"/>
    </font>
    <font>
      <b/>
      <sz val="14"/>
      <color indexed="8"/>
      <name val="Calibri"/>
      <family val="2"/>
    </font>
    <font>
      <b/>
      <sz val="8"/>
      <color theme="1"/>
      <name val="Calibri"/>
      <family val="2"/>
      <scheme val="minor"/>
    </font>
    <font>
      <b/>
      <sz val="8"/>
      <name val="Calibri"/>
      <family val="2"/>
      <scheme val="minor"/>
    </font>
    <font>
      <sz val="8"/>
      <color theme="1"/>
      <name val="Calibri"/>
      <family val="2"/>
      <scheme val="minor"/>
    </font>
    <font>
      <sz val="8"/>
      <name val="Calibri"/>
      <family val="2"/>
      <scheme val="minor"/>
    </font>
    <font>
      <b/>
      <sz val="11"/>
      <color theme="1"/>
      <name val="Calibri"/>
      <family val="2"/>
    </font>
    <font>
      <sz val="8"/>
      <color theme="1"/>
      <name val="Calibri"/>
      <family val="2"/>
    </font>
    <font>
      <b/>
      <u/>
      <sz val="12"/>
      <color theme="1"/>
      <name val="Arial Narrow"/>
      <family val="2"/>
    </font>
    <font>
      <b/>
      <sz val="12"/>
      <color theme="1"/>
      <name val="Arial Narrow"/>
      <family val="2"/>
    </font>
    <font>
      <b/>
      <sz val="9"/>
      <color indexed="81"/>
      <name val="Tahoma"/>
      <family val="2"/>
    </font>
    <font>
      <sz val="16"/>
      <color theme="1"/>
      <name val="Calibri"/>
      <family val="2"/>
      <scheme val="minor"/>
    </font>
    <font>
      <b/>
      <i/>
      <sz val="18"/>
      <color theme="1"/>
      <name val="Arial"/>
      <family val="2"/>
    </font>
    <font>
      <sz val="18"/>
      <color theme="1"/>
      <name val="Calibri"/>
      <family val="2"/>
      <scheme val="minor"/>
    </font>
    <font>
      <b/>
      <i/>
      <sz val="18"/>
      <name val="Arial"/>
      <family val="2"/>
    </font>
    <font>
      <b/>
      <sz val="18"/>
      <color rgb="FF000000"/>
      <name val="Calibri"/>
      <family val="2"/>
    </font>
    <font>
      <b/>
      <sz val="13"/>
      <color theme="1"/>
      <name val="Calibri"/>
      <family val="2"/>
      <scheme val="minor"/>
    </font>
    <font>
      <sz val="13"/>
      <color theme="1"/>
      <name val="Calibri"/>
      <family val="2"/>
      <scheme val="minor"/>
    </font>
    <font>
      <sz val="13"/>
      <name val="Calibri"/>
      <family val="2"/>
      <scheme val="minor"/>
    </font>
    <font>
      <sz val="13"/>
      <color rgb="FFFF0000"/>
      <name val="Calibri"/>
      <family val="2"/>
      <scheme val="minor"/>
    </font>
    <font>
      <b/>
      <i/>
      <sz val="16"/>
      <name val="Calibri"/>
      <family val="2"/>
      <scheme val="minor"/>
    </font>
    <font>
      <b/>
      <i/>
      <sz val="18"/>
      <name val="Calibri"/>
      <family val="2"/>
      <scheme val="minor"/>
    </font>
    <font>
      <b/>
      <i/>
      <sz val="10"/>
      <name val="Calibri"/>
      <family val="2"/>
      <scheme val="minor"/>
    </font>
    <font>
      <b/>
      <sz val="16"/>
      <color rgb="FFFF0000"/>
      <name val="Calibri"/>
      <family val="2"/>
      <scheme val="minor"/>
    </font>
    <font>
      <sz val="20"/>
      <color theme="1"/>
      <name val="Calibri"/>
      <family val="2"/>
      <scheme val="minor"/>
    </font>
    <font>
      <sz val="11"/>
      <color indexed="8"/>
      <name val="Calibri"/>
      <family val="2"/>
    </font>
    <font>
      <b/>
      <i/>
      <sz val="16"/>
      <color rgb="FFFF0000"/>
      <name val="Calibri"/>
      <family val="2"/>
      <scheme val="minor"/>
    </font>
    <font>
      <b/>
      <sz val="20"/>
      <color theme="1"/>
      <name val="Calibri"/>
      <family val="2"/>
      <scheme val="minor"/>
    </font>
    <font>
      <b/>
      <i/>
      <sz val="18"/>
      <color theme="1"/>
      <name val="Calibri"/>
      <family val="2"/>
      <scheme val="minor"/>
    </font>
    <font>
      <b/>
      <i/>
      <sz val="16"/>
      <color theme="1"/>
      <name val="Calibri"/>
      <family val="2"/>
      <scheme val="minor"/>
    </font>
    <font>
      <i/>
      <sz val="16"/>
      <color theme="1"/>
      <name val="Calibri"/>
      <family val="2"/>
      <scheme val="minor"/>
    </font>
    <font>
      <b/>
      <sz val="14"/>
      <name val="Calibri"/>
      <family val="2"/>
      <scheme val="minor"/>
    </font>
    <font>
      <b/>
      <sz val="14"/>
      <name val="Arial"/>
      <family val="2"/>
    </font>
    <font>
      <b/>
      <sz val="11"/>
      <color rgb="FF000000"/>
      <name val="Calibri"/>
      <family val="2"/>
      <scheme val="minor"/>
    </font>
    <font>
      <sz val="9"/>
      <color indexed="81"/>
      <name val="Calibri"/>
      <family val="2"/>
    </font>
    <font>
      <b/>
      <sz val="9"/>
      <color indexed="81"/>
      <name val="Calibri"/>
      <family val="2"/>
    </font>
    <font>
      <b/>
      <sz val="18"/>
      <color theme="4" tint="-0.249977111117893"/>
      <name val="Calibri"/>
      <family val="2"/>
      <scheme val="minor"/>
    </font>
    <font>
      <b/>
      <sz val="20"/>
      <color theme="4" tint="-0.249977111117893"/>
      <name val="Calibri"/>
      <family val="2"/>
      <scheme val="minor"/>
    </font>
  </fonts>
  <fills count="18">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0000"/>
        <bgColor indexed="64"/>
      </patternFill>
    </fill>
    <fill>
      <patternFill patternType="solid">
        <fgColor rgb="FFCCFFCC"/>
        <bgColor indexed="64"/>
      </patternFill>
    </fill>
    <fill>
      <patternFill patternType="solid">
        <fgColor theme="0"/>
        <bgColor indexed="27"/>
      </patternFill>
    </fill>
    <fill>
      <patternFill patternType="solid">
        <fgColor theme="0"/>
        <bgColor indexed="26"/>
      </patternFill>
    </fill>
    <fill>
      <patternFill patternType="solid">
        <fgColor rgb="FFFFFFFF"/>
        <bgColor indexed="64"/>
      </patternFill>
    </fill>
    <fill>
      <patternFill patternType="solid">
        <fgColor theme="9"/>
        <bgColor indexed="64"/>
      </patternFill>
    </fill>
    <fill>
      <patternFill patternType="solid">
        <fgColor theme="6"/>
        <bgColor indexed="64"/>
      </patternFill>
    </fill>
    <fill>
      <patternFill patternType="solid">
        <fgColor theme="4" tint="0.39997558519241921"/>
        <bgColor indexed="64"/>
      </patternFill>
    </fill>
    <fill>
      <patternFill patternType="solid">
        <fgColor theme="0" tint="-0.14999847407452621"/>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style="medium">
        <color auto="1"/>
      </left>
      <right style="thin">
        <color auto="1"/>
      </right>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s>
  <cellStyleXfs count="12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44" fontId="1" fillId="0" borderId="0" applyFont="0" applyFill="0" applyBorder="0" applyAlignment="0" applyProtection="0"/>
    <xf numFmtId="0" fontId="19" fillId="0" borderId="0"/>
    <xf numFmtId="0" fontId="84"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039">
    <xf numFmtId="0" fontId="0" fillId="0" borderId="0" xfId="0"/>
    <xf numFmtId="0" fontId="2" fillId="0" borderId="0" xfId="0" applyFont="1"/>
    <xf numFmtId="0" fontId="2" fillId="0" borderId="0" xfId="0" applyFont="1" applyAlignment="1">
      <alignment vertical="center" wrapText="1"/>
    </xf>
    <xf numFmtId="166" fontId="2" fillId="0" borderId="1" xfId="1" applyNumberFormat="1" applyFont="1" applyFill="1" applyBorder="1"/>
    <xf numFmtId="0" fontId="3" fillId="3" borderId="1" xfId="0" applyFont="1" applyFill="1" applyBorder="1" applyAlignment="1">
      <alignment horizontal="center" vertical="center" wrapText="1"/>
    </xf>
    <xf numFmtId="0" fontId="2" fillId="0" borderId="0" xfId="0" applyFont="1" applyAlignment="1">
      <alignment horizontal="center"/>
    </xf>
    <xf numFmtId="0" fontId="6" fillId="0" borderId="0" xfId="0" applyFont="1"/>
    <xf numFmtId="0" fontId="2" fillId="5" borderId="0" xfId="0" applyFont="1" applyFill="1"/>
    <xf numFmtId="166" fontId="7" fillId="0" borderId="1" xfId="1" applyNumberFormat="1" applyFont="1" applyFill="1" applyBorder="1"/>
    <xf numFmtId="0" fontId="3" fillId="3" borderId="2"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0" fillId="0" borderId="1" xfId="0" applyBorder="1"/>
    <xf numFmtId="0" fontId="0" fillId="4" borderId="1" xfId="0" applyFill="1" applyBorder="1"/>
    <xf numFmtId="0" fontId="8" fillId="4" borderId="1" xfId="0" applyFont="1" applyFill="1" applyBorder="1"/>
    <xf numFmtId="0" fontId="0" fillId="0" borderId="1" xfId="0" applyFill="1" applyBorder="1"/>
    <xf numFmtId="3" fontId="2" fillId="0" borderId="1" xfId="0" applyNumberFormat="1" applyFont="1" applyFill="1" applyBorder="1"/>
    <xf numFmtId="0" fontId="0" fillId="0" borderId="1" xfId="0" applyFill="1" applyBorder="1" applyAlignment="1">
      <alignment horizontal="center" vertical="center"/>
    </xf>
    <xf numFmtId="0" fontId="0" fillId="0" borderId="0" xfId="0" applyBorder="1"/>
    <xf numFmtId="9" fontId="7" fillId="0" borderId="1" xfId="2" applyFont="1" applyFill="1" applyBorder="1"/>
    <xf numFmtId="0" fontId="2" fillId="0" borderId="0" xfId="0" applyFont="1" applyAlignment="1">
      <alignment wrapText="1"/>
    </xf>
    <xf numFmtId="0" fontId="2" fillId="0" borderId="1" xfId="0" applyFont="1" applyFill="1" applyBorder="1"/>
    <xf numFmtId="0" fontId="2" fillId="0" borderId="0" xfId="0" applyFont="1" applyFill="1"/>
    <xf numFmtId="0" fontId="6" fillId="0" borderId="0" xfId="0" applyFont="1" applyFill="1"/>
    <xf numFmtId="0" fontId="2" fillId="0" borderId="0" xfId="0" applyFont="1" applyFill="1" applyAlignment="1">
      <alignment horizontal="center"/>
    </xf>
    <xf numFmtId="0" fontId="2" fillId="0" borderId="0" xfId="0" applyFont="1" applyFill="1" applyAlignment="1">
      <alignment wrapText="1"/>
    </xf>
    <xf numFmtId="0" fontId="0" fillId="0" borderId="0" xfId="0" applyAlignment="1">
      <alignment wrapText="1"/>
    </xf>
    <xf numFmtId="166" fontId="0" fillId="0" borderId="0" xfId="1" applyNumberFormat="1" applyFont="1"/>
    <xf numFmtId="0" fontId="2" fillId="0" borderId="1" xfId="0" applyFont="1" applyBorder="1"/>
    <xf numFmtId="0" fontId="2" fillId="0" borderId="1" xfId="0" applyFont="1" applyBorder="1" applyAlignment="1">
      <alignment wrapText="1"/>
    </xf>
    <xf numFmtId="166" fontId="2" fillId="0" borderId="1" xfId="1" applyNumberFormat="1" applyFont="1" applyBorder="1"/>
    <xf numFmtId="10" fontId="0" fillId="0" borderId="0" xfId="2" applyNumberFormat="1" applyFont="1"/>
    <xf numFmtId="167" fontId="0" fillId="0" borderId="0" xfId="1" applyNumberFormat="1" applyFont="1"/>
    <xf numFmtId="0" fontId="0" fillId="0" borderId="0" xfId="0" applyBorder="1" applyAlignment="1">
      <alignment wrapText="1"/>
    </xf>
    <xf numFmtId="166" fontId="0" fillId="0" borderId="0" xfId="1" applyNumberFormat="1" applyFont="1" applyBorder="1"/>
    <xf numFmtId="166" fontId="2" fillId="0" borderId="0" xfId="1" applyNumberFormat="1" applyFont="1" applyBorder="1"/>
    <xf numFmtId="0" fontId="2" fillId="0" borderId="0" xfId="0" applyFont="1" applyBorder="1"/>
    <xf numFmtId="0" fontId="2" fillId="6" borderId="0" xfId="0" applyFont="1" applyFill="1"/>
    <xf numFmtId="0" fontId="0" fillId="7" borderId="1" xfId="0" applyFill="1" applyBorder="1"/>
    <xf numFmtId="166" fontId="7" fillId="7" borderId="1" xfId="1" applyNumberFormat="1" applyFont="1" applyFill="1" applyBorder="1"/>
    <xf numFmtId="0" fontId="2" fillId="7" borderId="0" xfId="0" applyFont="1" applyFill="1"/>
    <xf numFmtId="0" fontId="0" fillId="7" borderId="1" xfId="0" applyFill="1" applyBorder="1" applyAlignment="1">
      <alignment horizontal="left" vertical="center"/>
    </xf>
    <xf numFmtId="0" fontId="2" fillId="7" borderId="1" xfId="0" applyFont="1" applyFill="1" applyBorder="1" applyAlignment="1">
      <alignment horizontal="left" vertical="center"/>
    </xf>
    <xf numFmtId="166" fontId="7" fillId="0" borderId="1" xfId="0" applyNumberFormat="1" applyFont="1" applyBorder="1"/>
    <xf numFmtId="0" fontId="2" fillId="8" borderId="0" xfId="0" applyFont="1" applyFill="1"/>
    <xf numFmtId="0" fontId="7" fillId="0" borderId="1" xfId="0" applyFont="1" applyFill="1" applyBorder="1"/>
    <xf numFmtId="0" fontId="7" fillId="0" borderId="0" xfId="0" applyFont="1" applyFill="1"/>
    <xf numFmtId="0" fontId="2" fillId="4" borderId="1" xfId="0" applyFont="1" applyFill="1" applyBorder="1"/>
    <xf numFmtId="0" fontId="2" fillId="4" borderId="0" xfId="0" applyFont="1" applyFill="1"/>
    <xf numFmtId="3" fontId="7" fillId="0" borderId="1" xfId="0" applyNumberFormat="1" applyFont="1" applyFill="1" applyBorder="1"/>
    <xf numFmtId="0" fontId="8" fillId="0" borderId="1" xfId="0" applyFont="1" applyFill="1" applyBorder="1" applyAlignment="1">
      <alignment horizontal="center" vertical="center"/>
    </xf>
    <xf numFmtId="0" fontId="0" fillId="0" borderId="1" xfId="0" applyFill="1" applyBorder="1" applyAlignment="1">
      <alignment wrapText="1"/>
    </xf>
    <xf numFmtId="3" fontId="2" fillId="0" borderId="1" xfId="0" applyNumberFormat="1" applyFont="1" applyFill="1" applyBorder="1" applyAlignment="1">
      <alignment wrapText="1"/>
    </xf>
    <xf numFmtId="3" fontId="7" fillId="0" borderId="1" xfId="0" applyNumberFormat="1" applyFont="1" applyFill="1" applyBorder="1" applyAlignment="1">
      <alignment vertical="center"/>
    </xf>
    <xf numFmtId="166" fontId="2" fillId="0" borderId="0" xfId="1" applyNumberFormat="1" applyFont="1" applyFill="1" applyBorder="1"/>
    <xf numFmtId="0" fontId="13" fillId="3" borderId="2" xfId="0" applyFont="1" applyFill="1" applyBorder="1" applyAlignment="1">
      <alignment horizontal="center" vertical="center" wrapText="1"/>
    </xf>
    <xf numFmtId="0" fontId="2" fillId="0" borderId="0" xfId="0" applyFont="1" applyAlignment="1">
      <alignment horizontal="right"/>
    </xf>
    <xf numFmtId="0" fontId="0" fillId="0" borderId="0" xfId="0" applyAlignment="1">
      <alignment horizontal="right"/>
    </xf>
    <xf numFmtId="0" fontId="2" fillId="7" borderId="0" xfId="0" applyFont="1" applyFill="1" applyAlignment="1">
      <alignment horizontal="right"/>
    </xf>
    <xf numFmtId="166" fontId="0" fillId="0" borderId="0" xfId="1" applyNumberFormat="1" applyFont="1" applyAlignment="1">
      <alignment horizontal="right"/>
    </xf>
    <xf numFmtId="0" fontId="2" fillId="0" borderId="1" xfId="0" applyFont="1" applyBorder="1" applyAlignment="1">
      <alignment horizontal="center" vertical="center" wrapText="1"/>
    </xf>
    <xf numFmtId="0" fontId="2" fillId="0" borderId="1" xfId="0" applyFont="1" applyBorder="1" applyAlignment="1">
      <alignment horizontal="right"/>
    </xf>
    <xf numFmtId="0" fontId="2" fillId="5" borderId="1" xfId="0" applyFont="1" applyFill="1" applyBorder="1"/>
    <xf numFmtId="0" fontId="6" fillId="0" borderId="1" xfId="0" applyFont="1" applyBorder="1"/>
    <xf numFmtId="14" fontId="0" fillId="0" borderId="0" xfId="0" applyNumberFormat="1"/>
    <xf numFmtId="0" fontId="2" fillId="0" borderId="1" xfId="0" applyFont="1" applyFill="1" applyBorder="1" applyAlignment="1">
      <alignment wrapText="1"/>
    </xf>
    <xf numFmtId="0" fontId="2" fillId="4" borderId="1" xfId="0" applyFont="1" applyFill="1" applyBorder="1" applyAlignment="1">
      <alignment wrapText="1"/>
    </xf>
    <xf numFmtId="0" fontId="7" fillId="0" borderId="1" xfId="0" applyFont="1" applyFill="1" applyBorder="1" applyAlignment="1">
      <alignment wrapText="1"/>
    </xf>
    <xf numFmtId="43" fontId="0" fillId="0" borderId="0" xfId="1" applyFont="1"/>
    <xf numFmtId="0" fontId="14" fillId="10" borderId="9" xfId="0" applyFont="1" applyFill="1" applyBorder="1" applyAlignment="1">
      <alignment horizontal="center" vertical="center"/>
    </xf>
    <xf numFmtId="3" fontId="14" fillId="10" borderId="9" xfId="0" applyNumberFormat="1" applyFont="1" applyFill="1" applyBorder="1" applyAlignment="1">
      <alignment horizontal="center" vertical="center"/>
    </xf>
    <xf numFmtId="0" fontId="15" fillId="4" borderId="13" xfId="0" applyFont="1" applyFill="1" applyBorder="1" applyAlignment="1">
      <alignment vertical="center" wrapText="1"/>
    </xf>
    <xf numFmtId="0" fontId="15" fillId="4" borderId="14" xfId="0" applyFont="1" applyFill="1" applyBorder="1" applyAlignment="1">
      <alignment vertical="center"/>
    </xf>
    <xf numFmtId="3" fontId="15" fillId="4" borderId="13" xfId="0" applyNumberFormat="1" applyFont="1" applyFill="1" applyBorder="1" applyAlignment="1">
      <alignment vertical="center" wrapText="1"/>
    </xf>
    <xf numFmtId="3" fontId="15" fillId="4" borderId="14" xfId="0" applyNumberFormat="1" applyFont="1" applyFill="1" applyBorder="1" applyAlignment="1">
      <alignment vertical="center" wrapText="1"/>
    </xf>
    <xf numFmtId="0" fontId="16" fillId="0" borderId="13" xfId="0" applyFont="1" applyBorder="1"/>
    <xf numFmtId="0" fontId="15" fillId="4" borderId="16" xfId="0" applyFont="1" applyFill="1" applyBorder="1" applyAlignment="1">
      <alignment vertical="center" wrapText="1"/>
    </xf>
    <xf numFmtId="0" fontId="15" fillId="4" borderId="17" xfId="0" applyFont="1" applyFill="1" applyBorder="1" applyAlignment="1">
      <alignment vertical="center"/>
    </xf>
    <xf numFmtId="3" fontId="15" fillId="4" borderId="16" xfId="0" applyNumberFormat="1" applyFont="1" applyFill="1" applyBorder="1" applyAlignment="1">
      <alignment vertical="center" wrapText="1"/>
    </xf>
    <xf numFmtId="3" fontId="15" fillId="4" borderId="17" xfId="0" applyNumberFormat="1" applyFont="1" applyFill="1" applyBorder="1" applyAlignment="1">
      <alignment vertical="center" wrapText="1"/>
    </xf>
    <xf numFmtId="0" fontId="16" fillId="0" borderId="16" xfId="0" applyFont="1" applyBorder="1"/>
    <xf numFmtId="0" fontId="17" fillId="0" borderId="0" xfId="0" applyFont="1"/>
    <xf numFmtId="0" fontId="17" fillId="0" borderId="1" xfId="0" applyFont="1" applyBorder="1"/>
    <xf numFmtId="0" fontId="16" fillId="4" borderId="16" xfId="0" applyFont="1" applyFill="1" applyBorder="1"/>
    <xf numFmtId="0" fontId="0" fillId="4" borderId="0" xfId="0" applyFill="1"/>
    <xf numFmtId="0" fontId="15" fillId="4" borderId="16" xfId="0" applyFont="1" applyFill="1" applyBorder="1" applyAlignment="1">
      <alignment wrapText="1"/>
    </xf>
    <xf numFmtId="0" fontId="15" fillId="4" borderId="17" xfId="0" applyFont="1" applyFill="1" applyBorder="1"/>
    <xf numFmtId="0" fontId="15" fillId="4" borderId="16" xfId="0" applyFont="1" applyFill="1" applyBorder="1"/>
    <xf numFmtId="0" fontId="8" fillId="0" borderId="0" xfId="0" applyFont="1"/>
    <xf numFmtId="0" fontId="18" fillId="0" borderId="16" xfId="0" applyFont="1" applyBorder="1"/>
    <xf numFmtId="0" fontId="12" fillId="0" borderId="0" xfId="0" applyFont="1"/>
    <xf numFmtId="0" fontId="20" fillId="4" borderId="16" xfId="18" applyFont="1" applyFill="1" applyBorder="1"/>
    <xf numFmtId="0" fontId="0" fillId="0" borderId="0" xfId="0" applyAlignment="1">
      <alignment vertical="center"/>
    </xf>
    <xf numFmtId="0" fontId="8" fillId="0" borderId="0" xfId="0" applyFont="1" applyFill="1"/>
    <xf numFmtId="0" fontId="18" fillId="4" borderId="16" xfId="0" applyFont="1" applyFill="1" applyBorder="1"/>
    <xf numFmtId="0" fontId="12" fillId="4" borderId="0" xfId="0" applyFont="1" applyFill="1"/>
    <xf numFmtId="0" fontId="21" fillId="0" borderId="16" xfId="0" applyFont="1" applyBorder="1"/>
    <xf numFmtId="0" fontId="0" fillId="0" borderId="0" xfId="0" applyFill="1"/>
    <xf numFmtId="0" fontId="16" fillId="0" borderId="16" xfId="0" applyFont="1" applyFill="1" applyBorder="1"/>
    <xf numFmtId="0" fontId="15" fillId="4" borderId="17" xfId="0" applyFont="1" applyFill="1" applyBorder="1" applyAlignment="1">
      <alignment vertical="center" wrapText="1"/>
    </xf>
    <xf numFmtId="0" fontId="0" fillId="0" borderId="0" xfId="0" applyFont="1" applyFill="1"/>
    <xf numFmtId="0" fontId="8" fillId="4" borderId="0" xfId="0" applyFont="1" applyFill="1"/>
    <xf numFmtId="3" fontId="15" fillId="4" borderId="16" xfId="0" applyNumberFormat="1" applyFont="1" applyFill="1" applyBorder="1"/>
    <xf numFmtId="0" fontId="22" fillId="4" borderId="16" xfId="0" applyFont="1" applyFill="1" applyBorder="1"/>
    <xf numFmtId="0" fontId="22" fillId="4" borderId="17" xfId="0" applyFont="1" applyFill="1" applyBorder="1"/>
    <xf numFmtId="0" fontId="15" fillId="0" borderId="16" xfId="0" applyFont="1" applyBorder="1" applyAlignment="1">
      <alignment vertical="center" wrapText="1"/>
    </xf>
    <xf numFmtId="0" fontId="15" fillId="0" borderId="17" xfId="0" applyFont="1" applyBorder="1" applyAlignment="1">
      <alignment vertical="center"/>
    </xf>
    <xf numFmtId="3" fontId="15" fillId="0" borderId="16" xfId="0" applyNumberFormat="1" applyFont="1" applyBorder="1" applyAlignment="1">
      <alignment vertical="center" wrapText="1"/>
    </xf>
    <xf numFmtId="3" fontId="15" fillId="0" borderId="17" xfId="0" applyNumberFormat="1" applyFont="1" applyBorder="1" applyAlignment="1">
      <alignment vertical="center" wrapText="1"/>
    </xf>
    <xf numFmtId="0" fontId="15" fillId="0" borderId="19" xfId="0" applyFont="1" applyBorder="1" applyAlignment="1">
      <alignment vertical="center" wrapText="1"/>
    </xf>
    <xf numFmtId="0" fontId="15" fillId="0" borderId="20" xfId="0" applyFont="1" applyBorder="1" applyAlignment="1">
      <alignment vertical="center"/>
    </xf>
    <xf numFmtId="3" fontId="15" fillId="0" borderId="19" xfId="0" applyNumberFormat="1" applyFont="1" applyBorder="1" applyAlignment="1">
      <alignment vertical="center" wrapText="1"/>
    </xf>
    <xf numFmtId="3" fontId="15" fillId="0" borderId="20" xfId="0" applyNumberFormat="1" applyFont="1" applyBorder="1" applyAlignment="1">
      <alignment vertical="center" wrapText="1"/>
    </xf>
    <xf numFmtId="3" fontId="0" fillId="0" borderId="0" xfId="0" applyNumberFormat="1"/>
    <xf numFmtId="44" fontId="0" fillId="0" borderId="0" xfId="17" applyFont="1" applyAlignment="1"/>
    <xf numFmtId="44" fontId="0" fillId="0" borderId="0" xfId="17" applyFont="1"/>
    <xf numFmtId="0" fontId="2" fillId="10" borderId="7" xfId="0" applyFont="1" applyFill="1" applyBorder="1" applyAlignment="1">
      <alignment horizontal="center" vertical="center"/>
    </xf>
    <xf numFmtId="0" fontId="2" fillId="10" borderId="8" xfId="0" applyFont="1" applyFill="1" applyBorder="1" applyAlignment="1">
      <alignment horizontal="center" vertical="center"/>
    </xf>
    <xf numFmtId="0" fontId="2" fillId="10" borderId="9" xfId="0" applyFont="1" applyFill="1" applyBorder="1" applyAlignment="1">
      <alignment horizontal="center" vertical="center"/>
    </xf>
    <xf numFmtId="3" fontId="2" fillId="10" borderId="9" xfId="0" applyNumberFormat="1" applyFont="1" applyFill="1" applyBorder="1" applyAlignment="1">
      <alignment horizontal="center" vertical="center"/>
    </xf>
    <xf numFmtId="44" fontId="2" fillId="10" borderId="10" xfId="17" applyFont="1" applyFill="1" applyBorder="1" applyAlignment="1">
      <alignment horizontal="center" vertical="center" wrapText="1"/>
    </xf>
    <xf numFmtId="44" fontId="2" fillId="10" borderId="7" xfId="17" applyFont="1" applyFill="1" applyBorder="1" applyAlignment="1">
      <alignment horizontal="center" vertical="center"/>
    </xf>
    <xf numFmtId="0" fontId="2" fillId="10" borderId="8" xfId="0" applyFont="1" applyFill="1" applyBorder="1" applyAlignment="1">
      <alignment horizontal="center" vertical="center" wrapText="1"/>
    </xf>
    <xf numFmtId="44" fontId="2" fillId="10" borderId="10" xfId="17" applyFont="1" applyFill="1" applyBorder="1" applyAlignment="1">
      <alignment horizontal="center" vertical="center"/>
    </xf>
    <xf numFmtId="0" fontId="2" fillId="10" borderId="7" xfId="0" applyFont="1" applyFill="1" applyBorder="1" applyAlignment="1">
      <alignment horizontal="center"/>
    </xf>
    <xf numFmtId="0" fontId="2" fillId="10" borderId="11" xfId="0" applyFont="1" applyFill="1" applyBorder="1" applyAlignment="1">
      <alignment horizontal="center"/>
    </xf>
    <xf numFmtId="0" fontId="23" fillId="0" borderId="12" xfId="0" applyFont="1" applyBorder="1"/>
    <xf numFmtId="0" fontId="0" fillId="4" borderId="13" xfId="0" applyFont="1" applyFill="1" applyBorder="1" applyAlignment="1">
      <alignment vertical="center" wrapText="1"/>
    </xf>
    <xf numFmtId="0" fontId="0" fillId="4" borderId="14" xfId="0" applyFont="1" applyFill="1" applyBorder="1" applyAlignment="1">
      <alignment vertical="center"/>
    </xf>
    <xf numFmtId="3" fontId="0" fillId="4" borderId="13" xfId="0" applyNumberFormat="1" applyFont="1" applyFill="1" applyBorder="1" applyAlignment="1">
      <alignment vertical="center" wrapText="1"/>
    </xf>
    <xf numFmtId="3" fontId="0" fillId="4" borderId="14" xfId="0" applyNumberFormat="1" applyFont="1" applyFill="1" applyBorder="1" applyAlignment="1">
      <alignment vertical="center" wrapText="1"/>
    </xf>
    <xf numFmtId="44" fontId="23" fillId="0" borderId="13" xfId="17" applyFont="1" applyBorder="1" applyAlignment="1"/>
    <xf numFmtId="44" fontId="23" fillId="0" borderId="14" xfId="0" applyNumberFormat="1" applyFont="1" applyBorder="1"/>
    <xf numFmtId="44" fontId="23" fillId="0" borderId="13" xfId="17" applyFont="1" applyBorder="1"/>
    <xf numFmtId="0" fontId="23" fillId="0" borderId="13" xfId="0" applyFont="1" applyBorder="1" applyAlignment="1">
      <alignment wrapText="1"/>
    </xf>
    <xf numFmtId="0" fontId="23" fillId="0" borderId="13" xfId="0" applyFont="1" applyBorder="1"/>
    <xf numFmtId="0" fontId="23" fillId="0" borderId="0" xfId="0" applyFont="1"/>
    <xf numFmtId="0" fontId="0" fillId="0" borderId="0" xfId="0" applyFont="1"/>
    <xf numFmtId="0" fontId="23" fillId="0" borderId="15" xfId="0" applyFont="1" applyBorder="1"/>
    <xf numFmtId="0" fontId="0" fillId="4" borderId="16" xfId="0" applyFont="1" applyFill="1" applyBorder="1" applyAlignment="1">
      <alignment vertical="center" wrapText="1"/>
    </xf>
    <xf numFmtId="0" fontId="0" fillId="4" borderId="17" xfId="0" applyFont="1" applyFill="1" applyBorder="1" applyAlignment="1">
      <alignment vertical="center"/>
    </xf>
    <xf numFmtId="3" fontId="0" fillId="4" borderId="16" xfId="0" applyNumberFormat="1" applyFont="1" applyFill="1" applyBorder="1" applyAlignment="1">
      <alignment vertical="center" wrapText="1"/>
    </xf>
    <xf numFmtId="3" fontId="0" fillId="4" borderId="17" xfId="0" applyNumberFormat="1" applyFont="1" applyFill="1" applyBorder="1" applyAlignment="1">
      <alignment vertical="center" wrapText="1"/>
    </xf>
    <xf numFmtId="44" fontId="23" fillId="0" borderId="16" xfId="17" applyFont="1" applyBorder="1" applyAlignment="1"/>
    <xf numFmtId="44" fontId="23" fillId="0" borderId="17" xfId="0" applyNumberFormat="1" applyFont="1" applyBorder="1"/>
    <xf numFmtId="44" fontId="23" fillId="0" borderId="16" xfId="17" applyFont="1" applyBorder="1"/>
    <xf numFmtId="0" fontId="23" fillId="0" borderId="16" xfId="0" applyFont="1" applyBorder="1"/>
    <xf numFmtId="0" fontId="23" fillId="4" borderId="16" xfId="0" applyFont="1" applyFill="1" applyBorder="1"/>
    <xf numFmtId="0" fontId="23" fillId="4" borderId="0" xfId="0" applyFont="1" applyFill="1"/>
    <xf numFmtId="0" fontId="0" fillId="4" borderId="0" xfId="0" applyFont="1" applyFill="1"/>
    <xf numFmtId="0" fontId="0" fillId="4" borderId="16" xfId="0" applyFont="1" applyFill="1" applyBorder="1" applyAlignment="1">
      <alignment wrapText="1"/>
    </xf>
    <xf numFmtId="0" fontId="0" fillId="4" borderId="17" xfId="0" applyFont="1" applyFill="1" applyBorder="1"/>
    <xf numFmtId="0" fontId="0" fillId="4" borderId="16" xfId="0" applyFont="1" applyFill="1" applyBorder="1"/>
    <xf numFmtId="0" fontId="24" fillId="0" borderId="16" xfId="0" applyFont="1" applyBorder="1"/>
    <xf numFmtId="0" fontId="24" fillId="0" borderId="0" xfId="0" applyFont="1"/>
    <xf numFmtId="0" fontId="25" fillId="0" borderId="16" xfId="0" applyFont="1" applyBorder="1"/>
    <xf numFmtId="0" fontId="25" fillId="0" borderId="0" xfId="0" applyFont="1"/>
    <xf numFmtId="0" fontId="17" fillId="4" borderId="16" xfId="18" applyFont="1" applyFill="1" applyBorder="1"/>
    <xf numFmtId="0" fontId="23" fillId="0" borderId="16" xfId="0" applyFont="1" applyBorder="1" applyAlignment="1">
      <alignment vertical="center"/>
    </xf>
    <xf numFmtId="0" fontId="23" fillId="0" borderId="0" xfId="0" applyFont="1" applyAlignment="1">
      <alignment vertical="center"/>
    </xf>
    <xf numFmtId="0" fontId="0" fillId="0" borderId="0" xfId="0" applyFont="1" applyAlignment="1">
      <alignment vertical="center"/>
    </xf>
    <xf numFmtId="0" fontId="24" fillId="0" borderId="16" xfId="0" applyFont="1" applyFill="1" applyBorder="1"/>
    <xf numFmtId="0" fontId="24" fillId="0" borderId="0" xfId="0" applyFont="1" applyFill="1"/>
    <xf numFmtId="0" fontId="24" fillId="4" borderId="16" xfId="0" applyFont="1" applyFill="1" applyBorder="1"/>
    <xf numFmtId="0" fontId="25" fillId="4" borderId="0" xfId="0" applyFont="1" applyFill="1"/>
    <xf numFmtId="0" fontId="23" fillId="0" borderId="16" xfId="0" applyFont="1" applyFill="1" applyBorder="1"/>
    <xf numFmtId="0" fontId="23" fillId="0" borderId="0" xfId="0" applyFont="1" applyFill="1"/>
    <xf numFmtId="0" fontId="0" fillId="4" borderId="17" xfId="0" applyFont="1" applyFill="1" applyBorder="1" applyAlignment="1">
      <alignment vertical="center" wrapText="1"/>
    </xf>
    <xf numFmtId="0" fontId="24" fillId="4" borderId="0" xfId="0" applyFont="1" applyFill="1"/>
    <xf numFmtId="0" fontId="26" fillId="4" borderId="16" xfId="0" applyFont="1" applyFill="1" applyBorder="1" applyAlignment="1"/>
    <xf numFmtId="0" fontId="23" fillId="4" borderId="17" xfId="0" applyFont="1" applyFill="1" applyBorder="1" applyAlignment="1">
      <alignment wrapText="1"/>
    </xf>
    <xf numFmtId="3" fontId="0" fillId="4" borderId="16" xfId="0" applyNumberFormat="1" applyFont="1" applyFill="1" applyBorder="1"/>
    <xf numFmtId="0" fontId="23" fillId="4" borderId="15" xfId="0" applyFont="1" applyFill="1" applyBorder="1"/>
    <xf numFmtId="44" fontId="23" fillId="4" borderId="17" xfId="0" applyNumberFormat="1" applyFont="1" applyFill="1" applyBorder="1"/>
    <xf numFmtId="44" fontId="23" fillId="4" borderId="16" xfId="17" applyFont="1" applyFill="1" applyBorder="1"/>
    <xf numFmtId="0" fontId="8" fillId="4" borderId="16" xfId="0" applyFont="1" applyFill="1" applyBorder="1"/>
    <xf numFmtId="0" fontId="8" fillId="4" borderId="17" xfId="0" applyFont="1" applyFill="1" applyBorder="1"/>
    <xf numFmtId="0" fontId="0" fillId="0" borderId="16" xfId="0" applyFont="1" applyBorder="1" applyAlignment="1">
      <alignment vertical="center" wrapText="1"/>
    </xf>
    <xf numFmtId="0" fontId="0" fillId="0" borderId="17" xfId="0" applyFont="1" applyBorder="1" applyAlignment="1">
      <alignment vertical="center"/>
    </xf>
    <xf numFmtId="3" fontId="0" fillId="0" borderId="16" xfId="0" applyNumberFormat="1" applyFont="1" applyBorder="1" applyAlignment="1">
      <alignment vertical="center" wrapText="1"/>
    </xf>
    <xf numFmtId="3" fontId="0" fillId="0" borderId="17" xfId="0" applyNumberFormat="1" applyFont="1" applyBorder="1" applyAlignment="1">
      <alignment vertical="center" wrapText="1"/>
    </xf>
    <xf numFmtId="0" fontId="23" fillId="0" borderId="18" xfId="0" applyFont="1" applyBorder="1"/>
    <xf numFmtId="0" fontId="0" fillId="0" borderId="19" xfId="0" applyFont="1" applyBorder="1" applyAlignment="1">
      <alignment vertical="center" wrapText="1"/>
    </xf>
    <xf numFmtId="0" fontId="0" fillId="0" borderId="20" xfId="0" applyFont="1" applyBorder="1" applyAlignment="1">
      <alignment vertical="center"/>
    </xf>
    <xf numFmtId="3" fontId="0" fillId="0" borderId="19" xfId="0" applyNumberFormat="1" applyFont="1" applyBorder="1" applyAlignment="1">
      <alignment vertical="center" wrapText="1"/>
    </xf>
    <xf numFmtId="3" fontId="0" fillId="0" borderId="20" xfId="0" applyNumberFormat="1" applyFont="1" applyBorder="1" applyAlignment="1">
      <alignment vertical="center" wrapText="1"/>
    </xf>
    <xf numFmtId="44" fontId="23" fillId="0" borderId="20" xfId="0" applyNumberFormat="1" applyFont="1" applyBorder="1"/>
    <xf numFmtId="0" fontId="23" fillId="0" borderId="19" xfId="0" applyFont="1" applyBorder="1"/>
    <xf numFmtId="0" fontId="23" fillId="0" borderId="21" xfId="0" applyFont="1" applyBorder="1"/>
    <xf numFmtId="0" fontId="23" fillId="4" borderId="22" xfId="0" applyFont="1" applyFill="1" applyBorder="1"/>
    <xf numFmtId="0" fontId="23" fillId="0" borderId="22" xfId="0" applyFont="1" applyBorder="1"/>
    <xf numFmtId="3" fontId="23" fillId="0" borderId="22" xfId="0" applyNumberFormat="1" applyFont="1" applyBorder="1"/>
    <xf numFmtId="44" fontId="23" fillId="0" borderId="22" xfId="17" applyFont="1" applyBorder="1" applyAlignment="1"/>
    <xf numFmtId="44" fontId="23" fillId="0" borderId="4" xfId="17" applyFont="1" applyBorder="1"/>
    <xf numFmtId="0" fontId="23" fillId="0" borderId="24" xfId="0" applyFont="1" applyBorder="1"/>
    <xf numFmtId="0" fontId="23" fillId="0" borderId="6" xfId="0" applyFont="1" applyBorder="1"/>
    <xf numFmtId="3" fontId="23" fillId="0" borderId="0" xfId="0" applyNumberFormat="1" applyFont="1"/>
    <xf numFmtId="44" fontId="23" fillId="0" borderId="0" xfId="17" applyFont="1" applyAlignment="1"/>
    <xf numFmtId="44" fontId="23" fillId="0" borderId="0" xfId="17" applyFont="1"/>
    <xf numFmtId="0" fontId="23" fillId="4" borderId="0" xfId="0" applyFont="1" applyFill="1" applyAlignment="1">
      <alignment horizontal="center"/>
    </xf>
    <xf numFmtId="0" fontId="27" fillId="0" borderId="0" xfId="0" applyFont="1"/>
    <xf numFmtId="0" fontId="2" fillId="0" borderId="0" xfId="0" applyFont="1" applyAlignment="1">
      <alignment horizontal="justify"/>
    </xf>
    <xf numFmtId="3" fontId="0" fillId="0" borderId="0" xfId="0" applyNumberFormat="1" applyFont="1"/>
    <xf numFmtId="0" fontId="29" fillId="0" borderId="0" xfId="0" applyFont="1"/>
    <xf numFmtId="0" fontId="29" fillId="0" borderId="27" xfId="0" applyFont="1" applyBorder="1" applyAlignment="1">
      <alignment horizontal="center"/>
    </xf>
    <xf numFmtId="0" fontId="29" fillId="4" borderId="0" xfId="0" applyFont="1" applyFill="1" applyBorder="1" applyAlignment="1">
      <alignment wrapText="1"/>
    </xf>
    <xf numFmtId="0" fontId="29" fillId="0" borderId="0" xfId="0" applyFont="1" applyBorder="1" applyAlignment="1">
      <alignment horizontal="center"/>
    </xf>
    <xf numFmtId="3" fontId="29" fillId="0" borderId="0" xfId="0" applyNumberFormat="1" applyFont="1" applyBorder="1" applyAlignment="1">
      <alignment horizontal="center"/>
    </xf>
    <xf numFmtId="44" fontId="29" fillId="0" borderId="0" xfId="17" applyFont="1" applyBorder="1" applyAlignment="1"/>
    <xf numFmtId="0" fontId="29" fillId="0" borderId="0" xfId="0" applyFont="1" applyBorder="1"/>
    <xf numFmtId="44" fontId="29" fillId="0" borderId="0" xfId="17" applyFont="1" applyBorder="1"/>
    <xf numFmtId="0" fontId="29" fillId="0" borderId="28" xfId="0" applyFont="1" applyBorder="1" applyAlignment="1">
      <alignment horizontal="center"/>
    </xf>
    <xf numFmtId="0" fontId="31" fillId="0" borderId="0" xfId="0" applyFont="1"/>
    <xf numFmtId="0" fontId="33" fillId="7" borderId="29" xfId="0" applyFont="1" applyFill="1" applyBorder="1" applyAlignment="1">
      <alignment horizontal="center" vertical="center"/>
    </xf>
    <xf numFmtId="0" fontId="33" fillId="7" borderId="1" xfId="0" applyFont="1" applyFill="1" applyBorder="1" applyAlignment="1">
      <alignment horizontal="center" vertical="center" wrapText="1"/>
    </xf>
    <xf numFmtId="0" fontId="33" fillId="7" borderId="1" xfId="0" applyFont="1" applyFill="1" applyBorder="1" applyAlignment="1">
      <alignment horizontal="center" vertical="center"/>
    </xf>
    <xf numFmtId="3" fontId="33" fillId="7" borderId="1" xfId="0" applyNumberFormat="1" applyFont="1" applyFill="1" applyBorder="1" applyAlignment="1">
      <alignment horizontal="center" vertical="center"/>
    </xf>
    <xf numFmtId="44" fontId="33" fillId="7" borderId="1" xfId="17" applyFont="1" applyFill="1" applyBorder="1" applyAlignment="1">
      <alignment horizontal="center" vertical="center" wrapText="1"/>
    </xf>
    <xf numFmtId="44" fontId="33" fillId="7" borderId="1" xfId="17" applyFont="1" applyFill="1" applyBorder="1" applyAlignment="1">
      <alignment horizontal="center" vertical="center"/>
    </xf>
    <xf numFmtId="0" fontId="33" fillId="7" borderId="30" xfId="0" applyFont="1" applyFill="1" applyBorder="1" applyAlignment="1">
      <alignment horizontal="center" vertical="center"/>
    </xf>
    <xf numFmtId="0" fontId="14" fillId="4" borderId="0" xfId="0" applyFont="1" applyFill="1" applyAlignment="1">
      <alignment vertical="center"/>
    </xf>
    <xf numFmtId="0" fontId="34" fillId="0" borderId="29" xfId="0" applyFont="1" applyBorder="1" applyAlignment="1">
      <alignment horizontal="center" vertical="center"/>
    </xf>
    <xf numFmtId="0" fontId="34" fillId="4" borderId="1" xfId="0" applyFont="1" applyFill="1" applyBorder="1" applyAlignment="1">
      <alignment vertical="center" wrapText="1"/>
    </xf>
    <xf numFmtId="0" fontId="34" fillId="4" borderId="1" xfId="0" applyFont="1" applyFill="1" applyBorder="1" applyAlignment="1">
      <alignment horizontal="center" vertical="center"/>
    </xf>
    <xf numFmtId="3" fontId="34" fillId="4" borderId="1" xfId="0" applyNumberFormat="1" applyFont="1" applyFill="1" applyBorder="1" applyAlignment="1">
      <alignment horizontal="center" vertical="center" wrapText="1"/>
    </xf>
    <xf numFmtId="169" fontId="34" fillId="4" borderId="1" xfId="17" applyNumberFormat="1" applyFont="1" applyFill="1" applyBorder="1" applyAlignment="1">
      <alignment vertical="center" wrapText="1"/>
    </xf>
    <xf numFmtId="169" fontId="34" fillId="0" borderId="1" xfId="17" applyNumberFormat="1" applyFont="1" applyBorder="1" applyAlignment="1">
      <alignment vertical="center"/>
    </xf>
    <xf numFmtId="169" fontId="34" fillId="0" borderId="1" xfId="0" applyNumberFormat="1" applyFont="1" applyBorder="1" applyAlignment="1">
      <alignment vertical="center"/>
    </xf>
    <xf numFmtId="0" fontId="34" fillId="0" borderId="1" xfId="0" applyFont="1" applyBorder="1" applyAlignment="1">
      <alignment horizontal="center" vertical="center"/>
    </xf>
    <xf numFmtId="0" fontId="34" fillId="0" borderId="30" xfId="0" applyFont="1" applyBorder="1" applyAlignment="1">
      <alignment horizontal="center" vertical="center"/>
    </xf>
    <xf numFmtId="0" fontId="34" fillId="4" borderId="30" xfId="0" applyFont="1" applyFill="1" applyBorder="1" applyAlignment="1">
      <alignment horizontal="center" vertical="center"/>
    </xf>
    <xf numFmtId="0" fontId="29" fillId="4" borderId="0" xfId="0" applyFont="1" applyFill="1"/>
    <xf numFmtId="169" fontId="34" fillId="4" borderId="1" xfId="17" applyNumberFormat="1" applyFont="1" applyFill="1" applyBorder="1" applyAlignment="1">
      <alignment vertical="center"/>
    </xf>
    <xf numFmtId="0" fontId="35" fillId="0" borderId="1" xfId="0" applyFont="1" applyBorder="1" applyAlignment="1">
      <alignment horizontal="center" vertical="center"/>
    </xf>
    <xf numFmtId="0" fontId="35" fillId="0" borderId="30" xfId="0" applyFont="1" applyBorder="1" applyAlignment="1">
      <alignment horizontal="center" vertical="center"/>
    </xf>
    <xf numFmtId="0" fontId="36" fillId="0" borderId="0" xfId="0" applyFont="1"/>
    <xf numFmtId="0" fontId="37" fillId="0" borderId="0" xfId="0" applyFont="1"/>
    <xf numFmtId="0" fontId="34" fillId="4" borderId="1" xfId="18" applyFont="1" applyFill="1" applyBorder="1" applyAlignment="1">
      <alignment vertical="center" wrapText="1"/>
    </xf>
    <xf numFmtId="169" fontId="34" fillId="0" borderId="1" xfId="17" applyNumberFormat="1" applyFont="1" applyBorder="1" applyAlignment="1">
      <alignment horizontal="center" vertical="center"/>
    </xf>
    <xf numFmtId="0" fontId="29" fillId="0" borderId="0" xfId="0" applyFont="1" applyAlignment="1">
      <alignment vertical="center"/>
    </xf>
    <xf numFmtId="169" fontId="35" fillId="0" borderId="1" xfId="17" applyNumberFormat="1" applyFont="1" applyBorder="1" applyAlignment="1">
      <alignment vertical="center"/>
    </xf>
    <xf numFmtId="169" fontId="35" fillId="0" borderId="1" xfId="17" applyNumberFormat="1" applyFont="1" applyFill="1" applyBorder="1" applyAlignment="1">
      <alignment vertical="center"/>
    </xf>
    <xf numFmtId="0" fontId="35" fillId="0" borderId="1" xfId="0" applyFont="1" applyFill="1" applyBorder="1" applyAlignment="1">
      <alignment horizontal="center" vertical="center"/>
    </xf>
    <xf numFmtId="0" fontId="35" fillId="0" borderId="30" xfId="0" applyFont="1" applyFill="1" applyBorder="1" applyAlignment="1">
      <alignment horizontal="center" vertical="center"/>
    </xf>
    <xf numFmtId="0" fontId="36" fillId="0" borderId="0" xfId="0" applyFont="1" applyFill="1"/>
    <xf numFmtId="0" fontId="38" fillId="4" borderId="1" xfId="0" applyFont="1" applyFill="1" applyBorder="1" applyAlignment="1">
      <alignment horizontal="center" vertical="center"/>
    </xf>
    <xf numFmtId="0" fontId="38" fillId="4" borderId="30" xfId="0" applyFont="1" applyFill="1" applyBorder="1" applyAlignment="1">
      <alignment horizontal="center" vertical="center"/>
    </xf>
    <xf numFmtId="0" fontId="37" fillId="4" borderId="0" xfId="0" applyFont="1" applyFill="1"/>
    <xf numFmtId="0" fontId="38" fillId="0" borderId="1" xfId="0" applyFont="1" applyBorder="1" applyAlignment="1">
      <alignment horizontal="center" vertical="center"/>
    </xf>
    <xf numFmtId="0" fontId="38" fillId="0" borderId="30" xfId="0" applyFont="1" applyBorder="1" applyAlignment="1">
      <alignment horizontal="center" vertical="center"/>
    </xf>
    <xf numFmtId="169" fontId="34" fillId="0" borderId="1" xfId="17" applyNumberFormat="1" applyFont="1" applyFill="1" applyBorder="1" applyAlignment="1">
      <alignment vertical="center"/>
    </xf>
    <xf numFmtId="0" fontId="34" fillId="0" borderId="1" xfId="0" applyFont="1" applyFill="1" applyBorder="1" applyAlignment="1">
      <alignment horizontal="center" vertical="center"/>
    </xf>
    <xf numFmtId="0" fontId="29" fillId="0" borderId="0" xfId="0" applyFont="1" applyFill="1"/>
    <xf numFmtId="0" fontId="34" fillId="0" borderId="30" xfId="0" applyFont="1" applyFill="1" applyBorder="1" applyAlignment="1">
      <alignment horizontal="center" vertical="center"/>
    </xf>
    <xf numFmtId="0" fontId="34" fillId="4" borderId="1" xfId="0" applyFont="1" applyFill="1" applyBorder="1" applyAlignment="1">
      <alignment horizontal="center" vertical="center" wrapText="1"/>
    </xf>
    <xf numFmtId="0" fontId="36" fillId="4" borderId="0" xfId="0" applyFont="1" applyFill="1"/>
    <xf numFmtId="0" fontId="35" fillId="0" borderId="30" xfId="0" applyFont="1" applyBorder="1" applyAlignment="1">
      <alignment horizontal="center" vertical="center" wrapText="1"/>
    </xf>
    <xf numFmtId="169" fontId="35" fillId="4" borderId="1" xfId="17" applyNumberFormat="1" applyFont="1" applyFill="1" applyBorder="1" applyAlignment="1">
      <alignment vertical="center"/>
    </xf>
    <xf numFmtId="0" fontId="35" fillId="4" borderId="1" xfId="0" applyFont="1" applyFill="1" applyBorder="1" applyAlignment="1">
      <alignment horizontal="center" vertical="center"/>
    </xf>
    <xf numFmtId="169" fontId="33" fillId="0" borderId="1" xfId="17" applyNumberFormat="1" applyFont="1" applyBorder="1" applyAlignment="1">
      <alignment vertical="center"/>
    </xf>
    <xf numFmtId="3" fontId="34" fillId="4" borderId="1" xfId="0" applyNumberFormat="1" applyFont="1" applyFill="1" applyBorder="1" applyAlignment="1">
      <alignment horizontal="center" vertical="center"/>
    </xf>
    <xf numFmtId="0" fontId="34" fillId="4" borderId="29" xfId="0" applyFont="1" applyFill="1" applyBorder="1" applyAlignment="1">
      <alignment horizontal="center" vertical="center"/>
    </xf>
    <xf numFmtId="169" fontId="34" fillId="4" borderId="1" xfId="0" applyNumberFormat="1" applyFont="1" applyFill="1" applyBorder="1" applyAlignment="1">
      <alignment vertical="center"/>
    </xf>
    <xf numFmtId="0" fontId="35" fillId="4" borderId="1" xfId="0" applyFont="1" applyFill="1" applyBorder="1" applyAlignment="1">
      <alignment vertical="center" wrapText="1"/>
    </xf>
    <xf numFmtId="0" fontId="34" fillId="0" borderId="1" xfId="0" applyFont="1" applyBorder="1" applyAlignment="1">
      <alignment vertical="center" wrapText="1"/>
    </xf>
    <xf numFmtId="3" fontId="34" fillId="0" borderId="1" xfId="0" applyNumberFormat="1" applyFont="1" applyBorder="1" applyAlignment="1">
      <alignment horizontal="center" vertical="center" wrapText="1"/>
    </xf>
    <xf numFmtId="169" fontId="34" fillId="0" borderId="1" xfId="17" applyNumberFormat="1" applyFont="1" applyBorder="1" applyAlignment="1">
      <alignment vertical="center" wrapText="1"/>
    </xf>
    <xf numFmtId="169" fontId="40" fillId="7" borderId="1" xfId="17" applyNumberFormat="1" applyFont="1" applyFill="1" applyBorder="1" applyAlignment="1">
      <alignment vertical="center"/>
    </xf>
    <xf numFmtId="0" fontId="28" fillId="0" borderId="27" xfId="0" applyFont="1" applyBorder="1" applyAlignment="1">
      <alignment horizontal="left"/>
    </xf>
    <xf numFmtId="0" fontId="29" fillId="0" borderId="32" xfId="0" applyFont="1" applyBorder="1" applyAlignment="1">
      <alignment horizontal="center"/>
    </xf>
    <xf numFmtId="0" fontId="29" fillId="4" borderId="33" xfId="0" applyFont="1" applyFill="1" applyBorder="1" applyAlignment="1">
      <alignment wrapText="1"/>
    </xf>
    <xf numFmtId="0" fontId="42" fillId="0" borderId="27" xfId="0" applyFont="1" applyBorder="1" applyAlignment="1">
      <alignment horizontal="left"/>
    </xf>
    <xf numFmtId="0" fontId="29" fillId="0" borderId="33" xfId="0" applyFont="1" applyBorder="1" applyAlignment="1">
      <alignment horizontal="center"/>
    </xf>
    <xf numFmtId="3" fontId="29" fillId="0" borderId="33" xfId="0" applyNumberFormat="1" applyFont="1" applyBorder="1" applyAlignment="1">
      <alignment horizontal="center"/>
    </xf>
    <xf numFmtId="44" fontId="29" fillId="0" borderId="33" xfId="17" applyFont="1" applyBorder="1" applyAlignment="1"/>
    <xf numFmtId="0" fontId="29" fillId="0" borderId="33" xfId="0" applyFont="1" applyBorder="1"/>
    <xf numFmtId="44" fontId="29" fillId="0" borderId="33" xfId="17" applyFont="1" applyBorder="1"/>
    <xf numFmtId="0" fontId="29" fillId="0" borderId="34" xfId="0" applyFont="1" applyBorder="1" applyAlignment="1">
      <alignment horizontal="center"/>
    </xf>
    <xf numFmtId="0" fontId="29" fillId="0" borderId="0" xfId="0" applyFont="1" applyAlignment="1">
      <alignment horizontal="center"/>
    </xf>
    <xf numFmtId="0" fontId="29" fillId="4" borderId="0" xfId="0" applyFont="1" applyFill="1" applyAlignment="1">
      <alignment wrapText="1"/>
    </xf>
    <xf numFmtId="3" fontId="29" fillId="0" borderId="0" xfId="0" applyNumberFormat="1" applyFont="1" applyAlignment="1">
      <alignment horizontal="center"/>
    </xf>
    <xf numFmtId="44" fontId="29" fillId="0" borderId="0" xfId="17" applyFont="1" applyAlignment="1"/>
    <xf numFmtId="44" fontId="29" fillId="0" borderId="0" xfId="17" applyFont="1"/>
    <xf numFmtId="0" fontId="3" fillId="11" borderId="1" xfId="0" applyFont="1" applyFill="1" applyBorder="1" applyAlignment="1">
      <alignment horizontal="center" vertical="center" wrapText="1"/>
    </xf>
    <xf numFmtId="3" fontId="3" fillId="11" borderId="1" xfId="0" applyNumberFormat="1" applyFont="1" applyFill="1" applyBorder="1" applyAlignment="1">
      <alignment horizontal="center" vertical="center" wrapText="1"/>
    </xf>
    <xf numFmtId="170" fontId="3" fillId="11" borderId="1" xfId="17" applyNumberFormat="1" applyFont="1" applyFill="1" applyBorder="1" applyAlignment="1" applyProtection="1">
      <alignment horizontal="center" vertical="center" wrapText="1"/>
    </xf>
    <xf numFmtId="170" fontId="3" fillId="11" borderId="1" xfId="0" applyNumberFormat="1" applyFont="1" applyFill="1" applyBorder="1" applyAlignment="1">
      <alignment horizontal="center" vertical="center" wrapText="1"/>
    </xf>
    <xf numFmtId="171" fontId="3" fillId="11" borderId="1" xfId="17" applyNumberFormat="1" applyFont="1" applyFill="1" applyBorder="1" applyAlignment="1" applyProtection="1">
      <alignment horizontal="center" vertical="center" wrapText="1"/>
    </xf>
    <xf numFmtId="0" fontId="3" fillId="12" borderId="0" xfId="0" applyFont="1" applyFill="1" applyAlignment="1">
      <alignment horizontal="center" wrapText="1"/>
    </xf>
    <xf numFmtId="0" fontId="3" fillId="12" borderId="0" xfId="0" applyFont="1" applyFill="1" applyAlignment="1">
      <alignment wrapText="1"/>
    </xf>
    <xf numFmtId="0" fontId="0" fillId="4" borderId="1" xfId="0" applyFont="1" applyFill="1" applyBorder="1" applyAlignment="1">
      <alignment wrapText="1"/>
    </xf>
    <xf numFmtId="0" fontId="0" fillId="12" borderId="1" xfId="0" applyFont="1" applyFill="1" applyBorder="1" applyAlignment="1">
      <alignment vertical="center" wrapText="1"/>
    </xf>
    <xf numFmtId="3" fontId="0" fillId="12" borderId="1" xfId="0" applyNumberFormat="1" applyFont="1" applyFill="1" applyBorder="1" applyAlignment="1">
      <alignment horizontal="center" vertical="center" wrapText="1"/>
    </xf>
    <xf numFmtId="170" fontId="0" fillId="12" borderId="1" xfId="0" applyNumberFormat="1" applyFont="1" applyFill="1" applyBorder="1" applyAlignment="1">
      <alignment vertical="center" wrapText="1"/>
    </xf>
    <xf numFmtId="170" fontId="0" fillId="4" borderId="1" xfId="17" applyNumberFormat="1" applyFont="1" applyFill="1" applyBorder="1" applyAlignment="1" applyProtection="1">
      <alignment wrapText="1"/>
    </xf>
    <xf numFmtId="170" fontId="0" fillId="4" borderId="1" xfId="0" applyNumberFormat="1" applyFont="1" applyFill="1" applyBorder="1" applyAlignment="1">
      <alignment wrapText="1"/>
    </xf>
    <xf numFmtId="171" fontId="0" fillId="4" borderId="1" xfId="17" applyNumberFormat="1" applyFont="1" applyFill="1" applyBorder="1" applyAlignment="1" applyProtection="1">
      <alignment wrapText="1"/>
    </xf>
    <xf numFmtId="0" fontId="0" fillId="4" borderId="1" xfId="0" applyFont="1" applyFill="1" applyBorder="1" applyAlignment="1">
      <alignment horizontal="center" wrapText="1"/>
    </xf>
    <xf numFmtId="0" fontId="0" fillId="4" borderId="0" xfId="0" applyFont="1" applyFill="1" applyAlignment="1">
      <alignment wrapText="1"/>
    </xf>
    <xf numFmtId="0" fontId="0" fillId="12" borderId="1" xfId="0" applyFont="1" applyFill="1" applyBorder="1" applyAlignment="1">
      <alignment horizontal="center" wrapText="1"/>
    </xf>
    <xf numFmtId="0" fontId="0" fillId="12" borderId="1" xfId="0" applyFont="1" applyFill="1" applyBorder="1" applyAlignment="1">
      <alignment wrapText="1"/>
    </xf>
    <xf numFmtId="0" fontId="0" fillId="12" borderId="0" xfId="0" applyFont="1" applyFill="1" applyAlignment="1">
      <alignment wrapText="1"/>
    </xf>
    <xf numFmtId="170" fontId="0" fillId="12" borderId="1" xfId="17" applyNumberFormat="1" applyFont="1" applyFill="1" applyBorder="1" applyAlignment="1" applyProtection="1">
      <alignment wrapText="1"/>
    </xf>
    <xf numFmtId="0" fontId="24" fillId="4" borderId="1" xfId="0" applyFont="1" applyFill="1" applyBorder="1" applyAlignment="1">
      <alignment horizontal="center" wrapText="1"/>
    </xf>
    <xf numFmtId="0" fontId="24" fillId="4" borderId="1" xfId="0" applyFont="1" applyFill="1" applyBorder="1" applyAlignment="1">
      <alignment wrapText="1"/>
    </xf>
    <xf numFmtId="0" fontId="24" fillId="4" borderId="0" xfId="0" applyFont="1" applyFill="1" applyAlignment="1">
      <alignment wrapText="1"/>
    </xf>
    <xf numFmtId="0" fontId="23" fillId="4" borderId="1" xfId="0" applyFont="1" applyFill="1" applyBorder="1" applyAlignment="1">
      <alignment horizontal="center" wrapText="1"/>
    </xf>
    <xf numFmtId="0" fontId="23" fillId="4" borderId="1" xfId="0" applyFont="1" applyFill="1" applyBorder="1" applyAlignment="1">
      <alignment wrapText="1"/>
    </xf>
    <xf numFmtId="0" fontId="43" fillId="4" borderId="0" xfId="0" applyFont="1" applyFill="1" applyAlignment="1">
      <alignment wrapText="1"/>
    </xf>
    <xf numFmtId="0" fontId="44" fillId="12" borderId="1" xfId="18" applyFont="1" applyFill="1" applyBorder="1" applyAlignment="1">
      <alignment wrapText="1"/>
    </xf>
    <xf numFmtId="170" fontId="0" fillId="4" borderId="1" xfId="17" applyNumberFormat="1" applyFont="1" applyFill="1" applyBorder="1" applyAlignment="1" applyProtection="1">
      <alignment horizontal="center" wrapText="1"/>
    </xf>
    <xf numFmtId="0" fontId="0" fillId="4" borderId="1" xfId="0" applyFont="1" applyFill="1" applyBorder="1" applyAlignment="1">
      <alignment horizontal="center" vertical="center" wrapText="1"/>
    </xf>
    <xf numFmtId="0" fontId="0" fillId="4" borderId="1" xfId="0" applyFont="1" applyFill="1" applyBorder="1" applyAlignment="1">
      <alignment vertical="center" wrapText="1"/>
    </xf>
    <xf numFmtId="0" fontId="0" fillId="4" borderId="0" xfId="0" applyFont="1" applyFill="1" applyAlignment="1">
      <alignment vertical="center" wrapText="1"/>
    </xf>
    <xf numFmtId="0" fontId="24" fillId="12" borderId="1" xfId="0" applyFont="1" applyFill="1" applyBorder="1" applyAlignment="1">
      <alignment wrapText="1"/>
    </xf>
    <xf numFmtId="0" fontId="24" fillId="12" borderId="1" xfId="0" applyFont="1" applyFill="1" applyBorder="1" applyAlignment="1">
      <alignment vertical="center" wrapText="1"/>
    </xf>
    <xf numFmtId="170" fontId="24" fillId="4" borderId="1" xfId="17" applyNumberFormat="1" applyFont="1" applyFill="1" applyBorder="1" applyAlignment="1" applyProtection="1">
      <alignment wrapText="1"/>
    </xf>
    <xf numFmtId="0" fontId="43" fillId="12" borderId="1" xfId="0" applyFont="1" applyFill="1" applyBorder="1" applyAlignment="1">
      <alignment horizontal="center" wrapText="1"/>
    </xf>
    <xf numFmtId="0" fontId="43" fillId="12" borderId="1" xfId="0" applyFont="1" applyFill="1" applyBorder="1" applyAlignment="1">
      <alignment wrapText="1"/>
    </xf>
    <xf numFmtId="0" fontId="43" fillId="12" borderId="0" xfId="0" applyFont="1" applyFill="1" applyAlignment="1">
      <alignment wrapText="1"/>
    </xf>
    <xf numFmtId="170" fontId="0" fillId="4" borderId="1" xfId="17" applyNumberFormat="1" applyFont="1" applyFill="1" applyBorder="1" applyAlignment="1" applyProtection="1">
      <alignment vertical="center" wrapText="1"/>
    </xf>
    <xf numFmtId="3" fontId="24" fillId="12" borderId="1" xfId="0" applyNumberFormat="1" applyFont="1" applyFill="1" applyBorder="1" applyAlignment="1">
      <alignment horizontal="center" vertical="center" wrapText="1"/>
    </xf>
    <xf numFmtId="170" fontId="24" fillId="12" borderId="1" xfId="0" applyNumberFormat="1" applyFont="1" applyFill="1" applyBorder="1" applyAlignment="1">
      <alignment vertical="center" wrapText="1"/>
    </xf>
    <xf numFmtId="170" fontId="24" fillId="4" borderId="1" xfId="0" applyNumberFormat="1" applyFont="1" applyFill="1" applyBorder="1" applyAlignment="1">
      <alignment wrapText="1"/>
    </xf>
    <xf numFmtId="171" fontId="45" fillId="4" borderId="1" xfId="17" applyNumberFormat="1" applyFont="1" applyFill="1" applyBorder="1" applyAlignment="1" applyProtection="1">
      <alignment wrapText="1"/>
    </xf>
    <xf numFmtId="0" fontId="43" fillId="4" borderId="1" xfId="0" applyFont="1" applyFill="1" applyBorder="1" applyAlignment="1">
      <alignment horizontal="center" wrapText="1"/>
    </xf>
    <xf numFmtId="0" fontId="43" fillId="4" borderId="1" xfId="0" applyFont="1" applyFill="1" applyBorder="1" applyAlignment="1">
      <alignment wrapText="1"/>
    </xf>
    <xf numFmtId="0" fontId="24" fillId="12" borderId="1" xfId="0" applyFont="1" applyFill="1" applyBorder="1" applyAlignment="1">
      <alignment horizontal="center" wrapText="1"/>
    </xf>
    <xf numFmtId="0" fontId="24" fillId="12" borderId="0" xfId="0" applyFont="1" applyFill="1" applyAlignment="1">
      <alignment wrapText="1"/>
    </xf>
    <xf numFmtId="170" fontId="24" fillId="12" borderId="1" xfId="17" applyNumberFormat="1" applyFont="1" applyFill="1" applyBorder="1" applyAlignment="1" applyProtection="1">
      <alignment wrapText="1"/>
    </xf>
    <xf numFmtId="0" fontId="46" fillId="12" borderId="1" xfId="0" applyFont="1" applyFill="1" applyBorder="1" applyAlignment="1">
      <alignment wrapText="1"/>
    </xf>
    <xf numFmtId="170" fontId="0" fillId="12" borderId="1" xfId="0" applyNumberFormat="1" applyFont="1" applyFill="1" applyBorder="1" applyAlignment="1">
      <alignment wrapText="1"/>
    </xf>
    <xf numFmtId="3" fontId="0" fillId="12" borderId="1" xfId="0" applyNumberFormat="1" applyFont="1" applyFill="1" applyBorder="1" applyAlignment="1">
      <alignment horizontal="center" wrapText="1"/>
    </xf>
    <xf numFmtId="170" fontId="24" fillId="12" borderId="1" xfId="0" applyNumberFormat="1" applyFont="1" applyFill="1" applyBorder="1" applyAlignment="1">
      <alignment wrapText="1"/>
    </xf>
    <xf numFmtId="3" fontId="0" fillId="4" borderId="1" xfId="0" applyNumberFormat="1" applyFont="1" applyFill="1" applyBorder="1" applyAlignment="1">
      <alignment horizontal="center" vertical="center" wrapText="1"/>
    </xf>
    <xf numFmtId="3" fontId="0" fillId="4" borderId="1" xfId="0" applyNumberFormat="1" applyFont="1" applyFill="1" applyBorder="1" applyAlignment="1">
      <alignment horizontal="center" wrapText="1"/>
    </xf>
    <xf numFmtId="0" fontId="47" fillId="12" borderId="0" xfId="0" applyFont="1" applyFill="1" applyAlignment="1">
      <alignment wrapText="1"/>
    </xf>
    <xf numFmtId="3" fontId="0" fillId="4" borderId="0" xfId="0" applyNumberFormat="1" applyFont="1" applyFill="1" applyAlignment="1">
      <alignment horizontal="center" wrapText="1"/>
    </xf>
    <xf numFmtId="170" fontId="0" fillId="4" borderId="0" xfId="17" applyNumberFormat="1" applyFont="1" applyFill="1" applyBorder="1" applyAlignment="1" applyProtection="1">
      <alignment wrapText="1"/>
    </xf>
    <xf numFmtId="170" fontId="0" fillId="4" borderId="0" xfId="0" applyNumberFormat="1" applyFont="1" applyFill="1" applyAlignment="1">
      <alignment wrapText="1"/>
    </xf>
    <xf numFmtId="171" fontId="0" fillId="4" borderId="0" xfId="17" applyNumberFormat="1" applyFont="1" applyFill="1" applyBorder="1" applyAlignment="1" applyProtection="1">
      <alignment wrapText="1"/>
    </xf>
    <xf numFmtId="0" fontId="0" fillId="4" borderId="0" xfId="0" applyFont="1" applyFill="1" applyAlignment="1">
      <alignment horizontal="center" wrapText="1"/>
    </xf>
    <xf numFmtId="4" fontId="2" fillId="10" borderId="10" xfId="17"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4" borderId="0" xfId="0" applyFont="1" applyFill="1" applyAlignment="1">
      <alignment vertical="center"/>
    </xf>
    <xf numFmtId="0" fontId="48" fillId="0" borderId="12" xfId="0" applyFont="1" applyFill="1" applyBorder="1" applyAlignment="1">
      <alignment horizontal="center" vertical="center"/>
    </xf>
    <xf numFmtId="0" fontId="29" fillId="4" borderId="13" xfId="0" applyFont="1" applyFill="1" applyBorder="1" applyAlignment="1">
      <alignment vertical="center" wrapText="1"/>
    </xf>
    <xf numFmtId="0" fontId="29" fillId="4" borderId="14" xfId="0" applyFont="1" applyFill="1" applyBorder="1" applyAlignment="1">
      <alignment horizontal="center" vertical="center"/>
    </xf>
    <xf numFmtId="3" fontId="29" fillId="4" borderId="13" xfId="0" applyNumberFormat="1" applyFont="1" applyFill="1" applyBorder="1" applyAlignment="1">
      <alignment horizontal="center" vertical="center" wrapText="1"/>
    </xf>
    <xf numFmtId="4" fontId="29" fillId="4" borderId="12" xfId="0" applyNumberFormat="1" applyFont="1" applyFill="1" applyBorder="1" applyAlignment="1">
      <alignment vertical="center" wrapText="1"/>
    </xf>
    <xf numFmtId="43" fontId="48" fillId="0" borderId="13" xfId="1" applyFont="1" applyBorder="1" applyAlignment="1">
      <alignment vertical="center"/>
    </xf>
    <xf numFmtId="44" fontId="48" fillId="0" borderId="14" xfId="0" applyNumberFormat="1" applyFont="1" applyBorder="1" applyAlignment="1">
      <alignment vertical="center"/>
    </xf>
    <xf numFmtId="44" fontId="48" fillId="0" borderId="13" xfId="17" applyFont="1" applyBorder="1" applyAlignment="1">
      <alignment vertical="center"/>
    </xf>
    <xf numFmtId="0" fontId="48" fillId="0" borderId="13" xfId="0" applyFont="1" applyBorder="1" applyAlignment="1">
      <alignment horizontal="center" vertical="center"/>
    </xf>
    <xf numFmtId="0" fontId="48" fillId="0" borderId="13" xfId="0" applyFont="1" applyBorder="1" applyAlignment="1">
      <alignment horizontal="left" vertical="center"/>
    </xf>
    <xf numFmtId="0" fontId="16" fillId="0" borderId="0" xfId="0" applyFont="1" applyAlignment="1">
      <alignment vertical="center"/>
    </xf>
    <xf numFmtId="0" fontId="48" fillId="0" borderId="15" xfId="0" applyFont="1" applyFill="1" applyBorder="1" applyAlignment="1">
      <alignment horizontal="center" vertical="center"/>
    </xf>
    <xf numFmtId="0" fontId="29" fillId="4" borderId="16" xfId="0" applyFont="1" applyFill="1" applyBorder="1" applyAlignment="1">
      <alignment vertical="center" wrapText="1"/>
    </xf>
    <xf numFmtId="0" fontId="29" fillId="4" borderId="17" xfId="0" applyFont="1" applyFill="1" applyBorder="1" applyAlignment="1">
      <alignment horizontal="center" vertical="center"/>
    </xf>
    <xf numFmtId="3" fontId="29" fillId="4" borderId="16" xfId="0" applyNumberFormat="1" applyFont="1" applyFill="1" applyBorder="1" applyAlignment="1">
      <alignment horizontal="center" vertical="center" wrapText="1"/>
    </xf>
    <xf numFmtId="4" fontId="29" fillId="4" borderId="35" xfId="0" applyNumberFormat="1" applyFont="1" applyFill="1" applyBorder="1" applyAlignment="1">
      <alignment vertical="center" wrapText="1"/>
    </xf>
    <xf numFmtId="44" fontId="48" fillId="0" borderId="16" xfId="17" applyFont="1" applyBorder="1" applyAlignment="1">
      <alignment vertical="center"/>
    </xf>
    <xf numFmtId="44" fontId="48" fillId="0" borderId="17" xfId="0" applyNumberFormat="1" applyFont="1" applyBorder="1" applyAlignment="1">
      <alignment vertical="center"/>
    </xf>
    <xf numFmtId="0" fontId="48" fillId="0" borderId="16" xfId="0" applyFont="1" applyBorder="1" applyAlignment="1">
      <alignment horizontal="center" vertical="center"/>
    </xf>
    <xf numFmtId="0" fontId="48" fillId="0" borderId="16" xfId="0" applyFont="1" applyBorder="1" applyAlignment="1">
      <alignment vertical="center"/>
    </xf>
    <xf numFmtId="43" fontId="48" fillId="0" borderId="16" xfId="1" applyFont="1" applyBorder="1" applyAlignment="1">
      <alignment vertical="center"/>
    </xf>
    <xf numFmtId="0" fontId="29" fillId="0" borderId="16" xfId="0" applyFont="1" applyFill="1" applyBorder="1" applyAlignment="1">
      <alignment vertical="center" wrapText="1"/>
    </xf>
    <xf numFmtId="0" fontId="48" fillId="4" borderId="16" xfId="0" applyFont="1" applyFill="1" applyBorder="1" applyAlignment="1">
      <alignment horizontal="center" vertical="center"/>
    </xf>
    <xf numFmtId="0" fontId="48" fillId="4" borderId="16" xfId="0" applyFont="1" applyFill="1" applyBorder="1" applyAlignment="1">
      <alignment vertical="center"/>
    </xf>
    <xf numFmtId="0" fontId="16" fillId="4" borderId="0" xfId="0" applyFont="1" applyFill="1" applyAlignment="1">
      <alignment vertical="center"/>
    </xf>
    <xf numFmtId="0" fontId="0" fillId="4" borderId="0" xfId="0" applyFill="1" applyAlignment="1">
      <alignment vertical="center"/>
    </xf>
    <xf numFmtId="44" fontId="48" fillId="4" borderId="16" xfId="17" applyFont="1" applyFill="1" applyBorder="1" applyAlignment="1">
      <alignment vertical="center"/>
    </xf>
    <xf numFmtId="0" fontId="49" fillId="0" borderId="16" xfId="0" applyFont="1" applyBorder="1" applyAlignment="1">
      <alignment horizontal="center" vertical="center"/>
    </xf>
    <xf numFmtId="0" fontId="49" fillId="0" borderId="16" xfId="0" applyFont="1" applyBorder="1" applyAlignment="1">
      <alignment vertical="center"/>
    </xf>
    <xf numFmtId="0" fontId="18" fillId="0" borderId="0" xfId="0" applyFont="1" applyAlignment="1">
      <alignment vertical="center"/>
    </xf>
    <xf numFmtId="0" fontId="8" fillId="0" borderId="0" xfId="0" applyFont="1" applyAlignment="1">
      <alignment vertical="center"/>
    </xf>
    <xf numFmtId="0" fontId="21" fillId="0" borderId="0" xfId="0" applyFont="1" applyAlignment="1">
      <alignment vertical="center"/>
    </xf>
    <xf numFmtId="0" fontId="12" fillId="0" borderId="0" xfId="0" applyFont="1" applyAlignment="1">
      <alignment vertical="center"/>
    </xf>
    <xf numFmtId="0" fontId="50" fillId="4" borderId="16" xfId="18" applyFont="1" applyFill="1" applyBorder="1" applyAlignment="1">
      <alignment vertical="center" wrapText="1"/>
    </xf>
    <xf numFmtId="44" fontId="48" fillId="0" borderId="16" xfId="17" applyFont="1" applyBorder="1" applyAlignment="1">
      <alignment horizontal="center" vertical="center"/>
    </xf>
    <xf numFmtId="44" fontId="49" fillId="0" borderId="16" xfId="17" applyFont="1" applyBorder="1" applyAlignment="1">
      <alignment vertical="center"/>
    </xf>
    <xf numFmtId="0" fontId="49" fillId="4" borderId="16" xfId="0" applyFont="1" applyFill="1" applyBorder="1" applyAlignment="1">
      <alignment horizontal="center" vertical="center"/>
    </xf>
    <xf numFmtId="0" fontId="49" fillId="4" borderId="16" xfId="0" applyFont="1" applyFill="1" applyBorder="1" applyAlignment="1">
      <alignment vertical="center"/>
    </xf>
    <xf numFmtId="44" fontId="49" fillId="0" borderId="16" xfId="17" applyFont="1" applyFill="1" applyBorder="1" applyAlignment="1">
      <alignment vertical="center"/>
    </xf>
    <xf numFmtId="0" fontId="49" fillId="0" borderId="16" xfId="0" applyFont="1" applyFill="1" applyBorder="1" applyAlignment="1">
      <alignment horizontal="center" vertical="center"/>
    </xf>
    <xf numFmtId="0" fontId="49" fillId="0" borderId="16" xfId="0" applyFont="1" applyFill="1" applyBorder="1" applyAlignment="1">
      <alignment vertical="center"/>
    </xf>
    <xf numFmtId="0" fontId="18" fillId="0" borderId="0" xfId="0" applyFont="1" applyFill="1" applyAlignment="1">
      <alignment vertical="center"/>
    </xf>
    <xf numFmtId="0" fontId="8" fillId="0" borderId="0" xfId="0" applyFont="1" applyFill="1" applyAlignment="1">
      <alignment vertical="center"/>
    </xf>
    <xf numFmtId="0" fontId="51" fillId="4" borderId="16" xfId="0" applyFont="1" applyFill="1" applyBorder="1" applyAlignment="1">
      <alignment horizontal="center" vertical="center"/>
    </xf>
    <xf numFmtId="0" fontId="51" fillId="4" borderId="16" xfId="0" applyFont="1" applyFill="1" applyBorder="1" applyAlignment="1">
      <alignment vertical="center"/>
    </xf>
    <xf numFmtId="0" fontId="21" fillId="4" borderId="0" xfId="0" applyFont="1" applyFill="1" applyAlignment="1">
      <alignment vertical="center"/>
    </xf>
    <xf numFmtId="0" fontId="12" fillId="4" borderId="0" xfId="0" applyFont="1" applyFill="1" applyAlignment="1">
      <alignment vertical="center"/>
    </xf>
    <xf numFmtId="0" fontId="48" fillId="0" borderId="16" xfId="0" applyFont="1" applyFill="1" applyBorder="1" applyAlignment="1">
      <alignment vertical="center"/>
    </xf>
    <xf numFmtId="0" fontId="49" fillId="0" borderId="15" xfId="0" applyFont="1" applyFill="1" applyBorder="1" applyAlignment="1">
      <alignment horizontal="center" vertical="center"/>
    </xf>
    <xf numFmtId="0" fontId="36" fillId="4" borderId="16" xfId="0" applyFont="1" applyFill="1" applyBorder="1" applyAlignment="1">
      <alignment vertical="center" wrapText="1"/>
    </xf>
    <xf numFmtId="0" fontId="36" fillId="4" borderId="17" xfId="0" applyFont="1" applyFill="1" applyBorder="1" applyAlignment="1">
      <alignment horizontal="center" vertical="center"/>
    </xf>
    <xf numFmtId="3" fontId="36" fillId="4" borderId="16" xfId="0" applyNumberFormat="1" applyFont="1" applyFill="1" applyBorder="1" applyAlignment="1">
      <alignment horizontal="center" vertical="center" wrapText="1"/>
    </xf>
    <xf numFmtId="0" fontId="51" fillId="0" borderId="16" xfId="0" applyFont="1" applyBorder="1" applyAlignment="1">
      <alignment horizontal="center" vertical="center"/>
    </xf>
    <xf numFmtId="0" fontId="51" fillId="0" borderId="16" xfId="0" applyFont="1" applyBorder="1" applyAlignment="1">
      <alignment vertical="center"/>
    </xf>
    <xf numFmtId="44" fontId="48" fillId="0" borderId="16" xfId="17" applyFont="1" applyFill="1" applyBorder="1" applyAlignment="1">
      <alignment vertical="center"/>
    </xf>
    <xf numFmtId="0" fontId="48" fillId="0" borderId="16" xfId="0" applyFont="1" applyFill="1" applyBorder="1" applyAlignment="1">
      <alignment horizontal="center" vertical="center"/>
    </xf>
    <xf numFmtId="0" fontId="16" fillId="0" borderId="0" xfId="0" applyFont="1" applyFill="1" applyAlignment="1">
      <alignment vertical="center"/>
    </xf>
    <xf numFmtId="0" fontId="0" fillId="0" borderId="0" xfId="0" applyFill="1" applyAlignment="1">
      <alignment vertical="center"/>
    </xf>
    <xf numFmtId="0" fontId="29" fillId="4" borderId="17" xfId="0" applyFont="1" applyFill="1" applyBorder="1" applyAlignment="1">
      <alignment horizontal="center" vertical="center" wrapText="1"/>
    </xf>
    <xf numFmtId="0" fontId="0" fillId="0" borderId="0" xfId="0" applyFont="1" applyFill="1" applyAlignment="1">
      <alignment vertical="center"/>
    </xf>
    <xf numFmtId="0" fontId="18" fillId="4" borderId="0" xfId="0" applyFont="1" applyFill="1" applyAlignment="1">
      <alignment vertical="center"/>
    </xf>
    <xf numFmtId="0" fontId="8" fillId="4" borderId="0" xfId="0" applyFont="1" applyFill="1" applyAlignment="1">
      <alignment vertical="center"/>
    </xf>
    <xf numFmtId="44" fontId="49" fillId="4" borderId="16" xfId="17" applyFont="1" applyFill="1" applyBorder="1" applyAlignment="1">
      <alignment vertical="center"/>
    </xf>
    <xf numFmtId="0" fontId="52" fillId="4" borderId="16" xfId="0" applyFont="1" applyFill="1" applyBorder="1" applyAlignment="1">
      <alignment vertical="center" wrapText="1"/>
    </xf>
    <xf numFmtId="0" fontId="48" fillId="4" borderId="17" xfId="0" applyFont="1" applyFill="1" applyBorder="1" applyAlignment="1">
      <alignment horizontal="center" vertical="center" wrapText="1"/>
    </xf>
    <xf numFmtId="0" fontId="48" fillId="4" borderId="16" xfId="0" applyFont="1" applyFill="1" applyBorder="1" applyAlignment="1">
      <alignment vertical="center" wrapText="1"/>
    </xf>
    <xf numFmtId="3" fontId="29" fillId="4" borderId="16" xfId="0" applyNumberFormat="1" applyFont="1" applyFill="1" applyBorder="1" applyAlignment="1">
      <alignment horizontal="center" vertical="center"/>
    </xf>
    <xf numFmtId="0" fontId="29" fillId="0" borderId="16" xfId="0" applyFont="1" applyBorder="1" applyAlignment="1">
      <alignment vertical="center" wrapText="1"/>
    </xf>
    <xf numFmtId="0" fontId="29" fillId="0" borderId="17" xfId="0" applyFont="1" applyBorder="1" applyAlignment="1">
      <alignment horizontal="center" vertical="center"/>
    </xf>
    <xf numFmtId="3" fontId="29" fillId="0" borderId="16" xfId="0" applyNumberFormat="1" applyFont="1" applyBorder="1" applyAlignment="1">
      <alignment horizontal="center" vertical="center" wrapText="1"/>
    </xf>
    <xf numFmtId="0" fontId="48" fillId="0" borderId="18" xfId="0" applyFont="1" applyFill="1" applyBorder="1" applyAlignment="1">
      <alignment horizontal="center" vertical="center"/>
    </xf>
    <xf numFmtId="0" fontId="29" fillId="0" borderId="19" xfId="0" applyFont="1" applyBorder="1" applyAlignment="1">
      <alignment vertical="center" wrapText="1"/>
    </xf>
    <xf numFmtId="0" fontId="29" fillId="0" borderId="20" xfId="0" applyFont="1" applyBorder="1" applyAlignment="1">
      <alignment horizontal="center" vertical="center"/>
    </xf>
    <xf numFmtId="3" fontId="29" fillId="0" borderId="19" xfId="0" applyNumberFormat="1" applyFont="1" applyBorder="1" applyAlignment="1">
      <alignment horizontal="center" vertical="center" wrapText="1"/>
    </xf>
    <xf numFmtId="44" fontId="48" fillId="0" borderId="19" xfId="17" applyFont="1" applyBorder="1" applyAlignment="1">
      <alignment vertical="center"/>
    </xf>
    <xf numFmtId="44" fontId="48" fillId="0" borderId="20" xfId="0" applyNumberFormat="1" applyFont="1" applyBorder="1" applyAlignment="1">
      <alignment vertical="center"/>
    </xf>
    <xf numFmtId="0" fontId="48" fillId="0" borderId="19" xfId="0" applyFont="1" applyBorder="1" applyAlignment="1">
      <alignment horizontal="center" vertical="center"/>
    </xf>
    <xf numFmtId="0" fontId="48" fillId="0" borderId="19" xfId="0" applyFont="1" applyBorder="1" applyAlignment="1">
      <alignment vertical="center"/>
    </xf>
    <xf numFmtId="0" fontId="16" fillId="0" borderId="0" xfId="0" applyFont="1" applyAlignment="1">
      <alignment horizontal="center" vertical="center"/>
    </xf>
    <xf numFmtId="0" fontId="16" fillId="4" borderId="0" xfId="0" applyFont="1" applyFill="1" applyAlignment="1">
      <alignment vertical="center" wrapText="1"/>
    </xf>
    <xf numFmtId="3" fontId="16" fillId="0" borderId="0" xfId="0" applyNumberFormat="1" applyFont="1" applyAlignment="1">
      <alignment horizontal="center" vertical="center"/>
    </xf>
    <xf numFmtId="4" fontId="16" fillId="0" borderId="0" xfId="17" applyNumberFormat="1" applyFont="1" applyAlignment="1">
      <alignment vertical="center"/>
    </xf>
    <xf numFmtId="44" fontId="16" fillId="0" borderId="0" xfId="17" applyFont="1" applyAlignment="1">
      <alignment vertical="center"/>
    </xf>
    <xf numFmtId="0" fontId="55" fillId="0" borderId="0" xfId="0" applyFont="1" applyAlignment="1">
      <alignment horizontal="left" vertical="center"/>
    </xf>
    <xf numFmtId="0" fontId="0" fillId="0" borderId="0" xfId="0" applyAlignment="1">
      <alignment horizontal="center" vertical="center"/>
    </xf>
    <xf numFmtId="0" fontId="0" fillId="4" borderId="0" xfId="0" applyFill="1" applyAlignment="1">
      <alignment vertical="center" wrapText="1"/>
    </xf>
    <xf numFmtId="3" fontId="0" fillId="0" borderId="0" xfId="0" applyNumberFormat="1" applyAlignment="1">
      <alignment horizontal="center" vertical="center"/>
    </xf>
    <xf numFmtId="4" fontId="1" fillId="0" borderId="0" xfId="17" applyNumberFormat="1" applyFont="1" applyAlignment="1">
      <alignment vertical="center"/>
    </xf>
    <xf numFmtId="44" fontId="1" fillId="0" borderId="0" xfId="17" applyFont="1" applyAlignment="1">
      <alignment vertical="center"/>
    </xf>
    <xf numFmtId="0" fontId="56" fillId="10" borderId="7" xfId="0" applyFont="1" applyFill="1" applyBorder="1" applyAlignment="1">
      <alignment horizontal="center" vertical="center"/>
    </xf>
    <xf numFmtId="0" fontId="42" fillId="10" borderId="8" xfId="0" applyFont="1" applyFill="1" applyBorder="1" applyAlignment="1">
      <alignment horizontal="center" vertical="center"/>
    </xf>
    <xf numFmtId="0" fontId="14" fillId="10" borderId="9" xfId="0" applyFont="1" applyFill="1" applyBorder="1" applyAlignment="1">
      <alignment horizontal="center" vertical="center" wrapText="1"/>
    </xf>
    <xf numFmtId="169" fontId="56" fillId="10" borderId="10" xfId="17" applyNumberFormat="1" applyFont="1" applyFill="1" applyBorder="1" applyAlignment="1">
      <alignment horizontal="center" vertical="center" wrapText="1"/>
    </xf>
    <xf numFmtId="169" fontId="57" fillId="10" borderId="7" xfId="17" applyNumberFormat="1" applyFont="1" applyFill="1" applyBorder="1" applyAlignment="1">
      <alignment horizontal="center" vertical="center"/>
    </xf>
    <xf numFmtId="169" fontId="56" fillId="10" borderId="8" xfId="17" applyNumberFormat="1" applyFont="1" applyFill="1" applyBorder="1" applyAlignment="1">
      <alignment horizontal="center" vertical="center" wrapText="1"/>
    </xf>
    <xf numFmtId="42" fontId="58" fillId="10" borderId="10" xfId="17" applyNumberFormat="1" applyFont="1" applyFill="1" applyBorder="1" applyAlignment="1">
      <alignment horizontal="center" vertical="center"/>
    </xf>
    <xf numFmtId="0" fontId="56" fillId="10" borderId="7" xfId="0" applyFont="1" applyFill="1" applyBorder="1" applyAlignment="1">
      <alignment horizontal="center" wrapText="1"/>
    </xf>
    <xf numFmtId="0" fontId="56" fillId="10" borderId="11" xfId="0" applyFont="1" applyFill="1" applyBorder="1" applyAlignment="1">
      <alignment horizontal="center" wrapText="1"/>
    </xf>
    <xf numFmtId="0" fontId="16" fillId="0" borderId="12" xfId="0" applyFont="1" applyBorder="1"/>
    <xf numFmtId="3" fontId="15" fillId="4" borderId="13" xfId="0" applyNumberFormat="1" applyFont="1" applyFill="1" applyBorder="1" applyAlignment="1">
      <alignment horizontal="center" vertical="center" wrapText="1"/>
    </xf>
    <xf numFmtId="168" fontId="15" fillId="4" borderId="14" xfId="0" applyNumberFormat="1" applyFont="1" applyFill="1" applyBorder="1" applyAlignment="1">
      <alignment vertical="center" wrapText="1"/>
    </xf>
    <xf numFmtId="169" fontId="16" fillId="0" borderId="13" xfId="17" applyNumberFormat="1" applyFont="1" applyBorder="1" applyAlignment="1">
      <alignment horizontal="center"/>
    </xf>
    <xf numFmtId="44" fontId="16" fillId="0" borderId="14" xfId="0" applyNumberFormat="1" applyFont="1" applyBorder="1"/>
    <xf numFmtId="44" fontId="16" fillId="0" borderId="13" xfId="17" applyFont="1" applyBorder="1"/>
    <xf numFmtId="0" fontId="16" fillId="0" borderId="0" xfId="0" applyFont="1"/>
    <xf numFmtId="0" fontId="16" fillId="0" borderId="15" xfId="0" applyFont="1" applyBorder="1" applyAlignment="1">
      <alignment horizontal="center"/>
    </xf>
    <xf numFmtId="0" fontId="15" fillId="0" borderId="16" xfId="0" applyFont="1" applyFill="1" applyBorder="1" applyAlignment="1">
      <alignment vertical="center" wrapText="1"/>
    </xf>
    <xf numFmtId="0" fontId="15" fillId="0" borderId="17" xfId="0" applyFont="1" applyFill="1" applyBorder="1" applyAlignment="1">
      <alignment vertical="center" wrapText="1"/>
    </xf>
    <xf numFmtId="3" fontId="15" fillId="0" borderId="16" xfId="0" applyNumberFormat="1" applyFont="1" applyFill="1" applyBorder="1" applyAlignment="1">
      <alignment horizontal="center" vertical="center" wrapText="1"/>
    </xf>
    <xf numFmtId="169" fontId="15" fillId="0" borderId="17" xfId="17" applyNumberFormat="1" applyFont="1" applyFill="1" applyBorder="1" applyAlignment="1">
      <alignment horizontal="center" vertical="center" wrapText="1"/>
    </xf>
    <xf numFmtId="169" fontId="16" fillId="0" borderId="16" xfId="17" applyNumberFormat="1" applyFont="1" applyFill="1" applyBorder="1" applyAlignment="1">
      <alignment horizontal="center"/>
    </xf>
    <xf numFmtId="169" fontId="16" fillId="0" borderId="17" xfId="17" applyNumberFormat="1" applyFont="1" applyFill="1" applyBorder="1"/>
    <xf numFmtId="42" fontId="16" fillId="0" borderId="16" xfId="17" applyNumberFormat="1" applyFont="1" applyFill="1" applyBorder="1"/>
    <xf numFmtId="0" fontId="16" fillId="0" borderId="16" xfId="0" applyFont="1" applyFill="1" applyBorder="1" applyAlignment="1">
      <alignment wrapText="1"/>
    </xf>
    <xf numFmtId="0" fontId="16" fillId="0" borderId="15" xfId="0" applyFont="1" applyBorder="1"/>
    <xf numFmtId="3" fontId="15" fillId="4" borderId="16" xfId="0" applyNumberFormat="1" applyFont="1" applyFill="1" applyBorder="1" applyAlignment="1">
      <alignment horizontal="center" vertical="center" wrapText="1"/>
    </xf>
    <xf numFmtId="168" fontId="15" fillId="4" borderId="17" xfId="0" applyNumberFormat="1" applyFont="1" applyFill="1" applyBorder="1" applyAlignment="1">
      <alignment vertical="center" wrapText="1"/>
    </xf>
    <xf numFmtId="169" fontId="16" fillId="0" borderId="16" xfId="17" applyNumberFormat="1" applyFont="1" applyBorder="1" applyAlignment="1">
      <alignment horizontal="center"/>
    </xf>
    <xf numFmtId="44" fontId="16" fillId="0" borderId="17" xfId="0" applyNumberFormat="1" applyFont="1" applyBorder="1"/>
    <xf numFmtId="44" fontId="16" fillId="0" borderId="16" xfId="17" applyFont="1" applyBorder="1"/>
    <xf numFmtId="0" fontId="16" fillId="4" borderId="0" xfId="0" applyFont="1" applyFill="1"/>
    <xf numFmtId="169" fontId="16" fillId="4" borderId="16" xfId="17" applyNumberFormat="1" applyFont="1" applyFill="1" applyBorder="1" applyAlignment="1">
      <alignment horizontal="center"/>
    </xf>
    <xf numFmtId="0" fontId="18" fillId="0" borderId="0" xfId="0" applyFont="1"/>
    <xf numFmtId="0" fontId="21" fillId="0" borderId="0" xfId="0" applyFont="1"/>
    <xf numFmtId="0" fontId="15" fillId="0" borderId="16" xfId="0" applyFont="1" applyFill="1" applyBorder="1"/>
    <xf numFmtId="0" fontId="15" fillId="0" borderId="17" xfId="0" applyFont="1" applyFill="1" applyBorder="1" applyAlignment="1">
      <alignment wrapText="1"/>
    </xf>
    <xf numFmtId="0" fontId="16" fillId="0" borderId="16" xfId="0" applyFont="1" applyBorder="1" applyAlignment="1">
      <alignment vertical="center"/>
    </xf>
    <xf numFmtId="169" fontId="18" fillId="0" borderId="16" xfId="17" applyNumberFormat="1" applyFont="1" applyBorder="1" applyAlignment="1">
      <alignment horizontal="center"/>
    </xf>
    <xf numFmtId="169" fontId="18" fillId="0" borderId="16" xfId="17" applyNumberFormat="1" applyFont="1" applyFill="1" applyBorder="1" applyAlignment="1">
      <alignment horizontal="center"/>
    </xf>
    <xf numFmtId="0" fontId="18" fillId="0" borderId="16" xfId="0" applyFont="1" applyFill="1" applyBorder="1"/>
    <xf numFmtId="0" fontId="18" fillId="0" borderId="0" xfId="0" applyFont="1" applyFill="1"/>
    <xf numFmtId="0" fontId="21" fillId="4" borderId="16" xfId="0" applyFont="1" applyFill="1" applyBorder="1"/>
    <xf numFmtId="0" fontId="21" fillId="4" borderId="0" xfId="0" applyFont="1" applyFill="1"/>
    <xf numFmtId="0" fontId="15" fillId="0" borderId="17" xfId="0" applyFont="1" applyFill="1" applyBorder="1" applyAlignment="1">
      <alignment vertical="center"/>
    </xf>
    <xf numFmtId="169" fontId="16" fillId="0" borderId="17" xfId="17" applyNumberFormat="1" applyFont="1" applyBorder="1"/>
    <xf numFmtId="42" fontId="16" fillId="0" borderId="16" xfId="17" applyNumberFormat="1" applyFont="1" applyBorder="1"/>
    <xf numFmtId="169" fontId="16" fillId="0" borderId="16" xfId="17" applyNumberFormat="1" applyFont="1" applyBorder="1" applyAlignment="1">
      <alignment horizontal="center" vertical="center"/>
    </xf>
    <xf numFmtId="0" fontId="16" fillId="0" borderId="0" xfId="0" applyFont="1" applyFill="1"/>
    <xf numFmtId="0" fontId="18" fillId="4" borderId="0" xfId="0" applyFont="1" applyFill="1"/>
    <xf numFmtId="169" fontId="18" fillId="4" borderId="16" xfId="17" applyNumberFormat="1" applyFont="1" applyFill="1" applyBorder="1" applyAlignment="1">
      <alignment horizontal="center"/>
    </xf>
    <xf numFmtId="0" fontId="59" fillId="4" borderId="16" xfId="0" applyFont="1" applyFill="1" applyBorder="1" applyAlignment="1"/>
    <xf numFmtId="0" fontId="16" fillId="4" borderId="17" xfId="0" applyFont="1" applyFill="1" applyBorder="1" applyAlignment="1">
      <alignment wrapText="1"/>
    </xf>
    <xf numFmtId="169" fontId="16" fillId="4" borderId="16" xfId="0" applyNumberFormat="1" applyFont="1" applyFill="1" applyBorder="1" applyAlignment="1">
      <alignment horizontal="center"/>
    </xf>
    <xf numFmtId="44" fontId="55" fillId="0" borderId="16" xfId="17" applyFont="1" applyBorder="1"/>
    <xf numFmtId="3" fontId="15" fillId="4" borderId="16" xfId="0" applyNumberFormat="1" applyFont="1" applyFill="1" applyBorder="1" applyAlignment="1">
      <alignment horizontal="center"/>
    </xf>
    <xf numFmtId="0" fontId="16" fillId="4" borderId="15" xfId="0" applyFont="1" applyFill="1" applyBorder="1"/>
    <xf numFmtId="44" fontId="16" fillId="4" borderId="17" xfId="0" applyNumberFormat="1" applyFont="1" applyFill="1" applyBorder="1"/>
    <xf numFmtId="44" fontId="16" fillId="4" borderId="16" xfId="17" applyFont="1" applyFill="1" applyBorder="1"/>
    <xf numFmtId="3" fontId="15" fillId="0" borderId="16" xfId="0" applyNumberFormat="1" applyFont="1" applyBorder="1" applyAlignment="1">
      <alignment horizontal="center" vertical="center" wrapText="1"/>
    </xf>
    <xf numFmtId="168" fontId="15" fillId="0" borderId="17" xfId="0" applyNumberFormat="1" applyFont="1" applyBorder="1" applyAlignment="1">
      <alignment vertical="center" wrapText="1"/>
    </xf>
    <xf numFmtId="0" fontId="16" fillId="0" borderId="18" xfId="0" applyFont="1" applyBorder="1"/>
    <xf numFmtId="3" fontId="15" fillId="0" borderId="19" xfId="0" applyNumberFormat="1" applyFont="1" applyBorder="1" applyAlignment="1">
      <alignment horizontal="center" vertical="center" wrapText="1"/>
    </xf>
    <xf numFmtId="168" fontId="15" fillId="0" borderId="20" xfId="0" applyNumberFormat="1" applyFont="1" applyBorder="1" applyAlignment="1">
      <alignment vertical="center" wrapText="1"/>
    </xf>
    <xf numFmtId="169" fontId="16" fillId="0" borderId="19" xfId="17" applyNumberFormat="1" applyFont="1" applyBorder="1" applyAlignment="1">
      <alignment horizontal="center"/>
    </xf>
    <xf numFmtId="44" fontId="16" fillId="0" borderId="20" xfId="0" applyNumberFormat="1" applyFont="1" applyBorder="1"/>
    <xf numFmtId="0" fontId="16" fillId="0" borderId="19" xfId="0" applyFont="1" applyBorder="1"/>
    <xf numFmtId="0" fontId="16" fillId="0" borderId="21" xfId="0" applyFont="1" applyBorder="1"/>
    <xf numFmtId="0" fontId="16" fillId="4" borderId="22" xfId="0" applyFont="1" applyFill="1" applyBorder="1"/>
    <xf numFmtId="0" fontId="16" fillId="0" borderId="22" xfId="0" applyFont="1" applyBorder="1"/>
    <xf numFmtId="3" fontId="16" fillId="0" borderId="22" xfId="0" applyNumberFormat="1" applyFont="1" applyBorder="1" applyAlignment="1">
      <alignment horizontal="center"/>
    </xf>
    <xf numFmtId="168" fontId="16" fillId="0" borderId="22" xfId="17" applyNumberFormat="1" applyFont="1" applyBorder="1" applyAlignment="1"/>
    <xf numFmtId="169" fontId="16" fillId="0" borderId="22" xfId="17" applyNumberFormat="1" applyFont="1" applyBorder="1" applyAlignment="1">
      <alignment horizontal="center"/>
    </xf>
    <xf numFmtId="0" fontId="16" fillId="0" borderId="24" xfId="0" applyFont="1" applyBorder="1"/>
    <xf numFmtId="0" fontId="16" fillId="0" borderId="6" xfId="0" applyFont="1" applyBorder="1"/>
    <xf numFmtId="0" fontId="16" fillId="0" borderId="0" xfId="0" applyFont="1" applyAlignment="1">
      <alignment horizontal="center"/>
    </xf>
    <xf numFmtId="0" fontId="16" fillId="0" borderId="0" xfId="0" applyFont="1" applyAlignment="1">
      <alignment wrapText="1"/>
    </xf>
    <xf numFmtId="3" fontId="16" fillId="0" borderId="0" xfId="0" applyNumberFormat="1" applyFont="1" applyAlignment="1">
      <alignment horizontal="center"/>
    </xf>
    <xf numFmtId="169" fontId="16" fillId="0" borderId="0" xfId="17" applyNumberFormat="1" applyFont="1" applyAlignment="1">
      <alignment horizontal="center"/>
    </xf>
    <xf numFmtId="169" fontId="16" fillId="0" borderId="0" xfId="17" applyNumberFormat="1" applyFont="1"/>
    <xf numFmtId="42" fontId="16" fillId="0" borderId="0" xfId="17" applyNumberFormat="1" applyFont="1"/>
    <xf numFmtId="0" fontId="0" fillId="0" borderId="0" xfId="0" applyAlignment="1">
      <alignment horizontal="center"/>
    </xf>
    <xf numFmtId="3" fontId="0" fillId="0" borderId="0" xfId="0" applyNumberFormat="1" applyAlignment="1">
      <alignment horizontal="center"/>
    </xf>
    <xf numFmtId="169" fontId="1" fillId="0" borderId="0" xfId="17" applyNumberFormat="1" applyFont="1" applyAlignment="1">
      <alignment horizontal="center"/>
    </xf>
    <xf numFmtId="169" fontId="0" fillId="0" borderId="0" xfId="17" applyNumberFormat="1" applyFont="1"/>
    <xf numFmtId="42" fontId="1" fillId="0" borderId="0" xfId="17" applyNumberFormat="1" applyFont="1"/>
    <xf numFmtId="44" fontId="56" fillId="10" borderId="10" xfId="17" applyFont="1" applyFill="1" applyBorder="1" applyAlignment="1">
      <alignment horizontal="center" vertical="center" wrapText="1"/>
    </xf>
    <xf numFmtId="44" fontId="57" fillId="10" borderId="7" xfId="17" applyFont="1" applyFill="1" applyBorder="1" applyAlignment="1">
      <alignment horizontal="center" vertical="center"/>
    </xf>
    <xf numFmtId="0" fontId="56" fillId="10" borderId="8" xfId="0" applyFont="1" applyFill="1" applyBorder="1" applyAlignment="1">
      <alignment horizontal="center" vertical="center" wrapText="1"/>
    </xf>
    <xf numFmtId="44" fontId="58" fillId="10" borderId="10" xfId="17" applyFont="1" applyFill="1" applyBorder="1" applyAlignment="1">
      <alignment horizontal="center" vertical="center"/>
    </xf>
    <xf numFmtId="0" fontId="56" fillId="10" borderId="7" xfId="0" applyFont="1" applyFill="1" applyBorder="1" applyAlignment="1">
      <alignment horizontal="center"/>
    </xf>
    <xf numFmtId="0" fontId="56" fillId="10" borderId="11" xfId="0" applyFont="1" applyFill="1" applyBorder="1" applyAlignment="1">
      <alignment horizontal="center"/>
    </xf>
    <xf numFmtId="44" fontId="16" fillId="0" borderId="13" xfId="17" applyFont="1" applyBorder="1" applyAlignment="1"/>
    <xf numFmtId="44" fontId="16" fillId="0" borderId="16" xfId="17" applyFont="1" applyBorder="1" applyAlignment="1"/>
    <xf numFmtId="44" fontId="16" fillId="4" borderId="16" xfId="17" applyFont="1" applyFill="1" applyBorder="1" applyAlignment="1"/>
    <xf numFmtId="44" fontId="16" fillId="0" borderId="16" xfId="17" applyFont="1" applyBorder="1" applyAlignment="1">
      <alignment horizontal="center"/>
    </xf>
    <xf numFmtId="44" fontId="18" fillId="0" borderId="16" xfId="17" applyFont="1" applyBorder="1" applyAlignment="1"/>
    <xf numFmtId="44" fontId="18" fillId="0" borderId="16" xfId="17" applyFont="1" applyFill="1" applyBorder="1" applyAlignment="1"/>
    <xf numFmtId="44" fontId="16" fillId="0" borderId="16" xfId="17" applyFont="1" applyBorder="1" applyAlignment="1">
      <alignment vertical="center"/>
    </xf>
    <xf numFmtId="44" fontId="16" fillId="0" borderId="16" xfId="17" applyFont="1" applyFill="1" applyBorder="1" applyAlignment="1"/>
    <xf numFmtId="44" fontId="18" fillId="4" borderId="16" xfId="17" applyFont="1" applyFill="1" applyBorder="1" applyAlignment="1"/>
    <xf numFmtId="0" fontId="16" fillId="4" borderId="16" xfId="0" applyFont="1" applyFill="1" applyBorder="1" applyAlignment="1"/>
    <xf numFmtId="44" fontId="16" fillId="0" borderId="19" xfId="17" applyFont="1" applyBorder="1" applyAlignment="1"/>
    <xf numFmtId="3" fontId="16" fillId="0" borderId="22" xfId="0" applyNumberFormat="1" applyFont="1" applyBorder="1"/>
    <xf numFmtId="44" fontId="16" fillId="0" borderId="22" xfId="17" applyFont="1" applyBorder="1" applyAlignment="1"/>
    <xf numFmtId="3" fontId="16" fillId="0" borderId="0" xfId="0" applyNumberFormat="1" applyFont="1"/>
    <xf numFmtId="44" fontId="16" fillId="0" borderId="0" xfId="17" applyFont="1" applyAlignment="1"/>
    <xf numFmtId="44" fontId="16" fillId="0" borderId="0" xfId="17" applyFont="1"/>
    <xf numFmtId="169" fontId="0" fillId="0" borderId="0" xfId="0" applyNumberFormat="1"/>
    <xf numFmtId="0" fontId="14" fillId="10" borderId="7" xfId="0" applyFont="1" applyFill="1" applyBorder="1" applyAlignment="1">
      <alignment horizontal="center" vertical="center"/>
    </xf>
    <xf numFmtId="0" fontId="14" fillId="10" borderId="8" xfId="0" applyFont="1" applyFill="1" applyBorder="1" applyAlignment="1">
      <alignment horizontal="center" vertical="center"/>
    </xf>
    <xf numFmtId="44" fontId="14" fillId="10" borderId="10" xfId="17" applyFont="1" applyFill="1" applyBorder="1" applyAlignment="1">
      <alignment horizontal="center" vertical="center" wrapText="1"/>
    </xf>
    <xf numFmtId="44" fontId="14" fillId="10" borderId="7" xfId="17" applyFont="1" applyFill="1" applyBorder="1" applyAlignment="1">
      <alignment horizontal="center" vertical="center"/>
    </xf>
    <xf numFmtId="0" fontId="14" fillId="10" borderId="8" xfId="0" applyFont="1" applyFill="1" applyBorder="1" applyAlignment="1">
      <alignment horizontal="center" vertical="center" wrapText="1"/>
    </xf>
    <xf numFmtId="169" fontId="14" fillId="10" borderId="10" xfId="17" applyNumberFormat="1" applyFont="1" applyFill="1" applyBorder="1" applyAlignment="1">
      <alignment horizontal="center" vertical="center"/>
    </xf>
    <xf numFmtId="0" fontId="14" fillId="10" borderId="7" xfId="0" applyFont="1" applyFill="1" applyBorder="1" applyAlignment="1">
      <alignment horizontal="center" wrapText="1"/>
    </xf>
    <xf numFmtId="0" fontId="14" fillId="10" borderId="11" xfId="0" applyFont="1" applyFill="1" applyBorder="1" applyAlignment="1">
      <alignment horizontal="center" wrapText="1"/>
    </xf>
    <xf numFmtId="0" fontId="48" fillId="0" borderId="15" xfId="0" applyFont="1" applyBorder="1" applyAlignment="1">
      <alignment horizontal="center" vertical="center" wrapText="1"/>
    </xf>
    <xf numFmtId="0" fontId="29" fillId="4" borderId="16" xfId="0" applyFont="1" applyFill="1" applyBorder="1" applyAlignment="1">
      <alignment horizontal="center" vertical="center" wrapText="1"/>
    </xf>
    <xf numFmtId="3" fontId="29" fillId="4" borderId="17" xfId="0" applyNumberFormat="1" applyFont="1" applyFill="1" applyBorder="1" applyAlignment="1">
      <alignment horizontal="center" vertical="center" wrapText="1"/>
    </xf>
    <xf numFmtId="44" fontId="48" fillId="4" borderId="16" xfId="17" applyFont="1" applyFill="1" applyBorder="1" applyAlignment="1">
      <alignment horizontal="center" vertical="center" wrapText="1"/>
    </xf>
    <xf numFmtId="44" fontId="48" fillId="0" borderId="17" xfId="0" applyNumberFormat="1" applyFont="1" applyBorder="1" applyAlignment="1">
      <alignment horizontal="center" vertical="center" wrapText="1"/>
    </xf>
    <xf numFmtId="169" fontId="48" fillId="0" borderId="16" xfId="17" applyNumberFormat="1" applyFont="1" applyBorder="1" applyAlignment="1">
      <alignment horizontal="center" vertical="center" wrapText="1"/>
    </xf>
    <xf numFmtId="0" fontId="48" fillId="4" borderId="16" xfId="0" applyFont="1" applyFill="1" applyBorder="1" applyAlignment="1">
      <alignment horizontal="center" vertical="center" wrapText="1"/>
    </xf>
    <xf numFmtId="0" fontId="2" fillId="0" borderId="0" xfId="0" applyFont="1" applyAlignment="1">
      <alignment horizontal="center"/>
    </xf>
    <xf numFmtId="0" fontId="62" fillId="10" borderId="1" xfId="0" applyFont="1" applyFill="1" applyBorder="1" applyAlignment="1">
      <alignment horizontal="center" vertical="center"/>
    </xf>
    <xf numFmtId="3" fontId="62" fillId="10" borderId="1" xfId="0" applyNumberFormat="1" applyFont="1" applyFill="1" applyBorder="1" applyAlignment="1">
      <alignment horizontal="center" vertical="center"/>
    </xf>
    <xf numFmtId="44" fontId="62" fillId="10" borderId="1" xfId="17" applyFont="1" applyFill="1" applyBorder="1" applyAlignment="1">
      <alignment horizontal="center" vertical="center" wrapText="1"/>
    </xf>
    <xf numFmtId="44" fontId="62" fillId="10" borderId="1" xfId="17" applyFont="1" applyFill="1" applyBorder="1" applyAlignment="1">
      <alignment horizontal="center" vertical="center"/>
    </xf>
    <xf numFmtId="0" fontId="62" fillId="10" borderId="1" xfId="0" applyFont="1" applyFill="1" applyBorder="1" applyAlignment="1">
      <alignment horizontal="center" vertical="center" wrapText="1"/>
    </xf>
    <xf numFmtId="0" fontId="62" fillId="10" borderId="1" xfId="0" applyFont="1" applyFill="1" applyBorder="1" applyAlignment="1">
      <alignment horizontal="center"/>
    </xf>
    <xf numFmtId="0" fontId="63" fillId="0" borderId="1" xfId="0" applyFont="1" applyBorder="1"/>
    <xf numFmtId="0" fontId="63" fillId="4" borderId="1" xfId="0" applyFont="1" applyFill="1" applyBorder="1" applyAlignment="1">
      <alignment vertical="center" wrapText="1"/>
    </xf>
    <xf numFmtId="0" fontId="63" fillId="4" borderId="1" xfId="0" applyFont="1" applyFill="1" applyBorder="1" applyAlignment="1">
      <alignment vertical="center"/>
    </xf>
    <xf numFmtId="3" fontId="63" fillId="4" borderId="1" xfId="0" applyNumberFormat="1" applyFont="1" applyFill="1" applyBorder="1" applyAlignment="1">
      <alignment vertical="center" wrapText="1"/>
    </xf>
    <xf numFmtId="172" fontId="64" fillId="4" borderId="1" xfId="0" applyNumberFormat="1" applyFont="1" applyFill="1" applyBorder="1" applyAlignment="1">
      <alignment vertical="center" wrapText="1"/>
    </xf>
    <xf numFmtId="172" fontId="64" fillId="0" borderId="1" xfId="17" applyNumberFormat="1" applyFont="1" applyBorder="1" applyAlignment="1"/>
    <xf numFmtId="172" fontId="64" fillId="0" borderId="1" xfId="0" applyNumberFormat="1" applyFont="1" applyBorder="1"/>
    <xf numFmtId="172" fontId="64" fillId="0" borderId="1" xfId="17" applyNumberFormat="1" applyFont="1" applyBorder="1"/>
    <xf numFmtId="0" fontId="64" fillId="0" borderId="1" xfId="0" applyFont="1" applyBorder="1"/>
    <xf numFmtId="0" fontId="64" fillId="0" borderId="1" xfId="0" applyFont="1" applyBorder="1" applyAlignment="1">
      <alignment horizontal="left"/>
    </xf>
    <xf numFmtId="0" fontId="64" fillId="0" borderId="1" xfId="0" applyFont="1" applyFill="1" applyBorder="1" applyAlignment="1">
      <alignment horizontal="left"/>
    </xf>
    <xf numFmtId="0" fontId="64" fillId="4" borderId="1" xfId="0" applyFont="1" applyFill="1" applyBorder="1"/>
    <xf numFmtId="0" fontId="63" fillId="4" borderId="1" xfId="0" applyFont="1" applyFill="1" applyBorder="1" applyAlignment="1">
      <alignment wrapText="1"/>
    </xf>
    <xf numFmtId="0" fontId="63" fillId="4" borderId="1" xfId="0" applyFont="1" applyFill="1" applyBorder="1"/>
    <xf numFmtId="172" fontId="64" fillId="0" borderId="1" xfId="0" applyNumberFormat="1" applyFont="1" applyFill="1" applyBorder="1" applyAlignment="1">
      <alignment vertical="center" wrapText="1"/>
    </xf>
    <xf numFmtId="172" fontId="64" fillId="0" borderId="1" xfId="17" applyNumberFormat="1" applyFont="1" applyFill="1" applyBorder="1" applyAlignment="1"/>
    <xf numFmtId="172" fontId="64" fillId="0" borderId="1" xfId="0" applyNumberFormat="1" applyFont="1" applyFill="1" applyBorder="1"/>
    <xf numFmtId="172" fontId="64" fillId="0" borderId="1" xfId="17" applyNumberFormat="1" applyFont="1" applyFill="1" applyBorder="1"/>
    <xf numFmtId="0" fontId="64" fillId="0" borderId="1" xfId="0" applyFont="1" applyFill="1" applyBorder="1"/>
    <xf numFmtId="169" fontId="15" fillId="0" borderId="31" xfId="0" applyNumberFormat="1" applyFont="1" applyBorder="1" applyAlignment="1">
      <alignment horizontal="right"/>
    </xf>
    <xf numFmtId="0" fontId="64" fillId="0" borderId="1" xfId="0" applyFont="1" applyFill="1" applyBorder="1" applyAlignment="1" applyProtection="1">
      <alignment horizontal="left" wrapText="1"/>
      <protection locked="0"/>
    </xf>
    <xf numFmtId="0" fontId="64" fillId="4" borderId="1" xfId="0" applyFont="1" applyFill="1" applyBorder="1" applyAlignment="1">
      <alignment horizontal="left"/>
    </xf>
    <xf numFmtId="172" fontId="64" fillId="4" borderId="1" xfId="17" applyNumberFormat="1" applyFont="1" applyFill="1" applyBorder="1" applyAlignment="1"/>
    <xf numFmtId="173" fontId="16" fillId="0" borderId="31" xfId="0" applyNumberFormat="1" applyFont="1" applyFill="1" applyBorder="1"/>
    <xf numFmtId="0" fontId="63" fillId="4" borderId="1" xfId="18" applyFont="1" applyFill="1" applyBorder="1"/>
    <xf numFmtId="0" fontId="64" fillId="4" borderId="1" xfId="0" applyFont="1" applyFill="1" applyBorder="1" applyAlignment="1" applyProtection="1">
      <alignment horizontal="left"/>
      <protection locked="0"/>
    </xf>
    <xf numFmtId="172" fontId="64" fillId="0" borderId="1" xfId="17" applyNumberFormat="1" applyFont="1" applyBorder="1" applyAlignment="1">
      <alignment horizontal="center"/>
    </xf>
    <xf numFmtId="0" fontId="64" fillId="0" borderId="1" xfId="0" applyFont="1" applyBorder="1" applyAlignment="1">
      <alignment vertical="center"/>
    </xf>
    <xf numFmtId="0" fontId="64" fillId="0" borderId="1" xfId="0" applyFont="1" applyFill="1" applyBorder="1" applyAlignment="1" applyProtection="1">
      <alignment horizontal="left"/>
      <protection locked="0"/>
    </xf>
    <xf numFmtId="0" fontId="16" fillId="0" borderId="31" xfId="0" applyFont="1" applyFill="1" applyBorder="1"/>
    <xf numFmtId="172" fontId="64" fillId="0" borderId="1" xfId="17" applyNumberFormat="1" applyFont="1" applyBorder="1" applyAlignment="1">
      <alignment vertical="center"/>
    </xf>
    <xf numFmtId="0" fontId="64" fillId="0" borderId="1" xfId="0" applyFont="1" applyBorder="1" applyAlignment="1" applyProtection="1">
      <alignment horizontal="left"/>
      <protection locked="0"/>
    </xf>
    <xf numFmtId="0" fontId="21" fillId="0" borderId="31" xfId="0" applyFont="1" applyFill="1" applyBorder="1"/>
    <xf numFmtId="0" fontId="63" fillId="4" borderId="1" xfId="0" applyFont="1" applyFill="1" applyBorder="1" applyAlignment="1"/>
    <xf numFmtId="0" fontId="64" fillId="0" borderId="1" xfId="0" applyFont="1" applyBorder="1" applyAlignment="1">
      <alignment horizontal="left" wrapText="1"/>
    </xf>
    <xf numFmtId="0" fontId="64" fillId="0" borderId="1" xfId="0" applyFont="1" applyFill="1" applyBorder="1" applyAlignment="1">
      <alignment horizontal="left" wrapText="1"/>
    </xf>
    <xf numFmtId="172" fontId="64" fillId="4" borderId="1" xfId="0" applyNumberFormat="1" applyFont="1" applyFill="1" applyBorder="1" applyAlignment="1"/>
    <xf numFmtId="3" fontId="63" fillId="4" borderId="1" xfId="0" applyNumberFormat="1" applyFont="1" applyFill="1" applyBorder="1"/>
    <xf numFmtId="169" fontId="15" fillId="4" borderId="17" xfId="17" applyNumberFormat="1" applyFont="1" applyFill="1" applyBorder="1" applyAlignment="1">
      <alignment vertical="center" wrapText="1"/>
    </xf>
    <xf numFmtId="44" fontId="15" fillId="4" borderId="17" xfId="17" applyFont="1" applyFill="1" applyBorder="1" applyAlignment="1">
      <alignment vertical="center" wrapText="1"/>
    </xf>
    <xf numFmtId="0" fontId="63" fillId="0" borderId="1" xfId="0" applyFont="1" applyBorder="1" applyAlignment="1">
      <alignment vertical="center" wrapText="1"/>
    </xf>
    <xf numFmtId="0" fontId="63" fillId="0" borderId="1" xfId="0" applyFont="1" applyBorder="1" applyAlignment="1">
      <alignment vertical="center"/>
    </xf>
    <xf numFmtId="3" fontId="63" fillId="0" borderId="1" xfId="0" applyNumberFormat="1" applyFont="1" applyBorder="1" applyAlignment="1">
      <alignment vertical="center" wrapText="1"/>
    </xf>
    <xf numFmtId="3" fontId="64" fillId="0" borderId="1" xfId="0" applyNumberFormat="1" applyFont="1" applyBorder="1"/>
    <xf numFmtId="0" fontId="63" fillId="0" borderId="0" xfId="0" applyFont="1"/>
    <xf numFmtId="0" fontId="66" fillId="0" borderId="0" xfId="0" applyFont="1"/>
    <xf numFmtId="44" fontId="1" fillId="0" borderId="0" xfId="17" applyFont="1" applyAlignment="1"/>
    <xf numFmtId="44" fontId="1" fillId="0" borderId="0" xfId="17" applyFont="1"/>
    <xf numFmtId="44" fontId="14" fillId="10" borderId="10" xfId="17" applyFont="1" applyFill="1" applyBorder="1" applyAlignment="1">
      <alignment horizontal="center" vertical="center"/>
    </xf>
    <xf numFmtId="0" fontId="14" fillId="10" borderId="11" xfId="0" applyFont="1" applyFill="1" applyBorder="1" applyAlignment="1">
      <alignment horizontal="center"/>
    </xf>
    <xf numFmtId="0" fontId="15" fillId="4" borderId="14" xfId="0" applyFont="1" applyFill="1" applyBorder="1" applyAlignment="1">
      <alignment vertical="center" wrapText="1"/>
    </xf>
    <xf numFmtId="169" fontId="16" fillId="0" borderId="13" xfId="17" applyNumberFormat="1" applyFont="1" applyBorder="1" applyAlignment="1"/>
    <xf numFmtId="169" fontId="16" fillId="0" borderId="14" xfId="0" applyNumberFormat="1" applyFont="1" applyBorder="1"/>
    <xf numFmtId="169" fontId="16" fillId="0" borderId="13" xfId="17" applyNumberFormat="1" applyFont="1" applyBorder="1"/>
    <xf numFmtId="169" fontId="16" fillId="0" borderId="16" xfId="17" applyNumberFormat="1" applyFont="1" applyBorder="1" applyAlignment="1"/>
    <xf numFmtId="169" fontId="16" fillId="0" borderId="17" xfId="0" applyNumberFormat="1" applyFont="1" applyBorder="1"/>
    <xf numFmtId="169" fontId="16" fillId="0" borderId="16" xfId="17" applyNumberFormat="1" applyFont="1" applyBorder="1"/>
    <xf numFmtId="0" fontId="15" fillId="4" borderId="17" xfId="0" applyFont="1" applyFill="1" applyBorder="1" applyAlignment="1">
      <alignment wrapText="1"/>
    </xf>
    <xf numFmtId="169" fontId="16" fillId="4" borderId="16" xfId="17" applyNumberFormat="1" applyFont="1" applyFill="1" applyBorder="1" applyAlignment="1"/>
    <xf numFmtId="0" fontId="20" fillId="4" borderId="16" xfId="18" applyFont="1" applyFill="1" applyBorder="1" applyAlignment="1">
      <alignment wrapText="1"/>
    </xf>
    <xf numFmtId="169" fontId="18" fillId="0" borderId="16" xfId="17" applyNumberFormat="1" applyFont="1" applyBorder="1" applyAlignment="1"/>
    <xf numFmtId="169" fontId="18" fillId="0" borderId="16" xfId="17" applyNumberFormat="1" applyFont="1" applyFill="1" applyBorder="1" applyAlignment="1"/>
    <xf numFmtId="169" fontId="16" fillId="0" borderId="16" xfId="17" applyNumberFormat="1" applyFont="1" applyBorder="1" applyAlignment="1">
      <alignment vertical="center"/>
    </xf>
    <xf numFmtId="169" fontId="16" fillId="0" borderId="16" xfId="17" applyNumberFormat="1" applyFont="1" applyFill="1" applyBorder="1" applyAlignment="1"/>
    <xf numFmtId="169" fontId="18" fillId="4" borderId="16" xfId="17" applyNumberFormat="1" applyFont="1" applyFill="1" applyBorder="1" applyAlignment="1"/>
    <xf numFmtId="0" fontId="59" fillId="4" borderId="16" xfId="0" applyFont="1" applyFill="1" applyBorder="1" applyAlignment="1">
      <alignment wrapText="1"/>
    </xf>
    <xf numFmtId="0" fontId="16" fillId="4" borderId="16" xfId="0" applyFont="1" applyFill="1" applyBorder="1" applyAlignment="1">
      <alignment wrapText="1"/>
    </xf>
    <xf numFmtId="169" fontId="16" fillId="4" borderId="16" xfId="0" applyNumberFormat="1" applyFont="1" applyFill="1" applyBorder="1" applyAlignment="1"/>
    <xf numFmtId="169" fontId="16" fillId="4" borderId="17" xfId="0" applyNumberFormat="1" applyFont="1" applyFill="1" applyBorder="1"/>
    <xf numFmtId="169" fontId="16" fillId="4" borderId="16" xfId="17"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15" fillId="0" borderId="17" xfId="0" applyFont="1" applyBorder="1" applyAlignment="1">
      <alignment vertical="center" wrapText="1"/>
    </xf>
    <xf numFmtId="0" fontId="15" fillId="0" borderId="20" xfId="0" applyFont="1" applyBorder="1" applyAlignment="1">
      <alignment vertical="center" wrapText="1"/>
    </xf>
    <xf numFmtId="169" fontId="16" fillId="0" borderId="19" xfId="17" applyNumberFormat="1" applyFont="1" applyBorder="1" applyAlignment="1"/>
    <xf numFmtId="169" fontId="16" fillId="0" borderId="20" xfId="0" applyNumberFormat="1" applyFont="1" applyBorder="1"/>
    <xf numFmtId="169" fontId="16" fillId="0" borderId="22" xfId="17" applyNumberFormat="1" applyFont="1" applyBorder="1" applyAlignment="1"/>
    <xf numFmtId="169" fontId="16" fillId="0" borderId="4" xfId="17" applyNumberFormat="1" applyFont="1" applyBorder="1"/>
    <xf numFmtId="0" fontId="55" fillId="0" borderId="0" xfId="0" applyFont="1"/>
    <xf numFmtId="0" fontId="55" fillId="4" borderId="0" xfId="0" applyFont="1" applyFill="1"/>
    <xf numFmtId="0" fontId="16" fillId="0" borderId="15" xfId="0" applyFont="1" applyFill="1" applyBorder="1"/>
    <xf numFmtId="0" fontId="15" fillId="0" borderId="16" xfId="0" applyFont="1" applyFill="1" applyBorder="1" applyAlignment="1">
      <alignment wrapText="1"/>
    </xf>
    <xf numFmtId="0" fontId="15" fillId="0" borderId="17" xfId="0" applyFont="1" applyFill="1" applyBorder="1"/>
    <xf numFmtId="3" fontId="15" fillId="0" borderId="16" xfId="0" applyNumberFormat="1" applyFont="1" applyFill="1" applyBorder="1" applyAlignment="1">
      <alignment vertical="center" wrapText="1"/>
    </xf>
    <xf numFmtId="0" fontId="20" fillId="0" borderId="16" xfId="18" applyFont="1" applyFill="1" applyBorder="1"/>
    <xf numFmtId="0" fontId="59" fillId="0" borderId="16" xfId="0" applyFont="1" applyFill="1" applyBorder="1" applyAlignment="1"/>
    <xf numFmtId="0" fontId="16" fillId="0" borderId="17" xfId="0" applyFont="1" applyFill="1" applyBorder="1" applyAlignment="1">
      <alignment wrapText="1"/>
    </xf>
    <xf numFmtId="3" fontId="15" fillId="0" borderId="16" xfId="0" applyNumberFormat="1" applyFont="1" applyFill="1" applyBorder="1"/>
    <xf numFmtId="0" fontId="22" fillId="0" borderId="16" xfId="0" applyFont="1" applyFill="1" applyBorder="1"/>
    <xf numFmtId="0" fontId="22" fillId="0" borderId="17" xfId="0" applyFont="1" applyFill="1" applyBorder="1"/>
    <xf numFmtId="0" fontId="16" fillId="0" borderId="18" xfId="0" applyFont="1" applyFill="1" applyBorder="1"/>
    <xf numFmtId="0" fontId="15" fillId="0" borderId="19" xfId="0" applyFont="1" applyFill="1" applyBorder="1" applyAlignment="1">
      <alignment vertical="center" wrapText="1"/>
    </xf>
    <xf numFmtId="0" fontId="15" fillId="0" borderId="20" xfId="0" applyFont="1" applyFill="1" applyBorder="1" applyAlignment="1">
      <alignment vertical="center"/>
    </xf>
    <xf numFmtId="3" fontId="15" fillId="0" borderId="19" xfId="0" applyNumberFormat="1" applyFont="1" applyFill="1" applyBorder="1" applyAlignment="1">
      <alignment vertical="center" wrapText="1"/>
    </xf>
    <xf numFmtId="0" fontId="16" fillId="0" borderId="21" xfId="0" applyFont="1" applyFill="1" applyBorder="1"/>
    <xf numFmtId="0" fontId="16" fillId="0" borderId="22" xfId="0" applyFont="1" applyFill="1" applyBorder="1"/>
    <xf numFmtId="3" fontId="16" fillId="0" borderId="22" xfId="0" applyNumberFormat="1" applyFont="1" applyFill="1" applyBorder="1"/>
    <xf numFmtId="44" fontId="55" fillId="0" borderId="4" xfId="17" applyFont="1" applyBorder="1"/>
    <xf numFmtId="0" fontId="56" fillId="10" borderId="7" xfId="0" applyFont="1" applyFill="1" applyBorder="1" applyAlignment="1">
      <alignment horizontal="center" vertical="center" wrapText="1"/>
    </xf>
    <xf numFmtId="0" fontId="42" fillId="10" borderId="8" xfId="0" applyFont="1" applyFill="1" applyBorder="1" applyAlignment="1">
      <alignment horizontal="center" vertical="center" wrapText="1"/>
    </xf>
    <xf numFmtId="3" fontId="14" fillId="10" borderId="9" xfId="0" applyNumberFormat="1" applyFont="1" applyFill="1" applyBorder="1" applyAlignment="1">
      <alignment horizontal="center" vertical="center" wrapText="1"/>
    </xf>
    <xf numFmtId="165" fontId="57" fillId="10" borderId="7" xfId="17" applyNumberFormat="1" applyFont="1" applyFill="1" applyBorder="1" applyAlignment="1">
      <alignment horizontal="center" vertical="center" wrapText="1"/>
    </xf>
    <xf numFmtId="44" fontId="58" fillId="10" borderId="10" xfId="17" applyFont="1" applyFill="1" applyBorder="1" applyAlignment="1">
      <alignment horizontal="center" vertical="center" wrapText="1"/>
    </xf>
    <xf numFmtId="0" fontId="56" fillId="10" borderId="11" xfId="0" applyFont="1" applyFill="1" applyBorder="1" applyAlignment="1">
      <alignment horizontal="center" vertical="center" wrapText="1"/>
    </xf>
    <xf numFmtId="0" fontId="2" fillId="4" borderId="0" xfId="0" applyFont="1" applyFill="1" applyAlignment="1">
      <alignment vertical="center" wrapText="1"/>
    </xf>
    <xf numFmtId="0" fontId="16" fillId="0" borderId="12" xfId="0" applyFont="1" applyBorder="1" applyAlignment="1">
      <alignment vertical="center"/>
    </xf>
    <xf numFmtId="3" fontId="15" fillId="4" borderId="12" xfId="0" applyNumberFormat="1" applyFont="1" applyFill="1" applyBorder="1" applyAlignment="1">
      <alignment vertical="center" wrapText="1"/>
    </xf>
    <xf numFmtId="164" fontId="15" fillId="13" borderId="12" xfId="0" applyNumberFormat="1" applyFont="1" applyFill="1" applyBorder="1" applyAlignment="1">
      <alignment vertical="center" wrapText="1"/>
    </xf>
    <xf numFmtId="164" fontId="15" fillId="0" borderId="13" xfId="0" applyNumberFormat="1" applyFont="1" applyBorder="1" applyAlignment="1">
      <alignment vertical="center"/>
    </xf>
    <xf numFmtId="44" fontId="16" fillId="0" borderId="14" xfId="0" applyNumberFormat="1" applyFont="1" applyBorder="1" applyAlignment="1">
      <alignment vertical="center"/>
    </xf>
    <xf numFmtId="44" fontId="16" fillId="0" borderId="13" xfId="17" applyFont="1" applyBorder="1" applyAlignment="1">
      <alignment vertical="center"/>
    </xf>
    <xf numFmtId="3" fontId="18" fillId="0" borderId="12" xfId="0" applyNumberFormat="1" applyFont="1" applyBorder="1" applyAlignment="1">
      <alignment horizontal="center" vertical="center"/>
    </xf>
    <xf numFmtId="0" fontId="22" fillId="0" borderId="13" xfId="0" applyFont="1" applyFill="1" applyBorder="1" applyAlignment="1">
      <alignment horizontal="left" vertical="center"/>
    </xf>
    <xf numFmtId="0" fontId="16" fillId="0" borderId="15" xfId="0" applyFont="1" applyBorder="1" applyAlignment="1">
      <alignment vertical="center"/>
    </xf>
    <xf numFmtId="3" fontId="15" fillId="4" borderId="15" xfId="0" applyNumberFormat="1" applyFont="1" applyFill="1" applyBorder="1" applyAlignment="1">
      <alignment vertical="center" wrapText="1"/>
    </xf>
    <xf numFmtId="164" fontId="15" fillId="13" borderId="15" xfId="0" applyNumberFormat="1" applyFont="1" applyFill="1" applyBorder="1" applyAlignment="1">
      <alignment vertical="center" wrapText="1"/>
    </xf>
    <xf numFmtId="164" fontId="15" fillId="0" borderId="16" xfId="0" applyNumberFormat="1" applyFont="1" applyBorder="1" applyAlignment="1">
      <alignment vertical="center"/>
    </xf>
    <xf numFmtId="44" fontId="16" fillId="0" borderId="17" xfId="0" applyNumberFormat="1" applyFont="1" applyBorder="1" applyAlignment="1">
      <alignment vertical="center"/>
    </xf>
    <xf numFmtId="3" fontId="18" fillId="0" borderId="15" xfId="0" applyNumberFormat="1" applyFont="1" applyBorder="1" applyAlignment="1">
      <alignment horizontal="center" vertical="center"/>
    </xf>
    <xf numFmtId="0" fontId="22" fillId="0" borderId="16" xfId="0" applyFont="1" applyFill="1" applyBorder="1" applyAlignment="1">
      <alignment horizontal="left" vertical="center"/>
    </xf>
    <xf numFmtId="0" fontId="15" fillId="13" borderId="15" xfId="0" applyFont="1" applyFill="1" applyBorder="1" applyAlignment="1">
      <alignment vertical="center" wrapText="1"/>
    </xf>
    <xf numFmtId="0" fontId="15" fillId="0" borderId="16" xfId="0" applyFont="1" applyBorder="1" applyAlignment="1">
      <alignment vertical="center"/>
    </xf>
    <xf numFmtId="3" fontId="18" fillId="0" borderId="15" xfId="0" applyNumberFormat="1" applyFont="1" applyFill="1" applyBorder="1" applyAlignment="1">
      <alignment horizontal="center" vertical="center"/>
    </xf>
    <xf numFmtId="165" fontId="15" fillId="0" borderId="16" xfId="0" applyNumberFormat="1" applyFont="1" applyBorder="1" applyAlignment="1">
      <alignment vertical="center"/>
    </xf>
    <xf numFmtId="0" fontId="22" fillId="0" borderId="16" xfId="0" applyFont="1" applyFill="1" applyBorder="1" applyAlignment="1" applyProtection="1">
      <alignment horizontal="left" vertical="center" wrapText="1"/>
      <protection hidden="1"/>
    </xf>
    <xf numFmtId="3" fontId="18" fillId="0" borderId="15" xfId="0" applyNumberFormat="1" applyFont="1" applyBorder="1" applyAlignment="1">
      <alignment horizontal="center" vertical="center" wrapText="1"/>
    </xf>
    <xf numFmtId="0" fontId="20" fillId="4" borderId="16" xfId="18" applyFont="1" applyFill="1" applyBorder="1" applyAlignment="1">
      <alignment vertical="center" wrapText="1"/>
    </xf>
    <xf numFmtId="3" fontId="22" fillId="0" borderId="16" xfId="0" applyNumberFormat="1" applyFont="1" applyFill="1" applyBorder="1" applyAlignment="1">
      <alignment horizontal="left" vertical="center"/>
    </xf>
    <xf numFmtId="3" fontId="18" fillId="0" borderId="15" xfId="0" applyNumberFormat="1" applyFont="1" applyFill="1" applyBorder="1" applyAlignment="1">
      <alignment horizontal="center" vertical="center" wrapText="1"/>
    </xf>
    <xf numFmtId="0" fontId="59" fillId="4" borderId="16" xfId="0" applyFont="1" applyFill="1" applyBorder="1" applyAlignment="1">
      <alignment vertical="center" wrapText="1"/>
    </xf>
    <xf numFmtId="0" fontId="16" fillId="4" borderId="17" xfId="0" applyFont="1" applyFill="1" applyBorder="1" applyAlignment="1">
      <alignment vertical="center" wrapText="1"/>
    </xf>
    <xf numFmtId="0" fontId="16" fillId="4" borderId="16" xfId="0" applyFont="1" applyFill="1" applyBorder="1" applyAlignment="1">
      <alignment vertical="center" wrapText="1"/>
    </xf>
    <xf numFmtId="0" fontId="22" fillId="0" borderId="16" xfId="0" applyFont="1" applyFill="1" applyBorder="1" applyAlignment="1">
      <alignment horizontal="left" vertical="center" wrapText="1"/>
    </xf>
    <xf numFmtId="3" fontId="15" fillId="4" borderId="15" xfId="0" applyNumberFormat="1" applyFont="1" applyFill="1" applyBorder="1" applyAlignment="1">
      <alignment vertical="center"/>
    </xf>
    <xf numFmtId="0" fontId="16" fillId="4" borderId="15" xfId="0" applyFont="1" applyFill="1" applyBorder="1" applyAlignment="1">
      <alignment vertical="center"/>
    </xf>
    <xf numFmtId="44" fontId="16" fillId="4" borderId="17" xfId="0" applyNumberFormat="1" applyFont="1" applyFill="1" applyBorder="1" applyAlignment="1">
      <alignment vertical="center"/>
    </xf>
    <xf numFmtId="44" fontId="16" fillId="4" borderId="16" xfId="17" applyFont="1" applyFill="1" applyBorder="1" applyAlignment="1">
      <alignment vertical="center"/>
    </xf>
    <xf numFmtId="0" fontId="22" fillId="4" borderId="16" xfId="0" applyFont="1" applyFill="1" applyBorder="1" applyAlignment="1">
      <alignment vertical="center" wrapText="1"/>
    </xf>
    <xf numFmtId="0" fontId="22" fillId="4" borderId="17" xfId="0" applyFont="1" applyFill="1" applyBorder="1" applyAlignment="1">
      <alignment vertical="center"/>
    </xf>
    <xf numFmtId="3" fontId="15" fillId="0" borderId="15" xfId="0" applyNumberFormat="1" applyFont="1" applyBorder="1" applyAlignment="1">
      <alignment vertical="center" wrapText="1"/>
    </xf>
    <xf numFmtId="0" fontId="16" fillId="0" borderId="18" xfId="0" applyFont="1" applyBorder="1" applyAlignment="1">
      <alignment vertical="center"/>
    </xf>
    <xf numFmtId="3" fontId="15" fillId="0" borderId="18" xfId="0" applyNumberFormat="1" applyFont="1" applyBorder="1" applyAlignment="1">
      <alignment vertical="center" wrapText="1"/>
    </xf>
    <xf numFmtId="0" fontId="15" fillId="13" borderId="18" xfId="0" applyFont="1" applyFill="1" applyBorder="1" applyAlignment="1">
      <alignment vertical="center" wrapText="1"/>
    </xf>
    <xf numFmtId="0" fontId="15" fillId="0" borderId="19" xfId="0" applyFont="1" applyBorder="1" applyAlignment="1">
      <alignment vertical="center"/>
    </xf>
    <xf numFmtId="44" fontId="16" fillId="0" borderId="20" xfId="0" applyNumberFormat="1" applyFont="1" applyBorder="1" applyAlignment="1">
      <alignment vertical="center"/>
    </xf>
    <xf numFmtId="3" fontId="18" fillId="0" borderId="18" xfId="0" applyNumberFormat="1" applyFont="1" applyFill="1" applyBorder="1" applyAlignment="1">
      <alignment horizontal="center" vertical="center"/>
    </xf>
    <xf numFmtId="0" fontId="22" fillId="0" borderId="19" xfId="0" applyFont="1" applyFill="1" applyBorder="1" applyAlignment="1">
      <alignment horizontal="left" vertical="center"/>
    </xf>
    <xf numFmtId="0" fontId="16" fillId="0" borderId="21" xfId="0" applyFont="1" applyBorder="1" applyAlignment="1">
      <alignment vertical="center"/>
    </xf>
    <xf numFmtId="0" fontId="16" fillId="4" borderId="22" xfId="0" applyFont="1" applyFill="1" applyBorder="1" applyAlignment="1">
      <alignment vertical="center" wrapText="1"/>
    </xf>
    <xf numFmtId="0" fontId="16" fillId="0" borderId="22" xfId="0" applyFont="1" applyBorder="1" applyAlignment="1">
      <alignment vertical="center"/>
    </xf>
    <xf numFmtId="3" fontId="16" fillId="0" borderId="22" xfId="0" applyNumberFormat="1" applyFont="1" applyBorder="1" applyAlignment="1">
      <alignment vertical="center"/>
    </xf>
    <xf numFmtId="44" fontId="16" fillId="0" borderId="22" xfId="17" applyFont="1" applyBorder="1" applyAlignment="1">
      <alignment vertical="center"/>
    </xf>
    <xf numFmtId="44" fontId="16" fillId="0" borderId="4" xfId="17" applyFont="1" applyBorder="1" applyAlignment="1">
      <alignment vertical="center"/>
    </xf>
    <xf numFmtId="0" fontId="16" fillId="0" borderId="24" xfId="0" applyFont="1" applyBorder="1" applyAlignment="1">
      <alignment vertical="center"/>
    </xf>
    <xf numFmtId="0" fontId="16" fillId="0" borderId="6" xfId="0" applyFont="1" applyFill="1" applyBorder="1" applyAlignment="1">
      <alignment vertical="center"/>
    </xf>
    <xf numFmtId="3" fontId="16" fillId="0" borderId="0" xfId="0" applyNumberFormat="1" applyFont="1" applyAlignment="1">
      <alignment vertical="center"/>
    </xf>
    <xf numFmtId="165" fontId="16" fillId="0" borderId="0" xfId="17" applyNumberFormat="1" applyFont="1" applyAlignment="1">
      <alignment vertical="center"/>
    </xf>
    <xf numFmtId="0" fontId="67" fillId="0" borderId="0" xfId="0" applyFont="1" applyAlignment="1">
      <alignment horizontal="left" vertical="center"/>
    </xf>
    <xf numFmtId="0" fontId="68" fillId="0" borderId="0" xfId="0" applyFont="1" applyAlignment="1">
      <alignment horizontal="left" vertical="center"/>
    </xf>
    <xf numFmtId="3" fontId="0" fillId="0" borderId="0" xfId="0" applyNumberFormat="1" applyAlignment="1">
      <alignment vertical="center"/>
    </xf>
    <xf numFmtId="44" fontId="0" fillId="0" borderId="0" xfId="17" applyFont="1" applyAlignment="1">
      <alignment vertical="center"/>
    </xf>
    <xf numFmtId="165" fontId="0" fillId="0" borderId="0" xfId="17" applyNumberFormat="1" applyFont="1" applyAlignment="1">
      <alignment vertical="center"/>
    </xf>
    <xf numFmtId="166" fontId="2" fillId="0" borderId="0" xfId="0" applyNumberFormat="1" applyFont="1"/>
    <xf numFmtId="44" fontId="16" fillId="3" borderId="23" xfId="0" applyNumberFormat="1" applyFont="1" applyFill="1" applyBorder="1" applyAlignment="1">
      <alignment vertical="center"/>
    </xf>
    <xf numFmtId="44" fontId="16" fillId="3" borderId="23" xfId="0" applyNumberFormat="1" applyFont="1" applyFill="1" applyBorder="1"/>
    <xf numFmtId="0" fontId="6" fillId="0" borderId="0" xfId="0" applyFont="1" applyAlignment="1">
      <alignment wrapText="1"/>
    </xf>
    <xf numFmtId="0" fontId="8" fillId="0" borderId="1" xfId="0" applyFont="1" applyFill="1" applyBorder="1" applyAlignment="1">
      <alignment wrapText="1"/>
    </xf>
    <xf numFmtId="0" fontId="8" fillId="0" borderId="1" xfId="0" applyFont="1" applyFill="1" applyBorder="1" applyAlignment="1">
      <alignment vertical="center" wrapText="1"/>
    </xf>
    <xf numFmtId="0" fontId="0" fillId="7" borderId="1" xfId="0" applyFill="1" applyBorder="1" applyAlignment="1">
      <alignment wrapText="1"/>
    </xf>
    <xf numFmtId="166" fontId="0" fillId="0" borderId="0" xfId="1" applyNumberFormat="1" applyFont="1" applyAlignment="1">
      <alignment wrapText="1"/>
    </xf>
    <xf numFmtId="166" fontId="7" fillId="3" borderId="1" xfId="1" applyNumberFormat="1" applyFont="1" applyFill="1" applyBorder="1"/>
    <xf numFmtId="169" fontId="16" fillId="3" borderId="23" xfId="0" applyNumberFormat="1" applyFont="1" applyFill="1" applyBorder="1"/>
    <xf numFmtId="172" fontId="64" fillId="3" borderId="1" xfId="0" applyNumberFormat="1" applyFont="1" applyFill="1" applyBorder="1"/>
    <xf numFmtId="44" fontId="16" fillId="0" borderId="0" xfId="0" applyNumberFormat="1" applyFont="1" applyAlignment="1">
      <alignment vertical="center"/>
    </xf>
    <xf numFmtId="170" fontId="2" fillId="3" borderId="1" xfId="0" applyNumberFormat="1" applyFont="1" applyFill="1" applyBorder="1" applyAlignment="1">
      <alignment wrapText="1"/>
    </xf>
    <xf numFmtId="44" fontId="23" fillId="3" borderId="23" xfId="0" applyNumberFormat="1" applyFont="1" applyFill="1" applyBorder="1"/>
    <xf numFmtId="0" fontId="0" fillId="3" borderId="0" xfId="0" applyFill="1"/>
    <xf numFmtId="169" fontId="29" fillId="0" borderId="0" xfId="0" applyNumberFormat="1" applyFont="1" applyBorder="1"/>
    <xf numFmtId="0" fontId="0" fillId="3" borderId="1" xfId="0" applyFill="1" applyBorder="1"/>
    <xf numFmtId="44" fontId="16" fillId="3" borderId="17" xfId="0" applyNumberFormat="1" applyFont="1" applyFill="1" applyBorder="1"/>
    <xf numFmtId="44" fontId="16" fillId="9" borderId="4" xfId="17" applyFont="1" applyFill="1" applyBorder="1"/>
    <xf numFmtId="44" fontId="55" fillId="9" borderId="16" xfId="17" applyFont="1" applyFill="1" applyBorder="1"/>
    <xf numFmtId="166" fontId="0" fillId="3" borderId="0" xfId="1" applyNumberFormat="1" applyFont="1" applyFill="1"/>
    <xf numFmtId="166" fontId="0" fillId="9" borderId="0" xfId="1" applyNumberFormat="1" applyFont="1" applyFill="1"/>
    <xf numFmtId="44" fontId="16" fillId="0" borderId="4" xfId="17" applyNumberFormat="1" applyFont="1" applyBorder="1"/>
    <xf numFmtId="0" fontId="57" fillId="4" borderId="26" xfId="0" applyFont="1" applyFill="1" applyBorder="1" applyAlignment="1">
      <alignment vertical="center" wrapText="1"/>
    </xf>
    <xf numFmtId="0" fontId="70" fillId="0" borderId="26" xfId="0" applyFont="1" applyBorder="1" applyAlignment="1">
      <alignment horizontal="center" vertical="center" wrapText="1"/>
    </xf>
    <xf numFmtId="0" fontId="57" fillId="4" borderId="11" xfId="0" applyFont="1" applyFill="1" applyBorder="1" applyAlignment="1">
      <alignment vertical="center" wrapText="1"/>
    </xf>
    <xf numFmtId="0" fontId="70" fillId="0" borderId="0" xfId="0" applyFont="1" applyBorder="1" applyAlignment="1">
      <alignment vertical="center" wrapText="1"/>
    </xf>
    <xf numFmtId="0" fontId="0" fillId="0" borderId="0" xfId="0" applyBorder="1" applyAlignment="1">
      <alignment horizontal="center" vertical="center" wrapText="1"/>
    </xf>
    <xf numFmtId="0" fontId="0" fillId="0" borderId="0" xfId="0" applyBorder="1" applyAlignment="1">
      <alignment vertical="center" wrapText="1"/>
    </xf>
    <xf numFmtId="0" fontId="0" fillId="0" borderId="28" xfId="0" applyBorder="1" applyAlignment="1">
      <alignment vertical="center" wrapText="1"/>
    </xf>
    <xf numFmtId="0" fontId="0" fillId="0" borderId="27" xfId="0" applyBorder="1" applyAlignment="1">
      <alignment horizontal="center" vertical="center" wrapText="1"/>
    </xf>
    <xf numFmtId="0" fontId="72" fillId="0" borderId="0" xfId="0" applyFont="1" applyBorder="1" applyAlignment="1">
      <alignment vertical="center" wrapText="1"/>
    </xf>
    <xf numFmtId="0" fontId="72" fillId="0" borderId="0" xfId="0" applyFont="1" applyBorder="1"/>
    <xf numFmtId="0" fontId="56" fillId="15" borderId="24" xfId="0" applyFont="1" applyFill="1" applyBorder="1" applyAlignment="1">
      <alignment horizontal="center" vertical="center"/>
    </xf>
    <xf numFmtId="3" fontId="56" fillId="15" borderId="24" xfId="0" applyNumberFormat="1" applyFont="1" applyFill="1" applyBorder="1" applyAlignment="1">
      <alignment horizontal="center" vertical="center"/>
    </xf>
    <xf numFmtId="169" fontId="56" fillId="15" borderId="24" xfId="17" applyNumberFormat="1" applyFont="1" applyFill="1" applyBorder="1" applyAlignment="1">
      <alignment horizontal="center" vertical="center" wrapText="1"/>
    </xf>
    <xf numFmtId="169" fontId="56" fillId="15" borderId="24" xfId="17" applyNumberFormat="1" applyFont="1" applyFill="1" applyBorder="1" applyAlignment="1">
      <alignment horizontal="center" vertical="center"/>
    </xf>
    <xf numFmtId="0" fontId="56" fillId="15" borderId="24" xfId="0" applyFont="1" applyFill="1" applyBorder="1" applyAlignment="1">
      <alignment horizontal="center" vertical="center" wrapText="1"/>
    </xf>
    <xf numFmtId="0" fontId="75" fillId="4" borderId="28" xfId="0" applyFont="1" applyFill="1" applyBorder="1"/>
    <xf numFmtId="0" fontId="36" fillId="0" borderId="36" xfId="0" applyFont="1" applyBorder="1" applyAlignment="1">
      <alignment horizontal="center" vertical="center"/>
    </xf>
    <xf numFmtId="0" fontId="36" fillId="4" borderId="3" xfId="0" applyFont="1" applyFill="1" applyBorder="1" applyAlignment="1">
      <alignment vertical="center" wrapText="1"/>
    </xf>
    <xf numFmtId="0" fontId="36" fillId="4" borderId="3" xfId="0" applyFont="1" applyFill="1" applyBorder="1" applyAlignment="1">
      <alignment horizontal="center" vertical="center"/>
    </xf>
    <xf numFmtId="3" fontId="36" fillId="4" borderId="3" xfId="0" applyNumberFormat="1" applyFont="1" applyFill="1" applyBorder="1" applyAlignment="1">
      <alignment horizontal="center" vertical="center" wrapText="1"/>
    </xf>
    <xf numFmtId="169" fontId="36" fillId="4" borderId="3" xfId="17" applyNumberFormat="1" applyFont="1" applyFill="1" applyBorder="1" applyAlignment="1">
      <alignment vertical="center" wrapText="1"/>
    </xf>
    <xf numFmtId="169" fontId="36" fillId="0" borderId="3" xfId="17" applyNumberFormat="1" applyFont="1" applyBorder="1" applyAlignment="1">
      <alignment vertical="center"/>
    </xf>
    <xf numFmtId="0" fontId="36" fillId="0" borderId="3" xfId="0" applyFont="1" applyBorder="1" applyAlignment="1">
      <alignment horizontal="center" vertical="center"/>
    </xf>
    <xf numFmtId="0" fontId="36" fillId="0" borderId="3" xfId="0" applyNumberFormat="1" applyFont="1" applyBorder="1" applyAlignment="1">
      <alignment horizontal="center" vertical="center"/>
    </xf>
    <xf numFmtId="0" fontId="76" fillId="0" borderId="28" xfId="0" applyFont="1" applyBorder="1" applyAlignment="1">
      <alignment vertical="center"/>
    </xf>
    <xf numFmtId="0" fontId="36" fillId="0" borderId="29" xfId="0" applyFont="1" applyBorder="1" applyAlignment="1">
      <alignment horizontal="center" vertical="center"/>
    </xf>
    <xf numFmtId="0" fontId="36" fillId="4" borderId="1" xfId="0" applyFont="1" applyFill="1" applyBorder="1" applyAlignment="1">
      <alignment vertical="center" wrapText="1"/>
    </xf>
    <xf numFmtId="0" fontId="36" fillId="4" borderId="1" xfId="0" applyFont="1" applyFill="1" applyBorder="1" applyAlignment="1">
      <alignment horizontal="center" vertical="center"/>
    </xf>
    <xf numFmtId="3" fontId="36" fillId="4" borderId="1" xfId="0" applyNumberFormat="1" applyFont="1" applyFill="1" applyBorder="1" applyAlignment="1">
      <alignment horizontal="center" vertical="center" wrapText="1"/>
    </xf>
    <xf numFmtId="169" fontId="36" fillId="4" borderId="1" xfId="17" applyNumberFormat="1" applyFont="1" applyFill="1" applyBorder="1" applyAlignment="1">
      <alignment vertical="center" wrapText="1"/>
    </xf>
    <xf numFmtId="169" fontId="36" fillId="0" borderId="1" xfId="17" applyNumberFormat="1" applyFont="1" applyBorder="1" applyAlignment="1">
      <alignment vertical="center"/>
    </xf>
    <xf numFmtId="0" fontId="36" fillId="0" borderId="1" xfId="0" applyFont="1" applyBorder="1" applyAlignment="1">
      <alignment horizontal="center" vertical="center"/>
    </xf>
    <xf numFmtId="0" fontId="76" fillId="4" borderId="28" xfId="0" applyFont="1" applyFill="1" applyBorder="1" applyAlignment="1">
      <alignment vertical="center"/>
    </xf>
    <xf numFmtId="0" fontId="36" fillId="4" borderId="1" xfId="0" applyFont="1" applyFill="1" applyBorder="1" applyAlignment="1">
      <alignment vertical="center"/>
    </xf>
    <xf numFmtId="0" fontId="77" fillId="0" borderId="28" xfId="0" applyFont="1" applyBorder="1" applyAlignment="1">
      <alignment vertical="center"/>
    </xf>
    <xf numFmtId="0" fontId="78" fillId="0" borderId="28" xfId="0" applyFont="1" applyBorder="1" applyAlignment="1">
      <alignment vertical="center"/>
    </xf>
    <xf numFmtId="0" fontId="36" fillId="4" borderId="1" xfId="18" applyFont="1" applyFill="1" applyBorder="1" applyAlignment="1">
      <alignment vertical="center"/>
    </xf>
    <xf numFmtId="0" fontId="36" fillId="0" borderId="1" xfId="0" applyFont="1" applyFill="1" applyBorder="1" applyAlignment="1">
      <alignment horizontal="center" vertical="center"/>
    </xf>
    <xf numFmtId="0" fontId="77" fillId="0" borderId="28" xfId="0" applyFont="1" applyFill="1" applyBorder="1" applyAlignment="1">
      <alignment vertical="center"/>
    </xf>
    <xf numFmtId="0" fontId="78" fillId="4" borderId="28" xfId="0" applyFont="1" applyFill="1" applyBorder="1" applyAlignment="1">
      <alignment vertical="center"/>
    </xf>
    <xf numFmtId="0" fontId="36" fillId="0" borderId="1" xfId="0" applyFont="1" applyBorder="1" applyAlignment="1">
      <alignment horizontal="center" vertical="center" wrapText="1"/>
    </xf>
    <xf numFmtId="0" fontId="36" fillId="0" borderId="1" xfId="0" applyFont="1" applyFill="1" applyBorder="1" applyAlignment="1">
      <alignment horizontal="center" vertical="center" wrapText="1"/>
    </xf>
    <xf numFmtId="0" fontId="76" fillId="0" borderId="28" xfId="0" applyFont="1" applyFill="1" applyBorder="1" applyAlignment="1">
      <alignment vertical="center"/>
    </xf>
    <xf numFmtId="0" fontId="36" fillId="4" borderId="1" xfId="0" applyFont="1" applyFill="1" applyBorder="1" applyAlignment="1">
      <alignment horizontal="center" vertical="center" wrapText="1"/>
    </xf>
    <xf numFmtId="0" fontId="77" fillId="4" borderId="28" xfId="0" applyFont="1" applyFill="1" applyBorder="1" applyAlignment="1">
      <alignment vertical="center"/>
    </xf>
    <xf numFmtId="3" fontId="36" fillId="4" borderId="1" xfId="0" applyNumberFormat="1" applyFont="1" applyFill="1" applyBorder="1" applyAlignment="1">
      <alignment horizontal="center" vertical="center"/>
    </xf>
    <xf numFmtId="0" fontId="36" fillId="4" borderId="29" xfId="0" applyFont="1" applyFill="1" applyBorder="1" applyAlignment="1">
      <alignment horizontal="center" vertical="center"/>
    </xf>
    <xf numFmtId="0" fontId="36" fillId="0" borderId="1" xfId="0" applyFont="1" applyBorder="1" applyAlignment="1">
      <alignment vertical="center" wrapText="1"/>
    </xf>
    <xf numFmtId="3" fontId="36" fillId="0" borderId="1" xfId="0" applyNumberFormat="1" applyFont="1" applyBorder="1" applyAlignment="1">
      <alignment horizontal="center" vertical="center" wrapText="1"/>
    </xf>
    <xf numFmtId="0" fontId="77" fillId="0" borderId="1" xfId="0" applyFont="1" applyBorder="1" applyAlignment="1">
      <alignment horizontal="center" vertical="center"/>
    </xf>
    <xf numFmtId="169" fontId="36" fillId="0" borderId="2" xfId="17" applyNumberFormat="1" applyFont="1" applyBorder="1" applyAlignment="1">
      <alignment vertical="center"/>
    </xf>
    <xf numFmtId="0" fontId="48" fillId="0" borderId="29" xfId="0" applyFont="1" applyBorder="1" applyAlignment="1">
      <alignment horizontal="center"/>
    </xf>
    <xf numFmtId="169" fontId="55" fillId="14" borderId="24" xfId="17" applyNumberFormat="1" applyFont="1" applyFill="1" applyBorder="1"/>
    <xf numFmtId="0" fontId="48" fillId="0" borderId="31" xfId="0" applyFont="1" applyBorder="1" applyAlignment="1">
      <alignment horizontal="center"/>
    </xf>
    <xf numFmtId="0" fontId="48" fillId="0" borderId="1" xfId="0" applyFont="1" applyBorder="1" applyAlignment="1">
      <alignment horizontal="center"/>
    </xf>
    <xf numFmtId="0" fontId="76" fillId="0" borderId="28" xfId="0" applyFont="1" applyBorder="1"/>
    <xf numFmtId="0" fontId="16" fillId="0" borderId="27" xfId="0" applyFont="1" applyBorder="1" applyAlignment="1">
      <alignment horizontal="center"/>
    </xf>
    <xf numFmtId="0" fontId="16" fillId="4" borderId="0" xfId="0" applyFont="1" applyFill="1" applyBorder="1"/>
    <xf numFmtId="0" fontId="16" fillId="0" borderId="0" xfId="0" applyFont="1" applyBorder="1" applyAlignment="1">
      <alignment horizontal="center"/>
    </xf>
    <xf numFmtId="3" fontId="16" fillId="0" borderId="0" xfId="0" applyNumberFormat="1" applyFont="1" applyBorder="1" applyAlignment="1">
      <alignment horizontal="center"/>
    </xf>
    <xf numFmtId="169" fontId="16" fillId="0" borderId="0" xfId="17" applyNumberFormat="1" applyFont="1" applyBorder="1" applyAlignment="1"/>
    <xf numFmtId="169" fontId="16" fillId="0" borderId="0" xfId="17" applyNumberFormat="1" applyFont="1" applyBorder="1"/>
    <xf numFmtId="0" fontId="80" fillId="4" borderId="28" xfId="0" applyFont="1" applyFill="1" applyBorder="1" applyAlignment="1">
      <alignment vertical="center" wrapText="1"/>
    </xf>
    <xf numFmtId="0" fontId="0" fillId="0" borderId="0" xfId="0" applyFill="1" applyBorder="1" applyAlignment="1">
      <alignment wrapText="1"/>
    </xf>
    <xf numFmtId="0" fontId="0" fillId="0" borderId="27" xfId="0" applyFont="1" applyFill="1" applyBorder="1" applyAlignment="1">
      <alignment horizontal="center" wrapText="1"/>
    </xf>
    <xf numFmtId="0" fontId="0" fillId="0" borderId="0" xfId="0" applyFont="1" applyFill="1" applyBorder="1" applyAlignment="1">
      <alignment wrapText="1"/>
    </xf>
    <xf numFmtId="0" fontId="81" fillId="0" borderId="0" xfId="0" applyFont="1" applyFill="1" applyBorder="1" applyAlignment="1">
      <alignment wrapText="1"/>
    </xf>
    <xf numFmtId="0" fontId="0" fillId="0" borderId="0" xfId="0" applyFont="1" applyFill="1" applyBorder="1" applyAlignment="1">
      <alignment horizontal="center" wrapText="1"/>
    </xf>
    <xf numFmtId="0" fontId="64" fillId="0" borderId="0" xfId="0" applyFont="1" applyFill="1" applyBorder="1" applyAlignment="1">
      <alignment horizontal="center" wrapText="1"/>
    </xf>
    <xf numFmtId="0" fontId="0" fillId="0" borderId="28" xfId="0" applyFont="1" applyFill="1" applyBorder="1" applyAlignment="1">
      <alignment wrapText="1"/>
    </xf>
    <xf numFmtId="0" fontId="83" fillId="0" borderId="0" xfId="0" applyFont="1" applyBorder="1" applyAlignment="1">
      <alignment horizontal="center" vertical="center" wrapText="1"/>
    </xf>
    <xf numFmtId="0" fontId="83" fillId="0" borderId="0" xfId="0" applyFont="1" applyBorder="1" applyAlignment="1">
      <alignment vertical="center" wrapText="1"/>
    </xf>
    <xf numFmtId="0" fontId="83" fillId="0" borderId="28" xfId="0" applyFont="1" applyBorder="1" applyAlignment="1">
      <alignment vertical="center" wrapText="1"/>
    </xf>
    <xf numFmtId="0" fontId="0" fillId="0" borderId="27" xfId="0" applyFont="1" applyBorder="1" applyAlignment="1">
      <alignment horizontal="center" vertical="center" wrapText="1"/>
    </xf>
    <xf numFmtId="0" fontId="0" fillId="0" borderId="0" xfId="0" applyFont="1" applyBorder="1" applyAlignment="1">
      <alignment vertical="center" wrapText="1"/>
    </xf>
    <xf numFmtId="0" fontId="14" fillId="0" borderId="0" xfId="0" applyFont="1" applyBorder="1" applyAlignment="1">
      <alignment vertical="center" wrapText="1"/>
    </xf>
    <xf numFmtId="0" fontId="14" fillId="0" borderId="0" xfId="0" applyNumberFormat="1" applyFont="1" applyBorder="1" applyAlignment="1">
      <alignment vertical="center" wrapText="1"/>
    </xf>
    <xf numFmtId="0" fontId="14" fillId="0" borderId="0" xfId="0" applyNumberFormat="1" applyFont="1" applyBorder="1" applyAlignment="1">
      <alignment horizontal="center" vertical="center" wrapText="1"/>
    </xf>
    <xf numFmtId="0" fontId="61" fillId="0" borderId="0" xfId="0" applyNumberFormat="1" applyFont="1" applyBorder="1" applyAlignment="1">
      <alignment horizontal="center" vertical="center" wrapText="1"/>
    </xf>
    <xf numFmtId="0" fontId="0" fillId="0" borderId="28" xfId="0" applyFont="1" applyBorder="1" applyAlignment="1">
      <alignment vertical="center" wrapText="1"/>
    </xf>
    <xf numFmtId="0" fontId="87" fillId="0" borderId="0" xfId="0" applyFont="1" applyBorder="1" applyAlignment="1">
      <alignment vertical="center"/>
    </xf>
    <xf numFmtId="0" fontId="87" fillId="0" borderId="28" xfId="0" applyFont="1" applyBorder="1" applyAlignment="1">
      <alignment vertical="center"/>
    </xf>
    <xf numFmtId="0" fontId="88" fillId="0" borderId="27" xfId="0" applyFont="1" applyBorder="1" applyAlignment="1">
      <alignment horizontal="center" vertical="center"/>
    </xf>
    <xf numFmtId="0" fontId="88" fillId="0" borderId="0" xfId="0" applyFont="1" applyBorder="1" applyAlignment="1">
      <alignment horizontal="left" vertical="center"/>
    </xf>
    <xf numFmtId="0" fontId="88" fillId="0" borderId="28" xfId="0" applyFont="1" applyBorder="1" applyAlignment="1">
      <alignment horizontal="left" vertical="center"/>
    </xf>
    <xf numFmtId="0" fontId="0" fillId="0" borderId="27" xfId="0" applyFont="1" applyBorder="1" applyAlignment="1">
      <alignment horizontal="center" vertical="center"/>
    </xf>
    <xf numFmtId="0" fontId="0" fillId="0" borderId="0" xfId="0" applyFont="1" applyBorder="1" applyAlignment="1">
      <alignment vertical="center"/>
    </xf>
    <xf numFmtId="0" fontId="0" fillId="0" borderId="0" xfId="0" applyFont="1" applyBorder="1" applyAlignment="1">
      <alignment horizontal="center" vertical="center"/>
    </xf>
    <xf numFmtId="0" fontId="0" fillId="0" borderId="28" xfId="0" applyFont="1" applyBorder="1" applyAlignment="1">
      <alignment vertical="center"/>
    </xf>
    <xf numFmtId="0" fontId="0" fillId="0" borderId="0" xfId="0" applyBorder="1" applyAlignment="1">
      <alignment vertical="center"/>
    </xf>
    <xf numFmtId="0" fontId="58" fillId="0" borderId="27" xfId="0" applyFont="1" applyBorder="1" applyAlignment="1">
      <alignment horizontal="left" vertical="center"/>
    </xf>
    <xf numFmtId="0" fontId="58" fillId="0" borderId="0" xfId="0" applyFont="1" applyBorder="1" applyAlignment="1">
      <alignment horizontal="left" vertical="center"/>
    </xf>
    <xf numFmtId="0" fontId="58" fillId="0" borderId="0" xfId="0" applyNumberFormat="1" applyFont="1" applyBorder="1" applyAlignment="1">
      <alignment horizontal="center" vertical="center" wrapText="1"/>
    </xf>
    <xf numFmtId="0" fontId="72" fillId="0" borderId="0" xfId="0" applyFont="1" applyBorder="1" applyAlignment="1">
      <alignment horizontal="center" vertical="center" wrapText="1"/>
    </xf>
    <xf numFmtId="0" fontId="72" fillId="0" borderId="28" xfId="0" applyFont="1" applyBorder="1" applyAlignment="1">
      <alignment vertical="center" wrapText="1"/>
    </xf>
    <xf numFmtId="0" fontId="58" fillId="0" borderId="27" xfId="0" applyFont="1" applyBorder="1" applyAlignment="1">
      <alignment horizontal="left" vertical="center" wrapText="1"/>
    </xf>
    <xf numFmtId="0" fontId="58" fillId="0" borderId="0" xfId="0" applyFont="1" applyBorder="1" applyAlignment="1">
      <alignment vertical="center" wrapText="1"/>
    </xf>
    <xf numFmtId="0" fontId="58" fillId="0" borderId="32" xfId="0" applyFont="1" applyBorder="1" applyAlignment="1">
      <alignment horizontal="left" vertical="center" wrapText="1"/>
    </xf>
    <xf numFmtId="0" fontId="58" fillId="0" borderId="33" xfId="0" applyFont="1" applyBorder="1" applyAlignment="1">
      <alignment vertical="center" wrapText="1"/>
    </xf>
    <xf numFmtId="0" fontId="72" fillId="0" borderId="33" xfId="0" applyFont="1" applyBorder="1" applyAlignment="1">
      <alignment horizontal="center" vertical="center" wrapText="1"/>
    </xf>
    <xf numFmtId="0" fontId="72" fillId="0" borderId="33" xfId="0" applyFont="1" applyBorder="1" applyAlignment="1">
      <alignment vertical="center" wrapText="1"/>
    </xf>
    <xf numFmtId="0" fontId="72" fillId="0" borderId="34" xfId="0" applyFont="1" applyBorder="1" applyAlignment="1">
      <alignment vertical="center" wrapText="1"/>
    </xf>
    <xf numFmtId="0" fontId="87" fillId="0" borderId="27" xfId="0" applyFont="1" applyBorder="1" applyAlignment="1">
      <alignment horizontal="left" vertical="center"/>
    </xf>
    <xf numFmtId="0" fontId="87" fillId="0" borderId="0" xfId="0" applyNumberFormat="1" applyFont="1" applyBorder="1" applyAlignment="1">
      <alignment horizontal="center" vertical="center" wrapText="1"/>
    </xf>
    <xf numFmtId="0" fontId="87" fillId="0" borderId="0" xfId="0" applyFont="1" applyBorder="1" applyAlignment="1">
      <alignment horizontal="left" vertical="center"/>
    </xf>
    <xf numFmtId="0" fontId="89" fillId="0" borderId="32" xfId="0" applyFont="1" applyBorder="1" applyAlignment="1">
      <alignment horizontal="center" vertical="center"/>
    </xf>
    <xf numFmtId="0" fontId="89" fillId="0" borderId="33" xfId="0" applyFont="1" applyBorder="1" applyAlignment="1">
      <alignment vertical="center"/>
    </xf>
    <xf numFmtId="0" fontId="89" fillId="0" borderId="33" xfId="0" applyNumberFormat="1" applyFont="1" applyBorder="1" applyAlignment="1">
      <alignment horizontal="center" vertical="center" wrapText="1"/>
    </xf>
    <xf numFmtId="0" fontId="70" fillId="0" borderId="33" xfId="0" applyFont="1" applyBorder="1" applyAlignment="1">
      <alignment horizontal="center" vertical="center" wrapText="1"/>
    </xf>
    <xf numFmtId="0" fontId="70" fillId="0" borderId="33" xfId="0" applyFont="1" applyBorder="1" applyAlignment="1">
      <alignment vertical="center" wrapText="1"/>
    </xf>
    <xf numFmtId="0" fontId="70" fillId="0" borderId="34" xfId="0" applyFont="1" applyBorder="1" applyAlignment="1">
      <alignment vertical="center" wrapText="1"/>
    </xf>
    <xf numFmtId="0" fontId="56" fillId="0" borderId="0" xfId="0" applyFont="1" applyBorder="1" applyAlignment="1">
      <alignment wrapText="1"/>
    </xf>
    <xf numFmtId="169" fontId="16" fillId="0" borderId="0" xfId="17" applyNumberFormat="1" applyFont="1" applyAlignment="1"/>
    <xf numFmtId="0" fontId="76" fillId="0" borderId="0" xfId="0" applyFont="1"/>
    <xf numFmtId="169" fontId="0" fillId="0" borderId="0" xfId="17" applyNumberFormat="1" applyFont="1" applyAlignment="1"/>
    <xf numFmtId="169" fontId="55" fillId="14" borderId="37" xfId="17" applyNumberFormat="1" applyFont="1" applyFill="1" applyBorder="1" applyAlignment="1"/>
    <xf numFmtId="169" fontId="55" fillId="14" borderId="17" xfId="17" applyNumberFormat="1" applyFont="1" applyFill="1" applyBorder="1" applyAlignment="1"/>
    <xf numFmtId="169" fontId="55" fillId="3" borderId="38" xfId="17" applyNumberFormat="1" applyFont="1" applyFill="1" applyBorder="1" applyAlignment="1"/>
    <xf numFmtId="166" fontId="2" fillId="0" borderId="0" xfId="1" applyNumberFormat="1" applyFont="1"/>
    <xf numFmtId="0" fontId="2" fillId="0" borderId="1" xfId="0" applyFont="1" applyBorder="1" applyAlignment="1">
      <alignment horizontal="center"/>
    </xf>
    <xf numFmtId="0" fontId="2" fillId="7" borderId="0" xfId="0" applyFont="1" applyFill="1" applyAlignment="1">
      <alignment horizontal="center"/>
    </xf>
    <xf numFmtId="166" fontId="0" fillId="0" borderId="0" xfId="1" applyNumberFormat="1" applyFont="1" applyAlignment="1">
      <alignment horizontal="center"/>
    </xf>
    <xf numFmtId="0" fontId="0" fillId="3" borderId="1" xfId="0" applyFill="1" applyBorder="1" applyAlignment="1">
      <alignment wrapText="1"/>
    </xf>
    <xf numFmtId="3" fontId="2" fillId="3" borderId="1" xfId="0" applyNumberFormat="1" applyFont="1" applyFill="1" applyBorder="1"/>
    <xf numFmtId="0" fontId="0" fillId="3" borderId="1" xfId="0" applyFill="1" applyBorder="1" applyAlignment="1">
      <alignment horizontal="center" vertical="center"/>
    </xf>
    <xf numFmtId="166" fontId="7" fillId="3" borderId="1" xfId="0" applyNumberFormat="1" applyFont="1" applyFill="1" applyBorder="1"/>
    <xf numFmtId="0" fontId="2" fillId="3" borderId="1"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right"/>
    </xf>
    <xf numFmtId="0" fontId="2" fillId="3" borderId="0" xfId="0" applyFont="1" applyFill="1"/>
    <xf numFmtId="0" fontId="92" fillId="0" borderId="1" xfId="0" applyFont="1" applyBorder="1"/>
    <xf numFmtId="0" fontId="0" fillId="4" borderId="1" xfId="0" applyFill="1" applyBorder="1" applyAlignment="1">
      <alignment wrapText="1"/>
    </xf>
    <xf numFmtId="3" fontId="2" fillId="4" borderId="1" xfId="0" applyNumberFormat="1" applyFont="1" applyFill="1" applyBorder="1"/>
    <xf numFmtId="0" fontId="0" fillId="4" borderId="1" xfId="0" applyFill="1" applyBorder="1" applyAlignment="1">
      <alignment horizontal="center" vertical="center"/>
    </xf>
    <xf numFmtId="166" fontId="7" fillId="4" borderId="1" xfId="1" applyNumberFormat="1" applyFont="1" applyFill="1" applyBorder="1"/>
    <xf numFmtId="166" fontId="7" fillId="4" borderId="1" xfId="0" applyNumberFormat="1" applyFont="1" applyFill="1" applyBorder="1"/>
    <xf numFmtId="0" fontId="2" fillId="4" borderId="1" xfId="0" applyFont="1" applyFill="1" applyBorder="1" applyAlignment="1">
      <alignment horizontal="center"/>
    </xf>
    <xf numFmtId="0" fontId="2" fillId="4" borderId="1" xfId="0" applyFont="1" applyFill="1" applyBorder="1" applyAlignment="1">
      <alignment horizontal="right"/>
    </xf>
    <xf numFmtId="0" fontId="7" fillId="4" borderId="1" xfId="0" applyFont="1" applyFill="1" applyBorder="1"/>
    <xf numFmtId="0" fontId="7" fillId="4" borderId="1" xfId="0" applyFont="1" applyFill="1" applyBorder="1" applyAlignment="1">
      <alignment horizontal="center"/>
    </xf>
    <xf numFmtId="0" fontId="7" fillId="0" borderId="1" xfId="0" applyFont="1" applyBorder="1"/>
    <xf numFmtId="0" fontId="7" fillId="0" borderId="1" xfId="0" applyFont="1" applyBorder="1" applyAlignment="1">
      <alignment horizontal="center"/>
    </xf>
    <xf numFmtId="0" fontId="2" fillId="0" borderId="3" xfId="0" applyFont="1" applyBorder="1"/>
    <xf numFmtId="0" fontId="2" fillId="0" borderId="3" xfId="0" applyFont="1" applyBorder="1" applyAlignment="1">
      <alignment horizontal="center"/>
    </xf>
    <xf numFmtId="0" fontId="2" fillId="0" borderId="3" xfId="0" applyFont="1" applyBorder="1" applyAlignment="1">
      <alignment horizontal="right"/>
    </xf>
    <xf numFmtId="166" fontId="7" fillId="0" borderId="1" xfId="0" applyNumberFormat="1" applyFont="1" applyFill="1" applyBorder="1"/>
    <xf numFmtId="0" fontId="2" fillId="0" borderId="1" xfId="0" applyFont="1" applyFill="1" applyBorder="1" applyAlignment="1">
      <alignment horizontal="center"/>
    </xf>
    <xf numFmtId="0" fontId="2" fillId="0" borderId="1" xfId="0" applyFont="1" applyFill="1" applyBorder="1" applyAlignment="1">
      <alignment horizontal="right"/>
    </xf>
    <xf numFmtId="0" fontId="8" fillId="0" borderId="1" xfId="0" applyFont="1" applyFill="1" applyBorder="1" applyAlignment="1">
      <alignment horizontal="center"/>
    </xf>
    <xf numFmtId="0" fontId="8" fillId="4" borderId="1" xfId="0" applyFont="1" applyFill="1" applyBorder="1" applyAlignment="1">
      <alignment wrapText="1"/>
    </xf>
    <xf numFmtId="3" fontId="7" fillId="4" borderId="1" xfId="0" applyNumberFormat="1" applyFont="1" applyFill="1" applyBorder="1"/>
    <xf numFmtId="0" fontId="8" fillId="4" borderId="1" xfId="0" applyFont="1" applyFill="1" applyBorder="1" applyAlignment="1">
      <alignment horizontal="center" vertical="center"/>
    </xf>
    <xf numFmtId="0" fontId="2" fillId="16" borderId="0" xfId="0" applyFont="1" applyFill="1"/>
    <xf numFmtId="0" fontId="0" fillId="16" borderId="0" xfId="0" applyFill="1"/>
    <xf numFmtId="0" fontId="13" fillId="16" borderId="2" xfId="0" applyFont="1" applyFill="1" applyBorder="1" applyAlignment="1">
      <alignment horizontal="center" vertical="center" wrapText="1"/>
    </xf>
    <xf numFmtId="166" fontId="7" fillId="16" borderId="1" xfId="1" applyNumberFormat="1" applyFont="1" applyFill="1" applyBorder="1"/>
    <xf numFmtId="166" fontId="0" fillId="16" borderId="0" xfId="1" applyNumberFormat="1" applyFont="1" applyFill="1"/>
    <xf numFmtId="166" fontId="2" fillId="16" borderId="0" xfId="0" applyNumberFormat="1" applyFont="1" applyFill="1"/>
    <xf numFmtId="0" fontId="0" fillId="16" borderId="0" xfId="0" applyFill="1" applyAlignment="1">
      <alignment wrapText="1"/>
    </xf>
    <xf numFmtId="0" fontId="0" fillId="0" borderId="0" xfId="0"/>
    <xf numFmtId="0" fontId="2" fillId="0" borderId="0" xfId="0" applyFont="1" applyAlignment="1">
      <alignment horizontal="center" vertical="center" wrapText="1"/>
    </xf>
    <xf numFmtId="0" fontId="2" fillId="17" borderId="0" xfId="0" applyFont="1" applyFill="1" applyBorder="1" applyAlignment="1">
      <alignment wrapText="1"/>
    </xf>
    <xf numFmtId="166" fontId="2" fillId="17" borderId="0" xfId="1" applyNumberFormat="1" applyFont="1" applyFill="1" applyBorder="1"/>
    <xf numFmtId="0" fontId="0" fillId="0" borderId="1" xfId="0" applyBorder="1" applyAlignment="1">
      <alignment wrapText="1"/>
    </xf>
    <xf numFmtId="166" fontId="0" fillId="0" borderId="1" xfId="1" applyNumberFormat="1" applyFont="1" applyBorder="1"/>
    <xf numFmtId="0" fontId="9" fillId="0" borderId="1" xfId="0" applyFont="1" applyBorder="1"/>
    <xf numFmtId="0" fontId="56" fillId="0" borderId="0" xfId="0" applyFont="1" applyAlignment="1">
      <alignment horizontal="center"/>
    </xf>
    <xf numFmtId="167" fontId="15" fillId="0" borderId="0" xfId="1" applyNumberFormat="1" applyFont="1"/>
    <xf numFmtId="10" fontId="15" fillId="0" borderId="0" xfId="2" applyNumberFormat="1" applyFont="1"/>
    <xf numFmtId="166" fontId="15" fillId="0" borderId="0" xfId="1" applyNumberFormat="1" applyFont="1"/>
    <xf numFmtId="0" fontId="56" fillId="17" borderId="39" xfId="0" applyFont="1" applyFill="1" applyBorder="1" applyAlignment="1">
      <alignment horizontal="left"/>
    </xf>
    <xf numFmtId="0" fontId="56" fillId="17" borderId="5" xfId="0" applyFont="1" applyFill="1" applyBorder="1" applyAlignment="1">
      <alignment horizontal="right"/>
    </xf>
    <xf numFmtId="168" fontId="56" fillId="17" borderId="4" xfId="1" applyNumberFormat="1" applyFont="1" applyFill="1" applyBorder="1" applyAlignment="1">
      <alignment horizontal="right"/>
    </xf>
    <xf numFmtId="0" fontId="15" fillId="0" borderId="0" xfId="0" applyFont="1"/>
    <xf numFmtId="10" fontId="56" fillId="17" borderId="5" xfId="2" applyNumberFormat="1" applyFont="1" applyFill="1" applyBorder="1"/>
    <xf numFmtId="0" fontId="0" fillId="0" borderId="31" xfId="0" applyBorder="1"/>
    <xf numFmtId="166" fontId="56" fillId="3" borderId="24" xfId="1" applyNumberFormat="1" applyFont="1" applyFill="1" applyBorder="1"/>
    <xf numFmtId="0" fontId="56" fillId="0" borderId="25" xfId="0" applyFont="1" applyFill="1" applyBorder="1" applyAlignment="1">
      <alignment horizontal="center" vertical="center" wrapText="1"/>
    </xf>
    <xf numFmtId="0" fontId="90" fillId="3" borderId="21" xfId="0" applyFont="1" applyFill="1" applyBorder="1" applyAlignment="1">
      <alignment horizontal="left"/>
    </xf>
    <xf numFmtId="0" fontId="90" fillId="3" borderId="22" xfId="0" applyFont="1" applyFill="1" applyBorder="1" applyAlignment="1">
      <alignment horizontal="right"/>
    </xf>
    <xf numFmtId="168" fontId="15" fillId="3" borderId="22" xfId="1" applyNumberFormat="1" applyFont="1" applyFill="1" applyBorder="1" applyAlignment="1">
      <alignment horizontal="right"/>
    </xf>
    <xf numFmtId="10" fontId="15" fillId="3" borderId="23" xfId="2" applyNumberFormat="1" applyFont="1" applyFill="1" applyBorder="1"/>
    <xf numFmtId="166" fontId="15" fillId="3" borderId="40" xfId="1" applyNumberFormat="1" applyFont="1" applyFill="1" applyBorder="1"/>
    <xf numFmtId="0" fontId="56" fillId="0" borderId="12" xfId="0" applyFont="1" applyBorder="1" applyAlignment="1">
      <alignment horizontal="left"/>
    </xf>
    <xf numFmtId="0" fontId="56" fillId="0" borderId="15" xfId="0" applyFont="1" applyBorder="1" applyAlignment="1">
      <alignment horizontal="left"/>
    </xf>
    <xf numFmtId="0" fontId="56" fillId="0" borderId="15" xfId="0" applyFont="1" applyFill="1" applyBorder="1" applyAlignment="1">
      <alignment horizontal="left"/>
    </xf>
    <xf numFmtId="0" fontId="56" fillId="0" borderId="18" xfId="0" applyFont="1" applyBorder="1" applyAlignment="1">
      <alignment horizontal="left"/>
    </xf>
    <xf numFmtId="0" fontId="56" fillId="0" borderId="7" xfId="0" applyFont="1" applyFill="1" applyBorder="1" applyAlignment="1">
      <alignment horizontal="center" vertical="center" wrapText="1"/>
    </xf>
    <xf numFmtId="0" fontId="90" fillId="0" borderId="13" xfId="0" applyFont="1" applyFill="1" applyBorder="1" applyAlignment="1">
      <alignment horizontal="right"/>
    </xf>
    <xf numFmtId="0" fontId="90" fillId="0" borderId="16" xfId="0" applyFont="1" applyFill="1" applyBorder="1" applyAlignment="1">
      <alignment horizontal="right"/>
    </xf>
    <xf numFmtId="0" fontId="90" fillId="0" borderId="19" xfId="0" applyFont="1" applyFill="1" applyBorder="1" applyAlignment="1">
      <alignment horizontal="right"/>
    </xf>
    <xf numFmtId="168" fontId="15" fillId="0" borderId="14" xfId="1" applyNumberFormat="1" applyFont="1" applyBorder="1" applyAlignment="1">
      <alignment horizontal="right"/>
    </xf>
    <xf numFmtId="168" fontId="15" fillId="0" borderId="17" xfId="1" applyNumberFormat="1" applyFont="1" applyBorder="1" applyAlignment="1">
      <alignment horizontal="right"/>
    </xf>
    <xf numFmtId="168" fontId="15" fillId="0" borderId="20" xfId="1" applyNumberFormat="1" applyFont="1" applyBorder="1" applyAlignment="1">
      <alignment horizontal="right"/>
    </xf>
    <xf numFmtId="166" fontId="56" fillId="3" borderId="11" xfId="1" applyNumberFormat="1" applyFont="1" applyFill="1" applyBorder="1"/>
    <xf numFmtId="166" fontId="15" fillId="3" borderId="41" xfId="1" applyNumberFormat="1" applyFont="1" applyFill="1" applyBorder="1"/>
    <xf numFmtId="166" fontId="15" fillId="3" borderId="38" xfId="1" applyNumberFormat="1" applyFont="1" applyFill="1" applyBorder="1"/>
    <xf numFmtId="166" fontId="15" fillId="3" borderId="42" xfId="1" applyNumberFormat="1" applyFont="1" applyFill="1" applyBorder="1"/>
    <xf numFmtId="10" fontId="56" fillId="0" borderId="7" xfId="2" applyNumberFormat="1" applyFont="1" applyBorder="1"/>
    <xf numFmtId="10" fontId="15" fillId="0" borderId="13" xfId="2" applyNumberFormat="1" applyFont="1" applyBorder="1"/>
    <xf numFmtId="10" fontId="15" fillId="0" borderId="16" xfId="2" applyNumberFormat="1" applyFont="1" applyBorder="1"/>
    <xf numFmtId="10" fontId="15" fillId="0" borderId="19" xfId="2" applyNumberFormat="1" applyFont="1" applyBorder="1"/>
    <xf numFmtId="0" fontId="2" fillId="0" borderId="0" xfId="0" applyFont="1" applyBorder="1" applyAlignment="1">
      <alignment wrapText="1"/>
    </xf>
    <xf numFmtId="0" fontId="2"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center"/>
    </xf>
    <xf numFmtId="0" fontId="7" fillId="4" borderId="1" xfId="0" applyFont="1" applyFill="1" applyBorder="1" applyAlignment="1">
      <alignment wrapText="1"/>
    </xf>
    <xf numFmtId="0" fontId="7" fillId="4" borderId="1" xfId="0" applyFont="1" applyFill="1" applyBorder="1" applyAlignment="1">
      <alignment horizontal="center" vertical="center"/>
    </xf>
    <xf numFmtId="0" fontId="7" fillId="0" borderId="1" xfId="0" applyFont="1" applyFill="1" applyBorder="1" applyAlignment="1">
      <alignment vertical="center" wrapText="1"/>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6" xfId="0" applyFont="1" applyBorder="1" applyAlignment="1">
      <alignment horizontal="center" vertical="center"/>
    </xf>
    <xf numFmtId="0" fontId="0" fillId="0" borderId="0" xfId="0"/>
    <xf numFmtId="0" fontId="73" fillId="0" borderId="27" xfId="0" applyFont="1" applyBorder="1" applyAlignment="1">
      <alignment horizontal="center" vertical="center" wrapText="1"/>
    </xf>
    <xf numFmtId="0" fontId="73" fillId="0" borderId="0" xfId="0" applyFont="1" applyBorder="1" applyAlignment="1">
      <alignment horizontal="center" vertical="center" wrapText="1"/>
    </xf>
    <xf numFmtId="0" fontId="73" fillId="0" borderId="28" xfId="0" applyFont="1" applyBorder="1" applyAlignment="1">
      <alignment horizontal="center" vertical="center" wrapText="1"/>
    </xf>
    <xf numFmtId="0" fontId="57" fillId="14" borderId="4" xfId="0" applyFont="1" applyFill="1" applyBorder="1" applyAlignment="1">
      <alignment horizontal="left" vertical="center" wrapText="1"/>
    </xf>
    <xf numFmtId="0" fontId="57" fillId="14" borderId="6" xfId="0" applyFont="1" applyFill="1" applyBorder="1" applyAlignment="1">
      <alignment horizontal="left" vertical="center" wrapText="1"/>
    </xf>
    <xf numFmtId="0" fontId="58" fillId="14" borderId="4" xfId="0" applyFont="1" applyFill="1" applyBorder="1" applyAlignment="1">
      <alignment horizontal="center" vertical="center" wrapText="1"/>
    </xf>
    <xf numFmtId="0" fontId="58" fillId="14" borderId="6"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71" fillId="0" borderId="27" xfId="0" applyFont="1" applyBorder="1" applyAlignment="1">
      <alignment horizontal="center" vertical="center" wrapText="1"/>
    </xf>
    <xf numFmtId="0" fontId="71" fillId="0" borderId="0" xfId="0" applyFont="1" applyBorder="1" applyAlignment="1">
      <alignment horizontal="center" vertical="center" wrapText="1"/>
    </xf>
    <xf numFmtId="0" fontId="71" fillId="0" borderId="28" xfId="0" applyFont="1" applyBorder="1" applyAlignment="1">
      <alignment horizontal="center" vertical="center" wrapText="1"/>
    </xf>
    <xf numFmtId="0" fontId="91" fillId="0" borderId="32" xfId="0" applyFont="1" applyBorder="1" applyAlignment="1">
      <alignment horizontal="center" vertical="center" wrapText="1"/>
    </xf>
    <xf numFmtId="0" fontId="91" fillId="0" borderId="33" xfId="0" applyFont="1" applyBorder="1" applyAlignment="1">
      <alignment horizontal="center" vertical="center" wrapText="1"/>
    </xf>
    <xf numFmtId="0" fontId="91" fillId="0" borderId="34" xfId="0" applyFont="1" applyBorder="1" applyAlignment="1">
      <alignment horizontal="center" vertical="center" wrapText="1"/>
    </xf>
    <xf numFmtId="0" fontId="74" fillId="0" borderId="27" xfId="0" applyFont="1" applyBorder="1" applyAlignment="1">
      <alignment horizontal="center" vertical="center" wrapText="1"/>
    </xf>
    <xf numFmtId="0" fontId="74" fillId="0" borderId="0" xfId="0" applyFont="1" applyBorder="1" applyAlignment="1">
      <alignment horizontal="center" vertical="center" wrapText="1"/>
    </xf>
    <xf numFmtId="0" fontId="74" fillId="0" borderId="28" xfId="0" applyFont="1" applyBorder="1" applyAlignment="1">
      <alignment horizontal="center" vertical="center" wrapText="1"/>
    </xf>
    <xf numFmtId="0" fontId="79" fillId="15" borderId="4" xfId="0" applyFont="1" applyFill="1" applyBorder="1" applyAlignment="1">
      <alignment horizontal="center" vertical="center" wrapText="1"/>
    </xf>
    <xf numFmtId="0" fontId="79" fillId="15" borderId="5" xfId="0" applyFont="1" applyFill="1" applyBorder="1" applyAlignment="1">
      <alignment horizontal="center" vertical="center" wrapText="1"/>
    </xf>
    <xf numFmtId="0" fontId="79" fillId="15" borderId="6" xfId="0" applyFont="1" applyFill="1" applyBorder="1" applyAlignment="1">
      <alignment horizontal="center" vertical="center" wrapText="1"/>
    </xf>
    <xf numFmtId="0" fontId="82" fillId="0" borderId="29" xfId="0" applyFont="1" applyBorder="1" applyAlignment="1">
      <alignment horizontal="left" vertical="center" wrapText="1"/>
    </xf>
    <xf numFmtId="0" fontId="82" fillId="0" borderId="1" xfId="0" applyFont="1" applyBorder="1" applyAlignment="1">
      <alignment horizontal="left" vertical="center" wrapText="1"/>
    </xf>
    <xf numFmtId="174" fontId="82" fillId="0" borderId="29" xfId="19" applyNumberFormat="1" applyFont="1" applyFill="1" applyBorder="1" applyAlignment="1">
      <alignment horizontal="left" vertical="center" wrapText="1"/>
    </xf>
    <xf numFmtId="174" fontId="82" fillId="0" borderId="1" xfId="19" applyNumberFormat="1" applyFont="1" applyFill="1" applyBorder="1" applyAlignment="1">
      <alignment horizontal="left" vertical="center" wrapText="1"/>
    </xf>
    <xf numFmtId="0" fontId="85" fillId="0" borderId="29" xfId="0" applyFont="1" applyBorder="1" applyAlignment="1">
      <alignment horizontal="left" vertical="center" wrapText="1"/>
    </xf>
    <xf numFmtId="0" fontId="85" fillId="0" borderId="1" xfId="0" applyFont="1" applyBorder="1" applyAlignment="1">
      <alignment horizontal="left" vertical="center" wrapText="1"/>
    </xf>
    <xf numFmtId="0" fontId="86" fillId="0" borderId="27" xfId="0" applyFont="1" applyBorder="1" applyAlignment="1">
      <alignment horizontal="left" vertical="center"/>
    </xf>
    <xf numFmtId="0" fontId="86" fillId="0" borderId="0" xfId="0" applyFont="1" applyBorder="1" applyAlignment="1">
      <alignment horizontal="left" vertical="center"/>
    </xf>
    <xf numFmtId="0" fontId="90" fillId="0" borderId="27" xfId="0" applyFont="1" applyBorder="1" applyAlignment="1">
      <alignment horizontal="center" vertical="center" wrapText="1"/>
    </xf>
    <xf numFmtId="0" fontId="90" fillId="0" borderId="0" xfId="0" applyFont="1" applyBorder="1" applyAlignment="1">
      <alignment horizontal="center" vertical="center" wrapText="1"/>
    </xf>
    <xf numFmtId="0" fontId="90" fillId="0" borderId="28" xfId="0" applyFont="1" applyBorder="1" applyAlignment="1">
      <alignment horizontal="center" vertical="center" wrapText="1"/>
    </xf>
    <xf numFmtId="0" fontId="2" fillId="0" borderId="0" xfId="0" applyFont="1" applyAlignment="1">
      <alignment horizontal="center"/>
    </xf>
    <xf numFmtId="0" fontId="61" fillId="0" borderId="0" xfId="0" applyFont="1" applyAlignment="1">
      <alignment horizontal="center"/>
    </xf>
    <xf numFmtId="0" fontId="2" fillId="0" borderId="0" xfId="0" applyFont="1" applyBorder="1" applyAlignment="1">
      <alignment horizontal="center"/>
    </xf>
    <xf numFmtId="0" fontId="61" fillId="0" borderId="0" xfId="0" applyFont="1" applyBorder="1" applyAlignment="1">
      <alignment horizontal="center"/>
    </xf>
    <xf numFmtId="0" fontId="65" fillId="0" borderId="0" xfId="0" applyFont="1" applyAlignment="1">
      <alignment horizontal="center"/>
    </xf>
    <xf numFmtId="0" fontId="42" fillId="0" borderId="0" xfId="0" applyFont="1" applyAlignment="1">
      <alignment horizontal="center"/>
    </xf>
    <xf numFmtId="0" fontId="53" fillId="0" borderId="4" xfId="0" applyFont="1" applyBorder="1" applyAlignment="1">
      <alignment horizontal="center" vertical="center"/>
    </xf>
    <xf numFmtId="0" fontId="53" fillId="0" borderId="5" xfId="0" applyFont="1" applyBorder="1" applyAlignment="1">
      <alignment horizontal="center" vertical="center"/>
    </xf>
    <xf numFmtId="0" fontId="53" fillId="0" borderId="6" xfId="0" applyFont="1" applyBorder="1" applyAlignment="1">
      <alignment horizontal="center" vertical="center"/>
    </xf>
    <xf numFmtId="44" fontId="54" fillId="0" borderId="4" xfId="17" applyFont="1" applyBorder="1" applyAlignment="1">
      <alignment horizontal="center" vertical="center"/>
    </xf>
    <xf numFmtId="44" fontId="54" fillId="0" borderId="5" xfId="17" applyFont="1" applyBorder="1" applyAlignment="1">
      <alignment horizontal="center" vertical="center"/>
    </xf>
    <xf numFmtId="44" fontId="54" fillId="0" borderId="6" xfId="17" applyFont="1" applyBorder="1" applyAlignment="1">
      <alignment horizontal="center" vertical="center"/>
    </xf>
    <xf numFmtId="0" fontId="41" fillId="0" borderId="27" xfId="0" applyFont="1" applyBorder="1" applyAlignment="1">
      <alignment horizontal="left"/>
    </xf>
    <xf numFmtId="0" fontId="41" fillId="0" borderId="0" xfId="0" applyFont="1" applyBorder="1" applyAlignment="1">
      <alignment horizontal="left"/>
    </xf>
    <xf numFmtId="0" fontId="41" fillId="0" borderId="28" xfId="0" applyFont="1" applyBorder="1" applyAlignment="1">
      <alignment horizontal="left"/>
    </xf>
    <xf numFmtId="0" fontId="14" fillId="0" borderId="4" xfId="0" applyFont="1" applyBorder="1" applyAlignment="1">
      <alignment horizontal="center" wrapText="1"/>
    </xf>
    <xf numFmtId="0" fontId="14" fillId="0" borderId="5" xfId="0" applyFont="1" applyBorder="1" applyAlignment="1">
      <alignment horizontal="center" wrapText="1"/>
    </xf>
    <xf numFmtId="0" fontId="14" fillId="0" borderId="6" xfId="0" applyFont="1" applyBorder="1" applyAlignment="1">
      <alignment horizontal="center" wrapText="1"/>
    </xf>
    <xf numFmtId="0" fontId="28" fillId="0" borderId="25" xfId="0" applyFont="1" applyBorder="1" applyAlignment="1">
      <alignment horizontal="left"/>
    </xf>
    <xf numFmtId="0" fontId="28" fillId="0" borderId="26" xfId="0" applyFont="1" applyBorder="1" applyAlignment="1">
      <alignment horizontal="left"/>
    </xf>
    <xf numFmtId="0" fontId="28" fillId="0" borderId="11" xfId="0" applyFont="1" applyBorder="1" applyAlignment="1">
      <alignment horizontal="left"/>
    </xf>
    <xf numFmtId="0" fontId="30" fillId="0" borderId="27" xfId="0" applyFont="1" applyBorder="1" applyAlignment="1">
      <alignment horizontal="center"/>
    </xf>
    <xf numFmtId="0" fontId="30" fillId="0" borderId="0" xfId="0" applyFont="1" applyBorder="1" applyAlignment="1">
      <alignment horizontal="center"/>
    </xf>
    <xf numFmtId="0" fontId="30" fillId="0" borderId="28" xfId="0" applyFont="1" applyBorder="1" applyAlignment="1">
      <alignment horizontal="center"/>
    </xf>
    <xf numFmtId="0" fontId="32" fillId="0" borderId="27" xfId="0" applyFont="1" applyBorder="1" applyAlignment="1">
      <alignment horizontal="center"/>
    </xf>
    <xf numFmtId="0" fontId="32" fillId="0" borderId="0" xfId="0" applyFont="1" applyBorder="1" applyAlignment="1">
      <alignment horizontal="center"/>
    </xf>
    <xf numFmtId="0" fontId="32" fillId="0" borderId="28" xfId="0" applyFont="1" applyBorder="1" applyAlignment="1">
      <alignment horizontal="center"/>
    </xf>
    <xf numFmtId="0" fontId="28" fillId="0" borderId="27" xfId="0" applyFont="1" applyBorder="1" applyAlignment="1">
      <alignment horizontal="center"/>
    </xf>
    <xf numFmtId="0" fontId="28" fillId="0" borderId="0" xfId="0" applyFont="1" applyBorder="1" applyAlignment="1">
      <alignment horizontal="center"/>
    </xf>
    <xf numFmtId="0" fontId="28" fillId="0" borderId="28" xfId="0" applyFont="1" applyBorder="1" applyAlignment="1">
      <alignment horizontal="center"/>
    </xf>
    <xf numFmtId="0" fontId="39" fillId="7" borderId="15" xfId="0" applyFont="1" applyFill="1" applyBorder="1" applyAlignment="1">
      <alignment horizontal="center" vertical="center"/>
    </xf>
    <xf numFmtId="0" fontId="39" fillId="7" borderId="17" xfId="0" applyFont="1" applyFill="1" applyBorder="1" applyAlignment="1">
      <alignment horizontal="center" vertical="center"/>
    </xf>
    <xf numFmtId="0" fontId="39" fillId="7" borderId="31" xfId="0" applyFont="1" applyFill="1" applyBorder="1" applyAlignment="1">
      <alignment horizontal="center" vertical="center"/>
    </xf>
    <xf numFmtId="167" fontId="56" fillId="0" borderId="26" xfId="1" applyNumberFormat="1" applyFont="1" applyBorder="1" applyAlignment="1">
      <alignment horizontal="center" wrapText="1"/>
    </xf>
    <xf numFmtId="166" fontId="56" fillId="0" borderId="24" xfId="1" applyNumberFormat="1" applyFont="1" applyBorder="1" applyAlignment="1">
      <alignment horizontal="center" wrapText="1"/>
    </xf>
    <xf numFmtId="0" fontId="56" fillId="0" borderId="0" xfId="0" applyFont="1"/>
    <xf numFmtId="0" fontId="95" fillId="0" borderId="0" xfId="0" applyFont="1"/>
    <xf numFmtId="0" fontId="58" fillId="0" borderId="0" xfId="0" applyFont="1"/>
    <xf numFmtId="0" fontId="58" fillId="0" borderId="0" xfId="0" applyFont="1" applyAlignment="1">
      <alignment wrapText="1"/>
    </xf>
    <xf numFmtId="166" fontId="58" fillId="0" borderId="0" xfId="1" applyNumberFormat="1" applyFont="1"/>
    <xf numFmtId="0" fontId="96" fillId="0" borderId="0" xfId="0" applyFont="1"/>
    <xf numFmtId="0" fontId="86" fillId="0" borderId="0" xfId="0" applyFont="1"/>
    <xf numFmtId="0" fontId="86" fillId="0" borderId="0" xfId="0" applyFont="1" applyAlignment="1">
      <alignment wrapText="1"/>
    </xf>
    <xf numFmtId="166" fontId="86" fillId="0" borderId="0" xfId="1" applyNumberFormat="1" applyFont="1"/>
  </cellXfs>
  <cellStyles count="128">
    <cellStyle name="6_x0019_¾I?À@%¡h¼ï©À@Ã´üµ¥Þ¾@_x0008_Uy_x0012_ÕÁ@·\È?+Á@Íòw#…»ô@&#10;MS51500050" xfId="19"/>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Millares" xfId="1" builtinId="3"/>
    <cellStyle name="Moneda" xfId="17" builtinId="4"/>
    <cellStyle name="Normal" xfId="0" builtinId="0"/>
    <cellStyle name="Normal 3" xfId="18"/>
    <cellStyle name="Porcentual" xfId="2" builtinId="5"/>
  </cellStyles>
  <dxfs count="4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Y443"/>
  <sheetViews>
    <sheetView topLeftCell="A4" zoomScale="85" zoomScaleNormal="85" zoomScalePageLayoutView="85" workbookViewId="0">
      <pane xSplit="3" ySplit="2" topLeftCell="D6" activePane="bottomRight" state="frozen"/>
      <selection activeCell="A4" sqref="A4"/>
      <selection pane="topRight" activeCell="D4" sqref="D4"/>
      <selection pane="bottomLeft" activeCell="A6" sqref="A6"/>
      <selection pane="bottomRight" activeCell="H8" sqref="H8"/>
    </sheetView>
  </sheetViews>
  <sheetFormatPr baseColWidth="10" defaultRowHeight="15"/>
  <cols>
    <col min="1" max="1" width="5.85546875" customWidth="1"/>
    <col min="2" max="2" width="64.28515625" style="26" customWidth="1"/>
    <col min="3" max="3" width="18.28515625" customWidth="1"/>
    <col min="4" max="4" width="14.42578125" bestFit="1" customWidth="1"/>
    <col min="5" max="5" width="20.28515625" customWidth="1"/>
    <col min="6" max="6" width="16.42578125" bestFit="1" customWidth="1"/>
    <col min="7" max="7" width="13.140625" customWidth="1"/>
    <col min="8" max="8" width="11.140625" bestFit="1" customWidth="1"/>
    <col min="9" max="9" width="12.28515625" customWidth="1"/>
    <col min="10" max="10" width="15.140625" bestFit="1" customWidth="1"/>
    <col min="11" max="12" width="12.42578125" style="903" bestFit="1" customWidth="1"/>
    <col min="13" max="13" width="14.42578125" bestFit="1" customWidth="1"/>
    <col min="14" max="14" width="12" bestFit="1" customWidth="1"/>
    <col min="15" max="15" width="10.42578125" style="903" bestFit="1" customWidth="1"/>
    <col min="16" max="16" width="17.7109375" bestFit="1" customWidth="1"/>
    <col min="17" max="17" width="14.85546875" bestFit="1" customWidth="1"/>
    <col min="18" max="18" width="13.7109375" bestFit="1" customWidth="1"/>
    <col min="19" max="19" width="15.28515625" style="903" customWidth="1"/>
    <col min="20" max="20" width="12.85546875" customWidth="1"/>
    <col min="21" max="21" width="20" bestFit="1" customWidth="1"/>
    <col min="22" max="22" width="20" hidden="1" customWidth="1"/>
    <col min="23" max="23" width="18.28515625" style="515" customWidth="1"/>
    <col min="24" max="24" width="26.7109375" style="57" customWidth="1"/>
    <col min="25" max="25" width="34.7109375" customWidth="1"/>
  </cols>
  <sheetData>
    <row r="1" spans="1:25" s="1" customFormat="1">
      <c r="B1" s="20"/>
      <c r="F1" s="37"/>
      <c r="G1" s="1" t="s">
        <v>25</v>
      </c>
      <c r="K1" s="902"/>
      <c r="L1" s="902"/>
      <c r="O1" s="902"/>
      <c r="S1" s="902"/>
      <c r="W1" s="558"/>
      <c r="X1" s="56"/>
    </row>
    <row r="2" spans="1:25" s="1" customFormat="1">
      <c r="B2" s="20"/>
      <c r="F2" s="44"/>
      <c r="G2" s="1" t="s">
        <v>26</v>
      </c>
      <c r="K2" s="902"/>
      <c r="L2" s="902"/>
      <c r="O2" s="902"/>
      <c r="S2" s="902"/>
      <c r="W2" s="558"/>
      <c r="X2" s="56"/>
    </row>
    <row r="3" spans="1:25" s="1" customFormat="1">
      <c r="B3" s="730"/>
      <c r="E3" s="1">
        <v>1</v>
      </c>
      <c r="F3" s="1">
        <v>2</v>
      </c>
      <c r="G3" s="1">
        <v>3</v>
      </c>
      <c r="H3" s="1">
        <v>4</v>
      </c>
      <c r="I3" s="1">
        <v>5</v>
      </c>
      <c r="J3" s="1">
        <v>6</v>
      </c>
      <c r="K3" s="902">
        <v>7</v>
      </c>
      <c r="L3" s="902">
        <v>8</v>
      </c>
      <c r="M3" s="1">
        <v>9</v>
      </c>
      <c r="N3" s="1">
        <v>10</v>
      </c>
      <c r="O3" s="902">
        <v>11</v>
      </c>
      <c r="P3" s="1">
        <v>12</v>
      </c>
      <c r="Q3" s="1">
        <v>13</v>
      </c>
      <c r="R3" s="1">
        <v>14</v>
      </c>
      <c r="S3" s="902">
        <v>15</v>
      </c>
      <c r="W3" s="558"/>
      <c r="X3" s="56"/>
    </row>
    <row r="4" spans="1:25">
      <c r="B4" s="26">
        <v>1</v>
      </c>
      <c r="C4">
        <v>2</v>
      </c>
      <c r="D4" s="26">
        <v>3</v>
      </c>
      <c r="E4" s="909">
        <v>4</v>
      </c>
      <c r="F4" s="26">
        <v>5</v>
      </c>
      <c r="G4" s="909">
        <v>6</v>
      </c>
      <c r="H4" s="26">
        <v>7</v>
      </c>
      <c r="I4" s="909">
        <v>8</v>
      </c>
      <c r="J4" s="26">
        <v>9</v>
      </c>
      <c r="K4" s="909">
        <v>10</v>
      </c>
      <c r="L4" s="26">
        <v>11</v>
      </c>
      <c r="M4" s="909">
        <v>12</v>
      </c>
      <c r="N4" s="26">
        <v>13</v>
      </c>
      <c r="O4" s="909">
        <v>14</v>
      </c>
      <c r="P4" s="26">
        <v>15</v>
      </c>
      <c r="Q4" s="909">
        <v>16</v>
      </c>
      <c r="R4" s="26">
        <v>17</v>
      </c>
      <c r="S4" s="909">
        <v>18</v>
      </c>
    </row>
    <row r="5" spans="1:25" s="2" customFormat="1" ht="38.25">
      <c r="A5" s="9" t="s">
        <v>3</v>
      </c>
      <c r="B5" s="9" t="s">
        <v>4</v>
      </c>
      <c r="C5" s="9" t="s">
        <v>5</v>
      </c>
      <c r="D5" s="9" t="s">
        <v>6</v>
      </c>
      <c r="E5" s="55" t="s">
        <v>1573</v>
      </c>
      <c r="F5" s="55" t="s">
        <v>1574</v>
      </c>
      <c r="G5" s="55" t="s">
        <v>1575</v>
      </c>
      <c r="H5" s="55" t="s">
        <v>13</v>
      </c>
      <c r="I5" s="55" t="s">
        <v>1576</v>
      </c>
      <c r="J5" s="55" t="s">
        <v>14</v>
      </c>
      <c r="K5" s="904" t="s">
        <v>1577</v>
      </c>
      <c r="L5" s="904" t="s">
        <v>1578</v>
      </c>
      <c r="M5" s="55" t="s">
        <v>1579</v>
      </c>
      <c r="N5" s="55" t="s">
        <v>1580</v>
      </c>
      <c r="O5" s="904" t="s">
        <v>1581</v>
      </c>
      <c r="P5" s="55" t="s">
        <v>354</v>
      </c>
      <c r="Q5" s="55" t="s">
        <v>1582</v>
      </c>
      <c r="R5" s="55" t="s">
        <v>1583</v>
      </c>
      <c r="S5" s="904" t="s">
        <v>1584</v>
      </c>
      <c r="T5" s="11" t="s">
        <v>7</v>
      </c>
      <c r="U5" s="60" t="s">
        <v>8</v>
      </c>
      <c r="V5" s="60"/>
      <c r="W5" s="60" t="s">
        <v>9</v>
      </c>
      <c r="X5" s="60" t="s">
        <v>359</v>
      </c>
      <c r="Y5" s="60" t="s">
        <v>10</v>
      </c>
    </row>
    <row r="6" spans="1:25" s="1" customFormat="1">
      <c r="A6" s="15">
        <v>1</v>
      </c>
      <c r="B6" s="51" t="s">
        <v>31</v>
      </c>
      <c r="C6" s="16" t="s">
        <v>897</v>
      </c>
      <c r="D6" s="17">
        <v>4</v>
      </c>
      <c r="E6" s="8">
        <f>+VLOOKUP(B6,'1. PHARMAEUROPEA'!$B$2:$G$427,6,0)</f>
        <v>50313</v>
      </c>
      <c r="F6" s="8"/>
      <c r="G6" s="8"/>
      <c r="H6" s="8">
        <f>+VLOOKUP(B6,'4. OC LA ECONOMIA'!$B$2:$G$437,6,0)</f>
        <v>53118</v>
      </c>
      <c r="I6" s="8"/>
      <c r="J6" s="8">
        <f>+VLOOKUP(B6,'6. COOSBOY'!$B$10:$G$435,6,0)</f>
        <v>43017.671999999999</v>
      </c>
      <c r="K6" s="905"/>
      <c r="L6" s="905"/>
      <c r="M6" s="8"/>
      <c r="N6" s="8">
        <f>+VLOOKUP(B6,'10. PRO H'!$B$2:$G$427,6,0)</f>
        <v>40638.28</v>
      </c>
      <c r="O6" s="905"/>
      <c r="P6" s="8">
        <f>+VLOOKUP(B6,'12. REM EQUIPOS'!$B$4:$G$429,6,0)</f>
        <v>51388</v>
      </c>
      <c r="Q6" s="8">
        <f>+VLOOKUP(B6,'13. MEDICA C.I. LTDA.'!$B$2:$G$427,6,0)</f>
        <v>55187</v>
      </c>
      <c r="R6" s="8"/>
      <c r="S6" s="905">
        <f>+VLOOKUP(B6,'15. DEPOSFARMA SAS'!$B$12:$G$437,6,0)</f>
        <v>45240</v>
      </c>
      <c r="T6" s="43">
        <f t="shared" ref="T6:T69" si="0">+MIN(E6:S6)</f>
        <v>40638.28</v>
      </c>
      <c r="U6" s="869" t="s">
        <v>1580</v>
      </c>
      <c r="V6" s="869"/>
      <c r="W6" s="869" t="s">
        <v>373</v>
      </c>
      <c r="X6" s="61"/>
      <c r="Y6" s="28"/>
    </row>
    <row r="7" spans="1:25" s="1" customFormat="1">
      <c r="A7" s="15">
        <v>2</v>
      </c>
      <c r="B7" s="51" t="s">
        <v>32</v>
      </c>
      <c r="C7" s="16" t="s">
        <v>304</v>
      </c>
      <c r="D7" s="17">
        <v>40</v>
      </c>
      <c r="E7" s="8">
        <f>+VLOOKUP(B7,'1. PHARMAEUROPEA'!$B$2:$G$427,6,0)</f>
        <v>6960</v>
      </c>
      <c r="F7" s="8"/>
      <c r="G7" s="8"/>
      <c r="H7" s="8">
        <f>+VLOOKUP(B7,'4. OC LA ECONOMIA'!$B$2:$G$437,6,0)</f>
        <v>5684</v>
      </c>
      <c r="I7" s="8"/>
      <c r="J7" s="8">
        <f>+VLOOKUP(B7,'6. COOSBOY'!$B$10:$G$435,6,0)</f>
        <v>6479.7599999999993</v>
      </c>
      <c r="K7" s="905"/>
      <c r="L7" s="905"/>
      <c r="M7" s="8">
        <f>+VLOOKUP(B7,'9. ALLERS GROUP'!$B$2:$G$427,6,0)</f>
        <v>7113.12</v>
      </c>
      <c r="N7" s="8"/>
      <c r="O7" s="905">
        <v>5300</v>
      </c>
      <c r="P7" s="8">
        <f>+VLOOKUP(B7,'12. REM EQUIPOS'!$B$4:$G$429,6,0)</f>
        <v>4756</v>
      </c>
      <c r="Q7" s="8">
        <v>5300</v>
      </c>
      <c r="R7" s="8"/>
      <c r="S7" s="905"/>
      <c r="T7" s="43">
        <f t="shared" si="0"/>
        <v>4756</v>
      </c>
      <c r="U7" s="28" t="s">
        <v>354</v>
      </c>
      <c r="V7" s="28"/>
      <c r="W7" s="869" t="s">
        <v>968</v>
      </c>
      <c r="X7" s="61"/>
      <c r="Y7" s="28"/>
    </row>
    <row r="8" spans="1:25" s="1" customFormat="1">
      <c r="A8" s="15">
        <v>3</v>
      </c>
      <c r="B8" s="51" t="s">
        <v>33</v>
      </c>
      <c r="C8" s="16" t="s">
        <v>304</v>
      </c>
      <c r="D8" s="17">
        <v>8</v>
      </c>
      <c r="E8" s="8">
        <f>+VLOOKUP(B8,'1. PHARMAEUROPEA'!$B$2:$G$427,6,0)</f>
        <v>6960</v>
      </c>
      <c r="F8" s="8"/>
      <c r="G8" s="8"/>
      <c r="H8" s="8">
        <f>+VLOOKUP(B8,'4. OC LA ECONOMIA'!$B$2:$G$437,6,0)</f>
        <v>5336</v>
      </c>
      <c r="I8" s="8"/>
      <c r="J8" s="8">
        <f>+VLOOKUP(B8,'6. COOSBOY'!$B$10:$G$435,6,0)</f>
        <v>6479.7599999999993</v>
      </c>
      <c r="K8" s="905"/>
      <c r="L8" s="905"/>
      <c r="M8" s="8">
        <f>+VLOOKUP(B8,'9. ALLERS GROUP'!$B$2:$G$427,6,0)</f>
        <v>7113.12</v>
      </c>
      <c r="N8" s="8">
        <f>+VLOOKUP(B8,'10. PRO H'!$B$2:$G$427,6,0)</f>
        <v>5568</v>
      </c>
      <c r="O8" s="905">
        <v>8300</v>
      </c>
      <c r="P8" s="8">
        <f>+VLOOKUP(B8,'12. REM EQUIPOS'!$B$4:$G$429,6,0)</f>
        <v>4756</v>
      </c>
      <c r="Q8" s="8">
        <v>5300</v>
      </c>
      <c r="R8" s="8"/>
      <c r="S8" s="905"/>
      <c r="T8" s="43">
        <f t="shared" si="0"/>
        <v>4756</v>
      </c>
      <c r="U8" s="28" t="s">
        <v>354</v>
      </c>
      <c r="V8" s="28"/>
      <c r="W8" s="869" t="s">
        <v>968</v>
      </c>
      <c r="X8" s="61"/>
      <c r="Y8" s="28"/>
    </row>
    <row r="9" spans="1:25" s="1" customFormat="1">
      <c r="A9" s="15">
        <v>4</v>
      </c>
      <c r="B9" s="51" t="s">
        <v>34</v>
      </c>
      <c r="C9" s="16" t="s">
        <v>304</v>
      </c>
      <c r="D9" s="17">
        <v>8</v>
      </c>
      <c r="E9" s="8">
        <f>+VLOOKUP(B9,'1. PHARMAEUROPEA'!$B$2:$G$427,6,0)</f>
        <v>6960</v>
      </c>
      <c r="F9" s="8"/>
      <c r="G9" s="8"/>
      <c r="H9" s="8">
        <f>+VLOOKUP(B9,'4. OC LA ECONOMIA'!$B$2:$G$437,6,0)</f>
        <v>6148</v>
      </c>
      <c r="I9" s="8"/>
      <c r="J9" s="8">
        <f>+VLOOKUP(B9,'6. COOSBOY'!$B$10:$G$435,6,0)</f>
        <v>6479.7599999999993</v>
      </c>
      <c r="K9" s="905"/>
      <c r="L9" s="905"/>
      <c r="M9" s="8">
        <f>+VLOOKUP(B9,'9. ALLERS GROUP'!$B$2:$G$427,6,0)</f>
        <v>7113.12</v>
      </c>
      <c r="N9" s="8">
        <f>+VLOOKUP(B9,'10. PRO H'!$B$2:$G$427,6,0)</f>
        <v>5568</v>
      </c>
      <c r="O9" s="905">
        <v>6000</v>
      </c>
      <c r="P9" s="8">
        <f>+VLOOKUP(B9,'12. REM EQUIPOS'!$B$4:$G$429,6,0)</f>
        <v>4756</v>
      </c>
      <c r="Q9" s="8">
        <v>5300</v>
      </c>
      <c r="R9" s="8"/>
      <c r="S9" s="905"/>
      <c r="T9" s="43">
        <f t="shared" si="0"/>
        <v>4756</v>
      </c>
      <c r="U9" s="28" t="s">
        <v>354</v>
      </c>
      <c r="V9" s="28"/>
      <c r="W9" s="869" t="s">
        <v>968</v>
      </c>
      <c r="X9" s="61"/>
      <c r="Y9" s="28"/>
    </row>
    <row r="10" spans="1:25" s="1" customFormat="1">
      <c r="A10" s="15">
        <v>5</v>
      </c>
      <c r="B10" s="51" t="s">
        <v>35</v>
      </c>
      <c r="C10" s="16" t="s">
        <v>304</v>
      </c>
      <c r="D10" s="17">
        <v>8</v>
      </c>
      <c r="E10" s="8">
        <f>+VLOOKUP(B10,'1. PHARMAEUROPEA'!$B$2:$G$427,6,0)</f>
        <v>6960</v>
      </c>
      <c r="F10" s="8"/>
      <c r="G10" s="8"/>
      <c r="H10" s="8">
        <f>+VLOOKUP(B10,'4. OC LA ECONOMIA'!$B$2:$G$437,6,0)</f>
        <v>5684</v>
      </c>
      <c r="I10" s="8"/>
      <c r="J10" s="8">
        <f>+VLOOKUP(B10,'6. COOSBOY'!$B$10:$G$435,6,0)</f>
        <v>6479.7599999999993</v>
      </c>
      <c r="K10" s="905"/>
      <c r="L10" s="905"/>
      <c r="M10" s="8">
        <f>+VLOOKUP(B10,'9. ALLERS GROUP'!$B$2:$G$427,6,0)</f>
        <v>7113.12</v>
      </c>
      <c r="N10" s="8">
        <f>+VLOOKUP(B10,'10. PRO H'!$B$2:$G$427,6,0)</f>
        <v>5568</v>
      </c>
      <c r="O10" s="905">
        <v>7800</v>
      </c>
      <c r="P10" s="8">
        <f>+VLOOKUP(B10,'12. REM EQUIPOS'!$B$4:$G$429,6,0)</f>
        <v>4756</v>
      </c>
      <c r="Q10" s="8">
        <v>5300</v>
      </c>
      <c r="R10" s="8"/>
      <c r="S10" s="905"/>
      <c r="T10" s="43">
        <f t="shared" si="0"/>
        <v>4756</v>
      </c>
      <c r="U10" s="28" t="s">
        <v>354</v>
      </c>
      <c r="V10" s="28"/>
      <c r="W10" s="869" t="s">
        <v>968</v>
      </c>
      <c r="X10" s="61"/>
      <c r="Y10" s="28"/>
    </row>
    <row r="11" spans="1:25" s="1" customFormat="1">
      <c r="A11" s="15">
        <v>6</v>
      </c>
      <c r="B11" s="51" t="s">
        <v>36</v>
      </c>
      <c r="C11" s="16" t="s">
        <v>304</v>
      </c>
      <c r="D11" s="17">
        <v>8</v>
      </c>
      <c r="E11" s="8">
        <f>+VLOOKUP(B11,'1. PHARMAEUROPEA'!$B$2:$G$427,6,0)</f>
        <v>6960</v>
      </c>
      <c r="F11" s="8"/>
      <c r="G11" s="8"/>
      <c r="H11" s="8">
        <f>+VLOOKUP(B11,'4. OC LA ECONOMIA'!$B$2:$G$437,6,0)</f>
        <v>6148</v>
      </c>
      <c r="I11" s="8"/>
      <c r="J11" s="8">
        <f>+VLOOKUP(B11,'6. COOSBOY'!$B$10:$G$435,6,0)</f>
        <v>6479.7599999999993</v>
      </c>
      <c r="K11" s="905"/>
      <c r="L11" s="905"/>
      <c r="M11" s="8">
        <f>+VLOOKUP(B11,'9. ALLERS GROUP'!$B$2:$G$427,6,0)</f>
        <v>7113.12</v>
      </c>
      <c r="N11" s="8">
        <f>+VLOOKUP(B11,'10. PRO H'!$B$2:$G$427,6,0)</f>
        <v>5568</v>
      </c>
      <c r="O11" s="905">
        <v>5600</v>
      </c>
      <c r="P11" s="8">
        <f>+VLOOKUP(B11,'12. REM EQUIPOS'!$B$4:$G$429,6,0)</f>
        <v>4756</v>
      </c>
      <c r="Q11" s="8">
        <v>5300</v>
      </c>
      <c r="R11" s="8"/>
      <c r="S11" s="905"/>
      <c r="T11" s="43">
        <f t="shared" si="0"/>
        <v>4756</v>
      </c>
      <c r="U11" s="28" t="s">
        <v>354</v>
      </c>
      <c r="V11" s="28"/>
      <c r="W11" s="869" t="s">
        <v>968</v>
      </c>
      <c r="X11" s="61"/>
      <c r="Y11" s="28"/>
    </row>
    <row r="12" spans="1:25" s="1" customFormat="1">
      <c r="A12" s="15">
        <v>7</v>
      </c>
      <c r="B12" s="51" t="s">
        <v>37</v>
      </c>
      <c r="C12" s="16" t="s">
        <v>304</v>
      </c>
      <c r="D12" s="17">
        <v>16</v>
      </c>
      <c r="E12" s="8">
        <f>+VLOOKUP(B12,'1. PHARMAEUROPEA'!$B$2:$G$427,6,0)</f>
        <v>6960</v>
      </c>
      <c r="F12" s="8"/>
      <c r="G12" s="8"/>
      <c r="H12" s="8">
        <f>+VLOOKUP(B12,'4. OC LA ECONOMIA'!$B$2:$G$437,6,0)</f>
        <v>6380</v>
      </c>
      <c r="I12" s="8"/>
      <c r="J12" s="8">
        <f>+VLOOKUP(B12,'6. COOSBOY'!$B$10:$G$435,6,0)</f>
        <v>6479.7599999999993</v>
      </c>
      <c r="K12" s="905"/>
      <c r="L12" s="905"/>
      <c r="M12" s="8">
        <f>+VLOOKUP(B12,'9. ALLERS GROUP'!$B$2:$G$427,6,0)</f>
        <v>7113.12</v>
      </c>
      <c r="N12" s="8"/>
      <c r="O12" s="905"/>
      <c r="P12" s="8">
        <f>+VLOOKUP(B12,'12. REM EQUIPOS'!$B$4:$G$429,6,0)</f>
        <v>4756</v>
      </c>
      <c r="Q12" s="8"/>
      <c r="R12" s="8"/>
      <c r="S12" s="905"/>
      <c r="T12" s="43">
        <f t="shared" si="0"/>
        <v>4756</v>
      </c>
      <c r="U12" s="28" t="s">
        <v>354</v>
      </c>
      <c r="V12" s="28"/>
      <c r="W12" s="869" t="s">
        <v>968</v>
      </c>
      <c r="X12" s="61"/>
      <c r="Y12" s="28"/>
    </row>
    <row r="13" spans="1:25" s="1" customFormat="1">
      <c r="A13" s="15">
        <v>8</v>
      </c>
      <c r="B13" s="51" t="s">
        <v>38</v>
      </c>
      <c r="C13" s="16" t="s">
        <v>304</v>
      </c>
      <c r="D13" s="17">
        <v>8</v>
      </c>
      <c r="E13" s="8"/>
      <c r="F13" s="8"/>
      <c r="G13" s="8"/>
      <c r="H13" s="8">
        <f>+VLOOKUP(B13,'4. OC LA ECONOMIA'!$B$2:$G$437,6,0)</f>
        <v>4756</v>
      </c>
      <c r="I13" s="8"/>
      <c r="J13" s="8">
        <f>+VLOOKUP(B13,'6. COOSBOY'!$B$10:$G$435,6,0)</f>
        <v>6479.7599999999993</v>
      </c>
      <c r="K13" s="905"/>
      <c r="L13" s="905"/>
      <c r="M13" s="8">
        <f>+VLOOKUP(B13,'9. ALLERS GROUP'!$B$2:$G$427,6,0)</f>
        <v>7113.12</v>
      </c>
      <c r="N13" s="8">
        <f>+VLOOKUP(B13,'10. PRO H'!$B$2:$G$427,6,0)</f>
        <v>5568</v>
      </c>
      <c r="O13" s="905">
        <v>6000</v>
      </c>
      <c r="P13" s="8">
        <f>+VLOOKUP(B13,'12. REM EQUIPOS'!$B$4:$G$429,6,0)</f>
        <v>4756</v>
      </c>
      <c r="Q13" s="8"/>
      <c r="R13" s="8"/>
      <c r="S13" s="905"/>
      <c r="T13" s="43">
        <f t="shared" si="0"/>
        <v>4756</v>
      </c>
      <c r="U13" s="28" t="s">
        <v>354</v>
      </c>
      <c r="V13" s="28"/>
      <c r="W13" s="869" t="s">
        <v>968</v>
      </c>
      <c r="X13" s="61"/>
      <c r="Y13" s="28"/>
    </row>
    <row r="14" spans="1:25" s="1" customFormat="1">
      <c r="A14" s="15">
        <v>9</v>
      </c>
      <c r="B14" s="51" t="s">
        <v>39</v>
      </c>
      <c r="C14" s="16" t="s">
        <v>304</v>
      </c>
      <c r="D14" s="17">
        <v>4</v>
      </c>
      <c r="E14" s="8">
        <f>+VLOOKUP(B14,'1. PHARMAEUROPEA'!$B$2:$G$427,6,0)</f>
        <v>6960</v>
      </c>
      <c r="F14" s="8"/>
      <c r="G14" s="8"/>
      <c r="H14" s="8">
        <f>+VLOOKUP(B14,'4. OC LA ECONOMIA'!$B$2:$G$437,6,0)</f>
        <v>5568</v>
      </c>
      <c r="I14" s="8"/>
      <c r="J14" s="8">
        <f>+VLOOKUP(B14,'6. COOSBOY'!$B$10:$G$435,6,0)</f>
        <v>6479.7599999999993</v>
      </c>
      <c r="K14" s="905"/>
      <c r="L14" s="905"/>
      <c r="M14" s="8">
        <f>+VLOOKUP(B14,'9. ALLERS GROUP'!$B$2:$G$427,6,0)</f>
        <v>7113.12</v>
      </c>
      <c r="N14" s="8">
        <f>+VLOOKUP(B14,'10. PRO H'!$B$2:$G$427,6,0)</f>
        <v>5568</v>
      </c>
      <c r="O14" s="905">
        <v>9200</v>
      </c>
      <c r="P14" s="8">
        <f>+VLOOKUP(B14,'12. REM EQUIPOS'!$B$4:$G$429,6,0)</f>
        <v>4756</v>
      </c>
      <c r="Q14" s="8">
        <v>5300</v>
      </c>
      <c r="R14" s="8"/>
      <c r="S14" s="905"/>
      <c r="T14" s="43">
        <f t="shared" si="0"/>
        <v>4756</v>
      </c>
      <c r="U14" s="28" t="s">
        <v>354</v>
      </c>
      <c r="V14" s="28"/>
      <c r="W14" s="869" t="s">
        <v>968</v>
      </c>
      <c r="X14" s="61"/>
      <c r="Y14" s="28"/>
    </row>
    <row r="15" spans="1:25" s="1" customFormat="1">
      <c r="A15" s="15">
        <v>10</v>
      </c>
      <c r="B15" s="51" t="s">
        <v>40</v>
      </c>
      <c r="C15" s="16" t="s">
        <v>304</v>
      </c>
      <c r="D15" s="17">
        <v>8</v>
      </c>
      <c r="E15" s="8">
        <f>+VLOOKUP(B15,'1. PHARMAEUROPEA'!$B$2:$G$427,6,0)</f>
        <v>6960</v>
      </c>
      <c r="F15" s="8"/>
      <c r="G15" s="8"/>
      <c r="H15" s="8">
        <f>+VLOOKUP(B15,'4. OC LA ECONOMIA'!$B$2:$G$437,6,0)</f>
        <v>6148</v>
      </c>
      <c r="I15" s="8"/>
      <c r="J15" s="8">
        <f>+VLOOKUP(B15,'6. COOSBOY'!$B$10:$G$435,6,0)</f>
        <v>6479.7599999999993</v>
      </c>
      <c r="K15" s="905"/>
      <c r="L15" s="905"/>
      <c r="M15" s="8">
        <f>+VLOOKUP(B15,'9. ALLERS GROUP'!$B$2:$G$427,6,0)</f>
        <v>7113.12</v>
      </c>
      <c r="N15" s="8">
        <f>+VLOOKUP(B15,'10. PRO H'!$B$2:$G$427,6,0)</f>
        <v>5568</v>
      </c>
      <c r="O15" s="905">
        <v>8200</v>
      </c>
      <c r="P15" s="8">
        <f>+VLOOKUP(B15,'12. REM EQUIPOS'!$B$4:$G$429,6,0)</f>
        <v>4756</v>
      </c>
      <c r="Q15" s="8">
        <v>5300</v>
      </c>
      <c r="R15" s="8"/>
      <c r="S15" s="905"/>
      <c r="T15" s="43">
        <f t="shared" si="0"/>
        <v>4756</v>
      </c>
      <c r="U15" s="28" t="s">
        <v>354</v>
      </c>
      <c r="V15" s="28"/>
      <c r="W15" s="869" t="s">
        <v>968</v>
      </c>
      <c r="X15" s="61"/>
      <c r="Y15" s="28"/>
    </row>
    <row r="16" spans="1:25" s="1" customFormat="1">
      <c r="A16" s="15">
        <v>11</v>
      </c>
      <c r="B16" s="51" t="s">
        <v>740</v>
      </c>
      <c r="C16" s="16" t="s">
        <v>304</v>
      </c>
      <c r="D16" s="17">
        <v>8</v>
      </c>
      <c r="E16" s="8">
        <f>+VLOOKUP(B16,'1. PHARMAEUROPEA'!$B$2:$G$427,6,0)</f>
        <v>6960</v>
      </c>
      <c r="F16" s="8"/>
      <c r="G16" s="8"/>
      <c r="H16" s="8">
        <f>+VLOOKUP(B16,'4. OC LA ECONOMIA'!$B$2:$G$437,6,0)</f>
        <v>6148</v>
      </c>
      <c r="I16" s="8"/>
      <c r="J16" s="8">
        <f>+VLOOKUP(B16,'6. COOSBOY'!$B$10:$G$435,6,0)</f>
        <v>6479.7599999999993</v>
      </c>
      <c r="K16" s="905"/>
      <c r="L16" s="905"/>
      <c r="M16" s="8"/>
      <c r="N16" s="8">
        <v>5568</v>
      </c>
      <c r="O16" s="905">
        <v>6000</v>
      </c>
      <c r="P16" s="8">
        <f>+VLOOKUP(B16,'12. REM EQUIPOS'!$B$4:$G$429,6,0)</f>
        <v>4756</v>
      </c>
      <c r="Q16" s="8">
        <v>5300</v>
      </c>
      <c r="R16" s="8"/>
      <c r="S16" s="905"/>
      <c r="T16" s="43">
        <f t="shared" si="0"/>
        <v>4756</v>
      </c>
      <c r="U16" s="28" t="s">
        <v>354</v>
      </c>
      <c r="V16" s="28"/>
      <c r="W16" s="869" t="s">
        <v>968</v>
      </c>
      <c r="X16" s="61"/>
      <c r="Y16" s="28"/>
    </row>
    <row r="17" spans="1:25" s="1" customFormat="1">
      <c r="A17" s="15">
        <v>12</v>
      </c>
      <c r="B17" s="51" t="s">
        <v>42</v>
      </c>
      <c r="C17" s="16" t="s">
        <v>304</v>
      </c>
      <c r="D17" s="17">
        <v>68</v>
      </c>
      <c r="E17" s="8">
        <f>+VLOOKUP(B17,'1. PHARMAEUROPEA'!$B$2:$G$427,6,0)</f>
        <v>6960</v>
      </c>
      <c r="F17" s="8"/>
      <c r="G17" s="8"/>
      <c r="H17" s="8">
        <f>+VLOOKUP(B17,'4. OC LA ECONOMIA'!$B$2:$G$437,6,0)</f>
        <v>4756</v>
      </c>
      <c r="I17" s="8"/>
      <c r="J17" s="8">
        <f>+VLOOKUP(B17,'6. COOSBOY'!$B$10:$G$435,6,0)</f>
        <v>6479.7599999999993</v>
      </c>
      <c r="K17" s="905"/>
      <c r="L17" s="905"/>
      <c r="M17" s="8">
        <f>+VLOOKUP(B17,'9. ALLERS GROUP'!$B$2:$G$427,6,0)</f>
        <v>7113.12</v>
      </c>
      <c r="N17" s="8">
        <f>+VLOOKUP(B17,'10. PRO H'!$B$2:$G$427,6,0)</f>
        <v>5568</v>
      </c>
      <c r="O17" s="905">
        <v>5600</v>
      </c>
      <c r="P17" s="8">
        <f>+VLOOKUP(B17,'12. REM EQUIPOS'!$B$4:$G$429,6,0)</f>
        <v>4756</v>
      </c>
      <c r="Q17" s="8">
        <v>5300</v>
      </c>
      <c r="R17" s="8"/>
      <c r="S17" s="905"/>
      <c r="T17" s="43">
        <f t="shared" si="0"/>
        <v>4756</v>
      </c>
      <c r="U17" s="28" t="s">
        <v>354</v>
      </c>
      <c r="V17" s="28"/>
      <c r="W17" s="869" t="s">
        <v>968</v>
      </c>
      <c r="X17" s="61"/>
      <c r="Y17" s="28" t="s">
        <v>1668</v>
      </c>
    </row>
    <row r="18" spans="1:25" s="1" customFormat="1">
      <c r="A18" s="15">
        <v>13</v>
      </c>
      <c r="B18" s="51" t="s">
        <v>43</v>
      </c>
      <c r="C18" s="16" t="s">
        <v>304</v>
      </c>
      <c r="D18" s="17">
        <v>8</v>
      </c>
      <c r="E18" s="8">
        <f>+VLOOKUP(B18,'1. PHARMAEUROPEA'!$B$2:$G$427,6,0)</f>
        <v>6960</v>
      </c>
      <c r="F18" s="8"/>
      <c r="G18" s="8"/>
      <c r="H18" s="8">
        <f>+VLOOKUP(B18,'4. OC LA ECONOMIA'!$B$2:$G$437,6,0)</f>
        <v>6148</v>
      </c>
      <c r="I18" s="8"/>
      <c r="J18" s="8">
        <f>+VLOOKUP(B18,'6. COOSBOY'!$B$10:$G$435,6,0)</f>
        <v>6479.7599999999993</v>
      </c>
      <c r="K18" s="905"/>
      <c r="L18" s="905"/>
      <c r="M18" s="8">
        <f>+VLOOKUP(B18,'9. ALLERS GROUP'!$B$2:$G$427,6,0)</f>
        <v>7113.12</v>
      </c>
      <c r="N18" s="8">
        <f>+VLOOKUP(B18,'10. PRO H'!$B$2:$G$427,6,0)</f>
        <v>5568</v>
      </c>
      <c r="O18" s="905">
        <v>5600</v>
      </c>
      <c r="P18" s="8">
        <f>+VLOOKUP(B18,'12. REM EQUIPOS'!$B$4:$G$429,6,0)</f>
        <v>4756</v>
      </c>
      <c r="Q18" s="8">
        <v>5300</v>
      </c>
      <c r="R18" s="8"/>
      <c r="S18" s="905"/>
      <c r="T18" s="43">
        <f t="shared" si="0"/>
        <v>4756</v>
      </c>
      <c r="U18" s="28" t="s">
        <v>354</v>
      </c>
      <c r="V18" s="28"/>
      <c r="W18" s="869" t="s">
        <v>968</v>
      </c>
      <c r="X18" s="61"/>
      <c r="Y18" s="28"/>
    </row>
    <row r="19" spans="1:25" s="1" customFormat="1">
      <c r="A19" s="15">
        <v>14</v>
      </c>
      <c r="B19" s="51" t="s">
        <v>44</v>
      </c>
      <c r="C19" s="16" t="s">
        <v>304</v>
      </c>
      <c r="D19" s="17">
        <v>8</v>
      </c>
      <c r="E19" s="8">
        <f>+VLOOKUP(B19,'1. PHARMAEUROPEA'!$B$2:$G$427,6,0)</f>
        <v>6960</v>
      </c>
      <c r="F19" s="8"/>
      <c r="G19" s="8"/>
      <c r="H19" s="8">
        <f>+VLOOKUP(B19,'4. OC LA ECONOMIA'!$B$2:$G$437,6,0)</f>
        <v>5336</v>
      </c>
      <c r="I19" s="8"/>
      <c r="J19" s="8">
        <f>+VLOOKUP(B19,'6. COOSBOY'!$B$10:$G$435,6,0)</f>
        <v>6479.7599999999993</v>
      </c>
      <c r="K19" s="905"/>
      <c r="L19" s="905"/>
      <c r="M19" s="8">
        <f>+VLOOKUP(B19,'9. ALLERS GROUP'!$B$2:$G$427,6,0)</f>
        <v>7113.12</v>
      </c>
      <c r="N19" s="8">
        <f>+VLOOKUP(B19,'10. PRO H'!$B$2:$G$427,6,0)</f>
        <v>5568</v>
      </c>
      <c r="O19" s="905">
        <v>8000</v>
      </c>
      <c r="P19" s="8">
        <f>+VLOOKUP(B19,'12. REM EQUIPOS'!$B$4:$G$429,6,0)</f>
        <v>4756</v>
      </c>
      <c r="Q19" s="8">
        <v>5300</v>
      </c>
      <c r="R19" s="8"/>
      <c r="S19" s="905"/>
      <c r="T19" s="43">
        <f t="shared" si="0"/>
        <v>4756</v>
      </c>
      <c r="U19" s="28" t="s">
        <v>354</v>
      </c>
      <c r="V19" s="28"/>
      <c r="W19" s="869" t="s">
        <v>968</v>
      </c>
      <c r="X19" s="61"/>
      <c r="Y19" s="28"/>
    </row>
    <row r="20" spans="1:25" s="1" customFormat="1">
      <c r="A20" s="15">
        <v>15</v>
      </c>
      <c r="B20" s="51" t="s">
        <v>47</v>
      </c>
      <c r="C20" s="16" t="s">
        <v>304</v>
      </c>
      <c r="D20" s="17">
        <v>2</v>
      </c>
      <c r="E20" s="8"/>
      <c r="F20" s="8"/>
      <c r="G20" s="8"/>
      <c r="H20" s="8">
        <f>+VLOOKUP(B20,'4. OC LA ECONOMIA'!$B$2:$G$437,6,0)</f>
        <v>15312</v>
      </c>
      <c r="I20" s="8"/>
      <c r="J20" s="8"/>
      <c r="K20" s="905"/>
      <c r="L20" s="905"/>
      <c r="M20" s="8"/>
      <c r="N20" s="8"/>
      <c r="O20" s="905"/>
      <c r="P20" s="8">
        <f>+VLOOKUP(B20,'12. REM EQUIPOS'!$B$4:$G$429,6,0)</f>
        <v>12504.8</v>
      </c>
      <c r="Q20" s="8"/>
      <c r="R20" s="8"/>
      <c r="S20" s="905"/>
      <c r="T20" s="43">
        <f t="shared" si="0"/>
        <v>12504.8</v>
      </c>
      <c r="U20" s="28" t="s">
        <v>354</v>
      </c>
      <c r="V20" s="28"/>
      <c r="W20" s="869" t="s">
        <v>721</v>
      </c>
      <c r="X20" s="61"/>
      <c r="Y20" s="28"/>
    </row>
    <row r="21" spans="1:25" s="1" customFormat="1">
      <c r="A21" s="15">
        <v>16</v>
      </c>
      <c r="B21" s="51" t="s">
        <v>45</v>
      </c>
      <c r="C21" s="16" t="s">
        <v>305</v>
      </c>
      <c r="D21" s="17">
        <v>8</v>
      </c>
      <c r="E21" s="8"/>
      <c r="F21" s="8"/>
      <c r="G21" s="8"/>
      <c r="H21" s="8">
        <f>+VLOOKUP(B21,'4. OC LA ECONOMIA'!$B$2:$G$437,6,0)</f>
        <v>16687</v>
      </c>
      <c r="I21" s="8"/>
      <c r="J21" s="8">
        <f>+VLOOKUP(B21,'6. COOSBOY'!$B$10:$G$435,6,0)</f>
        <v>9534.503999999999</v>
      </c>
      <c r="K21" s="905"/>
      <c r="L21" s="905"/>
      <c r="M21" s="8"/>
      <c r="N21" s="8"/>
      <c r="O21" s="905">
        <f>+VLOOKUP(B21,'11. SYD'!B17:G442,6,0)</f>
        <v>160.74119999999999</v>
      </c>
      <c r="P21" s="8">
        <f>+VLOOKUP(B21,'12. REM EQUIPOS'!$B$4:$G$429,6,0)</f>
        <v>17003.28</v>
      </c>
      <c r="Q21" s="8"/>
      <c r="R21" s="8"/>
      <c r="S21" s="905">
        <f>+VLOOKUP(B21,'15. DEPOSFARMA SAS'!$B$12:$G$437,6,0)</f>
        <v>11832</v>
      </c>
      <c r="T21" s="43">
        <f t="shared" si="0"/>
        <v>160.74119999999999</v>
      </c>
      <c r="U21" s="28" t="s">
        <v>14</v>
      </c>
      <c r="V21" s="28"/>
      <c r="W21" s="869" t="s">
        <v>524</v>
      </c>
      <c r="X21" s="61"/>
      <c r="Y21" s="28"/>
    </row>
    <row r="22" spans="1:25" s="1" customFormat="1">
      <c r="A22" s="15">
        <v>17</v>
      </c>
      <c r="B22" s="51" t="s">
        <v>46</v>
      </c>
      <c r="C22" s="16" t="s">
        <v>305</v>
      </c>
      <c r="D22" s="17">
        <v>4</v>
      </c>
      <c r="E22" s="8"/>
      <c r="F22" s="8"/>
      <c r="G22" s="8"/>
      <c r="H22" s="8">
        <f>+VLOOKUP(B22,'4. OC LA ECONOMIA'!$B$2:$G$437,6,0)</f>
        <v>16687</v>
      </c>
      <c r="I22" s="8"/>
      <c r="J22" s="8">
        <f>+VLOOKUP(B22,'6. COOSBOY'!$B$10:$G$435,6,0)</f>
        <v>9534.503999999999</v>
      </c>
      <c r="K22" s="905"/>
      <c r="L22" s="905"/>
      <c r="M22" s="8"/>
      <c r="N22" s="8">
        <f>+VLOOKUP(B22,'10. PRO H'!$B$2:$G$427,6,0)</f>
        <v>10585</v>
      </c>
      <c r="O22" s="905">
        <f>+VLOOKUP(B22,'11. SYD'!B18:G443,6,0)</f>
        <v>15621.720000000001</v>
      </c>
      <c r="P22" s="8">
        <f>+VLOOKUP(B22,'12. REM EQUIPOS'!$B$4:$G$429,6,0)</f>
        <v>17003.28</v>
      </c>
      <c r="Q22" s="8"/>
      <c r="R22" s="8"/>
      <c r="S22" s="905">
        <f>+VLOOKUP(B22,'15. DEPOSFARMA SAS'!$B$12:$G$437,6,0)</f>
        <v>11832</v>
      </c>
      <c r="T22" s="43">
        <f t="shared" si="0"/>
        <v>9534.503999999999</v>
      </c>
      <c r="U22" s="28" t="s">
        <v>14</v>
      </c>
      <c r="V22" s="28"/>
      <c r="W22" s="869" t="s">
        <v>524</v>
      </c>
      <c r="X22" s="61"/>
      <c r="Y22" s="28"/>
    </row>
    <row r="23" spans="1:25" s="1" customFormat="1">
      <c r="A23" s="15">
        <v>18</v>
      </c>
      <c r="B23" s="51" t="s">
        <v>48</v>
      </c>
      <c r="C23" s="16" t="s">
        <v>306</v>
      </c>
      <c r="D23" s="17">
        <v>248</v>
      </c>
      <c r="E23" s="8">
        <f>+VLOOKUP(B23,'1. PHARMAEUROPEA'!$B$2:$G$427,6,0)</f>
        <v>2533</v>
      </c>
      <c r="F23" s="8"/>
      <c r="G23" s="8"/>
      <c r="H23" s="8">
        <f>+VLOOKUP(B23,'4. OC LA ECONOMIA'!$B$2:$G$437,6,0)</f>
        <v>2159</v>
      </c>
      <c r="I23" s="8"/>
      <c r="J23" s="8">
        <f>+VLOOKUP(B23,'6. COOSBOY'!$B$10:$G$435,6,0)</f>
        <v>2004.12</v>
      </c>
      <c r="K23" s="905"/>
      <c r="L23" s="905"/>
      <c r="M23" s="8"/>
      <c r="N23" s="8">
        <f>+VLOOKUP(B23,'10. PRO H'!$B$2:$G$427,6,0)</f>
        <v>2320</v>
      </c>
      <c r="O23" s="905">
        <f>+VLOOKUP(B23,'11. SYD'!B19:G444,6,0)</f>
        <v>2714</v>
      </c>
      <c r="P23" s="8">
        <f>+VLOOKUP(B23,'12. REM EQUIPOS'!$B$4:$G$429,6,0)</f>
        <v>2500</v>
      </c>
      <c r="Q23" s="8">
        <f>+VLOOKUP(B23,'13. MEDICA C.I. LTDA.'!$B$2:$G$427,6,0)</f>
        <v>3041</v>
      </c>
      <c r="R23" s="8"/>
      <c r="S23" s="905"/>
      <c r="T23" s="43">
        <f t="shared" si="0"/>
        <v>2004.12</v>
      </c>
      <c r="U23" s="28" t="s">
        <v>14</v>
      </c>
      <c r="V23" s="28"/>
      <c r="W23" s="869" t="s">
        <v>369</v>
      </c>
      <c r="X23" s="61"/>
      <c r="Y23" s="28"/>
    </row>
    <row r="24" spans="1:25" s="1" customFormat="1">
      <c r="A24" s="15">
        <v>19</v>
      </c>
      <c r="B24" s="51" t="s">
        <v>49</v>
      </c>
      <c r="C24" s="16" t="s">
        <v>897</v>
      </c>
      <c r="D24" s="17">
        <v>4</v>
      </c>
      <c r="E24" s="8">
        <f>+VLOOKUP(B24,'1. PHARMAEUROPEA'!$B$2:$G$427,6,0)</f>
        <v>44733</v>
      </c>
      <c r="F24" s="8"/>
      <c r="G24" s="8"/>
      <c r="H24" s="8">
        <f>+VLOOKUP(B24,'4. OC LA ECONOMIA'!$B$2:$G$437,6,0)</f>
        <v>46080</v>
      </c>
      <c r="I24" s="8"/>
      <c r="J24" s="8">
        <f>+VLOOKUP(B24,'6. COOSBOY'!$B$10:$G$435,6,0)</f>
        <v>38247</v>
      </c>
      <c r="K24" s="905"/>
      <c r="L24" s="905"/>
      <c r="M24" s="8"/>
      <c r="N24" s="8"/>
      <c r="O24" s="905"/>
      <c r="P24" s="8">
        <f>+VLOOKUP(B24,'12. REM EQUIPOS'!$B$4:$G$429,6,0)</f>
        <v>43179</v>
      </c>
      <c r="Q24" s="8">
        <f>+VLOOKUP(B24,'13. MEDICA C.I. LTDA.'!$B$2:$G$427,6,0)</f>
        <v>49067</v>
      </c>
      <c r="R24" s="8"/>
      <c r="S24" s="905">
        <f>+VLOOKUP(B24,'15. DEPOSFARMA SAS'!$B$12:$G$437,6,0)</f>
        <v>40260</v>
      </c>
      <c r="T24" s="43">
        <f t="shared" si="0"/>
        <v>38247</v>
      </c>
      <c r="U24" s="28" t="s">
        <v>14</v>
      </c>
      <c r="V24" s="28"/>
      <c r="W24" s="869" t="s">
        <v>523</v>
      </c>
      <c r="X24" s="61"/>
      <c r="Y24" s="28"/>
    </row>
    <row r="25" spans="1:25" s="1" customFormat="1">
      <c r="A25" s="15">
        <v>20</v>
      </c>
      <c r="B25" s="51" t="s">
        <v>50</v>
      </c>
      <c r="C25" s="16" t="s">
        <v>308</v>
      </c>
      <c r="D25" s="17">
        <v>120</v>
      </c>
      <c r="E25" s="8">
        <f>+VLOOKUP(B25,'1. PHARMAEUROPEA'!$B$2:$G$427,6,0)</f>
        <v>7000</v>
      </c>
      <c r="F25" s="8"/>
      <c r="G25" s="8"/>
      <c r="H25" s="8">
        <f>+VLOOKUP(B25,'4. OC LA ECONOMIA'!$B$2:$G$437,6,0)</f>
        <v>6278</v>
      </c>
      <c r="I25" s="8"/>
      <c r="J25" s="8">
        <f>+VLOOKUP(B25,'6. COOSBOY'!$B$10:$G$435,6,0)</f>
        <v>6309.9</v>
      </c>
      <c r="K25" s="905"/>
      <c r="L25" s="905"/>
      <c r="M25" s="8"/>
      <c r="N25" s="8">
        <f>+VLOOKUP(B25,'10. PRO H'!$B$2:$G$427,6,0)</f>
        <v>6750</v>
      </c>
      <c r="O25" s="905">
        <f>+VLOOKUP(B25,'11. SYD'!B21:G446,6,0)</f>
        <v>8286</v>
      </c>
      <c r="P25" s="8">
        <f>+VLOOKUP(B25,'12. REM EQUIPOS'!$B$4:$G$429,6,0)</f>
        <v>8200</v>
      </c>
      <c r="Q25" s="8">
        <f>+VLOOKUP(B25,'13. MEDICA C.I. LTDA.'!$B$2:$G$427,6,0)</f>
        <v>8661</v>
      </c>
      <c r="R25" s="8"/>
      <c r="S25" s="905"/>
      <c r="T25" s="43">
        <f t="shared" si="0"/>
        <v>6278</v>
      </c>
      <c r="U25" s="28" t="s">
        <v>13</v>
      </c>
      <c r="V25" s="28"/>
      <c r="W25" s="869" t="s">
        <v>372</v>
      </c>
      <c r="X25" s="61"/>
      <c r="Y25" s="28"/>
    </row>
    <row r="26" spans="1:25" s="1" customFormat="1">
      <c r="A26" s="15">
        <v>21</v>
      </c>
      <c r="B26" s="731" t="s">
        <v>51</v>
      </c>
      <c r="C26" s="49" t="s">
        <v>305</v>
      </c>
      <c r="D26" s="50">
        <v>8000</v>
      </c>
      <c r="E26" s="8">
        <f>+VLOOKUP(B26,'1. PHARMAEUROPEA'!$B$2:$G$427,6,0)</f>
        <v>20</v>
      </c>
      <c r="F26" s="8"/>
      <c r="G26" s="8"/>
      <c r="H26" s="8">
        <f>+VLOOKUP(B26,'4. OC LA ECONOMIA'!$B$2:$G$437,6,0)</f>
        <v>26</v>
      </c>
      <c r="I26" s="8"/>
      <c r="J26" s="8">
        <f>+VLOOKUP(B26,'6. COOSBOY'!$B$10:$G$435,6,0)</f>
        <v>29.092799999999997</v>
      </c>
      <c r="K26" s="905"/>
      <c r="L26" s="905">
        <f>+VLOOKUP(B26,'8. ALFA TRADING'!$B$2:$G$427,6,0)</f>
        <v>26.067499999999999</v>
      </c>
      <c r="M26" s="8">
        <f>+VLOOKUP(B26,'9. ALLERS GROUP'!$B$2:$G$427,6,0)</f>
        <v>23.617599999999999</v>
      </c>
      <c r="N26" s="8"/>
      <c r="O26" s="905">
        <f>+VLOOKUP(B26,'11. SYD'!B22:G447,6,0)</f>
        <v>29.823599999999999</v>
      </c>
      <c r="P26" s="8">
        <f>+VLOOKUP(B26,'12. REM EQUIPOS'!$B$4:$G$429,6,0)</f>
        <v>17.399999999999999</v>
      </c>
      <c r="Q26" s="8">
        <f>+VLOOKUP(B26,'13. MEDICA C.I. LTDA.'!$B$2:$G$427,6,0)</f>
        <v>32.480000000000004</v>
      </c>
      <c r="R26" s="8"/>
      <c r="S26" s="905"/>
      <c r="T26" s="43">
        <f t="shared" si="0"/>
        <v>17.399999999999999</v>
      </c>
      <c r="U26" s="28" t="s">
        <v>354</v>
      </c>
      <c r="V26" s="28"/>
      <c r="W26" s="869" t="s">
        <v>639</v>
      </c>
      <c r="X26" s="61"/>
      <c r="Y26" s="28"/>
    </row>
    <row r="27" spans="1:25" s="1" customFormat="1">
      <c r="A27" s="15">
        <v>22</v>
      </c>
      <c r="B27" s="51" t="s">
        <v>741</v>
      </c>
      <c r="C27" s="16" t="s">
        <v>305</v>
      </c>
      <c r="D27" s="17">
        <v>120</v>
      </c>
      <c r="E27" s="8">
        <f>+VLOOKUP(B27,'1. PHARMAEUROPEA'!$B$2:$G$427,6,0)</f>
        <v>1923</v>
      </c>
      <c r="F27" s="8">
        <f>+VLOOKUP(B27,'2. LABORATORIOS LTDA'!$B$2:$G$427,6,0)</f>
        <v>1836</v>
      </c>
      <c r="G27" s="8"/>
      <c r="H27" s="8"/>
      <c r="I27" s="8">
        <f>+VLOOKUP(B27,'5. COBO Y ASOCIADOS'!$B$2:$G$427,6,0)</f>
        <v>2550</v>
      </c>
      <c r="J27" s="8">
        <f>+VLOOKUP(B27,'6. COOSBOY'!$B$10:$G$435,6,0)</f>
        <v>1643.8799999999999</v>
      </c>
      <c r="K27" s="905"/>
      <c r="L27" s="905"/>
      <c r="M27" s="8"/>
      <c r="N27" s="8"/>
      <c r="O27" s="905"/>
      <c r="P27" s="8"/>
      <c r="Q27" s="8">
        <f>+VLOOKUP(B27,'13. MEDICA C.I. LTDA.'!$B$2:$G$427,6,0)</f>
        <v>2163</v>
      </c>
      <c r="R27" s="8">
        <f>+VLOOKUP(B27,'14. ASEPSIS PRODUCTS'!$B$2:$G$427,6,0)</f>
        <v>2800</v>
      </c>
      <c r="S27" s="905">
        <f>+VLOOKUP(B27,'15. DEPOSFARMA SAS'!$B$12:$G$437,6,0)</f>
        <v>14220</v>
      </c>
      <c r="T27" s="43">
        <f t="shared" si="0"/>
        <v>1643.8799999999999</v>
      </c>
      <c r="U27" s="28" t="s">
        <v>14</v>
      </c>
      <c r="V27" s="28"/>
      <c r="W27" s="869" t="s">
        <v>417</v>
      </c>
      <c r="X27" s="61"/>
      <c r="Y27" s="28"/>
    </row>
    <row r="28" spans="1:25" s="22" customFormat="1">
      <c r="A28" s="15">
        <v>23</v>
      </c>
      <c r="B28" s="51" t="s">
        <v>52</v>
      </c>
      <c r="C28" s="16" t="s">
        <v>305</v>
      </c>
      <c r="D28" s="17">
        <v>120</v>
      </c>
      <c r="E28" s="8"/>
      <c r="F28" s="8">
        <f>+VLOOKUP(B28,'2. LABORATORIOS LTDA'!$B$2:$G$427,6,0)</f>
        <v>3393</v>
      </c>
      <c r="G28" s="8"/>
      <c r="H28" s="8"/>
      <c r="I28" s="8">
        <f>+VLOOKUP(B28,'5. COBO Y ASOCIADOS'!$B$2:$G$427,6,0)</f>
        <v>4676</v>
      </c>
      <c r="J28" s="8">
        <f>+VLOOKUP(B28,'6. COOSBOY'!$B$10:$G$435,6,0)</f>
        <v>5016</v>
      </c>
      <c r="K28" s="905"/>
      <c r="L28" s="905"/>
      <c r="M28" s="8"/>
      <c r="N28" s="8"/>
      <c r="O28" s="905"/>
      <c r="P28" s="8"/>
      <c r="Q28" s="8">
        <f>+VLOOKUP(B28,'13. MEDICA C.I. LTDA.'!$B$2:$G$427,6,0)</f>
        <v>3605</v>
      </c>
      <c r="R28" s="8">
        <f>+VLOOKUP(B28,'14. ASEPSIS PRODUCTS'!$B$2:$G$427,6,0)</f>
        <v>11500</v>
      </c>
      <c r="S28" s="905">
        <f>+VLOOKUP(B28,'15. DEPOSFARMA SAS'!$B$12:$G$437,6,0)</f>
        <v>19860</v>
      </c>
      <c r="T28" s="895">
        <f t="shared" si="0"/>
        <v>3393</v>
      </c>
      <c r="U28" s="21" t="s">
        <v>1574</v>
      </c>
      <c r="V28" s="21"/>
      <c r="W28" s="896" t="s">
        <v>417</v>
      </c>
      <c r="X28" s="897"/>
      <c r="Y28" s="21"/>
    </row>
    <row r="29" spans="1:25" s="22" customFormat="1">
      <c r="A29" s="15">
        <v>24</v>
      </c>
      <c r="B29" s="51" t="s">
        <v>742</v>
      </c>
      <c r="C29" s="16" t="s">
        <v>309</v>
      </c>
      <c r="D29" s="17">
        <v>4</v>
      </c>
      <c r="E29" s="8">
        <f>+VLOOKUP(B29,'1. PHARMAEUROPEA'!$B$2:$G$427,6,0)</f>
        <v>326333</v>
      </c>
      <c r="F29" s="8">
        <v>330230</v>
      </c>
      <c r="G29" s="8"/>
      <c r="H29" s="8">
        <f>+VLOOKUP(B29,'4. OC LA ECONOMIA'!$B$2:$G$437,6,0)</f>
        <v>278130</v>
      </c>
      <c r="I29" s="8">
        <f>+VLOOKUP(B29,'5. COBO Y ASOCIADOS'!$B$2:$G$427,6,0)</f>
        <v>329773</v>
      </c>
      <c r="J29" s="8">
        <f>+VLOOKUP(B29,'6. COOSBOY'!$B$10:$G$435,6,0)</f>
        <v>455999.99999999994</v>
      </c>
      <c r="K29" s="905"/>
      <c r="L29" s="905"/>
      <c r="M29" s="8"/>
      <c r="N29" s="8">
        <f>+VLOOKUP(B29,'10. PRO H'!$B$2:$G$427,6,0)</f>
        <v>225000</v>
      </c>
      <c r="O29" s="905"/>
      <c r="P29" s="8"/>
      <c r="Q29" s="8"/>
      <c r="R29" s="8"/>
      <c r="S29" s="905">
        <f>+VLOOKUP(B29,'15. DEPOSFARMA SAS'!$B$12:$G$437,6,0)</f>
        <v>480000</v>
      </c>
      <c r="T29" s="895">
        <f t="shared" si="0"/>
        <v>225000</v>
      </c>
      <c r="U29" s="21" t="s">
        <v>1580</v>
      </c>
      <c r="V29" s="21"/>
      <c r="W29" s="896" t="s">
        <v>368</v>
      </c>
      <c r="X29" s="897"/>
      <c r="Y29" s="21"/>
    </row>
    <row r="30" spans="1:25" s="22" customFormat="1">
      <c r="A30" s="15">
        <v>25</v>
      </c>
      <c r="B30" s="51" t="s">
        <v>743</v>
      </c>
      <c r="C30" s="16" t="s">
        <v>310</v>
      </c>
      <c r="D30" s="17">
        <v>4</v>
      </c>
      <c r="E30" s="8">
        <f>+VLOOKUP(B30,'1. PHARMAEUROPEA'!$B$2:$G$427,6,0)</f>
        <v>325067</v>
      </c>
      <c r="F30" s="8">
        <v>328985</v>
      </c>
      <c r="G30" s="8"/>
      <c r="H30" s="8">
        <f>+VLOOKUP(B30,'4. OC LA ECONOMIA'!$B$2:$G$437,6,0)</f>
        <v>286825</v>
      </c>
      <c r="I30" s="8">
        <f>+VLOOKUP(B30,'5. COBO Y ASOCIADOS'!$B$2:$G$427,6,0)</f>
        <v>328525</v>
      </c>
      <c r="J30" s="8">
        <f>+VLOOKUP(B30,'6. COOSBOY'!$B$10:$G$435,6,0)</f>
        <v>323001.89999999997</v>
      </c>
      <c r="K30" s="905"/>
      <c r="L30" s="905"/>
      <c r="M30" s="8"/>
      <c r="N30" s="8"/>
      <c r="O30" s="905"/>
      <c r="P30" s="8"/>
      <c r="Q30" s="8"/>
      <c r="R30" s="8"/>
      <c r="S30" s="905"/>
      <c r="T30" s="895">
        <f t="shared" si="0"/>
        <v>286825</v>
      </c>
      <c r="U30" s="21" t="s">
        <v>13</v>
      </c>
      <c r="V30" s="21"/>
      <c r="W30" s="896" t="s">
        <v>389</v>
      </c>
      <c r="X30" s="897"/>
      <c r="Y30" s="21"/>
    </row>
    <row r="31" spans="1:25" s="22" customFormat="1" ht="35.1" customHeight="1">
      <c r="A31" s="15">
        <v>26</v>
      </c>
      <c r="B31" s="51" t="s">
        <v>744</v>
      </c>
      <c r="C31" s="16" t="s">
        <v>310</v>
      </c>
      <c r="D31" s="17">
        <v>4</v>
      </c>
      <c r="E31" s="8">
        <f>+VLOOKUP(B31,'1. PHARMAEUROPEA'!$B$2:$G$427,6,0)</f>
        <v>627467</v>
      </c>
      <c r="F31" s="8">
        <v>635000</v>
      </c>
      <c r="G31" s="8"/>
      <c r="H31" s="8">
        <f>+VLOOKUP(B31,'4. OC LA ECONOMIA'!$B$2:$G$437,6,0)</f>
        <v>427820</v>
      </c>
      <c r="I31" s="8">
        <f>+VLOOKUP(B31,'5. COBO Y ASOCIADOS'!$B$2:$G$427,6,0)</f>
        <v>634106</v>
      </c>
      <c r="J31" s="8">
        <f>+VLOOKUP(B31,'6. COOSBOY'!$B$10:$G$435,6,0)</f>
        <v>323001.89999999997</v>
      </c>
      <c r="K31" s="905"/>
      <c r="L31" s="905"/>
      <c r="M31" s="8"/>
      <c r="N31" s="8"/>
      <c r="O31" s="905"/>
      <c r="P31" s="8"/>
      <c r="Q31" s="8"/>
      <c r="R31" s="8"/>
      <c r="S31" s="905"/>
      <c r="T31" s="895">
        <f t="shared" si="0"/>
        <v>323001.89999999997</v>
      </c>
      <c r="U31" s="21" t="s">
        <v>13</v>
      </c>
      <c r="V31" s="21"/>
      <c r="W31" s="896" t="s">
        <v>389</v>
      </c>
      <c r="X31" s="897"/>
      <c r="Y31" s="65" t="s">
        <v>1700</v>
      </c>
    </row>
    <row r="32" spans="1:25" s="1" customFormat="1" ht="36" customHeight="1">
      <c r="A32" s="15">
        <v>27</v>
      </c>
      <c r="B32" s="51" t="s">
        <v>745</v>
      </c>
      <c r="C32" s="16" t="s">
        <v>305</v>
      </c>
      <c r="D32" s="17">
        <v>40</v>
      </c>
      <c r="E32" s="8">
        <f>+VLOOKUP(B32,'1. PHARMAEUROPEA'!$B$2:$G$427,6,0)</f>
        <v>14253</v>
      </c>
      <c r="F32" s="8">
        <f>+VLOOKUP(B32,'2. LABORATORIOS LTDA'!$B$2:$G$427,6,0)</f>
        <v>12726</v>
      </c>
      <c r="G32" s="8"/>
      <c r="H32" s="8">
        <f>+VLOOKUP(B32,'4. OC LA ECONOMIA'!$B$2:$G$437,6,0)</f>
        <v>22552</v>
      </c>
      <c r="I32" s="8">
        <f>+VLOOKUP(B32,'5. COBO Y ASOCIADOS'!$B$2:$G$427,6,0)</f>
        <v>26736</v>
      </c>
      <c r="J32" s="8">
        <f>+VLOOKUP(B32,'6. COOSBOY'!$B$10:$G$435,6,0)</f>
        <v>12162.66</v>
      </c>
      <c r="K32" s="905"/>
      <c r="L32" s="905"/>
      <c r="M32" s="8"/>
      <c r="N32" s="8"/>
      <c r="O32" s="905"/>
      <c r="P32" s="8"/>
      <c r="Q32" s="8">
        <f>+VLOOKUP(B32,'13. MEDICA C.I. LTDA.'!$B$2:$G$427,6,0)</f>
        <v>13362</v>
      </c>
      <c r="R32" s="8"/>
      <c r="S32" s="905">
        <f>+VLOOKUP(B32,'15. DEPOSFARMA SAS'!$B$12:$G$437,6,0)</f>
        <v>25000</v>
      </c>
      <c r="T32" s="43">
        <f t="shared" si="0"/>
        <v>12162.66</v>
      </c>
      <c r="U32" s="28" t="s">
        <v>14</v>
      </c>
      <c r="V32" s="28"/>
      <c r="W32" s="869" t="s">
        <v>417</v>
      </c>
      <c r="X32" s="61"/>
      <c r="Y32" s="28"/>
    </row>
    <row r="33" spans="1:25" s="1" customFormat="1">
      <c r="A33" s="15">
        <v>28</v>
      </c>
      <c r="B33" s="51" t="s">
        <v>746</v>
      </c>
      <c r="C33" s="16" t="s">
        <v>305</v>
      </c>
      <c r="D33" s="17">
        <v>40</v>
      </c>
      <c r="E33" s="8"/>
      <c r="F33" s="8"/>
      <c r="G33" s="8"/>
      <c r="H33" s="8"/>
      <c r="I33" s="8"/>
      <c r="J33" s="8">
        <f>+VLOOKUP(B33,'6. COOSBOY'!$B$10:$G$435,6,0)</f>
        <v>23642.46</v>
      </c>
      <c r="K33" s="905"/>
      <c r="L33" s="905"/>
      <c r="M33" s="8"/>
      <c r="N33" s="8"/>
      <c r="O33" s="905"/>
      <c r="P33" s="8"/>
      <c r="Q33" s="8"/>
      <c r="R33" s="8">
        <f>+VLOOKUP(B33,'14. ASEPSIS PRODUCTS'!$B$2:$G$427,6,0)</f>
        <v>60000</v>
      </c>
      <c r="S33" s="905">
        <f>+VLOOKUP(B33,'15. DEPOSFARMA SAS'!$B$12:$G$437,6,0)</f>
        <v>25000</v>
      </c>
      <c r="T33" s="43">
        <f t="shared" si="0"/>
        <v>23642.46</v>
      </c>
      <c r="U33" s="28" t="s">
        <v>14</v>
      </c>
      <c r="V33" s="28"/>
      <c r="W33" s="869" t="s">
        <v>1667</v>
      </c>
      <c r="X33" s="61"/>
      <c r="Y33" s="28"/>
    </row>
    <row r="34" spans="1:25" s="1" customFormat="1" ht="30">
      <c r="A34" s="15">
        <v>29</v>
      </c>
      <c r="B34" s="51" t="s">
        <v>747</v>
      </c>
      <c r="C34" s="52" t="s">
        <v>305</v>
      </c>
      <c r="D34" s="17">
        <v>60</v>
      </c>
      <c r="E34" s="8">
        <f>+VLOOKUP(B34,'1. PHARMAEUROPEA'!$B$2:$G$427,6,0)</f>
        <v>11540</v>
      </c>
      <c r="F34" s="8">
        <f>+VLOOKUP(B34,'2. LABORATORIOS LTDA'!$B$2:$G$427,6,0)</f>
        <v>10404</v>
      </c>
      <c r="G34" s="8"/>
      <c r="H34" s="8">
        <f>+VLOOKUP(B34,'4. OC LA ECONOMIA'!$B$2:$G$437,6,0)</f>
        <v>15447</v>
      </c>
      <c r="I34" s="8">
        <f>+VLOOKUP(B34,'5. COBO Y ASOCIADOS'!$B$2:$G$427,6,0)</f>
        <v>12120</v>
      </c>
      <c r="J34" s="8">
        <f>+VLOOKUP(B34,'6. COOSBOY'!$B$10:$G$435,6,0)</f>
        <v>9672.9</v>
      </c>
      <c r="K34" s="905"/>
      <c r="L34" s="905"/>
      <c r="M34" s="8"/>
      <c r="N34" s="8">
        <f>+VLOOKUP(B34,'10. PRO H'!$B$2:$G$427,6,0)</f>
        <v>10000</v>
      </c>
      <c r="O34" s="905"/>
      <c r="P34" s="8"/>
      <c r="Q34" s="8">
        <f>+VLOOKUP(B34,'13. MEDICA C.I. LTDA.'!$B$2:$G$427,6,0)</f>
        <v>10925</v>
      </c>
      <c r="R34" s="8"/>
      <c r="S34" s="905">
        <f>+VLOOKUP(B34,'15. DEPOSFARMA SAS'!$B$12:$G$437,6,0)</f>
        <v>14500</v>
      </c>
      <c r="T34" s="43">
        <f t="shared" si="0"/>
        <v>9672.9</v>
      </c>
      <c r="U34" s="28" t="s">
        <v>1573</v>
      </c>
      <c r="V34" s="28"/>
      <c r="W34" s="869" t="s">
        <v>389</v>
      </c>
      <c r="X34" s="61"/>
      <c r="Y34" s="28" t="s">
        <v>1669</v>
      </c>
    </row>
    <row r="35" spans="1:25" s="1" customFormat="1" ht="30">
      <c r="A35" s="15">
        <v>30</v>
      </c>
      <c r="B35" s="51" t="s">
        <v>53</v>
      </c>
      <c r="C35" s="16" t="s">
        <v>305</v>
      </c>
      <c r="D35" s="17">
        <v>60</v>
      </c>
      <c r="E35" s="8">
        <f>+VLOOKUP(B35,'1. PHARMAEUROPEA'!$B$2:$G$427,6,0)</f>
        <v>20033</v>
      </c>
      <c r="F35" s="8">
        <f>+VLOOKUP(B35,'2. LABORATORIOS LTDA'!$B$2:$G$427,6,0)</f>
        <v>25529</v>
      </c>
      <c r="G35" s="8"/>
      <c r="H35" s="8">
        <f>+VLOOKUP(B35,'4. OC LA ECONOMIA'!$B$2:$G$437,6,0)</f>
        <v>42102</v>
      </c>
      <c r="I35" s="8">
        <f>+VLOOKUP(B35,'5. COBO Y ASOCIADOS'!$B$2:$G$427,6,0)</f>
        <v>21036</v>
      </c>
      <c r="J35" s="8">
        <f>+VLOOKUP(B35,'6. COOSBOY'!$B$10:$G$435,6,0)</f>
        <v>15503.999999999998</v>
      </c>
      <c r="K35" s="905"/>
      <c r="L35" s="905"/>
      <c r="M35" s="8"/>
      <c r="N35" s="8">
        <f>+VLOOKUP(B35,'10. PRO H'!$B$2:$G$427,6,0)</f>
        <v>18751</v>
      </c>
      <c r="O35" s="905"/>
      <c r="P35" s="8"/>
      <c r="Q35" s="8">
        <f>+VLOOKUP(B35,'13. MEDICA C.I. LTDA.'!$B$2:$G$427,6,0)</f>
        <v>26805</v>
      </c>
      <c r="R35" s="8"/>
      <c r="S35" s="905">
        <f>+VLOOKUP(B35,'15. DEPOSFARMA SAS'!$B$12:$G$437,6,0)</f>
        <v>16350</v>
      </c>
      <c r="T35" s="43">
        <f t="shared" si="0"/>
        <v>15503.999999999998</v>
      </c>
      <c r="U35" s="28" t="s">
        <v>1573</v>
      </c>
      <c r="V35" s="28"/>
      <c r="W35" s="869" t="s">
        <v>389</v>
      </c>
      <c r="X35" s="61"/>
      <c r="Y35" s="28" t="s">
        <v>1669</v>
      </c>
    </row>
    <row r="36" spans="1:25" s="1" customFormat="1">
      <c r="A36" s="15">
        <v>31</v>
      </c>
      <c r="B36" s="51" t="s">
        <v>54</v>
      </c>
      <c r="C36" s="16" t="s">
        <v>305</v>
      </c>
      <c r="D36" s="17">
        <v>20</v>
      </c>
      <c r="E36" s="8">
        <f>+VLOOKUP(B36,'1. PHARMAEUROPEA'!$B$2:$G$427,6,0)</f>
        <v>29867</v>
      </c>
      <c r="F36" s="8">
        <f>+VLOOKUP(B36,'2. LABORATORIOS LTDA'!$B$2:$G$427,6,0)</f>
        <v>30226</v>
      </c>
      <c r="G36" s="8"/>
      <c r="H36" s="8">
        <f>+VLOOKUP(B36,'4. OC LA ECONOMIA'!$B$2:$G$437,6,0)</f>
        <v>26353</v>
      </c>
      <c r="I36" s="8">
        <f>+VLOOKUP(B36,'5. COBO Y ASOCIADOS'!$B$2:$G$427,6,0)</f>
        <v>38481</v>
      </c>
      <c r="J36" s="8">
        <f>+VLOOKUP(B36,'6. COOSBOY'!$B$10:$G$435,6,0)</f>
        <v>100800.00000000001</v>
      </c>
      <c r="K36" s="905"/>
      <c r="L36" s="905"/>
      <c r="M36" s="8"/>
      <c r="N36" s="8"/>
      <c r="O36" s="905"/>
      <c r="P36" s="8"/>
      <c r="Q36" s="8"/>
      <c r="R36" s="8"/>
      <c r="S36" s="905">
        <f>+VLOOKUP(B36,'15. DEPOSFARMA SAS'!$B$12:$G$437,6,0)</f>
        <v>108000</v>
      </c>
      <c r="T36" s="43">
        <f t="shared" si="0"/>
        <v>26353</v>
      </c>
      <c r="U36" s="28" t="s">
        <v>13</v>
      </c>
      <c r="V36" s="28"/>
      <c r="W36" s="869" t="s">
        <v>389</v>
      </c>
      <c r="X36" s="61"/>
      <c r="Y36" s="28"/>
    </row>
    <row r="37" spans="1:25" s="1" customFormat="1">
      <c r="A37" s="15">
        <v>32</v>
      </c>
      <c r="B37" s="51" t="s">
        <v>748</v>
      </c>
      <c r="C37" s="16" t="s">
        <v>305</v>
      </c>
      <c r="D37" s="17">
        <v>40</v>
      </c>
      <c r="E37" s="8">
        <f>+VLOOKUP(B37,'1. PHARMAEUROPEA'!$B$2:$G$427,6,0)</f>
        <v>26151</v>
      </c>
      <c r="F37" s="8">
        <f>+VLOOKUP(B37,'2. LABORATORIOS LTDA'!$B$2:$G$427,6,0)</f>
        <v>23075</v>
      </c>
      <c r="G37" s="8"/>
      <c r="H37" s="8"/>
      <c r="I37" s="8"/>
      <c r="J37" s="8">
        <f>+VLOOKUP(B37,'6. COOSBOY'!$B$10:$G$435,6,0)</f>
        <v>20520</v>
      </c>
      <c r="K37" s="905"/>
      <c r="L37" s="905"/>
      <c r="M37" s="8"/>
      <c r="N37" s="8"/>
      <c r="O37" s="905"/>
      <c r="P37" s="8"/>
      <c r="Q37" s="8">
        <f>+VLOOKUP(B37,'13. MEDICA C.I. LTDA.'!$B$2:$G$427,6,0)</f>
        <v>24516</v>
      </c>
      <c r="R37" s="8"/>
      <c r="S37" s="905">
        <f>+VLOOKUP(B37,'15. DEPOSFARMA SAS'!$B$12:$G$437,6,0)</f>
        <v>21600</v>
      </c>
      <c r="T37" s="43">
        <f t="shared" si="0"/>
        <v>20520</v>
      </c>
      <c r="U37" s="28" t="s">
        <v>1574</v>
      </c>
      <c r="V37" s="28"/>
      <c r="W37" s="869" t="s">
        <v>417</v>
      </c>
      <c r="X37" s="61"/>
      <c r="Y37" s="28" t="s">
        <v>1670</v>
      </c>
    </row>
    <row r="38" spans="1:25" s="1" customFormat="1" ht="30">
      <c r="A38" s="15">
        <v>33</v>
      </c>
      <c r="B38" s="51" t="s">
        <v>749</v>
      </c>
      <c r="C38" s="16" t="s">
        <v>305</v>
      </c>
      <c r="D38" s="17">
        <v>40</v>
      </c>
      <c r="E38" s="8">
        <f>+VLOOKUP(B38,'1. PHARMAEUROPEA'!$B$2:$G$427,6,0)</f>
        <v>18653</v>
      </c>
      <c r="F38" s="8">
        <f>+VLOOKUP(B38,'2. LABORATORIOS LTDA'!$B$2:$G$427,6,0)</f>
        <v>19642</v>
      </c>
      <c r="G38" s="8"/>
      <c r="H38" s="8">
        <f>+VLOOKUP(B38,'4. OC LA ECONOMIA'!$B$2:$G$437,6,0)</f>
        <v>79490</v>
      </c>
      <c r="I38" s="8">
        <f>+VLOOKUP(B38,'5. COBO Y ASOCIADOS'!$B$2:$G$427,6,0)</f>
        <v>19615</v>
      </c>
      <c r="J38" s="8">
        <f>+VLOOKUP(B38,'6. COOSBOY'!$B$10:$G$435,6,0)</f>
        <v>13679.999999999998</v>
      </c>
      <c r="K38" s="905"/>
      <c r="L38" s="905"/>
      <c r="M38" s="8"/>
      <c r="N38" s="8"/>
      <c r="O38" s="905"/>
      <c r="P38" s="8"/>
      <c r="Q38" s="8"/>
      <c r="R38" s="8"/>
      <c r="S38" s="905">
        <f>+VLOOKUP(B38,'15. DEPOSFARMA SAS'!$B$12:$G$437,6,0)</f>
        <v>14400</v>
      </c>
      <c r="T38" s="43">
        <f t="shared" si="0"/>
        <v>13679.999999999998</v>
      </c>
      <c r="U38" s="28" t="s">
        <v>1573</v>
      </c>
      <c r="V38" s="28"/>
      <c r="W38" s="869" t="s">
        <v>389</v>
      </c>
      <c r="X38" s="61"/>
      <c r="Y38" s="65" t="s">
        <v>1700</v>
      </c>
    </row>
    <row r="39" spans="1:25" s="1" customFormat="1" ht="30">
      <c r="A39" s="15">
        <v>34</v>
      </c>
      <c r="B39" s="51" t="s">
        <v>750</v>
      </c>
      <c r="C39" s="52" t="s">
        <v>305</v>
      </c>
      <c r="D39" s="17">
        <v>40</v>
      </c>
      <c r="E39" s="8">
        <f>+VLOOKUP(B39,'1. PHARMAEUROPEA'!$B$2:$G$427,6,0)</f>
        <v>32587</v>
      </c>
      <c r="F39" s="8">
        <f>+VLOOKUP(B39,'2. LABORATORIOS LTDA'!$B$2:$G$427,6,0)</f>
        <v>34297</v>
      </c>
      <c r="G39" s="8"/>
      <c r="H39" s="8">
        <f>+VLOOKUP(B39,'4. OC LA ECONOMIA'!$B$2:$G$437,6,0)</f>
        <v>27773</v>
      </c>
      <c r="I39" s="8">
        <f>+VLOOKUP(B39,'5. COBO Y ASOCIADOS'!$B$2:$G$427,6,0)</f>
        <v>34249</v>
      </c>
      <c r="J39" s="8">
        <f>+VLOOKUP(B39,'6. COOSBOY'!$B$10:$G$435,6,0)</f>
        <v>15503.999999999998</v>
      </c>
      <c r="K39" s="905"/>
      <c r="L39" s="905"/>
      <c r="M39" s="8"/>
      <c r="N39" s="8"/>
      <c r="O39" s="905"/>
      <c r="P39" s="8"/>
      <c r="Q39" s="8"/>
      <c r="R39" s="8"/>
      <c r="S39" s="905">
        <f>+VLOOKUP(B39,'15. DEPOSFARMA SAS'!$B$12:$G$437,6,0)</f>
        <v>16350</v>
      </c>
      <c r="T39" s="43">
        <f t="shared" si="0"/>
        <v>15503.999999999998</v>
      </c>
      <c r="U39" s="28" t="s">
        <v>13</v>
      </c>
      <c r="V39" s="28"/>
      <c r="W39" s="869" t="s">
        <v>389</v>
      </c>
      <c r="X39" s="61"/>
      <c r="Y39" s="65" t="s">
        <v>1700</v>
      </c>
    </row>
    <row r="40" spans="1:25" s="1" customFormat="1" ht="30">
      <c r="A40" s="15">
        <v>35</v>
      </c>
      <c r="B40" s="51" t="s">
        <v>751</v>
      </c>
      <c r="C40" s="16" t="s">
        <v>305</v>
      </c>
      <c r="D40" s="17">
        <v>40</v>
      </c>
      <c r="E40" s="8">
        <f>+VLOOKUP(B40,'1. PHARMAEUROPEA'!$B$2:$G$427,6,0)</f>
        <v>57600</v>
      </c>
      <c r="F40" s="8">
        <f>+VLOOKUP(B40,'2. LABORATORIOS LTDA'!$B$2:$G$427,6,0)</f>
        <v>61809</v>
      </c>
      <c r="G40" s="8"/>
      <c r="H40" s="8">
        <f>+VLOOKUP(B40,'4. OC LA ECONOMIA'!$B$2:$G$437,6,0)</f>
        <v>49091</v>
      </c>
      <c r="I40" s="8">
        <f>+VLOOKUP(B40,'5. COBO Y ASOCIADOS'!$B$2:$G$427,6,0)</f>
        <v>61722</v>
      </c>
      <c r="J40" s="8">
        <f>+VLOOKUP(B40,'6. COOSBOY'!$B$10:$G$435,6,0)</f>
        <v>35358.400000000001</v>
      </c>
      <c r="K40" s="905"/>
      <c r="L40" s="905"/>
      <c r="M40" s="8"/>
      <c r="N40" s="8"/>
      <c r="O40" s="905"/>
      <c r="P40" s="8"/>
      <c r="Q40" s="8"/>
      <c r="R40" s="8"/>
      <c r="S40" s="905">
        <f>+VLOOKUP(B40,'15. DEPOSFARMA SAS'!$B$12:$G$437,6,0)</f>
        <v>37900</v>
      </c>
      <c r="T40" s="43">
        <f t="shared" si="0"/>
        <v>35358.400000000001</v>
      </c>
      <c r="U40" s="28" t="s">
        <v>13</v>
      </c>
      <c r="V40" s="28"/>
      <c r="W40" s="869" t="s">
        <v>389</v>
      </c>
      <c r="X40" s="61"/>
      <c r="Y40" s="65" t="s">
        <v>1700</v>
      </c>
    </row>
    <row r="41" spans="1:25" s="1" customFormat="1" ht="30">
      <c r="A41" s="15">
        <v>36</v>
      </c>
      <c r="B41" s="51" t="s">
        <v>752</v>
      </c>
      <c r="C41" s="16" t="s">
        <v>305</v>
      </c>
      <c r="D41" s="17">
        <v>40</v>
      </c>
      <c r="E41" s="8">
        <f>+VLOOKUP(B41,'1. PHARMAEUROPEA'!$B$2:$G$427,6,0)</f>
        <v>57027</v>
      </c>
      <c r="F41" s="8">
        <f>+VLOOKUP(B41,'2. LABORATORIOS LTDA'!$B$2:$G$427,6,0)</f>
        <v>50916</v>
      </c>
      <c r="G41" s="8"/>
      <c r="H41" s="8">
        <f>+VLOOKUP(B41,'4. OC LA ECONOMIA'!$B$2:$G$437,6,0)</f>
        <v>48603</v>
      </c>
      <c r="I41" s="8">
        <f>+VLOOKUP(B41,'5. COBO Y ASOCIADOS'!$B$2:$G$427,6,0)</f>
        <v>57609</v>
      </c>
      <c r="J41" s="8">
        <f>+VLOOKUP(B41,'6. COOSBOY'!$B$10:$G$435,6,0)</f>
        <v>40187.840000000004</v>
      </c>
      <c r="K41" s="905"/>
      <c r="L41" s="905"/>
      <c r="M41" s="8"/>
      <c r="N41" s="8"/>
      <c r="O41" s="905"/>
      <c r="P41" s="8"/>
      <c r="Q41" s="8"/>
      <c r="R41" s="8"/>
      <c r="S41" s="905">
        <f>+VLOOKUP(B41,'15. DEPOSFARMA SAS'!$B$12:$G$437,6,0)</f>
        <v>43100</v>
      </c>
      <c r="T41" s="43">
        <f t="shared" si="0"/>
        <v>40187.840000000004</v>
      </c>
      <c r="U41" s="28" t="s">
        <v>13</v>
      </c>
      <c r="V41" s="28"/>
      <c r="W41" s="869" t="s">
        <v>389</v>
      </c>
      <c r="X41" s="61"/>
      <c r="Y41" s="65" t="s">
        <v>1700</v>
      </c>
    </row>
    <row r="42" spans="1:25" s="1" customFormat="1" ht="30">
      <c r="A42" s="15">
        <v>37</v>
      </c>
      <c r="B42" s="51" t="s">
        <v>753</v>
      </c>
      <c r="C42" s="16" t="s">
        <v>305</v>
      </c>
      <c r="D42" s="17">
        <v>40</v>
      </c>
      <c r="E42" s="8">
        <f>+VLOOKUP(B42,'1. PHARMAEUROPEA'!$B$2:$G$427,6,0)</f>
        <v>71013</v>
      </c>
      <c r="F42" s="8">
        <f>+VLOOKUP(B42,'2. LABORATORIOS LTDA'!$B$2:$G$427,6,0)</f>
        <v>63404</v>
      </c>
      <c r="G42" s="8"/>
      <c r="H42" s="8">
        <f>+VLOOKUP(B42,'4. OC LA ECONOMIA'!$B$2:$G$437,6,0)</f>
        <v>60523</v>
      </c>
      <c r="I42" s="8">
        <f>+VLOOKUP(B42,'5. COBO Y ASOCIADOS'!$B$2:$G$427,6,0)</f>
        <v>71768</v>
      </c>
      <c r="J42" s="8">
        <f>+VLOOKUP(B42,'6. COOSBOY'!$B$10:$G$435,6,0)</f>
        <v>40187.840000000004</v>
      </c>
      <c r="K42" s="905"/>
      <c r="L42" s="905"/>
      <c r="M42" s="8"/>
      <c r="N42" s="8"/>
      <c r="O42" s="905"/>
      <c r="P42" s="8"/>
      <c r="Q42" s="8"/>
      <c r="R42" s="8"/>
      <c r="S42" s="905">
        <f>+VLOOKUP(B42,'15. DEPOSFARMA SAS'!$B$12:$G$437,6,0)</f>
        <v>43100</v>
      </c>
      <c r="T42" s="43">
        <f t="shared" si="0"/>
        <v>40187.840000000004</v>
      </c>
      <c r="U42" s="28" t="s">
        <v>13</v>
      </c>
      <c r="V42" s="28"/>
      <c r="W42" s="869" t="s">
        <v>389</v>
      </c>
      <c r="X42" s="61"/>
      <c r="Y42" s="65" t="s">
        <v>1700</v>
      </c>
    </row>
    <row r="43" spans="1:25" s="1" customFormat="1" ht="30">
      <c r="A43" s="15">
        <v>38</v>
      </c>
      <c r="B43" s="51" t="s">
        <v>55</v>
      </c>
      <c r="C43" s="16" t="s">
        <v>305</v>
      </c>
      <c r="D43" s="17">
        <v>16</v>
      </c>
      <c r="E43" s="8">
        <f>+VLOOKUP(B43,'1. PHARMAEUROPEA'!$B$2:$G$427,6,0)</f>
        <v>63333</v>
      </c>
      <c r="F43" s="8">
        <f>+VLOOKUP(B43,'2. LABORATORIOS LTDA'!$B$2:$G$427,6,0)</f>
        <v>64000</v>
      </c>
      <c r="G43" s="8"/>
      <c r="H43" s="8">
        <f>+VLOOKUP(B43,'4. OC LA ECONOMIA'!$B$2:$G$437,6,0)</f>
        <v>53978</v>
      </c>
      <c r="I43" s="8">
        <f>+VLOOKUP(B43,'5. COBO Y ASOCIADOS'!$B$2:$G$427,6,0)</f>
        <v>63910</v>
      </c>
      <c r="J43" s="8">
        <f>+VLOOKUP(B43,'6. COOSBOY'!$B$10:$G$435,6,0)</f>
        <v>35989.799999999996</v>
      </c>
      <c r="K43" s="905"/>
      <c r="L43" s="905"/>
      <c r="M43" s="8"/>
      <c r="N43" s="8"/>
      <c r="O43" s="905"/>
      <c r="P43" s="8"/>
      <c r="Q43" s="8"/>
      <c r="R43" s="8"/>
      <c r="S43" s="905">
        <f>+VLOOKUP(B43,'15. DEPOSFARMA SAS'!$B$12:$G$437,6,0)</f>
        <v>38000</v>
      </c>
      <c r="T43" s="43">
        <f t="shared" si="0"/>
        <v>35989.799999999996</v>
      </c>
      <c r="U43" s="28" t="s">
        <v>13</v>
      </c>
      <c r="V43" s="28"/>
      <c r="W43" s="869" t="s">
        <v>389</v>
      </c>
      <c r="X43" s="61"/>
      <c r="Y43" s="65" t="s">
        <v>1700</v>
      </c>
    </row>
    <row r="44" spans="1:25" s="1" customFormat="1" ht="30">
      <c r="A44" s="15">
        <v>39</v>
      </c>
      <c r="B44" s="51" t="s">
        <v>56</v>
      </c>
      <c r="C44" s="16" t="s">
        <v>305</v>
      </c>
      <c r="D44" s="17">
        <v>12</v>
      </c>
      <c r="E44" s="8">
        <f>+VLOOKUP(B44,'1. PHARMAEUROPEA'!$B$2:$G$427,6,0)</f>
        <v>81000</v>
      </c>
      <c r="F44" s="8">
        <f>+VLOOKUP(B44,'2. LABORATORIOS LTDA'!$B$2:$G$427,6,0)</f>
        <v>81964</v>
      </c>
      <c r="G44" s="8"/>
      <c r="H44" s="8">
        <f>+VLOOKUP(B44,'4. OC LA ECONOMIA'!$B$2:$G$437,6,0)</f>
        <v>69035</v>
      </c>
      <c r="I44" s="8">
        <f>+VLOOKUP(B44,'5. COBO Y ASOCIADOS'!$B$2:$G$427,6,0)</f>
        <v>81849</v>
      </c>
      <c r="J44" s="8">
        <f>+VLOOKUP(B44,'6. COOSBOY'!$B$10:$G$435,6,0)</f>
        <v>35989.799999999996</v>
      </c>
      <c r="K44" s="905"/>
      <c r="L44" s="905"/>
      <c r="M44" s="8"/>
      <c r="N44" s="8"/>
      <c r="O44" s="905"/>
      <c r="P44" s="8"/>
      <c r="Q44" s="8"/>
      <c r="R44" s="8"/>
      <c r="S44" s="905">
        <f>+VLOOKUP(B44,'15. DEPOSFARMA SAS'!$B$12:$G$437,6,0)</f>
        <v>38000</v>
      </c>
      <c r="T44" s="43">
        <f t="shared" si="0"/>
        <v>35989.799999999996</v>
      </c>
      <c r="U44" s="28" t="s">
        <v>13</v>
      </c>
      <c r="V44" s="28"/>
      <c r="W44" s="869" t="s">
        <v>389</v>
      </c>
      <c r="X44" s="61"/>
      <c r="Y44" s="65" t="s">
        <v>1700</v>
      </c>
    </row>
    <row r="45" spans="1:25" s="1" customFormat="1">
      <c r="A45" s="15">
        <v>40</v>
      </c>
      <c r="B45" s="51" t="s">
        <v>754</v>
      </c>
      <c r="C45" s="16" t="s">
        <v>305</v>
      </c>
      <c r="D45" s="17">
        <v>40</v>
      </c>
      <c r="E45" s="8"/>
      <c r="F45" s="8">
        <f>+VLOOKUP(B45,'2. LABORATORIOS LTDA'!$B$2:$G$427,6,0)</f>
        <v>3575</v>
      </c>
      <c r="G45" s="8"/>
      <c r="H45" s="8"/>
      <c r="I45" s="8"/>
      <c r="J45" s="8"/>
      <c r="K45" s="905"/>
      <c r="L45" s="905"/>
      <c r="M45" s="8"/>
      <c r="N45" s="8"/>
      <c r="O45" s="905"/>
      <c r="P45" s="8"/>
      <c r="Q45" s="8"/>
      <c r="R45" s="8"/>
      <c r="S45" s="905"/>
      <c r="T45" s="43">
        <f t="shared" si="0"/>
        <v>3575</v>
      </c>
      <c r="U45" s="28" t="s">
        <v>1574</v>
      </c>
      <c r="V45" s="28"/>
      <c r="W45" s="869" t="s">
        <v>529</v>
      </c>
      <c r="X45" s="61"/>
      <c r="Y45" s="28"/>
    </row>
    <row r="46" spans="1:25" s="879" customFormat="1">
      <c r="A46" s="743">
        <v>41</v>
      </c>
      <c r="B46" s="872" t="s">
        <v>755</v>
      </c>
      <c r="C46" s="873" t="s">
        <v>305</v>
      </c>
      <c r="D46" s="874">
        <v>120</v>
      </c>
      <c r="E46" s="735"/>
      <c r="F46" s="735"/>
      <c r="G46" s="735"/>
      <c r="H46" s="735"/>
      <c r="I46" s="735"/>
      <c r="J46" s="735"/>
      <c r="K46" s="905"/>
      <c r="L46" s="905"/>
      <c r="M46" s="735"/>
      <c r="N46" s="735"/>
      <c r="O46" s="905"/>
      <c r="P46" s="735"/>
      <c r="Q46" s="735"/>
      <c r="R46" s="735"/>
      <c r="S46" s="905"/>
      <c r="T46" s="875">
        <f t="shared" si="0"/>
        <v>0</v>
      </c>
      <c r="U46" s="876"/>
      <c r="V46" s="876"/>
      <c r="W46" s="877"/>
      <c r="X46" s="878" t="s">
        <v>1675</v>
      </c>
      <c r="Y46" s="876" t="s">
        <v>1671</v>
      </c>
    </row>
    <row r="47" spans="1:25" s="1" customFormat="1">
      <c r="A47" s="15">
        <v>42</v>
      </c>
      <c r="B47" s="51" t="s">
        <v>57</v>
      </c>
      <c r="C47" s="16" t="s">
        <v>311</v>
      </c>
      <c r="D47" s="17">
        <v>8</v>
      </c>
      <c r="E47" s="8">
        <f>+VLOOKUP(B47,'1. PHARMAEUROPEA'!$B$2:$G$427,6,0)</f>
        <v>17061</v>
      </c>
      <c r="F47" s="8"/>
      <c r="G47" s="8"/>
      <c r="H47" s="8">
        <f>+VLOOKUP(B47,'4. OC LA ECONOMIA'!$B$2:$G$437,6,0)</f>
        <v>16820</v>
      </c>
      <c r="I47" s="8"/>
      <c r="J47" s="8">
        <f>+VLOOKUP(B47,'6. COOSBOY'!$B$10:$G$435,6,0)</f>
        <v>23267.628000000001</v>
      </c>
      <c r="K47" s="905"/>
      <c r="L47" s="905">
        <f>+VLOOKUP(B47,'8. ALFA TRADING'!$B$2:$G$427,6,0)</f>
        <v>18560</v>
      </c>
      <c r="M47" s="8"/>
      <c r="N47" s="8"/>
      <c r="O47" s="905">
        <v>17408</v>
      </c>
      <c r="P47" s="8">
        <f>+VLOOKUP(B47,'12. REM EQUIPOS'!$B$4:$G$429,6,0)</f>
        <v>16008</v>
      </c>
      <c r="Q47" s="8">
        <f>+VLOOKUP(B47,'13. MEDICA C.I. LTDA.'!$B$2:$G$427,6,0)</f>
        <v>27561.599999999999</v>
      </c>
      <c r="R47" s="8"/>
      <c r="S47" s="905"/>
      <c r="T47" s="43">
        <f t="shared" si="0"/>
        <v>16008</v>
      </c>
      <c r="U47" s="28" t="s">
        <v>354</v>
      </c>
      <c r="V47" s="28"/>
      <c r="W47" s="869" t="s">
        <v>1672</v>
      </c>
      <c r="X47" s="61"/>
      <c r="Y47" s="28"/>
    </row>
    <row r="48" spans="1:25" s="1" customFormat="1">
      <c r="A48" s="15">
        <v>43</v>
      </c>
      <c r="B48" s="51" t="s">
        <v>58</v>
      </c>
      <c r="C48" s="16" t="s">
        <v>305</v>
      </c>
      <c r="D48" s="17">
        <v>8</v>
      </c>
      <c r="E48" s="8">
        <f>+VLOOKUP(B48,'1. PHARMAEUROPEA'!$B$2:$G$427,6,0)</f>
        <v>35577</v>
      </c>
      <c r="F48" s="8">
        <f>+VLOOKUP(B48,'2. LABORATORIOS LTDA'!$B$2:$G$427,6,0)</f>
        <v>31765</v>
      </c>
      <c r="G48" s="8"/>
      <c r="H48" s="8">
        <f>+VLOOKUP(B48,'4. OC LA ECONOMIA'!$B$2:$G$437,6,0)</f>
        <v>30322</v>
      </c>
      <c r="I48" s="8">
        <f>+VLOOKUP(B48,'5. COBO Y ASOCIADOS'!$B$2:$G$427,6,0)</f>
        <v>37189</v>
      </c>
      <c r="J48" s="8">
        <f>+VLOOKUP(B48,'6. COOSBOY'!$B$10:$G$435,6,0)</f>
        <v>40255.679999999993</v>
      </c>
      <c r="K48" s="905"/>
      <c r="L48" s="905"/>
      <c r="M48" s="8"/>
      <c r="N48" s="8"/>
      <c r="O48" s="905">
        <f>+VLOOKUP(B48,'11. SYD'!B44:G469,6,0)</f>
        <v>52464</v>
      </c>
      <c r="P48" s="8"/>
      <c r="Q48" s="8"/>
      <c r="R48" s="8"/>
      <c r="S48" s="905">
        <f>+VLOOKUP(B48,'15. DEPOSFARMA SAS'!$B$12:$G$437,6,0)</f>
        <v>24000</v>
      </c>
      <c r="T48" s="43">
        <f t="shared" si="0"/>
        <v>24000</v>
      </c>
      <c r="U48" s="28" t="s">
        <v>13</v>
      </c>
      <c r="V48" s="28"/>
      <c r="W48" s="869" t="s">
        <v>389</v>
      </c>
      <c r="X48" s="61"/>
      <c r="Y48" s="28" t="s">
        <v>1673</v>
      </c>
    </row>
    <row r="49" spans="1:25" s="1" customFormat="1">
      <c r="A49" s="15">
        <v>44</v>
      </c>
      <c r="B49" s="51" t="s">
        <v>756</v>
      </c>
      <c r="C49" s="16" t="s">
        <v>305</v>
      </c>
      <c r="D49" s="17">
        <v>8</v>
      </c>
      <c r="E49" s="8">
        <f>+VLOOKUP(B49,'1. PHARMAEUROPEA'!$B$2:$G$427,6,0)</f>
        <v>16000</v>
      </c>
      <c r="F49" s="8">
        <f>+VLOOKUP(B49,'2. LABORATORIOS LTDA'!$B$2:$G$427,6,0)</f>
        <v>14285</v>
      </c>
      <c r="G49" s="8"/>
      <c r="H49" s="8">
        <f>+VLOOKUP(B49,'4. OC LA ECONOMIA'!$B$2:$G$437,6,0)</f>
        <v>13637</v>
      </c>
      <c r="I49" s="8">
        <f>+VLOOKUP(B49,'5. COBO Y ASOCIADOS'!$B$2:$G$427,6,0)</f>
        <v>18141</v>
      </c>
      <c r="J49" s="8">
        <f>+VLOOKUP(B49,'6. COOSBOY'!$B$10:$G$435,6,0)</f>
        <v>19636.5</v>
      </c>
      <c r="K49" s="905"/>
      <c r="L49" s="905"/>
      <c r="M49" s="8"/>
      <c r="N49" s="8">
        <f>+VLOOKUP(B49,'10. PRO H'!$B$2:$G$427,6,0)</f>
        <v>12626</v>
      </c>
      <c r="O49" s="905">
        <f>+VLOOKUP(B49,'11. SYD'!B45:G470,6,0)</f>
        <v>21800</v>
      </c>
      <c r="P49" s="8"/>
      <c r="Q49" s="8"/>
      <c r="R49" s="8">
        <f>+VLOOKUP(B49,'14. ASEPSIS PRODUCTS'!$B$2:$G$427,6,0)</f>
        <v>7000</v>
      </c>
      <c r="S49" s="905">
        <f>+VLOOKUP(B49,'15. DEPOSFARMA SAS'!$B$12:$G$437,6,0)</f>
        <v>12500</v>
      </c>
      <c r="T49" s="43">
        <f t="shared" si="0"/>
        <v>7000</v>
      </c>
      <c r="U49" s="28" t="s">
        <v>13</v>
      </c>
      <c r="V49" s="28"/>
      <c r="W49" s="869" t="s">
        <v>389</v>
      </c>
      <c r="X49" s="61"/>
      <c r="Y49" s="28" t="s">
        <v>1670</v>
      </c>
    </row>
    <row r="50" spans="1:25" s="1" customFormat="1">
      <c r="A50" s="15">
        <v>45</v>
      </c>
      <c r="B50" s="51" t="s">
        <v>757</v>
      </c>
      <c r="C50" s="16" t="s">
        <v>305</v>
      </c>
      <c r="D50" s="17">
        <v>8</v>
      </c>
      <c r="E50" s="8">
        <f>+VLOOKUP(B50,'1. PHARMAEUROPEA'!$B$2:$G$427,6,0)</f>
        <v>16507</v>
      </c>
      <c r="F50" s="8">
        <f>+VLOOKUP(B50,'2. LABORATORIOS LTDA'!$B$2:$G$427,6,0)</f>
        <v>14738</v>
      </c>
      <c r="G50" s="8"/>
      <c r="H50" s="8">
        <f>+VLOOKUP(B50,'4. OC LA ECONOMIA'!$B$2:$G$437,6,0)</f>
        <v>14069</v>
      </c>
      <c r="I50" s="8">
        <f>+VLOOKUP(B50,'5. COBO Y ASOCIADOS'!$B$2:$G$427,6,0)</f>
        <v>18735</v>
      </c>
      <c r="J50" s="8">
        <f>+VLOOKUP(B50,'6. COOSBOY'!$B$10:$G$435,6,0)</f>
        <v>20280.599999999999</v>
      </c>
      <c r="K50" s="905"/>
      <c r="L50" s="905"/>
      <c r="M50" s="8"/>
      <c r="N50" s="8">
        <f>+VLOOKUP(B50,'10. PRO H'!$B$2:$G$427,6,0)</f>
        <v>12626</v>
      </c>
      <c r="O50" s="905">
        <f>+VLOOKUP(B50,'11. SYD'!B46:G471,6,0)</f>
        <v>22515</v>
      </c>
      <c r="P50" s="8"/>
      <c r="Q50" s="8"/>
      <c r="R50" s="8">
        <f>+VLOOKUP(B50,'14. ASEPSIS PRODUCTS'!$B$2:$G$427,6,0)</f>
        <v>7000</v>
      </c>
      <c r="S50" s="905">
        <f>+VLOOKUP(B50,'15. DEPOSFARMA SAS'!$B$12:$G$437,6,0)</f>
        <v>15000</v>
      </c>
      <c r="T50" s="43">
        <f t="shared" si="0"/>
        <v>7000</v>
      </c>
      <c r="U50" s="28" t="s">
        <v>13</v>
      </c>
      <c r="V50" s="28"/>
      <c r="W50" s="869" t="s">
        <v>389</v>
      </c>
      <c r="X50" s="61"/>
      <c r="Y50" s="28" t="s">
        <v>1670</v>
      </c>
    </row>
    <row r="51" spans="1:25" s="1" customFormat="1">
      <c r="A51" s="15">
        <v>46</v>
      </c>
      <c r="B51" s="51" t="s">
        <v>758</v>
      </c>
      <c r="C51" s="16" t="s">
        <v>305</v>
      </c>
      <c r="D51" s="17">
        <v>8</v>
      </c>
      <c r="E51" s="8">
        <f>+VLOOKUP(B51,'1. PHARMAEUROPEA'!$B$2:$G$427,6,0)</f>
        <v>14520</v>
      </c>
      <c r="F51" s="8">
        <f>+VLOOKUP(B51,'2. LABORATORIOS LTDA'!$B$2:$G$427,6,0)</f>
        <v>12964</v>
      </c>
      <c r="G51" s="8"/>
      <c r="H51" s="8">
        <f>+VLOOKUP(B51,'4. OC LA ECONOMIA'!$B$2:$G$437,6,0)</f>
        <v>12375</v>
      </c>
      <c r="I51" s="8">
        <f>+VLOOKUP(B51,'5. COBO Y ASOCIADOS'!$B$2:$G$427,6,0)</f>
        <v>15181</v>
      </c>
      <c r="J51" s="8">
        <f>+VLOOKUP(B51,'6. COOSBOY'!$B$10:$G$435,6,0)</f>
        <v>16433.099999999999</v>
      </c>
      <c r="K51" s="905"/>
      <c r="L51" s="905"/>
      <c r="M51" s="8"/>
      <c r="N51" s="8">
        <f>+VLOOKUP(B51,'10. PRO H'!$B$2:$G$427,6,0)</f>
        <v>12626</v>
      </c>
      <c r="O51" s="905">
        <f>+VLOOKUP(B51,'11. SYD'!B47:G472,6,0)</f>
        <v>18243</v>
      </c>
      <c r="P51" s="8"/>
      <c r="Q51" s="8"/>
      <c r="R51" s="8"/>
      <c r="S51" s="905">
        <f>+VLOOKUP(B51,'15. DEPOSFARMA SAS'!$B$12:$G$437,6,0)</f>
        <v>12500</v>
      </c>
      <c r="T51" s="43">
        <f t="shared" si="0"/>
        <v>12375</v>
      </c>
      <c r="U51" s="28" t="s">
        <v>13</v>
      </c>
      <c r="V51" s="28"/>
      <c r="W51" s="869" t="s">
        <v>389</v>
      </c>
      <c r="X51" s="61"/>
      <c r="Y51" s="28"/>
    </row>
    <row r="52" spans="1:25" s="1" customFormat="1">
      <c r="A52" s="15">
        <v>47</v>
      </c>
      <c r="B52" s="51" t="s">
        <v>759</v>
      </c>
      <c r="C52" s="16" t="s">
        <v>305</v>
      </c>
      <c r="D52" s="17">
        <v>8</v>
      </c>
      <c r="E52" s="8">
        <f>+VLOOKUP(B52,'1. PHARMAEUROPEA'!$B$2:$G$427,6,0)</f>
        <v>14520</v>
      </c>
      <c r="F52" s="8">
        <f>+VLOOKUP(B52,'2. LABORATORIOS LTDA'!$B$2:$G$427,6,0)</f>
        <v>12964</v>
      </c>
      <c r="G52" s="8"/>
      <c r="H52" s="8">
        <f>+VLOOKUP(B52,'4. OC LA ECONOMIA'!$B$2:$G$437,6,0)</f>
        <v>12375</v>
      </c>
      <c r="I52" s="8">
        <f>+VLOOKUP(B52,'5. COBO Y ASOCIADOS'!$B$2:$G$427,6,0)</f>
        <v>15181</v>
      </c>
      <c r="J52" s="8">
        <f>+VLOOKUP(B52,'6. COOSBOY'!$B$10:$G$435,6,0)</f>
        <v>16433.099999999999</v>
      </c>
      <c r="K52" s="905"/>
      <c r="L52" s="905"/>
      <c r="M52" s="8"/>
      <c r="N52" s="8">
        <f>+VLOOKUP(B52,'10. PRO H'!$B$2:$G$427,6,0)</f>
        <v>11625</v>
      </c>
      <c r="O52" s="905">
        <f>+VLOOKUP(B52,'11. SYD'!B48:G473,6,0)</f>
        <v>21800</v>
      </c>
      <c r="P52" s="8"/>
      <c r="Q52" s="8"/>
      <c r="R52" s="8">
        <f>+VLOOKUP(B52,'14. ASEPSIS PRODUCTS'!$B$2:$G$427,6,0)</f>
        <v>7000</v>
      </c>
      <c r="S52" s="905">
        <f>+VLOOKUP(B52,'15. DEPOSFARMA SAS'!$B$12:$G$437,6,0)</f>
        <v>12500</v>
      </c>
      <c r="T52" s="43">
        <f t="shared" si="0"/>
        <v>7000</v>
      </c>
      <c r="U52" s="28" t="s">
        <v>13</v>
      </c>
      <c r="V52" s="28"/>
      <c r="W52" s="869" t="s">
        <v>389</v>
      </c>
      <c r="X52" s="61"/>
      <c r="Y52" s="880" t="s">
        <v>1670</v>
      </c>
    </row>
    <row r="53" spans="1:25" s="1" customFormat="1">
      <c r="A53" s="15">
        <v>48</v>
      </c>
      <c r="B53" s="731" t="s">
        <v>760</v>
      </c>
      <c r="C53" s="49" t="s">
        <v>305</v>
      </c>
      <c r="D53" s="50">
        <v>8</v>
      </c>
      <c r="E53" s="8">
        <f>+VLOOKUP(B53,'1. PHARMAEUROPEA'!$B$2:$G$427,6,0)</f>
        <v>16000</v>
      </c>
      <c r="F53" s="8">
        <f>+VLOOKUP(B53,'2. LABORATORIOS LTDA'!$B$2:$G$427,6,0)</f>
        <v>14285</v>
      </c>
      <c r="G53" s="8"/>
      <c r="H53" s="8">
        <f>+VLOOKUP(B53,'4. OC LA ECONOMIA'!$B$2:$G$437,6,0)</f>
        <v>13637</v>
      </c>
      <c r="I53" s="8">
        <f>+VLOOKUP(B53,'5. COBO Y ASOCIADOS'!$B$2:$G$427,6,0)</f>
        <v>18141</v>
      </c>
      <c r="J53" s="8">
        <f>+VLOOKUP(B53,'6. COOSBOY'!$B$10:$G$435,6,0)</f>
        <v>19636.5</v>
      </c>
      <c r="K53" s="905"/>
      <c r="L53" s="905"/>
      <c r="M53" s="8"/>
      <c r="N53" s="8">
        <f>+VLOOKUP(B53,'10. PRO H'!$B$2:$G$427,6,0)</f>
        <v>11875</v>
      </c>
      <c r="O53" s="905">
        <f>+VLOOKUP(B53,'11. SYD'!B49:G474,6,0)</f>
        <v>31396</v>
      </c>
      <c r="P53" s="8"/>
      <c r="Q53" s="8">
        <f>+VLOOKUP(B53,'13. MEDICA C.I. LTDA.'!$B$2:$G$427,6,0)</f>
        <v>14377</v>
      </c>
      <c r="R53" s="8"/>
      <c r="S53" s="905">
        <f>+VLOOKUP(B53,'15. DEPOSFARMA SAS'!$B$12:$G$437,6,0)</f>
        <v>12500</v>
      </c>
      <c r="T53" s="43">
        <f t="shared" si="0"/>
        <v>11875</v>
      </c>
      <c r="U53" s="28" t="s">
        <v>13</v>
      </c>
      <c r="V53" s="28"/>
      <c r="W53" s="869" t="s">
        <v>389</v>
      </c>
      <c r="X53" s="61"/>
      <c r="Y53" s="880" t="s">
        <v>1670</v>
      </c>
    </row>
    <row r="54" spans="1:25" s="1" customFormat="1">
      <c r="A54" s="15">
        <v>49</v>
      </c>
      <c r="B54" s="731" t="s">
        <v>761</v>
      </c>
      <c r="C54" s="49" t="s">
        <v>305</v>
      </c>
      <c r="D54" s="50">
        <v>8</v>
      </c>
      <c r="E54" s="8">
        <f>+VLOOKUP(B54,'1. PHARMAEUROPEA'!$B$2:$G$427,6,0)</f>
        <v>16000</v>
      </c>
      <c r="F54" s="8"/>
      <c r="G54" s="8"/>
      <c r="H54" s="8">
        <f>+VLOOKUP(B54,'4. OC LA ECONOMIA'!$B$2:$G$437,6,0)</f>
        <v>68185</v>
      </c>
      <c r="I54" s="8">
        <f>+VLOOKUP(B54,'5. COBO Y ASOCIADOS'!$B$2:$G$427,6,0)</f>
        <v>18141</v>
      </c>
      <c r="J54" s="8">
        <f>+VLOOKUP(B54,'6. COOSBOY'!$B$10:$G$435,6,0)</f>
        <v>19636.5</v>
      </c>
      <c r="K54" s="905"/>
      <c r="L54" s="905"/>
      <c r="M54" s="8"/>
      <c r="N54" s="8">
        <f>+VLOOKUP(B54,'10. PRO H'!$B$2:$G$427,6,0)</f>
        <v>11875</v>
      </c>
      <c r="O54" s="905">
        <f>+VLOOKUP(B54,'11. SYD'!B50:G475,6,0)</f>
        <v>21729</v>
      </c>
      <c r="P54" s="8"/>
      <c r="Q54" s="8">
        <f>+VLOOKUP(B54,'13. MEDICA C.I. LTDA.'!$B$2:$G$427,6,0)</f>
        <v>14377</v>
      </c>
      <c r="R54" s="8">
        <f>+VLOOKUP(B54,'14. ASEPSIS PRODUCTS'!$B$2:$G$427,6,0)</f>
        <v>7000</v>
      </c>
      <c r="S54" s="905">
        <f>+VLOOKUP(B54,'15. DEPOSFARMA SAS'!$B$12:$G$437,6,0)</f>
        <v>12500</v>
      </c>
      <c r="T54" s="43">
        <f t="shared" si="0"/>
        <v>7000</v>
      </c>
      <c r="U54" s="28" t="s">
        <v>1573</v>
      </c>
      <c r="V54" s="28"/>
      <c r="W54" s="869" t="s">
        <v>389</v>
      </c>
      <c r="X54" s="61"/>
      <c r="Y54" s="880" t="s">
        <v>1670</v>
      </c>
    </row>
    <row r="55" spans="1:25" s="1" customFormat="1">
      <c r="A55" s="15">
        <v>50</v>
      </c>
      <c r="B55" s="51" t="s">
        <v>762</v>
      </c>
      <c r="C55" s="16" t="s">
        <v>305</v>
      </c>
      <c r="D55" s="17">
        <v>8</v>
      </c>
      <c r="E55" s="8">
        <f>+VLOOKUP(B55,'1. PHARMAEUROPEA'!$B$2:$G$427,6,0)</f>
        <v>16000</v>
      </c>
      <c r="F55" s="8">
        <f>+VLOOKUP(B55,'2. LABORATORIOS LTDA'!$B$2:$G$427,6,0)</f>
        <v>14285</v>
      </c>
      <c r="G55" s="8"/>
      <c r="H55" s="8">
        <f>+VLOOKUP(B55,'4. OC LA ECONOMIA'!$B$2:$G$437,6,0)</f>
        <v>68185</v>
      </c>
      <c r="I55" s="8">
        <f>+VLOOKUP(B55,'5. COBO Y ASOCIADOS'!$B$2:$G$427,6,0)</f>
        <v>18141</v>
      </c>
      <c r="J55" s="8">
        <f>+VLOOKUP(B55,'6. COOSBOY'!$B$10:$G$435,6,0)</f>
        <v>19636.5</v>
      </c>
      <c r="K55" s="905"/>
      <c r="L55" s="905"/>
      <c r="M55" s="8"/>
      <c r="N55" s="8">
        <f>+VLOOKUP(B55,'10. PRO H'!$B$2:$G$427,6,0)</f>
        <v>12126</v>
      </c>
      <c r="O55" s="905">
        <f>+VLOOKUP(B55,'11. SYD'!B51:G476,6,0)</f>
        <v>21800</v>
      </c>
      <c r="P55" s="8"/>
      <c r="Q55" s="8">
        <f>+VLOOKUP(B55,'13. MEDICA C.I. LTDA.'!$B$2:$G$427,6,0)</f>
        <v>14377</v>
      </c>
      <c r="R55" s="8">
        <f>+VLOOKUP(B55,'14. ASEPSIS PRODUCTS'!$B$2:$G$427,6,0)</f>
        <v>7000</v>
      </c>
      <c r="S55" s="905">
        <f>+VLOOKUP(B55,'15. DEPOSFARMA SAS'!$B$12:$G$437,6,0)</f>
        <v>12500</v>
      </c>
      <c r="T55" s="43">
        <f t="shared" si="0"/>
        <v>7000</v>
      </c>
      <c r="U55" s="28" t="s">
        <v>1574</v>
      </c>
      <c r="V55" s="28"/>
      <c r="W55" s="869" t="s">
        <v>389</v>
      </c>
      <c r="X55" s="61"/>
      <c r="Y55" s="880" t="s">
        <v>1670</v>
      </c>
    </row>
    <row r="56" spans="1:25" s="1" customFormat="1">
      <c r="A56" s="15">
        <v>51</v>
      </c>
      <c r="B56" s="51" t="s">
        <v>763</v>
      </c>
      <c r="C56" s="16" t="s">
        <v>305</v>
      </c>
      <c r="D56" s="17">
        <v>8</v>
      </c>
      <c r="E56" s="8">
        <f>+VLOOKUP(B56,'1. PHARMAEUROPEA'!$B$2:$G$427,6,0)</f>
        <v>16507</v>
      </c>
      <c r="F56" s="8">
        <f>+VLOOKUP(B56,'2. LABORATORIOS LTDA'!$B$2:$G$427,6,0)</f>
        <v>14738</v>
      </c>
      <c r="G56" s="8"/>
      <c r="H56" s="8">
        <f>+VLOOKUP(B56,'4. OC LA ECONOMIA'!$B$2:$G$437,6,0)</f>
        <v>70345</v>
      </c>
      <c r="I56" s="8">
        <f>+VLOOKUP(B56,'5. COBO Y ASOCIADOS'!$B$2:$G$427,6,0)</f>
        <v>18735</v>
      </c>
      <c r="J56" s="8">
        <f>+VLOOKUP(B56,'6. COOSBOY'!$B$10:$G$435,6,0)</f>
        <v>20280.599999999999</v>
      </c>
      <c r="K56" s="905"/>
      <c r="L56" s="905"/>
      <c r="M56" s="8"/>
      <c r="N56" s="8">
        <f>+VLOOKUP(B56,'10. PRO H'!$B$2:$G$427,6,0)</f>
        <v>12126</v>
      </c>
      <c r="O56" s="905">
        <f>+VLOOKUP(B56,'11. SYD'!B52:G477,6,0)</f>
        <v>22515</v>
      </c>
      <c r="P56" s="8"/>
      <c r="Q56" s="8">
        <f>+VLOOKUP(B56,'13. MEDICA C.I. LTDA.'!$B$2:$G$427,6,0)</f>
        <v>14377</v>
      </c>
      <c r="R56" s="8">
        <f>+VLOOKUP(B56,'14. ASEPSIS PRODUCTS'!$B$2:$G$427,6,0)</f>
        <v>7000</v>
      </c>
      <c r="S56" s="905">
        <f>+VLOOKUP(B56,'15. DEPOSFARMA SAS'!$B$12:$G$437,6,0)</f>
        <v>15000</v>
      </c>
      <c r="T56" s="43">
        <f t="shared" si="0"/>
        <v>7000</v>
      </c>
      <c r="U56" s="28" t="s">
        <v>1574</v>
      </c>
      <c r="V56" s="28"/>
      <c r="W56" s="869" t="s">
        <v>389</v>
      </c>
      <c r="X56" s="61"/>
      <c r="Y56" s="880" t="s">
        <v>1670</v>
      </c>
    </row>
    <row r="57" spans="1:25" s="1" customFormat="1">
      <c r="A57" s="15">
        <v>52</v>
      </c>
      <c r="B57" s="51" t="s">
        <v>764</v>
      </c>
      <c r="C57" s="16" t="s">
        <v>305</v>
      </c>
      <c r="D57" s="17">
        <v>8</v>
      </c>
      <c r="E57" s="8">
        <f>+VLOOKUP(B57,'1. PHARMAEUROPEA'!$B$2:$G$427,6,0)</f>
        <v>21060</v>
      </c>
      <c r="F57" s="8">
        <f>+VLOOKUP(B57,'2. LABORATORIOS LTDA'!$B$2:$G$427,6,0)</f>
        <v>18803</v>
      </c>
      <c r="G57" s="8"/>
      <c r="H57" s="8">
        <f>+VLOOKUP(B57,'4. OC LA ECONOMIA'!$B$2:$G$437,6,0)</f>
        <v>17949</v>
      </c>
      <c r="I57" s="8">
        <f>+VLOOKUP(B57,'5. COBO Y ASOCIADOS'!$B$2:$G$427,6,0)</f>
        <v>29672</v>
      </c>
      <c r="J57" s="8">
        <f>+VLOOKUP(B57,'6. COOSBOY'!$B$10:$G$435,6,0)</f>
        <v>32119.499999999996</v>
      </c>
      <c r="K57" s="905"/>
      <c r="L57" s="905"/>
      <c r="M57" s="8"/>
      <c r="N57" s="8">
        <f>+VLOOKUP(B57,'10. PRO H'!$B$2:$G$427,6,0)</f>
        <v>30000</v>
      </c>
      <c r="O57" s="905"/>
      <c r="P57" s="8"/>
      <c r="Q57" s="8"/>
      <c r="R57" s="8"/>
      <c r="S57" s="905">
        <f>+VLOOKUP(B57,'15. DEPOSFARMA SAS'!$B$12:$G$437,6,0)</f>
        <v>12500</v>
      </c>
      <c r="T57" s="43">
        <f t="shared" si="0"/>
        <v>12500</v>
      </c>
      <c r="U57" s="28" t="s">
        <v>13</v>
      </c>
      <c r="V57" s="28"/>
      <c r="W57" s="869" t="s">
        <v>389</v>
      </c>
      <c r="X57" s="61"/>
      <c r="Y57" s="880" t="s">
        <v>1670</v>
      </c>
    </row>
    <row r="58" spans="1:25" s="1" customFormat="1">
      <c r="A58" s="15">
        <v>53</v>
      </c>
      <c r="B58" s="51" t="s">
        <v>765</v>
      </c>
      <c r="C58" s="16" t="s">
        <v>305</v>
      </c>
      <c r="D58" s="17">
        <v>8</v>
      </c>
      <c r="E58" s="8">
        <f>+VLOOKUP(B58,'1. PHARMAEUROPEA'!$B$2:$G$427,6,0)</f>
        <v>21060</v>
      </c>
      <c r="F58" s="8">
        <f>+VLOOKUP(B58,'2. LABORATORIOS LTDA'!$B$2:$G$427,6,0)</f>
        <v>18803</v>
      </c>
      <c r="G58" s="8"/>
      <c r="H58" s="8">
        <f>+VLOOKUP(B58,'4. OC LA ECONOMIA'!$B$2:$G$437,6,0)</f>
        <v>17949</v>
      </c>
      <c r="I58" s="8">
        <f>+VLOOKUP(B58,'5. COBO Y ASOCIADOS'!$B$2:$G$427,6,0)</f>
        <v>29672</v>
      </c>
      <c r="J58" s="8">
        <f>+VLOOKUP(B58,'6. COOSBOY'!$B$10:$G$435,6,0)</f>
        <v>32119.499999999996</v>
      </c>
      <c r="K58" s="905"/>
      <c r="L58" s="905"/>
      <c r="M58" s="8"/>
      <c r="N58" s="8">
        <f>+VLOOKUP(B58,'10. PRO H'!$B$2:$G$427,6,0)</f>
        <v>30000</v>
      </c>
      <c r="O58" s="905"/>
      <c r="P58" s="8"/>
      <c r="Q58" s="8"/>
      <c r="R58" s="8"/>
      <c r="S58" s="905">
        <f>+VLOOKUP(B58,'15. DEPOSFARMA SAS'!$B$12:$G$437,6,0)</f>
        <v>12500</v>
      </c>
      <c r="T58" s="43">
        <f t="shared" si="0"/>
        <v>12500</v>
      </c>
      <c r="U58" s="28" t="s">
        <v>13</v>
      </c>
      <c r="V58" s="28"/>
      <c r="W58" s="869" t="s">
        <v>389</v>
      </c>
      <c r="X58" s="61"/>
      <c r="Y58" s="880" t="s">
        <v>1670</v>
      </c>
    </row>
    <row r="59" spans="1:25" s="1" customFormat="1">
      <c r="A59" s="15">
        <v>54</v>
      </c>
      <c r="B59" s="51" t="s">
        <v>766</v>
      </c>
      <c r="C59" s="16" t="s">
        <v>305</v>
      </c>
      <c r="D59" s="17">
        <v>8</v>
      </c>
      <c r="E59" s="8">
        <f>+VLOOKUP(B59,'1. PHARMAEUROPEA'!$B$2:$G$427,6,0)</f>
        <v>19740</v>
      </c>
      <c r="F59" s="8">
        <f>+VLOOKUP(B59,'2. LABORATORIOS LTDA'!$B$2:$G$427,6,0)</f>
        <v>17625</v>
      </c>
      <c r="G59" s="8"/>
      <c r="H59" s="8">
        <f>+VLOOKUP(B59,'4. OC LA ECONOMIA'!$B$2:$G$437,6,0)</f>
        <v>16824</v>
      </c>
      <c r="I59" s="8">
        <f>+VLOOKUP(B59,'5. COBO Y ASOCIADOS'!$B$2:$G$427,6,0)</f>
        <v>27741</v>
      </c>
      <c r="J59" s="8">
        <f>+VLOOKUP(B59,'6. COOSBOY'!$B$10:$G$435,6,0)</f>
        <v>30028.739999999998</v>
      </c>
      <c r="K59" s="905"/>
      <c r="L59" s="905"/>
      <c r="M59" s="8"/>
      <c r="N59" s="8"/>
      <c r="O59" s="905"/>
      <c r="P59" s="8"/>
      <c r="Q59" s="8"/>
      <c r="R59" s="8">
        <f>+VLOOKUP(B59,'14. ASEPSIS PRODUCTS'!$B$2:$G$427,6,0)</f>
        <v>7000</v>
      </c>
      <c r="S59" s="905"/>
      <c r="T59" s="43">
        <f t="shared" si="0"/>
        <v>7000</v>
      </c>
      <c r="U59" s="28" t="s">
        <v>13</v>
      </c>
      <c r="V59" s="28"/>
      <c r="W59" s="869" t="s">
        <v>389</v>
      </c>
      <c r="X59" s="61"/>
      <c r="Y59" s="880" t="s">
        <v>1670</v>
      </c>
    </row>
    <row r="60" spans="1:25" s="1" customFormat="1">
      <c r="A60" s="15">
        <v>55</v>
      </c>
      <c r="B60" s="51" t="s">
        <v>767</v>
      </c>
      <c r="C60" s="16" t="s">
        <v>305</v>
      </c>
      <c r="D60" s="17">
        <v>8</v>
      </c>
      <c r="E60" s="8">
        <f>+VLOOKUP(B60,'1. PHARMAEUROPEA'!$B$2:$G$427,6,0)</f>
        <v>19740</v>
      </c>
      <c r="F60" s="8">
        <f>+VLOOKUP(B60,'2. LABORATORIOS LTDA'!$B$2:$G$427,6,0)</f>
        <v>17625</v>
      </c>
      <c r="G60" s="8"/>
      <c r="H60" s="8">
        <f>+VLOOKUP(B60,'4. OC LA ECONOMIA'!$B$2:$G$437,6,0)</f>
        <v>16824</v>
      </c>
      <c r="I60" s="8">
        <f>+VLOOKUP(B60,'5. COBO Y ASOCIADOS'!$B$2:$G$427,6,0)</f>
        <v>27741</v>
      </c>
      <c r="J60" s="8">
        <f>+VLOOKUP(B60,'6. COOSBOY'!$B$10:$G$435,6,0)</f>
        <v>30028.739999999998</v>
      </c>
      <c r="K60" s="905"/>
      <c r="L60" s="905"/>
      <c r="M60" s="8"/>
      <c r="N60" s="8"/>
      <c r="O60" s="905"/>
      <c r="P60" s="8"/>
      <c r="Q60" s="8"/>
      <c r="R60" s="8">
        <f>+VLOOKUP(B60,'14. ASEPSIS PRODUCTS'!$B$2:$G$427,6,0)</f>
        <v>7000</v>
      </c>
      <c r="S60" s="905"/>
      <c r="T60" s="43">
        <f t="shared" si="0"/>
        <v>7000</v>
      </c>
      <c r="U60" s="28" t="s">
        <v>13</v>
      </c>
      <c r="V60" s="28"/>
      <c r="W60" s="869" t="s">
        <v>389</v>
      </c>
      <c r="X60" s="61"/>
      <c r="Y60" s="880" t="s">
        <v>1670</v>
      </c>
    </row>
    <row r="61" spans="1:25" s="1" customFormat="1">
      <c r="A61" s="15">
        <v>56</v>
      </c>
      <c r="B61" s="51" t="s">
        <v>768</v>
      </c>
      <c r="C61" s="16" t="s">
        <v>305</v>
      </c>
      <c r="D61" s="17">
        <v>20</v>
      </c>
      <c r="E61" s="8">
        <f>+VLOOKUP(B61,'1. PHARMAEUROPEA'!$B$2:$G$427,6,0)</f>
        <v>19740</v>
      </c>
      <c r="F61" s="8">
        <f>+VLOOKUP(B61,'2. LABORATORIOS LTDA'!$B$2:$G$427,6,0)</f>
        <v>17625</v>
      </c>
      <c r="G61" s="8"/>
      <c r="H61" s="8">
        <f>+VLOOKUP(B61,'4. OC LA ECONOMIA'!$B$2:$G$437,6,0)</f>
        <v>16824</v>
      </c>
      <c r="I61" s="8">
        <f>+VLOOKUP(B61,'5. COBO Y ASOCIADOS'!$B$2:$G$427,6,0)</f>
        <v>27741</v>
      </c>
      <c r="J61" s="8">
        <f>+VLOOKUP(B61,'6. COOSBOY'!$B$10:$G$435,6,0)</f>
        <v>30028.739999999998</v>
      </c>
      <c r="K61" s="905"/>
      <c r="L61" s="905"/>
      <c r="M61" s="8"/>
      <c r="N61" s="8"/>
      <c r="O61" s="905"/>
      <c r="P61" s="8"/>
      <c r="Q61" s="8"/>
      <c r="R61" s="8">
        <f>+VLOOKUP(B61,'14. ASEPSIS PRODUCTS'!$B$2:$G$427,6,0)</f>
        <v>7000</v>
      </c>
      <c r="S61" s="905"/>
      <c r="T61" s="43">
        <f t="shared" si="0"/>
        <v>7000</v>
      </c>
      <c r="U61" s="28" t="s">
        <v>13</v>
      </c>
      <c r="V61" s="28"/>
      <c r="W61" s="869" t="s">
        <v>389</v>
      </c>
      <c r="X61" s="61"/>
      <c r="Y61" s="880" t="s">
        <v>1670</v>
      </c>
    </row>
    <row r="62" spans="1:25" s="1" customFormat="1">
      <c r="A62" s="15">
        <v>57</v>
      </c>
      <c r="B62" s="51" t="s">
        <v>59</v>
      </c>
      <c r="C62" s="16" t="s">
        <v>312</v>
      </c>
      <c r="D62" s="17">
        <v>16</v>
      </c>
      <c r="E62" s="8"/>
      <c r="F62" s="8"/>
      <c r="G62" s="8"/>
      <c r="H62" s="8">
        <f>+VLOOKUP(B62,'4. OC LA ECONOMIA'!$B$2:$G$437,6,0)</f>
        <v>2507</v>
      </c>
      <c r="I62" s="8"/>
      <c r="J62" s="8"/>
      <c r="K62" s="905"/>
      <c r="L62" s="905"/>
      <c r="M62" s="8"/>
      <c r="N62" s="8"/>
      <c r="O62" s="905"/>
      <c r="P62" s="8"/>
      <c r="Q62" s="8"/>
      <c r="R62" s="8"/>
      <c r="S62" s="905"/>
      <c r="T62" s="43">
        <f t="shared" si="0"/>
        <v>2507</v>
      </c>
      <c r="U62" s="28" t="s">
        <v>13</v>
      </c>
      <c r="V62" s="28"/>
      <c r="W62" s="869" t="s">
        <v>1597</v>
      </c>
      <c r="X62" s="61"/>
      <c r="Y62" s="28" t="s">
        <v>1670</v>
      </c>
    </row>
    <row r="63" spans="1:25" s="1" customFormat="1">
      <c r="A63" s="15">
        <v>58</v>
      </c>
      <c r="B63" s="51" t="s">
        <v>769</v>
      </c>
      <c r="C63" s="16" t="s">
        <v>305</v>
      </c>
      <c r="D63" s="17">
        <v>8</v>
      </c>
      <c r="E63" s="8">
        <f>+VLOOKUP(B63,'1. PHARMAEUROPEA'!$B$2:$G$427,6,0)</f>
        <v>8280</v>
      </c>
      <c r="F63" s="8">
        <f>+VLOOKUP(B63,'2. LABORATORIOS LTDA'!$B$2:$G$427,6,0)</f>
        <v>7392</v>
      </c>
      <c r="G63" s="8"/>
      <c r="H63" s="8">
        <f>+VLOOKUP(B63,'4. OC LA ECONOMIA'!$B$2:$G$437,6,0)</f>
        <v>10600</v>
      </c>
      <c r="I63" s="8">
        <f>+VLOOKUP(B63,'5. COBO Y ASOCIADOS'!$B$2:$G$427,6,0)</f>
        <v>8643</v>
      </c>
      <c r="J63" s="8">
        <f>+VLOOKUP(B63,'6. COOSBOY'!$B$10:$G$435,6,0)</f>
        <v>9354.8399999999983</v>
      </c>
      <c r="K63" s="905"/>
      <c r="L63" s="905"/>
      <c r="M63" s="8"/>
      <c r="N63" s="8">
        <f>+VLOOKUP(B63,'10. PRO H'!$B$2:$G$427,6,0)</f>
        <v>8751</v>
      </c>
      <c r="O63" s="905">
        <f>+VLOOKUP(B63,'11. SYD'!B59:G484,6,0)</f>
        <v>10386</v>
      </c>
      <c r="P63" s="8"/>
      <c r="Q63" s="8"/>
      <c r="R63" s="8"/>
      <c r="S63" s="905">
        <f>+VLOOKUP(B63,'15. DEPOSFARMA SAS'!$B$12:$G$437,6,0)</f>
        <v>5450</v>
      </c>
      <c r="T63" s="43">
        <f t="shared" si="0"/>
        <v>5450</v>
      </c>
      <c r="U63" s="28" t="s">
        <v>1574</v>
      </c>
      <c r="V63" s="28"/>
      <c r="W63" s="869" t="s">
        <v>389</v>
      </c>
      <c r="X63" s="61"/>
      <c r="Y63" s="28" t="s">
        <v>1670</v>
      </c>
    </row>
    <row r="64" spans="1:25" s="1" customFormat="1">
      <c r="A64" s="15">
        <v>59</v>
      </c>
      <c r="B64" s="51" t="s">
        <v>770</v>
      </c>
      <c r="C64" s="16" t="s">
        <v>305</v>
      </c>
      <c r="D64" s="17">
        <v>8</v>
      </c>
      <c r="E64" s="8">
        <f>+VLOOKUP(B64,'1. PHARMAEUROPEA'!$B$2:$G$427,6,0)</f>
        <v>8733</v>
      </c>
      <c r="F64" s="8">
        <f>+VLOOKUP(B64,'2. LABORATORIOS LTDA'!$B$2:$G$427,6,0)</f>
        <v>7797</v>
      </c>
      <c r="G64" s="8"/>
      <c r="H64" s="8">
        <f>+VLOOKUP(B64,'4. OC LA ECONOMIA'!$B$2:$G$437,6,0)</f>
        <v>7445</v>
      </c>
      <c r="I64" s="8">
        <f>+VLOOKUP(B64,'5. COBO Y ASOCIADOS'!$B$2:$G$427,6,0)</f>
        <v>9368</v>
      </c>
      <c r="J64" s="8">
        <f>+VLOOKUP(B64,'6. COOSBOY'!$B$10:$G$435,6,0)</f>
        <v>10140.299999999999</v>
      </c>
      <c r="K64" s="905"/>
      <c r="L64" s="905"/>
      <c r="M64" s="8"/>
      <c r="N64" s="8">
        <f>+VLOOKUP(B64,'10. PRO H'!$B$2:$G$427,6,0)</f>
        <v>8751</v>
      </c>
      <c r="O64" s="905">
        <f>+VLOOKUP(B64,'11. SYD'!B60:G485,6,0)</f>
        <v>14387</v>
      </c>
      <c r="P64" s="8"/>
      <c r="Q64" s="8">
        <f>+VLOOKUP(B64,'13. MEDICA C.I. LTDA.'!$B$2:$G$427,6,0)</f>
        <v>3416</v>
      </c>
      <c r="R64" s="8"/>
      <c r="S64" s="905">
        <f>+VLOOKUP(B64,'15. DEPOSFARMA SAS'!$B$12:$G$437,6,0)</f>
        <v>5450</v>
      </c>
      <c r="T64" s="43">
        <f t="shared" si="0"/>
        <v>3416</v>
      </c>
      <c r="U64" s="28" t="s">
        <v>13</v>
      </c>
      <c r="V64" s="28"/>
      <c r="W64" s="869" t="s">
        <v>389</v>
      </c>
      <c r="X64" s="61"/>
      <c r="Y64" s="28" t="s">
        <v>1670</v>
      </c>
    </row>
    <row r="65" spans="1:25" s="1" customFormat="1">
      <c r="A65" s="15">
        <v>60</v>
      </c>
      <c r="B65" s="51" t="s">
        <v>771</v>
      </c>
      <c r="C65" s="16" t="s">
        <v>305</v>
      </c>
      <c r="D65" s="17">
        <v>8</v>
      </c>
      <c r="E65" s="8">
        <f>+VLOOKUP(B65,'1. PHARMAEUROPEA'!$B$2:$G$427,6,0)</f>
        <v>8733</v>
      </c>
      <c r="F65" s="8">
        <f>+VLOOKUP(B65,'2. LABORATORIOS LTDA'!$B$2:$G$427,6,0)</f>
        <v>7797</v>
      </c>
      <c r="G65" s="8"/>
      <c r="H65" s="8">
        <f>+VLOOKUP(B65,'4. OC LA ECONOMIA'!$B$2:$G$437,6,0)</f>
        <v>74450</v>
      </c>
      <c r="I65" s="8">
        <f>+VLOOKUP(B65,'5. COBO Y ASOCIADOS'!$B$2:$G$427,6,0)</f>
        <v>9368</v>
      </c>
      <c r="J65" s="8">
        <f>+VLOOKUP(B65,'6. COOSBOY'!$B$10:$G$435,6,0)</f>
        <v>10140.299999999999</v>
      </c>
      <c r="K65" s="905"/>
      <c r="L65" s="905"/>
      <c r="M65" s="8"/>
      <c r="N65" s="8">
        <f>+VLOOKUP(B65,'10. PRO H'!$B$2:$G$427,6,0)</f>
        <v>8751</v>
      </c>
      <c r="O65" s="905">
        <f>+VLOOKUP(B65,'11. SYD'!B61:G486,6,0)</f>
        <v>14387</v>
      </c>
      <c r="P65" s="8"/>
      <c r="Q65" s="8">
        <f>+VLOOKUP(B65,'13. MEDICA C.I. LTDA.'!$B$2:$G$427,6,0)</f>
        <v>3416</v>
      </c>
      <c r="R65" s="8">
        <f>+VLOOKUP(B65,'14. ASEPSIS PRODUCTS'!$B$2:$G$427,6,0)</f>
        <v>7400</v>
      </c>
      <c r="S65" s="905">
        <f>+VLOOKUP(B65,'15. DEPOSFARMA SAS'!$B$12:$G$437,6,0)</f>
        <v>5450</v>
      </c>
      <c r="T65" s="43">
        <f t="shared" si="0"/>
        <v>3416</v>
      </c>
      <c r="U65" s="28" t="s">
        <v>1574</v>
      </c>
      <c r="V65" s="28"/>
      <c r="W65" s="869" t="s">
        <v>389</v>
      </c>
      <c r="X65" s="61"/>
      <c r="Y65" s="28" t="s">
        <v>1670</v>
      </c>
    </row>
    <row r="66" spans="1:25" s="1" customFormat="1">
      <c r="A66" s="15">
        <v>61</v>
      </c>
      <c r="B66" s="51" t="s">
        <v>772</v>
      </c>
      <c r="C66" s="16" t="s">
        <v>305</v>
      </c>
      <c r="D66" s="17">
        <v>12</v>
      </c>
      <c r="E66" s="8">
        <f>+VLOOKUP(B66,'1. PHARMAEUROPEA'!$B$2:$G$427,6,0)</f>
        <v>8733</v>
      </c>
      <c r="F66" s="8">
        <f>+VLOOKUP(B66,'2. LABORATORIOS LTDA'!$B$2:$G$427,6,0)</f>
        <v>7797</v>
      </c>
      <c r="G66" s="8"/>
      <c r="H66" s="8">
        <f>+VLOOKUP(B66,'4. OC LA ECONOMIA'!$B$2:$G$437,6,0)</f>
        <v>74450</v>
      </c>
      <c r="I66" s="8">
        <f>+VLOOKUP(B66,'5. COBO Y ASOCIADOS'!$B$2:$G$427,6,0)</f>
        <v>9368</v>
      </c>
      <c r="J66" s="8">
        <f>+VLOOKUP(B66,'6. COOSBOY'!$B$10:$G$435,6,0)</f>
        <v>10140.299999999999</v>
      </c>
      <c r="K66" s="905"/>
      <c r="L66" s="905"/>
      <c r="M66" s="8"/>
      <c r="N66" s="8">
        <f>+VLOOKUP(B66,'10. PRO H'!$B$2:$G$427,6,0)</f>
        <v>8751</v>
      </c>
      <c r="O66" s="905">
        <f>+VLOOKUP(B66,'11. SYD'!B62:G487,6,0)</f>
        <v>11257</v>
      </c>
      <c r="P66" s="8"/>
      <c r="Q66" s="8">
        <f>+VLOOKUP(B66,'13. MEDICA C.I. LTDA.'!$B$2:$G$427,6,0)</f>
        <v>3416</v>
      </c>
      <c r="R66" s="8">
        <f>+VLOOKUP(B66,'14. ASEPSIS PRODUCTS'!$B$2:$G$427,6,0)</f>
        <v>7400</v>
      </c>
      <c r="S66" s="905">
        <f>+VLOOKUP(B66,'15. DEPOSFARMA SAS'!$B$12:$G$437,6,0)</f>
        <v>5450</v>
      </c>
      <c r="T66" s="43">
        <f t="shared" si="0"/>
        <v>3416</v>
      </c>
      <c r="U66" s="28" t="s">
        <v>1574</v>
      </c>
      <c r="V66" s="28"/>
      <c r="W66" s="869" t="s">
        <v>389</v>
      </c>
      <c r="X66" s="61"/>
      <c r="Y66" s="28" t="s">
        <v>1670</v>
      </c>
    </row>
    <row r="67" spans="1:25" s="1" customFormat="1">
      <c r="A67" s="15">
        <v>62</v>
      </c>
      <c r="B67" s="51" t="s">
        <v>773</v>
      </c>
      <c r="C67" s="16" t="s">
        <v>305</v>
      </c>
      <c r="D67" s="17">
        <v>12</v>
      </c>
      <c r="E67" s="8">
        <f>+VLOOKUP(B67,'1. PHARMAEUROPEA'!$B$2:$G$427,6,0)</f>
        <v>8733</v>
      </c>
      <c r="F67" s="8">
        <f>+VLOOKUP(B67,'2. LABORATORIOS LTDA'!$B$2:$G$427,6,0)</f>
        <v>7797</v>
      </c>
      <c r="G67" s="8"/>
      <c r="H67" s="8">
        <f>+VLOOKUP(B67,'4. OC LA ECONOMIA'!$B$2:$G$437,6,0)</f>
        <v>74450</v>
      </c>
      <c r="I67" s="8">
        <f>+VLOOKUP(B67,'5. COBO Y ASOCIADOS'!$B$2:$G$427,6,0)</f>
        <v>9368</v>
      </c>
      <c r="J67" s="8">
        <f>+VLOOKUP(B67,'6. COOSBOY'!$B$10:$G$435,6,0)</f>
        <v>10140.299999999999</v>
      </c>
      <c r="K67" s="905"/>
      <c r="L67" s="905"/>
      <c r="M67" s="8"/>
      <c r="N67" s="8">
        <f>+VLOOKUP(B67,'10. PRO H'!$B$2:$G$427,6,0)</f>
        <v>8751</v>
      </c>
      <c r="O67" s="905">
        <f>+VLOOKUP(B67,'11. SYD'!B63:G488,6,0)</f>
        <v>11257</v>
      </c>
      <c r="P67" s="8"/>
      <c r="Q67" s="8">
        <f>+VLOOKUP(B67,'13. MEDICA C.I. LTDA.'!$B$2:$G$427,6,0)</f>
        <v>3416</v>
      </c>
      <c r="R67" s="8">
        <f>+VLOOKUP(B67,'14. ASEPSIS PRODUCTS'!$B$2:$G$427,6,0)</f>
        <v>7400</v>
      </c>
      <c r="S67" s="905">
        <f>+VLOOKUP(B67,'15. DEPOSFARMA SAS'!$B$12:$G$437,6,0)</f>
        <v>9600</v>
      </c>
      <c r="T67" s="43">
        <f t="shared" si="0"/>
        <v>3416</v>
      </c>
      <c r="U67" s="28" t="s">
        <v>1574</v>
      </c>
      <c r="V67" s="28"/>
      <c r="W67" s="869" t="s">
        <v>389</v>
      </c>
      <c r="X67" s="61"/>
      <c r="Y67" s="28" t="s">
        <v>1670</v>
      </c>
    </row>
    <row r="68" spans="1:25" s="1" customFormat="1">
      <c r="A68" s="15">
        <v>63</v>
      </c>
      <c r="B68" s="51" t="s">
        <v>60</v>
      </c>
      <c r="C68" s="16" t="s">
        <v>305</v>
      </c>
      <c r="D68" s="17">
        <v>600</v>
      </c>
      <c r="E68" s="8">
        <f>+VLOOKUP(B68,'1. PHARMAEUROPEA'!$B$2:$G$427,6,0)</f>
        <v>4002</v>
      </c>
      <c r="F68" s="8"/>
      <c r="G68" s="8"/>
      <c r="H68" s="8">
        <f>+VLOOKUP(B68,'4. OC LA ECONOMIA'!$B$2:$G$437,6,0)</f>
        <v>7095</v>
      </c>
      <c r="I68" s="8"/>
      <c r="J68" s="8">
        <f>+VLOOKUP(B68,'6. COOSBOY'!$B$10:$G$435,6,0)</f>
        <v>5962.880000000001</v>
      </c>
      <c r="K68" s="905"/>
      <c r="L68" s="905"/>
      <c r="M68" s="8"/>
      <c r="N68" s="8"/>
      <c r="O68" s="905">
        <f>+VLOOKUP(B68,'11. SYD'!B64:G489,6,0)</f>
        <v>8650.1200000000008</v>
      </c>
      <c r="P68" s="8">
        <f>+VLOOKUP(B68,'12. REM EQUIPOS'!$B$4:$G$429,6,0)</f>
        <v>9205.76</v>
      </c>
      <c r="Q68" s="8">
        <f>+VLOOKUP(B68,'13. MEDICA C.I. LTDA.'!$B$2:$G$427,6,0)</f>
        <v>8007</v>
      </c>
      <c r="R68" s="8"/>
      <c r="S68" s="905"/>
      <c r="T68" s="43">
        <f t="shared" si="0"/>
        <v>4002</v>
      </c>
      <c r="U68" s="28" t="s">
        <v>14</v>
      </c>
      <c r="V68" s="28"/>
      <c r="W68" s="869" t="s">
        <v>364</v>
      </c>
      <c r="X68" s="61"/>
      <c r="Y68" s="28"/>
    </row>
    <row r="69" spans="1:25" s="1" customFormat="1">
      <c r="A69" s="15">
        <v>64</v>
      </c>
      <c r="B69" s="51" t="s">
        <v>61</v>
      </c>
      <c r="C69" s="16" t="s">
        <v>305</v>
      </c>
      <c r="D69" s="17">
        <v>10</v>
      </c>
      <c r="E69" s="8"/>
      <c r="F69" s="8"/>
      <c r="G69" s="8"/>
      <c r="H69" s="8">
        <f>+VLOOKUP(B69,'4. OC LA ECONOMIA'!$B$2:$G$437,6,0)</f>
        <v>14303</v>
      </c>
      <c r="I69" s="8"/>
      <c r="J69" s="8"/>
      <c r="K69" s="905"/>
      <c r="L69" s="905"/>
      <c r="M69" s="8"/>
      <c r="N69" s="8"/>
      <c r="O69" s="905">
        <f>+VLOOKUP(B69,'11. SYD'!B65:G490,6,0)</f>
        <v>18891.760000000002</v>
      </c>
      <c r="P69" s="8">
        <f>+VLOOKUP(B69,'12. REM EQUIPOS'!$B$4:$G$429,6,0)</f>
        <v>17208.599999999999</v>
      </c>
      <c r="Q69" s="8"/>
      <c r="R69" s="8"/>
      <c r="S69" s="905"/>
      <c r="T69" s="43">
        <f t="shared" si="0"/>
        <v>14303</v>
      </c>
      <c r="U69" s="28" t="s">
        <v>13</v>
      </c>
      <c r="V69" s="28"/>
      <c r="W69" s="869" t="s">
        <v>364</v>
      </c>
      <c r="X69" s="61"/>
      <c r="Y69" s="28"/>
    </row>
    <row r="70" spans="1:25" s="1" customFormat="1">
      <c r="A70" s="15">
        <v>65</v>
      </c>
      <c r="B70" s="51" t="s">
        <v>62</v>
      </c>
      <c r="C70" s="16" t="s">
        <v>305</v>
      </c>
      <c r="D70" s="17">
        <v>150</v>
      </c>
      <c r="E70" s="8">
        <f>+VLOOKUP(B70,'1. PHARMAEUROPEA'!$B$2:$G$427,6,0)</f>
        <v>238</v>
      </c>
      <c r="F70" s="8"/>
      <c r="G70" s="8"/>
      <c r="H70" s="8">
        <f>+VLOOKUP(B70,'4. OC LA ECONOMIA'!$B$2:$G$437,6,0)</f>
        <v>6846</v>
      </c>
      <c r="I70" s="8"/>
      <c r="J70" s="8">
        <f>+VLOOKUP(B70,'6. COOSBOY'!$B$10:$G$435,6,0)</f>
        <v>182.49119999999999</v>
      </c>
      <c r="K70" s="905"/>
      <c r="L70" s="905"/>
      <c r="M70" s="8"/>
      <c r="N70" s="8"/>
      <c r="O70" s="905">
        <f>+VLOOKUP(B70,'11. SYD'!B66:G491,6,0)</f>
        <v>243.6</v>
      </c>
      <c r="P70" s="8">
        <f>+VLOOKUP(B70,'12. REM EQUIPOS'!$B$4:$G$429,6,0)</f>
        <v>204.16</v>
      </c>
      <c r="Q70" s="8">
        <f>+VLOOKUP(B70,'13. MEDICA C.I. LTDA.'!$B$2:$G$427,6,0)</f>
        <v>296.95999999999998</v>
      </c>
      <c r="R70" s="8"/>
      <c r="S70" s="905"/>
      <c r="T70" s="43">
        <f t="shared" ref="T70:T133" si="1">+MIN(E70:S70)</f>
        <v>182.49119999999999</v>
      </c>
      <c r="U70" s="28" t="s">
        <v>14</v>
      </c>
      <c r="V70" s="28"/>
      <c r="W70" s="869" t="s">
        <v>393</v>
      </c>
      <c r="X70" s="61"/>
      <c r="Y70" s="28"/>
    </row>
    <row r="71" spans="1:25" s="1" customFormat="1">
      <c r="A71" s="15">
        <v>66</v>
      </c>
      <c r="B71" s="731" t="s">
        <v>63</v>
      </c>
      <c r="C71" s="49" t="s">
        <v>305</v>
      </c>
      <c r="D71" s="50">
        <v>40</v>
      </c>
      <c r="E71" s="8">
        <f>+VLOOKUP(B71,'1. PHARMAEUROPEA'!$B$2:$G$427,6,0)</f>
        <v>8082</v>
      </c>
      <c r="F71" s="8"/>
      <c r="G71" s="8">
        <f>+VLOOKUP(B71,'3. HOSPIMEDICS'!$B$2:$G$427,6,0)</f>
        <v>14082.4</v>
      </c>
      <c r="H71" s="8">
        <f>+VLOOKUP(B71,'4. OC LA ECONOMIA'!$B$2:$G$437,6,0)</f>
        <v>8826</v>
      </c>
      <c r="I71" s="8"/>
      <c r="J71" s="8">
        <f>+VLOOKUP(B71,'6. COOSBOY'!$B$10:$G$435,6,0)</f>
        <v>14148.288</v>
      </c>
      <c r="K71" s="905"/>
      <c r="L71" s="905"/>
      <c r="M71" s="8"/>
      <c r="N71" s="8"/>
      <c r="O71" s="905">
        <f>+VLOOKUP(B71,'11. SYD'!B67:G492,6,0)</f>
        <v>8658.24</v>
      </c>
      <c r="P71" s="8">
        <f>+VLOOKUP(B71,'12. REM EQUIPOS'!$B$4:$G$429,6,0)</f>
        <v>6667.68</v>
      </c>
      <c r="Q71" s="8"/>
      <c r="R71" s="8"/>
      <c r="S71" s="905"/>
      <c r="T71" s="43">
        <f t="shared" si="1"/>
        <v>6667.68</v>
      </c>
      <c r="U71" s="28" t="s">
        <v>354</v>
      </c>
      <c r="V71" s="28"/>
      <c r="W71" s="869" t="s">
        <v>526</v>
      </c>
      <c r="X71" s="61"/>
      <c r="Y71" s="28"/>
    </row>
    <row r="72" spans="1:25" s="1" customFormat="1">
      <c r="A72" s="15">
        <v>67</v>
      </c>
      <c r="B72" s="731" t="s">
        <v>64</v>
      </c>
      <c r="C72" s="49" t="s">
        <v>305</v>
      </c>
      <c r="D72" s="50">
        <v>40</v>
      </c>
      <c r="E72" s="8">
        <f>+VLOOKUP(B72,'1. PHARMAEUROPEA'!$B$2:$G$427,6,0)</f>
        <v>8082</v>
      </c>
      <c r="F72" s="8"/>
      <c r="G72" s="8">
        <f>+VLOOKUP(B72,'3. HOSPIMEDICS'!$B$2:$G$427,6,0)</f>
        <v>11174.28</v>
      </c>
      <c r="H72" s="8"/>
      <c r="I72" s="8"/>
      <c r="J72" s="8">
        <f>+VLOOKUP(B72,'6. COOSBOY'!$B$10:$G$435,6,0)</f>
        <v>14148.288</v>
      </c>
      <c r="K72" s="905"/>
      <c r="L72" s="905"/>
      <c r="M72" s="8"/>
      <c r="N72" s="8"/>
      <c r="O72" s="905">
        <f>+VLOOKUP(B72,'11. SYD'!B68:G493,6,0)</f>
        <v>8658.24</v>
      </c>
      <c r="P72" s="8">
        <f>+VLOOKUP(B72,'12. REM EQUIPOS'!$B$4:$G$429,6,0)</f>
        <v>6667.68</v>
      </c>
      <c r="Q72" s="8"/>
      <c r="R72" s="8"/>
      <c r="S72" s="905"/>
      <c r="T72" s="43">
        <f t="shared" si="1"/>
        <v>6667.68</v>
      </c>
      <c r="U72" s="28" t="s">
        <v>354</v>
      </c>
      <c r="V72" s="28"/>
      <c r="W72" s="869" t="s">
        <v>526</v>
      </c>
      <c r="X72" s="61"/>
      <c r="Y72" s="28"/>
    </row>
    <row r="73" spans="1:25" s="1" customFormat="1">
      <c r="A73" s="15">
        <v>68</v>
      </c>
      <c r="B73" s="731" t="s">
        <v>65</v>
      </c>
      <c r="C73" s="49" t="s">
        <v>305</v>
      </c>
      <c r="D73" s="50">
        <v>12</v>
      </c>
      <c r="E73" s="8">
        <f>+VLOOKUP(B73,'1. PHARMAEUROPEA'!$B$2:$G$427,6,0)</f>
        <v>33733</v>
      </c>
      <c r="F73" s="8">
        <f>+VLOOKUP(B73,'2. LABORATORIOS LTDA'!$B$2:$G$427,6,0)</f>
        <v>34107</v>
      </c>
      <c r="G73" s="8"/>
      <c r="H73" s="8">
        <f>+VLOOKUP(B73,'4. OC LA ECONOMIA'!$B$2:$G$437,6,0)</f>
        <v>28750</v>
      </c>
      <c r="I73" s="8">
        <f>+VLOOKUP(B73,'5. COBO Y ASOCIADOS'!$B$2:$G$427,6,0)</f>
        <v>43272</v>
      </c>
      <c r="J73" s="8">
        <f>+VLOOKUP(B73,'6. COOSBOY'!$B$10:$G$435,6,0)</f>
        <v>46840.319999999992</v>
      </c>
      <c r="K73" s="905"/>
      <c r="L73" s="905"/>
      <c r="M73" s="8"/>
      <c r="N73" s="8">
        <f>+VLOOKUP(B73,'10. PRO H'!$B$2:$G$427,6,0)</f>
        <v>40000</v>
      </c>
      <c r="O73" s="905">
        <f>+VLOOKUP(B73,'11. SYD'!B69:G494,6,0)</f>
        <v>40929</v>
      </c>
      <c r="P73" s="8"/>
      <c r="Q73" s="8"/>
      <c r="R73" s="8"/>
      <c r="S73" s="905"/>
      <c r="T73" s="43">
        <f t="shared" si="1"/>
        <v>28750</v>
      </c>
      <c r="U73" s="28" t="s">
        <v>13</v>
      </c>
      <c r="V73" s="28"/>
      <c r="W73" s="869" t="s">
        <v>389</v>
      </c>
      <c r="X73" s="61"/>
      <c r="Y73" s="28"/>
    </row>
    <row r="74" spans="1:25" s="48" customFormat="1">
      <c r="A74" s="13">
        <v>69</v>
      </c>
      <c r="B74" s="899" t="s">
        <v>774</v>
      </c>
      <c r="C74" s="900" t="s">
        <v>898</v>
      </c>
      <c r="D74" s="901">
        <v>4</v>
      </c>
      <c r="E74" s="884"/>
      <c r="F74" s="884"/>
      <c r="G74" s="884"/>
      <c r="H74" s="884"/>
      <c r="I74" s="884"/>
      <c r="J74" s="884">
        <f>+VLOOKUP(B74,'6. COOSBOY'!$B$10:$G$435,6,0)</f>
        <v>125919.7632</v>
      </c>
      <c r="K74" s="905"/>
      <c r="L74" s="905"/>
      <c r="M74" s="884"/>
      <c r="N74" s="884"/>
      <c r="O74" s="905"/>
      <c r="P74" s="884"/>
      <c r="Q74" s="884"/>
      <c r="R74" s="884"/>
      <c r="S74" s="905"/>
      <c r="T74" s="885">
        <f t="shared" si="1"/>
        <v>125919.7632</v>
      </c>
      <c r="U74" s="47" t="s">
        <v>14</v>
      </c>
      <c r="V74" s="47"/>
      <c r="W74" s="886" t="s">
        <v>356</v>
      </c>
      <c r="X74" s="887"/>
      <c r="Y74" s="47"/>
    </row>
    <row r="75" spans="1:25" s="1" customFormat="1">
      <c r="A75" s="15">
        <v>70</v>
      </c>
      <c r="B75" s="731" t="s">
        <v>775</v>
      </c>
      <c r="C75" s="49" t="s">
        <v>898</v>
      </c>
      <c r="D75" s="50">
        <v>4</v>
      </c>
      <c r="E75" s="8"/>
      <c r="F75" s="8"/>
      <c r="G75" s="8"/>
      <c r="H75" s="8"/>
      <c r="I75" s="8"/>
      <c r="J75" s="8">
        <f>+VLOOKUP(B75,'6. COOSBOY'!$B$10:$G$435,6,0)</f>
        <v>125919.7632</v>
      </c>
      <c r="K75" s="905"/>
      <c r="L75" s="905"/>
      <c r="M75" s="8"/>
      <c r="N75" s="8"/>
      <c r="O75" s="905"/>
      <c r="P75" s="8"/>
      <c r="Q75" s="8"/>
      <c r="R75" s="8"/>
      <c r="S75" s="905"/>
      <c r="T75" s="43">
        <f t="shared" si="1"/>
        <v>125919.7632</v>
      </c>
      <c r="U75" s="28" t="s">
        <v>14</v>
      </c>
      <c r="V75" s="28"/>
      <c r="W75" s="869" t="s">
        <v>356</v>
      </c>
      <c r="X75" s="61"/>
      <c r="Y75" s="28"/>
    </row>
    <row r="76" spans="1:25" s="1" customFormat="1">
      <c r="A76" s="15">
        <v>71</v>
      </c>
      <c r="B76" s="51" t="s">
        <v>66</v>
      </c>
      <c r="C76" s="16" t="s">
        <v>305</v>
      </c>
      <c r="D76" s="17">
        <v>4800</v>
      </c>
      <c r="E76" s="8">
        <f>+VLOOKUP(B76,'1. PHARMAEUROPEA'!$B$2:$G$427,6,0)</f>
        <v>1850</v>
      </c>
      <c r="F76" s="8"/>
      <c r="G76" s="8"/>
      <c r="H76" s="8">
        <f>+VLOOKUP(B76,'4. OC LA ECONOMIA'!$B$2:$G$437,6,0)</f>
        <v>3791</v>
      </c>
      <c r="I76" s="8"/>
      <c r="J76" s="8">
        <f>+VLOOKUP(B76,'6. COOSBOY'!$B$10:$G$435,6,0)</f>
        <v>3745.1400000000003</v>
      </c>
      <c r="K76" s="905"/>
      <c r="L76" s="905"/>
      <c r="M76" s="8">
        <f>+VLOOKUP(B76,'9. ALLERS GROUP'!$B$2:$G$427,6,0)</f>
        <v>2329</v>
      </c>
      <c r="N76" s="8">
        <f>+VLOOKUP(B76,'10. PRO H'!$B$2:$G$427,6,0)</f>
        <v>1750</v>
      </c>
      <c r="O76" s="905">
        <f>+VLOOKUP(B76,'11. SYD'!B72:G497,6,0)</f>
        <v>2071</v>
      </c>
      <c r="P76" s="8">
        <f>+VLOOKUP(B76,'12. REM EQUIPOS'!$B$4:$G$429,6,0)</f>
        <v>3462</v>
      </c>
      <c r="Q76" s="8">
        <f>+VLOOKUP(B76,'13. MEDICA C.I. LTDA.'!$B$2:$G$427,6,0)</f>
        <v>4829</v>
      </c>
      <c r="R76" s="8"/>
      <c r="S76" s="905"/>
      <c r="T76" s="43">
        <f t="shared" si="1"/>
        <v>1750</v>
      </c>
      <c r="U76" s="28" t="s">
        <v>354</v>
      </c>
      <c r="V76" s="28"/>
      <c r="W76" s="869" t="s">
        <v>364</v>
      </c>
      <c r="X76" s="61"/>
      <c r="Y76" s="28" t="s">
        <v>1670</v>
      </c>
    </row>
    <row r="77" spans="1:25" s="1" customFormat="1">
      <c r="A77" s="15">
        <v>72</v>
      </c>
      <c r="B77" s="51" t="s">
        <v>67</v>
      </c>
      <c r="C77" s="16" t="s">
        <v>313</v>
      </c>
      <c r="D77" s="17">
        <v>2</v>
      </c>
      <c r="E77" s="8">
        <f>+VLOOKUP(B77,'1. PHARMAEUROPEA'!$B$2:$G$427,6,0)</f>
        <v>246891</v>
      </c>
      <c r="F77" s="8"/>
      <c r="G77" s="8"/>
      <c r="H77" s="8">
        <f>+VLOOKUP(B77,'4. OC LA ECONOMIA'!$B$2:$G$437,6,0)</f>
        <v>210418</v>
      </c>
      <c r="I77" s="8"/>
      <c r="J77" s="8">
        <f>+VLOOKUP(B77,'6. COOSBOY'!$B$10:$G$435,6,0)</f>
        <v>291218.92799999996</v>
      </c>
      <c r="K77" s="905"/>
      <c r="L77" s="905"/>
      <c r="M77" s="8"/>
      <c r="N77" s="8"/>
      <c r="O77" s="905">
        <f>+VLOOKUP(B77,'11. SYD'!B73:G498,6,0)</f>
        <v>270119.92</v>
      </c>
      <c r="P77" s="8">
        <f>+VLOOKUP(B77,'12. REM EQUIPOS'!$B$4:$G$429,6,0)</f>
        <v>203685.56</v>
      </c>
      <c r="Q77" s="8">
        <f>+VLOOKUP(B77,'13. MEDICA C.I. LTDA.'!$B$2:$G$427,6,0)</f>
        <v>231460.6</v>
      </c>
      <c r="R77" s="8"/>
      <c r="S77" s="905"/>
      <c r="T77" s="43">
        <f t="shared" si="1"/>
        <v>203685.56</v>
      </c>
      <c r="U77" s="28" t="s">
        <v>354</v>
      </c>
      <c r="V77" s="28"/>
      <c r="W77" s="869" t="s">
        <v>1674</v>
      </c>
      <c r="X77" s="61"/>
      <c r="Y77" s="28"/>
    </row>
    <row r="78" spans="1:25" s="1" customFormat="1">
      <c r="A78" s="15">
        <v>73</v>
      </c>
      <c r="B78" s="51" t="s">
        <v>68</v>
      </c>
      <c r="C78" s="16" t="s">
        <v>305</v>
      </c>
      <c r="D78" s="17">
        <v>40</v>
      </c>
      <c r="E78" s="8">
        <f>+VLOOKUP(B78,'1. PHARMAEUROPEA'!$B$2:$G$427,6,0)</f>
        <v>963</v>
      </c>
      <c r="F78" s="8"/>
      <c r="G78" s="8"/>
      <c r="H78" s="8">
        <f>+VLOOKUP(B78,'4. OC LA ECONOMIA'!$B$2:$G$437,6,0)</f>
        <v>1253</v>
      </c>
      <c r="I78" s="8"/>
      <c r="J78" s="8">
        <f>+VLOOKUP(B78,'6. COOSBOY'!$B$10:$G$435,6,0)</f>
        <v>700.87199999999996</v>
      </c>
      <c r="K78" s="905"/>
      <c r="L78" s="905"/>
      <c r="M78" s="8">
        <f>+VLOOKUP(B78,'9. ALLERS GROUP'!$B$2:$G$427,6,0)</f>
        <v>1767.84</v>
      </c>
      <c r="N78" s="8">
        <f>+VLOOKUP(B78,'10. PRO H'!$B$2:$G$427,6,0)</f>
        <v>1016.16</v>
      </c>
      <c r="O78" s="905">
        <f>+VLOOKUP(B78,'11. SYD'!B74:G499,6,0)</f>
        <v>1126.3600000000001</v>
      </c>
      <c r="P78" s="8">
        <f>+VLOOKUP(B78,'12. REM EQUIPOS'!$B$4:$G$429,6,0)</f>
        <v>765.6</v>
      </c>
      <c r="Q78" s="8"/>
      <c r="R78" s="8"/>
      <c r="S78" s="905">
        <f>+VLOOKUP(B78,'15. DEPOSFARMA SAS'!$B$12:$G$437,6,0)</f>
        <v>939.6</v>
      </c>
      <c r="T78" s="43">
        <f t="shared" si="1"/>
        <v>700.87199999999996</v>
      </c>
      <c r="U78" s="28" t="s">
        <v>14</v>
      </c>
      <c r="V78" s="28"/>
      <c r="W78" s="869" t="s">
        <v>393</v>
      </c>
      <c r="X78" s="61"/>
      <c r="Y78" s="28"/>
    </row>
    <row r="79" spans="1:25" s="1" customFormat="1">
      <c r="A79" s="15">
        <v>74</v>
      </c>
      <c r="B79" s="51" t="s">
        <v>69</v>
      </c>
      <c r="C79" s="16" t="s">
        <v>305</v>
      </c>
      <c r="D79" s="17">
        <v>20</v>
      </c>
      <c r="E79" s="8">
        <f>+VLOOKUP(B79,'1. PHARMAEUROPEA'!$B$2:$G$427,6,0)</f>
        <v>963</v>
      </c>
      <c r="F79" s="8"/>
      <c r="G79" s="8"/>
      <c r="H79" s="8">
        <f>+VLOOKUP(B79,'4. OC LA ECONOMIA'!$B$2:$G$437,6,0)</f>
        <v>1253</v>
      </c>
      <c r="I79" s="8"/>
      <c r="J79" s="8">
        <f>+VLOOKUP(B79,'6. COOSBOY'!$B$10:$G$435,6,0)</f>
        <v>912.4559999999999</v>
      </c>
      <c r="K79" s="905"/>
      <c r="L79" s="905"/>
      <c r="M79" s="8">
        <f>+VLOOKUP(B79,'9. ALLERS GROUP'!$B$2:$G$427,6,0)</f>
        <v>1511.48</v>
      </c>
      <c r="N79" s="8">
        <f>+VLOOKUP(B79,'10. PRO H'!$B$2:$G$427,6,0)</f>
        <v>1016.16</v>
      </c>
      <c r="O79" s="905">
        <f>+VLOOKUP(B79,'11. SYD'!B75:G500,6,0)</f>
        <v>1126.3600000000001</v>
      </c>
      <c r="P79" s="8">
        <f>+VLOOKUP(B79,'12. REM EQUIPOS'!$B$4:$G$429,6,0)</f>
        <v>765.6</v>
      </c>
      <c r="Q79" s="8"/>
      <c r="R79" s="8"/>
      <c r="S79" s="905">
        <f>+VLOOKUP(B79,'15. DEPOSFARMA SAS'!$B$12:$G$437,6,0)</f>
        <v>939.6</v>
      </c>
      <c r="T79" s="43">
        <f t="shared" si="1"/>
        <v>765.6</v>
      </c>
      <c r="U79" s="28" t="s">
        <v>354</v>
      </c>
      <c r="V79" s="28"/>
      <c r="W79" s="869" t="s">
        <v>384</v>
      </c>
      <c r="X79" s="61"/>
      <c r="Y79" s="28"/>
    </row>
    <row r="80" spans="1:25" s="1" customFormat="1">
      <c r="A80" s="15">
        <v>75</v>
      </c>
      <c r="B80" s="51" t="s">
        <v>70</v>
      </c>
      <c r="C80" s="16" t="s">
        <v>305</v>
      </c>
      <c r="D80" s="17">
        <v>20</v>
      </c>
      <c r="E80" s="8">
        <f>+VLOOKUP(B80,'1. PHARMAEUROPEA'!$B$2:$G$427,6,0)</f>
        <v>963</v>
      </c>
      <c r="F80" s="8"/>
      <c r="G80" s="8"/>
      <c r="H80" s="8">
        <f>+VLOOKUP(B80,'4. OC LA ECONOMIA'!$B$2:$G$437,6,0)</f>
        <v>1253</v>
      </c>
      <c r="I80" s="8"/>
      <c r="J80" s="8">
        <f>+VLOOKUP(B80,'6. COOSBOY'!$B$10:$G$435,6,0)</f>
        <v>700.87199999999996</v>
      </c>
      <c r="K80" s="905"/>
      <c r="L80" s="905"/>
      <c r="M80" s="8">
        <f>+VLOOKUP(B80,'9. ALLERS GROUP'!$B$2:$G$427,6,0)</f>
        <v>1844.4</v>
      </c>
      <c r="N80" s="8">
        <f>+VLOOKUP(B80,'10. PRO H'!$B$2:$G$427,6,0)</f>
        <v>1016.16</v>
      </c>
      <c r="O80" s="905"/>
      <c r="P80" s="8">
        <f>+VLOOKUP(B80,'12. REM EQUIPOS'!$B$4:$G$429,6,0)</f>
        <v>765.6</v>
      </c>
      <c r="Q80" s="8"/>
      <c r="R80" s="8"/>
      <c r="S80" s="905">
        <f>+VLOOKUP(B80,'15. DEPOSFARMA SAS'!$B$12:$G$437,6,0)</f>
        <v>939.6</v>
      </c>
      <c r="T80" s="43">
        <f t="shared" si="1"/>
        <v>700.87199999999996</v>
      </c>
      <c r="U80" s="28" t="s">
        <v>14</v>
      </c>
      <c r="V80" s="28"/>
      <c r="W80" s="869" t="s">
        <v>393</v>
      </c>
      <c r="X80" s="61"/>
      <c r="Y80" s="28"/>
    </row>
    <row r="81" spans="1:25" s="1" customFormat="1">
      <c r="A81" s="15">
        <v>76</v>
      </c>
      <c r="B81" s="51" t="s">
        <v>71</v>
      </c>
      <c r="C81" s="16" t="s">
        <v>305</v>
      </c>
      <c r="D81" s="17">
        <v>40</v>
      </c>
      <c r="E81" s="8">
        <f>+VLOOKUP(B81,'1. PHARMAEUROPEA'!$B$2:$G$427,6,0)</f>
        <v>963</v>
      </c>
      <c r="F81" s="8"/>
      <c r="G81" s="8"/>
      <c r="H81" s="8">
        <f>+VLOOKUP(B81,'4. OC LA ECONOMIA'!$B$2:$G$437,6,0)</f>
        <v>1253</v>
      </c>
      <c r="I81" s="8"/>
      <c r="J81" s="8">
        <f>+VLOOKUP(B81,'6. COOSBOY'!$B$10:$G$435,6,0)</f>
        <v>700.87199999999996</v>
      </c>
      <c r="K81" s="905"/>
      <c r="L81" s="905"/>
      <c r="M81" s="8">
        <f>+VLOOKUP(B81,'9. ALLERS GROUP'!$B$2:$G$427,6,0)</f>
        <v>1767.84</v>
      </c>
      <c r="N81" s="8">
        <f>+VLOOKUP(B81,'10. PRO H'!$B$2:$G$427,6,0)</f>
        <v>1016.16</v>
      </c>
      <c r="O81" s="905">
        <f>+VLOOKUP(B81,'11. SYD'!B77:G502,6,0)</f>
        <v>1126.3600000000001</v>
      </c>
      <c r="P81" s="8"/>
      <c r="Q81" s="8"/>
      <c r="R81" s="8"/>
      <c r="S81" s="905">
        <f>+VLOOKUP(B81,'15. DEPOSFARMA SAS'!$B$12:$G$437,6,0)</f>
        <v>939.6</v>
      </c>
      <c r="T81" s="43">
        <f t="shared" si="1"/>
        <v>700.87199999999996</v>
      </c>
      <c r="U81" s="28" t="s">
        <v>14</v>
      </c>
      <c r="V81" s="28"/>
      <c r="W81" s="869" t="s">
        <v>393</v>
      </c>
      <c r="X81" s="61"/>
      <c r="Y81" s="28"/>
    </row>
    <row r="82" spans="1:25" s="1" customFormat="1">
      <c r="A82" s="15">
        <v>77</v>
      </c>
      <c r="B82" s="51" t="s">
        <v>72</v>
      </c>
      <c r="C82" s="16" t="s">
        <v>305</v>
      </c>
      <c r="D82" s="17">
        <v>40</v>
      </c>
      <c r="E82" s="8">
        <f>+VLOOKUP(B82,'1. PHARMAEUROPEA'!$B$2:$G$427,6,0)</f>
        <v>963</v>
      </c>
      <c r="F82" s="8"/>
      <c r="G82" s="8"/>
      <c r="H82" s="8"/>
      <c r="I82" s="8"/>
      <c r="J82" s="8">
        <f>+VLOOKUP(B82,'6. COOSBOY'!$B$10:$G$435,6,0)</f>
        <v>700.87199999999996</v>
      </c>
      <c r="K82" s="905"/>
      <c r="L82" s="905"/>
      <c r="M82" s="8">
        <f>+VLOOKUP(B82,'9. ALLERS GROUP'!$B$2:$G$427,6,0)</f>
        <v>1767.84</v>
      </c>
      <c r="N82" s="8">
        <f>+VLOOKUP(B82,'10. PRO H'!$B$2:$G$427,6,0)</f>
        <v>1016.16</v>
      </c>
      <c r="O82" s="905">
        <f>+VLOOKUP(B82,'11. SYD'!B78:G503,6,0)</f>
        <v>1126.3600000000001</v>
      </c>
      <c r="P82" s="8"/>
      <c r="Q82" s="8"/>
      <c r="R82" s="8"/>
      <c r="S82" s="905">
        <f>+VLOOKUP(B82,'15. DEPOSFARMA SAS'!$B$12:$G$437,6,0)</f>
        <v>939.6</v>
      </c>
      <c r="T82" s="43">
        <f t="shared" si="1"/>
        <v>700.87199999999996</v>
      </c>
      <c r="U82" s="28" t="s">
        <v>14</v>
      </c>
      <c r="V82" s="28"/>
      <c r="W82" s="869" t="s">
        <v>393</v>
      </c>
      <c r="X82" s="61"/>
      <c r="Y82" s="28"/>
    </row>
    <row r="83" spans="1:25" s="1" customFormat="1">
      <c r="A83" s="15">
        <v>78</v>
      </c>
      <c r="B83" s="51" t="s">
        <v>73</v>
      </c>
      <c r="C83" s="16" t="s">
        <v>305</v>
      </c>
      <c r="D83" s="17">
        <v>80</v>
      </c>
      <c r="E83" s="8">
        <f>+VLOOKUP(B83,'1. PHARMAEUROPEA'!$B$2:$G$427,6,0)</f>
        <v>963</v>
      </c>
      <c r="F83" s="8"/>
      <c r="G83" s="8"/>
      <c r="H83" s="8">
        <f>+VLOOKUP(B83,'4. OC LA ECONOMIA'!$B$2:$G$437,6,0)</f>
        <v>1253</v>
      </c>
      <c r="I83" s="8"/>
      <c r="J83" s="8">
        <f>+VLOOKUP(B83,'6. COOSBOY'!$B$10:$G$435,6,0)</f>
        <v>700.87199999999996</v>
      </c>
      <c r="K83" s="905"/>
      <c r="L83" s="905"/>
      <c r="M83" s="8">
        <f>+VLOOKUP(B83,'9. ALLERS GROUP'!$B$2:$G$427,6,0)</f>
        <v>1767.84</v>
      </c>
      <c r="N83" s="8">
        <f>+VLOOKUP(B83,'10. PRO H'!$B$2:$G$427,6,0)</f>
        <v>1016.16</v>
      </c>
      <c r="O83" s="905">
        <f>+VLOOKUP(B83,'11. SYD'!B79:G504,6,0)</f>
        <v>1126.3600000000001</v>
      </c>
      <c r="P83" s="8"/>
      <c r="Q83" s="8"/>
      <c r="R83" s="8"/>
      <c r="S83" s="905">
        <f>+VLOOKUP(B83,'15. DEPOSFARMA SAS'!$B$12:$G$437,6,0)</f>
        <v>939.6</v>
      </c>
      <c r="T83" s="43">
        <f t="shared" si="1"/>
        <v>700.87199999999996</v>
      </c>
      <c r="U83" s="28" t="s">
        <v>14</v>
      </c>
      <c r="V83" s="28"/>
      <c r="W83" s="869" t="s">
        <v>393</v>
      </c>
      <c r="X83" s="61"/>
      <c r="Y83" s="28"/>
    </row>
    <row r="84" spans="1:25" s="1" customFormat="1">
      <c r="A84" s="15">
        <v>79</v>
      </c>
      <c r="B84" s="51" t="s">
        <v>74</v>
      </c>
      <c r="C84" s="16" t="s">
        <v>305</v>
      </c>
      <c r="D84" s="17">
        <v>600</v>
      </c>
      <c r="E84" s="8">
        <f>+VLOOKUP(B84,'1. PHARMAEUROPEA'!$B$2:$G$427,6,0)</f>
        <v>2552</v>
      </c>
      <c r="F84" s="8"/>
      <c r="G84" s="8"/>
      <c r="H84" s="8">
        <f>+VLOOKUP(B84,'4. OC LA ECONOMIA'!$B$2:$G$437,6,0)</f>
        <v>1253</v>
      </c>
      <c r="I84" s="8"/>
      <c r="J84" s="8">
        <f>+VLOOKUP(B84,'6. COOSBOY'!$B$10:$G$435,6,0)</f>
        <v>872.78399999999999</v>
      </c>
      <c r="K84" s="905"/>
      <c r="L84" s="905"/>
      <c r="M84" s="8">
        <f>+VLOOKUP(B84,'9. ALLERS GROUP'!$B$2:$G$427,6,0)</f>
        <v>1953.44</v>
      </c>
      <c r="N84" s="8">
        <f>+VLOOKUP(B84,'10. PRO H'!$B$2:$G$427,6,0)</f>
        <v>951.2</v>
      </c>
      <c r="O84" s="905">
        <f>+VLOOKUP(B84,'11. SYD'!B80:G505,6,0)</f>
        <v>1375.76</v>
      </c>
      <c r="P84" s="8">
        <f>+VLOOKUP(B84,'12. REM EQUIPOS'!$B$4:$G$429,6,0)</f>
        <v>829.4</v>
      </c>
      <c r="Q84" s="8"/>
      <c r="R84" s="8"/>
      <c r="S84" s="905">
        <f>+VLOOKUP(B84,'15. DEPOSFARMA SAS'!$B$12:$G$437,6,0)</f>
        <v>986</v>
      </c>
      <c r="T84" s="43">
        <f t="shared" si="1"/>
        <v>829.4</v>
      </c>
      <c r="U84" s="28" t="s">
        <v>354</v>
      </c>
      <c r="V84" s="28"/>
      <c r="W84" s="869" t="s">
        <v>384</v>
      </c>
      <c r="X84" s="61"/>
      <c r="Y84" s="28"/>
    </row>
    <row r="85" spans="1:25" s="879" customFormat="1">
      <c r="A85" s="743">
        <v>80</v>
      </c>
      <c r="B85" s="872" t="s">
        <v>75</v>
      </c>
      <c r="C85" s="873" t="s">
        <v>305</v>
      </c>
      <c r="D85" s="874">
        <v>200</v>
      </c>
      <c r="E85" s="735">
        <f>+VLOOKUP(B85,'1. PHARMAEUROPEA'!$B$2:$G$427,6,0)</f>
        <v>2552</v>
      </c>
      <c r="F85" s="735"/>
      <c r="G85" s="735"/>
      <c r="H85" s="735">
        <f>+VLOOKUP(B85,'4. OC LA ECONOMIA'!$B$2:$G$437,6,0)</f>
        <v>9596</v>
      </c>
      <c r="I85" s="735"/>
      <c r="J85" s="735">
        <f>+VLOOKUP(B85,'6. COOSBOY'!$B$10:$G$435,6,0)</f>
        <v>1104.2039999999997</v>
      </c>
      <c r="K85" s="905"/>
      <c r="L85" s="905"/>
      <c r="M85" s="735"/>
      <c r="N85" s="735">
        <f>+VLOOKUP(B85,'10. PRO H'!$B$2:$G$427,6,0)</f>
        <v>1451.16</v>
      </c>
      <c r="O85" s="905">
        <f>+VLOOKUP(B85,'11. SYD'!B81:G506,6,0)</f>
        <v>1201.76</v>
      </c>
      <c r="P85" s="735">
        <f>+VLOOKUP(B85,'12. REM EQUIPOS'!$B$4:$G$429,6,0)</f>
        <v>1269.04</v>
      </c>
      <c r="Q85" s="735"/>
      <c r="R85" s="735"/>
      <c r="S85" s="905">
        <f>+VLOOKUP(B85,'15. DEPOSFARMA SAS'!$B$12:$G$437,6,0)</f>
        <v>1218</v>
      </c>
      <c r="T85" s="875">
        <f t="shared" si="1"/>
        <v>1104.2039999999997</v>
      </c>
      <c r="U85" s="876"/>
      <c r="V85" s="876"/>
      <c r="W85" s="877"/>
      <c r="X85" s="878" t="s">
        <v>1675</v>
      </c>
      <c r="Y85" s="876" t="s">
        <v>1671</v>
      </c>
    </row>
    <row r="86" spans="1:25" s="879" customFormat="1">
      <c r="A86" s="743">
        <v>81</v>
      </c>
      <c r="B86" s="872" t="s">
        <v>76</v>
      </c>
      <c r="C86" s="873" t="s">
        <v>305</v>
      </c>
      <c r="D86" s="874">
        <v>600</v>
      </c>
      <c r="E86" s="735">
        <f>+VLOOKUP(B86,'1. PHARMAEUROPEA'!$B$2:$G$427,6,0)</f>
        <v>2552</v>
      </c>
      <c r="F86" s="735"/>
      <c r="G86" s="735"/>
      <c r="H86" s="735">
        <f>+VLOOKUP(B86,'4. OC LA ECONOMIA'!$B$2:$G$437,6,0)</f>
        <v>1253</v>
      </c>
      <c r="I86" s="735"/>
      <c r="J86" s="735">
        <f>+VLOOKUP(B86,'6. COOSBOY'!$B$10:$G$435,6,0)</f>
        <v>1071.144</v>
      </c>
      <c r="K86" s="905"/>
      <c r="L86" s="905"/>
      <c r="M86" s="735">
        <f>+VLOOKUP(B86,'9. ALLERS GROUP'!$B$2:$G$427,6,0)</f>
        <v>1953.44</v>
      </c>
      <c r="N86" s="735">
        <f>+VLOOKUP(B86,'10. PRO H'!$B$2:$G$427,6,0)</f>
        <v>951.2</v>
      </c>
      <c r="O86" s="905">
        <f>+VLOOKUP(B86,'11. SYD'!B82:G507,6,0)</f>
        <v>1201.76</v>
      </c>
      <c r="P86" s="735">
        <f>+VLOOKUP(B86,'12. REM EQUIPOS'!$B$4:$G$429,6,0)</f>
        <v>829.4</v>
      </c>
      <c r="Q86" s="735"/>
      <c r="R86" s="735"/>
      <c r="S86" s="905">
        <f>+VLOOKUP(B86,'15. DEPOSFARMA SAS'!$B$12:$G$437,6,0)</f>
        <v>1044</v>
      </c>
      <c r="T86" s="875">
        <f t="shared" si="1"/>
        <v>829.4</v>
      </c>
      <c r="U86" s="876"/>
      <c r="V86" s="876"/>
      <c r="W86" s="877"/>
      <c r="X86" s="878" t="s">
        <v>1675</v>
      </c>
      <c r="Y86" s="876" t="s">
        <v>1671</v>
      </c>
    </row>
    <row r="87" spans="1:25" s="1" customFormat="1">
      <c r="A87" s="15">
        <v>82</v>
      </c>
      <c r="B87" s="51" t="s">
        <v>776</v>
      </c>
      <c r="C87" s="16" t="s">
        <v>305</v>
      </c>
      <c r="D87" s="17">
        <v>4</v>
      </c>
      <c r="E87" s="8"/>
      <c r="F87" s="8"/>
      <c r="G87" s="8"/>
      <c r="H87" s="8">
        <f>+VLOOKUP(B87,'4. OC LA ECONOMIA'!$B$2:$G$437,6,0)</f>
        <v>158182</v>
      </c>
      <c r="I87" s="8"/>
      <c r="J87" s="8"/>
      <c r="K87" s="905"/>
      <c r="L87" s="905"/>
      <c r="M87" s="8"/>
      <c r="N87" s="8"/>
      <c r="O87" s="905"/>
      <c r="P87" s="8"/>
      <c r="Q87" s="8"/>
      <c r="R87" s="8"/>
      <c r="S87" s="905"/>
      <c r="T87" s="43">
        <f t="shared" si="1"/>
        <v>158182</v>
      </c>
      <c r="U87" s="28" t="s">
        <v>13</v>
      </c>
      <c r="V87" s="28"/>
      <c r="W87" s="869" t="s">
        <v>646</v>
      </c>
      <c r="X87" s="61"/>
      <c r="Y87" s="28"/>
    </row>
    <row r="88" spans="1:25" s="879" customFormat="1">
      <c r="A88" s="743">
        <v>83</v>
      </c>
      <c r="B88" s="872" t="s">
        <v>777</v>
      </c>
      <c r="C88" s="873" t="s">
        <v>305</v>
      </c>
      <c r="D88" s="874">
        <v>4</v>
      </c>
      <c r="E88" s="735"/>
      <c r="F88" s="735"/>
      <c r="G88" s="735"/>
      <c r="H88" s="735"/>
      <c r="I88" s="735"/>
      <c r="J88" s="735"/>
      <c r="K88" s="905"/>
      <c r="L88" s="905"/>
      <c r="M88" s="735"/>
      <c r="N88" s="735"/>
      <c r="O88" s="905"/>
      <c r="P88" s="735"/>
      <c r="Q88" s="735"/>
      <c r="R88" s="735"/>
      <c r="S88" s="905"/>
      <c r="T88" s="875">
        <f t="shared" si="1"/>
        <v>0</v>
      </c>
      <c r="U88" s="876"/>
      <c r="V88" s="876"/>
      <c r="W88" s="877"/>
      <c r="X88" s="878" t="s">
        <v>1675</v>
      </c>
      <c r="Y88" s="876" t="s">
        <v>1671</v>
      </c>
    </row>
    <row r="89" spans="1:25" s="879" customFormat="1">
      <c r="A89" s="743">
        <v>84</v>
      </c>
      <c r="B89" s="872" t="s">
        <v>778</v>
      </c>
      <c r="C89" s="873" t="s">
        <v>305</v>
      </c>
      <c r="D89" s="874">
        <v>4</v>
      </c>
      <c r="E89" s="735"/>
      <c r="F89" s="735"/>
      <c r="G89" s="735"/>
      <c r="H89" s="735">
        <f>+VLOOKUP(B89,'4. OC LA ECONOMIA'!$B$2:$G$437,6,0)</f>
        <v>181818</v>
      </c>
      <c r="I89" s="735"/>
      <c r="J89" s="735"/>
      <c r="K89" s="905"/>
      <c r="L89" s="905"/>
      <c r="M89" s="735"/>
      <c r="N89" s="735">
        <f>+VLOOKUP(B89,'10. PRO H'!$B$2:$G$427,6,0)</f>
        <v>185001</v>
      </c>
      <c r="O89" s="905">
        <f>+VLOOKUP(B89,'11. SYD'!B85:G510,6,0)</f>
        <v>202575</v>
      </c>
      <c r="P89" s="735"/>
      <c r="Q89" s="735"/>
      <c r="R89" s="735"/>
      <c r="S89" s="905"/>
      <c r="T89" s="875">
        <f t="shared" si="1"/>
        <v>181818</v>
      </c>
      <c r="U89" s="876"/>
      <c r="V89" s="876"/>
      <c r="W89" s="877"/>
      <c r="X89" s="878" t="s">
        <v>1675</v>
      </c>
      <c r="Y89" s="876" t="s">
        <v>1671</v>
      </c>
    </row>
    <row r="90" spans="1:25" s="1" customFormat="1">
      <c r="A90" s="15">
        <v>85</v>
      </c>
      <c r="B90" s="51" t="s">
        <v>79</v>
      </c>
      <c r="C90" s="16" t="s">
        <v>305</v>
      </c>
      <c r="D90" s="17">
        <v>160</v>
      </c>
      <c r="E90" s="8">
        <f>+VLOOKUP(B90,'1. PHARMAEUROPEA'!$B$2:$G$427,6,0)</f>
        <v>1000</v>
      </c>
      <c r="F90" s="8"/>
      <c r="G90" s="8"/>
      <c r="H90" s="8">
        <f>+VLOOKUP(B90,'4. OC LA ECONOMIA'!$B$2:$G$437,6,0)</f>
        <v>852</v>
      </c>
      <c r="I90" s="8">
        <f>+VLOOKUP(B90,'5. COBO Y ASOCIADOS'!$B$2:$G$427,6,0)</f>
        <v>1375</v>
      </c>
      <c r="J90" s="8">
        <f>+VLOOKUP(B90,'6. COOSBOY'!$B$10:$G$435,6,0)</f>
        <v>934.8</v>
      </c>
      <c r="K90" s="905"/>
      <c r="L90" s="905"/>
      <c r="M90" s="8"/>
      <c r="N90" s="8">
        <f>+VLOOKUP(B90,'10. PRO H'!$B$2:$G$427,6,0)</f>
        <v>938</v>
      </c>
      <c r="O90" s="905">
        <f>+VLOOKUP(B90,'11. SYD'!B86:G511,6,0)</f>
        <v>1142.8800000000001</v>
      </c>
      <c r="P90" s="8"/>
      <c r="Q90" s="8"/>
      <c r="R90" s="8"/>
      <c r="S90" s="905">
        <f>+VLOOKUP(B90,'15. DEPOSFARMA SAS'!$B$12:$G$437,6,0)</f>
        <v>2600</v>
      </c>
      <c r="T90" s="43">
        <f t="shared" si="1"/>
        <v>852</v>
      </c>
      <c r="U90" s="28" t="s">
        <v>13</v>
      </c>
      <c r="V90" s="28"/>
      <c r="W90" s="869" t="s">
        <v>368</v>
      </c>
      <c r="X90" s="61"/>
      <c r="Y90" s="28"/>
    </row>
    <row r="91" spans="1:25" s="1" customFormat="1" ht="30">
      <c r="A91" s="15">
        <v>86</v>
      </c>
      <c r="B91" s="51" t="s">
        <v>81</v>
      </c>
      <c r="C91" s="16" t="s">
        <v>305</v>
      </c>
      <c r="D91" s="17">
        <v>800</v>
      </c>
      <c r="E91" s="8">
        <f>+VLOOKUP(B91,'1. PHARMAEUROPEA'!$B$2:$G$427,6,0)</f>
        <v>1664</v>
      </c>
      <c r="F91" s="8"/>
      <c r="G91" s="8"/>
      <c r="H91" s="8">
        <f>+VLOOKUP(B91,'4. OC LA ECONOMIA'!$B$2:$G$437,6,0)</f>
        <v>2312</v>
      </c>
      <c r="I91" s="8">
        <f>+VLOOKUP(B91,'5. COBO Y ASOCIADOS'!$B$2:$G$427,6,0)</f>
        <v>2596</v>
      </c>
      <c r="J91" s="8">
        <f>+VLOOKUP(B91,'6. COOSBOY'!$B$10:$G$435,6,0)</f>
        <v>2217.6000000000004</v>
      </c>
      <c r="K91" s="905"/>
      <c r="L91" s="905"/>
      <c r="M91" s="8">
        <f>+VLOOKUP(B91,'9. ALLERS GROUP'!$B$2:$G$427,6,0)</f>
        <v>1628</v>
      </c>
      <c r="N91" s="8">
        <f>+VLOOKUP(B91,'10. PRO H'!$B$2:$G$427,6,0)</f>
        <v>1500</v>
      </c>
      <c r="O91" s="905">
        <f>+VLOOKUP(B91,'11. SYD'!B87:G512,6,0)</f>
        <v>1900.04</v>
      </c>
      <c r="P91" s="8"/>
      <c r="Q91" s="8"/>
      <c r="R91" s="8"/>
      <c r="S91" s="905">
        <f>+VLOOKUP(B91,'15. DEPOSFARMA SAS'!$B$12:$G$437,6,0)</f>
        <v>2390</v>
      </c>
      <c r="T91" s="43">
        <f t="shared" si="1"/>
        <v>1500</v>
      </c>
      <c r="U91" s="28" t="s">
        <v>14</v>
      </c>
      <c r="V91" s="28"/>
      <c r="W91" s="869" t="s">
        <v>524</v>
      </c>
      <c r="X91" s="61"/>
      <c r="Y91" s="28" t="s">
        <v>1670</v>
      </c>
    </row>
    <row r="92" spans="1:25" s="1" customFormat="1">
      <c r="A92" s="15">
        <v>87</v>
      </c>
      <c r="B92" s="731" t="s">
        <v>80</v>
      </c>
      <c r="C92" s="49" t="s">
        <v>305</v>
      </c>
      <c r="D92" s="50">
        <v>800</v>
      </c>
      <c r="E92" s="8">
        <f>+VLOOKUP(B92,'1. PHARMAEUROPEA'!$B$2:$G$427,6,0)</f>
        <v>1000</v>
      </c>
      <c r="F92" s="8"/>
      <c r="G92" s="8"/>
      <c r="H92" s="8">
        <f>+VLOOKUP(B92,'4. OC LA ECONOMIA'!$B$2:$G$437,6,0)</f>
        <v>852</v>
      </c>
      <c r="I92" s="8">
        <f>+VLOOKUP(B92,'5. COBO Y ASOCIADOS'!$B$2:$G$427,6,0)</f>
        <v>1375</v>
      </c>
      <c r="J92" s="8">
        <f>+VLOOKUP(B92,'6. COOSBOY'!$B$10:$G$435,6,0)</f>
        <v>934.8</v>
      </c>
      <c r="K92" s="905"/>
      <c r="L92" s="905"/>
      <c r="M92" s="8"/>
      <c r="N92" s="8">
        <f>+VLOOKUP(B92,'10. PRO H'!$B$2:$G$427,6,0)</f>
        <v>938</v>
      </c>
      <c r="O92" s="905">
        <f>+VLOOKUP(B92,'11. SYD'!B88:G513,6,0)</f>
        <v>1142.8800000000001</v>
      </c>
      <c r="P92" s="8"/>
      <c r="Q92" s="8"/>
      <c r="R92" s="8"/>
      <c r="S92" s="905">
        <f>+VLOOKUP(B92,'15. DEPOSFARMA SAS'!$B$12:$G$437,6,0)</f>
        <v>2425</v>
      </c>
      <c r="T92" s="43">
        <f t="shared" si="1"/>
        <v>852</v>
      </c>
      <c r="U92" s="28" t="s">
        <v>13</v>
      </c>
      <c r="V92" s="28"/>
      <c r="W92" s="869" t="s">
        <v>368</v>
      </c>
      <c r="X92" s="61"/>
      <c r="Y92" s="28"/>
    </row>
    <row r="93" spans="1:25" s="1" customFormat="1">
      <c r="A93" s="15">
        <v>88</v>
      </c>
      <c r="B93" s="51" t="s">
        <v>82</v>
      </c>
      <c r="C93" s="16" t="s">
        <v>305</v>
      </c>
      <c r="D93" s="17">
        <v>3200</v>
      </c>
      <c r="E93" s="8">
        <f>+VLOOKUP(B93,'1. PHARMAEUROPEA'!$B$2:$G$427,6,0)</f>
        <v>1000</v>
      </c>
      <c r="F93" s="8"/>
      <c r="G93" s="8"/>
      <c r="H93" s="8">
        <f>+VLOOKUP(B93,'4. OC LA ECONOMIA'!$B$2:$G$437,6,0)</f>
        <v>852</v>
      </c>
      <c r="I93" s="8">
        <f>+VLOOKUP(B93,'5. COBO Y ASOCIADOS'!$B$2:$G$427,6,0)</f>
        <v>1375</v>
      </c>
      <c r="J93" s="8">
        <f>+VLOOKUP(B93,'6. COOSBOY'!$B$10:$G$435,6,0)</f>
        <v>918.40000000000009</v>
      </c>
      <c r="K93" s="905"/>
      <c r="L93" s="905"/>
      <c r="M93" s="8">
        <f>+VLOOKUP(B93,'9. ALLERS GROUP'!$B$2:$G$427,6,0)</f>
        <v>960</v>
      </c>
      <c r="N93" s="8">
        <f>+VLOOKUP(B93,'10. PRO H'!$B$2:$G$427,6,0)</f>
        <v>938</v>
      </c>
      <c r="O93" s="905">
        <f>+VLOOKUP(B93,'11. SYD'!B89:G514,6,0)</f>
        <v>2500.06</v>
      </c>
      <c r="P93" s="8"/>
      <c r="Q93" s="8"/>
      <c r="R93" s="8"/>
      <c r="S93" s="905">
        <f>+VLOOKUP(B93,'15. DEPOSFARMA SAS'!$B$12:$G$437,6,0)</f>
        <v>1848</v>
      </c>
      <c r="T93" s="43">
        <f t="shared" si="1"/>
        <v>852</v>
      </c>
      <c r="U93" s="28" t="s">
        <v>13</v>
      </c>
      <c r="V93" s="28"/>
      <c r="W93" s="869" t="s">
        <v>368</v>
      </c>
      <c r="X93" s="61"/>
      <c r="Y93" s="28"/>
    </row>
    <row r="94" spans="1:25" s="1" customFormat="1">
      <c r="A94" s="15">
        <v>89</v>
      </c>
      <c r="B94" s="51" t="s">
        <v>779</v>
      </c>
      <c r="C94" s="16" t="s">
        <v>305</v>
      </c>
      <c r="D94" s="17">
        <v>4000</v>
      </c>
      <c r="E94" s="8">
        <f>+VLOOKUP(B94,'1. PHARMAEUROPEA'!$B$2:$G$427,6,0)</f>
        <v>1664</v>
      </c>
      <c r="F94" s="8"/>
      <c r="G94" s="8"/>
      <c r="H94" s="8">
        <f>+VLOOKUP(B94,'4. OC LA ECONOMIA'!$B$2:$G$437,6,0)</f>
        <v>2558</v>
      </c>
      <c r="I94" s="8">
        <f>+VLOOKUP(B94,'5. COBO Y ASOCIADOS'!$B$2:$G$427,6,0)</f>
        <v>2596</v>
      </c>
      <c r="J94" s="8">
        <f>+VLOOKUP(B94,'6. COOSBOY'!$B$10:$G$435,6,0)</f>
        <v>2217.6000000000004</v>
      </c>
      <c r="K94" s="905"/>
      <c r="L94" s="905"/>
      <c r="M94" s="8">
        <f>+VLOOKUP(B94,'9. ALLERS GROUP'!$B$2:$G$427,6,0)</f>
        <v>1628</v>
      </c>
      <c r="N94" s="8">
        <f>+VLOOKUP(B94,'10. PRO H'!$B$2:$G$427,6,0)</f>
        <v>1676</v>
      </c>
      <c r="O94" s="905"/>
      <c r="P94" s="8"/>
      <c r="Q94" s="8">
        <f>+VLOOKUP(B94,'13. MEDICA C.I. LTDA.'!$B$2:$G$427,6,0)</f>
        <v>3858</v>
      </c>
      <c r="R94" s="8"/>
      <c r="S94" s="905">
        <f>+VLOOKUP(B94,'15. DEPOSFARMA SAS'!$B$12:$G$437,6,0)</f>
        <v>2390</v>
      </c>
      <c r="T94" s="43">
        <f t="shared" si="1"/>
        <v>1628</v>
      </c>
      <c r="U94" s="28" t="s">
        <v>14</v>
      </c>
      <c r="V94" s="28"/>
      <c r="W94" s="869" t="s">
        <v>524</v>
      </c>
      <c r="X94" s="61"/>
      <c r="Y94" s="28" t="s">
        <v>1670</v>
      </c>
    </row>
    <row r="95" spans="1:25" s="1" customFormat="1">
      <c r="A95" s="15">
        <v>90</v>
      </c>
      <c r="B95" s="51" t="s">
        <v>780</v>
      </c>
      <c r="C95" s="16" t="s">
        <v>305</v>
      </c>
      <c r="D95" s="17">
        <v>200</v>
      </c>
      <c r="E95" s="8">
        <f>+VLOOKUP(B95,'1. PHARMAEUROPEA'!$B$2:$G$427,6,0)</f>
        <v>1664</v>
      </c>
      <c r="F95" s="8"/>
      <c r="G95" s="8"/>
      <c r="H95" s="8">
        <f>+VLOOKUP(B95,'4. OC LA ECONOMIA'!$B$2:$G$437,6,0)</f>
        <v>2312</v>
      </c>
      <c r="I95" s="8">
        <f>+VLOOKUP(B95,'5. COBO Y ASOCIADOS'!$B$2:$G$427,6,0)</f>
        <v>2596</v>
      </c>
      <c r="J95" s="8">
        <f>+VLOOKUP(B95,'6. COOSBOY'!$B$10:$G$435,6,0)</f>
        <v>2257.1999999999998</v>
      </c>
      <c r="K95" s="905"/>
      <c r="L95" s="905"/>
      <c r="M95" s="8">
        <f>+VLOOKUP(B95,'9. ALLERS GROUP'!$B$2:$G$427,6,0)</f>
        <v>1628</v>
      </c>
      <c r="N95" s="8">
        <f>+VLOOKUP(B95,'10. PRO H'!$B$2:$G$427,6,0)</f>
        <v>1676</v>
      </c>
      <c r="O95" s="905">
        <f>+VLOOKUP(B95,'11. SYD'!B91:G516,6,0)</f>
        <v>1900.04</v>
      </c>
      <c r="P95" s="8"/>
      <c r="Q95" s="8">
        <f>+VLOOKUP(B95,'13. MEDICA C.I. LTDA.'!$B$2:$G$427,6,0)</f>
        <v>3858</v>
      </c>
      <c r="R95" s="8"/>
      <c r="S95" s="905">
        <f>+VLOOKUP(B95,'15. DEPOSFARMA SAS'!$B$12:$G$437,6,0)</f>
        <v>2390</v>
      </c>
      <c r="T95" s="43">
        <f t="shared" si="1"/>
        <v>1628</v>
      </c>
      <c r="U95" s="28" t="s">
        <v>14</v>
      </c>
      <c r="V95" s="28"/>
      <c r="W95" s="869" t="s">
        <v>524</v>
      </c>
      <c r="X95" s="61"/>
      <c r="Y95" s="28" t="s">
        <v>1670</v>
      </c>
    </row>
    <row r="96" spans="1:25" s="1" customFormat="1">
      <c r="A96" s="15">
        <v>91</v>
      </c>
      <c r="B96" s="51" t="s">
        <v>83</v>
      </c>
      <c r="C96" s="16" t="s">
        <v>305</v>
      </c>
      <c r="D96" s="17">
        <v>1200</v>
      </c>
      <c r="E96" s="8">
        <f>+VLOOKUP(B96,'1. PHARMAEUROPEA'!$B$2:$G$427,6,0)</f>
        <v>1000</v>
      </c>
      <c r="F96" s="8"/>
      <c r="G96" s="8"/>
      <c r="H96" s="8">
        <f>+VLOOKUP(B96,'4. OC LA ECONOMIA'!$B$2:$G$437,6,0)</f>
        <v>852</v>
      </c>
      <c r="I96" s="8">
        <f>+VLOOKUP(B96,'5. COBO Y ASOCIADOS'!$B$2:$G$427,6,0)</f>
        <v>1375</v>
      </c>
      <c r="J96" s="8">
        <f>+VLOOKUP(B96,'6. COOSBOY'!$B$10:$G$435,6,0)</f>
        <v>918.40000000000009</v>
      </c>
      <c r="K96" s="905"/>
      <c r="L96" s="905"/>
      <c r="M96" s="8">
        <f>+VLOOKUP(B96,'9. ALLERS GROUP'!$B$2:$G$427,6,0)</f>
        <v>947</v>
      </c>
      <c r="N96" s="8">
        <f>+VLOOKUP(B96,'10. PRO H'!$B$2:$G$427,6,0)</f>
        <v>826</v>
      </c>
      <c r="O96" s="905">
        <f>+VLOOKUP(B96,'11. SYD'!B92:G517,6,0)</f>
        <v>885.74</v>
      </c>
      <c r="P96" s="8"/>
      <c r="Q96" s="8"/>
      <c r="R96" s="8"/>
      <c r="S96" s="905">
        <f>+VLOOKUP(B96,'15. DEPOSFARMA SAS'!$B$12:$G$437,6,0)</f>
        <v>1848</v>
      </c>
      <c r="T96" s="43">
        <f t="shared" si="1"/>
        <v>826</v>
      </c>
      <c r="U96" s="28" t="s">
        <v>1580</v>
      </c>
      <c r="V96" s="28"/>
      <c r="W96" s="869" t="s">
        <v>368</v>
      </c>
      <c r="X96" s="61"/>
      <c r="Y96" s="28"/>
    </row>
    <row r="97" spans="1:25" s="1" customFormat="1">
      <c r="A97" s="15">
        <v>92</v>
      </c>
      <c r="B97" s="51" t="s">
        <v>781</v>
      </c>
      <c r="C97" s="16" t="s">
        <v>305</v>
      </c>
      <c r="D97" s="17">
        <v>400</v>
      </c>
      <c r="E97" s="8">
        <f>+VLOOKUP(B97,'1. PHARMAEUROPEA'!$B$2:$G$427,6,0)</f>
        <v>1664</v>
      </c>
      <c r="F97" s="8"/>
      <c r="G97" s="8"/>
      <c r="H97" s="8">
        <f>+VLOOKUP(B97,'4. OC LA ECONOMIA'!$B$2:$G$437,6,0)</f>
        <v>2312</v>
      </c>
      <c r="I97" s="8">
        <f>+VLOOKUP(B97,'5. COBO Y ASOCIADOS'!$B$2:$G$427,6,0)</f>
        <v>2596</v>
      </c>
      <c r="J97" s="8">
        <f>+VLOOKUP(B97,'6. COOSBOY'!$B$10:$G$435,6,0)</f>
        <v>2257.1999999999998</v>
      </c>
      <c r="K97" s="905"/>
      <c r="L97" s="905"/>
      <c r="M97" s="8">
        <f>+VLOOKUP(B97,'9. ALLERS GROUP'!$B$2:$G$427,6,0)</f>
        <v>1628</v>
      </c>
      <c r="N97" s="8">
        <f>+VLOOKUP(B97,'10. PRO H'!$B$2:$G$427,6,0)</f>
        <v>1676</v>
      </c>
      <c r="O97" s="905">
        <f>+VLOOKUP(B97,'11. SYD'!B93:G518,6,0)</f>
        <v>1900</v>
      </c>
      <c r="P97" s="8"/>
      <c r="Q97" s="8">
        <f>+VLOOKUP(B97,'13. MEDICA C.I. LTDA.'!$B$2:$G$427,6,0)</f>
        <v>3858</v>
      </c>
      <c r="R97" s="8"/>
      <c r="S97" s="905">
        <f>+VLOOKUP(B97,'15. DEPOSFARMA SAS'!$B$12:$G$437,6,0)</f>
        <v>2390</v>
      </c>
      <c r="T97" s="43">
        <f t="shared" si="1"/>
        <v>1628</v>
      </c>
      <c r="U97" s="28" t="s">
        <v>14</v>
      </c>
      <c r="V97" s="28"/>
      <c r="W97" s="869" t="s">
        <v>524</v>
      </c>
      <c r="X97" s="61"/>
      <c r="Y97" s="28" t="s">
        <v>1670</v>
      </c>
    </row>
    <row r="98" spans="1:25" s="1" customFormat="1">
      <c r="A98" s="15">
        <v>93</v>
      </c>
      <c r="B98" s="51" t="s">
        <v>84</v>
      </c>
      <c r="C98" s="16" t="s">
        <v>305</v>
      </c>
      <c r="D98" s="17">
        <v>800</v>
      </c>
      <c r="E98" s="8">
        <f>+VLOOKUP(B98,'1. PHARMAEUROPEA'!$B$2:$G$427,6,0)</f>
        <v>1000</v>
      </c>
      <c r="F98" s="8"/>
      <c r="G98" s="8"/>
      <c r="H98" s="8">
        <f>+VLOOKUP(B98,'4. OC LA ECONOMIA'!$B$2:$G$437,6,0)</f>
        <v>852</v>
      </c>
      <c r="I98" s="8">
        <f>+VLOOKUP(B98,'5. COBO Y ASOCIADOS'!$B$2:$G$427,6,0)</f>
        <v>1375</v>
      </c>
      <c r="J98" s="8">
        <f>+VLOOKUP(B98,'6. COOSBOY'!$B$10:$G$435,6,0)</f>
        <v>934.8</v>
      </c>
      <c r="K98" s="905"/>
      <c r="L98" s="905"/>
      <c r="M98" s="8">
        <f>+VLOOKUP(B98,'9. ALLERS GROUP'!$B$2:$G$427,6,0)</f>
        <v>947</v>
      </c>
      <c r="N98" s="8">
        <f>+VLOOKUP(B98,'10. PRO H'!$B$2:$G$427,6,0)</f>
        <v>826</v>
      </c>
      <c r="O98" s="905">
        <f>+VLOOKUP(B98,'11. SYD'!B94:G519,6,0)</f>
        <v>1543</v>
      </c>
      <c r="P98" s="8"/>
      <c r="Q98" s="8"/>
      <c r="R98" s="8"/>
      <c r="S98" s="905">
        <f>+VLOOKUP(B98,'15. DEPOSFARMA SAS'!$B$12:$G$437,6,0)</f>
        <v>1848</v>
      </c>
      <c r="T98" s="43">
        <f t="shared" si="1"/>
        <v>826</v>
      </c>
      <c r="U98" s="28" t="s">
        <v>1580</v>
      </c>
      <c r="V98" s="28"/>
      <c r="W98" s="869" t="s">
        <v>368</v>
      </c>
      <c r="X98" s="61"/>
      <c r="Y98" s="28"/>
    </row>
    <row r="99" spans="1:25" s="1" customFormat="1">
      <c r="A99" s="15">
        <v>94</v>
      </c>
      <c r="B99" s="51" t="s">
        <v>782</v>
      </c>
      <c r="C99" s="16" t="s">
        <v>305</v>
      </c>
      <c r="D99" s="17">
        <v>400</v>
      </c>
      <c r="E99" s="8">
        <f>+VLOOKUP(B99,'1. PHARMAEUROPEA'!$B$2:$G$427,6,0)</f>
        <v>1667</v>
      </c>
      <c r="F99" s="8"/>
      <c r="G99" s="8"/>
      <c r="H99" s="8">
        <f>+VLOOKUP(B99,'4. OC LA ECONOMIA'!$B$2:$G$437,6,0)</f>
        <v>2312</v>
      </c>
      <c r="I99" s="8">
        <f>+VLOOKUP(B99,'5. COBO Y ASOCIADOS'!$B$2:$G$427,6,0)</f>
        <v>2596</v>
      </c>
      <c r="J99" s="8">
        <f>+VLOOKUP(B99,'6. COOSBOY'!$B$10:$G$435,6,0)</f>
        <v>2257.1999999999998</v>
      </c>
      <c r="K99" s="905"/>
      <c r="L99" s="905"/>
      <c r="M99" s="8">
        <f>+VLOOKUP(B99,'9. ALLERS GROUP'!$B$2:$G$427,6,0)</f>
        <v>1628</v>
      </c>
      <c r="N99" s="8">
        <f>+VLOOKUP(B99,'10. PRO H'!$B$2:$G$427,6,0)</f>
        <v>1676</v>
      </c>
      <c r="O99" s="905">
        <f>+VLOOKUP(B99,'11. SYD'!B95:G520,6,0)</f>
        <v>1900.04</v>
      </c>
      <c r="P99" s="8"/>
      <c r="Q99" s="8">
        <f>+VLOOKUP(B99,'13. MEDICA C.I. LTDA.'!$B$2:$G$427,6,0)</f>
        <v>3858</v>
      </c>
      <c r="R99" s="8"/>
      <c r="S99" s="905">
        <f>+VLOOKUP(B99,'15. DEPOSFARMA SAS'!$B$12:$G$437,6,0)</f>
        <v>2390</v>
      </c>
      <c r="T99" s="43">
        <f t="shared" si="1"/>
        <v>1628</v>
      </c>
      <c r="U99" s="28" t="s">
        <v>14</v>
      </c>
      <c r="V99" s="28"/>
      <c r="W99" s="869" t="s">
        <v>524</v>
      </c>
      <c r="X99" s="61"/>
      <c r="Y99" s="28" t="s">
        <v>1670</v>
      </c>
    </row>
    <row r="100" spans="1:25" s="1" customFormat="1">
      <c r="A100" s="15">
        <v>95</v>
      </c>
      <c r="B100" s="51" t="s">
        <v>85</v>
      </c>
      <c r="C100" s="16" t="s">
        <v>305</v>
      </c>
      <c r="D100" s="17">
        <v>800</v>
      </c>
      <c r="E100" s="8">
        <f>+VLOOKUP(B100,'1. PHARMAEUROPEA'!$B$2:$G$427,6,0)</f>
        <v>1000</v>
      </c>
      <c r="F100" s="8"/>
      <c r="G100" s="8"/>
      <c r="H100" s="8">
        <f>+VLOOKUP(B100,'4. OC LA ECONOMIA'!$B$2:$G$437,6,0)</f>
        <v>852</v>
      </c>
      <c r="I100" s="8">
        <f>+VLOOKUP(B100,'5. COBO Y ASOCIADOS'!$B$2:$G$427,6,0)</f>
        <v>1375</v>
      </c>
      <c r="J100" s="8">
        <f>+VLOOKUP(B100,'6. COOSBOY'!$B$10:$G$435,6,0)</f>
        <v>934.8</v>
      </c>
      <c r="K100" s="905"/>
      <c r="L100" s="905"/>
      <c r="M100" s="8">
        <f>+VLOOKUP(B100,'9. ALLERS GROUP'!$B$2:$G$427,6,0)</f>
        <v>947</v>
      </c>
      <c r="N100" s="8">
        <f>+VLOOKUP(B100,'10. PRO H'!$B$2:$G$427,6,0)</f>
        <v>826</v>
      </c>
      <c r="O100" s="905">
        <f>+VLOOKUP(B100,'11. SYD'!B96:G521,6,0)</f>
        <v>1028.5999999999999</v>
      </c>
      <c r="P100" s="8"/>
      <c r="Q100" s="8"/>
      <c r="R100" s="8"/>
      <c r="S100" s="905">
        <f>+VLOOKUP(B100,'15. DEPOSFARMA SAS'!$B$12:$G$437,6,0)</f>
        <v>1848</v>
      </c>
      <c r="T100" s="43">
        <f t="shared" si="1"/>
        <v>826</v>
      </c>
      <c r="U100" s="28" t="s">
        <v>1580</v>
      </c>
      <c r="V100" s="28"/>
      <c r="W100" s="869" t="s">
        <v>368</v>
      </c>
      <c r="X100" s="61"/>
      <c r="Y100" s="28"/>
    </row>
    <row r="101" spans="1:25" s="1" customFormat="1">
      <c r="A101" s="15">
        <v>96</v>
      </c>
      <c r="B101" s="51" t="s">
        <v>783</v>
      </c>
      <c r="C101" s="16" t="s">
        <v>305</v>
      </c>
      <c r="D101" s="17">
        <v>2</v>
      </c>
      <c r="E101" s="8">
        <f>+VLOOKUP(B101,'1. PHARMAEUROPEA'!$B$2:$G$427,6,0)</f>
        <v>168867</v>
      </c>
      <c r="F101" s="8"/>
      <c r="G101" s="8"/>
      <c r="H101" s="8">
        <f>+VLOOKUP(B101,'4. OC LA ECONOMIA'!$B$2:$G$437,6,0)</f>
        <v>174318</v>
      </c>
      <c r="I101" s="8"/>
      <c r="J101" s="8">
        <f>+VLOOKUP(B101,'6. COOSBOY'!$B$10:$G$435,6,0)</f>
        <v>127679.99999999999</v>
      </c>
      <c r="K101" s="905"/>
      <c r="L101" s="905"/>
      <c r="M101" s="8"/>
      <c r="N101" s="8"/>
      <c r="O101" s="905">
        <v>200004</v>
      </c>
      <c r="P101" s="8"/>
      <c r="Q101" s="8"/>
      <c r="R101" s="8"/>
      <c r="S101" s="905"/>
      <c r="T101" s="43">
        <f t="shared" si="1"/>
        <v>127679.99999999999</v>
      </c>
      <c r="U101" s="28" t="s">
        <v>14</v>
      </c>
      <c r="V101" s="28"/>
      <c r="W101" s="869" t="s">
        <v>396</v>
      </c>
      <c r="X101" s="61"/>
      <c r="Y101" s="28"/>
    </row>
    <row r="102" spans="1:25" s="1" customFormat="1">
      <c r="A102" s="15">
        <v>97</v>
      </c>
      <c r="B102" s="51" t="s">
        <v>784</v>
      </c>
      <c r="C102" s="16" t="s">
        <v>305</v>
      </c>
      <c r="D102" s="17">
        <v>2</v>
      </c>
      <c r="E102" s="8">
        <f>+VLOOKUP(B102,'1. PHARMAEUROPEA'!$B$2:$G$427,6,0)</f>
        <v>168867</v>
      </c>
      <c r="F102" s="8"/>
      <c r="G102" s="8"/>
      <c r="H102" s="8">
        <f>+VLOOKUP(B102,'4. OC LA ECONOMIA'!$B$2:$G$437,6,0)</f>
        <v>157955</v>
      </c>
      <c r="I102" s="8"/>
      <c r="J102" s="8">
        <f>+VLOOKUP(B102,'6. COOSBOY'!$B$10:$G$435,6,0)</f>
        <v>127679.99999999999</v>
      </c>
      <c r="K102" s="905"/>
      <c r="L102" s="905"/>
      <c r="M102" s="8"/>
      <c r="N102" s="8"/>
      <c r="O102" s="905">
        <v>200004</v>
      </c>
      <c r="P102" s="8"/>
      <c r="Q102" s="8"/>
      <c r="R102" s="8"/>
      <c r="S102" s="905"/>
      <c r="T102" s="43">
        <f t="shared" si="1"/>
        <v>127679.99999999999</v>
      </c>
      <c r="U102" s="28" t="s">
        <v>14</v>
      </c>
      <c r="V102" s="28"/>
      <c r="W102" s="869" t="s">
        <v>396</v>
      </c>
      <c r="X102" s="61"/>
      <c r="Y102" s="28"/>
    </row>
    <row r="103" spans="1:25" s="1" customFormat="1">
      <c r="A103" s="15">
        <v>98</v>
      </c>
      <c r="B103" s="51" t="s">
        <v>785</v>
      </c>
      <c r="C103" s="16" t="s">
        <v>305</v>
      </c>
      <c r="D103" s="17">
        <v>2</v>
      </c>
      <c r="E103" s="8">
        <f>+VLOOKUP(B103,'1. PHARMAEUROPEA'!$B$2:$G$427,6,0)</f>
        <v>168867</v>
      </c>
      <c r="F103" s="8"/>
      <c r="G103" s="8"/>
      <c r="H103" s="8">
        <f>+VLOOKUP(B103,'4. OC LA ECONOMIA'!$B$2:$G$437,6,0)</f>
        <v>174318</v>
      </c>
      <c r="I103" s="8"/>
      <c r="J103" s="8">
        <f>+VLOOKUP(B103,'6. COOSBOY'!$B$10:$G$435,6,0)</f>
        <v>127679.99999999999</v>
      </c>
      <c r="K103" s="905"/>
      <c r="L103" s="905"/>
      <c r="M103" s="8"/>
      <c r="N103" s="8"/>
      <c r="O103" s="905">
        <v>200004</v>
      </c>
      <c r="P103" s="8"/>
      <c r="Q103" s="8"/>
      <c r="R103" s="8"/>
      <c r="S103" s="905"/>
      <c r="T103" s="43">
        <f t="shared" si="1"/>
        <v>127679.99999999999</v>
      </c>
      <c r="U103" s="28" t="s">
        <v>14</v>
      </c>
      <c r="V103" s="28"/>
      <c r="W103" s="869" t="s">
        <v>396</v>
      </c>
      <c r="X103" s="61"/>
      <c r="Y103" s="28"/>
    </row>
    <row r="104" spans="1:25" s="1" customFormat="1">
      <c r="A104" s="15">
        <v>99</v>
      </c>
      <c r="B104" s="51" t="s">
        <v>786</v>
      </c>
      <c r="C104" s="16" t="s">
        <v>305</v>
      </c>
      <c r="D104" s="17">
        <v>8</v>
      </c>
      <c r="E104" s="8">
        <f>+VLOOKUP(B104,'1. PHARMAEUROPEA'!$B$2:$G$427,6,0)</f>
        <v>6647</v>
      </c>
      <c r="F104" s="8">
        <f>+VLOOKUP(B104,'2. LABORATORIOS LTDA'!$B$2:$G$427,6,0)</f>
        <v>9588</v>
      </c>
      <c r="G104" s="8"/>
      <c r="H104" s="8"/>
      <c r="I104" s="8">
        <f>+VLOOKUP(B104,'5. COBO Y ASOCIADOS'!$B$2:$G$427,6,0)</f>
        <v>9689</v>
      </c>
      <c r="J104" s="8">
        <f>+VLOOKUP(B104,'6. COOSBOY'!$B$10:$G$435,6,0)</f>
        <v>10394.519999999999</v>
      </c>
      <c r="K104" s="905"/>
      <c r="L104" s="905"/>
      <c r="M104" s="8"/>
      <c r="N104" s="8"/>
      <c r="O104" s="905">
        <f>+VLOOKUP(B104,'11. SYD'!B100:G525,6,0)</f>
        <v>11186</v>
      </c>
      <c r="P104" s="8"/>
      <c r="Q104" s="8"/>
      <c r="R104" s="8"/>
      <c r="S104" s="905"/>
      <c r="T104" s="43">
        <f t="shared" si="1"/>
        <v>6647</v>
      </c>
      <c r="U104" s="28" t="s">
        <v>1574</v>
      </c>
      <c r="V104" s="28"/>
      <c r="W104" s="869" t="s">
        <v>1676</v>
      </c>
      <c r="X104" s="61"/>
      <c r="Y104" s="28" t="s">
        <v>1670</v>
      </c>
    </row>
    <row r="105" spans="1:25" s="1" customFormat="1">
      <c r="A105" s="15">
        <v>100</v>
      </c>
      <c r="B105" s="51" t="s">
        <v>86</v>
      </c>
      <c r="C105" s="16" t="s">
        <v>305</v>
      </c>
      <c r="D105" s="17">
        <v>96</v>
      </c>
      <c r="E105" s="8">
        <f>+VLOOKUP(B105,'1. PHARMAEUROPEA'!$B$2:$G$427,6,0)</f>
        <v>5317</v>
      </c>
      <c r="F105" s="8">
        <f>+VLOOKUP(B105,'2. LABORATORIOS LTDA'!$B$2:$G$427,6,0)</f>
        <v>6588</v>
      </c>
      <c r="G105" s="8"/>
      <c r="H105" s="8">
        <f>+VLOOKUP(B105,'4. OC LA ECONOMIA'!$B$2:$G$437,6,0)</f>
        <v>5162</v>
      </c>
      <c r="I105" s="8">
        <f>+VLOOKUP(B105,'5. COBO Y ASOCIADOS'!$B$2:$G$427,6,0)</f>
        <v>6657</v>
      </c>
      <c r="J105" s="8">
        <f>+VLOOKUP(B105,'6. COOSBOY'!$B$10:$G$435,6,0)</f>
        <v>7142.0999999999995</v>
      </c>
      <c r="K105" s="905"/>
      <c r="L105" s="905"/>
      <c r="M105" s="8"/>
      <c r="N105" s="8"/>
      <c r="O105" s="905">
        <f>+VLOOKUP(B105,'11. SYD'!B101:G526,6,0)</f>
        <v>8280</v>
      </c>
      <c r="P105" s="8"/>
      <c r="Q105" s="8"/>
      <c r="R105" s="8"/>
      <c r="S105" s="905"/>
      <c r="T105" s="43">
        <f t="shared" si="1"/>
        <v>5162</v>
      </c>
      <c r="U105" s="28" t="s">
        <v>1574</v>
      </c>
      <c r="V105" s="28"/>
      <c r="W105" s="869" t="s">
        <v>1676</v>
      </c>
      <c r="X105" s="61"/>
      <c r="Y105" s="28" t="s">
        <v>1670</v>
      </c>
    </row>
    <row r="106" spans="1:25" s="1" customFormat="1">
      <c r="A106" s="15">
        <v>101</v>
      </c>
      <c r="B106" s="51" t="s">
        <v>87</v>
      </c>
      <c r="C106" s="16" t="s">
        <v>305</v>
      </c>
      <c r="D106" s="17">
        <v>48</v>
      </c>
      <c r="E106" s="8">
        <f>+VLOOKUP(B106,'1. PHARMAEUROPEA'!$B$2:$G$427,6,0)</f>
        <v>6407</v>
      </c>
      <c r="F106" s="8">
        <f>+VLOOKUP(B106,'2. LABORATORIOS LTDA'!$B$2:$G$427,6,0)</f>
        <v>6235</v>
      </c>
      <c r="G106" s="8"/>
      <c r="H106" s="8">
        <f>+VLOOKUP(B106,'4. OC LA ECONOMIA'!$B$2:$G$437,6,0)</f>
        <v>4545</v>
      </c>
      <c r="I106" s="8">
        <f>+VLOOKUP(B106,'5. COBO Y ASOCIADOS'!$B$2:$G$427,6,0)</f>
        <v>6301</v>
      </c>
      <c r="J106" s="8">
        <f>+VLOOKUP(B106,'6. COOSBOY'!$B$10:$G$435,6,0)</f>
        <v>6760.2</v>
      </c>
      <c r="K106" s="905"/>
      <c r="L106" s="905"/>
      <c r="M106" s="8"/>
      <c r="N106" s="8">
        <f>+VLOOKUP(B106,'10. PRO H'!$B$2:$G$427,6,0)</f>
        <v>4038</v>
      </c>
      <c r="O106" s="905">
        <f>+VLOOKUP(B106,'11. SYD'!B102:G527,6,0)</f>
        <v>7686</v>
      </c>
      <c r="P106" s="8"/>
      <c r="Q106" s="8"/>
      <c r="R106" s="8"/>
      <c r="S106" s="905"/>
      <c r="T106" s="43">
        <f t="shared" si="1"/>
        <v>4038</v>
      </c>
      <c r="U106" s="28" t="s">
        <v>1580</v>
      </c>
      <c r="V106" s="28"/>
      <c r="W106" s="869" t="s">
        <v>368</v>
      </c>
      <c r="X106" s="61"/>
      <c r="Y106" s="28"/>
    </row>
    <row r="107" spans="1:25" s="1" customFormat="1">
      <c r="A107" s="15">
        <v>102</v>
      </c>
      <c r="B107" s="51" t="s">
        <v>88</v>
      </c>
      <c r="C107" s="16" t="s">
        <v>314</v>
      </c>
      <c r="D107" s="17">
        <v>30</v>
      </c>
      <c r="E107" s="8">
        <f>+VLOOKUP(B107,'1. PHARMAEUROPEA'!$B$2:$G$427,6,0)</f>
        <v>357280</v>
      </c>
      <c r="F107" s="8"/>
      <c r="G107" s="8"/>
      <c r="H107" s="8">
        <f>+VLOOKUP(B107,'4. OC LA ECONOMIA'!$B$2:$G$437,6,0)</f>
        <v>439218</v>
      </c>
      <c r="I107" s="8"/>
      <c r="J107" s="8">
        <f>+VLOOKUP(B107,'6. COOSBOY'!$B$10:$G$435,6,0)</f>
        <v>208521.60000000003</v>
      </c>
      <c r="K107" s="905"/>
      <c r="L107" s="905"/>
      <c r="M107" s="8"/>
      <c r="N107" s="8"/>
      <c r="O107" s="905"/>
      <c r="P107" s="8">
        <f>+VLOOKUP(B107,'12. REM EQUIPOS'!$B$4:$G$429,6,0)</f>
        <v>246906</v>
      </c>
      <c r="Q107" s="8"/>
      <c r="R107" s="8"/>
      <c r="S107" s="905">
        <f>+VLOOKUP(B107,'15. DEPOSFARMA SAS'!$B$12:$G$437,6,0)</f>
        <v>224112</v>
      </c>
      <c r="T107" s="43">
        <f t="shared" si="1"/>
        <v>208521.60000000003</v>
      </c>
      <c r="U107" s="28" t="s">
        <v>14</v>
      </c>
      <c r="V107" s="28"/>
      <c r="W107" s="869" t="s">
        <v>401</v>
      </c>
      <c r="X107" s="61"/>
      <c r="Y107" s="28"/>
    </row>
    <row r="108" spans="1:25" s="879" customFormat="1">
      <c r="A108" s="743">
        <v>103</v>
      </c>
      <c r="B108" s="872" t="s">
        <v>89</v>
      </c>
      <c r="C108" s="873" t="s">
        <v>305</v>
      </c>
      <c r="D108" s="874">
        <v>24</v>
      </c>
      <c r="E108" s="735"/>
      <c r="F108" s="735"/>
      <c r="G108" s="735">
        <f>+VLOOKUP(B108,'3. HOSPIMEDICS'!$B$2:$G$427,6,0)</f>
        <v>4244.4400000000005</v>
      </c>
      <c r="H108" s="735">
        <f>+VLOOKUP(B108,'4. OC LA ECONOMIA'!$B$2:$G$437,6,0)</f>
        <v>237440</v>
      </c>
      <c r="I108" s="735"/>
      <c r="J108" s="735"/>
      <c r="K108" s="735"/>
      <c r="L108" s="735"/>
      <c r="M108" s="735"/>
      <c r="N108" s="735"/>
      <c r="O108" s="735"/>
      <c r="P108" s="735">
        <f>+VLOOKUP(B108,'12. REM EQUIPOS'!$B$4:$G$429,6,0)</f>
        <v>274340</v>
      </c>
      <c r="Q108" s="735">
        <f>+VLOOKUP(B108,'13. MEDICA C.I. LTDA.'!$B$2:$G$427,6,0)</f>
        <v>10440</v>
      </c>
      <c r="R108" s="735"/>
      <c r="S108" s="735"/>
      <c r="T108" s="875">
        <f t="shared" si="1"/>
        <v>4244.4400000000005</v>
      </c>
      <c r="U108" s="876"/>
      <c r="V108" s="876"/>
      <c r="W108" s="877"/>
      <c r="X108" s="878" t="s">
        <v>1675</v>
      </c>
      <c r="Y108" s="876" t="s">
        <v>1702</v>
      </c>
    </row>
    <row r="109" spans="1:25" s="22" customFormat="1">
      <c r="A109" s="15">
        <v>104</v>
      </c>
      <c r="B109" s="51" t="s">
        <v>90</v>
      </c>
      <c r="C109" s="16" t="s">
        <v>315</v>
      </c>
      <c r="D109" s="17">
        <v>4</v>
      </c>
      <c r="E109" s="8">
        <f>+VLOOKUP(B109,'1. PHARMAEUROPEA'!$B$2:$G$427,6,0)</f>
        <v>6527</v>
      </c>
      <c r="F109" s="8">
        <f>+VLOOKUP(B109,'2. LABORATORIOS LTDA'!$B$2:$G$427,6,0)</f>
        <v>121056</v>
      </c>
      <c r="G109" s="8"/>
      <c r="H109" s="8">
        <f>+VLOOKUP(B109,'4. OC LA ECONOMIA'!$B$2:$G$437,6,0)</f>
        <v>129792</v>
      </c>
      <c r="I109" s="8">
        <f>+VLOOKUP(B109,'5. COBO Y ASOCIADOS'!$B$2:$G$427,6,0)</f>
        <v>121357</v>
      </c>
      <c r="J109" s="8">
        <f>+VLOOKUP(B109,'6. COOSBOY'!$B$10:$G$435,6,0)</f>
        <v>130206.23999999999</v>
      </c>
      <c r="K109" s="905"/>
      <c r="L109" s="905"/>
      <c r="M109" s="8"/>
      <c r="N109" s="8">
        <f>+VLOOKUP(B109,'10. PRO H'!$B$2:$G$427,6,0)</f>
        <v>5000</v>
      </c>
      <c r="O109" s="905">
        <f>+VLOOKUP(B109,'11. SYD'!B105:G530,6,0)</f>
        <v>13102</v>
      </c>
      <c r="P109" s="8"/>
      <c r="Q109" s="8"/>
      <c r="R109" s="8"/>
      <c r="S109" s="905"/>
      <c r="T109" s="895">
        <f t="shared" si="1"/>
        <v>5000</v>
      </c>
      <c r="U109" s="21" t="s">
        <v>1574</v>
      </c>
      <c r="V109" s="21"/>
      <c r="W109" s="896" t="s">
        <v>1676</v>
      </c>
      <c r="X109" s="897"/>
      <c r="Y109" s="21"/>
    </row>
    <row r="110" spans="1:25" s="1" customFormat="1">
      <c r="A110" s="15">
        <v>105</v>
      </c>
      <c r="B110" s="51" t="s">
        <v>91</v>
      </c>
      <c r="C110" s="16" t="s">
        <v>899</v>
      </c>
      <c r="D110" s="17">
        <v>30</v>
      </c>
      <c r="E110" s="8"/>
      <c r="F110" s="8">
        <f>+VLOOKUP(B110,'2. LABORATORIOS LTDA'!$B$2:$G$427,6,0)</f>
        <v>133793</v>
      </c>
      <c r="G110" s="8">
        <f>+VLOOKUP(B110,'3. HOSPIMEDICS'!$B$2:$G$427,6,0)</f>
        <v>110000</v>
      </c>
      <c r="H110" s="8">
        <f>+VLOOKUP(B110,'4. OC LA ECONOMIA'!$B$2:$G$437,6,0)</f>
        <v>152039</v>
      </c>
      <c r="I110" s="8">
        <f>+VLOOKUP(B110,'5. COBO Y ASOCIADOS'!$B$2:$G$427,6,0)</f>
        <v>135345</v>
      </c>
      <c r="J110" s="8">
        <f>+VLOOKUP(B110,'6. COOSBOY'!$B$10:$G$435,6,0)</f>
        <v>142660</v>
      </c>
      <c r="K110" s="905"/>
      <c r="L110" s="905"/>
      <c r="M110" s="8"/>
      <c r="N110" s="8"/>
      <c r="O110" s="905">
        <f>+VLOOKUP(B110,'11. SYD'!B106:G531,6,0)</f>
        <v>173448</v>
      </c>
      <c r="P110" s="8"/>
      <c r="Q110" s="8"/>
      <c r="R110" s="8"/>
      <c r="S110" s="905"/>
      <c r="T110" s="43">
        <f t="shared" si="1"/>
        <v>110000</v>
      </c>
      <c r="U110" s="28" t="s">
        <v>1574</v>
      </c>
      <c r="V110" s="28"/>
      <c r="W110" s="869" t="s">
        <v>1676</v>
      </c>
      <c r="X110" s="61"/>
      <c r="Y110" s="28" t="s">
        <v>1677</v>
      </c>
    </row>
    <row r="111" spans="1:25" s="1" customFormat="1" ht="30">
      <c r="A111" s="15">
        <v>106</v>
      </c>
      <c r="B111" s="51" t="s">
        <v>92</v>
      </c>
      <c r="C111" s="16" t="s">
        <v>305</v>
      </c>
      <c r="D111" s="17">
        <v>12</v>
      </c>
      <c r="E111" s="8"/>
      <c r="F111" s="8">
        <f>+VLOOKUP(B111,'2. LABORATORIOS LTDA'!$B$2:$G$427,6,0)</f>
        <v>1099940</v>
      </c>
      <c r="G111" s="8"/>
      <c r="H111" s="8"/>
      <c r="I111" s="8"/>
      <c r="J111" s="8">
        <f>+VLOOKUP(B111,'6. COOSBOY'!$B$10:$G$435,6,0)</f>
        <v>1168109.6000000001</v>
      </c>
      <c r="K111" s="905"/>
      <c r="L111" s="905"/>
      <c r="M111" s="8"/>
      <c r="N111" s="8">
        <f>+VLOOKUP(B111,'10. PRO H'!$B$2:$G$427,6,0)</f>
        <v>937500</v>
      </c>
      <c r="O111" s="905"/>
      <c r="P111" s="8"/>
      <c r="Q111" s="8"/>
      <c r="R111" s="8"/>
      <c r="S111" s="905">
        <f>+VLOOKUP(B111,'15. DEPOSFARMA SAS'!$B$12:$G$437,6,0)</f>
        <v>1105000</v>
      </c>
      <c r="T111" s="43">
        <f t="shared" si="1"/>
        <v>937500</v>
      </c>
      <c r="U111" s="28" t="s">
        <v>1574</v>
      </c>
      <c r="V111" s="28"/>
      <c r="W111" s="869" t="s">
        <v>1676</v>
      </c>
      <c r="X111" s="61"/>
      <c r="Y111" s="28" t="s">
        <v>1677</v>
      </c>
    </row>
    <row r="112" spans="1:25" s="1" customFormat="1" ht="30">
      <c r="A112" s="15">
        <v>107</v>
      </c>
      <c r="B112" s="51" t="s">
        <v>93</v>
      </c>
      <c r="C112" s="16" t="s">
        <v>316</v>
      </c>
      <c r="D112" s="17">
        <v>8</v>
      </c>
      <c r="E112" s="8"/>
      <c r="F112" s="8">
        <f>+VLOOKUP(B112,'2. LABORATORIOS LTDA'!$B$2:$G$427,6,0)</f>
        <v>4719</v>
      </c>
      <c r="G112" s="8"/>
      <c r="H112" s="8"/>
      <c r="I112" s="8">
        <f>+VLOOKUP(B112,'5. COBO Y ASOCIADOS'!$B$2:$G$427,6,0)</f>
        <v>4769</v>
      </c>
      <c r="J112" s="8">
        <f>+VLOOKUP(B112,'6. COOSBOY'!$B$10:$G$435,6,0)</f>
        <v>5161.9199999999992</v>
      </c>
      <c r="K112" s="905"/>
      <c r="L112" s="905"/>
      <c r="M112" s="8"/>
      <c r="N112" s="8"/>
      <c r="O112" s="905"/>
      <c r="P112" s="8"/>
      <c r="Q112" s="8"/>
      <c r="R112" s="8"/>
      <c r="S112" s="905"/>
      <c r="T112" s="43">
        <f t="shared" si="1"/>
        <v>4719</v>
      </c>
      <c r="U112" s="28" t="s">
        <v>1574</v>
      </c>
      <c r="V112" s="28"/>
      <c r="W112" s="869" t="s">
        <v>529</v>
      </c>
      <c r="X112" s="61"/>
      <c r="Y112" s="28"/>
    </row>
    <row r="113" spans="1:25" s="1" customFormat="1">
      <c r="A113" s="15">
        <v>108</v>
      </c>
      <c r="B113" s="51" t="s">
        <v>94</v>
      </c>
      <c r="C113" s="16" t="s">
        <v>305</v>
      </c>
      <c r="D113" s="17">
        <v>200</v>
      </c>
      <c r="E113" s="8">
        <f>+VLOOKUP(B113,'1. PHARMAEUROPEA'!$B$2:$G$427,6,0)</f>
        <v>28922</v>
      </c>
      <c r="F113" s="8"/>
      <c r="G113" s="8"/>
      <c r="H113" s="8">
        <f>+VLOOKUP(B113,'4. OC LA ECONOMIA'!$B$2:$G$437,6,0)</f>
        <v>10802</v>
      </c>
      <c r="I113" s="8"/>
      <c r="J113" s="8">
        <f>+VLOOKUP(B113,'6. COOSBOY'!$B$10:$G$435,6,0)</f>
        <v>10646.944000000001</v>
      </c>
      <c r="K113" s="905"/>
      <c r="L113" s="905"/>
      <c r="M113" s="8"/>
      <c r="N113" s="8"/>
      <c r="O113" s="905">
        <f>+VLOOKUP(B113,'11. SYD'!B109:G534,6,0)</f>
        <v>14679.8</v>
      </c>
      <c r="P113" s="8"/>
      <c r="Q113" s="8"/>
      <c r="R113" s="8"/>
      <c r="S113" s="905"/>
      <c r="T113" s="43">
        <f t="shared" si="1"/>
        <v>10646.944000000001</v>
      </c>
      <c r="U113" s="28" t="s">
        <v>14</v>
      </c>
      <c r="V113" s="28"/>
      <c r="W113" s="869" t="s">
        <v>1678</v>
      </c>
      <c r="X113" s="61"/>
      <c r="Y113" s="28"/>
    </row>
    <row r="114" spans="1:25" s="1" customFormat="1">
      <c r="A114" s="15">
        <v>109</v>
      </c>
      <c r="B114" s="51" t="s">
        <v>95</v>
      </c>
      <c r="C114" s="16" t="s">
        <v>305</v>
      </c>
      <c r="D114" s="17">
        <v>80</v>
      </c>
      <c r="E114" s="8">
        <f>+VLOOKUP(B114,'1. PHARMAEUROPEA'!$B$2:$G$427,6,0)</f>
        <v>28922</v>
      </c>
      <c r="F114" s="8"/>
      <c r="G114" s="8"/>
      <c r="H114" s="8">
        <f>+VLOOKUP(B114,'4. OC LA ECONOMIA'!$B$2:$G$437,6,0)</f>
        <v>10802</v>
      </c>
      <c r="I114" s="8"/>
      <c r="J114" s="8">
        <f>+VLOOKUP(B114,'6. COOSBOY'!$B$10:$G$435,6,0)</f>
        <v>10646.944000000001</v>
      </c>
      <c r="K114" s="905"/>
      <c r="L114" s="905"/>
      <c r="M114" s="8"/>
      <c r="N114" s="8"/>
      <c r="O114" s="905">
        <f>+VLOOKUP(B114,'11. SYD'!B110:G535,6,0)</f>
        <v>14714.6</v>
      </c>
      <c r="P114" s="8"/>
      <c r="Q114" s="8"/>
      <c r="R114" s="8"/>
      <c r="S114" s="905"/>
      <c r="T114" s="43">
        <f t="shared" si="1"/>
        <v>10646.944000000001</v>
      </c>
      <c r="U114" s="28" t="s">
        <v>14</v>
      </c>
      <c r="V114" s="28"/>
      <c r="W114" s="869" t="s">
        <v>1678</v>
      </c>
      <c r="X114" s="61"/>
      <c r="Y114" s="28"/>
    </row>
    <row r="115" spans="1:25" s="879" customFormat="1">
      <c r="A115" s="743">
        <v>110</v>
      </c>
      <c r="B115" s="872" t="s">
        <v>787</v>
      </c>
      <c r="C115" s="873" t="s">
        <v>305</v>
      </c>
      <c r="D115" s="874">
        <v>4</v>
      </c>
      <c r="E115" s="735"/>
      <c r="F115" s="735"/>
      <c r="G115" s="735"/>
      <c r="H115" s="735"/>
      <c r="I115" s="735"/>
      <c r="J115" s="735"/>
      <c r="K115" s="905"/>
      <c r="L115" s="905"/>
      <c r="M115" s="735"/>
      <c r="N115" s="735"/>
      <c r="O115" s="905"/>
      <c r="P115" s="735"/>
      <c r="Q115" s="735"/>
      <c r="R115" s="735"/>
      <c r="S115" s="905"/>
      <c r="T115" s="875">
        <f t="shared" si="1"/>
        <v>0</v>
      </c>
      <c r="U115" s="876"/>
      <c r="V115" s="876"/>
      <c r="W115" s="877"/>
      <c r="X115" s="878" t="s">
        <v>1675</v>
      </c>
      <c r="Y115" s="876" t="s">
        <v>1671</v>
      </c>
    </row>
    <row r="116" spans="1:25" s="1" customFormat="1">
      <c r="A116" s="15">
        <v>111</v>
      </c>
      <c r="B116" s="731" t="s">
        <v>788</v>
      </c>
      <c r="C116" s="49" t="s">
        <v>305</v>
      </c>
      <c r="D116" s="50">
        <v>20</v>
      </c>
      <c r="E116" s="8">
        <f>+VLOOKUP(B116,'1. PHARMAEUROPEA'!$B$2:$G$427,6,0)</f>
        <v>12000</v>
      </c>
      <c r="F116" s="8"/>
      <c r="G116" s="8"/>
      <c r="H116" s="8">
        <f>+VLOOKUP(B116,'4. OC LA ECONOMIA'!$B$2:$G$437,6,0)</f>
        <v>14610</v>
      </c>
      <c r="I116" s="8"/>
      <c r="J116" s="8"/>
      <c r="K116" s="905"/>
      <c r="L116" s="905"/>
      <c r="M116" s="8"/>
      <c r="N116" s="8"/>
      <c r="O116" s="905">
        <f>+VLOOKUP(B116,'11. SYD'!B112:G537,6,0)</f>
        <v>17143</v>
      </c>
      <c r="P116" s="8">
        <f>+VLOOKUP(B116,'12. REM EQUIPOS'!$B$4:$G$429,6,0)</f>
        <v>12100</v>
      </c>
      <c r="Q116" s="8"/>
      <c r="R116" s="8"/>
      <c r="S116" s="905"/>
      <c r="T116" s="43">
        <f t="shared" si="1"/>
        <v>12000</v>
      </c>
      <c r="U116" s="28" t="s">
        <v>1573</v>
      </c>
      <c r="V116" s="28"/>
      <c r="W116" s="869" t="s">
        <v>1679</v>
      </c>
      <c r="X116" s="61"/>
      <c r="Y116" s="28"/>
    </row>
    <row r="117" spans="1:25" s="1" customFormat="1">
      <c r="A117" s="15">
        <v>112</v>
      </c>
      <c r="B117" s="51" t="s">
        <v>789</v>
      </c>
      <c r="C117" s="16" t="s">
        <v>305</v>
      </c>
      <c r="D117" s="17">
        <v>15</v>
      </c>
      <c r="E117" s="8">
        <f>+VLOOKUP(B117,'1. PHARMAEUROPEA'!$B$2:$G$427,6,0)</f>
        <v>12000</v>
      </c>
      <c r="F117" s="8"/>
      <c r="G117" s="8"/>
      <c r="H117" s="8"/>
      <c r="I117" s="8"/>
      <c r="J117" s="8"/>
      <c r="K117" s="905"/>
      <c r="L117" s="905"/>
      <c r="M117" s="8"/>
      <c r="N117" s="8"/>
      <c r="O117" s="905">
        <f>+VLOOKUP(B117,'11. SYD'!B113:G538,6,0)</f>
        <v>17143</v>
      </c>
      <c r="P117" s="8">
        <f>+VLOOKUP(B117,'12. REM EQUIPOS'!$B$4:$G$429,6,0)</f>
        <v>12100</v>
      </c>
      <c r="Q117" s="8"/>
      <c r="R117" s="8"/>
      <c r="S117" s="905"/>
      <c r="T117" s="43">
        <f t="shared" si="1"/>
        <v>12000</v>
      </c>
      <c r="U117" s="28" t="s">
        <v>1573</v>
      </c>
      <c r="V117" s="28"/>
      <c r="W117" s="869" t="s">
        <v>1679</v>
      </c>
      <c r="X117" s="61"/>
      <c r="Y117" s="28"/>
    </row>
    <row r="118" spans="1:25" s="1" customFormat="1">
      <c r="A118" s="15">
        <v>113</v>
      </c>
      <c r="B118" s="51" t="s">
        <v>790</v>
      </c>
      <c r="C118" s="16" t="s">
        <v>305</v>
      </c>
      <c r="D118" s="17">
        <v>15</v>
      </c>
      <c r="E118" s="8">
        <f>+VLOOKUP(B118,'1. PHARMAEUROPEA'!$B$2:$G$427,6,0)</f>
        <v>12000</v>
      </c>
      <c r="F118" s="8"/>
      <c r="G118" s="8"/>
      <c r="H118" s="8">
        <f>+VLOOKUP(B118,'4. OC LA ECONOMIA'!$B$2:$G$437,6,0)</f>
        <v>15000</v>
      </c>
      <c r="I118" s="8"/>
      <c r="J118" s="8"/>
      <c r="K118" s="905"/>
      <c r="L118" s="905"/>
      <c r="M118" s="8"/>
      <c r="N118" s="8"/>
      <c r="O118" s="905">
        <f>+VLOOKUP(B118,'11. SYD'!B114:G539,6,0)</f>
        <v>17870.96</v>
      </c>
      <c r="P118" s="8">
        <f>+VLOOKUP(B118,'12. REM EQUIPOS'!$B$4:$G$429,6,0)</f>
        <v>12100</v>
      </c>
      <c r="Q118" s="8"/>
      <c r="R118" s="8"/>
      <c r="S118" s="905"/>
      <c r="T118" s="43">
        <f t="shared" si="1"/>
        <v>12000</v>
      </c>
      <c r="U118" s="28" t="s">
        <v>1573</v>
      </c>
      <c r="V118" s="28"/>
      <c r="W118" s="869" t="s">
        <v>1679</v>
      </c>
      <c r="X118" s="61"/>
      <c r="Y118" s="28"/>
    </row>
    <row r="119" spans="1:25" s="1" customFormat="1">
      <c r="A119" s="15">
        <v>114</v>
      </c>
      <c r="B119" s="51" t="s">
        <v>791</v>
      </c>
      <c r="C119" s="16" t="s">
        <v>305</v>
      </c>
      <c r="D119" s="17">
        <v>40</v>
      </c>
      <c r="E119" s="8"/>
      <c r="F119" s="8"/>
      <c r="G119" s="8"/>
      <c r="H119" s="8">
        <f>+VLOOKUP(B119,'4. OC LA ECONOMIA'!$B$2:$G$437,6,0)</f>
        <v>19545</v>
      </c>
      <c r="I119" s="8"/>
      <c r="J119" s="8"/>
      <c r="K119" s="905"/>
      <c r="L119" s="905"/>
      <c r="M119" s="8"/>
      <c r="N119" s="8"/>
      <c r="O119" s="905">
        <f>+VLOOKUP(B119,'11. SYD'!B115:G540,6,0)</f>
        <v>21358</v>
      </c>
      <c r="P119" s="8">
        <f>+VLOOKUP(B119,'12. REM EQUIPOS'!$B$4:$G$429,6,0)</f>
        <v>16445</v>
      </c>
      <c r="Q119" s="8"/>
      <c r="R119" s="8"/>
      <c r="S119" s="905"/>
      <c r="T119" s="43">
        <f t="shared" si="1"/>
        <v>16445</v>
      </c>
      <c r="U119" s="28" t="s">
        <v>354</v>
      </c>
      <c r="V119" s="28"/>
      <c r="W119" s="869" t="s">
        <v>1680</v>
      </c>
      <c r="X119" s="61"/>
      <c r="Y119" s="28"/>
    </row>
    <row r="120" spans="1:25" s="1" customFormat="1">
      <c r="A120" s="15">
        <v>115</v>
      </c>
      <c r="B120" s="51" t="s">
        <v>792</v>
      </c>
      <c r="C120" s="16" t="s">
        <v>305</v>
      </c>
      <c r="D120" s="17">
        <v>20</v>
      </c>
      <c r="E120" s="8"/>
      <c r="F120" s="8"/>
      <c r="G120" s="8"/>
      <c r="H120" s="8">
        <f>+VLOOKUP(B120,'4. OC LA ECONOMIA'!$B$2:$G$437,6,0)</f>
        <v>19545</v>
      </c>
      <c r="I120" s="8"/>
      <c r="J120" s="8"/>
      <c r="K120" s="905"/>
      <c r="L120" s="905"/>
      <c r="M120" s="8"/>
      <c r="N120" s="8"/>
      <c r="O120" s="905">
        <f>+VLOOKUP(B120,'11. SYD'!B116:G541,6,0)</f>
        <v>21358</v>
      </c>
      <c r="P120" s="8">
        <f>+VLOOKUP(B120,'12. REM EQUIPOS'!$B$4:$G$429,6,0)</f>
        <v>16445</v>
      </c>
      <c r="Q120" s="8"/>
      <c r="R120" s="8"/>
      <c r="S120" s="905"/>
      <c r="T120" s="43">
        <f t="shared" si="1"/>
        <v>16445</v>
      </c>
      <c r="U120" s="28" t="s">
        <v>354</v>
      </c>
      <c r="V120" s="28"/>
      <c r="W120" s="869" t="s">
        <v>1680</v>
      </c>
      <c r="X120" s="61"/>
      <c r="Y120" s="28"/>
    </row>
    <row r="121" spans="1:25" s="1" customFormat="1">
      <c r="A121" s="15">
        <v>116</v>
      </c>
      <c r="B121" s="51" t="s">
        <v>793</v>
      </c>
      <c r="C121" s="16" t="s">
        <v>305</v>
      </c>
      <c r="D121" s="17">
        <v>2</v>
      </c>
      <c r="E121" s="8"/>
      <c r="F121" s="8"/>
      <c r="G121" s="8"/>
      <c r="H121" s="8"/>
      <c r="I121" s="8"/>
      <c r="J121" s="8">
        <f>+VLOOKUP(B121,'6. COOSBOY'!$B$10:$G$435,6,0)</f>
        <v>661196.65920000011</v>
      </c>
      <c r="K121" s="905"/>
      <c r="L121" s="905"/>
      <c r="M121" s="8"/>
      <c r="N121" s="8"/>
      <c r="O121" s="905"/>
      <c r="P121" s="8"/>
      <c r="Q121" s="8"/>
      <c r="R121" s="8"/>
      <c r="S121" s="905"/>
      <c r="T121" s="43">
        <f t="shared" si="1"/>
        <v>661196.65920000011</v>
      </c>
      <c r="U121" s="28" t="s">
        <v>14</v>
      </c>
      <c r="V121" s="28"/>
      <c r="W121" s="869" t="s">
        <v>356</v>
      </c>
      <c r="X121" s="61"/>
      <c r="Y121" s="28"/>
    </row>
    <row r="122" spans="1:25" s="1" customFormat="1">
      <c r="A122" s="15">
        <v>117</v>
      </c>
      <c r="B122" s="51" t="s">
        <v>794</v>
      </c>
      <c r="C122" s="16" t="s">
        <v>305</v>
      </c>
      <c r="D122" s="17">
        <v>2</v>
      </c>
      <c r="E122" s="8"/>
      <c r="F122" s="8"/>
      <c r="G122" s="8"/>
      <c r="H122" s="8"/>
      <c r="I122" s="8"/>
      <c r="J122" s="8">
        <f>+VLOOKUP(B122,'6. COOSBOY'!$B$10:$G$435,6,0)</f>
        <v>661196.65920000011</v>
      </c>
      <c r="K122" s="905"/>
      <c r="L122" s="905"/>
      <c r="M122" s="8"/>
      <c r="N122" s="8"/>
      <c r="O122" s="905"/>
      <c r="P122" s="8"/>
      <c r="Q122" s="8"/>
      <c r="R122" s="8"/>
      <c r="S122" s="905"/>
      <c r="T122" s="43">
        <f t="shared" si="1"/>
        <v>661196.65920000011</v>
      </c>
      <c r="U122" s="28" t="s">
        <v>14</v>
      </c>
      <c r="V122" s="28"/>
      <c r="W122" s="869" t="s">
        <v>356</v>
      </c>
      <c r="X122" s="61"/>
      <c r="Y122" s="28"/>
    </row>
    <row r="123" spans="1:25" s="1" customFormat="1">
      <c r="A123" s="15">
        <v>118</v>
      </c>
      <c r="B123" s="51" t="s">
        <v>795</v>
      </c>
      <c r="C123" s="16" t="s">
        <v>305</v>
      </c>
      <c r="D123" s="17">
        <v>2</v>
      </c>
      <c r="E123" s="8"/>
      <c r="F123" s="8"/>
      <c r="G123" s="8"/>
      <c r="H123" s="8"/>
      <c r="I123" s="8"/>
      <c r="J123" s="8">
        <f>+VLOOKUP(B123,'6. COOSBOY'!$B$10:$G$435,6,0)</f>
        <v>661196.65920000011</v>
      </c>
      <c r="K123" s="905"/>
      <c r="L123" s="905"/>
      <c r="M123" s="8"/>
      <c r="N123" s="8"/>
      <c r="O123" s="905"/>
      <c r="P123" s="8"/>
      <c r="Q123" s="8"/>
      <c r="R123" s="8"/>
      <c r="S123" s="905"/>
      <c r="T123" s="43">
        <f t="shared" si="1"/>
        <v>661196.65920000011</v>
      </c>
      <c r="U123" s="28" t="s">
        <v>14</v>
      </c>
      <c r="V123" s="28"/>
      <c r="W123" s="869" t="s">
        <v>356</v>
      </c>
      <c r="X123" s="61"/>
      <c r="Y123" s="28"/>
    </row>
    <row r="124" spans="1:25" s="1" customFormat="1" ht="30">
      <c r="A124" s="15">
        <v>119</v>
      </c>
      <c r="B124" s="51" t="s">
        <v>796</v>
      </c>
      <c r="C124" s="16" t="s">
        <v>305</v>
      </c>
      <c r="D124" s="17">
        <v>10</v>
      </c>
      <c r="E124" s="8">
        <f>+VLOOKUP(B124,'1. PHARMAEUROPEA'!$B$2:$G$427,6,0)</f>
        <v>15413</v>
      </c>
      <c r="F124" s="8">
        <f>+VLOOKUP(B124,'2. LABORATORIOS LTDA'!$B$2:$G$427,6,0)</f>
        <v>13762</v>
      </c>
      <c r="G124" s="8"/>
      <c r="H124" s="8"/>
      <c r="I124" s="8"/>
      <c r="J124" s="8">
        <f>+VLOOKUP(B124,'6. COOSBOY'!$B$10:$G$435,6,0)</f>
        <v>12162.66</v>
      </c>
      <c r="K124" s="905"/>
      <c r="L124" s="905"/>
      <c r="M124" s="8"/>
      <c r="N124" s="8"/>
      <c r="O124" s="905"/>
      <c r="P124" s="8"/>
      <c r="Q124" s="8">
        <f>+VLOOKUP(B124,'13. MEDICA C.I. LTDA.'!$B$2:$G$427,6,0)</f>
        <v>14450</v>
      </c>
      <c r="R124" s="8"/>
      <c r="S124" s="905"/>
      <c r="T124" s="43">
        <f t="shared" si="1"/>
        <v>12162.66</v>
      </c>
      <c r="U124" s="28" t="s">
        <v>14</v>
      </c>
      <c r="V124" s="28"/>
      <c r="W124" s="869" t="s">
        <v>417</v>
      </c>
      <c r="X124" s="61"/>
      <c r="Y124" s="28"/>
    </row>
    <row r="125" spans="1:25" s="1" customFormat="1" ht="30">
      <c r="A125" s="15">
        <v>120</v>
      </c>
      <c r="B125" s="51" t="s">
        <v>96</v>
      </c>
      <c r="C125" s="16" t="s">
        <v>305</v>
      </c>
      <c r="D125" s="17">
        <v>2000</v>
      </c>
      <c r="E125" s="8"/>
      <c r="F125" s="8"/>
      <c r="G125" s="8"/>
      <c r="H125" s="8">
        <f>+VLOOKUP(B125,'4. OC LA ECONOMIA'!$B$2:$G$437,6,0)</f>
        <v>1424</v>
      </c>
      <c r="I125" s="8"/>
      <c r="J125" s="8">
        <f>+VLOOKUP(B125,'6. COOSBOY'!$B$10:$G$435,6,0)</f>
        <v>896.00000000000011</v>
      </c>
      <c r="K125" s="905"/>
      <c r="L125" s="905">
        <f>+VLOOKUP(B125,'8. ALFA TRADING'!$B$2:$G$427,6,0)</f>
        <v>1060</v>
      </c>
      <c r="M125" s="8"/>
      <c r="N125" s="8">
        <f>+VLOOKUP(B125,'10. PRO H'!$B$2:$G$427,6,0)</f>
        <v>6251</v>
      </c>
      <c r="O125" s="905">
        <f>+VLOOKUP(B125,'11. SYD'!B121:G546,6,0)</f>
        <v>1857.2</v>
      </c>
      <c r="P125" s="8"/>
      <c r="Q125" s="8"/>
      <c r="R125" s="8"/>
      <c r="S125" s="905"/>
      <c r="T125" s="43">
        <f t="shared" si="1"/>
        <v>896.00000000000011</v>
      </c>
      <c r="U125" s="28" t="s">
        <v>13</v>
      </c>
      <c r="V125" s="28"/>
      <c r="W125" s="869" t="s">
        <v>1688</v>
      </c>
      <c r="X125" s="61"/>
      <c r="Y125" s="28" t="s">
        <v>1670</v>
      </c>
    </row>
    <row r="126" spans="1:25" s="1" customFormat="1">
      <c r="A126" s="15">
        <v>121</v>
      </c>
      <c r="B126" s="51" t="s">
        <v>797</v>
      </c>
      <c r="C126" s="16" t="s">
        <v>305</v>
      </c>
      <c r="D126" s="17">
        <v>20</v>
      </c>
      <c r="E126" s="8">
        <f>+VLOOKUP(B126,'1. PHARMAEUROPEA'!$B$2:$G$427,6,0)</f>
        <v>170</v>
      </c>
      <c r="F126" s="8"/>
      <c r="G126" s="8"/>
      <c r="H126" s="8">
        <f>+VLOOKUP(B126,'4. OC LA ECONOMIA'!$B$2:$G$437,6,0)</f>
        <v>261</v>
      </c>
      <c r="I126" s="8"/>
      <c r="J126" s="8">
        <f>+VLOOKUP(B126,'6. COOSBOY'!$B$10:$G$435,6,0)</f>
        <v>257.64</v>
      </c>
      <c r="K126" s="905"/>
      <c r="L126" s="905"/>
      <c r="M126" s="8"/>
      <c r="N126" s="8">
        <f>+VLOOKUP(B126,'10. PRO H'!$B$2:$G$427,6,0)</f>
        <v>184</v>
      </c>
      <c r="O126" s="905">
        <f>+VLOOKUP(B126,'11. SYD'!B122:G547,6,0)</f>
        <v>310</v>
      </c>
      <c r="P126" s="8">
        <f>+VLOOKUP(B126,'12. REM EQUIPOS'!$B$4:$G$429,6,0)</f>
        <v>191.4</v>
      </c>
      <c r="Q126" s="8"/>
      <c r="R126" s="8"/>
      <c r="S126" s="905"/>
      <c r="T126" s="43">
        <f t="shared" si="1"/>
        <v>170</v>
      </c>
      <c r="U126" s="28" t="s">
        <v>1573</v>
      </c>
      <c r="V126" s="28"/>
      <c r="W126" s="869" t="s">
        <v>383</v>
      </c>
      <c r="X126" s="61"/>
      <c r="Y126" s="28"/>
    </row>
    <row r="127" spans="1:25" s="1" customFormat="1">
      <c r="A127" s="15">
        <v>122</v>
      </c>
      <c r="B127" s="51" t="s">
        <v>798</v>
      </c>
      <c r="C127" s="16" t="s">
        <v>304</v>
      </c>
      <c r="D127" s="17">
        <v>4</v>
      </c>
      <c r="E127" s="8">
        <f>+VLOOKUP(B127,'1. PHARMAEUROPEA'!$B$2:$G$427,6,0)</f>
        <v>18416</v>
      </c>
      <c r="F127" s="8"/>
      <c r="G127" s="8"/>
      <c r="H127" s="8">
        <f>+VLOOKUP(B127,'4. OC LA ECONOMIA'!$B$2:$G$437,6,0)</f>
        <v>13920</v>
      </c>
      <c r="I127" s="8"/>
      <c r="J127" s="8">
        <f>+VLOOKUP(B127,'6. COOSBOY'!$B$10:$G$435,6,0)</f>
        <v>14570.203199999998</v>
      </c>
      <c r="K127" s="905"/>
      <c r="L127" s="905"/>
      <c r="M127" s="8"/>
      <c r="N127" s="8">
        <f>+VLOOKUP(B127,'10. PRO H'!$B$2:$G$427,6,0)</f>
        <v>14500</v>
      </c>
      <c r="O127" s="905">
        <v>14800</v>
      </c>
      <c r="P127" s="8">
        <f>+VLOOKUP(B127,'12. REM EQUIPOS'!$B$4:$G$429,6,0)</f>
        <v>14500</v>
      </c>
      <c r="Q127" s="8">
        <v>17300</v>
      </c>
      <c r="R127" s="8"/>
      <c r="S127" s="905"/>
      <c r="T127" s="43">
        <f t="shared" si="1"/>
        <v>13920</v>
      </c>
      <c r="U127" s="28" t="s">
        <v>13</v>
      </c>
      <c r="V127" s="28"/>
      <c r="W127" s="869" t="s">
        <v>408</v>
      </c>
      <c r="X127" s="61"/>
      <c r="Y127" s="28"/>
    </row>
    <row r="128" spans="1:25" s="1" customFormat="1">
      <c r="A128" s="15">
        <v>123</v>
      </c>
      <c r="B128" s="51" t="s">
        <v>97</v>
      </c>
      <c r="C128" s="16" t="s">
        <v>304</v>
      </c>
      <c r="D128" s="17">
        <v>40</v>
      </c>
      <c r="E128" s="8">
        <f>+VLOOKUP(B128,'1. PHARMAEUROPEA'!$B$2:$G$427,6,0)</f>
        <v>18416</v>
      </c>
      <c r="F128" s="8"/>
      <c r="G128" s="8"/>
      <c r="H128" s="8">
        <f>+VLOOKUP(B128,'4. OC LA ECONOMIA'!$B$2:$G$437,6,0)</f>
        <v>13920</v>
      </c>
      <c r="I128" s="8"/>
      <c r="J128" s="8">
        <f>+VLOOKUP(B128,'6. COOSBOY'!$B$10:$G$435,6,0)</f>
        <v>14570.203199999998</v>
      </c>
      <c r="K128" s="905"/>
      <c r="L128" s="905"/>
      <c r="M128" s="8"/>
      <c r="N128" s="8">
        <f>+VLOOKUP(B128,'10. PRO H'!$B$2:$G$427,6,0)</f>
        <v>14500</v>
      </c>
      <c r="O128" s="905">
        <v>14800</v>
      </c>
      <c r="P128" s="8">
        <f>+VLOOKUP(B128,'12. REM EQUIPOS'!$B$4:$G$429,6,0)</f>
        <v>14500</v>
      </c>
      <c r="Q128" s="8">
        <v>17300</v>
      </c>
      <c r="R128" s="8"/>
      <c r="S128" s="905"/>
      <c r="T128" s="43">
        <f t="shared" si="1"/>
        <v>13920</v>
      </c>
      <c r="U128" s="28" t="s">
        <v>13</v>
      </c>
      <c r="V128" s="28"/>
      <c r="W128" s="869" t="s">
        <v>408</v>
      </c>
      <c r="X128" s="61"/>
      <c r="Y128" s="28"/>
    </row>
    <row r="129" spans="1:25" s="1" customFormat="1">
      <c r="A129" s="15">
        <v>124</v>
      </c>
      <c r="B129" s="51" t="s">
        <v>98</v>
      </c>
      <c r="C129" s="16" t="s">
        <v>304</v>
      </c>
      <c r="D129" s="17">
        <v>4</v>
      </c>
      <c r="E129" s="8">
        <f>+VLOOKUP(B129,'1. PHARMAEUROPEA'!$B$2:$G$427,6,0)</f>
        <v>18416</v>
      </c>
      <c r="F129" s="8"/>
      <c r="G129" s="8"/>
      <c r="H129" s="8">
        <f>+VLOOKUP(B129,'4. OC LA ECONOMIA'!$B$2:$G$437,6,0)</f>
        <v>13920</v>
      </c>
      <c r="I129" s="8"/>
      <c r="J129" s="8">
        <f>+VLOOKUP(B129,'6. COOSBOY'!$B$10:$G$435,6,0)</f>
        <v>14570.203199999998</v>
      </c>
      <c r="K129" s="905"/>
      <c r="L129" s="905"/>
      <c r="M129" s="8"/>
      <c r="N129" s="8">
        <f>+VLOOKUP(B129,'10. PRO H'!$B$2:$G$427,6,0)</f>
        <v>14500</v>
      </c>
      <c r="O129" s="905">
        <v>18200</v>
      </c>
      <c r="P129" s="8">
        <f>+VLOOKUP(B129,'12. REM EQUIPOS'!$B$4:$G$429,6,0)</f>
        <v>14500</v>
      </c>
      <c r="Q129" s="8">
        <v>17300</v>
      </c>
      <c r="R129" s="8"/>
      <c r="S129" s="905"/>
      <c r="T129" s="43">
        <f t="shared" si="1"/>
        <v>13920</v>
      </c>
      <c r="U129" s="28" t="s">
        <v>13</v>
      </c>
      <c r="V129" s="28"/>
      <c r="W129" s="869" t="s">
        <v>408</v>
      </c>
      <c r="X129" s="61"/>
      <c r="Y129" s="28"/>
    </row>
    <row r="130" spans="1:25" s="1" customFormat="1">
      <c r="A130" s="15">
        <v>125</v>
      </c>
      <c r="B130" s="51" t="s">
        <v>99</v>
      </c>
      <c r="C130" s="16" t="s">
        <v>304</v>
      </c>
      <c r="D130" s="17">
        <v>12</v>
      </c>
      <c r="E130" s="8">
        <f>+VLOOKUP(B130,'1. PHARMAEUROPEA'!$B$2:$G$427,6,0)</f>
        <v>18416</v>
      </c>
      <c r="F130" s="8"/>
      <c r="G130" s="8"/>
      <c r="H130" s="8">
        <f>+VLOOKUP(B130,'4. OC LA ECONOMIA'!$B$2:$G$437,6,0)</f>
        <v>15696</v>
      </c>
      <c r="I130" s="8"/>
      <c r="J130" s="8">
        <f>+VLOOKUP(B130,'6. COOSBOY'!$B$10:$G$435,6,0)</f>
        <v>14570.203199999998</v>
      </c>
      <c r="K130" s="905"/>
      <c r="L130" s="905"/>
      <c r="M130" s="8"/>
      <c r="N130" s="8">
        <f>+VLOOKUP(B130,'10. PRO H'!$B$2:$G$427,6,0)</f>
        <v>14500</v>
      </c>
      <c r="O130" s="905">
        <v>18200</v>
      </c>
      <c r="P130" s="8">
        <f>+VLOOKUP(B130,'12. REM EQUIPOS'!$B$4:$G$429,6,0)</f>
        <v>14500</v>
      </c>
      <c r="Q130" s="8">
        <v>17300</v>
      </c>
      <c r="R130" s="8"/>
      <c r="S130" s="905"/>
      <c r="T130" s="43">
        <f t="shared" si="1"/>
        <v>14500</v>
      </c>
      <c r="U130" s="28" t="s">
        <v>354</v>
      </c>
      <c r="V130" s="28"/>
      <c r="W130" s="869" t="s">
        <v>408</v>
      </c>
      <c r="X130" s="61"/>
      <c r="Y130" s="28" t="s">
        <v>1670</v>
      </c>
    </row>
    <row r="131" spans="1:25" s="1" customFormat="1">
      <c r="A131" s="15">
        <v>126</v>
      </c>
      <c r="B131" s="51" t="s">
        <v>799</v>
      </c>
      <c r="C131" s="16" t="s">
        <v>304</v>
      </c>
      <c r="D131" s="17">
        <v>4</v>
      </c>
      <c r="E131" s="8">
        <f>+VLOOKUP(B131,'1. PHARMAEUROPEA'!$B$2:$G$427,6,0)</f>
        <v>18416</v>
      </c>
      <c r="F131" s="8"/>
      <c r="G131" s="8"/>
      <c r="H131" s="8">
        <f>+VLOOKUP(B131,'4. OC LA ECONOMIA'!$B$2:$G$437,6,0)</f>
        <v>13920</v>
      </c>
      <c r="I131" s="8"/>
      <c r="J131" s="8">
        <f>+VLOOKUP(B131,'6. COOSBOY'!$B$10:$G$435,6,0)</f>
        <v>14570.203199999998</v>
      </c>
      <c r="K131" s="905"/>
      <c r="L131" s="905"/>
      <c r="M131" s="8"/>
      <c r="N131" s="8">
        <f>+VLOOKUP(B131,'10. PRO H'!$B$2:$G$427,6,0)</f>
        <v>14500</v>
      </c>
      <c r="O131" s="905">
        <v>18200</v>
      </c>
      <c r="P131" s="8">
        <f>+VLOOKUP(B131,'12. REM EQUIPOS'!$B$4:$G$429,6,0)</f>
        <v>14500</v>
      </c>
      <c r="Q131" s="8">
        <v>17300</v>
      </c>
      <c r="R131" s="8"/>
      <c r="S131" s="905"/>
      <c r="T131" s="43">
        <f t="shared" si="1"/>
        <v>13920</v>
      </c>
      <c r="U131" s="28" t="s">
        <v>13</v>
      </c>
      <c r="V131" s="28"/>
      <c r="W131" s="869" t="s">
        <v>408</v>
      </c>
      <c r="X131" s="61"/>
      <c r="Y131" s="28"/>
    </row>
    <row r="132" spans="1:25" s="1" customFormat="1">
      <c r="A132" s="15">
        <v>127</v>
      </c>
      <c r="B132" s="51" t="s">
        <v>100</v>
      </c>
      <c r="C132" s="16" t="s">
        <v>304</v>
      </c>
      <c r="D132" s="17">
        <v>48</v>
      </c>
      <c r="E132" s="8">
        <f>+VLOOKUP(B132,'1. PHARMAEUROPEA'!$B$2:$G$427,6,0)</f>
        <v>3333</v>
      </c>
      <c r="F132" s="8">
        <f>+VLOOKUP(B132,'2. LABORATORIOS LTDA'!$B$2:$G$427,6,0)</f>
        <v>3958</v>
      </c>
      <c r="G132" s="8"/>
      <c r="H132" s="8">
        <f>+VLOOKUP(B132,'4. OC LA ECONOMIA'!$B$2:$G$437,6,0)</f>
        <v>3200</v>
      </c>
      <c r="I132" s="8">
        <f>+VLOOKUP(B132,'5. COBO Y ASOCIADOS'!$B$2:$G$427,6,0)</f>
        <v>3555</v>
      </c>
      <c r="J132" s="8">
        <f>+VLOOKUP(B132,'6. COOSBOY'!$B$10:$G$435,6,0)</f>
        <v>2394</v>
      </c>
      <c r="K132" s="905"/>
      <c r="L132" s="905"/>
      <c r="M132" s="8"/>
      <c r="N132" s="8">
        <f>+VLOOKUP(B132,'10. PRO H'!$B$2:$G$427,6,0)</f>
        <v>3001</v>
      </c>
      <c r="O132" s="905">
        <v>4400</v>
      </c>
      <c r="P132" s="8">
        <f>+VLOOKUP(B132,'12. REM EQUIPOS'!$B$4:$G$429,6,0)</f>
        <v>4200</v>
      </c>
      <c r="Q132" s="8">
        <f>+VLOOKUP(B132,'13. MEDICA C.I. LTDA.'!$B$2:$G$427,6,0)</f>
        <v>3625</v>
      </c>
      <c r="R132" s="8"/>
      <c r="S132" s="905"/>
      <c r="T132" s="43">
        <f t="shared" si="1"/>
        <v>2394</v>
      </c>
      <c r="U132" s="28" t="s">
        <v>14</v>
      </c>
      <c r="V132" s="28"/>
      <c r="W132" s="869" t="s">
        <v>417</v>
      </c>
      <c r="X132" s="61"/>
      <c r="Y132" s="28"/>
    </row>
    <row r="133" spans="1:25" s="1" customFormat="1">
      <c r="A133" s="15">
        <v>128</v>
      </c>
      <c r="B133" s="51" t="s">
        <v>101</v>
      </c>
      <c r="C133" s="16" t="s">
        <v>317</v>
      </c>
      <c r="D133" s="17">
        <v>12</v>
      </c>
      <c r="E133" s="8"/>
      <c r="F133" s="8"/>
      <c r="G133" s="8"/>
      <c r="H133" s="8"/>
      <c r="I133" s="8"/>
      <c r="J133" s="8">
        <f>+VLOOKUP(B133,'6. COOSBOY'!$B$10:$G$435,6,0)</f>
        <v>67258.86</v>
      </c>
      <c r="K133" s="905"/>
      <c r="L133" s="905"/>
      <c r="M133" s="8"/>
      <c r="N133" s="8">
        <f>+VLOOKUP(B133,'10. PRO H'!$B$2:$G$427,6,0)</f>
        <v>116790</v>
      </c>
      <c r="O133" s="905">
        <f>+VLOOKUP(B133,'11. SYD'!B129:G554,6,0)</f>
        <v>267167</v>
      </c>
      <c r="P133" s="8">
        <f>+VLOOKUP(B133,'12. REM EQUIPOS'!$B$4:$G$429,6,0)</f>
        <v>64900</v>
      </c>
      <c r="Q133" s="8"/>
      <c r="R133" s="8"/>
      <c r="S133" s="905"/>
      <c r="T133" s="43">
        <f t="shared" si="1"/>
        <v>64900</v>
      </c>
      <c r="U133" s="28" t="s">
        <v>354</v>
      </c>
      <c r="V133" s="28"/>
      <c r="W133" s="869" t="s">
        <v>411</v>
      </c>
      <c r="X133" s="61"/>
      <c r="Y133" s="28"/>
    </row>
    <row r="134" spans="1:25" s="1" customFormat="1" ht="30">
      <c r="A134" s="15">
        <v>129</v>
      </c>
      <c r="B134" s="51" t="s">
        <v>102</v>
      </c>
      <c r="C134" s="16" t="s">
        <v>305</v>
      </c>
      <c r="D134" s="17">
        <v>600</v>
      </c>
      <c r="E134" s="8">
        <f>+VLOOKUP(B134,'1. PHARMAEUROPEA'!$B$2:$G$427,6,0)</f>
        <v>1931</v>
      </c>
      <c r="F134" s="8"/>
      <c r="G134" s="8"/>
      <c r="H134" s="8">
        <f>+VLOOKUP(B134,'4. OC LA ECONOMIA'!$B$2:$G$437,6,0)</f>
        <v>2043</v>
      </c>
      <c r="I134" s="8"/>
      <c r="J134" s="8">
        <f>+VLOOKUP(B134,'6. COOSBOY'!$B$10:$G$435,6,0)</f>
        <v>2616.7680000000005</v>
      </c>
      <c r="K134" s="905"/>
      <c r="L134" s="905"/>
      <c r="M134" s="8"/>
      <c r="N134" s="8"/>
      <c r="O134" s="905"/>
      <c r="P134" s="8"/>
      <c r="Q134" s="8"/>
      <c r="R134" s="8"/>
      <c r="S134" s="905">
        <f>+VLOOKUP(B134,'15. DEPOSFARMA SAS'!$B$12:$G$437,6,0)</f>
        <v>17037.5</v>
      </c>
      <c r="T134" s="43">
        <f t="shared" ref="T134:T197" si="2">+MIN(E134:S134)</f>
        <v>1931</v>
      </c>
      <c r="U134" s="28" t="s">
        <v>14</v>
      </c>
      <c r="V134" s="28"/>
      <c r="W134" s="869" t="s">
        <v>524</v>
      </c>
      <c r="X134" s="61"/>
      <c r="Y134" s="28"/>
    </row>
    <row r="135" spans="1:25" s="1" customFormat="1">
      <c r="A135" s="15">
        <v>130</v>
      </c>
      <c r="B135" s="51" t="s">
        <v>800</v>
      </c>
      <c r="C135" s="16" t="s">
        <v>305</v>
      </c>
      <c r="D135" s="17">
        <v>200</v>
      </c>
      <c r="E135" s="8"/>
      <c r="F135" s="8"/>
      <c r="G135" s="8"/>
      <c r="H135" s="8">
        <f>+VLOOKUP(B135,'4. OC LA ECONOMIA'!$B$2:$G$437,6,0)</f>
        <v>4534</v>
      </c>
      <c r="I135" s="8"/>
      <c r="J135" s="8">
        <f>+VLOOKUP(B135,'6. COOSBOY'!$B$10:$G$435,6,0)</f>
        <v>4332</v>
      </c>
      <c r="K135" s="905"/>
      <c r="L135" s="905"/>
      <c r="M135" s="8"/>
      <c r="N135" s="8"/>
      <c r="O135" s="905">
        <f>+VLOOKUP(B135,'11. SYD'!B131:G556,6,0)</f>
        <v>4572</v>
      </c>
      <c r="P135" s="8">
        <f>+VLOOKUP(B135,'12. REM EQUIPOS'!$B$4:$G$429,6,0)</f>
        <v>5346</v>
      </c>
      <c r="Q135" s="8"/>
      <c r="R135" s="8"/>
      <c r="S135" s="905"/>
      <c r="T135" s="43">
        <f t="shared" si="2"/>
        <v>4332</v>
      </c>
      <c r="U135" s="28" t="s">
        <v>14</v>
      </c>
      <c r="V135" s="28"/>
      <c r="W135" s="869" t="s">
        <v>376</v>
      </c>
      <c r="X135" s="61"/>
      <c r="Y135" s="28"/>
    </row>
    <row r="136" spans="1:25" s="1" customFormat="1">
      <c r="A136" s="15">
        <v>131</v>
      </c>
      <c r="B136" s="51" t="s">
        <v>103</v>
      </c>
      <c r="C136" s="16" t="s">
        <v>305</v>
      </c>
      <c r="D136" s="17">
        <v>6</v>
      </c>
      <c r="E136" s="8"/>
      <c r="F136" s="8"/>
      <c r="G136" s="8"/>
      <c r="H136" s="8">
        <f>+VLOOKUP(B136,'4. OC LA ECONOMIA'!$B$2:$G$437,6,0)</f>
        <v>498231</v>
      </c>
      <c r="I136" s="8"/>
      <c r="J136" s="8">
        <f>+VLOOKUP(B136,'6. COOSBOY'!$B$10:$G$435,6,0)</f>
        <v>424536.00000000006</v>
      </c>
      <c r="K136" s="905"/>
      <c r="L136" s="905"/>
      <c r="M136" s="8"/>
      <c r="N136" s="8"/>
      <c r="O136" s="905"/>
      <c r="P136" s="8"/>
      <c r="Q136" s="8"/>
      <c r="R136" s="8"/>
      <c r="S136" s="905"/>
      <c r="T136" s="43">
        <f t="shared" si="2"/>
        <v>424536.00000000006</v>
      </c>
      <c r="U136" s="28" t="s">
        <v>14</v>
      </c>
      <c r="V136" s="28"/>
      <c r="W136" s="869" t="s">
        <v>440</v>
      </c>
      <c r="X136" s="61"/>
      <c r="Y136" s="28"/>
    </row>
    <row r="137" spans="1:25" s="1" customFormat="1">
      <c r="A137" s="15">
        <v>132</v>
      </c>
      <c r="B137" s="51" t="s">
        <v>104</v>
      </c>
      <c r="C137" s="16" t="s">
        <v>305</v>
      </c>
      <c r="D137" s="17">
        <v>8</v>
      </c>
      <c r="E137" s="8">
        <f>+VLOOKUP(B137,'1. PHARMAEUROPEA'!$B$2:$G$427,6,0)</f>
        <v>21460</v>
      </c>
      <c r="F137" s="8"/>
      <c r="G137" s="8">
        <f>+VLOOKUP(B137,'3. HOSPIMEDICS'!$B$2:$G$427,6,0)</f>
        <v>40600</v>
      </c>
      <c r="H137" s="8">
        <f>+VLOOKUP(B137,'4. OC LA ECONOMIA'!$B$2:$G$437,6,0)</f>
        <v>26363</v>
      </c>
      <c r="I137" s="8">
        <f>+VLOOKUP(B137,'5. COBO Y ASOCIADOS'!$B$2:$G$427,6,0)</f>
        <v>49300</v>
      </c>
      <c r="J137" s="8">
        <f>+VLOOKUP(B137,'6. COOSBOY'!$B$10:$G$435,6,0)</f>
        <v>22480.799999999999</v>
      </c>
      <c r="K137" s="905"/>
      <c r="L137" s="905"/>
      <c r="M137" s="8"/>
      <c r="N137" s="8">
        <f>+VLOOKUP(B137,'10. PRO H'!$B$2:$G$427,6,0)</f>
        <v>29000</v>
      </c>
      <c r="O137" s="905">
        <f>+VLOOKUP(B137,'11. SYD'!B133:G558,6,0)</f>
        <v>26515.279999999999</v>
      </c>
      <c r="P137" s="8">
        <f>+VLOOKUP(B137,'12. REM EQUIPOS'!$B$4:$G$429,6,0)</f>
        <v>19140</v>
      </c>
      <c r="Q137" s="8"/>
      <c r="R137" s="8"/>
      <c r="S137" s="905">
        <f>+VLOOKUP(B137,'15. DEPOSFARMA SAS'!$B$12:$G$437,6,0)</f>
        <v>22968</v>
      </c>
      <c r="T137" s="43">
        <f t="shared" si="2"/>
        <v>19140</v>
      </c>
      <c r="U137" s="28" t="s">
        <v>354</v>
      </c>
      <c r="V137" s="28"/>
      <c r="W137" s="869" t="s">
        <v>1681</v>
      </c>
      <c r="X137" s="61"/>
      <c r="Y137" s="28"/>
    </row>
    <row r="138" spans="1:25" s="1" customFormat="1">
      <c r="A138" s="15">
        <v>133</v>
      </c>
      <c r="B138" s="51" t="s">
        <v>105</v>
      </c>
      <c r="C138" s="16" t="s">
        <v>318</v>
      </c>
      <c r="D138" s="17">
        <v>8</v>
      </c>
      <c r="E138" s="8">
        <f>+VLOOKUP(B138,'1. PHARMAEUROPEA'!$B$2:$G$427,6,0)</f>
        <v>21460</v>
      </c>
      <c r="F138" s="8"/>
      <c r="G138" s="8">
        <f>+VLOOKUP(B138,'3. HOSPIMEDICS'!$B$2:$G$427,6,0)</f>
        <v>40600</v>
      </c>
      <c r="H138" s="8">
        <f>+VLOOKUP(B138,'4. OC LA ECONOMIA'!$B$2:$G$437,6,0)</f>
        <v>21090</v>
      </c>
      <c r="I138" s="8">
        <f>+VLOOKUP(B138,'5. COBO Y ASOCIADOS'!$B$2:$G$427,6,0)</f>
        <v>49300</v>
      </c>
      <c r="J138" s="8">
        <f>+VLOOKUP(B138,'6. COOSBOY'!$B$10:$G$435,6,0)</f>
        <v>22480.799999999999</v>
      </c>
      <c r="K138" s="905"/>
      <c r="L138" s="905"/>
      <c r="M138" s="8"/>
      <c r="N138" s="8">
        <f>+VLOOKUP(B138,'10. PRO H'!$B$2:$G$427,6,0)</f>
        <v>29000</v>
      </c>
      <c r="O138" s="905">
        <f>+VLOOKUP(B138,'11. SYD'!B134:G559,6,0)</f>
        <v>24857.64</v>
      </c>
      <c r="P138" s="8">
        <f>+VLOOKUP(B138,'12. REM EQUIPOS'!$B$4:$G$429,6,0)</f>
        <v>19140</v>
      </c>
      <c r="Q138" s="8"/>
      <c r="R138" s="8"/>
      <c r="S138" s="905">
        <f>+VLOOKUP(B138,'15. DEPOSFARMA SAS'!$B$12:$G$437,6,0)</f>
        <v>22968</v>
      </c>
      <c r="T138" s="43">
        <f t="shared" si="2"/>
        <v>19140</v>
      </c>
      <c r="U138" s="28" t="s">
        <v>354</v>
      </c>
      <c r="V138" s="28"/>
      <c r="W138" s="869" t="s">
        <v>1681</v>
      </c>
      <c r="X138" s="61"/>
      <c r="Y138" s="28"/>
    </row>
    <row r="139" spans="1:25" s="1" customFormat="1">
      <c r="A139" s="15">
        <v>134</v>
      </c>
      <c r="B139" s="51" t="s">
        <v>106</v>
      </c>
      <c r="C139" s="16" t="s">
        <v>319</v>
      </c>
      <c r="D139" s="17">
        <v>10</v>
      </c>
      <c r="E139" s="8">
        <f>+VLOOKUP(B139,'1. PHARMAEUROPEA'!$B$2:$G$427,6,0)</f>
        <v>15753</v>
      </c>
      <c r="F139" s="8"/>
      <c r="G139" s="8">
        <f>+VLOOKUP(B139,'3. HOSPIMEDICS'!$B$2:$G$427,6,0)</f>
        <v>3290.92</v>
      </c>
      <c r="H139" s="8">
        <f>+VLOOKUP(B139,'4. OC LA ECONOMIA'!$B$2:$G$437,6,0)</f>
        <v>13874</v>
      </c>
      <c r="I139" s="8"/>
      <c r="J139" s="8">
        <f>+VLOOKUP(B139,'6. COOSBOY'!$B$10:$G$435,6,0)</f>
        <v>25548.768</v>
      </c>
      <c r="K139" s="905"/>
      <c r="L139" s="905"/>
      <c r="M139" s="8"/>
      <c r="N139" s="8"/>
      <c r="O139" s="905">
        <f>+VLOOKUP(B139,'11. SYD'!B135:G560,6,0)</f>
        <v>1988.588</v>
      </c>
      <c r="P139" s="8">
        <f>+VLOOKUP(B139,'12. REM EQUIPOS'!$B$4:$G$429,6,0)</f>
        <v>35454.239999999998</v>
      </c>
      <c r="Q139" s="8"/>
      <c r="R139" s="8"/>
      <c r="S139" s="905">
        <f>+VLOOKUP(B139,'15. DEPOSFARMA SAS'!$B$12:$G$437,6,0)</f>
        <v>28014</v>
      </c>
      <c r="T139" s="43">
        <f t="shared" si="2"/>
        <v>1988.588</v>
      </c>
      <c r="U139" s="28" t="s">
        <v>13</v>
      </c>
      <c r="V139" s="28"/>
      <c r="W139" s="869" t="s">
        <v>395</v>
      </c>
      <c r="X139" s="61"/>
      <c r="Y139" s="28"/>
    </row>
    <row r="140" spans="1:25" s="1" customFormat="1">
      <c r="A140" s="15">
        <v>135</v>
      </c>
      <c r="B140" s="51" t="s">
        <v>107</v>
      </c>
      <c r="C140" s="16" t="s">
        <v>319</v>
      </c>
      <c r="D140" s="17">
        <v>16</v>
      </c>
      <c r="E140" s="8">
        <f>+VLOOKUP(B140,'1. PHARMAEUROPEA'!$B$2:$G$427,6,0)</f>
        <v>15753</v>
      </c>
      <c r="F140" s="8"/>
      <c r="G140" s="8">
        <f>+VLOOKUP(B140,'3. HOSPIMEDICS'!$B$2:$G$427,6,0)</f>
        <v>2931.32</v>
      </c>
      <c r="H140" s="8">
        <f>+VLOOKUP(B140,'4. OC LA ECONOMIA'!$B$2:$G$437,6,0)</f>
        <v>13874</v>
      </c>
      <c r="I140" s="8"/>
      <c r="J140" s="8">
        <f>+VLOOKUP(B140,'6. COOSBOY'!$B$10:$G$435,6,0)</f>
        <v>25548.768</v>
      </c>
      <c r="K140" s="905"/>
      <c r="L140" s="905"/>
      <c r="M140" s="8"/>
      <c r="N140" s="8"/>
      <c r="O140" s="905">
        <f>+VLOOKUP(B140,'11. SYD'!B136:G561,6,0)</f>
        <v>1988.588</v>
      </c>
      <c r="P140" s="8">
        <f>+VLOOKUP(B140,'12. REM EQUIPOS'!$B$4:$G$429,6,0)</f>
        <v>35454.239999999998</v>
      </c>
      <c r="Q140" s="8"/>
      <c r="R140" s="8"/>
      <c r="S140" s="905">
        <f>+VLOOKUP(B140,'15. DEPOSFARMA SAS'!$B$12:$G$437,6,0)</f>
        <v>28014</v>
      </c>
      <c r="T140" s="43">
        <f t="shared" si="2"/>
        <v>1988.588</v>
      </c>
      <c r="U140" s="28" t="s">
        <v>13</v>
      </c>
      <c r="V140" s="28"/>
      <c r="W140" s="869" t="s">
        <v>395</v>
      </c>
      <c r="X140" s="61"/>
      <c r="Y140" s="28"/>
    </row>
    <row r="141" spans="1:25" s="1" customFormat="1">
      <c r="A141" s="15">
        <v>136</v>
      </c>
      <c r="B141" s="51" t="s">
        <v>108</v>
      </c>
      <c r="C141" s="16" t="s">
        <v>320</v>
      </c>
      <c r="D141" s="17">
        <v>100</v>
      </c>
      <c r="E141" s="8">
        <f>+VLOOKUP(B141,'1. PHARMAEUROPEA'!$B$2:$G$427,6,0)</f>
        <v>27840</v>
      </c>
      <c r="F141" s="8">
        <f>+VLOOKUP(B141,'2. LABORATORIOS LTDA'!$B$2:$G$427,6,0)</f>
        <v>26565</v>
      </c>
      <c r="G141" s="8"/>
      <c r="H141" s="8">
        <f>+VLOOKUP(B141,'4. OC LA ECONOMIA'!$B$2:$G$437,6,0)</f>
        <v>27740</v>
      </c>
      <c r="I141" s="8">
        <f>+VLOOKUP(B141,'5. COBO Y ASOCIADOS'!$B$2:$G$427,6,0)</f>
        <v>26509</v>
      </c>
      <c r="J141" s="8">
        <f>+VLOOKUP(B141,'6. COOSBOY'!$B$10:$G$435,6,0)</f>
        <v>21826.560000000001</v>
      </c>
      <c r="K141" s="905"/>
      <c r="L141" s="905"/>
      <c r="M141" s="8"/>
      <c r="N141" s="8">
        <f>+VLOOKUP(B141,'10. PRO H'!$B$2:$G$427,6,0)</f>
        <v>27551.16</v>
      </c>
      <c r="O141" s="905">
        <v>25700</v>
      </c>
      <c r="P141" s="8">
        <f>+VLOOKUP(B141,'12. REM EQUIPOS'!$B$4:$G$429,6,0)</f>
        <v>31900</v>
      </c>
      <c r="Q141" s="8">
        <v>35000</v>
      </c>
      <c r="R141" s="8"/>
      <c r="S141" s="905">
        <f>+VLOOKUP(B141,'15. DEPOSFARMA SAS'!$B$12:$G$437,6,0)</f>
        <v>22678</v>
      </c>
      <c r="T141" s="43">
        <f t="shared" si="2"/>
        <v>21826.560000000001</v>
      </c>
      <c r="U141" s="28" t="s">
        <v>14</v>
      </c>
      <c r="V141" s="28"/>
      <c r="W141" s="869" t="s">
        <v>1420</v>
      </c>
      <c r="X141" s="61"/>
      <c r="Y141" s="28"/>
    </row>
    <row r="142" spans="1:25" s="1" customFormat="1">
      <c r="A142" s="15">
        <v>137</v>
      </c>
      <c r="B142" s="51" t="s">
        <v>109</v>
      </c>
      <c r="C142" s="16" t="s">
        <v>305</v>
      </c>
      <c r="D142" s="17">
        <v>8</v>
      </c>
      <c r="E142" s="8"/>
      <c r="F142" s="8"/>
      <c r="G142" s="8"/>
      <c r="H142" s="8"/>
      <c r="I142" s="8"/>
      <c r="J142" s="8"/>
      <c r="K142" s="905"/>
      <c r="L142" s="905"/>
      <c r="M142" s="8"/>
      <c r="N142" s="8"/>
      <c r="O142" s="905"/>
      <c r="P142" s="8">
        <f>+VLOOKUP(B142,'12. REM EQUIPOS'!$B$4:$G$429,6,0)</f>
        <v>22040</v>
      </c>
      <c r="Q142" s="8"/>
      <c r="R142" s="8"/>
      <c r="S142" s="905"/>
      <c r="T142" s="43">
        <f t="shared" si="2"/>
        <v>22040</v>
      </c>
      <c r="U142" s="28" t="s">
        <v>354</v>
      </c>
      <c r="V142" s="28"/>
      <c r="W142" s="869" t="s">
        <v>705</v>
      </c>
      <c r="X142" s="61"/>
      <c r="Y142" s="28"/>
    </row>
    <row r="143" spans="1:25" s="1" customFormat="1">
      <c r="A143" s="15">
        <v>138</v>
      </c>
      <c r="B143" s="731" t="s">
        <v>110</v>
      </c>
      <c r="C143" s="49" t="s">
        <v>320</v>
      </c>
      <c r="D143" s="50">
        <v>80</v>
      </c>
      <c r="E143" s="8">
        <f>+VLOOKUP(B143,'1. PHARMAEUROPEA'!$B$2:$G$427,6,0)</f>
        <v>27840</v>
      </c>
      <c r="F143" s="8"/>
      <c r="G143" s="8"/>
      <c r="H143" s="8">
        <f>+VLOOKUP(B143,'4. OC LA ECONOMIA'!$B$2:$G$437,6,0)</f>
        <v>11252</v>
      </c>
      <c r="I143" s="8"/>
      <c r="J143" s="8">
        <f>+VLOOKUP(B143,'6. COOSBOY'!$B$10:$G$435,6,0)</f>
        <v>22216.320000000003</v>
      </c>
      <c r="K143" s="905"/>
      <c r="L143" s="905"/>
      <c r="M143" s="8"/>
      <c r="N143" s="8">
        <f>+VLOOKUP(B143,'10. PRO H'!$B$2:$G$427,6,0)</f>
        <v>27551.16</v>
      </c>
      <c r="O143" s="905">
        <v>24900</v>
      </c>
      <c r="P143" s="8">
        <f>+VLOOKUP(B143,'12. REM EQUIPOS'!$B$4:$G$429,6,0)</f>
        <v>31900</v>
      </c>
      <c r="Q143" s="8">
        <v>30700</v>
      </c>
      <c r="R143" s="8"/>
      <c r="S143" s="905"/>
      <c r="T143" s="43">
        <f t="shared" si="2"/>
        <v>11252</v>
      </c>
      <c r="U143" s="28" t="s">
        <v>13</v>
      </c>
      <c r="V143" s="28"/>
      <c r="W143" s="869" t="s">
        <v>384</v>
      </c>
      <c r="X143" s="61"/>
      <c r="Y143" s="28"/>
    </row>
    <row r="144" spans="1:25" s="1" customFormat="1" ht="30">
      <c r="A144" s="15">
        <v>139</v>
      </c>
      <c r="B144" s="51" t="s">
        <v>801</v>
      </c>
      <c r="C144" s="16" t="s">
        <v>326</v>
      </c>
      <c r="D144" s="17">
        <v>10</v>
      </c>
      <c r="E144" s="8"/>
      <c r="F144" s="8"/>
      <c r="G144" s="8"/>
      <c r="H144" s="8"/>
      <c r="I144" s="8"/>
      <c r="J144" s="8"/>
      <c r="K144" s="905"/>
      <c r="L144" s="905"/>
      <c r="M144" s="8"/>
      <c r="N144" s="8"/>
      <c r="O144" s="905"/>
      <c r="P144" s="8">
        <f>+VLOOKUP(B144,'12. REM EQUIPOS'!$B$4:$G$429,6,0)</f>
        <v>220400</v>
      </c>
      <c r="Q144" s="8"/>
      <c r="R144" s="8"/>
      <c r="S144" s="905"/>
      <c r="T144" s="43">
        <f t="shared" si="2"/>
        <v>220400</v>
      </c>
      <c r="U144" s="28" t="s">
        <v>354</v>
      </c>
      <c r="V144" s="28"/>
      <c r="W144" s="869" t="s">
        <v>1682</v>
      </c>
      <c r="X144" s="61"/>
      <c r="Y144" s="28"/>
    </row>
    <row r="145" spans="1:25" s="1" customFormat="1">
      <c r="A145" s="15">
        <v>140</v>
      </c>
      <c r="B145" s="51" t="s">
        <v>111</v>
      </c>
      <c r="C145" s="16" t="s">
        <v>305</v>
      </c>
      <c r="D145" s="17">
        <v>1200</v>
      </c>
      <c r="E145" s="8">
        <f>+VLOOKUP(B145,'1. PHARMAEUROPEA'!$B$2:$G$427,6,0)</f>
        <v>121</v>
      </c>
      <c r="F145" s="8"/>
      <c r="G145" s="8"/>
      <c r="H145" s="8">
        <f>+VLOOKUP(B145,'4. OC LA ECONOMIA'!$B$2:$G$437,6,0)</f>
        <v>131</v>
      </c>
      <c r="I145" s="8"/>
      <c r="J145" s="8">
        <f>+VLOOKUP(B145,'6. COOSBOY'!$B$10:$G$435,6,0)</f>
        <v>101.82479999999998</v>
      </c>
      <c r="K145" s="905"/>
      <c r="L145" s="905"/>
      <c r="M145" s="8"/>
      <c r="N145" s="8"/>
      <c r="O145" s="905">
        <f>+VLOOKUP(B145,'11. SYD'!B141:G566,6,0)</f>
        <v>127.6</v>
      </c>
      <c r="P145" s="8">
        <f>+VLOOKUP(B145,'12. REM EQUIPOS'!$B$4:$G$429,6,0)</f>
        <v>119.48</v>
      </c>
      <c r="Q145" s="8"/>
      <c r="R145" s="8"/>
      <c r="S145" s="905"/>
      <c r="T145" s="43">
        <f t="shared" si="2"/>
        <v>101.82479999999998</v>
      </c>
      <c r="U145" s="28" t="s">
        <v>14</v>
      </c>
      <c r="V145" s="28"/>
      <c r="W145" s="869" t="s">
        <v>393</v>
      </c>
      <c r="X145" s="61"/>
      <c r="Y145" s="28"/>
    </row>
    <row r="146" spans="1:25" s="1" customFormat="1">
      <c r="A146" s="15">
        <v>141</v>
      </c>
      <c r="B146" s="51" t="s">
        <v>112</v>
      </c>
      <c r="C146" s="16" t="s">
        <v>305</v>
      </c>
      <c r="D146" s="17">
        <v>10</v>
      </c>
      <c r="E146" s="8"/>
      <c r="F146" s="8"/>
      <c r="G146" s="8"/>
      <c r="H146" s="8">
        <f>+VLOOKUP(B146,'4. OC LA ECONOMIA'!$B$2:$G$437,6,0)</f>
        <v>19886</v>
      </c>
      <c r="I146" s="8"/>
      <c r="J146" s="8"/>
      <c r="K146" s="905"/>
      <c r="L146" s="905"/>
      <c r="M146" s="8"/>
      <c r="N146" s="8"/>
      <c r="O146" s="905">
        <f>+VLOOKUP(B146,'11. SYD'!B142:G567,6,0)</f>
        <v>20000</v>
      </c>
      <c r="P146" s="8"/>
      <c r="Q146" s="8"/>
      <c r="R146" s="8"/>
      <c r="S146" s="905"/>
      <c r="T146" s="43">
        <f t="shared" si="2"/>
        <v>19886</v>
      </c>
      <c r="U146" s="28" t="s">
        <v>13</v>
      </c>
      <c r="V146" s="28"/>
      <c r="W146" s="869" t="s">
        <v>368</v>
      </c>
      <c r="X146" s="61"/>
      <c r="Y146" s="28"/>
    </row>
    <row r="147" spans="1:25" s="1" customFormat="1">
      <c r="A147" s="15">
        <v>142</v>
      </c>
      <c r="B147" s="51" t="s">
        <v>113</v>
      </c>
      <c r="C147" s="16" t="s">
        <v>305</v>
      </c>
      <c r="D147" s="17">
        <v>5600</v>
      </c>
      <c r="E147" s="8">
        <f>+VLOOKUP(B147,'1. PHARMAEUROPEA'!$B$2:$G$427,6,0)</f>
        <v>670</v>
      </c>
      <c r="F147" s="8"/>
      <c r="G147" s="8"/>
      <c r="H147" s="8">
        <f>+VLOOKUP(B147,'4. OC LA ECONOMIA'!$B$2:$G$437,6,0)</f>
        <v>1373</v>
      </c>
      <c r="I147" s="8"/>
      <c r="J147" s="8">
        <f>+VLOOKUP(B147,'6. COOSBOY'!$B$10:$G$435,6,0)</f>
        <v>1311.5200000000002</v>
      </c>
      <c r="K147" s="905"/>
      <c r="L147" s="905">
        <f>+VLOOKUP(B147,'8. ALFA TRADING'!$B$2:$G$427,6,0)</f>
        <v>636</v>
      </c>
      <c r="M147" s="8"/>
      <c r="N147" s="8">
        <f>+VLOOKUP(B147,'10. PRO H'!$B$2:$G$427,6,0)</f>
        <v>550</v>
      </c>
      <c r="O147" s="905">
        <f>+VLOOKUP(B147,'11. SYD'!B143:G568,6,0)</f>
        <v>642.6</v>
      </c>
      <c r="P147" s="8">
        <f>+VLOOKUP(B147,'12. REM EQUIPOS'!$B$4:$G$429,6,0)</f>
        <v>1367</v>
      </c>
      <c r="Q147" s="8"/>
      <c r="R147" s="8"/>
      <c r="S147" s="905"/>
      <c r="T147" s="43">
        <f t="shared" si="2"/>
        <v>550</v>
      </c>
      <c r="U147" s="28" t="s">
        <v>14</v>
      </c>
      <c r="V147" s="28"/>
      <c r="W147" s="869" t="s">
        <v>364</v>
      </c>
      <c r="X147" s="61"/>
      <c r="Y147" s="28" t="s">
        <v>1670</v>
      </c>
    </row>
    <row r="148" spans="1:25" s="1" customFormat="1">
      <c r="A148" s="15">
        <v>143</v>
      </c>
      <c r="B148" s="51" t="s">
        <v>114</v>
      </c>
      <c r="C148" s="16" t="s">
        <v>305</v>
      </c>
      <c r="D148" s="17">
        <v>8</v>
      </c>
      <c r="E148" s="8">
        <f>+VLOOKUP(B148,'1. PHARMAEUROPEA'!$B$2:$G$427,6,0)</f>
        <v>13173</v>
      </c>
      <c r="F148" s="8"/>
      <c r="G148" s="8"/>
      <c r="H148" s="8">
        <f>+VLOOKUP(B148,'4. OC LA ECONOMIA'!$B$2:$G$437,6,0)</f>
        <v>11136</v>
      </c>
      <c r="I148" s="8"/>
      <c r="J148" s="8">
        <f>+VLOOKUP(B148,'6. COOSBOY'!$B$10:$G$435,6,0)</f>
        <v>24051.8112</v>
      </c>
      <c r="K148" s="905"/>
      <c r="L148" s="905"/>
      <c r="M148" s="8"/>
      <c r="N148" s="8">
        <f>+VLOOKUP(B148,'10. PRO H'!$B$2:$G$427,6,0)</f>
        <v>11701</v>
      </c>
      <c r="O148" s="905">
        <f>+VLOOKUP(B148,'11. SYD'!B144:G569,6,0)</f>
        <v>24195.279999999999</v>
      </c>
      <c r="P148" s="8"/>
      <c r="Q148" s="8"/>
      <c r="R148" s="8"/>
      <c r="S148" s="905"/>
      <c r="T148" s="43">
        <f t="shared" si="2"/>
        <v>11136</v>
      </c>
      <c r="U148" s="28" t="s">
        <v>14</v>
      </c>
      <c r="V148" s="28"/>
      <c r="W148" s="869" t="s">
        <v>364</v>
      </c>
      <c r="X148" s="61"/>
      <c r="Y148" s="28" t="s">
        <v>1670</v>
      </c>
    </row>
    <row r="149" spans="1:25" s="1" customFormat="1">
      <c r="A149" s="15">
        <v>144</v>
      </c>
      <c r="B149" s="51" t="s">
        <v>115</v>
      </c>
      <c r="C149" s="16" t="s">
        <v>305</v>
      </c>
      <c r="D149" s="17">
        <v>200</v>
      </c>
      <c r="E149" s="8">
        <f>+VLOOKUP(B149,'1. PHARMAEUROPEA'!$B$2:$G$427,6,0)</f>
        <v>1850</v>
      </c>
      <c r="F149" s="8"/>
      <c r="G149" s="8"/>
      <c r="H149" s="8">
        <f>+VLOOKUP(B149,'4. OC LA ECONOMIA'!$B$2:$G$437,6,0)</f>
        <v>1705</v>
      </c>
      <c r="I149" s="8"/>
      <c r="J149" s="8">
        <f>+VLOOKUP(B149,'6. COOSBOY'!$B$10:$G$435,6,0)</f>
        <v>1709.9999999999998</v>
      </c>
      <c r="K149" s="905"/>
      <c r="L149" s="905"/>
      <c r="M149" s="8"/>
      <c r="N149" s="8">
        <f>+VLOOKUP(B149,'10. PRO H'!$B$2:$G$427,6,0)</f>
        <v>1750</v>
      </c>
      <c r="O149" s="905">
        <f>+VLOOKUP(B149,'11. SYD'!B145:G570,6,0)</f>
        <v>2071</v>
      </c>
      <c r="P149" s="8">
        <f>+VLOOKUP(B149,'12. REM EQUIPOS'!$B$4:$G$429,6,0)</f>
        <v>2489</v>
      </c>
      <c r="Q149" s="8"/>
      <c r="R149" s="8"/>
      <c r="S149" s="905"/>
      <c r="T149" s="43">
        <f t="shared" si="2"/>
        <v>1705</v>
      </c>
      <c r="U149" s="28" t="s">
        <v>13</v>
      </c>
      <c r="V149" s="28"/>
      <c r="W149" s="869" t="s">
        <v>364</v>
      </c>
      <c r="X149" s="61"/>
      <c r="Y149" s="28"/>
    </row>
    <row r="150" spans="1:25" s="1" customFormat="1">
      <c r="A150" s="15">
        <v>145</v>
      </c>
      <c r="B150" s="51" t="s">
        <v>116</v>
      </c>
      <c r="C150" s="16" t="s">
        <v>321</v>
      </c>
      <c r="D150" s="17">
        <v>60</v>
      </c>
      <c r="E150" s="8">
        <f>+VLOOKUP(B150,'1. PHARMAEUROPEA'!$B$2:$G$427,6,0)</f>
        <v>53333</v>
      </c>
      <c r="F150" s="8">
        <f>+VLOOKUP(B150,'2. LABORATORIOS LTDA'!$B$2:$G$427,6,0)</f>
        <v>47058</v>
      </c>
      <c r="G150" s="8"/>
      <c r="H150" s="8">
        <f>+VLOOKUP(B150,'4. OC LA ECONOMIA'!$B$2:$G$437,6,0)</f>
        <v>66193</v>
      </c>
      <c r="I150" s="8">
        <f>+VLOOKUP(B150,'5. COBO Y ASOCIADOS'!$B$2:$G$427,6,0)</f>
        <v>52153</v>
      </c>
      <c r="J150" s="8">
        <f>+VLOOKUP(B150,'6. COOSBOY'!$B$10:$G$435,6,0)</f>
        <v>40320.000000000007</v>
      </c>
      <c r="K150" s="905"/>
      <c r="L150" s="905">
        <f>+VLOOKUP(B150,'8. ALFA TRADING'!$B$2:$G$427,6,0)</f>
        <v>29680</v>
      </c>
      <c r="M150" s="8"/>
      <c r="N150" s="8">
        <f>+VLOOKUP(B150,'10. PRO H'!$B$2:$G$427,6,0)</f>
        <v>33000</v>
      </c>
      <c r="O150" s="905">
        <f>+VLOOKUP(B150,'11. SYD'!B146:G571,6,0)</f>
        <v>64301</v>
      </c>
      <c r="P150" s="8">
        <f>+VLOOKUP(B150,'12. REM EQUIPOS'!$B$4:$G$429,6,0)</f>
        <v>61954</v>
      </c>
      <c r="Q150" s="8">
        <f>+VLOOKUP(B150,'13. MEDICA C.I. LTDA.'!$B$2:$G$427,6,0)</f>
        <v>50000</v>
      </c>
      <c r="R150" s="8">
        <f>+VLOOKUP(B150,'14. ASEPSIS PRODUCTS'!$B$2:$G$427,6,0)</f>
        <v>17000</v>
      </c>
      <c r="S150" s="905"/>
      <c r="T150" s="43">
        <f t="shared" si="2"/>
        <v>17000</v>
      </c>
      <c r="U150" s="28" t="s">
        <v>14</v>
      </c>
      <c r="V150" s="28"/>
      <c r="W150" s="869" t="s">
        <v>417</v>
      </c>
      <c r="X150" s="61"/>
      <c r="Y150" s="28" t="s">
        <v>1670</v>
      </c>
    </row>
    <row r="151" spans="1:25" s="1" customFormat="1">
      <c r="A151" s="15">
        <v>146</v>
      </c>
      <c r="B151" s="51" t="s">
        <v>117</v>
      </c>
      <c r="C151" s="16" t="s">
        <v>316</v>
      </c>
      <c r="D151" s="17">
        <v>40</v>
      </c>
      <c r="E151" s="8">
        <f>+VLOOKUP(B151,'1. PHARMAEUROPEA'!$B$2:$G$427,6,0)</f>
        <v>1560</v>
      </c>
      <c r="F151" s="8">
        <f>+VLOOKUP(B151,'2. LABORATORIOS LTDA'!$B$2:$G$427,6,0)</f>
        <v>2350</v>
      </c>
      <c r="G151" s="8"/>
      <c r="H151" s="8">
        <f>+VLOOKUP(B151,'4. OC LA ECONOMIA'!$B$2:$G$437,6,0)</f>
        <v>19092</v>
      </c>
      <c r="I151" s="8">
        <f>+VLOOKUP(B151,'5. COBO Y ASOCIADOS'!$B$2:$G$427,6,0)</f>
        <v>2347</v>
      </c>
      <c r="J151" s="8">
        <f>+VLOOKUP(B151,'6. COOSBOY'!$B$10:$G$435,6,0)</f>
        <v>25200.000000000004</v>
      </c>
      <c r="K151" s="905"/>
      <c r="L151" s="905">
        <f>+VLOOKUP(B151,'8. ALFA TRADING'!$B$2:$G$427,6,0)</f>
        <v>1431</v>
      </c>
      <c r="M151" s="8"/>
      <c r="N151" s="8">
        <f>+VLOOKUP(B151,'10. PRO H'!$B$2:$G$427,6,0)</f>
        <v>1750</v>
      </c>
      <c r="O151" s="905">
        <f>+VLOOKUP(B151,'11. SYD'!B147:G572,6,0)</f>
        <v>4000</v>
      </c>
      <c r="P151" s="8">
        <f>+VLOOKUP(B151,'12. REM EQUIPOS'!$B$4:$G$429,6,0)</f>
        <v>1642</v>
      </c>
      <c r="Q151" s="8">
        <f>+VLOOKUP(B151,'13. MEDICA C.I. LTDA.'!$B$2:$G$427,6,0)</f>
        <v>2500</v>
      </c>
      <c r="R151" s="8"/>
      <c r="S151" s="905"/>
      <c r="T151" s="43">
        <f t="shared" si="2"/>
        <v>1431</v>
      </c>
      <c r="U151" s="28" t="s">
        <v>1573</v>
      </c>
      <c r="V151" s="28"/>
      <c r="W151" s="869" t="s">
        <v>504</v>
      </c>
      <c r="X151" s="61"/>
      <c r="Y151" s="28"/>
    </row>
    <row r="152" spans="1:25" s="1" customFormat="1">
      <c r="A152" s="15">
        <v>147</v>
      </c>
      <c r="B152" s="51" t="s">
        <v>118</v>
      </c>
      <c r="C152" s="16" t="s">
        <v>322</v>
      </c>
      <c r="D152" s="17">
        <v>120</v>
      </c>
      <c r="E152" s="8">
        <f>+VLOOKUP(B152,'1. PHARMAEUROPEA'!$B$2:$G$427,6,0)</f>
        <v>3120</v>
      </c>
      <c r="F152" s="8">
        <f>+VLOOKUP(B152,'2. LABORATORIOS LTDA'!$B$2:$G$427,6,0)</f>
        <v>4702</v>
      </c>
      <c r="G152" s="8"/>
      <c r="H152" s="8">
        <f>+VLOOKUP(B152,'4. OC LA ECONOMIA'!$B$2:$G$437,6,0)</f>
        <v>19092</v>
      </c>
      <c r="I152" s="8">
        <f>+VLOOKUP(B152,'5. COBO Y ASOCIADOS'!$B$2:$G$427,6,0)</f>
        <v>4695</v>
      </c>
      <c r="J152" s="8">
        <f>+VLOOKUP(B152,'6. COOSBOY'!$B$10:$G$435,6,0)</f>
        <v>25200.000000000004</v>
      </c>
      <c r="K152" s="905"/>
      <c r="L152" s="905">
        <f>+VLOOKUP(B152,'8. ALFA TRADING'!$B$2:$G$427,6,0)</f>
        <v>2756</v>
      </c>
      <c r="M152" s="8"/>
      <c r="N152" s="8">
        <f>+VLOOKUP(B152,'10. PRO H'!$B$2:$G$427,6,0)</f>
        <v>3501</v>
      </c>
      <c r="O152" s="905">
        <f>+VLOOKUP(B152,'11. SYD'!B148:G573,6,0)</f>
        <v>4000</v>
      </c>
      <c r="P152" s="8">
        <f>+VLOOKUP(B152,'12. REM EQUIPOS'!$B$4:$G$429,6,0)</f>
        <v>3283</v>
      </c>
      <c r="Q152" s="8">
        <f>+VLOOKUP(B152,'13. MEDICA C.I. LTDA.'!$B$2:$G$427,6,0)</f>
        <v>5000</v>
      </c>
      <c r="R152" s="8"/>
      <c r="S152" s="905"/>
      <c r="T152" s="43">
        <f t="shared" si="2"/>
        <v>2756</v>
      </c>
      <c r="U152" s="28" t="s">
        <v>1573</v>
      </c>
      <c r="V152" s="28"/>
      <c r="W152" s="869" t="s">
        <v>504</v>
      </c>
      <c r="X152" s="61"/>
      <c r="Y152" s="28"/>
    </row>
    <row r="153" spans="1:25" s="22" customFormat="1">
      <c r="A153" s="15">
        <v>148</v>
      </c>
      <c r="B153" s="51" t="s">
        <v>119</v>
      </c>
      <c r="C153" s="16" t="s">
        <v>323</v>
      </c>
      <c r="D153" s="17">
        <v>80</v>
      </c>
      <c r="E153" s="8">
        <f>+VLOOKUP(B153,'1. PHARMAEUROPEA'!$B$2:$G$427,6,0)</f>
        <v>36000</v>
      </c>
      <c r="F153" s="8">
        <f>+VLOOKUP(B153,'2. LABORATORIOS LTDA'!$B$2:$G$427,6,0)</f>
        <v>32143</v>
      </c>
      <c r="G153" s="8"/>
      <c r="H153" s="8">
        <f>+VLOOKUP(B153,'4. OC LA ECONOMIA'!$B$2:$G$437,6,0)</f>
        <v>31250</v>
      </c>
      <c r="I153" s="8">
        <f>+VLOOKUP(B153,'5. COBO Y ASOCIADOS'!$B$2:$G$427,6,0)</f>
        <v>37958</v>
      </c>
      <c r="J153" s="8">
        <f>+VLOOKUP(B153,'6. COOSBOY'!$B$10:$G$435,6,0)</f>
        <v>28000.000000000004</v>
      </c>
      <c r="K153" s="905"/>
      <c r="L153" s="905">
        <f>+VLOOKUP(B153,'8. ALFA TRADING'!$B$2:$G$427,6,0)</f>
        <v>33920</v>
      </c>
      <c r="M153" s="8"/>
      <c r="N153" s="8">
        <f>+VLOOKUP(B153,'10. PRO H'!$B$2:$G$427,6,0)</f>
        <v>45042</v>
      </c>
      <c r="O153" s="905">
        <f>+VLOOKUP(B153,'11. SYD'!B149:G574,6,0)</f>
        <v>7800.2</v>
      </c>
      <c r="P153" s="8">
        <f>+VLOOKUP(B153,'12. REM EQUIPOS'!$B$4:$G$429,6,0)</f>
        <v>38137</v>
      </c>
      <c r="Q153" s="8">
        <f>+VLOOKUP(B153,'13. MEDICA C.I. LTDA.'!$B$2:$G$427,6,0)</f>
        <v>6750</v>
      </c>
      <c r="R153" s="8"/>
      <c r="S153" s="905"/>
      <c r="T153" s="895">
        <f t="shared" si="2"/>
        <v>6750</v>
      </c>
      <c r="U153" s="21" t="s">
        <v>14</v>
      </c>
      <c r="V153" s="21"/>
      <c r="W153" s="896" t="s">
        <v>417</v>
      </c>
      <c r="X153" s="897"/>
      <c r="Y153" s="21"/>
    </row>
    <row r="154" spans="1:25" s="1" customFormat="1">
      <c r="A154" s="15">
        <v>149</v>
      </c>
      <c r="B154" s="732" t="s">
        <v>802</v>
      </c>
      <c r="C154" s="53" t="s">
        <v>305</v>
      </c>
      <c r="D154" s="17">
        <v>160</v>
      </c>
      <c r="E154" s="8">
        <f>+VLOOKUP(B154,'1. PHARMAEUROPEA'!$B$2:$G$427,6,0)</f>
        <v>933</v>
      </c>
      <c r="F154" s="8"/>
      <c r="G154" s="8"/>
      <c r="H154" s="8">
        <f>+VLOOKUP(B154,'4. OC LA ECONOMIA'!$B$2:$G$437,6,0)</f>
        <v>818</v>
      </c>
      <c r="I154" s="8"/>
      <c r="J154" s="8">
        <f>+VLOOKUP(B154,'6. COOSBOY'!$B$10:$G$435,6,0)</f>
        <v>621.52799999999991</v>
      </c>
      <c r="K154" s="905"/>
      <c r="L154" s="905"/>
      <c r="M154" s="8"/>
      <c r="N154" s="8"/>
      <c r="O154" s="905">
        <f>+VLOOKUP(B154,'11. SYD'!B150:G575,6,0)</f>
        <v>961.64</v>
      </c>
      <c r="P154" s="8">
        <f>+VLOOKUP(B154,'12. REM EQUIPOS'!$B$4:$G$429,6,0)</f>
        <v>738.92</v>
      </c>
      <c r="Q154" s="8">
        <f>+VLOOKUP(B154,'13. MEDICA C.I. LTDA.'!$B$2:$G$427,6,0)</f>
        <v>1006.88</v>
      </c>
      <c r="R154" s="8"/>
      <c r="S154" s="905"/>
      <c r="T154" s="43">
        <f t="shared" si="2"/>
        <v>621.52799999999991</v>
      </c>
      <c r="U154" s="28" t="s">
        <v>14</v>
      </c>
      <c r="V154" s="28"/>
      <c r="W154" s="869" t="s">
        <v>393</v>
      </c>
      <c r="X154" s="61"/>
      <c r="Y154" s="28"/>
    </row>
    <row r="155" spans="1:25" s="1" customFormat="1">
      <c r="A155" s="15">
        <v>150</v>
      </c>
      <c r="B155" s="51" t="s">
        <v>803</v>
      </c>
      <c r="C155" s="16"/>
      <c r="D155" s="17">
        <v>100</v>
      </c>
      <c r="E155" s="8"/>
      <c r="F155" s="8"/>
      <c r="G155" s="8"/>
      <c r="H155" s="8"/>
      <c r="I155" s="8"/>
      <c r="J155" s="8">
        <f>+VLOOKUP(B155,'6. COOSBOY'!$B$10:$G$435,6,0)</f>
        <v>73368.960000000006</v>
      </c>
      <c r="K155" s="905"/>
      <c r="L155" s="905"/>
      <c r="M155" s="8"/>
      <c r="N155" s="8">
        <f>+VLOOKUP(B155,'10. PRO H'!$B$2:$G$427,6,0)</f>
        <v>13704.24</v>
      </c>
      <c r="O155" s="905">
        <f>+VLOOKUP(B155,'11. SYD'!B151:G576,6,0)</f>
        <v>6380</v>
      </c>
      <c r="P155" s="8"/>
      <c r="Q155" s="8"/>
      <c r="R155" s="8"/>
      <c r="S155" s="905"/>
      <c r="T155" s="43">
        <f t="shared" si="2"/>
        <v>6380</v>
      </c>
      <c r="U155" s="28" t="s">
        <v>1580</v>
      </c>
      <c r="V155" s="28"/>
      <c r="W155" s="869" t="s">
        <v>368</v>
      </c>
      <c r="X155" s="61"/>
      <c r="Y155" s="28"/>
    </row>
    <row r="156" spans="1:25" s="1" customFormat="1">
      <c r="A156" s="15">
        <v>151</v>
      </c>
      <c r="B156" s="51" t="s">
        <v>804</v>
      </c>
      <c r="C156" s="16" t="s">
        <v>305</v>
      </c>
      <c r="D156" s="17">
        <v>200</v>
      </c>
      <c r="E156" s="8">
        <f>+VLOOKUP(B156,'1. PHARMAEUROPEA'!$B$2:$G$427,6,0)</f>
        <v>6682</v>
      </c>
      <c r="F156" s="8"/>
      <c r="G156" s="8"/>
      <c r="H156" s="8">
        <f>+VLOOKUP(B156,'4. OC LA ECONOMIA'!$B$2:$G$437,6,0)</f>
        <v>5141</v>
      </c>
      <c r="I156" s="8"/>
      <c r="J156" s="8">
        <f>+VLOOKUP(B156,'6. COOSBOY'!$B$10:$G$435,6,0)</f>
        <v>5887.3247999999994</v>
      </c>
      <c r="K156" s="905"/>
      <c r="L156" s="905"/>
      <c r="M156" s="8">
        <f>+VLOOKUP(B156,'9. ALLERS GROUP'!$B$2:$G$427,6,0)</f>
        <v>7088.76</v>
      </c>
      <c r="N156" s="8">
        <f>+VLOOKUP(B156,'10. PRO H'!$B$2:$G$427,6,0)</f>
        <v>5677.04</v>
      </c>
      <c r="O156" s="905">
        <f>+VLOOKUP(B156,'11. SYD'!B152:G577,6,0)</f>
        <v>6380</v>
      </c>
      <c r="P156" s="8">
        <f>+VLOOKUP(B156,'12. REM EQUIPOS'!$B$4:$G$429,6,0)</f>
        <v>7145.6</v>
      </c>
      <c r="Q156" s="8"/>
      <c r="R156" s="8"/>
      <c r="S156" s="905">
        <f>+VLOOKUP(B156,'15. DEPOSFARMA SAS'!$B$12:$G$437,6,0)</f>
        <v>5846.4</v>
      </c>
      <c r="T156" s="43">
        <f t="shared" si="2"/>
        <v>5141</v>
      </c>
      <c r="U156" s="28" t="s">
        <v>13</v>
      </c>
      <c r="V156" s="28"/>
      <c r="W156" s="869" t="s">
        <v>368</v>
      </c>
      <c r="X156" s="61"/>
      <c r="Y156" s="28"/>
    </row>
    <row r="157" spans="1:25" s="1" customFormat="1">
      <c r="A157" s="15">
        <v>152</v>
      </c>
      <c r="B157" s="51" t="s">
        <v>805</v>
      </c>
      <c r="C157" s="16" t="s">
        <v>305</v>
      </c>
      <c r="D157" s="17">
        <v>400</v>
      </c>
      <c r="E157" s="8">
        <f>+VLOOKUP(B157,'1. PHARMAEUROPEA'!$B$2:$G$427,6,0)</f>
        <v>6682</v>
      </c>
      <c r="F157" s="8"/>
      <c r="G157" s="8"/>
      <c r="H157" s="8">
        <f>+VLOOKUP(B157,'4. OC LA ECONOMIA'!$B$2:$G$437,6,0)</f>
        <v>5141</v>
      </c>
      <c r="I157" s="8"/>
      <c r="J157" s="8">
        <f>+VLOOKUP(B157,'6. COOSBOY'!$B$10:$G$435,6,0)</f>
        <v>5784.0384000000013</v>
      </c>
      <c r="K157" s="905"/>
      <c r="L157" s="905"/>
      <c r="M157" s="8">
        <f>+VLOOKUP(B157,'9. ALLERS GROUP'!$B$2:$G$427,6,0)</f>
        <v>7002.92</v>
      </c>
      <c r="N157" s="8">
        <f>+VLOOKUP(B157,'10. PRO H'!$B$2:$G$427,6,0)</f>
        <v>5677.04</v>
      </c>
      <c r="O157" s="905">
        <f>+VLOOKUP(B157,'11. SYD'!B153:G578,6,0)</f>
        <v>6380.1391999999996</v>
      </c>
      <c r="P157" s="8">
        <f>+VLOOKUP(B157,'12. REM EQUIPOS'!$B$4:$G$429,6,0)</f>
        <v>7145.6</v>
      </c>
      <c r="Q157" s="8"/>
      <c r="R157" s="8"/>
      <c r="S157" s="905">
        <f>+VLOOKUP(B157,'15. DEPOSFARMA SAS'!$B$12:$G$437,6,0)</f>
        <v>5846.4</v>
      </c>
      <c r="T157" s="43">
        <f t="shared" si="2"/>
        <v>5141</v>
      </c>
      <c r="U157" s="28" t="s">
        <v>13</v>
      </c>
      <c r="V157" s="28"/>
      <c r="W157" s="869" t="s">
        <v>368</v>
      </c>
      <c r="X157" s="61"/>
      <c r="Y157" s="28"/>
    </row>
    <row r="158" spans="1:25" s="1" customFormat="1">
      <c r="A158" s="15">
        <v>153</v>
      </c>
      <c r="B158" s="51" t="s">
        <v>806</v>
      </c>
      <c r="C158" s="16" t="s">
        <v>305</v>
      </c>
      <c r="D158" s="17">
        <v>200</v>
      </c>
      <c r="E158" s="8"/>
      <c r="F158" s="8"/>
      <c r="G158" s="8"/>
      <c r="H158" s="8">
        <f>+VLOOKUP(B158,'4. OC LA ECONOMIA'!$B$2:$G$437,6,0)</f>
        <v>5694</v>
      </c>
      <c r="I158" s="8"/>
      <c r="J158" s="8">
        <f>+VLOOKUP(B158,'6. COOSBOY'!$B$10:$G$435,6,0)</f>
        <v>5784.0384000000013</v>
      </c>
      <c r="K158" s="905"/>
      <c r="L158" s="905"/>
      <c r="M158" s="8">
        <f>+VLOOKUP(B158,'9. ALLERS GROUP'!$B$2:$G$427,6,0)</f>
        <v>7002.92</v>
      </c>
      <c r="N158" s="8">
        <f>+VLOOKUP(B158,'10. PRO H'!$B$2:$G$427,6,0)</f>
        <v>5677.04</v>
      </c>
      <c r="O158" s="905">
        <f>+VLOOKUP(B158,'11. SYD'!B154:G579,6,0)</f>
        <v>6380</v>
      </c>
      <c r="P158" s="8">
        <f>+VLOOKUP(B158,'12. REM EQUIPOS'!$B$4:$G$429,6,0)</f>
        <v>7145.6</v>
      </c>
      <c r="Q158" s="8"/>
      <c r="R158" s="8"/>
      <c r="S158" s="905">
        <f>+VLOOKUP(B158,'15. DEPOSFARMA SAS'!$B$12:$G$437,6,0)</f>
        <v>5846.4</v>
      </c>
      <c r="T158" s="43">
        <f t="shared" si="2"/>
        <v>5677.04</v>
      </c>
      <c r="U158" s="28" t="s">
        <v>1580</v>
      </c>
      <c r="V158" s="28"/>
      <c r="W158" s="869" t="s">
        <v>368</v>
      </c>
      <c r="X158" s="61"/>
      <c r="Y158" s="28"/>
    </row>
    <row r="159" spans="1:25" s="1" customFormat="1">
      <c r="A159" s="15">
        <v>154</v>
      </c>
      <c r="B159" s="51" t="s">
        <v>120</v>
      </c>
      <c r="C159" s="16" t="s">
        <v>305</v>
      </c>
      <c r="D159" s="17">
        <v>200</v>
      </c>
      <c r="E159" s="8"/>
      <c r="F159" s="8"/>
      <c r="G159" s="8"/>
      <c r="H159" s="8"/>
      <c r="I159" s="8">
        <f>+VLOOKUP(B159,'5. COBO Y ASOCIADOS'!$B$2:$G$427,6,0)</f>
        <v>41666</v>
      </c>
      <c r="J159" s="8">
        <f>+VLOOKUP(B159,'6. COOSBOY'!$B$10:$G$435,6,0)</f>
        <v>43918.560000000005</v>
      </c>
      <c r="K159" s="905"/>
      <c r="L159" s="905"/>
      <c r="M159" s="8"/>
      <c r="N159" s="8"/>
      <c r="O159" s="905"/>
      <c r="P159" s="8"/>
      <c r="Q159" s="8"/>
      <c r="R159" s="8"/>
      <c r="S159" s="905"/>
      <c r="T159" s="43">
        <f t="shared" si="2"/>
        <v>41666</v>
      </c>
      <c r="U159" s="28" t="s">
        <v>1576</v>
      </c>
      <c r="V159" s="28"/>
      <c r="W159" s="869" t="s">
        <v>1676</v>
      </c>
      <c r="X159" s="61"/>
      <c r="Y159" s="28"/>
    </row>
    <row r="160" spans="1:25" s="879" customFormat="1" ht="32.1" customHeight="1">
      <c r="A160" s="743">
        <v>155</v>
      </c>
      <c r="B160" s="872" t="s">
        <v>121</v>
      </c>
      <c r="C160" s="873" t="s">
        <v>22</v>
      </c>
      <c r="D160" s="874">
        <v>4</v>
      </c>
      <c r="E160" s="735"/>
      <c r="F160" s="735"/>
      <c r="G160" s="735"/>
      <c r="H160" s="735"/>
      <c r="I160" s="735"/>
      <c r="J160" s="735"/>
      <c r="K160" s="735"/>
      <c r="L160" s="735"/>
      <c r="M160" s="735"/>
      <c r="N160" s="735"/>
      <c r="O160" s="735">
        <f>+VLOOKUP(B160,'11. SYD'!B156:G581,6,0)</f>
        <v>32113</v>
      </c>
      <c r="P160" s="735"/>
      <c r="Q160" s="735"/>
      <c r="R160" s="735"/>
      <c r="S160" s="735"/>
      <c r="T160" s="875">
        <f t="shared" si="2"/>
        <v>32113</v>
      </c>
      <c r="U160" s="876"/>
      <c r="V160" s="876"/>
      <c r="W160" s="877"/>
      <c r="X160" s="878" t="s">
        <v>1675</v>
      </c>
      <c r="Y160" s="876" t="s">
        <v>1699</v>
      </c>
    </row>
    <row r="161" spans="1:25" s="1" customFormat="1">
      <c r="A161" s="15">
        <v>156</v>
      </c>
      <c r="B161" s="51" t="s">
        <v>122</v>
      </c>
      <c r="C161" s="16" t="s">
        <v>324</v>
      </c>
      <c r="D161" s="17">
        <v>200</v>
      </c>
      <c r="E161" s="8"/>
      <c r="F161" s="8"/>
      <c r="G161" s="8"/>
      <c r="H161" s="8">
        <f>+VLOOKUP(B161,'4. OC LA ECONOMIA'!$B$2:$G$437,6,0)</f>
        <v>5700</v>
      </c>
      <c r="I161" s="8"/>
      <c r="J161" s="8">
        <f>+VLOOKUP(B161,'6. COOSBOY'!$B$10:$G$435,6,0)</f>
        <v>6048.0000000000009</v>
      </c>
      <c r="K161" s="905"/>
      <c r="L161" s="905"/>
      <c r="M161" s="8"/>
      <c r="N161" s="8">
        <f>+VLOOKUP(B161,'10. PRO H'!$B$2:$G$427,6,0)</f>
        <v>10000</v>
      </c>
      <c r="O161" s="905"/>
      <c r="P161" s="8"/>
      <c r="Q161" s="8"/>
      <c r="R161" s="8"/>
      <c r="S161" s="905">
        <f>+VLOOKUP(B161,'15. DEPOSFARMA SAS'!$B$12:$G$437,6,0)</f>
        <v>11160</v>
      </c>
      <c r="T161" s="43">
        <f t="shared" si="2"/>
        <v>5700</v>
      </c>
      <c r="U161" s="28" t="s">
        <v>13</v>
      </c>
      <c r="V161" s="28"/>
      <c r="W161" s="869" t="s">
        <v>1683</v>
      </c>
      <c r="X161" s="61"/>
      <c r="Y161" s="28"/>
    </row>
    <row r="162" spans="1:25" s="1" customFormat="1">
      <c r="A162" s="15">
        <v>157</v>
      </c>
      <c r="B162" s="51" t="s">
        <v>123</v>
      </c>
      <c r="C162" s="16" t="s">
        <v>305</v>
      </c>
      <c r="D162" s="50">
        <v>48</v>
      </c>
      <c r="E162" s="8">
        <f>+VLOOKUP(B162,'1. PHARMAEUROPEA'!$B$2:$G$427,6,0)</f>
        <v>4713</v>
      </c>
      <c r="F162" s="8">
        <f>+VLOOKUP(B162,'2. LABORATORIOS LTDA'!$B$2:$G$427,6,0)</f>
        <v>6828</v>
      </c>
      <c r="G162" s="8"/>
      <c r="H162" s="8">
        <f>+VLOOKUP(B162,'4. OC LA ECONOMIA'!$B$2:$G$437,6,0)</f>
        <v>7701</v>
      </c>
      <c r="I162" s="8">
        <f>+VLOOKUP(B162,'5. COBO Y ASOCIADOS'!$B$2:$G$427,6,0)</f>
        <v>6900</v>
      </c>
      <c r="J162" s="8">
        <f>+VLOOKUP(B162,'6. COOSBOY'!$B$10:$G$435,6,0)</f>
        <v>7404.2999999999993</v>
      </c>
      <c r="K162" s="905"/>
      <c r="L162" s="905"/>
      <c r="M162" s="8"/>
      <c r="N162" s="8">
        <f>+VLOOKUP(B162,'10. PRO H'!$B$2:$G$427,6,0)</f>
        <v>8536</v>
      </c>
      <c r="O162" s="905">
        <f>+VLOOKUP(B162,'11. SYD'!B158:G583,6,0)</f>
        <v>8920</v>
      </c>
      <c r="P162" s="8"/>
      <c r="Q162" s="8"/>
      <c r="R162" s="8"/>
      <c r="S162" s="905"/>
      <c r="T162" s="43">
        <f t="shared" si="2"/>
        <v>4713</v>
      </c>
      <c r="U162" s="28" t="s">
        <v>1574</v>
      </c>
      <c r="V162" s="28"/>
      <c r="W162" s="869" t="s">
        <v>1676</v>
      </c>
      <c r="X162" s="61"/>
      <c r="Y162" s="28" t="s">
        <v>1670</v>
      </c>
    </row>
    <row r="163" spans="1:25" s="1" customFormat="1">
      <c r="A163" s="15">
        <v>158</v>
      </c>
      <c r="B163" s="51" t="s">
        <v>124</v>
      </c>
      <c r="C163" s="16" t="s">
        <v>305</v>
      </c>
      <c r="D163" s="50">
        <v>48</v>
      </c>
      <c r="E163" s="8"/>
      <c r="F163" s="8"/>
      <c r="G163" s="8"/>
      <c r="H163" s="8"/>
      <c r="I163" s="8"/>
      <c r="J163" s="8"/>
      <c r="K163" s="905"/>
      <c r="L163" s="905"/>
      <c r="M163" s="8"/>
      <c r="N163" s="8">
        <f>+VLOOKUP(B163,'10. PRO H'!$B$2:$G$427,6,0)</f>
        <v>8536</v>
      </c>
      <c r="O163" s="905"/>
      <c r="P163" s="8"/>
      <c r="Q163" s="8"/>
      <c r="R163" s="8"/>
      <c r="S163" s="905"/>
      <c r="T163" s="43">
        <f t="shared" si="2"/>
        <v>8536</v>
      </c>
      <c r="U163" s="28" t="s">
        <v>1580</v>
      </c>
      <c r="V163" s="28"/>
      <c r="W163" s="869" t="s">
        <v>1676</v>
      </c>
      <c r="X163" s="61"/>
      <c r="Y163" s="28"/>
    </row>
    <row r="164" spans="1:25" s="1" customFormat="1">
      <c r="A164" s="15">
        <v>159</v>
      </c>
      <c r="B164" s="51" t="s">
        <v>125</v>
      </c>
      <c r="C164" s="16" t="s">
        <v>305</v>
      </c>
      <c r="D164" s="17">
        <v>40</v>
      </c>
      <c r="E164" s="8">
        <f>+VLOOKUP(B164,'1. PHARMAEUROPEA'!$B$2:$G$427,6,0)</f>
        <v>1150</v>
      </c>
      <c r="F164" s="8"/>
      <c r="G164" s="8"/>
      <c r="H164" s="8">
        <f>+VLOOKUP(B164,'4. OC LA ECONOMIA'!$B$2:$G$437,6,0)</f>
        <v>989</v>
      </c>
      <c r="I164" s="8"/>
      <c r="J164" s="8">
        <f>+VLOOKUP(B164,'6. COOSBOY'!$B$10:$G$435,6,0)</f>
        <v>1018.0199999999999</v>
      </c>
      <c r="K164" s="905"/>
      <c r="L164" s="905"/>
      <c r="M164" s="8"/>
      <c r="N164" s="8">
        <f>+VLOOKUP(B164,'10. PRO H'!$B$2:$G$427,6,0)</f>
        <v>1126</v>
      </c>
      <c r="O164" s="905">
        <f>+VLOOKUP(B164,'11. SYD'!B160:G585,6,0)</f>
        <v>1000</v>
      </c>
      <c r="P164" s="8">
        <f>+VLOOKUP(B164,'12. REM EQUIPOS'!$B$4:$G$429,6,0)</f>
        <v>1020</v>
      </c>
      <c r="Q164" s="8"/>
      <c r="R164" s="8"/>
      <c r="S164" s="905"/>
      <c r="T164" s="43">
        <f t="shared" si="2"/>
        <v>989</v>
      </c>
      <c r="U164" s="28" t="s">
        <v>13</v>
      </c>
      <c r="V164" s="28"/>
      <c r="W164" s="869" t="s">
        <v>433</v>
      </c>
      <c r="X164" s="61"/>
      <c r="Y164" s="28"/>
    </row>
    <row r="165" spans="1:25" s="7" customFormat="1">
      <c r="A165" s="15">
        <v>160</v>
      </c>
      <c r="B165" s="51" t="s">
        <v>126</v>
      </c>
      <c r="C165" s="16" t="s">
        <v>305</v>
      </c>
      <c r="D165" s="17">
        <v>250</v>
      </c>
      <c r="E165" s="8">
        <f>+VLOOKUP(B165,'1. PHARMAEUROPEA'!$B$2:$G$427,6,0)</f>
        <v>1150</v>
      </c>
      <c r="F165" s="8"/>
      <c r="G165" s="8"/>
      <c r="H165" s="8"/>
      <c r="I165" s="8"/>
      <c r="J165" s="8">
        <f>+VLOOKUP(B165,'6. COOSBOY'!$B$10:$G$435,6,0)</f>
        <v>1018.0199999999999</v>
      </c>
      <c r="K165" s="905"/>
      <c r="L165" s="905"/>
      <c r="M165" s="8"/>
      <c r="N165" s="8">
        <f>+VLOOKUP(B165,'10. PRO H'!$B$2:$G$427,6,0)</f>
        <v>1126</v>
      </c>
      <c r="O165" s="905">
        <f>+VLOOKUP(B165,'11. SYD'!B161:G586,6,0)</f>
        <v>1000.04</v>
      </c>
      <c r="P165" s="8">
        <f>+VLOOKUP(B165,'12. REM EQUIPOS'!$B$4:$G$429,6,0)</f>
        <v>1020</v>
      </c>
      <c r="Q165" s="8"/>
      <c r="R165" s="8"/>
      <c r="S165" s="905"/>
      <c r="T165" s="43">
        <f t="shared" si="2"/>
        <v>1000.04</v>
      </c>
      <c r="U165" s="28" t="s">
        <v>14</v>
      </c>
      <c r="V165" s="28"/>
      <c r="W165" s="869" t="s">
        <v>406</v>
      </c>
      <c r="X165" s="61"/>
      <c r="Y165" s="62"/>
    </row>
    <row r="166" spans="1:25" s="1" customFormat="1">
      <c r="A166" s="15">
        <v>161</v>
      </c>
      <c r="B166" s="51" t="s">
        <v>127</v>
      </c>
      <c r="C166" s="16" t="s">
        <v>325</v>
      </c>
      <c r="D166" s="17">
        <v>4</v>
      </c>
      <c r="E166" s="8"/>
      <c r="F166" s="8"/>
      <c r="G166" s="8"/>
      <c r="H166" s="8">
        <f>+VLOOKUP(B166,'4. OC LA ECONOMIA'!$B$2:$G$437,6,0)</f>
        <v>7308</v>
      </c>
      <c r="I166" s="8"/>
      <c r="J166" s="8"/>
      <c r="K166" s="905"/>
      <c r="L166" s="905"/>
      <c r="M166" s="8"/>
      <c r="N166" s="8"/>
      <c r="O166" s="905"/>
      <c r="P166" s="8">
        <f>+VLOOKUP(B166,'12. REM EQUIPOS'!$B$4:$G$429,6,0)</f>
        <v>7719.8</v>
      </c>
      <c r="Q166" s="8"/>
      <c r="R166" s="8"/>
      <c r="S166" s="905"/>
      <c r="T166" s="43">
        <f t="shared" si="2"/>
        <v>7308</v>
      </c>
      <c r="U166" s="28" t="s">
        <v>13</v>
      </c>
      <c r="V166" s="28"/>
      <c r="W166" s="869" t="s">
        <v>1614</v>
      </c>
      <c r="X166" s="61"/>
      <c r="Y166" s="28"/>
    </row>
    <row r="167" spans="1:25" s="1" customFormat="1">
      <c r="A167" s="15">
        <v>162</v>
      </c>
      <c r="B167" s="51" t="s">
        <v>128</v>
      </c>
      <c r="C167" s="16" t="s">
        <v>305</v>
      </c>
      <c r="D167" s="17">
        <v>30</v>
      </c>
      <c r="E167" s="8"/>
      <c r="F167" s="8"/>
      <c r="G167" s="8"/>
      <c r="H167" s="8">
        <f>+VLOOKUP(B167,'4. OC LA ECONOMIA'!$B$2:$G$437,6,0)</f>
        <v>17247</v>
      </c>
      <c r="I167" s="8"/>
      <c r="J167" s="8">
        <f>+VLOOKUP(B167,'6. COOSBOY'!$B$10:$G$435,6,0)</f>
        <v>23361.518399999997</v>
      </c>
      <c r="K167" s="905"/>
      <c r="L167" s="905"/>
      <c r="M167" s="8"/>
      <c r="N167" s="8"/>
      <c r="O167" s="905"/>
      <c r="P167" s="8">
        <f>+VLOOKUP(B167,'12. REM EQUIPOS'!$B$4:$G$429,6,0)</f>
        <v>17454</v>
      </c>
      <c r="Q167" s="8"/>
      <c r="R167" s="8"/>
      <c r="S167" s="905"/>
      <c r="T167" s="43">
        <f t="shared" si="2"/>
        <v>17247</v>
      </c>
      <c r="U167" s="28" t="s">
        <v>13</v>
      </c>
      <c r="V167" s="28"/>
      <c r="W167" s="869" t="s">
        <v>534</v>
      </c>
      <c r="X167" s="61"/>
      <c r="Y167" s="28"/>
    </row>
    <row r="168" spans="1:25" s="1" customFormat="1">
      <c r="A168" s="15">
        <v>163</v>
      </c>
      <c r="B168" s="51" t="s">
        <v>129</v>
      </c>
      <c r="C168" s="16" t="s">
        <v>305</v>
      </c>
      <c r="D168" s="17">
        <v>200</v>
      </c>
      <c r="E168" s="8">
        <f>+VLOOKUP(B168,'1. PHARMAEUROPEA'!$B$2:$G$427,6,0)</f>
        <v>6960</v>
      </c>
      <c r="F168" s="8"/>
      <c r="G168" s="8"/>
      <c r="H168" s="8">
        <f>+VLOOKUP(B168,'4. OC LA ECONOMIA'!$B$2:$G$437,6,0)</f>
        <v>4744</v>
      </c>
      <c r="I168" s="8"/>
      <c r="J168" s="8">
        <f>+VLOOKUP(B168,'6. COOSBOY'!$B$10:$G$435,6,0)</f>
        <v>6400.4159999999993</v>
      </c>
      <c r="K168" s="905"/>
      <c r="L168" s="905"/>
      <c r="M168" s="8"/>
      <c r="N168" s="8"/>
      <c r="O168" s="905"/>
      <c r="P168" s="8">
        <f>+VLOOKUP(B168,'12. REM EQUIPOS'!$B$4:$G$429,6,0)</f>
        <v>8909.9599999999991</v>
      </c>
      <c r="Q168" s="8"/>
      <c r="R168" s="8"/>
      <c r="S168" s="905">
        <f>+VLOOKUP(B168,'15. DEPOSFARMA SAS'!$B$12:$G$437,6,0)</f>
        <v>3770</v>
      </c>
      <c r="T168" s="43">
        <f t="shared" si="2"/>
        <v>3770</v>
      </c>
      <c r="U168" s="28" t="s">
        <v>13</v>
      </c>
      <c r="V168" s="28"/>
      <c r="W168" s="869" t="s">
        <v>1684</v>
      </c>
      <c r="X168" s="61"/>
      <c r="Y168" s="28"/>
    </row>
    <row r="169" spans="1:25" s="1" customFormat="1">
      <c r="A169" s="15">
        <v>164</v>
      </c>
      <c r="B169" s="51" t="s">
        <v>130</v>
      </c>
      <c r="C169" s="16" t="s">
        <v>305</v>
      </c>
      <c r="D169" s="17">
        <v>6000</v>
      </c>
      <c r="E169" s="8">
        <f>+VLOOKUP(B169,'1. PHARMAEUROPEA'!$B$2:$G$427,6,0)</f>
        <v>138</v>
      </c>
      <c r="F169" s="8"/>
      <c r="G169" s="8"/>
      <c r="H169" s="8">
        <f>+VLOOKUP(B169,'4. OC LA ECONOMIA'!$B$2:$G$437,6,0)</f>
        <v>132</v>
      </c>
      <c r="I169" s="8"/>
      <c r="J169" s="8">
        <f>+VLOOKUP(B169,'6. COOSBOY'!$B$10:$G$435,6,0)</f>
        <v>130.91759999999999</v>
      </c>
      <c r="K169" s="905"/>
      <c r="L169" s="905"/>
      <c r="M169" s="8"/>
      <c r="N169" s="884">
        <f>+VLOOKUP(B169,'10. PRO H'!$B$2:$G$427,6,0)</f>
        <v>167.04</v>
      </c>
      <c r="O169" s="905">
        <f>+VLOOKUP(B169,'11. SYD'!B165:G590,6,0)</f>
        <v>182</v>
      </c>
      <c r="P169" s="8">
        <f>+VLOOKUP(B169,'12. REM EQUIPOS'!$B$4:$G$429,6,0)</f>
        <v>140.36000000000001</v>
      </c>
      <c r="Q169" s="8"/>
      <c r="R169" s="8"/>
      <c r="S169" s="905"/>
      <c r="T169" s="43">
        <f t="shared" si="2"/>
        <v>130.91759999999999</v>
      </c>
      <c r="U169" s="28" t="s">
        <v>14</v>
      </c>
      <c r="V169" s="28"/>
      <c r="W169" s="869" t="s">
        <v>393</v>
      </c>
      <c r="X169" s="61"/>
      <c r="Y169" s="28"/>
    </row>
    <row r="170" spans="1:25" s="879" customFormat="1">
      <c r="A170" s="743">
        <v>165</v>
      </c>
      <c r="B170" s="872" t="s">
        <v>131</v>
      </c>
      <c r="C170" s="873" t="s">
        <v>326</v>
      </c>
      <c r="D170" s="874">
        <v>40</v>
      </c>
      <c r="E170" s="735"/>
      <c r="F170" s="735"/>
      <c r="G170" s="735"/>
      <c r="H170" s="735"/>
      <c r="I170" s="735"/>
      <c r="J170" s="735"/>
      <c r="K170" s="905"/>
      <c r="L170" s="905"/>
      <c r="M170" s="735"/>
      <c r="N170" s="735"/>
      <c r="O170" s="905"/>
      <c r="P170" s="735"/>
      <c r="Q170" s="735"/>
      <c r="R170" s="735"/>
      <c r="S170" s="905"/>
      <c r="T170" s="875">
        <f t="shared" si="2"/>
        <v>0</v>
      </c>
      <c r="U170" s="876"/>
      <c r="V170" s="876"/>
      <c r="W170" s="877"/>
      <c r="X170" s="878" t="s">
        <v>1675</v>
      </c>
      <c r="Y170" s="876" t="s">
        <v>1671</v>
      </c>
    </row>
    <row r="171" spans="1:25" s="1" customFormat="1" ht="30">
      <c r="A171" s="15">
        <v>166</v>
      </c>
      <c r="B171" s="51" t="s">
        <v>132</v>
      </c>
      <c r="C171" s="16" t="s">
        <v>327</v>
      </c>
      <c r="D171" s="17">
        <v>120</v>
      </c>
      <c r="E171" s="8">
        <f>+VLOOKUP(B171,'1. PHARMAEUROPEA'!$B$2:$G$427,6,0)</f>
        <v>40745</v>
      </c>
      <c r="F171" s="8"/>
      <c r="G171" s="8"/>
      <c r="H171" s="8">
        <f>+VLOOKUP(B171,'4. OC LA ECONOMIA'!$B$2:$G$437,6,0)</f>
        <v>34365</v>
      </c>
      <c r="I171" s="8"/>
      <c r="J171" s="8">
        <f>+VLOOKUP(B171,'6. COOSBOY'!$B$10:$G$435,6,0)</f>
        <v>45920.000000000007</v>
      </c>
      <c r="K171" s="905"/>
      <c r="L171" s="905">
        <f>+VLOOKUP(B171,'8. ALFA TRADING'!$B$2:$G$427,6,0)</f>
        <v>36888</v>
      </c>
      <c r="M171" s="8"/>
      <c r="N171" s="8">
        <f>+VLOOKUP(B171,'10. PRO H'!$B$2:$G$427,6,0)</f>
        <v>30625</v>
      </c>
      <c r="O171" s="905">
        <f>+VLOOKUP(B171,'11. SYD'!B167:G592,6,0)</f>
        <v>46401.16</v>
      </c>
      <c r="P171" s="8"/>
      <c r="Q171" s="8"/>
      <c r="R171" s="8"/>
      <c r="S171" s="905"/>
      <c r="T171" s="43">
        <f t="shared" si="2"/>
        <v>30625</v>
      </c>
      <c r="U171" s="28" t="s">
        <v>14</v>
      </c>
      <c r="V171" s="28"/>
      <c r="W171" s="869" t="s">
        <v>1687</v>
      </c>
      <c r="X171" s="61"/>
      <c r="Y171" s="28" t="s">
        <v>1670</v>
      </c>
    </row>
    <row r="172" spans="1:25" s="1" customFormat="1">
      <c r="A172" s="15">
        <v>167</v>
      </c>
      <c r="B172" s="51" t="s">
        <v>133</v>
      </c>
      <c r="C172" s="16" t="s">
        <v>328</v>
      </c>
      <c r="D172" s="17">
        <v>20</v>
      </c>
      <c r="E172" s="8">
        <f>+VLOOKUP(B172,'1. PHARMAEUROPEA'!$B$2:$G$427,6,0)</f>
        <v>51200</v>
      </c>
      <c r="F172" s="8">
        <f>+VLOOKUP(B172,'2. LABORATORIOS LTDA'!$B$2:$G$427,6,0)</f>
        <v>53809</v>
      </c>
      <c r="G172" s="8"/>
      <c r="H172" s="8">
        <f>+VLOOKUP(B172,'4. OC LA ECONOMIA'!$B$2:$G$437,6,0)</f>
        <v>43637</v>
      </c>
      <c r="I172" s="8"/>
      <c r="J172" s="8"/>
      <c r="K172" s="905"/>
      <c r="L172" s="905"/>
      <c r="M172" s="8"/>
      <c r="N172" s="8"/>
      <c r="O172" s="905"/>
      <c r="P172" s="8"/>
      <c r="Q172" s="8"/>
      <c r="R172" s="8"/>
      <c r="S172" s="905"/>
      <c r="T172" s="43">
        <f t="shared" si="2"/>
        <v>43637</v>
      </c>
      <c r="U172" s="28" t="s">
        <v>13</v>
      </c>
      <c r="V172" s="28"/>
      <c r="W172" s="869" t="s">
        <v>548</v>
      </c>
      <c r="X172" s="61"/>
      <c r="Y172" s="28"/>
    </row>
    <row r="173" spans="1:25" s="1" customFormat="1" ht="30">
      <c r="A173" s="15">
        <v>168</v>
      </c>
      <c r="B173" s="51" t="s">
        <v>134</v>
      </c>
      <c r="C173" s="16" t="s">
        <v>329</v>
      </c>
      <c r="D173" s="17">
        <v>40</v>
      </c>
      <c r="E173" s="8">
        <f>+VLOOKUP(B173,'1. PHARMAEUROPEA'!$B$2:$G$427,6,0)</f>
        <v>20400</v>
      </c>
      <c r="F173" s="8">
        <f>+VLOOKUP(B173,'2. LABORATORIOS LTDA'!$B$2:$G$427,6,0)</f>
        <v>21547</v>
      </c>
      <c r="G173" s="8"/>
      <c r="H173" s="8">
        <f>+VLOOKUP(B173,'4. OC LA ECONOMIA'!$B$2:$G$437,6,0)</f>
        <v>17387</v>
      </c>
      <c r="I173" s="8">
        <f>+VLOOKUP(B173,'5. COBO Y ASOCIADOS'!$B$2:$G$427,6,0)</f>
        <v>21517</v>
      </c>
      <c r="J173" s="8">
        <f>+VLOOKUP(B173,'6. COOSBOY'!$B$10:$G$435,6,0)</f>
        <v>23291.339999999997</v>
      </c>
      <c r="K173" s="905"/>
      <c r="L173" s="905"/>
      <c r="M173" s="8"/>
      <c r="N173" s="8"/>
      <c r="O173" s="905"/>
      <c r="P173" s="8"/>
      <c r="Q173" s="8"/>
      <c r="R173" s="8"/>
      <c r="S173" s="905"/>
      <c r="T173" s="43">
        <f t="shared" si="2"/>
        <v>17387</v>
      </c>
      <c r="U173" s="28" t="s">
        <v>13</v>
      </c>
      <c r="V173" s="28"/>
      <c r="W173" s="869" t="s">
        <v>548</v>
      </c>
      <c r="X173" s="61"/>
      <c r="Y173" s="28"/>
    </row>
    <row r="174" spans="1:25" s="1" customFormat="1" ht="30">
      <c r="A174" s="743">
        <v>169</v>
      </c>
      <c r="B174" s="51" t="s">
        <v>134</v>
      </c>
      <c r="C174" s="16" t="s">
        <v>330</v>
      </c>
      <c r="D174" s="17">
        <v>40</v>
      </c>
      <c r="E174" s="8">
        <v>40333</v>
      </c>
      <c r="F174" s="8">
        <v>42380</v>
      </c>
      <c r="G174" s="8"/>
      <c r="H174" s="8">
        <v>34375</v>
      </c>
      <c r="I174" s="8">
        <v>42321</v>
      </c>
      <c r="J174" s="8">
        <v>45810.899999999994</v>
      </c>
      <c r="K174" s="905"/>
      <c r="L174" s="905"/>
      <c r="M174" s="8"/>
      <c r="N174" s="8"/>
      <c r="O174" s="905"/>
      <c r="P174" s="8"/>
      <c r="Q174" s="8"/>
      <c r="R174" s="8"/>
      <c r="S174" s="905">
        <v>30550</v>
      </c>
      <c r="T174" s="43">
        <f t="shared" si="2"/>
        <v>30550</v>
      </c>
      <c r="U174" s="28" t="s">
        <v>13</v>
      </c>
      <c r="V174" s="28"/>
      <c r="W174" s="869" t="s">
        <v>548</v>
      </c>
      <c r="X174" s="61"/>
      <c r="Y174" s="28"/>
    </row>
    <row r="175" spans="1:25" s="1" customFormat="1">
      <c r="A175" s="15">
        <v>170</v>
      </c>
      <c r="B175" s="51" t="s">
        <v>135</v>
      </c>
      <c r="C175" s="16" t="s">
        <v>900</v>
      </c>
      <c r="D175" s="17">
        <v>40</v>
      </c>
      <c r="E175" s="8">
        <f>+VLOOKUP(B175,'1. PHARMAEUROPEA'!$B$2:$G$427,6,0)</f>
        <v>3033</v>
      </c>
      <c r="F175" s="8"/>
      <c r="G175" s="8"/>
      <c r="H175" s="8">
        <f>+VLOOKUP(B175,'4. OC LA ECONOMIA'!$B$2:$G$437,6,0)</f>
        <v>3527</v>
      </c>
      <c r="I175" s="8"/>
      <c r="J175" s="8"/>
      <c r="K175" s="905"/>
      <c r="L175" s="905"/>
      <c r="M175" s="8"/>
      <c r="N175" s="8"/>
      <c r="O175" s="905"/>
      <c r="P175" s="8">
        <f>+VLOOKUP(B175,'12. REM EQUIPOS'!$B$4:$G$429,6,0)</f>
        <v>2728</v>
      </c>
      <c r="Q175" s="8">
        <f>+VLOOKUP(B175,'13. MEDICA C.I. LTDA.'!$B$2:$G$427,6,0)</f>
        <v>12760</v>
      </c>
      <c r="R175" s="8"/>
      <c r="S175" s="905"/>
      <c r="T175" s="43">
        <f t="shared" si="2"/>
        <v>2728</v>
      </c>
      <c r="U175" s="28" t="s">
        <v>354</v>
      </c>
      <c r="V175" s="28"/>
      <c r="W175" s="869" t="s">
        <v>642</v>
      </c>
      <c r="X175" s="61"/>
      <c r="Y175" s="28"/>
    </row>
    <row r="176" spans="1:25" s="1" customFormat="1">
      <c r="A176" s="15">
        <v>171</v>
      </c>
      <c r="B176" s="51" t="s">
        <v>136</v>
      </c>
      <c r="C176" s="16" t="s">
        <v>897</v>
      </c>
      <c r="D176" s="17">
        <v>4</v>
      </c>
      <c r="E176" s="8">
        <f>+VLOOKUP(B176,'1. PHARMAEUROPEA'!$B$2:$G$427,6,0)</f>
        <v>20000</v>
      </c>
      <c r="F176" s="8"/>
      <c r="G176" s="8"/>
      <c r="H176" s="8">
        <f>+VLOOKUP(B176,'4. OC LA ECONOMIA'!$B$2:$G$437,6,0)</f>
        <v>20453</v>
      </c>
      <c r="I176" s="8"/>
      <c r="J176" s="8">
        <f>+VLOOKUP(B176,'6. COOSBOY'!$B$10:$G$435,6,0)</f>
        <v>20379.78</v>
      </c>
      <c r="K176" s="905"/>
      <c r="L176" s="905"/>
      <c r="M176" s="8"/>
      <c r="N176" s="8"/>
      <c r="O176" s="905">
        <f>+VLOOKUP(B176,'11. SYD'!B172:G597,6,0)</f>
        <v>50164</v>
      </c>
      <c r="P176" s="8">
        <f>+VLOOKUP(B176,'12. REM EQUIPOS'!$B$4:$G$429,6,0)</f>
        <v>18300</v>
      </c>
      <c r="Q176" s="8"/>
      <c r="R176" s="8"/>
      <c r="S176" s="905"/>
      <c r="T176" s="43">
        <f t="shared" si="2"/>
        <v>18300</v>
      </c>
      <c r="U176" s="28" t="s">
        <v>354</v>
      </c>
      <c r="V176" s="28"/>
      <c r="W176" s="869" t="s">
        <v>411</v>
      </c>
      <c r="X176" s="61"/>
      <c r="Y176" s="28"/>
    </row>
    <row r="177" spans="1:25" s="1" customFormat="1">
      <c r="A177" s="15">
        <v>172</v>
      </c>
      <c r="B177" s="51" t="s">
        <v>137</v>
      </c>
      <c r="C177" s="16" t="s">
        <v>332</v>
      </c>
      <c r="D177" s="17">
        <v>240</v>
      </c>
      <c r="E177" s="8">
        <f>+VLOOKUP(B177,'1. PHARMAEUROPEA'!$B$2:$G$427,6,0)</f>
        <v>6444</v>
      </c>
      <c r="F177" s="8"/>
      <c r="G177" s="8"/>
      <c r="H177" s="8">
        <f>+VLOOKUP(B177,'4. OC LA ECONOMIA'!$B$2:$G$437,6,0)</f>
        <v>5568</v>
      </c>
      <c r="I177" s="8"/>
      <c r="J177" s="8">
        <f>+VLOOKUP(B177,'6. COOSBOY'!$B$10:$G$435,6,0)</f>
        <v>4959</v>
      </c>
      <c r="K177" s="905"/>
      <c r="L177" s="905">
        <f>+VLOOKUP(B177,'8. ALFA TRADING'!$B$2:$G$427,6,0)</f>
        <v>5840.6</v>
      </c>
      <c r="M177" s="8"/>
      <c r="N177" s="8">
        <f>102*50</f>
        <v>5100</v>
      </c>
      <c r="O177" s="905">
        <f>150*50</f>
        <v>7500</v>
      </c>
      <c r="P177" s="8">
        <f>+VLOOKUP(B177,'12. REM EQUIPOS'!$B$4:$G$429,6,0)</f>
        <v>3828</v>
      </c>
      <c r="Q177" s="8"/>
      <c r="R177" s="8"/>
      <c r="S177" s="905">
        <f>+VLOOKUP(B177,'15. DEPOSFARMA SAS'!$B$12:$G$437,6,0)</f>
        <v>11832</v>
      </c>
      <c r="T177" s="43">
        <f t="shared" si="2"/>
        <v>3828</v>
      </c>
      <c r="U177" s="28" t="s">
        <v>354</v>
      </c>
      <c r="V177" s="28"/>
      <c r="W177" s="869" t="s">
        <v>982</v>
      </c>
      <c r="X177" s="61"/>
      <c r="Y177" s="28"/>
    </row>
    <row r="178" spans="1:25" s="1" customFormat="1">
      <c r="A178" s="15">
        <v>173</v>
      </c>
      <c r="B178" s="51" t="s">
        <v>138</v>
      </c>
      <c r="C178" s="16" t="s">
        <v>333</v>
      </c>
      <c r="D178" s="17">
        <v>24</v>
      </c>
      <c r="E178" s="8">
        <f>+VLOOKUP(B178,'1. PHARMAEUROPEA'!$B$2:$G$427,6,0)</f>
        <v>12180</v>
      </c>
      <c r="F178" s="8"/>
      <c r="G178" s="8">
        <f>135*50</f>
        <v>6750</v>
      </c>
      <c r="H178" s="8">
        <f>+VLOOKUP(B178,'4. OC LA ECONOMIA'!$B$2:$G$437,6,0)</f>
        <v>11252</v>
      </c>
      <c r="I178" s="8"/>
      <c r="J178" s="8">
        <f>+VLOOKUP(B178,'6. COOSBOY'!$B$10:$G$435,6,0)</f>
        <v>9873.92</v>
      </c>
      <c r="K178" s="905"/>
      <c r="L178" s="905">
        <f>+VLOOKUP(B178,'8. ALFA TRADING'!$B$2:$G$427,6,0)</f>
        <v>9713.84</v>
      </c>
      <c r="M178" s="8">
        <f>+VLOOKUP(B178,'9. ALLERS GROUP'!$B$2:$G$427,6,0)</f>
        <v>14065</v>
      </c>
      <c r="N178" s="8">
        <f>+VLOOKUP(B178,'10. PRO H'!$B$2:$G$427,6,0)</f>
        <v>12326.16</v>
      </c>
      <c r="O178" s="905">
        <f>113*50</f>
        <v>5650</v>
      </c>
      <c r="P178" s="8">
        <f>+VLOOKUP(B178,'12. REM EQUIPOS'!$B$4:$G$429,6,0)</f>
        <v>10208</v>
      </c>
      <c r="Q178" s="8">
        <f>+VLOOKUP(B178,'13. MEDICA C.I. LTDA.'!$B$2:$G$427,6,0)</f>
        <v>12325</v>
      </c>
      <c r="R178" s="8"/>
      <c r="S178" s="905">
        <f>+VLOOKUP(B178,'15. DEPOSFARMA SAS'!$B$12:$G$437,6,0)</f>
        <v>11136</v>
      </c>
      <c r="T178" s="43">
        <f t="shared" si="2"/>
        <v>5650</v>
      </c>
      <c r="U178" s="47" t="s">
        <v>14</v>
      </c>
      <c r="V178" s="47"/>
      <c r="W178" s="886" t="s">
        <v>427</v>
      </c>
      <c r="X178" s="61"/>
      <c r="Y178" s="28" t="s">
        <v>1670</v>
      </c>
    </row>
    <row r="179" spans="1:25" s="1" customFormat="1">
      <c r="A179" s="15">
        <v>174</v>
      </c>
      <c r="B179" s="51" t="s">
        <v>139</v>
      </c>
      <c r="C179" s="16" t="s">
        <v>333</v>
      </c>
      <c r="D179" s="17">
        <v>800</v>
      </c>
      <c r="E179" s="8">
        <f>+VLOOKUP(B179,'1. PHARMAEUROPEA'!$B$2:$G$427,6,0)</f>
        <v>12180</v>
      </c>
      <c r="F179" s="8"/>
      <c r="G179" s="8">
        <f>135*50</f>
        <v>6750</v>
      </c>
      <c r="H179" s="8">
        <f>+VLOOKUP(B179,'4. OC LA ECONOMIA'!$B$2:$G$437,6,0)</f>
        <v>11252</v>
      </c>
      <c r="I179" s="8"/>
      <c r="J179" s="8">
        <f>+VLOOKUP(B179,'6. COOSBOY'!$B$10:$G$435,6,0)</f>
        <v>9873.92</v>
      </c>
      <c r="K179" s="905"/>
      <c r="L179" s="905">
        <f>+VLOOKUP(B179,'8. ALFA TRADING'!$B$2:$G$427,6,0)</f>
        <v>9713.84</v>
      </c>
      <c r="M179" s="8">
        <f>+VLOOKUP(B179,'9. ALLERS GROUP'!$B$2:$G$427,6,0)</f>
        <v>14063.84</v>
      </c>
      <c r="N179" s="8">
        <f>+VLOOKUP(B179,'10. PRO H'!$B$2:$G$427,6,0)</f>
        <v>12326.16</v>
      </c>
      <c r="O179" s="905">
        <f>124*50</f>
        <v>6200</v>
      </c>
      <c r="P179" s="8">
        <f>+VLOOKUP(B179,'12. REM EQUIPOS'!$B$4:$G$429,6,0)</f>
        <v>10208</v>
      </c>
      <c r="Q179" s="8">
        <f>+VLOOKUP(B179,'13. MEDICA C.I. LTDA.'!$B$2:$G$427,6,0)</f>
        <v>12325</v>
      </c>
      <c r="R179" s="8"/>
      <c r="S179" s="905"/>
      <c r="T179" s="43">
        <f t="shared" si="2"/>
        <v>6200</v>
      </c>
      <c r="U179" s="47" t="s">
        <v>14</v>
      </c>
      <c r="V179" s="47"/>
      <c r="W179" s="886" t="s">
        <v>427</v>
      </c>
      <c r="X179" s="61"/>
      <c r="Y179" s="28" t="s">
        <v>1670</v>
      </c>
    </row>
    <row r="180" spans="1:25" s="1" customFormat="1">
      <c r="A180" s="15">
        <v>175</v>
      </c>
      <c r="B180" s="731" t="s">
        <v>140</v>
      </c>
      <c r="C180" s="49" t="s">
        <v>333</v>
      </c>
      <c r="D180" s="17">
        <v>800</v>
      </c>
      <c r="E180" s="8">
        <f>+VLOOKUP(B180,'1. PHARMAEUROPEA'!$B$2:$G$427,6,0)</f>
        <v>12180</v>
      </c>
      <c r="F180" s="8"/>
      <c r="G180" s="8">
        <f>135*50</f>
        <v>6750</v>
      </c>
      <c r="H180" s="8">
        <f>+VLOOKUP(B180,'4. OC LA ECONOMIA'!$B$2:$G$437,6,0)</f>
        <v>11252</v>
      </c>
      <c r="I180" s="8"/>
      <c r="J180" s="8">
        <f>+VLOOKUP(B180,'6. COOSBOY'!$B$10:$G$435,6,0)</f>
        <v>9873.92</v>
      </c>
      <c r="K180" s="905"/>
      <c r="L180" s="905">
        <f>+VLOOKUP(B180,'8. ALFA TRADING'!$B$2:$G$427,6,0)</f>
        <v>9713.84</v>
      </c>
      <c r="M180" s="8">
        <f>+VLOOKUP(B180,'9. ALLERS GROUP'!$B$2:$G$427,6,0)</f>
        <v>14065</v>
      </c>
      <c r="N180" s="8">
        <f>+VLOOKUP(B180,'10. PRO H'!$B$2:$G$427,6,0)</f>
        <v>12326.16</v>
      </c>
      <c r="O180" s="905">
        <f>129*50</f>
        <v>6450</v>
      </c>
      <c r="P180" s="8">
        <f>+VLOOKUP(B180,'12. REM EQUIPOS'!$B$4:$G$429,6,0)</f>
        <v>10208</v>
      </c>
      <c r="Q180" s="8">
        <f>+VLOOKUP(B180,'13. MEDICA C.I. LTDA.'!$B$2:$G$427,6,0)</f>
        <v>12325</v>
      </c>
      <c r="R180" s="8"/>
      <c r="S180" s="905"/>
      <c r="T180" s="43">
        <f t="shared" si="2"/>
        <v>6450</v>
      </c>
      <c r="U180" s="47" t="s">
        <v>14</v>
      </c>
      <c r="V180" s="47"/>
      <c r="W180" s="886" t="s">
        <v>427</v>
      </c>
      <c r="X180" s="61"/>
      <c r="Y180" s="28" t="s">
        <v>1670</v>
      </c>
    </row>
    <row r="181" spans="1:25" s="1" customFormat="1">
      <c r="A181" s="15">
        <v>176</v>
      </c>
      <c r="B181" s="51" t="s">
        <v>141</v>
      </c>
      <c r="C181" s="16" t="s">
        <v>333</v>
      </c>
      <c r="D181" s="17">
        <v>40</v>
      </c>
      <c r="E181" s="8">
        <f>+VLOOKUP(B181,'1. PHARMAEUROPEA'!$B$2:$G$427,6,0)</f>
        <v>12760</v>
      </c>
      <c r="F181" s="8"/>
      <c r="G181" s="8">
        <f>152*50</f>
        <v>7600</v>
      </c>
      <c r="H181" s="8">
        <f>+VLOOKUP(B181,'4. OC LA ECONOMIA'!$B$2:$G$437,6,0)</f>
        <v>11252</v>
      </c>
      <c r="I181" s="8"/>
      <c r="J181" s="8">
        <f>+VLOOKUP(B181,'6. COOSBOY'!$B$10:$G$435,6,0)</f>
        <v>9873.92</v>
      </c>
      <c r="K181" s="905"/>
      <c r="L181" s="905">
        <f>+VLOOKUP(B181,'8. ALFA TRADING'!$B$2:$G$427,6,0)</f>
        <v>32891.800000000003</v>
      </c>
      <c r="M181" s="8">
        <f>+VLOOKUP(B181,'9. ALLERS GROUP'!$B$2:$G$427,6,0)</f>
        <v>14065</v>
      </c>
      <c r="N181" s="8">
        <f>+VLOOKUP(B181,'10. PRO H'!$B$2:$G$427,6,0)</f>
        <v>12326.16</v>
      </c>
      <c r="O181" s="905">
        <f>113*50</f>
        <v>5650</v>
      </c>
      <c r="P181" s="8">
        <f>+VLOOKUP(B181,'12. REM EQUIPOS'!$B$4:$G$429,6,0)</f>
        <v>10208</v>
      </c>
      <c r="Q181" s="8">
        <f>+VLOOKUP(B181,'13. MEDICA C.I. LTDA.'!$B$2:$G$427,6,0)</f>
        <v>12325</v>
      </c>
      <c r="R181" s="8"/>
      <c r="S181" s="905"/>
      <c r="T181" s="43">
        <f t="shared" si="2"/>
        <v>5650</v>
      </c>
      <c r="U181" s="47" t="s">
        <v>14</v>
      </c>
      <c r="V181" s="47"/>
      <c r="W181" s="886" t="s">
        <v>427</v>
      </c>
      <c r="X181" s="61"/>
      <c r="Y181" s="28" t="s">
        <v>1670</v>
      </c>
    </row>
    <row r="182" spans="1:25" s="1" customFormat="1">
      <c r="A182" s="15">
        <v>177</v>
      </c>
      <c r="B182" s="51" t="s">
        <v>142</v>
      </c>
      <c r="C182" s="16" t="s">
        <v>333</v>
      </c>
      <c r="D182" s="17">
        <v>60</v>
      </c>
      <c r="E182" s="8">
        <f>+VLOOKUP(B182,'1. PHARMAEUROPEA'!$B$2:$G$427,6,0)</f>
        <v>46400</v>
      </c>
      <c r="F182" s="8"/>
      <c r="G182" s="8">
        <f>1126*50</f>
        <v>56300</v>
      </c>
      <c r="H182" s="8">
        <f>+VLOOKUP(B182,'4. OC LA ECONOMIA'!$B$2:$G$437,6,0)</f>
        <v>36192</v>
      </c>
      <c r="I182" s="8"/>
      <c r="J182" s="8">
        <f>+VLOOKUP(B182,'6. COOSBOY'!$B$10:$G$435,6,0)</f>
        <v>48070.400000000009</v>
      </c>
      <c r="K182" s="905"/>
      <c r="L182" s="905">
        <f>+VLOOKUP(B182,'8. ALFA TRADING'!$B$2:$G$427,6,0)</f>
        <v>32891.800000000003</v>
      </c>
      <c r="M182" s="8">
        <f>+VLOOKUP(B182,'9. ALLERS GROUP'!$B$2:$G$427,6,0)</f>
        <v>49416</v>
      </c>
      <c r="N182" s="8">
        <f>+VLOOKUP(B182,'10. PRO H'!$B$2:$G$427,6,0)</f>
        <v>33936.959999999999</v>
      </c>
      <c r="O182" s="905">
        <f>779*50</f>
        <v>38950</v>
      </c>
      <c r="P182" s="8">
        <f>+VLOOKUP(B182,'12. REM EQUIPOS'!$B$4:$G$429,6,0)</f>
        <v>31296.799999999999</v>
      </c>
      <c r="Q182" s="8">
        <f>1276*50</f>
        <v>63800</v>
      </c>
      <c r="R182" s="8"/>
      <c r="S182" s="905">
        <f>+VLOOKUP(B182,'15. DEPOSFARMA SAS'!$B$12:$G$437,6,0)</f>
        <v>48024</v>
      </c>
      <c r="T182" s="43">
        <f>+MIN(E182:S182)</f>
        <v>31296.799999999999</v>
      </c>
      <c r="U182" s="888" t="s">
        <v>14</v>
      </c>
      <c r="V182" s="888"/>
      <c r="W182" s="889" t="s">
        <v>429</v>
      </c>
      <c r="X182" s="61"/>
      <c r="Y182" s="28" t="s">
        <v>1670</v>
      </c>
    </row>
    <row r="183" spans="1:25" s="1" customFormat="1">
      <c r="A183" s="15">
        <v>178</v>
      </c>
      <c r="B183" s="51" t="s">
        <v>143</v>
      </c>
      <c r="C183" s="16" t="s">
        <v>333</v>
      </c>
      <c r="D183" s="17">
        <v>60</v>
      </c>
      <c r="E183" s="8">
        <f>+VLOOKUP(B183,'1. PHARMAEUROPEA'!$B$2:$G$427,6,0)</f>
        <v>46400</v>
      </c>
      <c r="F183" s="8"/>
      <c r="G183" s="8">
        <f>1126*50</f>
        <v>56300</v>
      </c>
      <c r="H183" s="8">
        <f>+VLOOKUP(B183,'4. OC LA ECONOMIA'!$B$2:$G$437,6,0)</f>
        <v>36192</v>
      </c>
      <c r="I183" s="8"/>
      <c r="J183" s="8">
        <f>+VLOOKUP(B183,'6. COOSBOY'!$B$10:$G$435,6,0)</f>
        <v>48070.400000000009</v>
      </c>
      <c r="K183" s="905"/>
      <c r="L183" s="905">
        <f>+VLOOKUP(B183,'8. ALFA TRADING'!$B$2:$G$427,6,0)</f>
        <v>32891.800000000003</v>
      </c>
      <c r="M183" s="8">
        <f>+VLOOKUP(B183,'9. ALLERS GROUP'!$B$2:$G$427,6,0)</f>
        <v>49416</v>
      </c>
      <c r="N183" s="8">
        <f>+VLOOKUP(B183,'10. PRO H'!$B$2:$G$427,6,0)</f>
        <v>33936.959999999999</v>
      </c>
      <c r="O183" s="905">
        <f>779*50</f>
        <v>38950</v>
      </c>
      <c r="P183" s="8">
        <f>+VLOOKUP(B183,'12. REM EQUIPOS'!$B$4:$G$429,6,0)</f>
        <v>31296.799999999999</v>
      </c>
      <c r="Q183" s="8">
        <f>1276*50</f>
        <v>63800</v>
      </c>
      <c r="R183" s="8"/>
      <c r="S183" s="905">
        <f>+VLOOKUP(B183,'15. DEPOSFARMA SAS'!$B$12:$G$437,6,0)</f>
        <v>48024</v>
      </c>
      <c r="T183" s="43">
        <f t="shared" si="2"/>
        <v>31296.799999999999</v>
      </c>
      <c r="U183" s="890" t="s">
        <v>14</v>
      </c>
      <c r="V183" s="890"/>
      <c r="W183" s="891" t="s">
        <v>429</v>
      </c>
      <c r="X183" s="61"/>
      <c r="Y183" s="28" t="s">
        <v>1670</v>
      </c>
    </row>
    <row r="184" spans="1:25" s="1" customFormat="1">
      <c r="A184" s="15">
        <v>179</v>
      </c>
      <c r="B184" s="51" t="s">
        <v>144</v>
      </c>
      <c r="C184" s="16" t="s">
        <v>333</v>
      </c>
      <c r="D184" s="17">
        <v>80</v>
      </c>
      <c r="E184" s="8">
        <f>+VLOOKUP(B184,'1. PHARMAEUROPEA'!$B$2:$G$427,6,0)</f>
        <v>46400</v>
      </c>
      <c r="F184" s="8"/>
      <c r="G184" s="8">
        <f>1126*50</f>
        <v>56300</v>
      </c>
      <c r="H184" s="8">
        <f>+VLOOKUP(B184,'4. OC LA ECONOMIA'!$B$2:$G$437,6,0)</f>
        <v>36192</v>
      </c>
      <c r="I184" s="8"/>
      <c r="J184" s="8">
        <f>+VLOOKUP(B184,'6. COOSBOY'!$B$10:$G$435,6,0)</f>
        <v>48070.400000000009</v>
      </c>
      <c r="K184" s="905"/>
      <c r="L184" s="905">
        <f>+VLOOKUP(B184,'8. ALFA TRADING'!$B$2:$G$427,6,0)</f>
        <v>32891.800000000003</v>
      </c>
      <c r="M184" s="8">
        <f>+VLOOKUP(B184,'9. ALLERS GROUP'!$B$2:$G$427,6,0)</f>
        <v>49416</v>
      </c>
      <c r="N184" s="8">
        <f>+VLOOKUP(B184,'10. PRO H'!$B$2:$G$427,6,0)</f>
        <v>33936.959999999999</v>
      </c>
      <c r="O184" s="905">
        <f>779*50</f>
        <v>38950</v>
      </c>
      <c r="P184" s="8">
        <f>+VLOOKUP(B184,'12. REM EQUIPOS'!$B$4:$G$429,6,0)</f>
        <v>31296.799999999999</v>
      </c>
      <c r="Q184" s="8">
        <f>1276*50</f>
        <v>63800</v>
      </c>
      <c r="R184" s="8"/>
      <c r="S184" s="905">
        <f>+VLOOKUP(B184,'15. DEPOSFARMA SAS'!$B$12:$G$437,6,0)</f>
        <v>48024</v>
      </c>
      <c r="T184" s="43">
        <f t="shared" si="2"/>
        <v>31296.799999999999</v>
      </c>
      <c r="U184" s="890" t="s">
        <v>14</v>
      </c>
      <c r="V184" s="890"/>
      <c r="W184" s="891" t="s">
        <v>429</v>
      </c>
      <c r="X184" s="61"/>
      <c r="Y184" s="28" t="s">
        <v>1670</v>
      </c>
    </row>
    <row r="185" spans="1:25" s="1" customFormat="1">
      <c r="A185" s="15">
        <v>180</v>
      </c>
      <c r="B185" s="51" t="s">
        <v>145</v>
      </c>
      <c r="C185" s="16" t="s">
        <v>333</v>
      </c>
      <c r="D185" s="17">
        <v>24</v>
      </c>
      <c r="E185" s="8">
        <f>+VLOOKUP(B185,'1. PHARMAEUROPEA'!$B$2:$G$427,6,0)</f>
        <v>46400</v>
      </c>
      <c r="F185" s="8"/>
      <c r="G185" s="884">
        <f>1126*50</f>
        <v>56300</v>
      </c>
      <c r="H185" s="8"/>
      <c r="I185" s="8"/>
      <c r="J185" s="8">
        <f>+VLOOKUP(B185,'6. COOSBOY'!$B$10:$G$435,6,0)</f>
        <v>48070.400000000009</v>
      </c>
      <c r="K185" s="905"/>
      <c r="L185" s="905">
        <f>+VLOOKUP(B185,'8. ALFA TRADING'!$B$2:$G$427,6,0)</f>
        <v>32891.800000000003</v>
      </c>
      <c r="M185" s="8"/>
      <c r="N185" s="8">
        <f>+VLOOKUP(B185,'10. PRO H'!$B$2:$G$427,6,0)</f>
        <v>33936.959999999999</v>
      </c>
      <c r="O185" s="905"/>
      <c r="P185" s="8"/>
      <c r="Q185" s="8">
        <f>1276*50</f>
        <v>63800</v>
      </c>
      <c r="R185" s="8"/>
      <c r="S185" s="905">
        <f>+VLOOKUP(B185,'15. DEPOSFARMA SAS'!$B$12:$G$437,6,0)</f>
        <v>48024</v>
      </c>
      <c r="T185" s="43">
        <f t="shared" si="2"/>
        <v>32891.800000000003</v>
      </c>
      <c r="U185" s="890" t="s">
        <v>14</v>
      </c>
      <c r="V185" s="890"/>
      <c r="W185" s="891" t="s">
        <v>429</v>
      </c>
      <c r="X185" s="61"/>
      <c r="Y185" s="28" t="s">
        <v>1670</v>
      </c>
    </row>
    <row r="186" spans="1:25" s="1" customFormat="1">
      <c r="A186" s="15">
        <v>181</v>
      </c>
      <c r="B186" s="51" t="s">
        <v>146</v>
      </c>
      <c r="C186" s="16" t="s">
        <v>333</v>
      </c>
      <c r="D186" s="17">
        <v>12</v>
      </c>
      <c r="E186" s="8">
        <f>+VLOOKUP(B186,'1. PHARMAEUROPEA'!$B$2:$G$427,6,0)</f>
        <v>16009</v>
      </c>
      <c r="F186" s="8"/>
      <c r="G186" s="8">
        <v>17100</v>
      </c>
      <c r="H186" s="8">
        <f>+VLOOKUP(B186,'4. OC LA ECONOMIA'!$B$2:$G$437,6,0)</f>
        <v>12876</v>
      </c>
      <c r="I186" s="8"/>
      <c r="J186" s="8">
        <f>+VLOOKUP(B186,'6. COOSBOY'!$B$10:$G$435,6,0)</f>
        <v>14546.399999999998</v>
      </c>
      <c r="K186" s="905"/>
      <c r="L186" s="905">
        <f>+VLOOKUP(B186,'8. ALFA TRADING'!$B$2:$G$427,6,0)</f>
        <v>13525.6</v>
      </c>
      <c r="M186" s="8"/>
      <c r="N186" s="8"/>
      <c r="O186" s="905">
        <f>181*50</f>
        <v>9050</v>
      </c>
      <c r="P186" s="8">
        <f>+VLOOKUP(B186,'12. REM EQUIPOS'!$B$4:$G$429,6,0)</f>
        <v>13085.96</v>
      </c>
      <c r="Q186" s="8">
        <f>+VLOOKUP(B186,'13. MEDICA C.I. LTDA.'!$B$2:$G$427,6,0)</f>
        <v>16240</v>
      </c>
      <c r="R186" s="8"/>
      <c r="S186" s="905"/>
      <c r="T186" s="43">
        <f t="shared" si="2"/>
        <v>9050</v>
      </c>
      <c r="U186" s="890" t="s">
        <v>354</v>
      </c>
      <c r="V186" s="890"/>
      <c r="W186" s="891" t="s">
        <v>480</v>
      </c>
      <c r="X186" s="61"/>
      <c r="Y186" s="28" t="s">
        <v>1701</v>
      </c>
    </row>
    <row r="187" spans="1:25" s="1" customFormat="1">
      <c r="A187" s="15">
        <v>182</v>
      </c>
      <c r="B187" s="51" t="s">
        <v>147</v>
      </c>
      <c r="C187" s="16" t="s">
        <v>333</v>
      </c>
      <c r="D187" s="17">
        <v>12</v>
      </c>
      <c r="E187" s="8">
        <f>+VLOOKUP(B187,'1. PHARMAEUROPEA'!$B$2:$G$427,6,0)</f>
        <v>16009</v>
      </c>
      <c r="F187" s="8"/>
      <c r="G187" s="884">
        <v>17100</v>
      </c>
      <c r="H187" s="8">
        <f>+VLOOKUP(B187,'4. OC LA ECONOMIA'!$B$2:$G$437,6,0)</f>
        <v>16530</v>
      </c>
      <c r="I187" s="8"/>
      <c r="J187" s="8">
        <f>+VLOOKUP(B187,'6. COOSBOY'!$B$10:$G$435,6,0)</f>
        <v>14546.399999999998</v>
      </c>
      <c r="K187" s="905"/>
      <c r="L187" s="905">
        <f>+VLOOKUP(B187,'8. ALFA TRADING'!$B$2:$G$427,6,0)</f>
        <v>13525.6</v>
      </c>
      <c r="M187" s="8"/>
      <c r="N187" s="8"/>
      <c r="O187" s="905">
        <f t="shared" ref="O187:O188" si="3">181*50</f>
        <v>9050</v>
      </c>
      <c r="P187" s="8">
        <f>+VLOOKUP(B187,'12. REM EQUIPOS'!$B$4:$G$429,6,0)</f>
        <v>13085.96</v>
      </c>
      <c r="Q187" s="8">
        <f>+VLOOKUP(B187,'13. MEDICA C.I. LTDA.'!$B$2:$G$427,6,0)</f>
        <v>16240</v>
      </c>
      <c r="R187" s="8"/>
      <c r="S187" s="905"/>
      <c r="T187" s="43">
        <f t="shared" si="2"/>
        <v>9050</v>
      </c>
      <c r="U187" s="28" t="s">
        <v>354</v>
      </c>
      <c r="V187" s="28"/>
      <c r="W187" s="869" t="s">
        <v>480</v>
      </c>
      <c r="X187" s="61"/>
      <c r="Y187" s="28" t="s">
        <v>1701</v>
      </c>
    </row>
    <row r="188" spans="1:25" s="1" customFormat="1">
      <c r="A188" s="15">
        <v>183</v>
      </c>
      <c r="B188" s="51" t="s">
        <v>148</v>
      </c>
      <c r="C188" s="16" t="s">
        <v>333</v>
      </c>
      <c r="D188" s="17">
        <v>20</v>
      </c>
      <c r="E188" s="8">
        <f>+VLOOKUP(B188,'1. PHARMAEUROPEA'!$B$2:$G$427,6,0)</f>
        <v>16009</v>
      </c>
      <c r="F188" s="8"/>
      <c r="G188" s="884">
        <v>17100</v>
      </c>
      <c r="H188" s="8">
        <f>+VLOOKUP(B188,'4. OC LA ECONOMIA'!$B$2:$G$437,6,0)</f>
        <v>16530</v>
      </c>
      <c r="I188" s="8"/>
      <c r="J188" s="8">
        <f>+VLOOKUP(B188,'6. COOSBOY'!$B$10:$G$435,6,0)</f>
        <v>14546.399999999998</v>
      </c>
      <c r="K188" s="905"/>
      <c r="L188" s="905">
        <f>+VLOOKUP(B188,'8. ALFA TRADING'!$B$2:$G$427,6,0)</f>
        <v>13525.6</v>
      </c>
      <c r="M188" s="8"/>
      <c r="N188" s="8"/>
      <c r="O188" s="905">
        <f t="shared" si="3"/>
        <v>9050</v>
      </c>
      <c r="P188" s="8">
        <f>+VLOOKUP(B188,'12. REM EQUIPOS'!$B$4:$G$429,6,0)</f>
        <v>13085.96</v>
      </c>
      <c r="Q188" s="8">
        <f>+VLOOKUP(B188,'13. MEDICA C.I. LTDA.'!$B$2:$G$427,6,0)</f>
        <v>16240</v>
      </c>
      <c r="R188" s="8"/>
      <c r="S188" s="905"/>
      <c r="T188" s="43">
        <f t="shared" si="2"/>
        <v>9050</v>
      </c>
      <c r="U188" s="28" t="s">
        <v>354</v>
      </c>
      <c r="V188" s="28"/>
      <c r="W188" s="869" t="s">
        <v>480</v>
      </c>
      <c r="X188" s="61"/>
      <c r="Y188" s="28" t="s">
        <v>1701</v>
      </c>
    </row>
    <row r="189" spans="1:25" s="1" customFormat="1">
      <c r="A189" s="15">
        <v>184</v>
      </c>
      <c r="B189" s="51" t="s">
        <v>149</v>
      </c>
      <c r="C189" s="16" t="s">
        <v>305</v>
      </c>
      <c r="D189" s="17">
        <v>300</v>
      </c>
      <c r="E189" s="8">
        <f>+VLOOKUP(B189,'1. PHARMAEUROPEA'!$B$2:$G$427,6,0)</f>
        <v>4756</v>
      </c>
      <c r="F189" s="8"/>
      <c r="G189" s="8"/>
      <c r="H189" s="8">
        <f>+VLOOKUP(B189,'4. OC LA ECONOMIA'!$B$2:$G$437,6,0)</f>
        <v>5932</v>
      </c>
      <c r="I189" s="8"/>
      <c r="J189" s="8">
        <f>+VLOOKUP(B189,'6. COOSBOY'!$B$10:$G$435,6,0)</f>
        <v>3398.5679999999998</v>
      </c>
      <c r="K189" s="905"/>
      <c r="L189" s="905"/>
      <c r="M189" s="8">
        <f>+VLOOKUP(B189,'9. ALLERS GROUP'!$B$2:$G$427,6,0)</f>
        <v>4097.12</v>
      </c>
      <c r="N189" s="8">
        <f>+VLOOKUP(B189,'10. PRO H'!$B$2:$G$427,6,0)</f>
        <v>3817.56</v>
      </c>
      <c r="O189" s="905">
        <f>+VLOOKUP(B189,'11. SYD'!B185:G610,6,0)</f>
        <v>5718</v>
      </c>
      <c r="P189" s="8">
        <f>+VLOOKUP(B189,'12. REM EQUIPOS'!$B$4:$G$429,6,0)</f>
        <v>4859.24</v>
      </c>
      <c r="Q189" s="8">
        <f>+VLOOKUP(B189,'13. MEDICA C.I. LTDA.'!$B$2:$G$427,6,0)</f>
        <v>5003.08</v>
      </c>
      <c r="R189" s="8"/>
      <c r="S189" s="905">
        <f>+VLOOKUP(B189,'15. DEPOSFARMA SAS'!$B$12:$G$437,6,0)</f>
        <v>2958</v>
      </c>
      <c r="T189" s="43">
        <f t="shared" si="2"/>
        <v>2958</v>
      </c>
      <c r="U189" s="28" t="s">
        <v>14</v>
      </c>
      <c r="V189" s="28"/>
      <c r="W189" s="869" t="s">
        <v>393</v>
      </c>
      <c r="X189" s="61"/>
      <c r="Y189" s="28"/>
    </row>
    <row r="190" spans="1:25" s="1" customFormat="1">
      <c r="A190" s="15">
        <v>185</v>
      </c>
      <c r="B190" s="51" t="s">
        <v>150</v>
      </c>
      <c r="C190" s="16" t="s">
        <v>305</v>
      </c>
      <c r="D190" s="17">
        <v>120</v>
      </c>
      <c r="E190" s="8">
        <f>+VLOOKUP(B190,'1. PHARMAEUROPEA'!$B$2:$G$427,6,0)</f>
        <v>3619</v>
      </c>
      <c r="F190" s="8"/>
      <c r="G190" s="8"/>
      <c r="H190" s="8">
        <f>+VLOOKUP(B190,'4. OC LA ECONOMIA'!$B$2:$G$437,6,0)</f>
        <v>3954</v>
      </c>
      <c r="I190" s="8"/>
      <c r="J190" s="8">
        <f>+VLOOKUP(B190,'6. COOSBOY'!$B$10:$G$435,6,0)</f>
        <v>2684.4719999999998</v>
      </c>
      <c r="K190" s="905"/>
      <c r="L190" s="905"/>
      <c r="M190" s="8">
        <f>+VLOOKUP(B190,'9. ALLERS GROUP'!$B$2:$G$427,6,0)</f>
        <v>3171.44</v>
      </c>
      <c r="N190" s="8">
        <f>+VLOOKUP(B190,'10. PRO H'!$B$2:$G$427,6,0)</f>
        <v>3125.04</v>
      </c>
      <c r="O190" s="905">
        <f>+VLOOKUP(B190,'11. SYD'!B186:G611,6,0)</f>
        <v>3968</v>
      </c>
      <c r="P190" s="8">
        <f>+VLOOKUP(B190,'12. REM EQUIPOS'!$B$4:$G$429,6,0)</f>
        <v>3177.24</v>
      </c>
      <c r="Q190" s="8">
        <f>+VLOOKUP(B190,'13. MEDICA C.I. LTDA.'!$B$2:$G$427,6,0)</f>
        <v>3770</v>
      </c>
      <c r="R190" s="8"/>
      <c r="S190" s="905">
        <f>+VLOOKUP(B190,'15. DEPOSFARMA SAS'!$B$12:$G$437,6,0)</f>
        <v>2088</v>
      </c>
      <c r="T190" s="43">
        <f t="shared" si="2"/>
        <v>2088</v>
      </c>
      <c r="U190" s="28" t="s">
        <v>14</v>
      </c>
      <c r="V190" s="28"/>
      <c r="W190" s="869" t="s">
        <v>393</v>
      </c>
      <c r="X190" s="61"/>
      <c r="Y190" s="28"/>
    </row>
    <row r="191" spans="1:25" s="1" customFormat="1">
      <c r="A191" s="15">
        <v>186</v>
      </c>
      <c r="B191" s="51" t="s">
        <v>151</v>
      </c>
      <c r="C191" s="16" t="s">
        <v>305</v>
      </c>
      <c r="D191" s="17">
        <v>200</v>
      </c>
      <c r="E191" s="8"/>
      <c r="F191" s="8"/>
      <c r="G191" s="8"/>
      <c r="H191" s="8"/>
      <c r="I191" s="8"/>
      <c r="J191" s="8"/>
      <c r="K191" s="905"/>
      <c r="L191" s="905"/>
      <c r="M191" s="8"/>
      <c r="N191" s="8"/>
      <c r="O191" s="905">
        <f>+VLOOKUP(B191,'11. SYD'!B187:G612,6,0)</f>
        <v>2966</v>
      </c>
      <c r="P191" s="8">
        <f>+VLOOKUP(B191,'12. REM EQUIPOS'!$B$4:$G$429,6,0)</f>
        <v>2092.64</v>
      </c>
      <c r="Q191" s="8">
        <f>+VLOOKUP(B191,'13. MEDICA C.I. LTDA.'!$B$2:$G$427,6,0)</f>
        <v>2465</v>
      </c>
      <c r="R191" s="8"/>
      <c r="S191" s="905">
        <f>+VLOOKUP(B191,'15. DEPOSFARMA SAS'!$B$12:$G$437,6,0)</f>
        <v>1740</v>
      </c>
      <c r="T191" s="43">
        <f t="shared" si="2"/>
        <v>1740</v>
      </c>
      <c r="U191" s="28" t="s">
        <v>354</v>
      </c>
      <c r="V191" s="28"/>
      <c r="W191" s="869" t="s">
        <v>642</v>
      </c>
      <c r="X191" s="61"/>
      <c r="Y191" s="28"/>
    </row>
    <row r="192" spans="1:25" s="1" customFormat="1">
      <c r="A192" s="15">
        <v>187</v>
      </c>
      <c r="B192" s="51" t="s">
        <v>807</v>
      </c>
      <c r="C192" s="16" t="s">
        <v>305</v>
      </c>
      <c r="D192" s="17">
        <v>4</v>
      </c>
      <c r="E192" s="8"/>
      <c r="F192" s="8"/>
      <c r="G192" s="8"/>
      <c r="H192" s="8"/>
      <c r="I192" s="8"/>
      <c r="J192" s="8">
        <f>+VLOOKUP(B192,'6. COOSBOY'!$B$10:$G$435,6,0)</f>
        <v>2644.8</v>
      </c>
      <c r="K192" s="905"/>
      <c r="L192" s="905"/>
      <c r="M192" s="8"/>
      <c r="N192" s="8"/>
      <c r="O192" s="905"/>
      <c r="P192" s="8">
        <f>+VLOOKUP(B192,'12. REM EQUIPOS'!$B$4:$G$429,6,0)</f>
        <v>3279.32</v>
      </c>
      <c r="Q192" s="8"/>
      <c r="R192" s="8"/>
      <c r="S192" s="905"/>
      <c r="T192" s="43">
        <f t="shared" si="2"/>
        <v>2644.8</v>
      </c>
      <c r="U192" s="28" t="s">
        <v>14</v>
      </c>
      <c r="V192" s="28"/>
      <c r="W192" s="869" t="s">
        <v>393</v>
      </c>
      <c r="X192" s="61"/>
      <c r="Y192" s="28"/>
    </row>
    <row r="193" spans="1:25" s="879" customFormat="1">
      <c r="A193" s="743">
        <v>188</v>
      </c>
      <c r="B193" s="872" t="s">
        <v>808</v>
      </c>
      <c r="C193" s="873" t="s">
        <v>305</v>
      </c>
      <c r="D193" s="874">
        <v>4</v>
      </c>
      <c r="E193" s="735"/>
      <c r="F193" s="735"/>
      <c r="G193" s="735"/>
      <c r="H193" s="735"/>
      <c r="I193" s="735"/>
      <c r="J193" s="735"/>
      <c r="K193" s="905"/>
      <c r="L193" s="905"/>
      <c r="M193" s="735"/>
      <c r="N193" s="735"/>
      <c r="O193" s="905"/>
      <c r="P193" s="735"/>
      <c r="Q193" s="735"/>
      <c r="R193" s="735"/>
      <c r="S193" s="905"/>
      <c r="T193" s="875">
        <f t="shared" si="2"/>
        <v>0</v>
      </c>
      <c r="U193" s="876"/>
      <c r="V193" s="876"/>
      <c r="W193" s="877"/>
      <c r="X193" s="878" t="s">
        <v>1675</v>
      </c>
      <c r="Y193" s="876" t="s">
        <v>1671</v>
      </c>
    </row>
    <row r="194" spans="1:25" s="1" customFormat="1">
      <c r="A194" s="15">
        <v>189</v>
      </c>
      <c r="B194" s="51" t="s">
        <v>809</v>
      </c>
      <c r="C194" s="16" t="s">
        <v>305</v>
      </c>
      <c r="D194" s="17">
        <v>4</v>
      </c>
      <c r="E194" s="8"/>
      <c r="F194" s="8"/>
      <c r="G194" s="8"/>
      <c r="H194" s="8"/>
      <c r="I194" s="8"/>
      <c r="J194" s="8">
        <f>+VLOOKUP(B194,'6. COOSBOY'!$B$10:$G$435,6,0)</f>
        <v>2644.8</v>
      </c>
      <c r="K194" s="905"/>
      <c r="L194" s="905"/>
      <c r="M194" s="8"/>
      <c r="N194" s="8"/>
      <c r="O194" s="905"/>
      <c r="P194" s="8">
        <f>+VLOOKUP(B194,'12. REM EQUIPOS'!$B$4:$G$429,6,0)</f>
        <v>3279.32</v>
      </c>
      <c r="Q194" s="8"/>
      <c r="R194" s="8"/>
      <c r="S194" s="905"/>
      <c r="T194" s="43">
        <f t="shared" si="2"/>
        <v>2644.8</v>
      </c>
      <c r="U194" s="28" t="s">
        <v>14</v>
      </c>
      <c r="V194" s="28"/>
      <c r="W194" s="869" t="s">
        <v>393</v>
      </c>
      <c r="X194" s="61"/>
      <c r="Y194" s="28"/>
    </row>
    <row r="195" spans="1:25" s="1" customFormat="1">
      <c r="A195" s="15">
        <v>190</v>
      </c>
      <c r="B195" s="51" t="s">
        <v>152</v>
      </c>
      <c r="C195" s="16" t="s">
        <v>305</v>
      </c>
      <c r="D195" s="17">
        <v>8</v>
      </c>
      <c r="E195" s="8"/>
      <c r="F195" s="8"/>
      <c r="G195" s="8"/>
      <c r="H195" s="8"/>
      <c r="I195" s="8"/>
      <c r="J195" s="8">
        <f>+VLOOKUP(B195,'6. COOSBOY'!$B$10:$G$435,6,0)</f>
        <v>2644.8</v>
      </c>
      <c r="K195" s="905"/>
      <c r="L195" s="905"/>
      <c r="M195" s="8"/>
      <c r="N195" s="8"/>
      <c r="O195" s="905"/>
      <c r="P195" s="8">
        <f>+VLOOKUP(B195,'12. REM EQUIPOS'!$B$4:$G$429,6,0)</f>
        <v>3279.32</v>
      </c>
      <c r="Q195" s="8"/>
      <c r="R195" s="8"/>
      <c r="S195" s="905"/>
      <c r="T195" s="43">
        <f t="shared" si="2"/>
        <v>2644.8</v>
      </c>
      <c r="U195" s="28" t="s">
        <v>14</v>
      </c>
      <c r="V195" s="28"/>
      <c r="W195" s="869" t="s">
        <v>402</v>
      </c>
      <c r="X195" s="61"/>
      <c r="Y195" s="28"/>
    </row>
    <row r="196" spans="1:25" s="879" customFormat="1">
      <c r="A196" s="743">
        <v>191</v>
      </c>
      <c r="B196" s="872" t="s">
        <v>153</v>
      </c>
      <c r="C196" s="873" t="s">
        <v>305</v>
      </c>
      <c r="D196" s="874">
        <v>8</v>
      </c>
      <c r="E196" s="735"/>
      <c r="F196" s="735"/>
      <c r="G196" s="735"/>
      <c r="H196" s="735"/>
      <c r="I196" s="735"/>
      <c r="J196" s="735"/>
      <c r="K196" s="905"/>
      <c r="L196" s="905"/>
      <c r="M196" s="735"/>
      <c r="N196" s="735"/>
      <c r="O196" s="905"/>
      <c r="P196" s="735"/>
      <c r="Q196" s="735"/>
      <c r="R196" s="735"/>
      <c r="S196" s="905"/>
      <c r="T196" s="875">
        <f t="shared" si="2"/>
        <v>0</v>
      </c>
      <c r="U196" s="876"/>
      <c r="V196" s="876"/>
      <c r="W196" s="877"/>
      <c r="X196" s="878" t="s">
        <v>1675</v>
      </c>
      <c r="Y196" s="876" t="s">
        <v>1671</v>
      </c>
    </row>
    <row r="197" spans="1:25" s="879" customFormat="1">
      <c r="A197" s="743">
        <v>192</v>
      </c>
      <c r="B197" s="872" t="s">
        <v>154</v>
      </c>
      <c r="C197" s="873" t="s">
        <v>305</v>
      </c>
      <c r="D197" s="874">
        <v>8</v>
      </c>
      <c r="E197" s="735"/>
      <c r="F197" s="735"/>
      <c r="G197" s="735"/>
      <c r="H197" s="735"/>
      <c r="I197" s="735"/>
      <c r="J197" s="735"/>
      <c r="K197" s="905"/>
      <c r="L197" s="905"/>
      <c r="M197" s="735"/>
      <c r="N197" s="735"/>
      <c r="O197" s="905"/>
      <c r="P197" s="735"/>
      <c r="Q197" s="735"/>
      <c r="R197" s="735"/>
      <c r="S197" s="905"/>
      <c r="T197" s="875">
        <f t="shared" si="2"/>
        <v>0</v>
      </c>
      <c r="U197" s="876"/>
      <c r="V197" s="876"/>
      <c r="W197" s="877"/>
      <c r="X197" s="878" t="s">
        <v>1675</v>
      </c>
      <c r="Y197" s="876" t="s">
        <v>1671</v>
      </c>
    </row>
    <row r="198" spans="1:25" s="1" customFormat="1">
      <c r="A198" s="15">
        <v>193</v>
      </c>
      <c r="B198" s="51" t="s">
        <v>810</v>
      </c>
      <c r="C198" s="16" t="s">
        <v>315</v>
      </c>
      <c r="D198" s="17">
        <v>4</v>
      </c>
      <c r="E198" s="8"/>
      <c r="F198" s="8">
        <f>+VLOOKUP(B198,'2. LABORATORIOS LTDA'!$B$2:$G$427,6,0)</f>
        <v>1216032</v>
      </c>
      <c r="G198" s="8"/>
      <c r="H198" s="8"/>
      <c r="I198" s="8">
        <f>+VLOOKUP(B198,'5. COBO Y ASOCIADOS'!$B$2:$G$427,6,0)</f>
        <v>1228782</v>
      </c>
      <c r="J198" s="8">
        <f>+VLOOKUP(B198,'6. COOSBOY'!$B$10:$G$435,6,0)</f>
        <v>1295198.2400000002</v>
      </c>
      <c r="K198" s="905"/>
      <c r="L198" s="905"/>
      <c r="M198" s="8"/>
      <c r="N198" s="8"/>
      <c r="O198" s="905"/>
      <c r="P198" s="8"/>
      <c r="Q198" s="8"/>
      <c r="R198" s="8"/>
      <c r="S198" s="905"/>
      <c r="T198" s="43">
        <f t="shared" ref="T198:T261" si="4">+MIN(E198:S198)</f>
        <v>1216032</v>
      </c>
      <c r="U198" s="28" t="s">
        <v>1574</v>
      </c>
      <c r="V198" s="28"/>
      <c r="W198" s="869" t="s">
        <v>1685</v>
      </c>
      <c r="X198" s="61"/>
      <c r="Y198" s="28"/>
    </row>
    <row r="199" spans="1:25" s="1" customFormat="1">
      <c r="A199" s="15">
        <v>194</v>
      </c>
      <c r="B199" s="51" t="s">
        <v>155</v>
      </c>
      <c r="C199" s="16" t="s">
        <v>305</v>
      </c>
      <c r="D199" s="17">
        <v>1600</v>
      </c>
      <c r="E199" s="8">
        <f>+VLOOKUP(B199,'1. PHARMAEUROPEA'!$B$2:$G$427,6,0)</f>
        <v>5220</v>
      </c>
      <c r="F199" s="8"/>
      <c r="G199" s="8"/>
      <c r="H199" s="8">
        <f>+VLOOKUP(B199,'4. OC LA ECONOMIA'!$B$2:$G$437,6,0)</f>
        <v>4087</v>
      </c>
      <c r="I199" s="8"/>
      <c r="J199" s="8">
        <f>+VLOOKUP(B199,'6. COOSBOY'!$B$10:$G$435,6,0)</f>
        <v>3306.4639999999999</v>
      </c>
      <c r="K199" s="905"/>
      <c r="L199" s="905"/>
      <c r="M199" s="8"/>
      <c r="N199" s="8">
        <f>+VLOOKUP(B199,'10. PRO H'!$B$2:$G$427,6,0)</f>
        <v>5510</v>
      </c>
      <c r="O199" s="905">
        <f>+VLOOKUP(B199,'11. SYD'!B195:G620,6,0)</f>
        <v>5137.6400000000003</v>
      </c>
      <c r="P199" s="8">
        <f>+VLOOKUP(B199,'12. REM EQUIPOS'!$B$4:$G$429,6,0)</f>
        <v>4083.2</v>
      </c>
      <c r="Q199" s="8">
        <f>+VLOOKUP(B199,'13. MEDICA C.I. LTDA.'!$B$2:$G$427,6,0)</f>
        <v>4785</v>
      </c>
      <c r="R199" s="8"/>
      <c r="S199" s="905"/>
      <c r="T199" s="43">
        <f t="shared" si="4"/>
        <v>3306.4639999999999</v>
      </c>
      <c r="U199" s="28" t="s">
        <v>14</v>
      </c>
      <c r="V199" s="28"/>
      <c r="W199" s="869" t="s">
        <v>393</v>
      </c>
      <c r="X199" s="61"/>
      <c r="Y199" s="28"/>
    </row>
    <row r="200" spans="1:25" s="1" customFormat="1">
      <c r="A200" s="15">
        <v>195</v>
      </c>
      <c r="B200" s="51" t="s">
        <v>156</v>
      </c>
      <c r="C200" s="16" t="s">
        <v>305</v>
      </c>
      <c r="D200" s="17">
        <v>200</v>
      </c>
      <c r="E200" s="8">
        <f>+VLOOKUP(B200,'1. PHARMAEUROPEA'!$B$2:$G$427,6,0)</f>
        <v>4950</v>
      </c>
      <c r="F200" s="8"/>
      <c r="G200" s="8"/>
      <c r="H200" s="8">
        <f>+VLOOKUP(B200,'4. OC LA ECONOMIA'!$B$2:$G$437,6,0)</f>
        <v>8700</v>
      </c>
      <c r="I200" s="8"/>
      <c r="J200" s="8">
        <f>+VLOOKUP(B200,'6. COOSBOY'!$B$10:$G$435,6,0)</f>
        <v>8574.7200000000012</v>
      </c>
      <c r="K200" s="905"/>
      <c r="L200" s="905"/>
      <c r="M200" s="8"/>
      <c r="N200" s="8"/>
      <c r="O200" s="905">
        <f>+VLOOKUP(B200,'11. SYD'!B196:G621,6,0)</f>
        <v>5220</v>
      </c>
      <c r="P200" s="8">
        <f>+VLOOKUP(B200,'12. REM EQUIPOS'!$B$4:$G$429,6,0)</f>
        <v>3108.8</v>
      </c>
      <c r="Q200" s="8">
        <f>+VLOOKUP(B200,'13. MEDICA C.I. LTDA.'!$B$2:$G$427,6,0)</f>
        <v>4858.08</v>
      </c>
      <c r="R200" s="8"/>
      <c r="S200" s="905"/>
      <c r="T200" s="43">
        <f t="shared" si="4"/>
        <v>3108.8</v>
      </c>
      <c r="U200" s="28" t="s">
        <v>354</v>
      </c>
      <c r="V200" s="28"/>
      <c r="W200" s="869" t="s">
        <v>992</v>
      </c>
      <c r="X200" s="61"/>
      <c r="Y200" s="28"/>
    </row>
    <row r="201" spans="1:25" s="1" customFormat="1">
      <c r="A201" s="15">
        <v>196</v>
      </c>
      <c r="B201" s="51" t="s">
        <v>157</v>
      </c>
      <c r="C201" s="16" t="s">
        <v>305</v>
      </c>
      <c r="D201" s="17">
        <v>160</v>
      </c>
      <c r="E201" s="8">
        <f>+VLOOKUP(B201,'1. PHARMAEUROPEA'!$B$2:$G$427,6,0)</f>
        <v>4950</v>
      </c>
      <c r="F201" s="8"/>
      <c r="G201" s="8"/>
      <c r="H201" s="8"/>
      <c r="I201" s="8"/>
      <c r="J201" s="8">
        <f>+VLOOKUP(B201,'6. COOSBOY'!$B$10:$G$435,6,0)</f>
        <v>8574.7200000000012</v>
      </c>
      <c r="K201" s="905"/>
      <c r="L201" s="905"/>
      <c r="M201" s="8"/>
      <c r="N201" s="8"/>
      <c r="O201" s="905">
        <f>+VLOOKUP(B201,'11. SYD'!B197:G622,6,0)</f>
        <v>5220</v>
      </c>
      <c r="P201" s="8">
        <f>+VLOOKUP(B201,'12. REM EQUIPOS'!$B$4:$G$429,6,0)</f>
        <v>3108.8</v>
      </c>
      <c r="Q201" s="8">
        <f>+VLOOKUP(B201,'13. MEDICA C.I. LTDA.'!$B$2:$G$427,6,0)</f>
        <v>4858.08</v>
      </c>
      <c r="R201" s="8"/>
      <c r="S201" s="905"/>
      <c r="T201" s="43">
        <f t="shared" si="4"/>
        <v>3108.8</v>
      </c>
      <c r="U201" s="28" t="s">
        <v>354</v>
      </c>
      <c r="V201" s="28"/>
      <c r="W201" s="869" t="s">
        <v>992</v>
      </c>
      <c r="X201" s="61"/>
      <c r="Y201" s="28"/>
    </row>
    <row r="202" spans="1:25" s="1" customFormat="1">
      <c r="A202" s="15">
        <v>197</v>
      </c>
      <c r="B202" s="51" t="s">
        <v>811</v>
      </c>
      <c r="C202" s="16" t="s">
        <v>305</v>
      </c>
      <c r="D202" s="17">
        <v>4</v>
      </c>
      <c r="E202" s="8"/>
      <c r="F202" s="8"/>
      <c r="G202" s="8"/>
      <c r="H202" s="8"/>
      <c r="I202" s="8"/>
      <c r="J202" s="8">
        <f>+VLOOKUP(B202,'6. COOSBOY'!$B$10:$G$435,6,0)</f>
        <v>128168.33039999999</v>
      </c>
      <c r="K202" s="905"/>
      <c r="L202" s="905"/>
      <c r="M202" s="8"/>
      <c r="N202" s="8"/>
      <c r="O202" s="905"/>
      <c r="P202" s="8"/>
      <c r="Q202" s="8"/>
      <c r="R202" s="8"/>
      <c r="S202" s="905"/>
      <c r="T202" s="43">
        <f t="shared" si="4"/>
        <v>128168.33039999999</v>
      </c>
      <c r="U202" s="28" t="s">
        <v>14</v>
      </c>
      <c r="V202" s="28"/>
      <c r="W202" s="869" t="s">
        <v>356</v>
      </c>
      <c r="X202" s="61"/>
      <c r="Y202" s="28"/>
    </row>
    <row r="203" spans="1:25" s="879" customFormat="1">
      <c r="A203" s="743">
        <v>198</v>
      </c>
      <c r="B203" s="872" t="s">
        <v>158</v>
      </c>
      <c r="C203" s="873" t="s">
        <v>305</v>
      </c>
      <c r="D203" s="874">
        <v>8</v>
      </c>
      <c r="E203" s="735"/>
      <c r="F203" s="735"/>
      <c r="G203" s="735"/>
      <c r="H203" s="735"/>
      <c r="I203" s="735"/>
      <c r="J203" s="735"/>
      <c r="K203" s="905"/>
      <c r="L203" s="905"/>
      <c r="M203" s="735"/>
      <c r="N203" s="735"/>
      <c r="O203" s="905"/>
      <c r="P203" s="735"/>
      <c r="Q203" s="735"/>
      <c r="R203" s="735"/>
      <c r="S203" s="905"/>
      <c r="T203" s="875">
        <f t="shared" si="4"/>
        <v>0</v>
      </c>
      <c r="U203" s="876"/>
      <c r="V203" s="876"/>
      <c r="W203" s="877"/>
      <c r="X203" s="878" t="s">
        <v>1675</v>
      </c>
      <c r="Y203" s="876" t="s">
        <v>1671</v>
      </c>
    </row>
    <row r="204" spans="1:25" s="1" customFormat="1" ht="30">
      <c r="A204" s="15">
        <v>199</v>
      </c>
      <c r="B204" s="51" t="s">
        <v>812</v>
      </c>
      <c r="C204" s="16" t="s">
        <v>335</v>
      </c>
      <c r="D204" s="17">
        <v>1000</v>
      </c>
      <c r="E204" s="8"/>
      <c r="F204" s="735">
        <v>2521</v>
      </c>
      <c r="G204" s="8"/>
      <c r="H204" s="8"/>
      <c r="I204" s="8"/>
      <c r="J204" s="8"/>
      <c r="K204" s="905"/>
      <c r="L204" s="905"/>
      <c r="M204" s="8"/>
      <c r="N204" s="8"/>
      <c r="O204" s="905"/>
      <c r="P204" s="8"/>
      <c r="Q204" s="8"/>
      <c r="R204" s="8">
        <f>+VLOOKUP(B204,'14. ASEPSIS PRODUCTS'!$B$2:$G$427,6,0)</f>
        <v>3500</v>
      </c>
      <c r="S204" s="905"/>
      <c r="T204" s="43">
        <f t="shared" si="4"/>
        <v>2521</v>
      </c>
      <c r="U204" s="28" t="s">
        <v>1583</v>
      </c>
      <c r="V204" s="28"/>
      <c r="W204" s="869" t="s">
        <v>1686</v>
      </c>
      <c r="X204" s="61"/>
      <c r="Y204" s="28" t="s">
        <v>1670</v>
      </c>
    </row>
    <row r="205" spans="1:25" s="1" customFormat="1" ht="30">
      <c r="A205" s="15">
        <v>200</v>
      </c>
      <c r="B205" s="51" t="s">
        <v>813</v>
      </c>
      <c r="C205" s="16" t="s">
        <v>335</v>
      </c>
      <c r="D205" s="17">
        <v>1000</v>
      </c>
      <c r="E205" s="8"/>
      <c r="F205" s="8">
        <f>+VLOOKUP(B205,'2. LABORATORIOS LTDA'!$B$2:$G$427,6,0)</f>
        <v>4007</v>
      </c>
      <c r="G205" s="8"/>
      <c r="H205" s="8"/>
      <c r="I205" s="8"/>
      <c r="J205" s="8"/>
      <c r="K205" s="905"/>
      <c r="L205" s="905"/>
      <c r="M205" s="8"/>
      <c r="N205" s="8"/>
      <c r="O205" s="905"/>
      <c r="P205" s="8"/>
      <c r="Q205" s="8"/>
      <c r="R205" s="8">
        <f>+VLOOKUP(B205,'14. ASEPSIS PRODUCTS'!$B$2:$G$427,6,0)</f>
        <v>2500</v>
      </c>
      <c r="S205" s="905"/>
      <c r="T205" s="43">
        <f t="shared" si="4"/>
        <v>2500</v>
      </c>
      <c r="U205" s="28" t="s">
        <v>1583</v>
      </c>
      <c r="V205" s="28"/>
      <c r="W205" s="869" t="s">
        <v>1686</v>
      </c>
      <c r="X205" s="61"/>
      <c r="Y205" s="28"/>
    </row>
    <row r="206" spans="1:25" s="1" customFormat="1" ht="30">
      <c r="A206" s="15">
        <v>201</v>
      </c>
      <c r="B206" s="51" t="s">
        <v>814</v>
      </c>
      <c r="C206" s="16" t="s">
        <v>334</v>
      </c>
      <c r="D206" s="17">
        <v>40</v>
      </c>
      <c r="E206" s="8"/>
      <c r="F206" s="8">
        <f>+VLOOKUP(B206,'2. LABORATORIOS LTDA'!$B$2:$G$427,6,0)</f>
        <v>17541</v>
      </c>
      <c r="G206" s="8"/>
      <c r="H206" s="8"/>
      <c r="I206" s="8"/>
      <c r="J206" s="8"/>
      <c r="K206" s="905"/>
      <c r="L206" s="905"/>
      <c r="M206" s="8"/>
      <c r="N206" s="8"/>
      <c r="O206" s="905"/>
      <c r="P206" s="8"/>
      <c r="Q206" s="8"/>
      <c r="R206" s="8">
        <f>+VLOOKUP(B206,'14. ASEPSIS PRODUCTS'!$B$2:$G$427,6,0)</f>
        <v>27000</v>
      </c>
      <c r="S206" s="905">
        <f>+VLOOKUP(B206,'15. DEPOSFARMA SAS'!$B$12:$G$437,6,0)</f>
        <v>61248</v>
      </c>
      <c r="T206" s="43">
        <f t="shared" si="4"/>
        <v>17541</v>
      </c>
      <c r="U206" s="28" t="s">
        <v>1583</v>
      </c>
      <c r="V206" s="28"/>
      <c r="W206" s="869" t="s">
        <v>1686</v>
      </c>
      <c r="X206" s="61"/>
      <c r="Y206" s="28" t="s">
        <v>1670</v>
      </c>
    </row>
    <row r="207" spans="1:25" s="1" customFormat="1" ht="30">
      <c r="A207" s="15">
        <v>202</v>
      </c>
      <c r="B207" s="51" t="s">
        <v>159</v>
      </c>
      <c r="C207" s="16" t="s">
        <v>334</v>
      </c>
      <c r="D207" s="17">
        <v>80</v>
      </c>
      <c r="E207" s="8"/>
      <c r="F207" s="8"/>
      <c r="G207" s="8"/>
      <c r="H207" s="8"/>
      <c r="I207" s="8"/>
      <c r="J207" s="8"/>
      <c r="K207" s="905"/>
      <c r="L207" s="905"/>
      <c r="M207" s="8"/>
      <c r="N207" s="8"/>
      <c r="O207" s="905"/>
      <c r="P207" s="8"/>
      <c r="Q207" s="8"/>
      <c r="R207" s="8">
        <f>+VLOOKUP(B207,'14. ASEPSIS PRODUCTS'!$B$2:$G$427,6,0)</f>
        <v>29000</v>
      </c>
      <c r="S207" s="905"/>
      <c r="T207" s="43">
        <f t="shared" si="4"/>
        <v>29000</v>
      </c>
      <c r="U207" s="28" t="s">
        <v>1583</v>
      </c>
      <c r="V207" s="28"/>
      <c r="W207" s="869" t="s">
        <v>1686</v>
      </c>
      <c r="X207" s="61"/>
      <c r="Y207" s="28"/>
    </row>
    <row r="208" spans="1:25" s="1" customFormat="1">
      <c r="A208" s="15">
        <v>203</v>
      </c>
      <c r="B208" s="51" t="s">
        <v>161</v>
      </c>
      <c r="C208" s="16" t="s">
        <v>305</v>
      </c>
      <c r="D208" s="17">
        <v>800</v>
      </c>
      <c r="E208" s="8">
        <f>+VLOOKUP(B208,'1. PHARMAEUROPEA'!$B$2:$G$427,6,0)</f>
        <v>168</v>
      </c>
      <c r="F208" s="8"/>
      <c r="G208" s="8"/>
      <c r="H208" s="8">
        <f>+VLOOKUP(B208,'4. OC LA ECONOMIA'!$B$2:$G$437,6,0)</f>
        <v>142</v>
      </c>
      <c r="I208" s="8"/>
      <c r="J208" s="8">
        <f>+VLOOKUP(B208,'6. COOSBOY'!$B$10:$G$435,6,0)</f>
        <v>116.37119999999999</v>
      </c>
      <c r="K208" s="905"/>
      <c r="L208" s="905">
        <f>+VLOOKUP(B208,'8. ALFA TRADING'!$B$2:$G$427,6,0)</f>
        <v>129.10749999999999</v>
      </c>
      <c r="M208" s="8"/>
      <c r="N208" s="8">
        <f>+VLOOKUP(B208,'10. PRO H'!$B$2:$G$427,6,0)</f>
        <v>124.12</v>
      </c>
      <c r="O208" s="905">
        <f>+VLOOKUP(B208,'11. SYD'!B204:G629,6,0)</f>
        <v>563.43520000000001</v>
      </c>
      <c r="P208" s="8">
        <f>+VLOOKUP(B208,'12. REM EQUIPOS'!$B$4:$G$429,6,0)</f>
        <v>114.84</v>
      </c>
      <c r="Q208" s="8"/>
      <c r="R208" s="8"/>
      <c r="S208" s="905"/>
      <c r="T208" s="43">
        <f t="shared" si="4"/>
        <v>114.84</v>
      </c>
      <c r="U208" s="28" t="s">
        <v>354</v>
      </c>
      <c r="V208" s="28"/>
      <c r="W208" s="869" t="s">
        <v>524</v>
      </c>
      <c r="X208" s="61"/>
      <c r="Y208" s="28"/>
    </row>
    <row r="209" spans="1:25" s="1" customFormat="1">
      <c r="A209" s="15">
        <v>204</v>
      </c>
      <c r="B209" s="51" t="s">
        <v>815</v>
      </c>
      <c r="C209" s="16" t="s">
        <v>305</v>
      </c>
      <c r="D209" s="17">
        <v>2000</v>
      </c>
      <c r="E209" s="8"/>
      <c r="F209" s="8"/>
      <c r="G209" s="8"/>
      <c r="H209" s="8">
        <f>+VLOOKUP(B209,'4. OC LA ECONOMIA'!$B$2:$G$437,6,0)</f>
        <v>725</v>
      </c>
      <c r="I209" s="8"/>
      <c r="J209" s="8">
        <f>+VLOOKUP(B209,'6. COOSBOY'!$B$10:$G$435,6,0)</f>
        <v>439.03679999999997</v>
      </c>
      <c r="K209" s="905"/>
      <c r="L209" s="905">
        <f>+VLOOKUP(B209,'8. ALFA TRADING'!$B$2:$G$427,6,0)</f>
        <v>221.328</v>
      </c>
      <c r="M209" s="8"/>
      <c r="N209" s="8"/>
      <c r="O209" s="905"/>
      <c r="P209" s="8">
        <f>+VLOOKUP(B209,'12. REM EQUIPOS'!$B$4:$G$429,6,0)</f>
        <v>548.68000000000006</v>
      </c>
      <c r="Q209" s="8"/>
      <c r="R209" s="8"/>
      <c r="S209" s="905">
        <f>+VLOOKUP(B209,'15. DEPOSFARMA SAS'!$B$12:$G$437,6,0)</f>
        <v>487.2</v>
      </c>
      <c r="T209" s="43">
        <f t="shared" si="4"/>
        <v>221.328</v>
      </c>
      <c r="U209" s="28" t="s">
        <v>14</v>
      </c>
      <c r="V209" s="28"/>
      <c r="W209" s="869" t="s">
        <v>524</v>
      </c>
      <c r="X209" s="61"/>
      <c r="Y209" s="28"/>
    </row>
    <row r="210" spans="1:25" s="1" customFormat="1">
      <c r="A210" s="15">
        <v>205</v>
      </c>
      <c r="B210" s="51" t="s">
        <v>162</v>
      </c>
      <c r="C210" s="16" t="s">
        <v>305</v>
      </c>
      <c r="D210" s="17">
        <v>4000</v>
      </c>
      <c r="E210" s="8">
        <f>+VLOOKUP(B210,'1. PHARMAEUROPEA'!$B$2:$G$427,6,0)</f>
        <v>360</v>
      </c>
      <c r="F210" s="8"/>
      <c r="G210" s="8"/>
      <c r="H210" s="8">
        <f>+VLOOKUP(B210,'4. OC LA ECONOMIA'!$B$2:$G$437,6,0)</f>
        <v>293</v>
      </c>
      <c r="I210" s="8"/>
      <c r="J210" s="8">
        <f>+VLOOKUP(B210,'6. COOSBOY'!$B$10:$G$435,6,0)</f>
        <v>272.4144</v>
      </c>
      <c r="K210" s="905"/>
      <c r="L210" s="905">
        <f>+VLOOKUP(B210,'8. ALFA TRADING'!$B$2:$G$427,6,0)</f>
        <v>270.512</v>
      </c>
      <c r="M210" s="8">
        <f>+VLOOKUP(B210,'9. ALLERS GROUP'!$B$2:$G$427,6,0)</f>
        <v>327.12</v>
      </c>
      <c r="N210" s="8">
        <f>+VLOOKUP(B210,'10. PRO H'!$B$2:$G$427,6,0)</f>
        <v>291.16000000000003</v>
      </c>
      <c r="O210" s="905">
        <f>+VLOOKUP(B210,'11. SYD'!B206:G631,6,0)</f>
        <v>331.71359999999999</v>
      </c>
      <c r="P210" s="8">
        <f>+VLOOKUP(B210,'12. REM EQUIPOS'!$B$4:$G$429,6,0)</f>
        <v>232</v>
      </c>
      <c r="Q210" s="8">
        <f>+VLOOKUP(B210,'13. MEDICA C.I. LTDA.'!$B$2:$G$427,6,0)</f>
        <v>305.08</v>
      </c>
      <c r="R210" s="8"/>
      <c r="S210" s="905">
        <f>+VLOOKUP(B210,'15. DEPOSFARMA SAS'!$B$12:$G$437,6,0)</f>
        <v>336.4</v>
      </c>
      <c r="T210" s="43">
        <f t="shared" si="4"/>
        <v>232</v>
      </c>
      <c r="U210" s="28" t="s">
        <v>354</v>
      </c>
      <c r="V210" s="28"/>
      <c r="W210" s="869" t="s">
        <v>968</v>
      </c>
      <c r="X210" s="61"/>
      <c r="Y210" s="28"/>
    </row>
    <row r="211" spans="1:25" s="1" customFormat="1">
      <c r="A211" s="15">
        <v>206</v>
      </c>
      <c r="B211" s="51" t="s">
        <v>163</v>
      </c>
      <c r="C211" s="16" t="s">
        <v>305</v>
      </c>
      <c r="D211" s="17">
        <v>40000</v>
      </c>
      <c r="E211" s="8">
        <f>+VLOOKUP(B211,'1. PHARMAEUROPEA'!$B$2:$G$427,6,0)</f>
        <v>203</v>
      </c>
      <c r="F211" s="8"/>
      <c r="G211" s="8"/>
      <c r="H211" s="8">
        <f>+VLOOKUP(B211,'4. OC LA ECONOMIA'!$B$2:$G$437,6,0)</f>
        <v>191</v>
      </c>
      <c r="I211" s="8"/>
      <c r="J211" s="8">
        <f>+VLOOKUP(B211,'6. COOSBOY'!$B$10:$G$435,6,0)</f>
        <v>170.19520000000003</v>
      </c>
      <c r="K211" s="905"/>
      <c r="L211" s="905">
        <f>+VLOOKUP(B211,'8. ALFA TRADING'!$B$2:$G$427,6,0)</f>
        <v>165.99600000000001</v>
      </c>
      <c r="M211" s="8">
        <f>+VLOOKUP(B211,'9. ALLERS GROUP'!$B$2:$G$427,6,0)</f>
        <v>199.52</v>
      </c>
      <c r="N211" s="8">
        <f>+VLOOKUP(B211,'10. PRO H'!$B$2:$G$427,6,0)</f>
        <v>198.36</v>
      </c>
      <c r="O211" s="905">
        <f>+VLOOKUP(B211,'11. SYD'!B207:G632,6,0)</f>
        <v>195.054</v>
      </c>
      <c r="P211" s="8">
        <f>+VLOOKUP(B211,'12. REM EQUIPOS'!$B$4:$G$429,6,0)</f>
        <v>178.64</v>
      </c>
      <c r="Q211" s="8">
        <f>+VLOOKUP(B211,'13. MEDICA C.I. LTDA.'!$B$2:$G$427,6,0)</f>
        <v>196.04</v>
      </c>
      <c r="R211" s="8"/>
      <c r="S211" s="905"/>
      <c r="T211" s="43">
        <f t="shared" si="4"/>
        <v>165.99600000000001</v>
      </c>
      <c r="U211" s="28" t="s">
        <v>14</v>
      </c>
      <c r="V211" s="28"/>
      <c r="W211" s="869" t="s">
        <v>437</v>
      </c>
      <c r="X211" s="61"/>
      <c r="Y211" s="28"/>
    </row>
    <row r="212" spans="1:25" s="1" customFormat="1">
      <c r="A212" s="15">
        <v>207</v>
      </c>
      <c r="B212" s="51" t="s">
        <v>164</v>
      </c>
      <c r="C212" s="16" t="s">
        <v>305</v>
      </c>
      <c r="D212" s="17">
        <v>20000</v>
      </c>
      <c r="E212" s="8">
        <f>+VLOOKUP(B212,'1. PHARMAEUROPEA'!$B$2:$G$427,6,0)</f>
        <v>197</v>
      </c>
      <c r="F212" s="8"/>
      <c r="G212" s="8"/>
      <c r="H212" s="8">
        <f>+VLOOKUP(B212,'4. OC LA ECONOMIA'!$B$2:$G$437,6,0)</f>
        <v>191</v>
      </c>
      <c r="I212" s="8"/>
      <c r="J212" s="8"/>
      <c r="K212" s="905"/>
      <c r="L212" s="905">
        <f>+VLOOKUP(B212,'8. ALFA TRADING'!$B$2:$G$427,6,0)</f>
        <v>159.84800000000001</v>
      </c>
      <c r="M212" s="8">
        <f>+VLOOKUP(B212,'9. ALLERS GROUP'!$B$2:$G$427,6,0)</f>
        <v>169.36</v>
      </c>
      <c r="N212" s="8"/>
      <c r="O212" s="905"/>
      <c r="P212" s="8"/>
      <c r="Q212" s="8"/>
      <c r="R212" s="8"/>
      <c r="S212" s="905">
        <f>+VLOOKUP(B212,'15. DEPOSFARMA SAS'!$B$12:$G$437,6,0)</f>
        <v>232</v>
      </c>
      <c r="T212" s="43">
        <v>160</v>
      </c>
      <c r="U212" s="28" t="s">
        <v>1579</v>
      </c>
      <c r="V212" s="28"/>
      <c r="W212" s="869" t="s">
        <v>438</v>
      </c>
      <c r="X212" s="61"/>
      <c r="Y212" s="28"/>
    </row>
    <row r="213" spans="1:25" s="1" customFormat="1">
      <c r="A213" s="15">
        <v>208</v>
      </c>
      <c r="B213" s="51" t="s">
        <v>165</v>
      </c>
      <c r="C213" s="16" t="s">
        <v>305</v>
      </c>
      <c r="D213" s="17">
        <v>20000</v>
      </c>
      <c r="E213" s="8">
        <f>+VLOOKUP(B213,'1. PHARMAEUROPEA'!$B$2:$G$427,6,0)</f>
        <v>139</v>
      </c>
      <c r="F213" s="8"/>
      <c r="G213" s="8"/>
      <c r="H213" s="8">
        <f>+VLOOKUP(B213,'4. OC LA ECONOMIA'!$B$2:$G$437,6,0)</f>
        <v>129</v>
      </c>
      <c r="I213" s="8"/>
      <c r="J213" s="8">
        <f>+VLOOKUP(B213,'6. COOSBOY'!$B$10:$G$435,6,0)</f>
        <v>113.03040000000001</v>
      </c>
      <c r="K213" s="905"/>
      <c r="L213" s="905">
        <f>+VLOOKUP(B213,'8. ALFA TRADING'!$B$2:$G$427,6,0)</f>
        <v>116.812</v>
      </c>
      <c r="M213" s="8">
        <f>+VLOOKUP(B213,'9. ALLERS GROUP'!$B$2:$G$427,6,0)</f>
        <v>122.96000000000001</v>
      </c>
      <c r="N213" s="8">
        <f>+VLOOKUP(B213,'10. PRO H'!$B$2:$G$427,6,0)</f>
        <v>134.56</v>
      </c>
      <c r="O213" s="905">
        <f>+VLOOKUP(B213,'11. SYD'!B209:G634,6,0)</f>
        <v>132.9128</v>
      </c>
      <c r="P213" s="8">
        <f>+VLOOKUP(B213,'12. REM EQUIPOS'!$B$4:$G$429,6,0)</f>
        <v>107.88</v>
      </c>
      <c r="Q213" s="8">
        <f>+VLOOKUP(B213,'13. MEDICA C.I. LTDA.'!$B$2:$G$427,6,0)</f>
        <v>126.44</v>
      </c>
      <c r="R213" s="8"/>
      <c r="S213" s="905"/>
      <c r="T213" s="43">
        <f t="shared" si="4"/>
        <v>107.88</v>
      </c>
      <c r="U213" s="28" t="s">
        <v>14</v>
      </c>
      <c r="V213" s="28"/>
      <c r="W213" s="869" t="s">
        <v>437</v>
      </c>
      <c r="X213" s="61"/>
      <c r="Y213" s="28"/>
    </row>
    <row r="214" spans="1:25" s="1" customFormat="1">
      <c r="A214" s="15">
        <v>209</v>
      </c>
      <c r="B214" s="51" t="s">
        <v>166</v>
      </c>
      <c r="C214" s="16" t="s">
        <v>305</v>
      </c>
      <c r="D214" s="17">
        <v>32000</v>
      </c>
      <c r="E214" s="8">
        <f>+VLOOKUP(B214,'1. PHARMAEUROPEA'!$B$2:$G$427,6,0)</f>
        <v>151</v>
      </c>
      <c r="F214" s="8"/>
      <c r="G214" s="8"/>
      <c r="H214" s="8">
        <f>+VLOOKUP(B214,'4. OC LA ECONOMIA'!$B$2:$G$437,6,0)</f>
        <v>132</v>
      </c>
      <c r="I214" s="8"/>
      <c r="J214" s="8">
        <f>+VLOOKUP(B214,'6. COOSBOY'!$B$10:$G$435,6,0)</f>
        <v>116.92800000000001</v>
      </c>
      <c r="K214" s="905"/>
      <c r="L214" s="905">
        <f>+VLOOKUP(B214,'8. ALFA TRADING'!$B$2:$G$427,6,0)</f>
        <v>120.50081249999999</v>
      </c>
      <c r="M214" s="8">
        <f>+VLOOKUP(B214,'9. ALLERS GROUP'!$B$2:$G$427,6,0)</f>
        <v>139.19999999999999</v>
      </c>
      <c r="N214" s="8">
        <f>+VLOOKUP(B214,'10. PRO H'!$B$2:$G$427,6,0)</f>
        <v>126.44</v>
      </c>
      <c r="O214" s="905">
        <f>+VLOOKUP(B214,'11. SYD'!B210:G635,6,0)</f>
        <v>137.94720000000001</v>
      </c>
      <c r="P214" s="8">
        <f>+VLOOKUP(B214,'12. REM EQUIPOS'!$B$4:$G$429,6,0)</f>
        <v>116</v>
      </c>
      <c r="Q214" s="8">
        <f>+VLOOKUP(B214,'13. MEDICA C.I. LTDA.'!$B$2:$G$427,6,0)</f>
        <v>132.24</v>
      </c>
      <c r="R214" s="8"/>
      <c r="S214" s="905"/>
      <c r="T214" s="43">
        <f t="shared" si="4"/>
        <v>116</v>
      </c>
      <c r="U214" s="28" t="s">
        <v>14</v>
      </c>
      <c r="V214" s="28"/>
      <c r="W214" s="869" t="s">
        <v>437</v>
      </c>
      <c r="X214" s="61"/>
      <c r="Y214" s="28"/>
    </row>
    <row r="215" spans="1:25" s="1" customFormat="1">
      <c r="A215" s="15">
        <v>210</v>
      </c>
      <c r="B215" s="51" t="s">
        <v>167</v>
      </c>
      <c r="C215" s="16" t="s">
        <v>305</v>
      </c>
      <c r="D215" s="17">
        <v>200</v>
      </c>
      <c r="E215" s="8">
        <f>+VLOOKUP(B215,'1. PHARMAEUROPEA'!$B$2:$G$427,6,0)</f>
        <v>899</v>
      </c>
      <c r="F215" s="8"/>
      <c r="G215" s="8"/>
      <c r="H215" s="8">
        <f>+VLOOKUP(B215,'4. OC LA ECONOMIA'!$B$2:$G$437,6,0)</f>
        <v>689</v>
      </c>
      <c r="I215" s="8"/>
      <c r="J215" s="8"/>
      <c r="K215" s="905"/>
      <c r="L215" s="905">
        <f>+VLOOKUP(B215,'8. ALFA TRADING'!$B$2:$G$427,6,0)</f>
        <v>737.76</v>
      </c>
      <c r="M215" s="8"/>
      <c r="N215" s="8">
        <f>+VLOOKUP(B215,'10. PRO H'!$B$2:$G$427,6,0)</f>
        <v>223.88</v>
      </c>
      <c r="O215" s="905">
        <f>+VLOOKUP(B215,'11. SYD'!B211:G636,6,0)</f>
        <v>800.86400000000003</v>
      </c>
      <c r="P215" s="8">
        <f>+VLOOKUP(B215,'12. REM EQUIPOS'!$B$4:$G$429,6,0)</f>
        <v>509.24</v>
      </c>
      <c r="Q215" s="8">
        <f>+VLOOKUP(B215,'13. MEDICA C.I. LTDA.'!$B$2:$G$427,6,0)</f>
        <v>609</v>
      </c>
      <c r="R215" s="8"/>
      <c r="S215" s="905"/>
      <c r="T215" s="43">
        <f t="shared" si="4"/>
        <v>223.88</v>
      </c>
      <c r="U215" s="28" t="s">
        <v>1580</v>
      </c>
      <c r="V215" s="28"/>
      <c r="W215" s="869" t="s">
        <v>384</v>
      </c>
      <c r="X215" s="61"/>
      <c r="Y215" s="28"/>
    </row>
    <row r="216" spans="1:25" s="1" customFormat="1" ht="30">
      <c r="A216" s="15">
        <v>211</v>
      </c>
      <c r="B216" s="51" t="s">
        <v>168</v>
      </c>
      <c r="C216" s="16" t="s">
        <v>336</v>
      </c>
      <c r="D216" s="17">
        <v>4</v>
      </c>
      <c r="E216" s="8"/>
      <c r="F216" s="8"/>
      <c r="G216" s="8"/>
      <c r="H216" s="8">
        <f>+VLOOKUP(B216,'4. OC LA ECONOMIA'!$B$2:$G$437,6,0)</f>
        <v>52728</v>
      </c>
      <c r="I216" s="8"/>
      <c r="J216" s="8"/>
      <c r="K216" s="905"/>
      <c r="L216" s="905"/>
      <c r="M216" s="8"/>
      <c r="N216" s="8"/>
      <c r="O216" s="905"/>
      <c r="P216" s="8">
        <f>+VLOOKUP(B216,'12. REM EQUIPOS'!$B$4:$G$429,6,0)</f>
        <v>42032.6</v>
      </c>
      <c r="Q216" s="8"/>
      <c r="R216" s="8"/>
      <c r="S216" s="905"/>
      <c r="T216" s="43">
        <f t="shared" si="4"/>
        <v>42032.6</v>
      </c>
      <c r="U216" s="28" t="s">
        <v>354</v>
      </c>
      <c r="V216" s="28"/>
      <c r="W216" s="869" t="s">
        <v>734</v>
      </c>
      <c r="X216" s="61"/>
      <c r="Y216" s="28"/>
    </row>
    <row r="217" spans="1:25" s="1" customFormat="1" ht="30">
      <c r="A217" s="15">
        <v>212</v>
      </c>
      <c r="B217" s="51" t="s">
        <v>171</v>
      </c>
      <c r="C217" s="16" t="s">
        <v>305</v>
      </c>
      <c r="D217" s="17">
        <v>10</v>
      </c>
      <c r="E217" s="8"/>
      <c r="F217" s="8"/>
      <c r="G217" s="8"/>
      <c r="H217" s="8"/>
      <c r="I217" s="8"/>
      <c r="J217" s="8">
        <f>+VLOOKUP(B217,'6. COOSBOY'!$B$10:$G$435,6,0)</f>
        <v>29248.979999999996</v>
      </c>
      <c r="K217" s="905"/>
      <c r="L217" s="905"/>
      <c r="M217" s="8"/>
      <c r="N217" s="8">
        <f>+VLOOKUP(B217,'10. PRO H'!$B$2:$G$427,6,0)</f>
        <v>33476</v>
      </c>
      <c r="O217" s="905">
        <f>+VLOOKUP(B217,'11. SYD'!B213:G638,6,0)</f>
        <v>27858</v>
      </c>
      <c r="P217" s="8">
        <f>+VLOOKUP(B217,'12. REM EQUIPOS'!$B$4:$G$429,6,0)</f>
        <v>42108</v>
      </c>
      <c r="Q217" s="8"/>
      <c r="R217" s="8"/>
      <c r="S217" s="905"/>
      <c r="T217" s="43">
        <f t="shared" si="4"/>
        <v>27858</v>
      </c>
      <c r="U217" s="28" t="s">
        <v>14</v>
      </c>
      <c r="V217" s="28"/>
      <c r="W217" s="869" t="s">
        <v>368</v>
      </c>
      <c r="X217" s="61"/>
      <c r="Y217" s="28"/>
    </row>
    <row r="218" spans="1:25" s="1" customFormat="1" ht="30">
      <c r="A218" s="15">
        <v>213</v>
      </c>
      <c r="B218" s="51" t="s">
        <v>170</v>
      </c>
      <c r="C218" s="16" t="s">
        <v>305</v>
      </c>
      <c r="D218" s="17">
        <v>10</v>
      </c>
      <c r="E218" s="8"/>
      <c r="F218" s="8"/>
      <c r="G218" s="8"/>
      <c r="H218" s="8">
        <f>+VLOOKUP(B218,'4. OC LA ECONOMIA'!$B$2:$G$437,6,0)</f>
        <v>27481</v>
      </c>
      <c r="I218" s="8"/>
      <c r="J218" s="8">
        <f>+VLOOKUP(B218,'6. COOSBOY'!$B$10:$G$435,6,0)</f>
        <v>28415.639999999996</v>
      </c>
      <c r="K218" s="905"/>
      <c r="L218" s="905"/>
      <c r="M218" s="8"/>
      <c r="N218" s="8"/>
      <c r="O218" s="905"/>
      <c r="P218" s="8">
        <f>+VLOOKUP(B218,'12. REM EQUIPOS'!$B$4:$G$429,6,0)</f>
        <v>37582.839999999997</v>
      </c>
      <c r="Q218" s="8"/>
      <c r="R218" s="8"/>
      <c r="S218" s="905">
        <f>+VLOOKUP(B218,'15. DEPOSFARMA SAS'!$B$12:$G$437,6,0)</f>
        <v>37700</v>
      </c>
      <c r="T218" s="43">
        <f t="shared" si="4"/>
        <v>27481</v>
      </c>
      <c r="U218" s="28" t="s">
        <v>13</v>
      </c>
      <c r="V218" s="28"/>
      <c r="W218" s="869" t="s">
        <v>524</v>
      </c>
      <c r="X218" s="61"/>
      <c r="Y218" s="28"/>
    </row>
    <row r="219" spans="1:25" s="1" customFormat="1" ht="30">
      <c r="A219" s="15">
        <v>214</v>
      </c>
      <c r="B219" s="51" t="s">
        <v>169</v>
      </c>
      <c r="C219" s="16" t="s">
        <v>305</v>
      </c>
      <c r="D219" s="17">
        <v>10</v>
      </c>
      <c r="E219" s="8"/>
      <c r="F219" s="8"/>
      <c r="G219" s="8"/>
      <c r="H219" s="8">
        <f>+VLOOKUP(B219,'4. OC LA ECONOMIA'!$B$2:$G$437,6,0)</f>
        <v>22488</v>
      </c>
      <c r="I219" s="8"/>
      <c r="J219" s="8">
        <f>+VLOOKUP(B219,'6. COOSBOY'!$B$10:$G$435,6,0)</f>
        <v>28415.639999999996</v>
      </c>
      <c r="K219" s="905"/>
      <c r="L219" s="905"/>
      <c r="M219" s="8"/>
      <c r="N219" s="8">
        <f>+VLOOKUP(B219,'10. PRO H'!$B$2:$G$427,6,0)</f>
        <v>34425</v>
      </c>
      <c r="O219" s="905"/>
      <c r="P219" s="8"/>
      <c r="Q219" s="8"/>
      <c r="R219" s="8"/>
      <c r="S219" s="905">
        <f>+VLOOKUP(B219,'15. DEPOSFARMA SAS'!$B$12:$G$437,6,0)</f>
        <v>37700</v>
      </c>
      <c r="T219" s="43">
        <f t="shared" si="4"/>
        <v>22488</v>
      </c>
      <c r="U219" s="28" t="s">
        <v>13</v>
      </c>
      <c r="V219" s="28"/>
      <c r="W219" s="869" t="s">
        <v>368</v>
      </c>
      <c r="X219" s="61"/>
      <c r="Y219" s="28"/>
    </row>
    <row r="220" spans="1:25" s="1" customFormat="1">
      <c r="A220" s="15">
        <v>215</v>
      </c>
      <c r="B220" s="51" t="s">
        <v>172</v>
      </c>
      <c r="C220" s="16" t="s">
        <v>337</v>
      </c>
      <c r="D220" s="17">
        <v>120</v>
      </c>
      <c r="E220" s="8"/>
      <c r="F220" s="8"/>
      <c r="G220" s="8"/>
      <c r="H220" s="8">
        <f>+VLOOKUP(B220,'4. OC LA ECONOMIA'!$B$2:$G$437,6,0)</f>
        <v>1418</v>
      </c>
      <c r="I220" s="8"/>
      <c r="J220" s="8">
        <f>+VLOOKUP(B220,'6. COOSBOY'!$B$10:$G$435,6,0)</f>
        <v>1143.876</v>
      </c>
      <c r="K220" s="905"/>
      <c r="L220" s="905"/>
      <c r="M220" s="8"/>
      <c r="N220" s="8">
        <f>+VLOOKUP(B220,'10. PRO H'!$B$2:$G$427,6,0)</f>
        <v>581.16</v>
      </c>
      <c r="O220" s="905"/>
      <c r="P220" s="8">
        <f>+VLOOKUP(B220,'12. REM EQUIPOS'!$B$4:$G$429,6,0)</f>
        <v>1267.8800000000001</v>
      </c>
      <c r="Q220" s="8">
        <f>+VLOOKUP(B220,'13. MEDICA C.I. LTDA.'!$B$2:$G$427,6,0)</f>
        <v>1762.04</v>
      </c>
      <c r="R220" s="8"/>
      <c r="S220" s="905"/>
      <c r="T220" s="43">
        <f t="shared" si="4"/>
        <v>581.16</v>
      </c>
      <c r="U220" s="28" t="s">
        <v>1580</v>
      </c>
      <c r="V220" s="28"/>
      <c r="W220" s="869" t="s">
        <v>1346</v>
      </c>
      <c r="X220" s="61"/>
      <c r="Y220" s="28"/>
    </row>
    <row r="221" spans="1:25" s="1" customFormat="1">
      <c r="A221" s="15">
        <v>216</v>
      </c>
      <c r="B221" s="51" t="s">
        <v>174</v>
      </c>
      <c r="C221" s="16" t="s">
        <v>338</v>
      </c>
      <c r="D221" s="17">
        <v>12</v>
      </c>
      <c r="E221" s="8">
        <f>+VLOOKUP(B221,'1. PHARMAEUROPEA'!$B$2:$G$427,6,0)</f>
        <v>5878</v>
      </c>
      <c r="F221" s="8"/>
      <c r="G221" s="8">
        <f>+VLOOKUP(B221,'3. HOSPIMEDICS'!$B$2:$G$427,6,0)</f>
        <v>74477.8</v>
      </c>
      <c r="H221" s="8">
        <f>+VLOOKUP(B221,'4. OC LA ECONOMIA'!$B$2:$G$437,6,0)</f>
        <v>5754</v>
      </c>
      <c r="I221" s="8"/>
      <c r="J221" s="8">
        <f>+VLOOKUP(B221,'6. COOSBOY'!$B$10:$G$435,6,0)</f>
        <v>69029.279999999999</v>
      </c>
      <c r="K221" s="905"/>
      <c r="L221" s="905"/>
      <c r="M221" s="8"/>
      <c r="N221" s="8">
        <f>+VLOOKUP(B221,'10. PRO H'!$B$2:$G$427,6,0)</f>
        <v>4640</v>
      </c>
      <c r="O221" s="905">
        <f>+VLOOKUP(B221,'11. SYD'!B217:G642,6,0)</f>
        <v>6628</v>
      </c>
      <c r="P221" s="8">
        <f>+VLOOKUP(B221,'12. REM EQUIPOS'!$B$4:$G$429,6,0)</f>
        <v>22205.88</v>
      </c>
      <c r="Q221" s="8"/>
      <c r="R221" s="8"/>
      <c r="S221" s="905"/>
      <c r="T221" s="43">
        <f t="shared" si="4"/>
        <v>4640</v>
      </c>
      <c r="U221" s="28" t="s">
        <v>1580</v>
      </c>
      <c r="V221" s="28"/>
      <c r="W221" s="869" t="s">
        <v>509</v>
      </c>
      <c r="X221" s="61"/>
      <c r="Y221" s="28"/>
    </row>
    <row r="222" spans="1:25" s="1" customFormat="1">
      <c r="A222" s="15">
        <v>217</v>
      </c>
      <c r="B222" s="51" t="s">
        <v>173</v>
      </c>
      <c r="C222" s="16" t="s">
        <v>337</v>
      </c>
      <c r="D222" s="17">
        <v>20</v>
      </c>
      <c r="E222" s="8"/>
      <c r="F222" s="8"/>
      <c r="G222" s="8"/>
      <c r="H222" s="8">
        <f>+VLOOKUP(B222,'4. OC LA ECONOMIA'!$B$2:$G$437,6,0)</f>
        <v>128089</v>
      </c>
      <c r="I222" s="8"/>
      <c r="J222" s="8">
        <f>+VLOOKUP(B222,'6. COOSBOY'!$B$10:$G$435,6,0)</f>
        <v>128498.51999999999</v>
      </c>
      <c r="K222" s="905"/>
      <c r="L222" s="905"/>
      <c r="M222" s="8"/>
      <c r="N222" s="8"/>
      <c r="O222" s="905">
        <f>+VLOOKUP(B222,'11. SYD'!B218:G643,6,0)</f>
        <v>74287</v>
      </c>
      <c r="P222" s="8">
        <f>+VLOOKUP(B222,'12. REM EQUIPOS'!$B$4:$G$429,6,0)</f>
        <v>130753</v>
      </c>
      <c r="Q222" s="8"/>
      <c r="R222" s="8"/>
      <c r="S222" s="905"/>
      <c r="T222" s="43">
        <f t="shared" si="4"/>
        <v>74287</v>
      </c>
      <c r="U222" s="28" t="s">
        <v>13</v>
      </c>
      <c r="V222" s="28"/>
      <c r="W222" s="869" t="s">
        <v>440</v>
      </c>
      <c r="X222" s="61"/>
      <c r="Y222" s="28"/>
    </row>
    <row r="223" spans="1:25" s="1" customFormat="1">
      <c r="A223" s="15">
        <v>218</v>
      </c>
      <c r="B223" s="51" t="s">
        <v>215</v>
      </c>
      <c r="C223" s="16" t="s">
        <v>305</v>
      </c>
      <c r="D223" s="17">
        <v>20</v>
      </c>
      <c r="E223" s="8"/>
      <c r="F223" s="8"/>
      <c r="G223" s="8"/>
      <c r="H223" s="8">
        <f>+VLOOKUP(B223,'4. OC LA ECONOMIA'!$B$2:$G$437,6,0)</f>
        <v>132095</v>
      </c>
      <c r="I223" s="8"/>
      <c r="J223" s="8">
        <f>+VLOOKUP(B223,'6. COOSBOY'!$B$10:$G$435,6,0)</f>
        <v>115643.87999999998</v>
      </c>
      <c r="K223" s="905"/>
      <c r="L223" s="905"/>
      <c r="M223" s="8"/>
      <c r="N223" s="8"/>
      <c r="O223" s="905"/>
      <c r="P223" s="8">
        <f>+VLOOKUP(B223,'12. REM EQUIPOS'!$B$4:$G$429,6,0)</f>
        <v>151694.35999999999</v>
      </c>
      <c r="Q223" s="8"/>
      <c r="R223" s="8"/>
      <c r="S223" s="905"/>
      <c r="T223" s="43">
        <f t="shared" si="4"/>
        <v>115643.87999999998</v>
      </c>
      <c r="U223" s="28" t="s">
        <v>14</v>
      </c>
      <c r="V223" s="28"/>
      <c r="W223" s="869" t="s">
        <v>1432</v>
      </c>
      <c r="X223" s="61"/>
      <c r="Y223" s="28"/>
    </row>
    <row r="224" spans="1:25" s="879" customFormat="1" ht="30">
      <c r="A224" s="743">
        <v>219</v>
      </c>
      <c r="B224" s="872" t="s">
        <v>816</v>
      </c>
      <c r="C224" s="873" t="s">
        <v>337</v>
      </c>
      <c r="D224" s="874">
        <v>2</v>
      </c>
      <c r="E224" s="735"/>
      <c r="F224" s="735"/>
      <c r="G224" s="735"/>
      <c r="H224" s="735"/>
      <c r="I224" s="735"/>
      <c r="J224" s="735"/>
      <c r="K224" s="905"/>
      <c r="L224" s="905"/>
      <c r="M224" s="735"/>
      <c r="N224" s="735"/>
      <c r="O224" s="905"/>
      <c r="P224" s="735"/>
      <c r="Q224" s="735"/>
      <c r="R224" s="735"/>
      <c r="S224" s="905"/>
      <c r="T224" s="875">
        <f t="shared" si="4"/>
        <v>0</v>
      </c>
      <c r="U224" s="876"/>
      <c r="V224" s="876"/>
      <c r="W224" s="877"/>
      <c r="X224" s="878" t="s">
        <v>1675</v>
      </c>
      <c r="Y224" s="876" t="s">
        <v>1671</v>
      </c>
    </row>
    <row r="225" spans="1:25" s="1" customFormat="1">
      <c r="A225" s="15">
        <v>220</v>
      </c>
      <c r="B225" s="51" t="s">
        <v>175</v>
      </c>
      <c r="C225" s="16" t="s">
        <v>304</v>
      </c>
      <c r="D225" s="17">
        <v>16</v>
      </c>
      <c r="E225" s="8">
        <f>+VLOOKUP(B225,'1. PHARMAEUROPEA'!$B$2:$G$427,6,0)</f>
        <v>2340</v>
      </c>
      <c r="F225" s="8"/>
      <c r="G225" s="8"/>
      <c r="H225" s="8">
        <f>+VLOOKUP(B225,'4. OC LA ECONOMIA'!$B$2:$G$437,6,0)</f>
        <v>3828</v>
      </c>
      <c r="I225" s="8"/>
      <c r="J225" s="8"/>
      <c r="K225" s="905"/>
      <c r="L225" s="905"/>
      <c r="M225" s="8"/>
      <c r="N225" s="8"/>
      <c r="O225" s="905">
        <f>+VLOOKUP(B225,'11. SYD'!B221:G646,6,0)</f>
        <v>64</v>
      </c>
      <c r="P225" s="8">
        <f>+VLOOKUP(B225,'12. REM EQUIPOS'!$B$4:$G$429,6,0)</f>
        <v>1930.24</v>
      </c>
      <c r="Q225" s="8"/>
      <c r="R225" s="8"/>
      <c r="S225" s="905"/>
      <c r="T225" s="43">
        <f t="shared" si="4"/>
        <v>64</v>
      </c>
      <c r="U225" s="28" t="s">
        <v>354</v>
      </c>
      <c r="V225" s="28"/>
      <c r="W225" s="869" t="s">
        <v>657</v>
      </c>
      <c r="X225" s="61"/>
      <c r="Y225" s="28"/>
    </row>
    <row r="226" spans="1:25" s="1" customFormat="1">
      <c r="A226" s="15">
        <v>221</v>
      </c>
      <c r="B226" s="51" t="s">
        <v>176</v>
      </c>
      <c r="C226" s="16" t="s">
        <v>304</v>
      </c>
      <c r="D226" s="17">
        <v>8</v>
      </c>
      <c r="E226" s="8">
        <f>+VLOOKUP(B226,'1. PHARMAEUROPEA'!$B$2:$G$427,6,0)</f>
        <v>2567</v>
      </c>
      <c r="F226" s="8"/>
      <c r="G226" s="8"/>
      <c r="H226" s="8">
        <f>+VLOOKUP(B226,'4. OC LA ECONOMIA'!$B$2:$G$437,6,0)</f>
        <v>2204</v>
      </c>
      <c r="I226" s="8"/>
      <c r="J226" s="8">
        <f>+VLOOKUP(B226,'6. COOSBOY'!$B$10:$G$435,6,0)</f>
        <v>5025.12</v>
      </c>
      <c r="K226" s="905"/>
      <c r="L226" s="905"/>
      <c r="M226" s="8"/>
      <c r="N226" s="8"/>
      <c r="O226" s="905">
        <f>+VLOOKUP(B226,'11. SYD'!B222:G647,6,0)</f>
        <v>28</v>
      </c>
      <c r="P226" s="8">
        <f>+VLOOKUP(B226,'12. REM EQUIPOS'!$B$4:$G$429,6,0)</f>
        <v>2117</v>
      </c>
      <c r="Q226" s="8"/>
      <c r="R226" s="8"/>
      <c r="S226" s="905"/>
      <c r="T226" s="43">
        <f t="shared" si="4"/>
        <v>28</v>
      </c>
      <c r="U226" s="28" t="s">
        <v>354</v>
      </c>
      <c r="V226" s="28"/>
      <c r="W226" s="869" t="s">
        <v>998</v>
      </c>
      <c r="X226" s="61"/>
      <c r="Y226" s="28"/>
    </row>
    <row r="227" spans="1:25" s="1" customFormat="1">
      <c r="A227" s="15">
        <v>222</v>
      </c>
      <c r="B227" s="51" t="s">
        <v>177</v>
      </c>
      <c r="C227" s="16" t="s">
        <v>305</v>
      </c>
      <c r="D227" s="17">
        <v>700</v>
      </c>
      <c r="E227" s="8">
        <f>+VLOOKUP(B227,'1. PHARMAEUROPEA'!$B$2:$G$427,6,0)</f>
        <v>12992</v>
      </c>
      <c r="F227" s="8"/>
      <c r="G227" s="8"/>
      <c r="H227" s="8">
        <f>+VLOOKUP(B227,'4. OC LA ECONOMIA'!$B$2:$G$437,6,0)</f>
        <v>14500</v>
      </c>
      <c r="I227" s="8"/>
      <c r="J227" s="8">
        <f>+VLOOKUP(B227,'6. COOSBOY'!$B$10:$G$435,6,0)</f>
        <v>4677.1200000000008</v>
      </c>
      <c r="K227" s="905"/>
      <c r="L227" s="905"/>
      <c r="M227" s="8">
        <f>+VLOOKUP(B227,'9. ALLERS GROUP'!$B$2:$G$427,6,0)</f>
        <v>17222.52</v>
      </c>
      <c r="N227" s="8">
        <f>+VLOOKUP(B227,'10. PRO H'!$B$2:$G$427,6,0)</f>
        <v>4351.16</v>
      </c>
      <c r="O227" s="905">
        <f>+VLOOKUP(B227,'11. SYD'!B223:G648,6,0)</f>
        <v>18928.88</v>
      </c>
      <c r="P227" s="8">
        <f>+VLOOKUP(B227,'12. REM EQUIPOS'!$B$4:$G$429,6,0)</f>
        <v>5997.2</v>
      </c>
      <c r="Q227" s="8">
        <f>+VLOOKUP(B227,'13. MEDICA C.I. LTDA.'!$B$2:$G$427,6,0)</f>
        <v>6888.08</v>
      </c>
      <c r="R227" s="8"/>
      <c r="S227" s="905">
        <f>+VLOOKUP(B227,'15. DEPOSFARMA SAS'!$B$12:$G$437,6,0)</f>
        <v>6064.48</v>
      </c>
      <c r="T227" s="43">
        <f t="shared" si="4"/>
        <v>4351.16</v>
      </c>
      <c r="U227" s="28" t="s">
        <v>14</v>
      </c>
      <c r="V227" s="28"/>
      <c r="W227" s="869" t="s">
        <v>416</v>
      </c>
      <c r="X227" s="61"/>
      <c r="Y227" s="28" t="s">
        <v>1670</v>
      </c>
    </row>
    <row r="228" spans="1:25" s="1" customFormat="1">
      <c r="A228" s="15">
        <v>223</v>
      </c>
      <c r="B228" s="51" t="s">
        <v>817</v>
      </c>
      <c r="C228" s="16" t="s">
        <v>305</v>
      </c>
      <c r="D228" s="17">
        <v>4</v>
      </c>
      <c r="E228" s="8"/>
      <c r="F228" s="8">
        <f>+VLOOKUP(B228,'2. LABORATORIOS LTDA'!$B$2:$G$427,6,0)</f>
        <v>29757</v>
      </c>
      <c r="G228" s="8"/>
      <c r="H228" s="8">
        <f>+VLOOKUP(B228,'4. OC LA ECONOMIA'!$B$2:$G$437,6,0)</f>
        <v>33155</v>
      </c>
      <c r="I228" s="8">
        <f>+VLOOKUP(B228,'5. COBO Y ASOCIADOS'!$B$2:$G$427,6,0)</f>
        <v>30068</v>
      </c>
      <c r="J228" s="8">
        <f>+VLOOKUP(B228,'6. COOSBOY'!$B$10:$G$435,6,0)</f>
        <v>32258.625599999996</v>
      </c>
      <c r="K228" s="905"/>
      <c r="L228" s="905"/>
      <c r="M228" s="8"/>
      <c r="N228" s="8"/>
      <c r="O228" s="905">
        <f>+VLOOKUP(B228,'11. SYD'!B224:G649,6,0)</f>
        <v>37397.497777777782</v>
      </c>
      <c r="P228" s="8">
        <f>+VLOOKUP(B228,'12. REM EQUIPOS'!$B$4:$G$429,6,0)</f>
        <v>31405.84</v>
      </c>
      <c r="Q228" s="8"/>
      <c r="R228" s="8">
        <f>+VLOOKUP(B228,'14. ASEPSIS PRODUCTS'!$B$2:$G$427,6,0)</f>
        <v>830000</v>
      </c>
      <c r="S228" s="905"/>
      <c r="T228" s="43">
        <f t="shared" si="4"/>
        <v>29757</v>
      </c>
      <c r="U228" s="28" t="s">
        <v>1574</v>
      </c>
      <c r="V228" s="28"/>
      <c r="W228" s="869" t="s">
        <v>1676</v>
      </c>
      <c r="X228" s="61"/>
      <c r="Y228" s="28"/>
    </row>
    <row r="229" spans="1:25" s="1" customFormat="1">
      <c r="A229" s="15">
        <v>224</v>
      </c>
      <c r="B229" s="51" t="s">
        <v>178</v>
      </c>
      <c r="C229" s="16" t="s">
        <v>305</v>
      </c>
      <c r="D229" s="17">
        <v>120</v>
      </c>
      <c r="E229" s="8"/>
      <c r="F229" s="8"/>
      <c r="G229" s="8"/>
      <c r="H229" s="8">
        <f>+VLOOKUP(B229,'4. OC LA ECONOMIA'!$B$2:$G$437,6,0)</f>
        <v>1232</v>
      </c>
      <c r="I229" s="8"/>
      <c r="J229" s="8">
        <f>+VLOOKUP(B229,'6. COOSBOY'!$B$10:$G$435,6,0)</f>
        <v>604.19999999999993</v>
      </c>
      <c r="K229" s="905"/>
      <c r="L229" s="905"/>
      <c r="M229" s="8"/>
      <c r="N229" s="8">
        <f>+VLOOKUP(B229,'10. PRO H'!$B$2:$G$427,6,0)</f>
        <v>595.08000000000004</v>
      </c>
      <c r="O229" s="905">
        <f>+VLOOKUP(B229,'11. SYD'!B225:G650,6,0)</f>
        <v>2734.12</v>
      </c>
      <c r="P229" s="8">
        <f>+VLOOKUP(B229,'12. REM EQUIPOS'!$B$4:$G$429,6,0)</f>
        <v>916.4</v>
      </c>
      <c r="Q229" s="8"/>
      <c r="R229" s="8"/>
      <c r="S229" s="905"/>
      <c r="T229" s="43">
        <f t="shared" si="4"/>
        <v>595.08000000000004</v>
      </c>
      <c r="U229" s="28" t="s">
        <v>14</v>
      </c>
      <c r="V229" s="28"/>
      <c r="W229" s="869" t="s">
        <v>393</v>
      </c>
      <c r="X229" s="61"/>
      <c r="Y229" s="28"/>
    </row>
    <row r="230" spans="1:25" s="1" customFormat="1">
      <c r="A230" s="15">
        <v>225</v>
      </c>
      <c r="B230" s="51" t="s">
        <v>179</v>
      </c>
      <c r="C230" s="16" t="s">
        <v>305</v>
      </c>
      <c r="D230" s="17">
        <v>4</v>
      </c>
      <c r="E230" s="8"/>
      <c r="F230" s="8">
        <f>+VLOOKUP(B230,'2. LABORATORIOS LTDA'!$B$2:$G$427,6,0)</f>
        <v>297647</v>
      </c>
      <c r="G230" s="8"/>
      <c r="H230" s="8">
        <f>+VLOOKUP(B230,'4. OC LA ECONOMIA'!$B$2:$G$437,6,0)</f>
        <v>398451</v>
      </c>
      <c r="I230" s="8">
        <f>+VLOOKUP(B230,'5. COBO Y ASOCIADOS'!$B$2:$G$427,6,0)</f>
        <v>300766</v>
      </c>
      <c r="J230" s="8">
        <f>+VLOOKUP(B230,'6. COOSBOY'!$B$10:$G$435,6,0)</f>
        <v>322683.83999999997</v>
      </c>
      <c r="K230" s="905"/>
      <c r="L230" s="905"/>
      <c r="M230" s="8"/>
      <c r="N230" s="8"/>
      <c r="O230" s="905">
        <f>+VLOOKUP(B230,'11. SYD'!B226:G651,6,0)</f>
        <v>447838</v>
      </c>
      <c r="P230" s="8">
        <f>+VLOOKUP(B230,'12. REM EQUIPOS'!$B$4:$G$429,6,0)</f>
        <v>209000</v>
      </c>
      <c r="Q230" s="8"/>
      <c r="R230" s="8"/>
      <c r="S230" s="905">
        <f>+VLOOKUP(B230,'15. DEPOSFARMA SAS'!$B$12:$G$437,6,0)</f>
        <v>195000</v>
      </c>
      <c r="T230" s="43">
        <f t="shared" si="4"/>
        <v>195000</v>
      </c>
      <c r="U230" s="28" t="s">
        <v>1574</v>
      </c>
      <c r="V230" s="28"/>
      <c r="W230" s="869" t="s">
        <v>1676</v>
      </c>
      <c r="X230" s="61"/>
      <c r="Y230" s="28" t="s">
        <v>1670</v>
      </c>
    </row>
    <row r="231" spans="1:25" s="1" customFormat="1">
      <c r="A231" s="15">
        <v>226</v>
      </c>
      <c r="B231" s="51" t="s">
        <v>180</v>
      </c>
      <c r="C231" s="16" t="s">
        <v>339</v>
      </c>
      <c r="D231" s="17">
        <v>4</v>
      </c>
      <c r="E231" s="8">
        <f>+VLOOKUP(B231,'1. PHARMAEUROPEA'!$B$2:$G$427,6,0)</f>
        <v>68390</v>
      </c>
      <c r="F231" s="8"/>
      <c r="G231" s="8"/>
      <c r="H231" s="8">
        <f>+VLOOKUP(B231,'4. OC LA ECONOMIA'!$B$2:$G$437,6,0)</f>
        <v>58951</v>
      </c>
      <c r="I231" s="8"/>
      <c r="J231" s="8">
        <f>+VLOOKUP(B231,'6. COOSBOY'!$B$10:$G$435,6,0)</f>
        <v>83205.407999999981</v>
      </c>
      <c r="K231" s="905"/>
      <c r="L231" s="905"/>
      <c r="M231" s="8"/>
      <c r="N231" s="8"/>
      <c r="O231" s="905">
        <f>+VLOOKUP(B231,'11. SYD'!B227:G652,6,0)</f>
        <v>70595.28</v>
      </c>
      <c r="P231" s="8">
        <f>+VLOOKUP(B231,'12. REM EQUIPOS'!$B$4:$G$429,6,0)</f>
        <v>43256.4</v>
      </c>
      <c r="Q231" s="8">
        <f>+VLOOKUP(B231,'13. MEDICA C.I. LTDA.'!$B$2:$G$427,6,0)</f>
        <v>63124.880000000005</v>
      </c>
      <c r="R231" s="8"/>
      <c r="S231" s="905"/>
      <c r="T231" s="43">
        <f t="shared" si="4"/>
        <v>43256.4</v>
      </c>
      <c r="U231" s="28" t="s">
        <v>354</v>
      </c>
      <c r="V231" s="28"/>
      <c r="W231" s="869" t="s">
        <v>486</v>
      </c>
      <c r="X231" s="61"/>
      <c r="Y231" s="28"/>
    </row>
    <row r="232" spans="1:25" s="1" customFormat="1">
      <c r="A232" s="15">
        <v>227</v>
      </c>
      <c r="B232" s="51" t="s">
        <v>181</v>
      </c>
      <c r="C232" s="16" t="s">
        <v>305</v>
      </c>
      <c r="D232" s="17">
        <v>200</v>
      </c>
      <c r="E232" s="8"/>
      <c r="F232" s="8"/>
      <c r="G232" s="8"/>
      <c r="H232" s="8">
        <f>+VLOOKUP(B232,'4. OC LA ECONOMIA'!$B$2:$G$437,6,0)</f>
        <v>1094</v>
      </c>
      <c r="I232" s="8"/>
      <c r="J232" s="8"/>
      <c r="K232" s="905"/>
      <c r="L232" s="905"/>
      <c r="M232" s="8"/>
      <c r="N232" s="8"/>
      <c r="O232" s="905"/>
      <c r="P232" s="8">
        <f>+VLOOKUP(B232,'12. REM EQUIPOS'!$B$4:$G$429,6,0)</f>
        <v>2661.04</v>
      </c>
      <c r="Q232" s="8"/>
      <c r="R232" s="8"/>
      <c r="S232" s="905"/>
      <c r="T232" s="43">
        <f t="shared" si="4"/>
        <v>1094</v>
      </c>
      <c r="U232" s="28" t="s">
        <v>13</v>
      </c>
      <c r="V232" s="28"/>
      <c r="W232" s="869" t="s">
        <v>606</v>
      </c>
      <c r="X232" s="61"/>
      <c r="Y232" s="28"/>
    </row>
    <row r="233" spans="1:25" s="1" customFormat="1">
      <c r="A233" s="15">
        <v>228</v>
      </c>
      <c r="B233" s="51" t="s">
        <v>185</v>
      </c>
      <c r="C233" s="16" t="s">
        <v>305</v>
      </c>
      <c r="D233" s="17">
        <v>12</v>
      </c>
      <c r="E233" s="8">
        <f>+VLOOKUP(B233,'1. PHARMAEUROPEA'!$B$2:$G$427,6,0)</f>
        <v>111360</v>
      </c>
      <c r="F233" s="8"/>
      <c r="G233" s="8"/>
      <c r="H233" s="8">
        <f>+VLOOKUP(B233,'4. OC LA ECONOMIA'!$B$2:$G$437,6,0)</f>
        <v>57317</v>
      </c>
      <c r="I233" s="8"/>
      <c r="J233" s="8">
        <f>+VLOOKUP(B233,'6. COOSBOY'!$B$10:$G$435,6,0)</f>
        <v>145463.99999999997</v>
      </c>
      <c r="K233" s="905"/>
      <c r="L233" s="905"/>
      <c r="M233" s="8"/>
      <c r="N233" s="8">
        <f>+VLOOKUP(B233,'10. PRO H'!$B$2:$G$427,6,0)</f>
        <v>204190.16</v>
      </c>
      <c r="O233" s="905">
        <f>+VLOOKUP(B233,'11. SYD'!B229:G654,6,0)</f>
        <v>132574.08000000002</v>
      </c>
      <c r="P233" s="8">
        <f>+VLOOKUP(B233,'12. REM EQUIPOS'!$B$4:$G$429,6,0)</f>
        <v>58402.520000000004</v>
      </c>
      <c r="Q233" s="8"/>
      <c r="R233" s="8"/>
      <c r="S233" s="905">
        <f>+VLOOKUP(B233,'15. DEPOSFARMA SAS'!$B$12:$G$437,6,0)</f>
        <v>84680</v>
      </c>
      <c r="T233" s="43">
        <f t="shared" si="4"/>
        <v>57317</v>
      </c>
      <c r="U233" s="28" t="s">
        <v>13</v>
      </c>
      <c r="V233" s="28"/>
      <c r="W233" s="869" t="s">
        <v>480</v>
      </c>
      <c r="X233" s="61"/>
      <c r="Y233" s="28"/>
    </row>
    <row r="234" spans="1:25" s="1" customFormat="1">
      <c r="A234" s="15">
        <v>229</v>
      </c>
      <c r="B234" s="51" t="s">
        <v>182</v>
      </c>
      <c r="C234" s="16" t="s">
        <v>305</v>
      </c>
      <c r="D234" s="17">
        <v>40</v>
      </c>
      <c r="E234" s="8"/>
      <c r="F234" s="8"/>
      <c r="G234" s="8"/>
      <c r="H234" s="8">
        <f>+VLOOKUP(B234,'4. OC LA ECONOMIA'!$B$2:$G$437,6,0)</f>
        <v>4218</v>
      </c>
      <c r="I234" s="8"/>
      <c r="J234" s="8">
        <f>+VLOOKUP(B234,'6. COOSBOY'!$B$10:$G$435,6,0)</f>
        <v>3074.58</v>
      </c>
      <c r="K234" s="905"/>
      <c r="L234" s="905"/>
      <c r="M234" s="8"/>
      <c r="N234" s="8">
        <f>+VLOOKUP(B234,'10. PRO H'!$B$2:$G$427,6,0)</f>
        <v>4061.16</v>
      </c>
      <c r="O234" s="905">
        <f>+VLOOKUP(B234,'11. SYD'!B230:G655,6,0)</f>
        <v>5304</v>
      </c>
      <c r="P234" s="8">
        <f>+VLOOKUP(B234,'12. REM EQUIPOS'!$B$4:$G$429,6,0)</f>
        <v>4217.76</v>
      </c>
      <c r="Q234" s="8"/>
      <c r="R234" s="8"/>
      <c r="S234" s="905"/>
      <c r="T234" s="43">
        <f t="shared" si="4"/>
        <v>3074.58</v>
      </c>
      <c r="U234" s="28" t="s">
        <v>14</v>
      </c>
      <c r="V234" s="28"/>
      <c r="W234" s="869" t="s">
        <v>393</v>
      </c>
      <c r="X234" s="61"/>
      <c r="Y234" s="28"/>
    </row>
    <row r="235" spans="1:25" s="1" customFormat="1">
      <c r="A235" s="15">
        <v>230</v>
      </c>
      <c r="B235" s="51" t="s">
        <v>183</v>
      </c>
      <c r="C235" s="16" t="s">
        <v>305</v>
      </c>
      <c r="D235" s="17">
        <v>4</v>
      </c>
      <c r="E235" s="8"/>
      <c r="F235" s="8"/>
      <c r="G235" s="8"/>
      <c r="H235" s="8">
        <f>+VLOOKUP(B235,'4. OC LA ECONOMIA'!$B$2:$G$437,6,0)</f>
        <v>5581</v>
      </c>
      <c r="I235" s="8"/>
      <c r="J235" s="8">
        <f>+VLOOKUP(B235,'6. COOSBOY'!$B$10:$G$435,6,0)</f>
        <v>6720.4367999999995</v>
      </c>
      <c r="K235" s="905"/>
      <c r="L235" s="905"/>
      <c r="M235" s="8"/>
      <c r="N235" s="8"/>
      <c r="O235" s="905">
        <f>+VLOOKUP(B235,'11. SYD'!B231:G656,6,0)</f>
        <v>6353</v>
      </c>
      <c r="P235" s="8">
        <f>+VLOOKUP(B235,'12. REM EQUIPOS'!$B$4:$G$429,6,0)</f>
        <v>5858</v>
      </c>
      <c r="Q235" s="8"/>
      <c r="R235" s="8"/>
      <c r="S235" s="905"/>
      <c r="T235" s="43">
        <f t="shared" si="4"/>
        <v>5581</v>
      </c>
      <c r="U235" s="28" t="s">
        <v>13</v>
      </c>
      <c r="V235" s="28"/>
      <c r="W235" s="869" t="s">
        <v>535</v>
      </c>
      <c r="X235" s="61"/>
      <c r="Y235" s="28"/>
    </row>
    <row r="236" spans="1:25" s="1" customFormat="1">
      <c r="A236" s="15">
        <v>231</v>
      </c>
      <c r="B236" s="51" t="s">
        <v>184</v>
      </c>
      <c r="C236" s="16" t="s">
        <v>305</v>
      </c>
      <c r="D236" s="17">
        <v>4</v>
      </c>
      <c r="E236" s="8"/>
      <c r="F236" s="8"/>
      <c r="G236" s="8"/>
      <c r="H236" s="8">
        <f>+VLOOKUP(B236,'4. OC LA ECONOMIA'!$B$2:$G$437,6,0)</f>
        <v>6070</v>
      </c>
      <c r="I236" s="8"/>
      <c r="J236" s="8">
        <f>+VLOOKUP(B236,'6. COOSBOY'!$B$10:$G$435,6,0)</f>
        <v>6720.4367999999995</v>
      </c>
      <c r="K236" s="905"/>
      <c r="L236" s="905"/>
      <c r="M236" s="8"/>
      <c r="N236" s="8"/>
      <c r="O236" s="905">
        <f>+VLOOKUP(B236,'11. SYD'!B232:G657,6,0)</f>
        <v>7255</v>
      </c>
      <c r="P236" s="8">
        <f>+VLOOKUP(B236,'12. REM EQUIPOS'!$B$4:$G$429,6,0)</f>
        <v>5858</v>
      </c>
      <c r="Q236" s="8"/>
      <c r="R236" s="8"/>
      <c r="S236" s="905"/>
      <c r="T236" s="43">
        <f t="shared" si="4"/>
        <v>5858</v>
      </c>
      <c r="U236" s="28" t="s">
        <v>354</v>
      </c>
      <c r="V236" s="28"/>
      <c r="W236" s="869" t="s">
        <v>535</v>
      </c>
      <c r="X236" s="61"/>
      <c r="Y236" s="28"/>
    </row>
    <row r="237" spans="1:25" s="1" customFormat="1">
      <c r="A237" s="15">
        <v>232</v>
      </c>
      <c r="B237" s="51" t="s">
        <v>187</v>
      </c>
      <c r="C237" s="16" t="s">
        <v>305</v>
      </c>
      <c r="D237" s="17">
        <v>12</v>
      </c>
      <c r="E237" s="8">
        <f>+VLOOKUP(B237,'1. PHARMAEUROPEA'!$B$2:$G$427,6,0)</f>
        <v>111360</v>
      </c>
      <c r="F237" s="8"/>
      <c r="G237" s="8"/>
      <c r="H237" s="8">
        <f>+VLOOKUP(B237,'4. OC LA ECONOMIA'!$B$2:$G$437,6,0)</f>
        <v>57317</v>
      </c>
      <c r="I237" s="8"/>
      <c r="J237" s="8">
        <f>+VLOOKUP(B237,'6. COOSBOY'!$B$10:$G$435,6,0)</f>
        <v>145463.99999999997</v>
      </c>
      <c r="K237" s="905"/>
      <c r="L237" s="905"/>
      <c r="M237" s="8"/>
      <c r="N237" s="8">
        <f>+VLOOKUP(B237,'10. PRO H'!$B$2:$G$427,6,0)</f>
        <v>204190.16</v>
      </c>
      <c r="O237" s="905">
        <f>+VLOOKUP(B237,'11. SYD'!B233:G658,6,0)</f>
        <v>132574.08000000002</v>
      </c>
      <c r="P237" s="8">
        <f>+VLOOKUP(B237,'12. REM EQUIPOS'!$B$4:$G$429,6,0)</f>
        <v>58402.520000000004</v>
      </c>
      <c r="Q237" s="8">
        <f>+VLOOKUP(B237,'13. MEDICA C.I. LTDA.'!$B$2:$G$427,6,0)</f>
        <v>197200</v>
      </c>
      <c r="R237" s="8"/>
      <c r="S237" s="905">
        <f>+VLOOKUP(B237,'15. DEPOSFARMA SAS'!$B$12:$G$437,6,0)</f>
        <v>84680</v>
      </c>
      <c r="T237" s="43">
        <f t="shared" si="4"/>
        <v>57317</v>
      </c>
      <c r="U237" s="28" t="s">
        <v>13</v>
      </c>
      <c r="V237" s="28"/>
      <c r="W237" s="869" t="s">
        <v>480</v>
      </c>
      <c r="X237" s="61"/>
      <c r="Y237" s="28"/>
    </row>
    <row r="238" spans="1:25" s="1" customFormat="1">
      <c r="A238" s="15">
        <v>233</v>
      </c>
      <c r="B238" s="51" t="s">
        <v>189</v>
      </c>
      <c r="C238" s="16" t="s">
        <v>305</v>
      </c>
      <c r="D238" s="17">
        <v>12</v>
      </c>
      <c r="E238" s="8">
        <f>+VLOOKUP(B238,'1. PHARMAEUROPEA'!$B$2:$G$427,6,0)</f>
        <v>111360</v>
      </c>
      <c r="F238" s="8"/>
      <c r="G238" s="8"/>
      <c r="H238" s="8">
        <f>+VLOOKUP(B238,'4. OC LA ECONOMIA'!$B$2:$G$437,6,0)</f>
        <v>57317</v>
      </c>
      <c r="I238" s="8"/>
      <c r="J238" s="8">
        <f>+VLOOKUP(B238,'6. COOSBOY'!$B$10:$G$435,6,0)</f>
        <v>145463.99999999997</v>
      </c>
      <c r="K238" s="905"/>
      <c r="L238" s="905"/>
      <c r="M238" s="8"/>
      <c r="N238" s="8">
        <f>+VLOOKUP(B238,'10. PRO H'!$B$2:$G$427,6,0)</f>
        <v>204190.16</v>
      </c>
      <c r="O238" s="905">
        <f>+VLOOKUP(B238,'11. SYD'!B234:G659,6,0)</f>
        <v>132574.08000000002</v>
      </c>
      <c r="P238" s="8">
        <f>+VLOOKUP(B238,'12. REM EQUIPOS'!$B$4:$G$429,6,0)</f>
        <v>58402.520000000004</v>
      </c>
      <c r="Q238" s="8">
        <f>+VLOOKUP(B238,'13. MEDICA C.I. LTDA.'!$B$2:$G$427,6,0)</f>
        <v>197200</v>
      </c>
      <c r="R238" s="8"/>
      <c r="S238" s="905">
        <f>+VLOOKUP(B238,'15. DEPOSFARMA SAS'!$B$12:$G$437,6,0)</f>
        <v>84680</v>
      </c>
      <c r="T238" s="43">
        <f t="shared" si="4"/>
        <v>57317</v>
      </c>
      <c r="U238" s="28" t="s">
        <v>13</v>
      </c>
      <c r="V238" s="28"/>
      <c r="W238" s="869" t="s">
        <v>480</v>
      </c>
      <c r="X238" s="61"/>
      <c r="Y238" s="28"/>
    </row>
    <row r="239" spans="1:25" s="1" customFormat="1">
      <c r="A239" s="15">
        <v>234</v>
      </c>
      <c r="B239" s="51" t="s">
        <v>190</v>
      </c>
      <c r="C239" s="16" t="s">
        <v>305</v>
      </c>
      <c r="D239" s="17">
        <v>12</v>
      </c>
      <c r="E239" s="8">
        <f>+VLOOKUP(B239,'1. PHARMAEUROPEA'!$B$2:$G$427,6,0)</f>
        <v>111360</v>
      </c>
      <c r="F239" s="8"/>
      <c r="G239" s="8"/>
      <c r="H239" s="8">
        <f>+VLOOKUP(B239,'4. OC LA ECONOMIA'!$B$2:$G$437,6,0)</f>
        <v>60333</v>
      </c>
      <c r="I239" s="8"/>
      <c r="J239" s="8">
        <f>+VLOOKUP(B239,'6. COOSBOY'!$B$10:$G$435,6,0)</f>
        <v>145463.99999999997</v>
      </c>
      <c r="K239" s="905"/>
      <c r="L239" s="905"/>
      <c r="M239" s="8"/>
      <c r="N239" s="8">
        <f>+VLOOKUP(B239,'10. PRO H'!$B$2:$G$427,6,0)</f>
        <v>204190.16</v>
      </c>
      <c r="O239" s="905">
        <f>+VLOOKUP(B239,'11. SYD'!B235:G660,6,0)</f>
        <v>132574.08000000002</v>
      </c>
      <c r="P239" s="8">
        <f>+VLOOKUP(B239,'12. REM EQUIPOS'!$B$4:$G$429,6,0)</f>
        <v>58402.520000000004</v>
      </c>
      <c r="Q239" s="8">
        <f>+VLOOKUP(B239,'13. MEDICA C.I. LTDA.'!$B$2:$G$427,6,0)</f>
        <v>197200</v>
      </c>
      <c r="R239" s="8"/>
      <c r="S239" s="905">
        <f>+VLOOKUP(B239,'15. DEPOSFARMA SAS'!$B$12:$G$437,6,0)</f>
        <v>84680</v>
      </c>
      <c r="T239" s="43">
        <f t="shared" si="4"/>
        <v>58402.520000000004</v>
      </c>
      <c r="U239" s="28" t="s">
        <v>354</v>
      </c>
      <c r="V239" s="28"/>
      <c r="W239" s="869" t="s">
        <v>480</v>
      </c>
      <c r="X239" s="61"/>
      <c r="Y239" s="28"/>
    </row>
    <row r="240" spans="1:25" s="1" customFormat="1">
      <c r="A240" s="15">
        <v>235</v>
      </c>
      <c r="B240" s="51" t="s">
        <v>191</v>
      </c>
      <c r="C240" s="16" t="s">
        <v>305</v>
      </c>
      <c r="D240" s="17">
        <v>12</v>
      </c>
      <c r="E240" s="8"/>
      <c r="F240" s="8"/>
      <c r="G240" s="8"/>
      <c r="H240" s="8"/>
      <c r="I240" s="8"/>
      <c r="J240" s="8"/>
      <c r="K240" s="905"/>
      <c r="L240" s="905"/>
      <c r="M240" s="8"/>
      <c r="N240" s="8">
        <f>+VLOOKUP(B240,'10. PRO H'!$B$2:$G$427,6,0)</f>
        <v>204190.16</v>
      </c>
      <c r="O240" s="905"/>
      <c r="P240" s="8"/>
      <c r="Q240" s="8">
        <f>+VLOOKUP(B240,'13. MEDICA C.I. LTDA.'!$B$2:$G$427,6,0)</f>
        <v>197200</v>
      </c>
      <c r="R240" s="8"/>
      <c r="S240" s="905"/>
      <c r="T240" s="43">
        <f t="shared" si="4"/>
        <v>197200</v>
      </c>
      <c r="U240" s="28" t="s">
        <v>1580</v>
      </c>
      <c r="V240" s="28"/>
      <c r="W240" s="869" t="s">
        <v>459</v>
      </c>
      <c r="X240" s="61"/>
      <c r="Y240" s="28"/>
    </row>
    <row r="241" spans="1:25" s="1" customFormat="1">
      <c r="A241" s="15">
        <v>236</v>
      </c>
      <c r="B241" s="731" t="s">
        <v>192</v>
      </c>
      <c r="C241" s="49" t="s">
        <v>305</v>
      </c>
      <c r="D241" s="50">
        <v>12</v>
      </c>
      <c r="E241" s="8">
        <f>+VLOOKUP(B241,'1. PHARMAEUROPEA'!$B$2:$G$427,6,0)</f>
        <v>111360</v>
      </c>
      <c r="F241" s="8"/>
      <c r="G241" s="8"/>
      <c r="H241" s="8">
        <f>+VLOOKUP(B241,'4. OC LA ECONOMIA'!$B$2:$G$437,6,0)</f>
        <v>60333</v>
      </c>
      <c r="I241" s="8"/>
      <c r="J241" s="8">
        <f>+VLOOKUP(B241,'6. COOSBOY'!$B$10:$G$435,6,0)</f>
        <v>145463.99999999997</v>
      </c>
      <c r="K241" s="905"/>
      <c r="L241" s="905"/>
      <c r="M241" s="8"/>
      <c r="N241" s="8">
        <f>+VLOOKUP(B241,'10. PRO H'!$B$2:$G$427,6,0)</f>
        <v>204190.16</v>
      </c>
      <c r="O241" s="905">
        <f>+VLOOKUP(B241,'11. SYD'!B237:G662,6,0)</f>
        <v>132574.08000000002</v>
      </c>
      <c r="P241" s="8">
        <f>+VLOOKUP(B241,'12. REM EQUIPOS'!$B$4:$G$429,6,0)</f>
        <v>58402.520000000004</v>
      </c>
      <c r="Q241" s="8"/>
      <c r="R241" s="8"/>
      <c r="S241" s="905">
        <f>+VLOOKUP(B241,'15. DEPOSFARMA SAS'!$B$12:$G$437,6,0)</f>
        <v>84680</v>
      </c>
      <c r="T241" s="43">
        <f t="shared" si="4"/>
        <v>58402.520000000004</v>
      </c>
      <c r="U241" s="28" t="s">
        <v>354</v>
      </c>
      <c r="V241" s="28"/>
      <c r="W241" s="869" t="s">
        <v>480</v>
      </c>
      <c r="X241" s="61"/>
      <c r="Y241" s="28"/>
    </row>
    <row r="242" spans="1:25" s="22" customFormat="1">
      <c r="A242" s="15">
        <v>237</v>
      </c>
      <c r="B242" s="731" t="s">
        <v>193</v>
      </c>
      <c r="C242" s="49" t="s">
        <v>305</v>
      </c>
      <c r="D242" s="50">
        <v>12</v>
      </c>
      <c r="E242" s="8"/>
      <c r="F242" s="8"/>
      <c r="G242" s="8"/>
      <c r="H242" s="8"/>
      <c r="I242" s="8"/>
      <c r="J242" s="8"/>
      <c r="K242" s="905"/>
      <c r="L242" s="905"/>
      <c r="M242" s="8"/>
      <c r="N242" s="8"/>
      <c r="O242" s="905"/>
      <c r="P242" s="8"/>
      <c r="Q242" s="8">
        <f>+VLOOKUP(B242,'13. MEDICA C.I. LTDA.'!$B$2:$G$427,6,0)</f>
        <v>197200</v>
      </c>
      <c r="R242" s="8"/>
      <c r="S242" s="905"/>
      <c r="T242" s="895">
        <f t="shared" si="4"/>
        <v>197200</v>
      </c>
      <c r="U242" s="21" t="s">
        <v>1582</v>
      </c>
      <c r="V242" s="21"/>
      <c r="W242" s="898" t="s">
        <v>1695</v>
      </c>
      <c r="X242" s="897"/>
      <c r="Y242" s="21"/>
    </row>
    <row r="243" spans="1:25" s="1" customFormat="1">
      <c r="A243" s="15">
        <v>238</v>
      </c>
      <c r="B243" s="731" t="s">
        <v>186</v>
      </c>
      <c r="C243" s="49" t="s">
        <v>305</v>
      </c>
      <c r="D243" s="50">
        <v>12</v>
      </c>
      <c r="E243" s="8">
        <f>+VLOOKUP(B243,'1. PHARMAEUROPEA'!$B$2:$G$427,6,0)</f>
        <v>111360</v>
      </c>
      <c r="F243" s="8"/>
      <c r="G243" s="8"/>
      <c r="H243" s="8">
        <f>+VLOOKUP(B243,'4. OC LA ECONOMIA'!$B$2:$G$437,6,0)</f>
        <v>60333</v>
      </c>
      <c r="I243" s="8"/>
      <c r="J243" s="8"/>
      <c r="K243" s="905"/>
      <c r="L243" s="905"/>
      <c r="M243" s="8"/>
      <c r="N243" s="8">
        <f>+VLOOKUP(B243,'10. PRO H'!$B$2:$G$427,6,0)</f>
        <v>204190.16</v>
      </c>
      <c r="O243" s="905">
        <f>+VLOOKUP(B243,'11. SYD'!B239:G664,6,0)</f>
        <v>132574.08000000002</v>
      </c>
      <c r="P243" s="8">
        <f>+VLOOKUP(B243,'12. REM EQUIPOS'!$B$4:$G$429,6,0)</f>
        <v>58402.520000000004</v>
      </c>
      <c r="Q243" s="8">
        <f>+VLOOKUP(B243,'13. MEDICA C.I. LTDA.'!$B$2:$G$427,6,0)</f>
        <v>197200</v>
      </c>
      <c r="R243" s="8"/>
      <c r="S243" s="905">
        <f>+VLOOKUP(B243,'15. DEPOSFARMA SAS'!$B$12:$G$437,6,0)</f>
        <v>84680</v>
      </c>
      <c r="T243" s="43">
        <f t="shared" si="4"/>
        <v>58402.520000000004</v>
      </c>
      <c r="U243" s="28" t="s">
        <v>354</v>
      </c>
      <c r="V243" s="28"/>
      <c r="W243" s="869" t="s">
        <v>480</v>
      </c>
      <c r="X243" s="61"/>
      <c r="Y243" s="28"/>
    </row>
    <row r="244" spans="1:25" s="1" customFormat="1">
      <c r="A244" s="15">
        <v>239</v>
      </c>
      <c r="B244" s="731" t="s">
        <v>188</v>
      </c>
      <c r="C244" s="49" t="s">
        <v>305</v>
      </c>
      <c r="D244" s="50">
        <v>12</v>
      </c>
      <c r="E244" s="8">
        <f>+VLOOKUP(B244,'1. PHARMAEUROPEA'!$B$2:$G$427,6,0)</f>
        <v>111360</v>
      </c>
      <c r="F244" s="8"/>
      <c r="G244" s="8"/>
      <c r="H244" s="8">
        <f>+VLOOKUP(B244,'4. OC LA ECONOMIA'!$B$2:$G$437,6,0)</f>
        <v>60333</v>
      </c>
      <c r="I244" s="8"/>
      <c r="J244" s="8">
        <f>+VLOOKUP(B244,'6. COOSBOY'!$B$10:$G$435,6,0)</f>
        <v>145463.99999999997</v>
      </c>
      <c r="K244" s="905"/>
      <c r="L244" s="905"/>
      <c r="M244" s="8"/>
      <c r="N244" s="8">
        <f>+VLOOKUP(B244,'10. PRO H'!$B$2:$G$427,6,0)</f>
        <v>204190.16</v>
      </c>
      <c r="O244" s="905">
        <f>+VLOOKUP(B244,'11. SYD'!B240:G665,6,0)</f>
        <v>132574.08000000002</v>
      </c>
      <c r="P244" s="8">
        <f>+VLOOKUP(B244,'12. REM EQUIPOS'!$B$4:$G$429,6,0)</f>
        <v>58402.520000000004</v>
      </c>
      <c r="Q244" s="8">
        <f>+VLOOKUP(B244,'13. MEDICA C.I. LTDA.'!$B$2:$G$427,6,0)</f>
        <v>197200</v>
      </c>
      <c r="R244" s="8"/>
      <c r="S244" s="905">
        <f>+VLOOKUP(B244,'15. DEPOSFARMA SAS'!$B$12:$G$437,6,0)</f>
        <v>84680</v>
      </c>
      <c r="T244" s="43">
        <f t="shared" si="4"/>
        <v>58402.520000000004</v>
      </c>
      <c r="U244" s="28" t="s">
        <v>354</v>
      </c>
      <c r="V244" s="28"/>
      <c r="W244" s="869" t="s">
        <v>480</v>
      </c>
      <c r="X244" s="61"/>
      <c r="Y244" s="28"/>
    </row>
    <row r="245" spans="1:25" s="1" customFormat="1">
      <c r="A245" s="15">
        <v>240</v>
      </c>
      <c r="B245" s="731" t="s">
        <v>194</v>
      </c>
      <c r="C245" s="49" t="s">
        <v>305</v>
      </c>
      <c r="D245" s="50">
        <v>80</v>
      </c>
      <c r="E245" s="8">
        <f>+VLOOKUP(B245,'1. PHARMAEUROPEA'!$B$2:$G$427,6,0)</f>
        <v>4254</v>
      </c>
      <c r="F245" s="8"/>
      <c r="G245" s="8"/>
      <c r="H245" s="8">
        <f>+VLOOKUP(B245,'4. OC LA ECONOMIA'!$B$2:$G$437,6,0)</f>
        <v>3296</v>
      </c>
      <c r="I245" s="8"/>
      <c r="J245" s="8">
        <f>+VLOOKUP(B245,'6. COOSBOY'!$B$10:$G$435,6,0)</f>
        <v>3173.7599999999993</v>
      </c>
      <c r="K245" s="905"/>
      <c r="L245" s="905"/>
      <c r="M245" s="8"/>
      <c r="N245" s="8"/>
      <c r="O245" s="905">
        <f>+VLOOKUP(B245,'11. SYD'!B241:G666,6,0)</f>
        <v>4557.6400000000003</v>
      </c>
      <c r="P245" s="8">
        <f>+VLOOKUP(B245,'12. REM EQUIPOS'!$B$4:$G$429,6,0)</f>
        <v>5600.48</v>
      </c>
      <c r="Q245" s="8">
        <f>+VLOOKUP(B245,'13. MEDICA C.I. LTDA.'!$B$2:$G$427,6,0)</f>
        <v>3986.92</v>
      </c>
      <c r="R245" s="8"/>
      <c r="S245" s="905"/>
      <c r="T245" s="43">
        <f t="shared" si="4"/>
        <v>3173.7599999999993</v>
      </c>
      <c r="U245" s="28" t="s">
        <v>14</v>
      </c>
      <c r="V245" s="28"/>
      <c r="W245" s="869" t="s">
        <v>1428</v>
      </c>
      <c r="X245" s="61"/>
      <c r="Y245" s="28"/>
    </row>
    <row r="246" spans="1:25" s="1" customFormat="1">
      <c r="A246" s="15">
        <v>241</v>
      </c>
      <c r="B246" s="731" t="s">
        <v>818</v>
      </c>
      <c r="C246" s="49" t="s">
        <v>305</v>
      </c>
      <c r="D246" s="50">
        <v>40</v>
      </c>
      <c r="E246" s="8">
        <f>+VLOOKUP(B246,'1. PHARMAEUROPEA'!$B$2:$G$427,6,0)</f>
        <v>4254</v>
      </c>
      <c r="F246" s="8"/>
      <c r="G246" s="8"/>
      <c r="H246" s="8">
        <f>+VLOOKUP(B246,'4. OC LA ECONOMIA'!$B$2:$G$437,6,0)</f>
        <v>3032</v>
      </c>
      <c r="I246" s="8"/>
      <c r="J246" s="8">
        <f>+VLOOKUP(B246,'6. COOSBOY'!$B$10:$G$435,6,0)</f>
        <v>3173.7599999999993</v>
      </c>
      <c r="K246" s="905"/>
      <c r="L246" s="905"/>
      <c r="M246" s="8"/>
      <c r="N246" s="8"/>
      <c r="O246" s="905">
        <f>+VLOOKUP(B246,'11. SYD'!B242:G667,6,0)</f>
        <v>4557.6400000000003</v>
      </c>
      <c r="P246" s="8">
        <f>+VLOOKUP(B246,'12. REM EQUIPOS'!$B$4:$G$429,6,0)</f>
        <v>5600.48</v>
      </c>
      <c r="Q246" s="8">
        <f>+VLOOKUP(B246,'13. MEDICA C.I. LTDA.'!$B$2:$G$427,6,0)</f>
        <v>3986.92</v>
      </c>
      <c r="R246" s="8"/>
      <c r="S246" s="905"/>
      <c r="T246" s="43">
        <f t="shared" si="4"/>
        <v>3032</v>
      </c>
      <c r="U246" s="28" t="s">
        <v>13</v>
      </c>
      <c r="V246" s="28"/>
      <c r="W246" s="869" t="s">
        <v>1690</v>
      </c>
      <c r="X246" s="61"/>
      <c r="Y246" s="28"/>
    </row>
    <row r="247" spans="1:25" s="1" customFormat="1">
      <c r="A247" s="15">
        <v>242</v>
      </c>
      <c r="B247" s="51" t="s">
        <v>195</v>
      </c>
      <c r="C247" s="16" t="s">
        <v>305</v>
      </c>
      <c r="D247" s="17">
        <v>200</v>
      </c>
      <c r="E247" s="8">
        <f>+VLOOKUP(B247,'1. PHARMAEUROPEA'!$B$2:$G$427,6,0)</f>
        <v>2552</v>
      </c>
      <c r="F247" s="8"/>
      <c r="G247" s="8"/>
      <c r="H247" s="8">
        <f>+VLOOKUP(B247,'4. OC LA ECONOMIA'!$B$2:$G$437,6,0)</f>
        <v>2504</v>
      </c>
      <c r="I247" s="8"/>
      <c r="J247" s="8">
        <f>+VLOOKUP(B247,'6. COOSBOY'!$B$10:$G$435,6,0)</f>
        <v>1917.4799999999998</v>
      </c>
      <c r="K247" s="905"/>
      <c r="L247" s="905"/>
      <c r="M247" s="8">
        <f>+VLOOKUP(B247,'9. ALLERS GROUP'!$B$2:$G$427,6,0)</f>
        <v>2866.36</v>
      </c>
      <c r="N247" s="8">
        <f>+VLOOKUP(B247,'10. PRO H'!$B$2:$G$427,6,0)</f>
        <v>1741.16</v>
      </c>
      <c r="O247" s="905">
        <f>+VLOOKUP(B247,'11. SYD'!B243:G668,6,0)</f>
        <v>1988.24</v>
      </c>
      <c r="P247" s="8">
        <f>+VLOOKUP(B247,'12. REM EQUIPOS'!$B$4:$G$429,6,0)</f>
        <v>1786.4</v>
      </c>
      <c r="Q247" s="8"/>
      <c r="R247" s="8"/>
      <c r="S247" s="905"/>
      <c r="T247" s="43">
        <f t="shared" si="4"/>
        <v>1741.16</v>
      </c>
      <c r="U247" s="28" t="s">
        <v>1580</v>
      </c>
      <c r="V247" s="28"/>
      <c r="W247" s="869" t="s">
        <v>1691</v>
      </c>
      <c r="X247" s="61"/>
      <c r="Y247" s="28"/>
    </row>
    <row r="248" spans="1:25" s="1" customFormat="1">
      <c r="A248" s="15">
        <v>243</v>
      </c>
      <c r="B248" s="51" t="s">
        <v>196</v>
      </c>
      <c r="C248" s="16" t="s">
        <v>305</v>
      </c>
      <c r="D248" s="17">
        <v>80</v>
      </c>
      <c r="E248" s="8">
        <f>+VLOOKUP(B248,'1. PHARMAEUROPEA'!$B$2:$G$427,6,0)</f>
        <v>2552</v>
      </c>
      <c r="F248" s="8"/>
      <c r="G248" s="8"/>
      <c r="H248" s="8">
        <f>+VLOOKUP(B248,'4. OC LA ECONOMIA'!$B$2:$G$437,6,0)</f>
        <v>1701</v>
      </c>
      <c r="I248" s="8"/>
      <c r="J248" s="8">
        <f>+VLOOKUP(B248,'6. COOSBOY'!$B$10:$G$435,6,0)</f>
        <v>2023.2719999999999</v>
      </c>
      <c r="K248" s="905"/>
      <c r="L248" s="905"/>
      <c r="M248" s="8">
        <f>+VLOOKUP(B248,'9. ALLERS GROUP'!$B$2:$G$427,6,0)</f>
        <v>2500.96</v>
      </c>
      <c r="N248" s="8">
        <f>+VLOOKUP(B248,'10. PRO H'!$B$2:$G$427,6,0)</f>
        <v>1741.16</v>
      </c>
      <c r="O248" s="905">
        <f>+VLOOKUP(B248,'11. SYD'!B244:G669,6,0)</f>
        <v>2900</v>
      </c>
      <c r="P248" s="8">
        <f>+VLOOKUP(B248,'12. REM EQUIPOS'!$B$4:$G$429,6,0)</f>
        <v>1786.4</v>
      </c>
      <c r="Q248" s="8"/>
      <c r="R248" s="8"/>
      <c r="S248" s="905"/>
      <c r="T248" s="43">
        <f t="shared" si="4"/>
        <v>1701</v>
      </c>
      <c r="U248" s="28" t="s">
        <v>13</v>
      </c>
      <c r="V248" s="28"/>
      <c r="W248" s="869" t="s">
        <v>384</v>
      </c>
      <c r="X248" s="61"/>
      <c r="Y248" s="28"/>
    </row>
    <row r="249" spans="1:25" s="1" customFormat="1">
      <c r="A249" s="15">
        <v>244</v>
      </c>
      <c r="B249" s="51" t="s">
        <v>197</v>
      </c>
      <c r="C249" s="16" t="s">
        <v>305</v>
      </c>
      <c r="D249" s="17">
        <v>60</v>
      </c>
      <c r="E249" s="8">
        <f>+VLOOKUP(B249,'1. PHARMAEUROPEA'!$B$2:$G$427,6,0)</f>
        <v>5730</v>
      </c>
      <c r="F249" s="8"/>
      <c r="G249" s="8"/>
      <c r="H249" s="8">
        <f>+VLOOKUP(B249,'4. OC LA ECONOMIA'!$B$2:$G$437,6,0)</f>
        <v>4350</v>
      </c>
      <c r="I249" s="8"/>
      <c r="J249" s="8">
        <f>+VLOOKUP(B249,'6. COOSBOY'!$B$10:$G$435,6,0)</f>
        <v>3074.58</v>
      </c>
      <c r="K249" s="905"/>
      <c r="L249" s="905"/>
      <c r="M249" s="8"/>
      <c r="N249" s="8">
        <f>+VLOOKUP(B249,'10. PRO H'!$B$2:$G$427,6,0)</f>
        <v>4061.16</v>
      </c>
      <c r="O249" s="905">
        <f>+VLOOKUP(B249,'11. SYD'!B245:G670,6,0)</f>
        <v>4142.3599999999997</v>
      </c>
      <c r="P249" s="8">
        <f>+VLOOKUP(B249,'12. REM EQUIPOS'!$B$4:$G$429,6,0)</f>
        <v>4217.76</v>
      </c>
      <c r="Q249" s="8"/>
      <c r="R249" s="8"/>
      <c r="S249" s="905"/>
      <c r="T249" s="43">
        <f t="shared" si="4"/>
        <v>3074.58</v>
      </c>
      <c r="U249" s="28" t="s">
        <v>14</v>
      </c>
      <c r="V249" s="28"/>
      <c r="W249" s="869" t="s">
        <v>393</v>
      </c>
      <c r="X249" s="61"/>
      <c r="Y249" s="28"/>
    </row>
    <row r="250" spans="1:25" s="1" customFormat="1">
      <c r="A250" s="15">
        <v>245</v>
      </c>
      <c r="B250" s="51" t="s">
        <v>201</v>
      </c>
      <c r="C250" s="16" t="s">
        <v>305</v>
      </c>
      <c r="D250" s="17">
        <v>60</v>
      </c>
      <c r="E250" s="8">
        <f>+VLOOKUP(B250,'1. PHARMAEUROPEA'!$B$2:$G$427,6,0)</f>
        <v>5104</v>
      </c>
      <c r="F250" s="8"/>
      <c r="G250" s="8"/>
      <c r="H250" s="8">
        <f>+VLOOKUP(B250,'4. OC LA ECONOMIA'!$B$2:$G$437,6,0)</f>
        <v>4350</v>
      </c>
      <c r="I250" s="8"/>
      <c r="J250" s="8">
        <f>+VLOOKUP(B250,'6. COOSBOY'!$B$10:$G$435,6,0)</f>
        <v>3963.2327999999998</v>
      </c>
      <c r="K250" s="905"/>
      <c r="L250" s="905"/>
      <c r="M250" s="8"/>
      <c r="N250" s="8">
        <f>+VLOOKUP(B250,'10. PRO H'!$B$2:$G$427,6,0)</f>
        <v>4061.16</v>
      </c>
      <c r="O250" s="905">
        <f>+VLOOKUP(B250,'11. SYD'!B246:G671,6,0)</f>
        <v>12925.880000000001</v>
      </c>
      <c r="P250" s="8">
        <f>+VLOOKUP(B250,'12. REM EQUIPOS'!$B$4:$G$429,6,0)</f>
        <v>3824.52</v>
      </c>
      <c r="Q250" s="8">
        <f>+VLOOKUP(B250,'13. MEDICA C.I. LTDA.'!$B$2:$G$427,6,0)</f>
        <v>7091.08</v>
      </c>
      <c r="R250" s="8"/>
      <c r="S250" s="905"/>
      <c r="T250" s="43">
        <f t="shared" si="4"/>
        <v>3824.52</v>
      </c>
      <c r="U250" s="28" t="s">
        <v>354</v>
      </c>
      <c r="V250" s="28"/>
      <c r="W250" s="869" t="s">
        <v>1692</v>
      </c>
      <c r="X250" s="61"/>
      <c r="Y250" s="28"/>
    </row>
    <row r="251" spans="1:25" s="1" customFormat="1">
      <c r="A251" s="15">
        <v>246</v>
      </c>
      <c r="B251" s="51" t="s">
        <v>198</v>
      </c>
      <c r="C251" s="16" t="s">
        <v>305</v>
      </c>
      <c r="D251" s="17">
        <v>20</v>
      </c>
      <c r="E251" s="8">
        <f>+VLOOKUP(B251,'1. PHARMAEUROPEA'!$B$2:$G$427,6,0)</f>
        <v>4950</v>
      </c>
      <c r="F251" s="8"/>
      <c r="G251" s="8"/>
      <c r="H251" s="8">
        <f>+VLOOKUP(B251,'4. OC LA ECONOMIA'!$B$2:$G$437,6,0)</f>
        <v>4218</v>
      </c>
      <c r="I251" s="8"/>
      <c r="J251" s="8">
        <f>+VLOOKUP(B251,'6. COOSBOY'!$B$10:$G$435,6,0)</f>
        <v>3963.2327999999998</v>
      </c>
      <c r="K251" s="905"/>
      <c r="L251" s="905"/>
      <c r="M251" s="8"/>
      <c r="N251" s="8">
        <f>+VLOOKUP(B251,'10. PRO H'!$B$2:$G$427,6,0)</f>
        <v>4061.16</v>
      </c>
      <c r="O251" s="905">
        <f>+VLOOKUP(B251,'11. SYD'!B247:G672,6,0)</f>
        <v>12925.880000000001</v>
      </c>
      <c r="P251" s="8">
        <f>+VLOOKUP(B251,'12. REM EQUIPOS'!$B$4:$G$429,6,0)</f>
        <v>3824.52</v>
      </c>
      <c r="Q251" s="8">
        <f>+VLOOKUP(B251,'13. MEDICA C.I. LTDA.'!$B$2:$G$427,6,0)</f>
        <v>7091.08</v>
      </c>
      <c r="R251" s="8"/>
      <c r="S251" s="905"/>
      <c r="T251" s="43">
        <f t="shared" si="4"/>
        <v>3824.52</v>
      </c>
      <c r="U251" s="28" t="s">
        <v>354</v>
      </c>
      <c r="V251" s="28"/>
      <c r="W251" s="869" t="s">
        <v>1692</v>
      </c>
      <c r="X251" s="61"/>
      <c r="Y251" s="28"/>
    </row>
    <row r="252" spans="1:25" s="1" customFormat="1">
      <c r="A252" s="15">
        <v>247</v>
      </c>
      <c r="B252" s="51" t="s">
        <v>199</v>
      </c>
      <c r="C252" s="16" t="s">
        <v>305</v>
      </c>
      <c r="D252" s="17">
        <v>20</v>
      </c>
      <c r="E252" s="8">
        <f>+VLOOKUP(B252,'1. PHARMAEUROPEA'!$B$2:$G$427,6,0)</f>
        <v>4950</v>
      </c>
      <c r="F252" s="8"/>
      <c r="G252" s="8"/>
      <c r="H252" s="8">
        <f>+VLOOKUP(B252,'4. OC LA ECONOMIA'!$B$2:$G$437,6,0)</f>
        <v>4205</v>
      </c>
      <c r="I252" s="8"/>
      <c r="J252" s="8">
        <f>+VLOOKUP(B252,'6. COOSBOY'!$B$10:$G$435,6,0)</f>
        <v>3963.2327999999998</v>
      </c>
      <c r="K252" s="905"/>
      <c r="L252" s="905"/>
      <c r="M252" s="8"/>
      <c r="N252" s="8">
        <f>+VLOOKUP(B252,'10. PRO H'!$B$2:$G$427,6,0)</f>
        <v>4061.16</v>
      </c>
      <c r="O252" s="905">
        <f>+VLOOKUP(B252,'11. SYD'!B248:G673,6,0)</f>
        <v>12925.880000000001</v>
      </c>
      <c r="P252" s="8">
        <f>+VLOOKUP(B252,'12. REM EQUIPOS'!$B$4:$G$429,6,0)</f>
        <v>3824.52</v>
      </c>
      <c r="Q252" s="8">
        <f>+VLOOKUP(B252,'13. MEDICA C.I. LTDA.'!$B$2:$G$427,6,0)</f>
        <v>7091.08</v>
      </c>
      <c r="R252" s="8"/>
      <c r="S252" s="905"/>
      <c r="T252" s="43">
        <f t="shared" si="4"/>
        <v>3824.52</v>
      </c>
      <c r="U252" s="28" t="s">
        <v>354</v>
      </c>
      <c r="V252" s="28"/>
      <c r="W252" s="869" t="s">
        <v>1693</v>
      </c>
      <c r="X252" s="61"/>
      <c r="Y252" s="28"/>
    </row>
    <row r="253" spans="1:25" s="6" customFormat="1">
      <c r="A253" s="15">
        <v>248</v>
      </c>
      <c r="B253" s="51" t="s">
        <v>202</v>
      </c>
      <c r="C253" s="16" t="s">
        <v>305</v>
      </c>
      <c r="D253" s="17">
        <v>40</v>
      </c>
      <c r="E253" s="8">
        <f>+VLOOKUP(B253,'1. PHARMAEUROPEA'!$B$2:$G$427,6,0)</f>
        <v>5104</v>
      </c>
      <c r="F253" s="8"/>
      <c r="G253" s="8"/>
      <c r="H253" s="8">
        <f>+VLOOKUP(B253,'4. OC LA ECONOMIA'!$B$2:$G$437,6,0)</f>
        <v>4205</v>
      </c>
      <c r="I253" s="8"/>
      <c r="J253" s="8">
        <f>+VLOOKUP(B253,'6. COOSBOY'!$B$10:$G$435,6,0)</f>
        <v>3963.2327999999998</v>
      </c>
      <c r="K253" s="905"/>
      <c r="L253" s="905"/>
      <c r="M253" s="8"/>
      <c r="N253" s="8">
        <f>+VLOOKUP(B253,'10. PRO H'!$B$2:$G$427,6,0)</f>
        <v>4061.16</v>
      </c>
      <c r="O253" s="905">
        <f>+VLOOKUP(B253,'11. SYD'!B249:G674,6,0)</f>
        <v>5468.24</v>
      </c>
      <c r="P253" s="8">
        <f>+VLOOKUP(B253,'12. REM EQUIPOS'!$B$4:$G$429,6,0)</f>
        <v>3824.52</v>
      </c>
      <c r="Q253" s="8">
        <f>+VLOOKUP(B253,'13. MEDICA C.I. LTDA.'!$B$2:$G$427,6,0)</f>
        <v>7091.08</v>
      </c>
      <c r="R253" s="8"/>
      <c r="S253" s="905"/>
      <c r="T253" s="43">
        <f t="shared" si="4"/>
        <v>3824.52</v>
      </c>
      <c r="U253" s="28" t="s">
        <v>354</v>
      </c>
      <c r="V253" s="28"/>
      <c r="W253" s="869" t="s">
        <v>1693</v>
      </c>
      <c r="X253" s="61"/>
      <c r="Y253" s="63"/>
    </row>
    <row r="254" spans="1:25" s="1" customFormat="1">
      <c r="A254" s="15">
        <v>249</v>
      </c>
      <c r="B254" s="51" t="s">
        <v>203</v>
      </c>
      <c r="C254" s="16" t="s">
        <v>305</v>
      </c>
      <c r="D254" s="17">
        <v>40</v>
      </c>
      <c r="E254" s="8">
        <f>+VLOOKUP(B254,'1. PHARMAEUROPEA'!$B$2:$G$427,6,0)</f>
        <v>5104</v>
      </c>
      <c r="F254" s="8"/>
      <c r="G254" s="8"/>
      <c r="H254" s="8">
        <f>+VLOOKUP(B254,'4. OC LA ECONOMIA'!$B$2:$G$437,6,0)</f>
        <v>4205</v>
      </c>
      <c r="I254" s="8"/>
      <c r="J254" s="8">
        <f>+VLOOKUP(B254,'6. COOSBOY'!$B$10:$G$435,6,0)</f>
        <v>3963.2327999999998</v>
      </c>
      <c r="K254" s="905"/>
      <c r="L254" s="905"/>
      <c r="M254" s="8"/>
      <c r="N254" s="8">
        <f>+VLOOKUP(B254,'10. PRO H'!$B$2:$G$427,6,0)</f>
        <v>4061.16</v>
      </c>
      <c r="O254" s="905">
        <f>+VLOOKUP(B254,'11. SYD'!B250:G675,6,0)</f>
        <v>5468.24</v>
      </c>
      <c r="P254" s="8">
        <f>+VLOOKUP(B254,'12. REM EQUIPOS'!$B$4:$G$429,6,0)</f>
        <v>3824.52</v>
      </c>
      <c r="Q254" s="8">
        <f>+VLOOKUP(B254,'13. MEDICA C.I. LTDA.'!$B$2:$G$427,6,0)</f>
        <v>7091.08</v>
      </c>
      <c r="R254" s="8"/>
      <c r="S254" s="905"/>
      <c r="T254" s="43">
        <f t="shared" si="4"/>
        <v>3824.52</v>
      </c>
      <c r="U254" s="28" t="s">
        <v>354</v>
      </c>
      <c r="V254" s="28"/>
      <c r="W254" s="869" t="s">
        <v>1693</v>
      </c>
      <c r="X254" s="61"/>
      <c r="Y254" s="28"/>
    </row>
    <row r="255" spans="1:25" s="1" customFormat="1">
      <c r="A255" s="15">
        <v>250</v>
      </c>
      <c r="B255" s="51" t="s">
        <v>200</v>
      </c>
      <c r="C255" s="16" t="s">
        <v>305</v>
      </c>
      <c r="D255" s="17">
        <v>32</v>
      </c>
      <c r="E255" s="8">
        <f>+VLOOKUP(B255,'1. PHARMAEUROPEA'!$B$2:$G$427,6,0)</f>
        <v>4950</v>
      </c>
      <c r="F255" s="8"/>
      <c r="G255" s="8"/>
      <c r="H255" s="8">
        <f>+VLOOKUP(B255,'4. OC LA ECONOMIA'!$B$2:$G$437,6,0)</f>
        <v>4205</v>
      </c>
      <c r="I255" s="8"/>
      <c r="J255" s="8">
        <f>+VLOOKUP(B255,'6. COOSBOY'!$B$10:$G$435,6,0)</f>
        <v>3963.2327999999998</v>
      </c>
      <c r="K255" s="905"/>
      <c r="L255" s="905"/>
      <c r="M255" s="8"/>
      <c r="N255" s="8">
        <f>+VLOOKUP(B255,'10. PRO H'!$B$2:$G$427,6,0)</f>
        <v>4061.16</v>
      </c>
      <c r="O255" s="905">
        <f>+VLOOKUP(B255,'11. SYD'!B251:G676,6,0)</f>
        <v>5303.52</v>
      </c>
      <c r="P255" s="8">
        <f>+VLOOKUP(B255,'12. REM EQUIPOS'!$B$4:$G$429,6,0)</f>
        <v>3824.52</v>
      </c>
      <c r="Q255" s="8">
        <f>+VLOOKUP(B255,'13. MEDICA C.I. LTDA.'!$B$2:$G$427,6,0)</f>
        <v>7091.08</v>
      </c>
      <c r="R255" s="8"/>
      <c r="S255" s="905"/>
      <c r="T255" s="43">
        <f t="shared" si="4"/>
        <v>3824.52</v>
      </c>
      <c r="U255" s="28" t="s">
        <v>354</v>
      </c>
      <c r="V255" s="28"/>
      <c r="W255" s="869" t="s">
        <v>1693</v>
      </c>
      <c r="X255" s="61"/>
      <c r="Y255" s="28"/>
    </row>
    <row r="256" spans="1:25" s="1" customFormat="1">
      <c r="A256" s="15">
        <v>251</v>
      </c>
      <c r="B256" s="51" t="s">
        <v>204</v>
      </c>
      <c r="C256" s="16" t="s">
        <v>305</v>
      </c>
      <c r="D256" s="17">
        <v>600</v>
      </c>
      <c r="E256" s="8">
        <f>+VLOOKUP(B256,'1. PHARMAEUROPEA'!$B$2:$G$427,6,0)</f>
        <v>3712</v>
      </c>
      <c r="F256" s="8"/>
      <c r="G256" s="8"/>
      <c r="H256" s="8">
        <f>+VLOOKUP(B256,'4. OC LA ECONOMIA'!$B$2:$G$437,6,0)</f>
        <v>2900</v>
      </c>
      <c r="I256" s="8"/>
      <c r="J256" s="8">
        <f>+VLOOKUP(B256,'6. COOSBOY'!$B$10:$G$435,6,0)</f>
        <v>2241.4679999999998</v>
      </c>
      <c r="K256" s="905"/>
      <c r="L256" s="905"/>
      <c r="M256" s="8">
        <f>+VLOOKUP(B256,'9. ALLERS GROUP'!$B$2:$G$427,6,0)</f>
        <v>4698</v>
      </c>
      <c r="N256" s="8">
        <f>+VLOOKUP(B256,'10. PRO H'!$B$2:$G$427,6,0)</f>
        <v>2497.48</v>
      </c>
      <c r="O256" s="905">
        <f>+VLOOKUP(B256,'11. SYD'!B252:G677,6,0)</f>
        <v>2815.32</v>
      </c>
      <c r="P256" s="8">
        <f>+VLOOKUP(B256,'12. REM EQUIPOS'!$B$4:$G$429,6,0)</f>
        <v>2871</v>
      </c>
      <c r="Q256" s="8">
        <f>+VLOOKUP(B256,'13. MEDICA C.I. LTDA.'!$B$2:$G$427,6,0)</f>
        <v>3370.96</v>
      </c>
      <c r="R256" s="8"/>
      <c r="S256" s="905">
        <f>+VLOOKUP(B256,'15. DEPOSFARMA SAS'!$B$12:$G$437,6,0)</f>
        <v>2900</v>
      </c>
      <c r="T256" s="43">
        <f t="shared" si="4"/>
        <v>2241.4679999999998</v>
      </c>
      <c r="U256" s="28" t="s">
        <v>14</v>
      </c>
      <c r="V256" s="28"/>
      <c r="W256" s="869" t="s">
        <v>393</v>
      </c>
      <c r="X256" s="61"/>
      <c r="Y256" s="28"/>
    </row>
    <row r="257" spans="1:25" s="1" customFormat="1">
      <c r="A257" s="15">
        <v>252</v>
      </c>
      <c r="B257" s="51" t="s">
        <v>205</v>
      </c>
      <c r="C257" s="16" t="s">
        <v>305</v>
      </c>
      <c r="D257" s="17">
        <v>400</v>
      </c>
      <c r="E257" s="8">
        <f>+VLOOKUP(B257,'1. PHARMAEUROPEA'!$B$2:$G$427,6,0)</f>
        <v>3712</v>
      </c>
      <c r="F257" s="8"/>
      <c r="G257" s="8"/>
      <c r="H257" s="8">
        <f>+VLOOKUP(B257,'4. OC LA ECONOMIA'!$B$2:$G$437,6,0)</f>
        <v>2900</v>
      </c>
      <c r="I257" s="8"/>
      <c r="J257" s="8">
        <f>+VLOOKUP(B257,'6. COOSBOY'!$B$10:$G$435,6,0)</f>
        <v>2241.4679999999998</v>
      </c>
      <c r="K257" s="905"/>
      <c r="L257" s="905"/>
      <c r="M257" s="8">
        <f>+VLOOKUP(B257,'9. ALLERS GROUP'!$B$2:$G$427,6,0)</f>
        <v>4316.3599999999997</v>
      </c>
      <c r="N257" s="8">
        <f>+VLOOKUP(B257,'10. PRO H'!$B$2:$G$427,6,0)</f>
        <v>2497.48</v>
      </c>
      <c r="O257" s="905">
        <f>+VLOOKUP(B257,'11. SYD'!B253:G678,6,0)</f>
        <v>3645.88</v>
      </c>
      <c r="P257" s="8">
        <f>+VLOOKUP(B257,'12. REM EQUIPOS'!$B$4:$G$429,6,0)</f>
        <v>2871</v>
      </c>
      <c r="Q257" s="8">
        <f>+VLOOKUP(B257,'13. MEDICA C.I. LTDA.'!$B$2:$G$427,6,0)</f>
        <v>3370.96</v>
      </c>
      <c r="R257" s="8"/>
      <c r="S257" s="905">
        <f>+VLOOKUP(B257,'15. DEPOSFARMA SAS'!$B$12:$G$437,6,0)</f>
        <v>2900</v>
      </c>
      <c r="T257" s="43">
        <f t="shared" si="4"/>
        <v>2241.4679999999998</v>
      </c>
      <c r="U257" s="28" t="s">
        <v>14</v>
      </c>
      <c r="V257" s="28"/>
      <c r="W257" s="869" t="s">
        <v>393</v>
      </c>
      <c r="X257" s="61"/>
      <c r="Y257" s="28"/>
    </row>
    <row r="258" spans="1:25" s="1" customFormat="1">
      <c r="A258" s="15">
        <v>253</v>
      </c>
      <c r="B258" s="51" t="s">
        <v>206</v>
      </c>
      <c r="C258" s="16" t="s">
        <v>305</v>
      </c>
      <c r="D258" s="17">
        <v>48</v>
      </c>
      <c r="E258" s="8">
        <f>+VLOOKUP(B258,'1. PHARMAEUROPEA'!$B$2:$G$427,6,0)</f>
        <v>16480</v>
      </c>
      <c r="F258" s="8">
        <f>+VLOOKUP(B258,'2. LABORATORIOS LTDA'!$B$2:$G$427,6,0)</f>
        <v>18999</v>
      </c>
      <c r="G258" s="8"/>
      <c r="H258" s="8">
        <f>+VLOOKUP(B258,'4. OC LA ECONOMIA'!$B$2:$G$437,6,0)</f>
        <v>22988</v>
      </c>
      <c r="I258" s="8">
        <f>+VLOOKUP(B258,'5. COBO Y ASOCIADOS'!$B$2:$G$427,6,0)</f>
        <v>20141</v>
      </c>
      <c r="J258" s="8">
        <f>+VLOOKUP(B258,'6. COOSBOY'!$B$10:$G$435,6,0)</f>
        <v>21608.699999999997</v>
      </c>
      <c r="K258" s="905"/>
      <c r="L258" s="905"/>
      <c r="M258" s="8"/>
      <c r="N258" s="8"/>
      <c r="O258" s="905">
        <f>+VLOOKUP(B258,'11. SYD'!B254:G679,6,0)</f>
        <v>26799</v>
      </c>
      <c r="P258" s="8">
        <f>+VLOOKUP(B258,'12. REM EQUIPOS'!$B$4:$G$429,6,0)</f>
        <v>22252</v>
      </c>
      <c r="Q258" s="8"/>
      <c r="R258" s="8"/>
      <c r="S258" s="905"/>
      <c r="T258" s="43">
        <f t="shared" si="4"/>
        <v>16480</v>
      </c>
      <c r="U258" s="28" t="s">
        <v>1574</v>
      </c>
      <c r="V258" s="28"/>
      <c r="W258" s="869" t="s">
        <v>1676</v>
      </c>
      <c r="X258" s="61"/>
      <c r="Y258" s="28" t="s">
        <v>1670</v>
      </c>
    </row>
    <row r="259" spans="1:25" s="1" customFormat="1">
      <c r="A259" s="15">
        <v>254</v>
      </c>
      <c r="B259" s="51" t="s">
        <v>207</v>
      </c>
      <c r="C259" s="16" t="s">
        <v>305</v>
      </c>
      <c r="D259" s="17">
        <v>320</v>
      </c>
      <c r="E259" s="8">
        <f>+VLOOKUP(B259,'1. PHARMAEUROPEA'!$B$2:$G$427,6,0)</f>
        <v>1039</v>
      </c>
      <c r="F259" s="8"/>
      <c r="G259" s="8"/>
      <c r="H259" s="8">
        <f>+VLOOKUP(B259,'4. OC LA ECONOMIA'!$B$2:$G$437,6,0)</f>
        <v>868</v>
      </c>
      <c r="I259" s="8"/>
      <c r="J259" s="8">
        <f>+VLOOKUP(B259,'6. COOSBOY'!$B$10:$G$435,6,0)</f>
        <v>628.14</v>
      </c>
      <c r="K259" s="905"/>
      <c r="L259" s="905"/>
      <c r="M259" s="8"/>
      <c r="N259" s="8"/>
      <c r="O259" s="905">
        <f>+VLOOKUP(B259,'11. SYD'!B255:G680,6,0)</f>
        <v>1093.8800000000001</v>
      </c>
      <c r="P259" s="8">
        <f>+VLOOKUP(B259,'12. REM EQUIPOS'!$B$4:$G$429,6,0)</f>
        <v>972.08</v>
      </c>
      <c r="Q259" s="8"/>
      <c r="R259" s="8"/>
      <c r="S259" s="905"/>
      <c r="T259" s="43">
        <f t="shared" si="4"/>
        <v>628.14</v>
      </c>
      <c r="U259" s="28" t="s">
        <v>14</v>
      </c>
      <c r="V259" s="28"/>
      <c r="W259" s="869" t="s">
        <v>393</v>
      </c>
      <c r="X259" s="61"/>
      <c r="Y259" s="28"/>
    </row>
    <row r="260" spans="1:25" s="1" customFormat="1">
      <c r="A260" s="15">
        <v>255</v>
      </c>
      <c r="B260" s="51" t="s">
        <v>208</v>
      </c>
      <c r="C260" s="16" t="s">
        <v>340</v>
      </c>
      <c r="D260" s="17">
        <v>4</v>
      </c>
      <c r="E260" s="8">
        <f>+VLOOKUP(B260,'1. PHARMAEUROPEA'!$B$2:$G$427,6,0)</f>
        <v>17333</v>
      </c>
      <c r="F260" s="8">
        <f>+VLOOKUP(B260,'2. LABORATORIOS LTDA'!$B$2:$G$427,6,0)</f>
        <v>17954</v>
      </c>
      <c r="G260" s="8"/>
      <c r="H260" s="8">
        <f>+VLOOKUP(B260,'4. OC LA ECONOMIA'!$B$2:$G$437,6,0)</f>
        <v>7860</v>
      </c>
      <c r="I260" s="8">
        <f>+VLOOKUP(B260,'5. COBO Y ASOCIADOS'!$B$2:$G$427,6,0)</f>
        <v>22468</v>
      </c>
      <c r="J260" s="8">
        <f>+VLOOKUP(B260,'6. COOSBOY'!$B$10:$G$435,6,0)</f>
        <v>5471.9999999999991</v>
      </c>
      <c r="K260" s="905"/>
      <c r="L260" s="905"/>
      <c r="M260" s="8"/>
      <c r="N260" s="8"/>
      <c r="O260" s="905">
        <f>+VLOOKUP(B260,'11. SYD'!B256:G681,6,0)</f>
        <v>947.9</v>
      </c>
      <c r="P260" s="8">
        <f>+VLOOKUP(B260,'12. REM EQUIPOS'!$B$4:$G$429,6,0)</f>
        <v>18266</v>
      </c>
      <c r="Q260" s="8">
        <f>+VLOOKUP(B260,'13. MEDICA C.I. LTDA.'!$B$2:$G$427,6,0)</f>
        <v>16250</v>
      </c>
      <c r="R260" s="8"/>
      <c r="S260" s="905"/>
      <c r="T260" s="43">
        <f t="shared" si="4"/>
        <v>947.9</v>
      </c>
      <c r="U260" s="28" t="s">
        <v>14</v>
      </c>
      <c r="V260" s="28"/>
      <c r="W260" s="869" t="s">
        <v>417</v>
      </c>
      <c r="X260" s="61"/>
      <c r="Y260" s="28"/>
    </row>
    <row r="261" spans="1:25" s="1" customFormat="1">
      <c r="A261" s="15">
        <v>256</v>
      </c>
      <c r="B261" s="51" t="s">
        <v>209</v>
      </c>
      <c r="C261" s="16" t="s">
        <v>340</v>
      </c>
      <c r="D261" s="17">
        <v>4</v>
      </c>
      <c r="E261" s="8">
        <f>+VLOOKUP(B261,'1. PHARMAEUROPEA'!$B$2:$G$427,6,0)</f>
        <v>18320</v>
      </c>
      <c r="F261" s="8">
        <f>+VLOOKUP(B261,'2. LABORATORIOS LTDA'!$B$2:$G$427,6,0)</f>
        <v>18975</v>
      </c>
      <c r="G261" s="8"/>
      <c r="H261" s="8">
        <f>+VLOOKUP(B261,'4. OC LA ECONOMIA'!$B$2:$G$437,6,0)</f>
        <v>7860</v>
      </c>
      <c r="I261" s="8">
        <f>+VLOOKUP(B261,'5. COBO Y ASOCIADOS'!$B$2:$G$427,6,0)</f>
        <v>20554</v>
      </c>
      <c r="J261" s="8">
        <f>+VLOOKUP(B261,'6. COOSBOY'!$B$10:$G$435,6,0)</f>
        <v>10260</v>
      </c>
      <c r="K261" s="905"/>
      <c r="L261" s="905"/>
      <c r="M261" s="8"/>
      <c r="N261" s="8"/>
      <c r="O261" s="905">
        <f>+VLOOKUP(B261,'11. SYD'!B257:G682,6,0)</f>
        <v>1031.45</v>
      </c>
      <c r="P261" s="8">
        <f>+VLOOKUP(B261,'12. REM EQUIPOS'!$B$4:$G$429,6,0)</f>
        <v>19876</v>
      </c>
      <c r="Q261" s="8">
        <f>+VLOOKUP(B261,'13. MEDICA C.I. LTDA.'!$B$2:$G$427,6,0)</f>
        <v>17175</v>
      </c>
      <c r="R261" s="8"/>
      <c r="S261" s="905"/>
      <c r="T261" s="43">
        <f t="shared" si="4"/>
        <v>1031.45</v>
      </c>
      <c r="U261" s="28" t="s">
        <v>13</v>
      </c>
      <c r="V261" s="28"/>
      <c r="W261" s="869" t="s">
        <v>612</v>
      </c>
      <c r="X261" s="61"/>
      <c r="Y261" s="28"/>
    </row>
    <row r="262" spans="1:25" s="1" customFormat="1">
      <c r="A262" s="15">
        <v>257</v>
      </c>
      <c r="B262" s="51" t="s">
        <v>819</v>
      </c>
      <c r="C262" s="16" t="s">
        <v>330</v>
      </c>
      <c r="D262" s="17">
        <v>4</v>
      </c>
      <c r="E262" s="8">
        <f>+VLOOKUP(B262,'1. PHARMAEUROPEA'!$B$2:$G$427,6,0)</f>
        <v>48467</v>
      </c>
      <c r="F262" s="8">
        <f>+VLOOKUP(B262,'2. LABORATORIOS LTDA'!$B$2:$G$427,6,0)</f>
        <v>51190</v>
      </c>
      <c r="G262" s="8"/>
      <c r="H262" s="8">
        <f>+VLOOKUP(B262,'4. OC LA ECONOMIA'!$B$2:$G$437,6,0)</f>
        <v>41307</v>
      </c>
      <c r="I262" s="8">
        <f>+VLOOKUP(B262,'5. COBO Y ASOCIADOS'!$B$2:$G$427,6,0)</f>
        <v>51118</v>
      </c>
      <c r="J262" s="8">
        <f>+VLOOKUP(B262,'6. COOSBOY'!$B$10:$G$435,6,0)</f>
        <v>55333.319999999992</v>
      </c>
      <c r="K262" s="905"/>
      <c r="L262" s="905"/>
      <c r="M262" s="8"/>
      <c r="N262" s="8"/>
      <c r="O262" s="905"/>
      <c r="P262" s="8"/>
      <c r="Q262" s="8"/>
      <c r="R262" s="8"/>
      <c r="S262" s="905"/>
      <c r="T262" s="43">
        <f t="shared" ref="T262:T325" si="5">+MIN(E262:S262)</f>
        <v>41307</v>
      </c>
      <c r="U262" s="28" t="s">
        <v>13</v>
      </c>
      <c r="V262" s="28"/>
      <c r="W262" s="869" t="s">
        <v>389</v>
      </c>
      <c r="X262" s="61"/>
      <c r="Y262" s="28"/>
    </row>
    <row r="263" spans="1:25" s="1" customFormat="1">
      <c r="A263" s="15">
        <v>258</v>
      </c>
      <c r="B263" s="51" t="s">
        <v>211</v>
      </c>
      <c r="C263" s="16" t="s">
        <v>341</v>
      </c>
      <c r="D263" s="17">
        <v>4</v>
      </c>
      <c r="E263" s="8">
        <f>+VLOOKUP(B263,'1. PHARMAEUROPEA'!$B$2:$G$427,6,0)</f>
        <v>36000</v>
      </c>
      <c r="F263" s="8">
        <f>+VLOOKUP(B263,'2. LABORATORIOS LTDA'!$B$2:$G$427,6,0)</f>
        <v>42023</v>
      </c>
      <c r="G263" s="8"/>
      <c r="H263" s="8">
        <f>+VLOOKUP(B263,'4. OC LA ECONOMIA'!$B$2:$G$437,6,0)</f>
        <v>30682</v>
      </c>
      <c r="I263" s="8">
        <f>+VLOOKUP(B263,'5. COBO Y ASOCIADOS'!$B$2:$G$427,6,0)</f>
        <v>41965</v>
      </c>
      <c r="J263" s="8">
        <f>+VLOOKUP(B263,'6. COOSBOY'!$B$10:$G$435,6,0)</f>
        <v>45425.579999999994</v>
      </c>
      <c r="K263" s="905"/>
      <c r="L263" s="905"/>
      <c r="M263" s="8"/>
      <c r="N263" s="8">
        <f>+VLOOKUP(B263,'10. PRO H'!$B$2:$G$427,6,0)</f>
        <v>32500</v>
      </c>
      <c r="O263" s="905">
        <f>+VLOOKUP(B263,'11. SYD'!B259:G684,6,0)</f>
        <v>37144</v>
      </c>
      <c r="P263" s="8"/>
      <c r="Q263" s="8"/>
      <c r="R263" s="8"/>
      <c r="S263" s="905">
        <f>+VLOOKUP(B263,'15. DEPOSFARMA SAS'!$B$12:$G$437,6,0)</f>
        <v>48000</v>
      </c>
      <c r="T263" s="43">
        <f t="shared" si="5"/>
        <v>30682</v>
      </c>
      <c r="U263" s="28" t="s">
        <v>13</v>
      </c>
      <c r="V263" s="28"/>
      <c r="W263" s="869" t="s">
        <v>389</v>
      </c>
      <c r="X263" s="61"/>
      <c r="Y263" s="28"/>
    </row>
    <row r="264" spans="1:25" s="1" customFormat="1">
      <c r="A264" s="15">
        <v>259</v>
      </c>
      <c r="B264" s="51" t="s">
        <v>226</v>
      </c>
      <c r="C264" s="16" t="s">
        <v>305</v>
      </c>
      <c r="D264" s="17">
        <v>36</v>
      </c>
      <c r="E264" s="8">
        <f>+VLOOKUP(B264,'1. PHARMAEUROPEA'!$B$2:$G$427,6,0)</f>
        <v>35227</v>
      </c>
      <c r="F264" s="8"/>
      <c r="G264" s="8"/>
      <c r="H264" s="8">
        <f>+VLOOKUP(B264,'4. OC LA ECONOMIA'!$B$2:$G$437,6,0)</f>
        <v>60338</v>
      </c>
      <c r="I264" s="8">
        <f>+VLOOKUP(B264,'5. COBO Y ASOCIADOS'!$B$2:$G$427,6,0)</f>
        <v>56419</v>
      </c>
      <c r="J264" s="8">
        <f>+VLOOKUP(B264,'6. COOSBOY'!$B$10:$G$435,6,0)</f>
        <v>60530.579999999994</v>
      </c>
      <c r="K264" s="905"/>
      <c r="L264" s="905"/>
      <c r="M264" s="8"/>
      <c r="N264" s="8"/>
      <c r="O264" s="905">
        <f>+VLOOKUP(B264,'11. SYD'!B260:G685,6,0)</f>
        <v>62956</v>
      </c>
      <c r="P264" s="8"/>
      <c r="Q264" s="8"/>
      <c r="R264" s="8"/>
      <c r="S264" s="905"/>
      <c r="T264" s="43">
        <f t="shared" si="5"/>
        <v>35227</v>
      </c>
      <c r="U264" s="28" t="s">
        <v>13</v>
      </c>
      <c r="V264" s="28"/>
      <c r="W264" s="869" t="s">
        <v>1676</v>
      </c>
      <c r="X264" s="61"/>
      <c r="Y264" s="28" t="s">
        <v>1670</v>
      </c>
    </row>
    <row r="265" spans="1:25" s="1" customFormat="1" ht="30">
      <c r="A265" s="15">
        <v>260</v>
      </c>
      <c r="B265" s="51" t="s">
        <v>820</v>
      </c>
      <c r="C265" s="16" t="s">
        <v>305</v>
      </c>
      <c r="D265" s="17">
        <v>200</v>
      </c>
      <c r="E265" s="8"/>
      <c r="F265" s="8">
        <f>+VLOOKUP(B265,'2. LABORATORIOS LTDA'!$B$2:$G$427,6,0)</f>
        <v>2355</v>
      </c>
      <c r="G265" s="8"/>
      <c r="H265" s="8"/>
      <c r="I265" s="8">
        <f>+VLOOKUP(B265,'5. COBO Y ASOCIADOS'!$B$2:$G$427,6,0)</f>
        <v>2351</v>
      </c>
      <c r="J265" s="8">
        <f>+VLOOKUP(B265,'6. COOSBOY'!$B$10:$G$435,6,0)</f>
        <v>1996.1399999999999</v>
      </c>
      <c r="K265" s="905"/>
      <c r="L265" s="905"/>
      <c r="M265" s="8"/>
      <c r="N265" s="8"/>
      <c r="O265" s="905">
        <f>+VLOOKUP(B265,'11. SYD'!B261:G686,6,0)</f>
        <v>2822.67</v>
      </c>
      <c r="P265" s="8"/>
      <c r="Q265" s="8">
        <f>+VLOOKUP(B265,'13. MEDICA C.I. LTDA.'!$B$2:$G$427,6,0)</f>
        <v>1545</v>
      </c>
      <c r="R265" s="8">
        <f>+VLOOKUP(B265,'14. ASEPSIS PRODUCTS'!$B$2:$G$427,6,0)</f>
        <v>2600</v>
      </c>
      <c r="S265" s="905"/>
      <c r="T265" s="43">
        <f t="shared" si="5"/>
        <v>1545</v>
      </c>
      <c r="U265" s="28" t="s">
        <v>1582</v>
      </c>
      <c r="V265" s="28"/>
      <c r="W265" s="869" t="s">
        <v>417</v>
      </c>
      <c r="X265" s="61"/>
      <c r="Y265" s="28"/>
    </row>
    <row r="266" spans="1:25" s="1" customFormat="1" ht="30">
      <c r="A266" s="15">
        <v>261</v>
      </c>
      <c r="B266" s="51" t="s">
        <v>821</v>
      </c>
      <c r="C266" s="16"/>
      <c r="D266" s="17">
        <v>200</v>
      </c>
      <c r="E266" s="8"/>
      <c r="F266" s="8">
        <f>+VLOOKUP(B266,'2. LABORATORIOS LTDA'!$B$2:$G$427,6,0)</f>
        <v>3077</v>
      </c>
      <c r="G266" s="8"/>
      <c r="H266" s="8"/>
      <c r="I266" s="8">
        <f>+VLOOKUP(B266,'5. COBO Y ASOCIADOS'!$B$2:$G$427,6,0)</f>
        <v>3109</v>
      </c>
      <c r="J266" s="8">
        <f>+VLOOKUP(B266,'6. COOSBOY'!$B$10:$G$435,6,0)</f>
        <v>3365.2799999999997</v>
      </c>
      <c r="K266" s="905"/>
      <c r="L266" s="905"/>
      <c r="M266" s="8"/>
      <c r="N266" s="8"/>
      <c r="O266" s="905">
        <f>+VLOOKUP(B266,'11. SYD'!B262:G687,6,0)</f>
        <v>3694.36</v>
      </c>
      <c r="P266" s="8"/>
      <c r="Q266" s="8"/>
      <c r="R266" s="8"/>
      <c r="S266" s="905"/>
      <c r="T266" s="43">
        <f t="shared" si="5"/>
        <v>3077</v>
      </c>
      <c r="U266" s="28" t="s">
        <v>1574</v>
      </c>
      <c r="V266" s="28"/>
      <c r="W266" s="869" t="s">
        <v>529</v>
      </c>
      <c r="X266" s="61"/>
      <c r="Y266" s="28"/>
    </row>
    <row r="267" spans="1:25" s="1" customFormat="1" ht="30">
      <c r="A267" s="15">
        <v>262</v>
      </c>
      <c r="B267" s="51" t="s">
        <v>822</v>
      </c>
      <c r="C267" s="16" t="s">
        <v>305</v>
      </c>
      <c r="D267" s="17">
        <v>20</v>
      </c>
      <c r="E267" s="8">
        <f>+VLOOKUP(B267,'1. PHARMAEUROPEA'!$B$2:$G$427,6,0)</f>
        <v>4106</v>
      </c>
      <c r="F267" s="8">
        <f>+VLOOKUP(B267,'2. LABORATORIOS LTDA'!$B$2:$G$427,6,0)</f>
        <v>3665</v>
      </c>
      <c r="G267" s="8"/>
      <c r="H267" s="8">
        <f>+VLOOKUP(B267,'4. OC LA ECONOMIA'!$B$2:$G$437,6,0)</f>
        <v>4060</v>
      </c>
      <c r="I267" s="8"/>
      <c r="J267" s="8"/>
      <c r="K267" s="905"/>
      <c r="L267" s="905"/>
      <c r="M267" s="8"/>
      <c r="N267" s="8"/>
      <c r="O267" s="905"/>
      <c r="P267" s="8"/>
      <c r="Q267" s="8"/>
      <c r="R267" s="8">
        <f>+VLOOKUP(B267,'14. ASEPSIS PRODUCTS'!$B$2:$G$427,6,0)</f>
        <v>5800</v>
      </c>
      <c r="S267" s="905">
        <f>+VLOOKUP(B267,'15. DEPOSFARMA SAS'!$B$12:$G$437,6,0)</f>
        <v>4640</v>
      </c>
      <c r="T267" s="43">
        <f t="shared" si="5"/>
        <v>3665</v>
      </c>
      <c r="U267" s="28" t="s">
        <v>1574</v>
      </c>
      <c r="V267" s="28"/>
      <c r="W267" s="869" t="s">
        <v>389</v>
      </c>
      <c r="X267" s="61"/>
      <c r="Y267" s="28"/>
    </row>
    <row r="268" spans="1:25" s="48" customFormat="1">
      <c r="A268" s="13">
        <v>263</v>
      </c>
      <c r="B268" s="881" t="s">
        <v>212</v>
      </c>
      <c r="C268" s="882" t="s">
        <v>305</v>
      </c>
      <c r="D268" s="883">
        <v>120</v>
      </c>
      <c r="E268" s="884">
        <f>+VLOOKUP(B268,'1. PHARMAEUROPEA'!$B$2:$G$427,6,0)</f>
        <v>13610</v>
      </c>
      <c r="F268" s="884"/>
      <c r="G268" s="884"/>
      <c r="H268" s="884">
        <f>+VLOOKUP(B268,'4. OC LA ECONOMIA'!$B$2:$G$437,6,0)</f>
        <v>16872</v>
      </c>
      <c r="I268" s="884">
        <f>+VLOOKUP(B268,'5. COBO Y ASOCIADOS'!$B$2:$G$427,6,0)</f>
        <v>9475</v>
      </c>
      <c r="J268" s="884">
        <f>+VLOOKUP(B268,'6. COOSBOY'!$B$10:$G$435,6,0)</f>
        <v>16291.967999999999</v>
      </c>
      <c r="K268" s="905"/>
      <c r="L268" s="905"/>
      <c r="M268" s="884"/>
      <c r="N268" s="884"/>
      <c r="O268" s="905">
        <f>+VLOOKUP(B268,'11. SYD'!B264:G689,6,0)</f>
        <v>20991.360000000001</v>
      </c>
      <c r="P268" s="884">
        <f>+VLOOKUP(B268,'12. REM EQUIPOS'!$B$4:$G$429,6,0)</f>
        <v>14036</v>
      </c>
      <c r="Q268" s="884">
        <f>+VLOOKUP(B268,'13. MEDICA C.I. LTDA.'!$B$2:$G$427,6,0)</f>
        <v>10005</v>
      </c>
      <c r="R268" s="884"/>
      <c r="S268" s="905"/>
      <c r="T268" s="885">
        <f t="shared" si="5"/>
        <v>9475</v>
      </c>
      <c r="U268" s="47" t="s">
        <v>354</v>
      </c>
      <c r="V268" s="47"/>
      <c r="W268" s="886" t="s">
        <v>659</v>
      </c>
      <c r="X268" s="887"/>
      <c r="Y268" s="28" t="s">
        <v>1670</v>
      </c>
    </row>
    <row r="269" spans="1:25" s="1" customFormat="1">
      <c r="A269" s="15">
        <v>264</v>
      </c>
      <c r="B269" s="51" t="s">
        <v>213</v>
      </c>
      <c r="C269" s="16" t="s">
        <v>305</v>
      </c>
      <c r="D269" s="17">
        <v>40</v>
      </c>
      <c r="E269" s="8"/>
      <c r="F269" s="8"/>
      <c r="G269" s="8"/>
      <c r="H269" s="8"/>
      <c r="I269" s="8"/>
      <c r="J269" s="8"/>
      <c r="K269" s="905"/>
      <c r="L269" s="905"/>
      <c r="M269" s="8"/>
      <c r="N269" s="8"/>
      <c r="O269" s="905"/>
      <c r="P269" s="8">
        <f>+VLOOKUP(B269,'12. REM EQUIPOS'!$B$4:$G$429,6,0)</f>
        <v>9280</v>
      </c>
      <c r="Q269" s="8"/>
      <c r="R269" s="8"/>
      <c r="S269" s="905"/>
      <c r="T269" s="43">
        <f t="shared" si="5"/>
        <v>9280</v>
      </c>
      <c r="U269" s="28" t="s">
        <v>354</v>
      </c>
      <c r="V269" s="28"/>
      <c r="W269" s="869" t="s">
        <v>736</v>
      </c>
      <c r="X269" s="61"/>
      <c r="Y269" s="28"/>
    </row>
    <row r="270" spans="1:25" s="1" customFormat="1">
      <c r="A270" s="15">
        <v>265</v>
      </c>
      <c r="B270" s="51" t="s">
        <v>214</v>
      </c>
      <c r="C270" s="16" t="s">
        <v>305</v>
      </c>
      <c r="D270" s="17">
        <v>40</v>
      </c>
      <c r="E270" s="8"/>
      <c r="F270" s="8"/>
      <c r="G270" s="8"/>
      <c r="H270" s="8"/>
      <c r="I270" s="8"/>
      <c r="J270" s="8"/>
      <c r="K270" s="905"/>
      <c r="L270" s="905"/>
      <c r="M270" s="8"/>
      <c r="N270" s="8"/>
      <c r="O270" s="905"/>
      <c r="P270" s="8">
        <f>+VLOOKUP(B270,'12. REM EQUIPOS'!$B$4:$G$429,6,0)</f>
        <v>9280</v>
      </c>
      <c r="Q270" s="8"/>
      <c r="R270" s="8"/>
      <c r="S270" s="905"/>
      <c r="T270" s="43">
        <f t="shared" si="5"/>
        <v>9280</v>
      </c>
      <c r="U270" s="28" t="s">
        <v>354</v>
      </c>
      <c r="V270" s="28"/>
      <c r="W270" s="869" t="s">
        <v>736</v>
      </c>
      <c r="X270" s="61"/>
      <c r="Y270" s="28"/>
    </row>
    <row r="271" spans="1:25" s="1" customFormat="1">
      <c r="A271" s="15">
        <v>266</v>
      </c>
      <c r="B271" s="51" t="s">
        <v>216</v>
      </c>
      <c r="C271" s="16" t="s">
        <v>342</v>
      </c>
      <c r="D271" s="17">
        <v>200</v>
      </c>
      <c r="E271" s="8">
        <f>+VLOOKUP(B271,'1. PHARMAEUROPEA'!$B$2:$G$427,6,0)</f>
        <v>23896</v>
      </c>
      <c r="F271" s="8"/>
      <c r="G271" s="8"/>
      <c r="H271" s="8">
        <f>+VLOOKUP(B271,'4. OC LA ECONOMIA'!$B$2:$G$437,6,0)</f>
        <v>13224</v>
      </c>
      <c r="I271" s="8"/>
      <c r="J271" s="8">
        <f>+VLOOKUP(B271,'6. COOSBOY'!$B$10:$G$435,6,0)</f>
        <v>19488</v>
      </c>
      <c r="K271" s="905"/>
      <c r="L271" s="905">
        <f>+VLOOKUP(B271,'8. ALFA TRADING'!$B$2:$G$427,6,0)</f>
        <v>25821.599999999999</v>
      </c>
      <c r="M271" s="8"/>
      <c r="N271" s="8">
        <f>+VLOOKUP(B271,'10. PRO H'!$B$2:$G$427,6,0)</f>
        <v>160.08000000000001</v>
      </c>
      <c r="O271" s="905">
        <f>+VLOOKUP(B271,'11. SYD'!B267:G692,6,0)</f>
        <v>364</v>
      </c>
      <c r="P271" s="8">
        <f>+VLOOKUP(B271,'12. REM EQUIPOS'!$B$4:$G$429,6,0)</f>
        <v>19140</v>
      </c>
      <c r="Q271" s="8"/>
      <c r="R271" s="8"/>
      <c r="S271" s="905"/>
      <c r="T271" s="43">
        <f t="shared" si="5"/>
        <v>160.08000000000001</v>
      </c>
      <c r="U271" s="28" t="s">
        <v>1580</v>
      </c>
      <c r="V271" s="28"/>
      <c r="W271" s="869" t="s">
        <v>912</v>
      </c>
      <c r="X271" s="61"/>
      <c r="Y271" s="28"/>
    </row>
    <row r="272" spans="1:25" s="1" customFormat="1">
      <c r="A272" s="15">
        <v>267</v>
      </c>
      <c r="B272" s="51" t="s">
        <v>823</v>
      </c>
      <c r="C272" s="16" t="s">
        <v>343</v>
      </c>
      <c r="D272" s="17">
        <v>4</v>
      </c>
      <c r="E272" s="8">
        <f>+VLOOKUP(B272,'1. PHARMAEUROPEA'!$B$2:$G$427,6,0)</f>
        <v>33333</v>
      </c>
      <c r="F272" s="8">
        <f>+VLOOKUP(B272,'2. LABORATORIOS LTDA'!$B$2:$G$427,6,0)</f>
        <v>37559</v>
      </c>
      <c r="G272" s="8"/>
      <c r="H272" s="8">
        <f>+VLOOKUP(B272,'4. OC LA ECONOMIA'!$B$2:$G$437,6,0)</f>
        <v>29412</v>
      </c>
      <c r="I272" s="8">
        <f>+VLOOKUP(B272,'5. COBO Y ASOCIADOS'!$B$2:$G$427,6,0)</f>
        <v>37507</v>
      </c>
      <c r="J272" s="8"/>
      <c r="K272" s="905"/>
      <c r="L272" s="905"/>
      <c r="M272" s="8"/>
      <c r="N272" s="8"/>
      <c r="O272" s="905"/>
      <c r="P272" s="8"/>
      <c r="Q272" s="8"/>
      <c r="R272" s="8"/>
      <c r="S272" s="905">
        <f>+VLOOKUP(B272,'15. DEPOSFARMA SAS'!$B$12:$G$437,6,0)</f>
        <v>27600</v>
      </c>
      <c r="T272" s="43">
        <f t="shared" si="5"/>
        <v>27600</v>
      </c>
      <c r="U272" s="892" t="s">
        <v>13</v>
      </c>
      <c r="V272" s="892"/>
      <c r="W272" s="893" t="s">
        <v>389</v>
      </c>
      <c r="X272" s="894"/>
    </row>
    <row r="273" spans="1:25" s="1" customFormat="1">
      <c r="A273" s="15">
        <v>268</v>
      </c>
      <c r="B273" s="51" t="s">
        <v>217</v>
      </c>
      <c r="C273" s="16" t="s">
        <v>305</v>
      </c>
      <c r="D273" s="17">
        <v>48</v>
      </c>
      <c r="E273" s="8">
        <f>+VLOOKUP(B273,'1. PHARMAEUROPEA'!$B$2:$G$427,6,0)</f>
        <v>4393</v>
      </c>
      <c r="F273" s="8">
        <f>+VLOOKUP(B273,'2. LABORATORIOS LTDA'!$B$2:$G$427,6,0)</f>
        <v>6828</v>
      </c>
      <c r="G273" s="8"/>
      <c r="H273" s="8">
        <f>+VLOOKUP(B273,'4. OC LA ECONOMIA'!$B$2:$G$437,6,0)</f>
        <v>5025</v>
      </c>
      <c r="I273" s="8">
        <f>+VLOOKUP(B273,'5. COBO Y ASOCIADOS'!$B$2:$G$427,6,0)</f>
        <v>6900</v>
      </c>
      <c r="J273" s="8">
        <f>+VLOOKUP(B273,'6. COOSBOY'!$B$10:$G$435,6,0)</f>
        <v>7273.2800000000007</v>
      </c>
      <c r="K273" s="905"/>
      <c r="L273" s="905"/>
      <c r="M273" s="8"/>
      <c r="N273" s="8">
        <f>+VLOOKUP(B273,'10. PRO H'!$B$2:$G$427,6,0)</f>
        <v>3252</v>
      </c>
      <c r="O273" s="905">
        <f>+VLOOKUP(B273,'11. SYD'!B269:G694,6,0)</f>
        <v>7639</v>
      </c>
      <c r="P273" s="8">
        <f>+VLOOKUP(B273,'12. REM EQUIPOS'!$B$4:$G$429,6,0)</f>
        <v>7144</v>
      </c>
      <c r="Q273" s="8"/>
      <c r="R273" s="8"/>
      <c r="S273" s="905"/>
      <c r="T273" s="43">
        <f t="shared" si="5"/>
        <v>3252</v>
      </c>
      <c r="U273" s="28" t="s">
        <v>1574</v>
      </c>
      <c r="V273" s="28"/>
      <c r="W273" s="869" t="s">
        <v>1676</v>
      </c>
      <c r="X273" s="61"/>
      <c r="Y273" s="28" t="s">
        <v>1670</v>
      </c>
    </row>
    <row r="274" spans="1:25" s="1" customFormat="1">
      <c r="A274" s="15">
        <v>269</v>
      </c>
      <c r="B274" s="51" t="s">
        <v>218</v>
      </c>
      <c r="C274" s="16" t="s">
        <v>305</v>
      </c>
      <c r="D274" s="17">
        <v>288</v>
      </c>
      <c r="E274" s="8">
        <f>+VLOOKUP(B274,'1. PHARMAEUROPEA'!$B$2:$G$427,6,0)</f>
        <v>5827</v>
      </c>
      <c r="F274" s="8">
        <f>+VLOOKUP(B274,'2. LABORATORIOS LTDA'!$B$2:$G$427,6,0)</f>
        <v>7471</v>
      </c>
      <c r="G274" s="8"/>
      <c r="H274" s="8"/>
      <c r="I274" s="8">
        <f>+VLOOKUP(B274,'5. COBO Y ASOCIADOS'!$B$2:$G$427,6,0)</f>
        <v>7549</v>
      </c>
      <c r="J274" s="8">
        <f>+VLOOKUP(B274,'6. COOSBOY'!$B$10:$G$435,6,0)</f>
        <v>7956.4800000000005</v>
      </c>
      <c r="K274" s="905"/>
      <c r="L274" s="905"/>
      <c r="M274" s="8"/>
      <c r="N274" s="8">
        <f>+VLOOKUP(B274,'10. PRO H'!$B$2:$G$427,6,0)</f>
        <v>4081</v>
      </c>
      <c r="O274" s="905">
        <f>+VLOOKUP(B274,'11. SYD'!B270:G695,6,0)</f>
        <v>8529</v>
      </c>
      <c r="P274" s="8">
        <f>+VLOOKUP(B274,'12. REM EQUIPOS'!$B$4:$G$429,6,0)</f>
        <v>7815</v>
      </c>
      <c r="Q274" s="8"/>
      <c r="R274" s="8"/>
      <c r="S274" s="905"/>
      <c r="T274" s="43">
        <f t="shared" si="5"/>
        <v>4081</v>
      </c>
      <c r="U274" s="28" t="s">
        <v>1574</v>
      </c>
      <c r="V274" s="28"/>
      <c r="W274" s="869" t="s">
        <v>1676</v>
      </c>
      <c r="X274" s="61"/>
      <c r="Y274" s="28" t="s">
        <v>1670</v>
      </c>
    </row>
    <row r="275" spans="1:25" s="1" customFormat="1">
      <c r="A275" s="15">
        <v>270</v>
      </c>
      <c r="B275" s="51" t="s">
        <v>219</v>
      </c>
      <c r="C275" s="16" t="s">
        <v>305</v>
      </c>
      <c r="D275" s="17">
        <v>192</v>
      </c>
      <c r="E275" s="8">
        <f>+VLOOKUP(B275,'1. PHARMAEUROPEA'!$B$2:$G$427,6,0)</f>
        <v>7828</v>
      </c>
      <c r="F275" s="8">
        <f>+VLOOKUP(B275,'2. LABORATORIOS LTDA'!$B$2:$G$427,6,0)</f>
        <v>7358</v>
      </c>
      <c r="G275" s="8"/>
      <c r="H275" s="8">
        <f>+VLOOKUP(B275,'4. OC LA ECONOMIA'!$B$2:$G$437,6,0)</f>
        <v>5264</v>
      </c>
      <c r="I275" s="8">
        <f>+VLOOKUP(B275,'5. COBO Y ASOCIADOS'!$B$2:$G$427,6,0)</f>
        <v>7435</v>
      </c>
      <c r="J275" s="8">
        <f>+VLOOKUP(B275,'6. COOSBOY'!$B$10:$G$435,6,0)</f>
        <v>7836.64</v>
      </c>
      <c r="K275" s="905"/>
      <c r="L275" s="905"/>
      <c r="M275" s="8"/>
      <c r="N275" s="8">
        <f>+VLOOKUP(B275,'10. PRO H'!$B$2:$G$427,6,0)</f>
        <v>3367</v>
      </c>
      <c r="O275" s="905">
        <f>+VLOOKUP(B275,'11. SYD'!B271:G696,6,0)</f>
        <v>8843</v>
      </c>
      <c r="P275" s="8">
        <f>+VLOOKUP(B275,'12. REM EQUIPOS'!$B$4:$G$429,6,0)</f>
        <v>7697</v>
      </c>
      <c r="Q275" s="8"/>
      <c r="R275" s="8"/>
      <c r="S275" s="905"/>
      <c r="T275" s="43">
        <f t="shared" si="5"/>
        <v>3367</v>
      </c>
      <c r="U275" s="28" t="s">
        <v>1574</v>
      </c>
      <c r="V275" s="28"/>
      <c r="W275" s="869" t="s">
        <v>1676</v>
      </c>
      <c r="X275" s="61"/>
      <c r="Y275" s="28" t="s">
        <v>1670</v>
      </c>
    </row>
    <row r="276" spans="1:25" s="1" customFormat="1">
      <c r="A276" s="15">
        <v>271</v>
      </c>
      <c r="B276" s="51" t="s">
        <v>220</v>
      </c>
      <c r="C276" s="16" t="s">
        <v>305</v>
      </c>
      <c r="D276" s="17">
        <v>48</v>
      </c>
      <c r="E276" s="8"/>
      <c r="F276" s="8">
        <f>+VLOOKUP(B276,'2. LABORATORIOS LTDA'!$B$2:$G$427,6,0)</f>
        <v>16035</v>
      </c>
      <c r="G276" s="8"/>
      <c r="H276" s="8">
        <f>+VLOOKUP(B276,'4. OC LA ECONOMIA'!$B$2:$G$437,6,0)</f>
        <v>5084</v>
      </c>
      <c r="I276" s="8">
        <f>+VLOOKUP(B276,'5. COBO Y ASOCIADOS'!$B$2:$G$427,6,0)</f>
        <v>16203</v>
      </c>
      <c r="J276" s="8">
        <f>+VLOOKUP(B276,'6. COOSBOY'!$B$10:$G$435,6,0)</f>
        <v>17078.88</v>
      </c>
      <c r="K276" s="905"/>
      <c r="L276" s="905"/>
      <c r="M276" s="8"/>
      <c r="N276" s="8">
        <f>+VLOOKUP(B276,'10. PRO H'!$B$2:$G$427,6,0)</f>
        <v>3481</v>
      </c>
      <c r="O276" s="905">
        <f>+VLOOKUP(B276,'11. SYD'!B272:G697,6,0)</f>
        <v>18472</v>
      </c>
      <c r="P276" s="8">
        <f>+VLOOKUP(B276,'12. REM EQUIPOS'!$B$4:$G$429,6,0)</f>
        <v>16774</v>
      </c>
      <c r="Q276" s="8"/>
      <c r="R276" s="8"/>
      <c r="S276" s="905"/>
      <c r="T276" s="43">
        <f t="shared" si="5"/>
        <v>3481</v>
      </c>
      <c r="U276" s="28" t="s">
        <v>1574</v>
      </c>
      <c r="V276" s="28"/>
      <c r="W276" s="869" t="s">
        <v>1676</v>
      </c>
      <c r="X276" s="61"/>
      <c r="Y276" s="28" t="s">
        <v>1670</v>
      </c>
    </row>
    <row r="277" spans="1:25" s="1" customFormat="1">
      <c r="A277" s="15">
        <v>272</v>
      </c>
      <c r="B277" s="51" t="s">
        <v>221</v>
      </c>
      <c r="C277" s="16" t="s">
        <v>305</v>
      </c>
      <c r="D277" s="17">
        <v>192</v>
      </c>
      <c r="E277" s="8">
        <f>+VLOOKUP(B277,'1. PHARMAEUROPEA'!$B$2:$G$427,6,0)</f>
        <v>5704</v>
      </c>
      <c r="F277" s="8">
        <f>+VLOOKUP(B277,'2. LABORATORIOS LTDA'!$B$2:$G$427,6,0)</f>
        <v>7471</v>
      </c>
      <c r="G277" s="8"/>
      <c r="H277" s="8">
        <f>+VLOOKUP(B277,'4. OC LA ECONOMIA'!$B$2:$G$437,6,0)</f>
        <v>5264</v>
      </c>
      <c r="I277" s="8">
        <f>+VLOOKUP(B277,'5. COBO Y ASOCIADOS'!$B$2:$G$427,6,0)</f>
        <v>7549</v>
      </c>
      <c r="J277" s="8">
        <f>+VLOOKUP(B277,'6. COOSBOY'!$B$10:$G$435,6,0)</f>
        <v>7956.4800000000005</v>
      </c>
      <c r="K277" s="905"/>
      <c r="L277" s="905"/>
      <c r="M277" s="8"/>
      <c r="N277" s="8">
        <f>+VLOOKUP(B277,'10. PRO H'!$B$2:$G$427,6,0)</f>
        <v>3550</v>
      </c>
      <c r="O277" s="905">
        <f>+VLOOKUP(B277,'11. SYD'!B273:G698,6,0)</f>
        <v>9390</v>
      </c>
      <c r="P277" s="8">
        <f>+VLOOKUP(B277,'12. REM EQUIPOS'!$B$4:$G$429,6,0)</f>
        <v>7815</v>
      </c>
      <c r="Q277" s="8"/>
      <c r="R277" s="8"/>
      <c r="S277" s="905"/>
      <c r="T277" s="43">
        <f t="shared" si="5"/>
        <v>3550</v>
      </c>
      <c r="U277" s="28" t="s">
        <v>1574</v>
      </c>
      <c r="V277" s="28"/>
      <c r="W277" s="869" t="s">
        <v>1676</v>
      </c>
      <c r="X277" s="61"/>
      <c r="Y277" s="28" t="s">
        <v>1670</v>
      </c>
    </row>
    <row r="278" spans="1:25" s="1" customFormat="1">
      <c r="A278" s="15">
        <v>273</v>
      </c>
      <c r="B278" s="51" t="s">
        <v>222</v>
      </c>
      <c r="C278" s="16" t="s">
        <v>305</v>
      </c>
      <c r="D278" s="17">
        <v>288</v>
      </c>
      <c r="E278" s="8">
        <f>+VLOOKUP(B278,'1. PHARMAEUROPEA'!$B$2:$G$427,6,0)</f>
        <v>7288</v>
      </c>
      <c r="F278" s="8">
        <f>+VLOOKUP(B278,'2. LABORATORIOS LTDA'!$B$2:$G$427,6,0)</f>
        <v>8424</v>
      </c>
      <c r="G278" s="8"/>
      <c r="H278" s="8">
        <f>+VLOOKUP(B278,'4. OC LA ECONOMIA'!$B$2:$G$437,6,0)</f>
        <v>5200</v>
      </c>
      <c r="I278" s="8">
        <f>+VLOOKUP(B278,'5. COBO Y ASOCIADOS'!$B$2:$G$427,6,0)</f>
        <v>8512</v>
      </c>
      <c r="J278" s="8">
        <f>+VLOOKUP(B278,'6. COOSBOY'!$B$10:$G$435,6,0)</f>
        <v>8972.3200000000015</v>
      </c>
      <c r="K278" s="905"/>
      <c r="L278" s="905"/>
      <c r="M278" s="8"/>
      <c r="N278" s="8">
        <f>+VLOOKUP(B278,'10. PRO H'!$B$2:$G$427,6,0)</f>
        <v>3393</v>
      </c>
      <c r="O278" s="905">
        <f>+VLOOKUP(B278,'11. SYD'!B274:G699,6,0)</f>
        <v>10587</v>
      </c>
      <c r="P278" s="8">
        <f>+VLOOKUP(B278,'12. REM EQUIPOS'!$B$4:$G$429,6,0)</f>
        <v>7697</v>
      </c>
      <c r="Q278" s="8"/>
      <c r="R278" s="8"/>
      <c r="S278" s="905"/>
      <c r="T278" s="43">
        <f t="shared" si="5"/>
        <v>3393</v>
      </c>
      <c r="U278" s="28" t="s">
        <v>1574</v>
      </c>
      <c r="V278" s="28"/>
      <c r="W278" s="869" t="s">
        <v>1676</v>
      </c>
      <c r="X278" s="61"/>
      <c r="Y278" s="28" t="s">
        <v>1670</v>
      </c>
    </row>
    <row r="279" spans="1:25" s="1" customFormat="1">
      <c r="A279" s="15">
        <v>274</v>
      </c>
      <c r="B279" s="51" t="s">
        <v>223</v>
      </c>
      <c r="C279" s="16" t="s">
        <v>305</v>
      </c>
      <c r="D279" s="17">
        <v>288</v>
      </c>
      <c r="E279" s="8">
        <f>+VLOOKUP(B279,'1. PHARMAEUROPEA'!$B$2:$G$427,6,0)</f>
        <v>4928</v>
      </c>
      <c r="F279" s="8">
        <f>+VLOOKUP(B279,'2. LABORATORIOS LTDA'!$B$2:$G$427,6,0)</f>
        <v>7358</v>
      </c>
      <c r="G279" s="8"/>
      <c r="H279" s="8">
        <f>+VLOOKUP(B279,'4. OC LA ECONOMIA'!$B$2:$G$437,6,0)</f>
        <v>5227</v>
      </c>
      <c r="I279" s="8">
        <f>+VLOOKUP(B279,'5. COBO Y ASOCIADOS'!$B$2:$G$427,6,0)</f>
        <v>7435</v>
      </c>
      <c r="J279" s="8">
        <f>+VLOOKUP(B279,'6. COOSBOY'!$B$10:$G$435,6,0)</f>
        <v>7836.64</v>
      </c>
      <c r="K279" s="905"/>
      <c r="L279" s="905"/>
      <c r="M279" s="8"/>
      <c r="N279" s="8">
        <f>+VLOOKUP(B279,'10. PRO H'!$B$2:$G$427,6,0)</f>
        <v>3903</v>
      </c>
      <c r="O279" s="905">
        <f>+VLOOKUP(B279,'11. SYD'!B275:G700,6,0)</f>
        <v>8500</v>
      </c>
      <c r="P279" s="8">
        <f>+VLOOKUP(B279,'12. REM EQUIPOS'!$B$4:$G$429,6,0)</f>
        <v>7697</v>
      </c>
      <c r="Q279" s="8"/>
      <c r="R279" s="8"/>
      <c r="S279" s="905"/>
      <c r="T279" s="43">
        <f t="shared" si="5"/>
        <v>3903</v>
      </c>
      <c r="U279" s="28" t="s">
        <v>1574</v>
      </c>
      <c r="V279" s="28"/>
      <c r="W279" s="869" t="s">
        <v>1676</v>
      </c>
      <c r="X279" s="61"/>
      <c r="Y279" s="28" t="s">
        <v>1670</v>
      </c>
    </row>
    <row r="280" spans="1:25" s="1" customFormat="1">
      <c r="A280" s="15">
        <v>275</v>
      </c>
      <c r="B280" s="51" t="s">
        <v>824</v>
      </c>
      <c r="C280" s="16" t="s">
        <v>305</v>
      </c>
      <c r="D280" s="17">
        <v>48</v>
      </c>
      <c r="E280" s="8">
        <f>+VLOOKUP(B280,'1. PHARMAEUROPEA'!$B$2:$G$427,6,0)</f>
        <v>6963</v>
      </c>
      <c r="F280" s="8">
        <f>+VLOOKUP(B280,'2. LABORATORIOS LTDA'!$B$2:$G$427,6,0)</f>
        <v>8424</v>
      </c>
      <c r="G280" s="8"/>
      <c r="H280" s="8">
        <f>+VLOOKUP(B280,'4. OC LA ECONOMIA'!$B$2:$G$437,6,0)</f>
        <v>5227</v>
      </c>
      <c r="I280" s="8">
        <f>+VLOOKUP(B280,'5. COBO Y ASOCIADOS'!$B$2:$G$427,6,0)</f>
        <v>8512</v>
      </c>
      <c r="J280" s="8">
        <f>+VLOOKUP(B280,'6. COOSBOY'!$B$10:$G$435,6,0)</f>
        <v>8972.3200000000015</v>
      </c>
      <c r="K280" s="905"/>
      <c r="L280" s="905"/>
      <c r="M280" s="8"/>
      <c r="N280" s="8">
        <f>+VLOOKUP(B280,'10. PRO H'!$B$2:$G$427,6,0)</f>
        <v>3737</v>
      </c>
      <c r="O280" s="905">
        <f>+VLOOKUP(B280,'11. SYD'!B276:G701,6,0)</f>
        <v>10587</v>
      </c>
      <c r="P280" s="8">
        <f>+VLOOKUP(B280,'12. REM EQUIPOS'!$B$4:$G$429,6,0)</f>
        <v>8813</v>
      </c>
      <c r="Q280" s="8"/>
      <c r="R280" s="8"/>
      <c r="S280" s="905"/>
      <c r="T280" s="43">
        <f t="shared" si="5"/>
        <v>3737</v>
      </c>
      <c r="U280" s="28" t="s">
        <v>1574</v>
      </c>
      <c r="V280" s="28"/>
      <c r="W280" s="869" t="s">
        <v>1676</v>
      </c>
      <c r="X280" s="61"/>
      <c r="Y280" s="28" t="s">
        <v>1670</v>
      </c>
    </row>
    <row r="281" spans="1:25" s="1" customFormat="1">
      <c r="A281" s="15">
        <v>276</v>
      </c>
      <c r="B281" s="51" t="s">
        <v>224</v>
      </c>
      <c r="C281" s="16" t="s">
        <v>305</v>
      </c>
      <c r="D281" s="17">
        <v>192</v>
      </c>
      <c r="E281" s="8">
        <f>+VLOOKUP(B281,'1. PHARMAEUROPEA'!$B$2:$G$427,6,0)</f>
        <v>6160</v>
      </c>
      <c r="F281" s="8">
        <f>+VLOOKUP(B281,'2. LABORATORIOS LTDA'!$B$2:$G$427,6,0)</f>
        <v>12326</v>
      </c>
      <c r="G281" s="8"/>
      <c r="H281" s="8">
        <f>+VLOOKUP(B281,'4. OC LA ECONOMIA'!$B$2:$G$437,6,0)</f>
        <v>5200</v>
      </c>
      <c r="I281" s="8">
        <f>+VLOOKUP(B281,'5. COBO Y ASOCIADOS'!$B$2:$G$427,6,0)</f>
        <v>12455</v>
      </c>
      <c r="J281" s="8">
        <f>+VLOOKUP(B281,'6. COOSBOY'!$B$10:$G$435,6,0)</f>
        <v>13128.640000000001</v>
      </c>
      <c r="K281" s="905"/>
      <c r="L281" s="905"/>
      <c r="M281" s="8"/>
      <c r="N281" s="8">
        <f>+VLOOKUP(B281,'10. PRO H'!$B$2:$G$427,6,0)</f>
        <v>3393</v>
      </c>
      <c r="O281" s="905">
        <f>+VLOOKUP(B281,'11. SYD'!B277:G702,6,0)</f>
        <v>15445</v>
      </c>
      <c r="P281" s="8">
        <f>+VLOOKUP(B281,'12. REM EQUIPOS'!$B$4:$G$429,6,0)</f>
        <v>12895</v>
      </c>
      <c r="Q281" s="8"/>
      <c r="R281" s="8"/>
      <c r="S281" s="905"/>
      <c r="T281" s="43">
        <f t="shared" si="5"/>
        <v>3393</v>
      </c>
      <c r="U281" s="28" t="s">
        <v>1574</v>
      </c>
      <c r="V281" s="28"/>
      <c r="W281" s="869" t="s">
        <v>1676</v>
      </c>
      <c r="X281" s="61"/>
      <c r="Y281" s="28" t="s">
        <v>1670</v>
      </c>
    </row>
    <row r="282" spans="1:25" s="1" customFormat="1">
      <c r="A282" s="15">
        <v>277</v>
      </c>
      <c r="B282" s="51" t="s">
        <v>225</v>
      </c>
      <c r="C282" s="16" t="s">
        <v>305</v>
      </c>
      <c r="D282" s="17">
        <v>96</v>
      </c>
      <c r="E282" s="8">
        <f>+VLOOKUP(B282,'1. PHARMAEUROPEA'!$B$2:$G$427,6,0)</f>
        <v>6407</v>
      </c>
      <c r="F282" s="8">
        <f>+VLOOKUP(B282,'2. LABORATORIOS LTDA'!$B$2:$G$427,6,0)</f>
        <v>7358</v>
      </c>
      <c r="G282" s="8"/>
      <c r="H282" s="8">
        <f>+VLOOKUP(B282,'4. OC LA ECONOMIA'!$B$2:$G$437,6,0)</f>
        <v>5200</v>
      </c>
      <c r="I282" s="8">
        <f>+VLOOKUP(B282,'5. COBO Y ASOCIADOS'!$B$2:$G$427,6,0)</f>
        <v>7435</v>
      </c>
      <c r="J282" s="8">
        <f>+VLOOKUP(B282,'6. COOSBOY'!$B$10:$G$435,6,0)</f>
        <v>7836.64</v>
      </c>
      <c r="K282" s="905"/>
      <c r="L282" s="905"/>
      <c r="M282" s="8"/>
      <c r="N282" s="8">
        <f>+VLOOKUP(B282,'10. PRO H'!$B$2:$G$427,6,0)</f>
        <v>3622</v>
      </c>
      <c r="O282" s="905">
        <f>+VLOOKUP(B282,'11. SYD'!B278:G703,6,0)</f>
        <v>12215</v>
      </c>
      <c r="P282" s="8">
        <f>+VLOOKUP(B282,'12. REM EQUIPOS'!$B$4:$G$429,6,0)</f>
        <v>7697</v>
      </c>
      <c r="Q282" s="8"/>
      <c r="R282" s="8"/>
      <c r="S282" s="905"/>
      <c r="T282" s="43">
        <f t="shared" si="5"/>
        <v>3622</v>
      </c>
      <c r="U282" s="28" t="s">
        <v>1574</v>
      </c>
      <c r="V282" s="28"/>
      <c r="W282" s="869" t="s">
        <v>1676</v>
      </c>
      <c r="X282" s="61"/>
      <c r="Y282" s="28" t="s">
        <v>1670</v>
      </c>
    </row>
    <row r="283" spans="1:25" s="1" customFormat="1">
      <c r="A283" s="15">
        <v>278</v>
      </c>
      <c r="B283" s="51" t="s">
        <v>825</v>
      </c>
      <c r="C283" s="16" t="s">
        <v>305</v>
      </c>
      <c r="D283" s="17">
        <v>48</v>
      </c>
      <c r="E283" s="8">
        <f>+VLOOKUP(B283,'1. PHARMAEUROPEA'!$B$2:$G$427,6,0)</f>
        <v>6407</v>
      </c>
      <c r="F283" s="8">
        <f>+VLOOKUP(B283,'2. LABORATORIOS LTDA'!$B$2:$G$427,6,0)</f>
        <v>12326</v>
      </c>
      <c r="G283" s="8"/>
      <c r="H283" s="8">
        <f>+VLOOKUP(B283,'4. OC LA ECONOMIA'!$B$2:$G$437,6,0)</f>
        <v>5250</v>
      </c>
      <c r="I283" s="8">
        <f>+VLOOKUP(B283,'5. COBO Y ASOCIADOS'!$B$2:$G$427,6,0)</f>
        <v>12455</v>
      </c>
      <c r="J283" s="8">
        <f>+VLOOKUP(B283,'6. COOSBOY'!$B$10:$G$435,6,0)</f>
        <v>13128.640000000001</v>
      </c>
      <c r="K283" s="905"/>
      <c r="L283" s="905"/>
      <c r="M283" s="8"/>
      <c r="N283" s="8">
        <f>+VLOOKUP(B283,'10. PRO H'!$B$2:$G$427,6,0)</f>
        <v>3622</v>
      </c>
      <c r="O283" s="905">
        <f>+VLOOKUP(B283,'11. SYD'!B279:G704,6,0)</f>
        <v>14386</v>
      </c>
      <c r="P283" s="8">
        <f>+VLOOKUP(B283,'12. REM EQUIPOS'!$B$4:$G$429,6,0)</f>
        <v>14958.2</v>
      </c>
      <c r="Q283" s="8"/>
      <c r="R283" s="8"/>
      <c r="S283" s="905"/>
      <c r="T283" s="43">
        <f t="shared" si="5"/>
        <v>3622</v>
      </c>
      <c r="U283" s="28" t="s">
        <v>1574</v>
      </c>
      <c r="V283" s="28"/>
      <c r="W283" s="869" t="s">
        <v>1676</v>
      </c>
      <c r="X283" s="61"/>
      <c r="Y283" s="28" t="s">
        <v>1670</v>
      </c>
    </row>
    <row r="284" spans="1:25" s="1" customFormat="1">
      <c r="A284" s="15">
        <v>279</v>
      </c>
      <c r="B284" s="51" t="s">
        <v>227</v>
      </c>
      <c r="C284" s="16" t="s">
        <v>305</v>
      </c>
      <c r="D284" s="17">
        <v>16</v>
      </c>
      <c r="E284" s="8">
        <f>+VLOOKUP(B284,'1. PHARMAEUROPEA'!$B$2:$G$427,6,0)</f>
        <v>216534</v>
      </c>
      <c r="F284" s="8">
        <f>+VLOOKUP(B284,'2. LABORATORIOS LTDA'!$B$2:$G$427,6,0)</f>
        <v>315313</v>
      </c>
      <c r="G284" s="8"/>
      <c r="H284" s="8"/>
      <c r="I284" s="8">
        <f>+VLOOKUP(B284,'5. COBO Y ASOCIADOS'!$B$2:$G$427,6,0)</f>
        <v>314869</v>
      </c>
      <c r="J284" s="8">
        <f>+VLOOKUP(B284,'6. COOSBOY'!$B$10:$G$435,6,0)</f>
        <v>331888.43520000007</v>
      </c>
      <c r="K284" s="905"/>
      <c r="L284" s="905"/>
      <c r="M284" s="8"/>
      <c r="N284" s="8"/>
      <c r="O284" s="905"/>
      <c r="P284" s="8"/>
      <c r="Q284" s="8"/>
      <c r="R284" s="8"/>
      <c r="S284" s="905"/>
      <c r="T284" s="43">
        <f t="shared" si="5"/>
        <v>216534</v>
      </c>
      <c r="U284" s="28" t="s">
        <v>1574</v>
      </c>
      <c r="V284" s="28"/>
      <c r="W284" s="869" t="s">
        <v>1676</v>
      </c>
      <c r="X284" s="61"/>
      <c r="Y284" s="28" t="s">
        <v>1670</v>
      </c>
    </row>
    <row r="285" spans="1:25" s="1" customFormat="1">
      <c r="A285" s="15">
        <v>280</v>
      </c>
      <c r="B285" s="51" t="s">
        <v>228</v>
      </c>
      <c r="C285" s="16" t="s">
        <v>305</v>
      </c>
      <c r="D285" s="17">
        <v>16</v>
      </c>
      <c r="E285" s="8">
        <f>+VLOOKUP(B285,'1. PHARMAEUROPEA'!$B$2:$G$427,6,0)</f>
        <v>216534</v>
      </c>
      <c r="F285" s="8">
        <f>+VLOOKUP(B285,'2. LABORATORIOS LTDA'!$B$2:$G$427,6,0)</f>
        <v>281065</v>
      </c>
      <c r="G285" s="8"/>
      <c r="H285" s="8"/>
      <c r="I285" s="8">
        <f>+VLOOKUP(B285,'5. COBO Y ASOCIADOS'!$B$2:$G$427,6,0)</f>
        <v>280669</v>
      </c>
      <c r="J285" s="8">
        <f>+VLOOKUP(B285,'6. COOSBOY'!$B$10:$G$435,6,0)</f>
        <v>295839.53280000004</v>
      </c>
      <c r="K285" s="905"/>
      <c r="L285" s="905"/>
      <c r="M285" s="8"/>
      <c r="N285" s="8"/>
      <c r="O285" s="905"/>
      <c r="P285" s="8"/>
      <c r="Q285" s="8"/>
      <c r="R285" s="8"/>
      <c r="S285" s="905"/>
      <c r="T285" s="43">
        <f t="shared" si="5"/>
        <v>216534</v>
      </c>
      <c r="U285" s="28" t="s">
        <v>1574</v>
      </c>
      <c r="V285" s="28"/>
      <c r="W285" s="869" t="s">
        <v>1676</v>
      </c>
      <c r="X285" s="61"/>
      <c r="Y285" s="28" t="s">
        <v>1670</v>
      </c>
    </row>
    <row r="286" spans="1:25" s="1" customFormat="1">
      <c r="A286" s="15">
        <v>281</v>
      </c>
      <c r="B286" s="51" t="s">
        <v>229</v>
      </c>
      <c r="C286" s="16" t="s">
        <v>305</v>
      </c>
      <c r="D286" s="17">
        <v>16</v>
      </c>
      <c r="E286" s="8">
        <f>+VLOOKUP(B286,'1. PHARMAEUROPEA'!$B$2:$G$427,6,0)</f>
        <v>216534</v>
      </c>
      <c r="F286" s="8">
        <f>+VLOOKUP(B286,'2. LABORATORIOS LTDA'!$B$2:$G$427,6,0)</f>
        <v>318175</v>
      </c>
      <c r="G286" s="8"/>
      <c r="H286" s="8"/>
      <c r="I286" s="8">
        <f>+VLOOKUP(B286,'5. COBO Y ASOCIADOS'!$B$2:$G$427,6,0)</f>
        <v>317727</v>
      </c>
      <c r="J286" s="8">
        <f>+VLOOKUP(B286,'6. COOSBOY'!$B$10:$G$435,6,0)</f>
        <v>334901.28000000003</v>
      </c>
      <c r="K286" s="905"/>
      <c r="L286" s="905"/>
      <c r="M286" s="8"/>
      <c r="N286" s="8"/>
      <c r="O286" s="905"/>
      <c r="P286" s="8"/>
      <c r="Q286" s="8"/>
      <c r="R286" s="8"/>
      <c r="S286" s="905"/>
      <c r="T286" s="43">
        <f t="shared" si="5"/>
        <v>216534</v>
      </c>
      <c r="U286" s="28" t="s">
        <v>1574</v>
      </c>
      <c r="V286" s="28"/>
      <c r="W286" s="869" t="s">
        <v>1676</v>
      </c>
      <c r="X286" s="61"/>
      <c r="Y286" s="28" t="s">
        <v>1670</v>
      </c>
    </row>
    <row r="287" spans="1:25" s="1" customFormat="1">
      <c r="A287" s="15">
        <v>282</v>
      </c>
      <c r="B287" s="51" t="s">
        <v>230</v>
      </c>
      <c r="C287" s="16" t="s">
        <v>305</v>
      </c>
      <c r="D287" s="17">
        <v>48</v>
      </c>
      <c r="E287" s="8">
        <f>+VLOOKUP(B287,'1. PHARMAEUROPEA'!$B$2:$G$427,6,0)</f>
        <v>3801</v>
      </c>
      <c r="F287" s="8">
        <f>+VLOOKUP(B287,'2. LABORATORIOS LTDA'!$B$2:$G$427,6,0)</f>
        <v>6721</v>
      </c>
      <c r="G287" s="8"/>
      <c r="H287" s="8">
        <f>+VLOOKUP(B287,'4. OC LA ECONOMIA'!$B$2:$G$437,6,0)</f>
        <v>3290</v>
      </c>
      <c r="I287" s="8">
        <f>+VLOOKUP(B287,'5. COBO Y ASOCIADOS'!$B$2:$G$427,6,0)</f>
        <v>6792</v>
      </c>
      <c r="J287" s="8">
        <f>+VLOOKUP(B287,'6. COOSBOY'!$B$10:$G$435,6,0)</f>
        <v>7159.0400000000009</v>
      </c>
      <c r="K287" s="905"/>
      <c r="L287" s="905"/>
      <c r="M287" s="8"/>
      <c r="N287" s="8">
        <f>+VLOOKUP(B287,'10. PRO H'!$B$2:$G$427,6,0)</f>
        <v>3335</v>
      </c>
      <c r="O287" s="905">
        <f>+VLOOKUP(B287,'11. SYD'!B283:G708,6,0)</f>
        <v>7357</v>
      </c>
      <c r="P287" s="8"/>
      <c r="Q287" s="8"/>
      <c r="R287" s="8"/>
      <c r="S287" s="905"/>
      <c r="T287" s="43">
        <f t="shared" si="5"/>
        <v>3290</v>
      </c>
      <c r="U287" s="28" t="s">
        <v>1574</v>
      </c>
      <c r="V287" s="28"/>
      <c r="W287" s="869" t="s">
        <v>1676</v>
      </c>
      <c r="X287" s="61"/>
      <c r="Y287" s="28" t="s">
        <v>1670</v>
      </c>
    </row>
    <row r="288" spans="1:25" s="1" customFormat="1">
      <c r="A288" s="15">
        <v>283</v>
      </c>
      <c r="B288" s="51" t="s">
        <v>231</v>
      </c>
      <c r="C288" s="16" t="s">
        <v>305</v>
      </c>
      <c r="D288" s="17">
        <v>96</v>
      </c>
      <c r="E288" s="8">
        <f>+VLOOKUP(B288,'1. PHARMAEUROPEA'!$B$2:$G$427,6,0)</f>
        <v>4395</v>
      </c>
      <c r="F288" s="8">
        <f>+VLOOKUP(B288,'2. LABORATORIOS LTDA'!$B$2:$G$427,6,0)</f>
        <v>4409</v>
      </c>
      <c r="G288" s="8"/>
      <c r="H288" s="8">
        <f>+VLOOKUP(B288,'4. OC LA ECONOMIA'!$B$2:$G$437,6,0)</f>
        <v>3446</v>
      </c>
      <c r="I288" s="8">
        <f>+VLOOKUP(B288,'5. COBO Y ASOCIADOS'!$B$2:$G$427,6,0)</f>
        <v>4456</v>
      </c>
      <c r="J288" s="8">
        <f>+VLOOKUP(B288,'6. COOSBOY'!$B$10:$G$435,6,0)</f>
        <v>4696.1600000000008</v>
      </c>
      <c r="K288" s="905"/>
      <c r="L288" s="905"/>
      <c r="M288" s="8"/>
      <c r="N288" s="8">
        <f>+VLOOKUP(B288,'10. PRO H'!$B$2:$G$427,6,0)</f>
        <v>3138</v>
      </c>
      <c r="O288" s="905">
        <f>+VLOOKUP(B288,'11. SYD'!B284:G709,6,0)</f>
        <v>5639</v>
      </c>
      <c r="P288" s="8"/>
      <c r="Q288" s="8"/>
      <c r="R288" s="8"/>
      <c r="S288" s="905"/>
      <c r="T288" s="43">
        <f t="shared" si="5"/>
        <v>3138</v>
      </c>
      <c r="U288" s="28" t="s">
        <v>1574</v>
      </c>
      <c r="V288" s="28"/>
      <c r="W288" s="869" t="s">
        <v>1676</v>
      </c>
      <c r="X288" s="61"/>
      <c r="Y288" s="28" t="s">
        <v>1670</v>
      </c>
    </row>
    <row r="289" spans="1:25" s="1" customFormat="1">
      <c r="A289" s="15">
        <v>284</v>
      </c>
      <c r="B289" s="51" t="s">
        <v>232</v>
      </c>
      <c r="C289" s="16" t="s">
        <v>305</v>
      </c>
      <c r="D289" s="17">
        <v>48</v>
      </c>
      <c r="E289" s="8">
        <f>+VLOOKUP(B289,'1. PHARMAEUROPEA'!$B$2:$G$427,6,0)</f>
        <v>3672</v>
      </c>
      <c r="F289" s="8">
        <f>+VLOOKUP(B289,'2. LABORATORIOS LTDA'!$B$2:$G$427,6,0)</f>
        <v>6721</v>
      </c>
      <c r="G289" s="8"/>
      <c r="H289" s="8"/>
      <c r="I289" s="8">
        <f>+VLOOKUP(B289,'5. COBO Y ASOCIADOS'!$B$2:$G$427,6,0)</f>
        <v>6792</v>
      </c>
      <c r="J289" s="8">
        <f>+VLOOKUP(B289,'6. COOSBOY'!$B$10:$G$435,6,0)</f>
        <v>7159.0400000000009</v>
      </c>
      <c r="K289" s="905"/>
      <c r="L289" s="905"/>
      <c r="M289" s="8"/>
      <c r="N289" s="8">
        <f>+VLOOKUP(B289,'10. PRO H'!$B$2:$G$427,6,0)</f>
        <v>3335</v>
      </c>
      <c r="O289" s="905">
        <f>+VLOOKUP(B289,'11. SYD'!B285:G710,6,0)</f>
        <v>7357</v>
      </c>
      <c r="P289" s="8"/>
      <c r="Q289" s="8"/>
      <c r="R289" s="8"/>
      <c r="S289" s="905"/>
      <c r="T289" s="43">
        <f t="shared" si="5"/>
        <v>3335</v>
      </c>
      <c r="U289" s="28" t="s">
        <v>1574</v>
      </c>
      <c r="V289" s="28"/>
      <c r="W289" s="869" t="s">
        <v>1676</v>
      </c>
      <c r="X289" s="61"/>
      <c r="Y289" s="28" t="s">
        <v>1670</v>
      </c>
    </row>
    <row r="290" spans="1:25" s="1" customFormat="1">
      <c r="A290" s="15">
        <v>285</v>
      </c>
      <c r="B290" s="51" t="s">
        <v>826</v>
      </c>
      <c r="C290" s="16" t="s">
        <v>305</v>
      </c>
      <c r="D290" s="17">
        <v>48</v>
      </c>
      <c r="E290" s="8">
        <f>+VLOOKUP(B290,'1. PHARMAEUROPEA'!$B$2:$G$427,6,0)</f>
        <v>3384</v>
      </c>
      <c r="F290" s="8">
        <f>+VLOOKUP(B290,'2. LABORATORIOS LTDA'!$B$2:$G$427,6,0)</f>
        <v>4409</v>
      </c>
      <c r="G290" s="8"/>
      <c r="H290" s="8">
        <f>+VLOOKUP(B290,'4. OC LA ECONOMIA'!$B$2:$G$437,6,0)</f>
        <v>3250</v>
      </c>
      <c r="I290" s="8">
        <f>+VLOOKUP(B290,'5. COBO Y ASOCIADOS'!$B$2:$G$427,6,0)</f>
        <v>4456</v>
      </c>
      <c r="J290" s="8">
        <f>+VLOOKUP(B290,'6. COOSBOY'!$B$10:$G$435,6,0)</f>
        <v>4696.1600000000008</v>
      </c>
      <c r="K290" s="905"/>
      <c r="L290" s="905"/>
      <c r="M290" s="8"/>
      <c r="N290" s="8">
        <f>+VLOOKUP(B290,'10. PRO H'!$B$2:$G$427,6,0)</f>
        <v>3125</v>
      </c>
      <c r="O290" s="905">
        <f>+VLOOKUP(B290,'11. SYD'!B286:G711,6,0)</f>
        <v>5059</v>
      </c>
      <c r="P290" s="8"/>
      <c r="Q290" s="8"/>
      <c r="R290" s="8"/>
      <c r="S290" s="905"/>
      <c r="T290" s="43">
        <f t="shared" si="5"/>
        <v>3125</v>
      </c>
      <c r="U290" s="28" t="s">
        <v>1574</v>
      </c>
      <c r="V290" s="28"/>
      <c r="W290" s="869" t="s">
        <v>1676</v>
      </c>
      <c r="X290" s="61"/>
      <c r="Y290" s="28" t="s">
        <v>1670</v>
      </c>
    </row>
    <row r="291" spans="1:25" s="1" customFormat="1" ht="30">
      <c r="A291" s="15">
        <v>286</v>
      </c>
      <c r="B291" s="51" t="s">
        <v>292</v>
      </c>
      <c r="C291" s="16" t="s">
        <v>346</v>
      </c>
      <c r="D291" s="17">
        <v>4</v>
      </c>
      <c r="E291" s="8"/>
      <c r="F291" s="8"/>
      <c r="G291" s="8"/>
      <c r="H291" s="8"/>
      <c r="I291" s="8"/>
      <c r="J291" s="8"/>
      <c r="K291" s="905"/>
      <c r="L291" s="905"/>
      <c r="M291" s="8"/>
      <c r="N291" s="8">
        <f>+VLOOKUP(B291,'10. PRO H'!$B$2:$G$427,6,0)</f>
        <v>33903</v>
      </c>
      <c r="O291" s="905"/>
      <c r="P291" s="8"/>
      <c r="Q291" s="8"/>
      <c r="R291" s="8"/>
      <c r="S291" s="905"/>
      <c r="T291" s="43">
        <f t="shared" si="5"/>
        <v>33903</v>
      </c>
      <c r="U291" s="28" t="s">
        <v>1580</v>
      </c>
      <c r="V291" s="28"/>
      <c r="W291" s="869" t="s">
        <v>368</v>
      </c>
      <c r="X291" s="61"/>
      <c r="Y291" s="28"/>
    </row>
    <row r="292" spans="1:25" s="1" customFormat="1">
      <c r="A292" s="15">
        <v>287</v>
      </c>
      <c r="B292" s="51" t="s">
        <v>210</v>
      </c>
      <c r="C292" s="16" t="s">
        <v>305</v>
      </c>
      <c r="D292" s="17">
        <v>4</v>
      </c>
      <c r="E292" s="8">
        <f>+VLOOKUP(B292,'1. PHARMAEUROPEA'!$B$2:$G$427,6,0)</f>
        <v>280000</v>
      </c>
      <c r="F292" s="8"/>
      <c r="G292" s="8"/>
      <c r="H292" s="8">
        <f>+VLOOKUP(B292,'4. OC LA ECONOMIA'!$B$2:$G$437,6,0)</f>
        <v>357869</v>
      </c>
      <c r="I292" s="8"/>
      <c r="J292" s="8">
        <f>+VLOOKUP(B292,'6. COOSBOY'!$B$10:$G$435,6,0)</f>
        <v>176346.59999999998</v>
      </c>
      <c r="K292" s="905"/>
      <c r="L292" s="905"/>
      <c r="M292" s="8"/>
      <c r="N292" s="8">
        <f>+VLOOKUP(B292,'10. PRO H'!$B$2:$G$427,6,0)</f>
        <v>175313</v>
      </c>
      <c r="O292" s="905">
        <f>+VLOOKUP(B292,'11. SYD'!B288:G713,6,0)</f>
        <v>229830</v>
      </c>
      <c r="P292" s="8"/>
      <c r="Q292" s="8"/>
      <c r="R292" s="8"/>
      <c r="S292" s="905"/>
      <c r="T292" s="43">
        <f t="shared" si="5"/>
        <v>175313</v>
      </c>
      <c r="U292" s="28" t="s">
        <v>1580</v>
      </c>
      <c r="V292" s="28"/>
      <c r="W292" s="869" t="s">
        <v>368</v>
      </c>
      <c r="X292" s="61"/>
      <c r="Y292" s="28"/>
    </row>
    <row r="293" spans="1:25" s="879" customFormat="1">
      <c r="A293" s="743">
        <v>288</v>
      </c>
      <c r="B293" s="872" t="s">
        <v>827</v>
      </c>
      <c r="C293" s="873" t="s">
        <v>305</v>
      </c>
      <c r="D293" s="874">
        <v>8</v>
      </c>
      <c r="E293" s="735"/>
      <c r="F293" s="735"/>
      <c r="G293" s="735"/>
      <c r="H293" s="735"/>
      <c r="I293" s="735"/>
      <c r="J293" s="735"/>
      <c r="K293" s="905"/>
      <c r="L293" s="905"/>
      <c r="M293" s="735"/>
      <c r="N293" s="735"/>
      <c r="O293" s="905"/>
      <c r="P293" s="735"/>
      <c r="Q293" s="735"/>
      <c r="R293" s="735"/>
      <c r="S293" s="905"/>
      <c r="T293" s="875">
        <f t="shared" si="5"/>
        <v>0</v>
      </c>
      <c r="U293" s="876"/>
      <c r="V293" s="876"/>
      <c r="W293" s="877"/>
      <c r="X293" s="878" t="s">
        <v>1675</v>
      </c>
      <c r="Y293" s="876" t="s">
        <v>1671</v>
      </c>
    </row>
    <row r="294" spans="1:25" s="879" customFormat="1">
      <c r="A294" s="743">
        <v>289</v>
      </c>
      <c r="B294" s="872" t="s">
        <v>828</v>
      </c>
      <c r="C294" s="873" t="s">
        <v>305</v>
      </c>
      <c r="D294" s="874">
        <v>12</v>
      </c>
      <c r="E294" s="735"/>
      <c r="F294" s="735"/>
      <c r="G294" s="735"/>
      <c r="H294" s="735"/>
      <c r="I294" s="735"/>
      <c r="J294" s="735"/>
      <c r="K294" s="905"/>
      <c r="L294" s="905"/>
      <c r="M294" s="735"/>
      <c r="N294" s="735"/>
      <c r="O294" s="905"/>
      <c r="P294" s="735"/>
      <c r="Q294" s="735"/>
      <c r="R294" s="735"/>
      <c r="S294" s="905"/>
      <c r="T294" s="875">
        <f t="shared" si="5"/>
        <v>0</v>
      </c>
      <c r="U294" s="876"/>
      <c r="V294" s="876"/>
      <c r="W294" s="877"/>
      <c r="X294" s="878" t="s">
        <v>1675</v>
      </c>
      <c r="Y294" s="876" t="s">
        <v>1671</v>
      </c>
    </row>
    <row r="295" spans="1:25" s="1" customFormat="1">
      <c r="A295" s="15">
        <v>290</v>
      </c>
      <c r="B295" s="51" t="s">
        <v>829</v>
      </c>
      <c r="C295" s="16" t="s">
        <v>305</v>
      </c>
      <c r="D295" s="17">
        <v>12</v>
      </c>
      <c r="E295" s="8">
        <f>+VLOOKUP(B295,'1. PHARMAEUROPEA'!$B$2:$G$427,6,0)</f>
        <v>16007</v>
      </c>
      <c r="F295" s="8">
        <f>+VLOOKUP(B295,'2. LABORATORIOS LTDA'!$B$2:$G$427,6,0)</f>
        <v>14291</v>
      </c>
      <c r="G295" s="8"/>
      <c r="H295" s="8">
        <f>+VLOOKUP(B295,'4. OC LA ECONOMIA'!$B$2:$G$437,6,0)</f>
        <v>13643</v>
      </c>
      <c r="I295" s="8"/>
      <c r="J295" s="8"/>
      <c r="K295" s="905"/>
      <c r="L295" s="905"/>
      <c r="M295" s="8"/>
      <c r="N295" s="8"/>
      <c r="O295" s="905"/>
      <c r="P295" s="8"/>
      <c r="Q295" s="8"/>
      <c r="R295" s="8"/>
      <c r="S295" s="905">
        <f>+VLOOKUP(B295,'15. DEPOSFARMA SAS'!$B$12:$G$437,6,0)</f>
        <v>10500</v>
      </c>
      <c r="T295" s="43">
        <f t="shared" si="5"/>
        <v>10500</v>
      </c>
      <c r="U295" s="28" t="s">
        <v>13</v>
      </c>
      <c r="V295" s="28"/>
      <c r="W295" s="869" t="s">
        <v>389</v>
      </c>
      <c r="X295" s="61"/>
      <c r="Y295" s="28"/>
    </row>
    <row r="296" spans="1:25" s="1" customFormat="1">
      <c r="A296" s="15">
        <v>291</v>
      </c>
      <c r="B296" s="51" t="s">
        <v>830</v>
      </c>
      <c r="C296" s="16" t="s">
        <v>305</v>
      </c>
      <c r="D296" s="17">
        <v>8</v>
      </c>
      <c r="E296" s="8">
        <f>+VLOOKUP(B296,'1. PHARMAEUROPEA'!$B$2:$G$427,6,0)</f>
        <v>12537</v>
      </c>
      <c r="F296" s="8">
        <f>+VLOOKUP(B296,'2. LABORATORIOS LTDA'!$B$2:$G$427,6,0)</f>
        <v>11194</v>
      </c>
      <c r="G296" s="8"/>
      <c r="H296" s="8">
        <f>+VLOOKUP(B296,'4. OC LA ECONOMIA'!$B$2:$G$437,6,0)</f>
        <v>10686</v>
      </c>
      <c r="I296" s="8"/>
      <c r="J296" s="8"/>
      <c r="K296" s="905"/>
      <c r="L296" s="905"/>
      <c r="M296" s="8"/>
      <c r="N296" s="8"/>
      <c r="O296" s="905"/>
      <c r="P296" s="8"/>
      <c r="Q296" s="8"/>
      <c r="R296" s="8"/>
      <c r="S296" s="905">
        <f>+VLOOKUP(B296,'15. DEPOSFARMA SAS'!$B$12:$G$437,6,0)</f>
        <v>11000</v>
      </c>
      <c r="T296" s="43">
        <f t="shared" si="5"/>
        <v>10686</v>
      </c>
      <c r="U296" s="28" t="s">
        <v>13</v>
      </c>
      <c r="V296" s="28"/>
      <c r="W296" s="869" t="s">
        <v>389</v>
      </c>
      <c r="X296" s="61"/>
      <c r="Y296" s="28"/>
    </row>
    <row r="297" spans="1:25" s="1" customFormat="1" ht="30">
      <c r="A297" s="15">
        <v>292</v>
      </c>
      <c r="B297" s="51" t="s">
        <v>831</v>
      </c>
      <c r="C297" s="16" t="s">
        <v>305</v>
      </c>
      <c r="D297" s="17">
        <v>40</v>
      </c>
      <c r="E297" s="8">
        <f>+VLOOKUP(B297,'1. PHARMAEUROPEA'!$B$2:$G$427,6,0)</f>
        <v>234181</v>
      </c>
      <c r="F297" s="8">
        <f>+VLOOKUP(B297,'2. LABORATORIOS LTDA'!$B$2:$G$427,6,0)</f>
        <v>571857</v>
      </c>
      <c r="G297" s="8"/>
      <c r="H297" s="8"/>
      <c r="I297" s="8"/>
      <c r="J297" s="8"/>
      <c r="K297" s="905"/>
      <c r="L297" s="905"/>
      <c r="M297" s="8"/>
      <c r="N297" s="8"/>
      <c r="O297" s="905">
        <f>+VLOOKUP(B297,'11. SYD'!B293:G718,6,0)</f>
        <v>221433</v>
      </c>
      <c r="P297" s="8"/>
      <c r="Q297" s="8"/>
      <c r="R297" s="8"/>
      <c r="S297" s="905"/>
      <c r="T297" s="43">
        <f t="shared" si="5"/>
        <v>221433</v>
      </c>
      <c r="U297" s="28" t="s">
        <v>1574</v>
      </c>
      <c r="V297" s="28"/>
      <c r="W297" s="869" t="s">
        <v>1689</v>
      </c>
      <c r="X297" s="61"/>
      <c r="Y297" s="28"/>
    </row>
    <row r="298" spans="1:25" s="1" customFormat="1" ht="30">
      <c r="A298" s="15">
        <v>293</v>
      </c>
      <c r="B298" s="51" t="s">
        <v>832</v>
      </c>
      <c r="C298" s="16" t="s">
        <v>305</v>
      </c>
      <c r="D298" s="17">
        <v>40</v>
      </c>
      <c r="E298" s="8">
        <f>+VLOOKUP(B298,'1. PHARMAEUROPEA'!$B$2:$G$427,6,0)</f>
        <v>199134</v>
      </c>
      <c r="F298" s="8">
        <f>+VLOOKUP(B298,'2. LABORATORIOS LTDA'!$B$2:$G$427,6,0)</f>
        <v>528606</v>
      </c>
      <c r="G298" s="8"/>
      <c r="H298" s="8"/>
      <c r="I298" s="8"/>
      <c r="J298" s="8"/>
      <c r="K298" s="905"/>
      <c r="L298" s="905"/>
      <c r="M298" s="8"/>
      <c r="N298" s="8"/>
      <c r="O298" s="905"/>
      <c r="P298" s="8"/>
      <c r="Q298" s="8"/>
      <c r="R298" s="8"/>
      <c r="S298" s="905"/>
      <c r="T298" s="43">
        <f t="shared" si="5"/>
        <v>199134</v>
      </c>
      <c r="U298" s="28" t="s">
        <v>1574</v>
      </c>
      <c r="V298" s="28"/>
      <c r="W298" s="869" t="s">
        <v>1689</v>
      </c>
      <c r="X298" s="61"/>
      <c r="Y298" s="28"/>
    </row>
    <row r="299" spans="1:25" s="879" customFormat="1">
      <c r="A299" s="743">
        <v>294</v>
      </c>
      <c r="B299" s="872" t="s">
        <v>233</v>
      </c>
      <c r="C299" s="873" t="s">
        <v>30</v>
      </c>
      <c r="D299" s="874">
        <v>4</v>
      </c>
      <c r="E299" s="735"/>
      <c r="F299" s="735"/>
      <c r="G299" s="735"/>
      <c r="H299" s="735"/>
      <c r="I299" s="735"/>
      <c r="J299" s="735"/>
      <c r="K299" s="905"/>
      <c r="L299" s="905"/>
      <c r="M299" s="735"/>
      <c r="N299" s="735"/>
      <c r="O299" s="905">
        <f>+VLOOKUP(B299,'11. SYD'!B295:G720,6,0)</f>
        <v>343035</v>
      </c>
      <c r="P299" s="735"/>
      <c r="Q299" s="735"/>
      <c r="R299" s="735"/>
      <c r="S299" s="905"/>
      <c r="T299" s="875">
        <f t="shared" si="5"/>
        <v>343035</v>
      </c>
      <c r="U299" s="876"/>
      <c r="V299" s="876"/>
      <c r="W299" s="877"/>
      <c r="X299" s="878" t="s">
        <v>1675</v>
      </c>
      <c r="Y299" s="876" t="s">
        <v>1671</v>
      </c>
    </row>
    <row r="300" spans="1:25" s="1" customFormat="1" ht="30">
      <c r="A300" s="15">
        <v>295</v>
      </c>
      <c r="B300" s="51" t="s">
        <v>833</v>
      </c>
      <c r="C300" s="16" t="s">
        <v>901</v>
      </c>
      <c r="D300" s="17">
        <v>400</v>
      </c>
      <c r="E300" s="8"/>
      <c r="F300" s="8"/>
      <c r="G300" s="8"/>
      <c r="H300" s="8"/>
      <c r="I300" s="8"/>
      <c r="J300" s="8"/>
      <c r="K300" s="905"/>
      <c r="L300" s="905"/>
      <c r="M300" s="8"/>
      <c r="N300" s="8"/>
      <c r="O300" s="905">
        <f>+VLOOKUP(B300,'11. SYD'!B296:G721,6,0)</f>
        <v>4698</v>
      </c>
      <c r="P300" s="8"/>
      <c r="Q300" s="8"/>
      <c r="R300" s="8">
        <f>+VLOOKUP(B300,'14. ASEPSIS PRODUCTS'!$B$2:$G$427,6,0)</f>
        <v>4000</v>
      </c>
      <c r="S300" s="905"/>
      <c r="T300" s="43">
        <f t="shared" si="5"/>
        <v>4000</v>
      </c>
      <c r="U300" s="28" t="s">
        <v>1583</v>
      </c>
      <c r="V300" s="28"/>
      <c r="W300" s="869" t="s">
        <v>355</v>
      </c>
      <c r="X300" s="61"/>
      <c r="Y300" s="28"/>
    </row>
    <row r="301" spans="1:25" s="1" customFormat="1">
      <c r="A301" s="15">
        <v>296</v>
      </c>
      <c r="B301" s="51" t="s">
        <v>234</v>
      </c>
      <c r="C301" s="16" t="s">
        <v>305</v>
      </c>
      <c r="D301" s="17">
        <v>4</v>
      </c>
      <c r="E301" s="8">
        <f>+VLOOKUP(B301,'1. PHARMAEUROPEA'!$B$2:$G$427,6,0)</f>
        <v>70667</v>
      </c>
      <c r="F301" s="8"/>
      <c r="G301" s="8"/>
      <c r="H301" s="8"/>
      <c r="I301" s="8"/>
      <c r="J301" s="8"/>
      <c r="K301" s="905"/>
      <c r="L301" s="905"/>
      <c r="M301" s="8"/>
      <c r="N301" s="8"/>
      <c r="O301" s="905">
        <f>+VLOOKUP(B301,'11. SYD'!B297:G722,6,0)</f>
        <v>139967.92000000001</v>
      </c>
      <c r="P301" s="8"/>
      <c r="Q301" s="8"/>
      <c r="R301" s="8"/>
      <c r="S301" s="905"/>
      <c r="T301" s="43">
        <f t="shared" si="5"/>
        <v>70667</v>
      </c>
      <c r="U301" s="28" t="s">
        <v>1573</v>
      </c>
      <c r="V301" s="28"/>
      <c r="W301" s="869" t="s">
        <v>584</v>
      </c>
      <c r="X301" s="61"/>
      <c r="Y301" s="28"/>
    </row>
    <row r="302" spans="1:25" s="1" customFormat="1">
      <c r="A302" s="15">
        <v>297</v>
      </c>
      <c r="B302" s="51" t="s">
        <v>235</v>
      </c>
      <c r="C302" s="16" t="s">
        <v>305</v>
      </c>
      <c r="D302" s="17">
        <v>16</v>
      </c>
      <c r="E302" s="8">
        <f>+VLOOKUP(B302,'1. PHARMAEUROPEA'!$B$2:$G$427,6,0)</f>
        <v>465</v>
      </c>
      <c r="F302" s="8"/>
      <c r="G302" s="8">
        <f>+VLOOKUP(B302,'3. HOSPIMEDICS'!$B$2:$G$427,6,0)</f>
        <v>668</v>
      </c>
      <c r="H302" s="8">
        <f>+VLOOKUP(B302,'4. OC LA ECONOMIA'!$B$2:$G$437,6,0)</f>
        <v>628</v>
      </c>
      <c r="I302" s="8"/>
      <c r="J302" s="8">
        <f>+VLOOKUP(B302,'6. COOSBOY'!$B$10:$G$435,6,0)</f>
        <v>364.79999999999995</v>
      </c>
      <c r="K302" s="905"/>
      <c r="L302" s="905"/>
      <c r="M302" s="8"/>
      <c r="N302" s="8">
        <f>+VLOOKUP(B302,'10. PRO H'!$B$2:$G$427,6,0)</f>
        <v>788</v>
      </c>
      <c r="O302" s="905">
        <f>+VLOOKUP(B302,'11. SYD'!B298:G723,6,0)</f>
        <v>806</v>
      </c>
      <c r="P302" s="8">
        <f>+VLOOKUP(B302,'12. REM EQUIPOS'!$B$4:$G$429,6,0)</f>
        <v>678</v>
      </c>
      <c r="Q302" s="8"/>
      <c r="R302" s="8"/>
      <c r="S302" s="905"/>
      <c r="T302" s="43">
        <f t="shared" si="5"/>
        <v>364.79999999999995</v>
      </c>
      <c r="U302" s="28" t="s">
        <v>354</v>
      </c>
      <c r="V302" s="28"/>
      <c r="W302" s="869" t="s">
        <v>395</v>
      </c>
      <c r="X302" s="61"/>
      <c r="Y302" s="28"/>
    </row>
    <row r="303" spans="1:25" s="1" customFormat="1">
      <c r="A303" s="15">
        <v>298</v>
      </c>
      <c r="B303" s="51" t="s">
        <v>236</v>
      </c>
      <c r="C303" s="16" t="s">
        <v>305</v>
      </c>
      <c r="D303" s="17">
        <v>16</v>
      </c>
      <c r="E303" s="8">
        <f>+VLOOKUP(B303,'1. PHARMAEUROPEA'!$B$2:$G$427,6,0)</f>
        <v>465</v>
      </c>
      <c r="F303" s="8"/>
      <c r="G303" s="8">
        <f>+VLOOKUP(B303,'3. HOSPIMEDICS'!$B$2:$G$427,6,0)</f>
        <v>668</v>
      </c>
      <c r="H303" s="8">
        <f>+VLOOKUP(B303,'4. OC LA ECONOMIA'!$B$2:$G$437,6,0)</f>
        <v>628</v>
      </c>
      <c r="I303" s="8"/>
      <c r="J303" s="8">
        <f>+VLOOKUP(B303,'6. COOSBOY'!$B$10:$G$435,6,0)</f>
        <v>526.67999999999995</v>
      </c>
      <c r="K303" s="905"/>
      <c r="L303" s="905"/>
      <c r="M303" s="8"/>
      <c r="N303" s="8">
        <f>+VLOOKUP(B303,'10. PRO H'!$B$2:$G$427,6,0)</f>
        <v>788</v>
      </c>
      <c r="O303" s="905">
        <f>+VLOOKUP(B303,'11. SYD'!B299:G724,6,0)</f>
        <v>821</v>
      </c>
      <c r="P303" s="8">
        <f>+VLOOKUP(B303,'12. REM EQUIPOS'!$B$4:$G$429,6,0)</f>
        <v>718</v>
      </c>
      <c r="Q303" s="8"/>
      <c r="R303" s="8"/>
      <c r="S303" s="905"/>
      <c r="T303" s="43">
        <f t="shared" si="5"/>
        <v>465</v>
      </c>
      <c r="U303" s="28" t="s">
        <v>354</v>
      </c>
      <c r="V303" s="28"/>
      <c r="W303" s="869" t="s">
        <v>395</v>
      </c>
      <c r="X303" s="61"/>
      <c r="Y303" s="28"/>
    </row>
    <row r="304" spans="1:25" s="1" customFormat="1">
      <c r="A304" s="15">
        <v>299</v>
      </c>
      <c r="B304" s="51" t="s">
        <v>237</v>
      </c>
      <c r="C304" s="16" t="s">
        <v>305</v>
      </c>
      <c r="D304" s="17">
        <v>12</v>
      </c>
      <c r="E304" s="8">
        <f>+VLOOKUP(B304,'1. PHARMAEUROPEA'!$B$2:$G$427,6,0)</f>
        <v>465</v>
      </c>
      <c r="F304" s="8"/>
      <c r="G304" s="8">
        <f>+VLOOKUP(B304,'3. HOSPIMEDICS'!$B$2:$G$427,6,0)</f>
        <v>668</v>
      </c>
      <c r="H304" s="8">
        <f>+VLOOKUP(B304,'4. OC LA ECONOMIA'!$B$2:$G$437,6,0)</f>
        <v>694</v>
      </c>
      <c r="I304" s="8"/>
      <c r="J304" s="8">
        <f>+VLOOKUP(B304,'6. COOSBOY'!$B$10:$G$435,6,0)</f>
        <v>627</v>
      </c>
      <c r="K304" s="905"/>
      <c r="L304" s="905"/>
      <c r="M304" s="8"/>
      <c r="N304" s="8">
        <f>+VLOOKUP(B304,'10. PRO H'!$B$2:$G$427,6,0)</f>
        <v>788</v>
      </c>
      <c r="O304" s="905">
        <f>+VLOOKUP(B304,'11. SYD'!B300:G725,6,0)</f>
        <v>886</v>
      </c>
      <c r="P304" s="8">
        <f>+VLOOKUP(B304,'12. REM EQUIPOS'!$B$4:$G$429,6,0)</f>
        <v>755</v>
      </c>
      <c r="Q304" s="8"/>
      <c r="R304" s="8"/>
      <c r="S304" s="905"/>
      <c r="T304" s="43">
        <f t="shared" si="5"/>
        <v>465</v>
      </c>
      <c r="U304" s="28" t="s">
        <v>354</v>
      </c>
      <c r="V304" s="28"/>
      <c r="W304" s="869" t="s">
        <v>395</v>
      </c>
      <c r="X304" s="61"/>
      <c r="Y304" s="28"/>
    </row>
    <row r="305" spans="1:25" s="1" customFormat="1">
      <c r="A305" s="15">
        <v>300</v>
      </c>
      <c r="B305" s="51" t="s">
        <v>238</v>
      </c>
      <c r="C305" s="16" t="s">
        <v>305</v>
      </c>
      <c r="D305" s="17">
        <v>160</v>
      </c>
      <c r="E305" s="8">
        <f>+VLOOKUP(B305,'1. PHARMAEUROPEA'!$B$2:$G$427,6,0)</f>
        <v>565</v>
      </c>
      <c r="F305" s="8"/>
      <c r="G305" s="8"/>
      <c r="H305" s="8">
        <f>+VLOOKUP(B305,'4. OC LA ECONOMIA'!$B$2:$G$437,6,0)</f>
        <v>781</v>
      </c>
      <c r="I305" s="8"/>
      <c r="J305" s="8">
        <f>+VLOOKUP(B305,'6. COOSBOY'!$B$10:$G$435,6,0)</f>
        <v>740.99999999999989</v>
      </c>
      <c r="K305" s="905"/>
      <c r="L305" s="905"/>
      <c r="M305" s="8"/>
      <c r="N305" s="8">
        <f>+VLOOKUP(B305,'10. PRO H'!$B$2:$G$427,6,0)</f>
        <v>788</v>
      </c>
      <c r="O305" s="905">
        <f>+VLOOKUP(B305,'11. SYD'!B301:G726,6,0)</f>
        <v>830</v>
      </c>
      <c r="P305" s="8">
        <f>+VLOOKUP(B305,'12. REM EQUIPOS'!$B$4:$G$429,6,0)</f>
        <v>769</v>
      </c>
      <c r="Q305" s="8"/>
      <c r="R305" s="8"/>
      <c r="S305" s="905">
        <f>+VLOOKUP(B305,'15. DEPOSFARMA SAS'!$B$12:$G$437,6,0)</f>
        <v>750</v>
      </c>
      <c r="T305" s="43">
        <f t="shared" si="5"/>
        <v>565</v>
      </c>
      <c r="U305" s="28" t="s">
        <v>354</v>
      </c>
      <c r="V305" s="28"/>
      <c r="W305" s="869" t="s">
        <v>395</v>
      </c>
      <c r="X305" s="61"/>
      <c r="Y305" s="28"/>
    </row>
    <row r="306" spans="1:25" s="1" customFormat="1">
      <c r="A306" s="15">
        <v>301</v>
      </c>
      <c r="B306" s="51" t="s">
        <v>239</v>
      </c>
      <c r="C306" s="16" t="s">
        <v>305</v>
      </c>
      <c r="D306" s="17">
        <v>160</v>
      </c>
      <c r="E306" s="8">
        <f>+VLOOKUP(B306,'1. PHARMAEUROPEA'!$B$2:$G$427,6,0)</f>
        <v>565</v>
      </c>
      <c r="F306" s="8"/>
      <c r="G306" s="8">
        <f>+VLOOKUP(B306,'3. HOSPIMEDICS'!$B$2:$G$427,6,0)</f>
        <v>688</v>
      </c>
      <c r="H306" s="8">
        <f>+VLOOKUP(B306,'4. OC LA ECONOMIA'!$B$2:$G$437,6,0)</f>
        <v>833</v>
      </c>
      <c r="I306" s="8"/>
      <c r="J306" s="8">
        <f>+VLOOKUP(B306,'6. COOSBOY'!$B$10:$G$435,6,0)</f>
        <v>889.19999999999993</v>
      </c>
      <c r="K306" s="905"/>
      <c r="L306" s="905"/>
      <c r="M306" s="8"/>
      <c r="N306" s="8">
        <f>+VLOOKUP(B306,'10. PRO H'!$B$2:$G$427,6,0)</f>
        <v>788</v>
      </c>
      <c r="O306" s="905">
        <f>+VLOOKUP(B306,'11. SYD'!B302:G727,6,0)</f>
        <v>830</v>
      </c>
      <c r="P306" s="8">
        <f>+VLOOKUP(B306,'12. REM EQUIPOS'!$B$4:$G$429,6,0)</f>
        <v>864</v>
      </c>
      <c r="Q306" s="8"/>
      <c r="R306" s="8"/>
      <c r="S306" s="905">
        <f>+VLOOKUP(B306,'15. DEPOSFARMA SAS'!$B$12:$G$437,6,0)</f>
        <v>750</v>
      </c>
      <c r="T306" s="43">
        <f t="shared" si="5"/>
        <v>565</v>
      </c>
      <c r="U306" s="28" t="s">
        <v>354</v>
      </c>
      <c r="V306" s="28"/>
      <c r="W306" s="869" t="s">
        <v>395</v>
      </c>
      <c r="X306" s="61"/>
      <c r="Y306" s="28"/>
    </row>
    <row r="307" spans="1:25" s="1" customFormat="1">
      <c r="A307" s="15">
        <v>302</v>
      </c>
      <c r="B307" s="51" t="s">
        <v>240</v>
      </c>
      <c r="C307" s="16" t="s">
        <v>305</v>
      </c>
      <c r="D307" s="17">
        <v>8</v>
      </c>
      <c r="E307" s="8">
        <f>+VLOOKUP(B307,'1. PHARMAEUROPEA'!$B$2:$G$427,6,0)</f>
        <v>465</v>
      </c>
      <c r="F307" s="8"/>
      <c r="G307" s="8"/>
      <c r="H307" s="8">
        <f>+VLOOKUP(B307,'4. OC LA ECONOMIA'!$B$2:$G$437,6,0)</f>
        <v>670</v>
      </c>
      <c r="I307" s="8"/>
      <c r="J307" s="8"/>
      <c r="K307" s="905"/>
      <c r="L307" s="905"/>
      <c r="M307" s="8"/>
      <c r="N307" s="8">
        <f>+VLOOKUP(B307,'10. PRO H'!$B$2:$G$427,6,0)</f>
        <v>788</v>
      </c>
      <c r="O307" s="905">
        <f>+VLOOKUP(B307,'11. SYD'!B303:G728,6,0)</f>
        <v>814</v>
      </c>
      <c r="P307" s="8">
        <f>+VLOOKUP(B307,'12. REM EQUIPOS'!$B$4:$G$429,6,0)</f>
        <v>649</v>
      </c>
      <c r="Q307" s="8"/>
      <c r="R307" s="8"/>
      <c r="S307" s="905"/>
      <c r="T307" s="43">
        <f t="shared" si="5"/>
        <v>465</v>
      </c>
      <c r="U307" s="28" t="s">
        <v>354</v>
      </c>
      <c r="V307" s="28"/>
      <c r="W307" s="869" t="s">
        <v>395</v>
      </c>
      <c r="X307" s="61"/>
      <c r="Y307" s="28"/>
    </row>
    <row r="308" spans="1:25" s="1" customFormat="1">
      <c r="A308" s="15">
        <v>303</v>
      </c>
      <c r="B308" s="51" t="s">
        <v>241</v>
      </c>
      <c r="C308" s="16" t="s">
        <v>305</v>
      </c>
      <c r="D308" s="17">
        <v>8</v>
      </c>
      <c r="E308" s="8">
        <f>+VLOOKUP(B308,'1. PHARMAEUROPEA'!$B$2:$G$427,6,0)</f>
        <v>465</v>
      </c>
      <c r="F308" s="8"/>
      <c r="G308" s="8"/>
      <c r="H308" s="8">
        <f>+VLOOKUP(B308,'4. OC LA ECONOMIA'!$B$2:$G$437,6,0)</f>
        <v>486</v>
      </c>
      <c r="I308" s="8"/>
      <c r="J308" s="8">
        <f>+VLOOKUP(B308,'6. COOSBOY'!$B$10:$G$435,6,0)</f>
        <v>319.2</v>
      </c>
      <c r="K308" s="905"/>
      <c r="L308" s="905"/>
      <c r="M308" s="8"/>
      <c r="N308" s="8">
        <f>+VLOOKUP(B308,'10. PRO H'!$B$2:$G$427,6,0)</f>
        <v>788</v>
      </c>
      <c r="O308" s="905">
        <f>+VLOOKUP(B308,'11. SYD'!B304:G729,6,0)</f>
        <v>579</v>
      </c>
      <c r="P308" s="8">
        <f>+VLOOKUP(B308,'12. REM EQUIPOS'!$B$4:$G$429,6,0)</f>
        <v>649</v>
      </c>
      <c r="Q308" s="8"/>
      <c r="R308" s="8"/>
      <c r="S308" s="905"/>
      <c r="T308" s="43">
        <f t="shared" si="5"/>
        <v>319.2</v>
      </c>
      <c r="U308" s="28" t="s">
        <v>354</v>
      </c>
      <c r="V308" s="28"/>
      <c r="W308" s="869" t="s">
        <v>395</v>
      </c>
      <c r="X308" s="61"/>
      <c r="Y308" s="28"/>
    </row>
    <row r="309" spans="1:25" s="1" customFormat="1">
      <c r="A309" s="15">
        <v>304</v>
      </c>
      <c r="B309" s="51" t="s">
        <v>242</v>
      </c>
      <c r="C309" s="16" t="s">
        <v>305</v>
      </c>
      <c r="D309" s="17">
        <v>8</v>
      </c>
      <c r="E309" s="8">
        <f>+VLOOKUP(B309,'1. PHARMAEUROPEA'!$B$2:$G$427,6,0)</f>
        <v>465</v>
      </c>
      <c r="F309" s="8"/>
      <c r="G309" s="8">
        <f>+VLOOKUP(B309,'3. HOSPIMEDICS'!$B$2:$G$427,6,0)</f>
        <v>668</v>
      </c>
      <c r="H309" s="8">
        <f>+VLOOKUP(B309,'4. OC LA ECONOMIA'!$B$2:$G$437,6,0)</f>
        <v>486</v>
      </c>
      <c r="I309" s="8"/>
      <c r="J309" s="8">
        <f>+VLOOKUP(B309,'6. COOSBOY'!$B$10:$G$435,6,0)</f>
        <v>376.2</v>
      </c>
      <c r="K309" s="905"/>
      <c r="L309" s="905"/>
      <c r="M309" s="8"/>
      <c r="N309" s="8">
        <f>+VLOOKUP(B309,'10. PRO H'!$B$2:$G$427,6,0)</f>
        <v>788</v>
      </c>
      <c r="O309" s="905">
        <f>+VLOOKUP(B309,'11. SYD'!B305:G730,6,0)</f>
        <v>579</v>
      </c>
      <c r="P309" s="8">
        <f>+VLOOKUP(B309,'12. REM EQUIPOS'!$B$4:$G$429,6,0)</f>
        <v>656</v>
      </c>
      <c r="Q309" s="8"/>
      <c r="R309" s="8"/>
      <c r="S309" s="905"/>
      <c r="T309" s="43">
        <f t="shared" si="5"/>
        <v>376.2</v>
      </c>
      <c r="U309" s="28" t="s">
        <v>354</v>
      </c>
      <c r="V309" s="28"/>
      <c r="W309" s="869" t="s">
        <v>395</v>
      </c>
      <c r="X309" s="61"/>
      <c r="Y309" s="28"/>
    </row>
    <row r="310" spans="1:25" s="1" customFormat="1">
      <c r="A310" s="15">
        <v>305</v>
      </c>
      <c r="B310" s="51" t="s">
        <v>243</v>
      </c>
      <c r="C310" s="16" t="s">
        <v>305</v>
      </c>
      <c r="D310" s="17">
        <v>200</v>
      </c>
      <c r="E310" s="8">
        <f>+VLOOKUP(B310,'1. PHARMAEUROPEA'!$B$2:$G$427,6,0)</f>
        <v>385</v>
      </c>
      <c r="F310" s="8"/>
      <c r="G310" s="8">
        <f>+VLOOKUP(B310,'3. HOSPIMEDICS'!$B$2:$G$427,6,0)</f>
        <v>371</v>
      </c>
      <c r="H310" s="8">
        <f>+VLOOKUP(B310,'4. OC LA ECONOMIA'!$B$2:$G$437,6,0)</f>
        <v>375</v>
      </c>
      <c r="I310" s="8"/>
      <c r="J310" s="8">
        <f>+VLOOKUP(B310,'6. COOSBOY'!$B$10:$G$435,6,0)</f>
        <v>372.78</v>
      </c>
      <c r="K310" s="905"/>
      <c r="L310" s="905"/>
      <c r="M310" s="8"/>
      <c r="N310" s="8">
        <f>+VLOOKUP(B310,'10. PRO H'!$B$2:$G$427,6,0)</f>
        <v>358</v>
      </c>
      <c r="O310" s="905">
        <f>+VLOOKUP(B310,'11. SYD'!B306:G731,6,0)</f>
        <v>500</v>
      </c>
      <c r="P310" s="8">
        <f>+VLOOKUP(B310,'12. REM EQUIPOS'!$B$4:$G$429,6,0)</f>
        <v>385</v>
      </c>
      <c r="Q310" s="8"/>
      <c r="R310" s="8"/>
      <c r="S310" s="905">
        <f>+VLOOKUP(B310,'15. DEPOSFARMA SAS'!$B$12:$G$437,6,0)</f>
        <v>400</v>
      </c>
      <c r="T310" s="43">
        <f t="shared" si="5"/>
        <v>358</v>
      </c>
      <c r="U310" s="28" t="s">
        <v>1580</v>
      </c>
      <c r="V310" s="28"/>
      <c r="W310" s="869" t="s">
        <v>1694</v>
      </c>
      <c r="X310" s="61"/>
      <c r="Y310" s="28"/>
    </row>
    <row r="311" spans="1:25" s="1" customFormat="1">
      <c r="A311" s="15">
        <v>306</v>
      </c>
      <c r="B311" s="51" t="s">
        <v>244</v>
      </c>
      <c r="C311" s="16" t="s">
        <v>305</v>
      </c>
      <c r="D311" s="17">
        <v>80</v>
      </c>
      <c r="E311" s="8"/>
      <c r="F311" s="8"/>
      <c r="G311" s="8">
        <f>+VLOOKUP(B311,'3. HOSPIMEDICS'!$B$2:$G$427,6,0)</f>
        <v>371</v>
      </c>
      <c r="H311" s="8">
        <f>+VLOOKUP(B311,'4. OC LA ECONOMIA'!$B$2:$G$437,6,0)</f>
        <v>375</v>
      </c>
      <c r="I311" s="8"/>
      <c r="J311" s="8">
        <f>+VLOOKUP(B311,'6. COOSBOY'!$B$10:$G$435,6,0)</f>
        <v>372.78</v>
      </c>
      <c r="K311" s="905"/>
      <c r="L311" s="905"/>
      <c r="M311" s="8"/>
      <c r="N311" s="8">
        <f>+VLOOKUP(B311,'10. PRO H'!$B$2:$G$427,6,0)</f>
        <v>358</v>
      </c>
      <c r="O311" s="905">
        <f>+VLOOKUP(B311,'11. SYD'!B307:G732,6,0)</f>
        <v>500</v>
      </c>
      <c r="P311" s="8">
        <f>+VLOOKUP(B311,'12. REM EQUIPOS'!$B$4:$G$429,6,0)</f>
        <v>385</v>
      </c>
      <c r="Q311" s="8"/>
      <c r="R311" s="8"/>
      <c r="S311" s="905">
        <f>+VLOOKUP(B311,'15. DEPOSFARMA SAS'!$B$12:$G$437,6,0)</f>
        <v>420</v>
      </c>
      <c r="T311" s="43">
        <f t="shared" si="5"/>
        <v>358</v>
      </c>
      <c r="U311" s="28" t="s">
        <v>1580</v>
      </c>
      <c r="V311" s="28"/>
      <c r="W311" s="869" t="s">
        <v>1694</v>
      </c>
      <c r="X311" s="61"/>
      <c r="Y311" s="28"/>
    </row>
    <row r="312" spans="1:25" s="1" customFormat="1">
      <c r="A312" s="15">
        <v>307</v>
      </c>
      <c r="B312" s="51" t="s">
        <v>245</v>
      </c>
      <c r="C312" s="16" t="s">
        <v>305</v>
      </c>
      <c r="D312" s="17">
        <v>80</v>
      </c>
      <c r="E312" s="8"/>
      <c r="F312" s="8"/>
      <c r="G312" s="8">
        <f>+VLOOKUP(B312,'3. HOSPIMEDICS'!$B$2:$G$427,6,0)</f>
        <v>371</v>
      </c>
      <c r="H312" s="8">
        <f>+VLOOKUP(B312,'4. OC LA ECONOMIA'!$B$2:$G$437,6,0)</f>
        <v>483</v>
      </c>
      <c r="I312" s="8"/>
      <c r="J312" s="8">
        <f>+VLOOKUP(B312,'6. COOSBOY'!$B$10:$G$435,6,0)</f>
        <v>372.78</v>
      </c>
      <c r="K312" s="905"/>
      <c r="L312" s="905"/>
      <c r="M312" s="8"/>
      <c r="N312" s="8">
        <f>+VLOOKUP(B312,'10. PRO H'!$B$2:$G$427,6,0)</f>
        <v>358</v>
      </c>
      <c r="O312" s="905">
        <f>+VLOOKUP(B312,'11. SYD'!B308:G733,6,0)</f>
        <v>500</v>
      </c>
      <c r="P312" s="8">
        <f>+VLOOKUP(B312,'12. REM EQUIPOS'!$B$4:$G$429,6,0)</f>
        <v>385</v>
      </c>
      <c r="Q312" s="8"/>
      <c r="R312" s="8"/>
      <c r="S312" s="905">
        <f>+VLOOKUP(B312,'15. DEPOSFARMA SAS'!$B$12:$G$437,6,0)</f>
        <v>420</v>
      </c>
      <c r="T312" s="43">
        <f t="shared" si="5"/>
        <v>358</v>
      </c>
      <c r="U312" s="28" t="s">
        <v>1580</v>
      </c>
      <c r="V312" s="28"/>
      <c r="W312" s="869" t="s">
        <v>1694</v>
      </c>
      <c r="X312" s="61"/>
      <c r="Y312" s="28"/>
    </row>
    <row r="313" spans="1:25" s="1" customFormat="1">
      <c r="A313" s="15">
        <v>308</v>
      </c>
      <c r="B313" s="51" t="s">
        <v>246</v>
      </c>
      <c r="C313" s="16" t="s">
        <v>305</v>
      </c>
      <c r="D313" s="17">
        <v>120</v>
      </c>
      <c r="E313" s="8">
        <f>+VLOOKUP(B313,'1. PHARMAEUROPEA'!$B$2:$G$427,6,0)</f>
        <v>445</v>
      </c>
      <c r="F313" s="8"/>
      <c r="G313" s="8">
        <f>+VLOOKUP(B313,'3. HOSPIMEDICS'!$B$2:$G$427,6,0)</f>
        <v>371</v>
      </c>
      <c r="H313" s="8">
        <f>+VLOOKUP(B313,'4. OC LA ECONOMIA'!$B$2:$G$437,6,0)</f>
        <v>375</v>
      </c>
      <c r="I313" s="8"/>
      <c r="J313" s="8">
        <f>+VLOOKUP(B313,'6. COOSBOY'!$B$10:$G$435,6,0)</f>
        <v>372.78</v>
      </c>
      <c r="K313" s="905"/>
      <c r="L313" s="905"/>
      <c r="M313" s="8"/>
      <c r="N313" s="8">
        <f>+VLOOKUP(B313,'10. PRO H'!$B$2:$G$427,6,0)</f>
        <v>358</v>
      </c>
      <c r="O313" s="905">
        <f>+VLOOKUP(B313,'11. SYD'!B309:G734,6,0)</f>
        <v>500</v>
      </c>
      <c r="P313" s="8">
        <f>+VLOOKUP(B313,'12. REM EQUIPOS'!$B$4:$G$429,6,0)</f>
        <v>440</v>
      </c>
      <c r="Q313" s="8"/>
      <c r="R313" s="8"/>
      <c r="S313" s="905">
        <f>+VLOOKUP(B313,'15. DEPOSFARMA SAS'!$B$12:$G$437,6,0)</f>
        <v>420</v>
      </c>
      <c r="T313" s="43">
        <f t="shared" si="5"/>
        <v>358</v>
      </c>
      <c r="U313" s="28" t="s">
        <v>1580</v>
      </c>
      <c r="V313" s="28"/>
      <c r="W313" s="869" t="s">
        <v>1694</v>
      </c>
      <c r="X313" s="61"/>
      <c r="Y313" s="28"/>
    </row>
    <row r="314" spans="1:25" s="1" customFormat="1">
      <c r="A314" s="15">
        <v>309</v>
      </c>
      <c r="B314" s="51" t="s">
        <v>247</v>
      </c>
      <c r="C314" s="16" t="s">
        <v>305</v>
      </c>
      <c r="D314" s="17">
        <v>120</v>
      </c>
      <c r="E314" s="8">
        <f>+VLOOKUP(B314,'1. PHARMAEUROPEA'!$B$2:$G$427,6,0)</f>
        <v>445</v>
      </c>
      <c r="F314" s="8"/>
      <c r="G314" s="8">
        <f>+VLOOKUP(B314,'3. HOSPIMEDICS'!$B$2:$G$427,6,0)</f>
        <v>381</v>
      </c>
      <c r="H314" s="8">
        <f>+VLOOKUP(B314,'4. OC LA ECONOMIA'!$B$2:$G$437,6,0)</f>
        <v>375</v>
      </c>
      <c r="I314" s="8"/>
      <c r="J314" s="8">
        <f>+VLOOKUP(B314,'6. COOSBOY'!$B$10:$G$435,6,0)</f>
        <v>372.78</v>
      </c>
      <c r="K314" s="905"/>
      <c r="L314" s="905"/>
      <c r="M314" s="8"/>
      <c r="N314" s="8">
        <f>+VLOOKUP(B314,'10. PRO H'!$B$2:$G$427,6,0)</f>
        <v>358</v>
      </c>
      <c r="O314" s="905">
        <f>+VLOOKUP(B314,'11. SYD'!B310:G735,6,0)</f>
        <v>500</v>
      </c>
      <c r="P314" s="8">
        <f>+VLOOKUP(B314,'12. REM EQUIPOS'!$B$4:$G$429,6,0)</f>
        <v>440</v>
      </c>
      <c r="Q314" s="8"/>
      <c r="R314" s="8"/>
      <c r="S314" s="905">
        <f>+VLOOKUP(B314,'15. DEPOSFARMA SAS'!$B$12:$G$437,6,0)</f>
        <v>420</v>
      </c>
      <c r="T314" s="43">
        <f t="shared" si="5"/>
        <v>358</v>
      </c>
      <c r="U314" s="28" t="s">
        <v>1580</v>
      </c>
      <c r="V314" s="28"/>
      <c r="W314" s="869" t="s">
        <v>1694</v>
      </c>
      <c r="X314" s="61"/>
      <c r="Y314" s="28"/>
    </row>
    <row r="315" spans="1:25" s="1" customFormat="1">
      <c r="A315" s="15">
        <v>310</v>
      </c>
      <c r="B315" s="51" t="s">
        <v>248</v>
      </c>
      <c r="C315" s="16" t="s">
        <v>305</v>
      </c>
      <c r="D315" s="17">
        <v>80</v>
      </c>
      <c r="E315" s="8">
        <f>+VLOOKUP(B315,'1. PHARMAEUROPEA'!$B$2:$G$427,6,0)</f>
        <v>445</v>
      </c>
      <c r="F315" s="8"/>
      <c r="G315" s="8">
        <f>+VLOOKUP(B315,'3. HOSPIMEDICS'!$B$2:$G$427,6,0)</f>
        <v>381</v>
      </c>
      <c r="H315" s="8">
        <f>+VLOOKUP(B315,'4. OC LA ECONOMIA'!$B$2:$G$437,6,0)</f>
        <v>375</v>
      </c>
      <c r="I315" s="8"/>
      <c r="J315" s="8">
        <f>+VLOOKUP(B315,'6. COOSBOY'!$B$10:$G$435,6,0)</f>
        <v>372.78</v>
      </c>
      <c r="K315" s="905"/>
      <c r="L315" s="905"/>
      <c r="M315" s="8"/>
      <c r="N315" s="8">
        <f>+VLOOKUP(B315,'10. PRO H'!$B$2:$G$427,6,0)</f>
        <v>358</v>
      </c>
      <c r="O315" s="905">
        <f>+VLOOKUP(B315,'11. SYD'!B311:G736,6,0)</f>
        <v>1167</v>
      </c>
      <c r="P315" s="8">
        <f>+VLOOKUP(B315,'12. REM EQUIPOS'!$B$4:$G$429,6,0)</f>
        <v>440</v>
      </c>
      <c r="Q315" s="8"/>
      <c r="R315" s="8"/>
      <c r="S315" s="905"/>
      <c r="T315" s="43">
        <f t="shared" si="5"/>
        <v>358</v>
      </c>
      <c r="U315" s="28" t="s">
        <v>1580</v>
      </c>
      <c r="V315" s="28"/>
      <c r="W315" s="869" t="s">
        <v>1694</v>
      </c>
      <c r="X315" s="61"/>
      <c r="Y315" s="28"/>
    </row>
    <row r="316" spans="1:25" s="1" customFormat="1">
      <c r="A316" s="15">
        <v>311</v>
      </c>
      <c r="B316" s="51" t="s">
        <v>249</v>
      </c>
      <c r="C316" s="16" t="s">
        <v>305</v>
      </c>
      <c r="D316" s="17">
        <v>200</v>
      </c>
      <c r="E316" s="8"/>
      <c r="F316" s="8"/>
      <c r="G316" s="8"/>
      <c r="H316" s="8">
        <f>+VLOOKUP(B316,'4. OC LA ECONOMIA'!$B$2:$G$437,6,0)</f>
        <v>578</v>
      </c>
      <c r="I316" s="8"/>
      <c r="J316" s="8">
        <f>+VLOOKUP(B316,'6. COOSBOY'!$B$10:$G$435,6,0)</f>
        <v>376.2</v>
      </c>
      <c r="K316" s="905"/>
      <c r="L316" s="905"/>
      <c r="M316" s="8"/>
      <c r="N316" s="8">
        <f>+VLOOKUP(B316,'10. PRO H'!$B$2:$G$427,6,0)</f>
        <v>358</v>
      </c>
      <c r="O316" s="905">
        <f>+VLOOKUP(B316,'11. SYD'!B312:G737,6,0)</f>
        <v>500</v>
      </c>
      <c r="P316" s="8">
        <f>+VLOOKUP(B316,'12. REM EQUIPOS'!$B$4:$G$429,6,0)</f>
        <v>585</v>
      </c>
      <c r="Q316" s="8"/>
      <c r="R316" s="8"/>
      <c r="S316" s="905">
        <f>+VLOOKUP(B316,'15. DEPOSFARMA SAS'!$B$12:$G$437,6,0)</f>
        <v>400</v>
      </c>
      <c r="T316" s="43">
        <f t="shared" si="5"/>
        <v>358</v>
      </c>
      <c r="U316" s="28" t="s">
        <v>1580</v>
      </c>
      <c r="V316" s="28"/>
      <c r="W316" s="869" t="s">
        <v>1694</v>
      </c>
      <c r="X316" s="61"/>
      <c r="Y316" s="28"/>
    </row>
    <row r="317" spans="1:25" s="1" customFormat="1">
      <c r="A317" s="15">
        <v>312</v>
      </c>
      <c r="B317" s="51" t="s">
        <v>250</v>
      </c>
      <c r="C317" s="16" t="s">
        <v>305</v>
      </c>
      <c r="D317" s="17">
        <v>240</v>
      </c>
      <c r="E317" s="8">
        <f>+VLOOKUP(B317,'1. PHARMAEUROPEA'!$B$2:$G$427,6,0)</f>
        <v>385</v>
      </c>
      <c r="F317" s="8"/>
      <c r="G317" s="8"/>
      <c r="H317" s="8">
        <f>+VLOOKUP(B317,'4. OC LA ECONOMIA'!$B$2:$G$437,6,0)</f>
        <v>375</v>
      </c>
      <c r="I317" s="8"/>
      <c r="J317" s="8">
        <f>+VLOOKUP(B317,'6. COOSBOY'!$B$10:$G$435,6,0)</f>
        <v>372.78</v>
      </c>
      <c r="K317" s="905"/>
      <c r="L317" s="905"/>
      <c r="M317" s="8"/>
      <c r="N317" s="8">
        <f>+VLOOKUP(B317,'10. PRO H'!$B$2:$G$427,6,0)</f>
        <v>358</v>
      </c>
      <c r="O317" s="905">
        <f>+VLOOKUP(B317,'11. SYD'!B313:G738,6,0)</f>
        <v>500</v>
      </c>
      <c r="P317" s="8">
        <f>+VLOOKUP(B317,'12. REM EQUIPOS'!$B$4:$G$429,6,0)</f>
        <v>385</v>
      </c>
      <c r="Q317" s="8"/>
      <c r="R317" s="8"/>
      <c r="S317" s="905">
        <f>+VLOOKUP(B317,'15. DEPOSFARMA SAS'!$B$12:$G$437,6,0)</f>
        <v>400</v>
      </c>
      <c r="T317" s="43">
        <f t="shared" si="5"/>
        <v>358</v>
      </c>
      <c r="U317" s="28" t="s">
        <v>1580</v>
      </c>
      <c r="V317" s="28"/>
      <c r="W317" s="869" t="s">
        <v>1694</v>
      </c>
      <c r="X317" s="61"/>
      <c r="Y317" s="28"/>
    </row>
    <row r="318" spans="1:25" s="1" customFormat="1">
      <c r="A318" s="15">
        <v>313</v>
      </c>
      <c r="B318" s="51" t="s">
        <v>251</v>
      </c>
      <c r="C318" s="16" t="s">
        <v>305</v>
      </c>
      <c r="D318" s="17">
        <v>400</v>
      </c>
      <c r="E318" s="8">
        <f>+VLOOKUP(B318,'1. PHARMAEUROPEA'!$B$2:$G$427,6,0)</f>
        <v>385</v>
      </c>
      <c r="F318" s="8"/>
      <c r="G318" s="8"/>
      <c r="H318" s="8">
        <f>+VLOOKUP(B318,'4. OC LA ECONOMIA'!$B$2:$G$437,6,0)</f>
        <v>375</v>
      </c>
      <c r="I318" s="8"/>
      <c r="J318" s="8">
        <f>+VLOOKUP(B318,'6. COOSBOY'!$B$10:$G$435,6,0)</f>
        <v>372.78</v>
      </c>
      <c r="K318" s="905"/>
      <c r="L318" s="905"/>
      <c r="M318" s="8"/>
      <c r="N318" s="8">
        <f>+VLOOKUP(B318,'10. PRO H'!$B$2:$G$427,6,0)</f>
        <v>358</v>
      </c>
      <c r="O318" s="905">
        <f>+VLOOKUP(B318,'11. SYD'!B314:G739,6,0)</f>
        <v>500</v>
      </c>
      <c r="P318" s="8">
        <f>+VLOOKUP(B318,'12. REM EQUIPOS'!$B$4:$G$429,6,0)</f>
        <v>385</v>
      </c>
      <c r="Q318" s="8"/>
      <c r="R318" s="8"/>
      <c r="S318" s="905">
        <f>+VLOOKUP(B318,'15. DEPOSFARMA SAS'!$B$12:$G$437,6,0)</f>
        <v>400</v>
      </c>
      <c r="T318" s="43">
        <f t="shared" si="5"/>
        <v>358</v>
      </c>
      <c r="U318" s="28" t="s">
        <v>1580</v>
      </c>
      <c r="V318" s="28"/>
      <c r="W318" s="869" t="s">
        <v>1694</v>
      </c>
      <c r="X318" s="61"/>
      <c r="Y318" s="28"/>
    </row>
    <row r="319" spans="1:25" s="1" customFormat="1">
      <c r="A319" s="15">
        <v>314</v>
      </c>
      <c r="B319" s="51" t="s">
        <v>252</v>
      </c>
      <c r="C319" s="16" t="s">
        <v>305</v>
      </c>
      <c r="D319" s="17">
        <v>4</v>
      </c>
      <c r="E319" s="8"/>
      <c r="F319" s="8"/>
      <c r="G319" s="8"/>
      <c r="H319" s="8">
        <f>+VLOOKUP(B319,'4. OC LA ECONOMIA'!$B$2:$G$437,6,0)</f>
        <v>398</v>
      </c>
      <c r="I319" s="8"/>
      <c r="J319" s="8"/>
      <c r="K319" s="905"/>
      <c r="L319" s="905"/>
      <c r="M319" s="8"/>
      <c r="N319" s="8">
        <f>+VLOOKUP(B319,'10. PRO H'!$B$2:$G$427,6,0)</f>
        <v>525</v>
      </c>
      <c r="O319" s="905"/>
      <c r="P319" s="8"/>
      <c r="Q319" s="8"/>
      <c r="R319" s="8"/>
      <c r="S319" s="905"/>
      <c r="T319" s="43">
        <f t="shared" si="5"/>
        <v>398</v>
      </c>
      <c r="U319" s="28" t="s">
        <v>13</v>
      </c>
      <c r="V319" s="28"/>
      <c r="W319" s="869" t="s">
        <v>1612</v>
      </c>
      <c r="X319" s="61"/>
      <c r="Y319" s="28"/>
    </row>
    <row r="320" spans="1:25" s="1" customFormat="1">
      <c r="A320" s="15">
        <v>315</v>
      </c>
      <c r="B320" s="51" t="s">
        <v>253</v>
      </c>
      <c r="C320" s="16" t="s">
        <v>305</v>
      </c>
      <c r="D320" s="17">
        <v>4</v>
      </c>
      <c r="E320" s="8"/>
      <c r="F320" s="8"/>
      <c r="G320" s="8"/>
      <c r="H320" s="8"/>
      <c r="I320" s="8"/>
      <c r="J320" s="8"/>
      <c r="K320" s="905"/>
      <c r="L320" s="905"/>
      <c r="M320" s="8"/>
      <c r="N320" s="8">
        <f>+VLOOKUP(B320,'10. PRO H'!$B$2:$G$427,6,0)</f>
        <v>525</v>
      </c>
      <c r="O320" s="905"/>
      <c r="P320" s="8"/>
      <c r="Q320" s="8"/>
      <c r="R320" s="8"/>
      <c r="S320" s="905"/>
      <c r="T320" s="43">
        <f t="shared" si="5"/>
        <v>525</v>
      </c>
      <c r="U320" s="28" t="s">
        <v>1580</v>
      </c>
      <c r="V320" s="28"/>
      <c r="W320" s="869" t="s">
        <v>1694</v>
      </c>
      <c r="X320" s="61"/>
      <c r="Y320" s="28"/>
    </row>
    <row r="321" spans="1:25" s="1" customFormat="1">
      <c r="A321" s="15">
        <v>316</v>
      </c>
      <c r="B321" s="51" t="s">
        <v>256</v>
      </c>
      <c r="C321" s="16" t="s">
        <v>305</v>
      </c>
      <c r="D321" s="17">
        <v>4</v>
      </c>
      <c r="E321" s="8">
        <f>+VLOOKUP(B321,'1. PHARMAEUROPEA'!$B$2:$G$427,6,0)</f>
        <v>6545</v>
      </c>
      <c r="F321" s="8"/>
      <c r="G321" s="8"/>
      <c r="H321" s="8"/>
      <c r="I321" s="8"/>
      <c r="J321" s="8">
        <f>+VLOOKUP(B321,'6. COOSBOY'!$B$10:$G$435,6,0)</f>
        <v>1254</v>
      </c>
      <c r="K321" s="905"/>
      <c r="L321" s="905"/>
      <c r="M321" s="8"/>
      <c r="N321" s="8"/>
      <c r="O321" s="905">
        <f>+VLOOKUP(B321,'11. SYD'!B317:G742,6,0)</f>
        <v>1429</v>
      </c>
      <c r="P321" s="8"/>
      <c r="Q321" s="8">
        <f>+VLOOKUP(B321,'13. MEDICA C.I. LTDA.'!$B$2:$G$427,6,0)</f>
        <v>2356</v>
      </c>
      <c r="R321" s="8"/>
      <c r="S321" s="905"/>
      <c r="T321" s="43">
        <f t="shared" si="5"/>
        <v>1254</v>
      </c>
      <c r="U321" s="28" t="s">
        <v>14</v>
      </c>
      <c r="V321" s="28"/>
      <c r="W321" s="869" t="s">
        <v>459</v>
      </c>
      <c r="X321" s="61"/>
      <c r="Y321" s="28"/>
    </row>
    <row r="322" spans="1:25" s="1" customFormat="1">
      <c r="A322" s="15">
        <v>317</v>
      </c>
      <c r="B322" s="51" t="s">
        <v>834</v>
      </c>
      <c r="C322" s="16" t="s">
        <v>305</v>
      </c>
      <c r="D322" s="17">
        <v>4</v>
      </c>
      <c r="E322" s="8">
        <f>+VLOOKUP(B322,'1. PHARMAEUROPEA'!$B$2:$G$427,6,0)</f>
        <v>6545</v>
      </c>
      <c r="F322" s="8"/>
      <c r="G322" s="8"/>
      <c r="H322" s="8"/>
      <c r="I322" s="8"/>
      <c r="J322" s="8">
        <f>+VLOOKUP(B322,'6. COOSBOY'!$B$10:$G$435,6,0)</f>
        <v>1254</v>
      </c>
      <c r="K322" s="905"/>
      <c r="L322" s="905"/>
      <c r="M322" s="8"/>
      <c r="N322" s="8"/>
      <c r="O322" s="905">
        <f>+VLOOKUP(B322,'11. SYD'!B318:G743,6,0)</f>
        <v>1643</v>
      </c>
      <c r="P322" s="8"/>
      <c r="Q322" s="8">
        <f>+VLOOKUP(B322,'13. MEDICA C.I. LTDA.'!$B$2:$G$427,6,0)</f>
        <v>1820</v>
      </c>
      <c r="R322" s="8"/>
      <c r="S322" s="905"/>
      <c r="T322" s="43">
        <f t="shared" si="5"/>
        <v>1254</v>
      </c>
      <c r="U322" s="28" t="s">
        <v>14</v>
      </c>
      <c r="V322" s="28"/>
      <c r="W322" s="869" t="s">
        <v>459</v>
      </c>
      <c r="X322" s="61"/>
      <c r="Y322" s="28"/>
    </row>
    <row r="323" spans="1:25" s="1" customFormat="1">
      <c r="A323" s="15">
        <v>318</v>
      </c>
      <c r="B323" s="51" t="s">
        <v>257</v>
      </c>
      <c r="C323" s="16" t="s">
        <v>305</v>
      </c>
      <c r="D323" s="17">
        <v>400</v>
      </c>
      <c r="E323" s="8">
        <f>+VLOOKUP(B323,'1. PHARMAEUROPEA'!$B$2:$G$427,6,0)</f>
        <v>1700</v>
      </c>
      <c r="F323" s="8"/>
      <c r="G323" s="8"/>
      <c r="H323" s="8">
        <f>+VLOOKUP(B323,'4. OC LA ECONOMIA'!$B$2:$G$437,6,0)</f>
        <v>1654</v>
      </c>
      <c r="I323" s="8"/>
      <c r="J323" s="8">
        <f>+VLOOKUP(B323,'6. COOSBOY'!$B$10:$G$435,6,0)</f>
        <v>1254</v>
      </c>
      <c r="K323" s="905"/>
      <c r="L323" s="905"/>
      <c r="M323" s="8">
        <f>+VLOOKUP(B323,'9. ALLERS GROUP'!$B$2:$G$427,6,0)</f>
        <v>1947</v>
      </c>
      <c r="N323" s="8">
        <f>+VLOOKUP(B323,'10. PRO H'!$B$2:$G$427,6,0)</f>
        <v>1603</v>
      </c>
      <c r="O323" s="905">
        <f>+VLOOKUP(B323,'11. SYD'!B319:G744,6,0)</f>
        <v>1643</v>
      </c>
      <c r="P323" s="8">
        <f>+VLOOKUP(B323,'12. REM EQUIPOS'!$B$4:$G$429,6,0)</f>
        <v>1320</v>
      </c>
      <c r="Q323" s="8">
        <f>+VLOOKUP(B323,'13. MEDICA C.I. LTDA.'!$B$2:$G$427,6,0)</f>
        <v>1820</v>
      </c>
      <c r="R323" s="8"/>
      <c r="S323" s="905">
        <f>+VLOOKUP(B323,'15. DEPOSFARMA SAS'!$B$12:$G$437,6,0)</f>
        <v>2150</v>
      </c>
      <c r="T323" s="43">
        <f t="shared" si="5"/>
        <v>1254</v>
      </c>
      <c r="U323" s="28" t="s">
        <v>14</v>
      </c>
      <c r="V323" s="28"/>
      <c r="W323" s="869" t="s">
        <v>459</v>
      </c>
      <c r="X323" s="61"/>
      <c r="Y323" s="28"/>
    </row>
    <row r="324" spans="1:25" s="1" customFormat="1">
      <c r="A324" s="15">
        <v>319</v>
      </c>
      <c r="B324" s="51" t="s">
        <v>258</v>
      </c>
      <c r="C324" s="16" t="s">
        <v>305</v>
      </c>
      <c r="D324" s="17">
        <v>400</v>
      </c>
      <c r="E324" s="8">
        <f>+VLOOKUP(B324,'1. PHARMAEUROPEA'!$B$2:$G$427,6,0)</f>
        <v>1700</v>
      </c>
      <c r="F324" s="8"/>
      <c r="G324" s="8"/>
      <c r="H324" s="8">
        <f>+VLOOKUP(B324,'4. OC LA ECONOMIA'!$B$2:$G$437,6,0)</f>
        <v>1471</v>
      </c>
      <c r="I324" s="8"/>
      <c r="J324" s="8">
        <f>+VLOOKUP(B324,'6. COOSBOY'!$B$10:$G$435,6,0)</f>
        <v>1254</v>
      </c>
      <c r="K324" s="905"/>
      <c r="L324" s="905"/>
      <c r="M324" s="8">
        <f>+VLOOKUP(B324,'9. ALLERS GROUP'!$B$2:$G$427,6,0)</f>
        <v>1847</v>
      </c>
      <c r="N324" s="8">
        <f>+VLOOKUP(B324,'10. PRO H'!$B$2:$G$427,6,0)</f>
        <v>1603</v>
      </c>
      <c r="O324" s="905">
        <f>+VLOOKUP(B324,'11. SYD'!B320:G745,6,0)</f>
        <v>1642.9</v>
      </c>
      <c r="P324" s="8">
        <f>+VLOOKUP(B324,'12. REM EQUIPOS'!$B$4:$G$429,6,0)</f>
        <v>1320</v>
      </c>
      <c r="Q324" s="8">
        <f>+VLOOKUP(B324,'13. MEDICA C.I. LTDA.'!$B$2:$G$427,6,0)</f>
        <v>1820</v>
      </c>
      <c r="R324" s="8"/>
      <c r="S324" s="905">
        <f>+VLOOKUP(B324,'15. DEPOSFARMA SAS'!$B$12:$G$437,6,0)</f>
        <v>2150</v>
      </c>
      <c r="T324" s="43">
        <f t="shared" si="5"/>
        <v>1254</v>
      </c>
      <c r="U324" s="28" t="s">
        <v>14</v>
      </c>
      <c r="V324" s="28"/>
      <c r="W324" s="869" t="s">
        <v>459</v>
      </c>
      <c r="X324" s="61"/>
      <c r="Y324" s="28"/>
    </row>
    <row r="325" spans="1:25" s="1" customFormat="1">
      <c r="A325" s="15">
        <v>320</v>
      </c>
      <c r="B325" s="51" t="s">
        <v>835</v>
      </c>
      <c r="C325" s="16"/>
      <c r="D325" s="17">
        <v>400</v>
      </c>
      <c r="E325" s="8">
        <f>+VLOOKUP(B325,'1. PHARMAEUROPEA'!$B$2:$G$427,6,0)</f>
        <v>1700</v>
      </c>
      <c r="F325" s="8"/>
      <c r="G325" s="8"/>
      <c r="H325" s="8">
        <f>+VLOOKUP(B325,'4. OC LA ECONOMIA'!$B$2:$G$437,6,0)</f>
        <v>1471</v>
      </c>
      <c r="I325" s="8"/>
      <c r="J325" s="8">
        <f>+VLOOKUP(B325,'6. COOSBOY'!$B$10:$G$435,6,0)</f>
        <v>1254</v>
      </c>
      <c r="K325" s="905"/>
      <c r="L325" s="905"/>
      <c r="M325" s="8">
        <f>+VLOOKUP(B325,'9. ALLERS GROUP'!$B$2:$G$427,6,0)</f>
        <v>1847</v>
      </c>
      <c r="N325" s="8">
        <f>+VLOOKUP(B325,'10. PRO H'!$B$2:$G$427,6,0)</f>
        <v>1603</v>
      </c>
      <c r="O325" s="905">
        <f>+VLOOKUP(B325,'11. SYD'!B321:G746,6,0)</f>
        <v>1642.9</v>
      </c>
      <c r="P325" s="8">
        <f>+VLOOKUP(B325,'12. REM EQUIPOS'!$B$4:$G$429,6,0)</f>
        <v>1320</v>
      </c>
      <c r="Q325" s="8">
        <f>+VLOOKUP(B325,'13. MEDICA C.I. LTDA.'!$B$2:$G$427,6,0)</f>
        <v>1820</v>
      </c>
      <c r="R325" s="8"/>
      <c r="S325" s="905">
        <f>+VLOOKUP(B325,'15. DEPOSFARMA SAS'!$B$12:$G$437,6,0)</f>
        <v>2150</v>
      </c>
      <c r="T325" s="43">
        <f t="shared" si="5"/>
        <v>1254</v>
      </c>
      <c r="U325" s="28" t="s">
        <v>14</v>
      </c>
      <c r="V325" s="28"/>
      <c r="W325" s="869" t="s">
        <v>459</v>
      </c>
      <c r="X325" s="61"/>
      <c r="Y325" s="28"/>
    </row>
    <row r="326" spans="1:25" s="1" customFormat="1">
      <c r="A326" s="15">
        <v>321</v>
      </c>
      <c r="B326" s="51" t="s">
        <v>836</v>
      </c>
      <c r="C326" s="16"/>
      <c r="D326" s="17">
        <v>8</v>
      </c>
      <c r="E326" s="8">
        <f>+VLOOKUP(B326,'1. PHARMAEUROPEA'!$B$2:$G$427,6,0)</f>
        <v>1700</v>
      </c>
      <c r="F326" s="8"/>
      <c r="G326" s="8"/>
      <c r="H326" s="8">
        <f>+VLOOKUP(B326,'4. OC LA ECONOMIA'!$B$2:$G$437,6,0)</f>
        <v>1471</v>
      </c>
      <c r="I326" s="8"/>
      <c r="J326" s="8">
        <f>+VLOOKUP(B326,'6. COOSBOY'!$B$10:$G$435,6,0)</f>
        <v>1254</v>
      </c>
      <c r="K326" s="905"/>
      <c r="L326" s="905"/>
      <c r="M326" s="8">
        <f>+VLOOKUP(B326,'9. ALLERS GROUP'!$B$2:$G$427,6,0)</f>
        <v>1847</v>
      </c>
      <c r="N326" s="8">
        <f>+VLOOKUP(B326,'10. PRO H'!$B$2:$G$427,6,0)</f>
        <v>1626</v>
      </c>
      <c r="O326" s="905">
        <f>+VLOOKUP(B326,'11. SYD'!B322:G747,6,0)</f>
        <v>1371.5</v>
      </c>
      <c r="P326" s="8">
        <f>+VLOOKUP(B326,'12. REM EQUIPOS'!$B$4:$G$429,6,0)</f>
        <v>1320</v>
      </c>
      <c r="Q326" s="8">
        <f>+VLOOKUP(B326,'13. MEDICA C.I. LTDA.'!$B$2:$G$427,6,0)</f>
        <v>1820</v>
      </c>
      <c r="R326" s="8"/>
      <c r="S326" s="905"/>
      <c r="T326" s="43">
        <f t="shared" ref="T326:T389" si="6">+MIN(E326:S326)</f>
        <v>1254</v>
      </c>
      <c r="U326" s="28" t="s">
        <v>14</v>
      </c>
      <c r="V326" s="28"/>
      <c r="W326" s="869" t="s">
        <v>459</v>
      </c>
      <c r="X326" s="61"/>
      <c r="Y326" s="28"/>
    </row>
    <row r="327" spans="1:25" s="1" customFormat="1">
      <c r="A327" s="15">
        <v>322</v>
      </c>
      <c r="B327" s="51" t="s">
        <v>254</v>
      </c>
      <c r="C327" s="16" t="s">
        <v>305</v>
      </c>
      <c r="D327" s="17">
        <v>20</v>
      </c>
      <c r="E327" s="8">
        <f>+VLOOKUP(B327,'1. PHARMAEUROPEA'!$B$2:$G$427,6,0)</f>
        <v>6545</v>
      </c>
      <c r="F327" s="8"/>
      <c r="G327" s="8"/>
      <c r="H327" s="8"/>
      <c r="I327" s="8"/>
      <c r="J327" s="8">
        <f>+VLOOKUP(B327,'6. COOSBOY'!$B$10:$G$435,6,0)</f>
        <v>2280</v>
      </c>
      <c r="K327" s="905"/>
      <c r="L327" s="905"/>
      <c r="M327" s="8"/>
      <c r="N327" s="8"/>
      <c r="O327" s="905">
        <f>+VLOOKUP(B327,'11. SYD'!B323:G748,6,0)</f>
        <v>1857.2</v>
      </c>
      <c r="P327" s="8"/>
      <c r="Q327" s="8"/>
      <c r="R327" s="8"/>
      <c r="S327" s="905"/>
      <c r="T327" s="43">
        <f t="shared" si="6"/>
        <v>1857.2</v>
      </c>
      <c r="U327" s="28" t="s">
        <v>14</v>
      </c>
      <c r="V327" s="28"/>
      <c r="W327" s="869" t="s">
        <v>459</v>
      </c>
      <c r="X327" s="61"/>
      <c r="Y327" s="28"/>
    </row>
    <row r="328" spans="1:25" s="1" customFormat="1">
      <c r="A328" s="15">
        <v>323</v>
      </c>
      <c r="B328" s="51" t="s">
        <v>255</v>
      </c>
      <c r="C328" s="16" t="s">
        <v>305</v>
      </c>
      <c r="D328" s="17">
        <v>8</v>
      </c>
      <c r="E328" s="8">
        <f>+VLOOKUP(B328,'1. PHARMAEUROPEA'!$B$2:$G$427,6,0)</f>
        <v>6545</v>
      </c>
      <c r="F328" s="8"/>
      <c r="G328" s="8"/>
      <c r="H328" s="8"/>
      <c r="I328" s="8"/>
      <c r="J328" s="8">
        <f>+VLOOKUP(B328,'6. COOSBOY'!$B$10:$G$435,6,0)</f>
        <v>1481.9999999999998</v>
      </c>
      <c r="K328" s="905"/>
      <c r="L328" s="905"/>
      <c r="M328" s="8"/>
      <c r="N328" s="8"/>
      <c r="O328" s="905">
        <f>+VLOOKUP(B328,'11. SYD'!B324:G749,6,0)</f>
        <v>1429</v>
      </c>
      <c r="P328" s="8"/>
      <c r="Q328" s="8"/>
      <c r="R328" s="8"/>
      <c r="S328" s="905"/>
      <c r="T328" s="43">
        <f t="shared" si="6"/>
        <v>1429</v>
      </c>
      <c r="U328" s="28" t="s">
        <v>14</v>
      </c>
      <c r="V328" s="28"/>
      <c r="W328" s="869" t="s">
        <v>459</v>
      </c>
      <c r="X328" s="61"/>
      <c r="Y328" s="28"/>
    </row>
    <row r="329" spans="1:25" s="1" customFormat="1">
      <c r="A329" s="15">
        <v>324</v>
      </c>
      <c r="B329" s="51" t="s">
        <v>837</v>
      </c>
      <c r="C329" s="16" t="s">
        <v>305</v>
      </c>
      <c r="D329" s="17">
        <v>50</v>
      </c>
      <c r="E329" s="8">
        <f>+VLOOKUP(B329,'1. PHARMAEUROPEA'!$B$2:$G$427,6,0)</f>
        <v>2700</v>
      </c>
      <c r="F329" s="8"/>
      <c r="G329" s="8"/>
      <c r="H329" s="8">
        <f>+VLOOKUP(B329,'4. OC LA ECONOMIA'!$B$2:$G$437,6,0)</f>
        <v>2614</v>
      </c>
      <c r="I329" s="8"/>
      <c r="J329" s="8">
        <f>+VLOOKUP(B329,'6. COOSBOY'!$B$10:$G$435,6,0)</f>
        <v>1927.7399999999998</v>
      </c>
      <c r="K329" s="905"/>
      <c r="L329" s="905"/>
      <c r="M329" s="8"/>
      <c r="N329" s="8">
        <f>+VLOOKUP(B329,'10. PRO H'!$B$2:$G$427,6,0)</f>
        <v>2032</v>
      </c>
      <c r="O329" s="905">
        <f>+VLOOKUP(B329,'11. SYD'!B325:G750,6,0)</f>
        <v>2000</v>
      </c>
      <c r="P329" s="8">
        <f>+VLOOKUP(B329,'12. REM EQUIPOS'!$B$4:$G$429,6,0)</f>
        <v>2110</v>
      </c>
      <c r="Q329" s="8">
        <f>+VLOOKUP(B329,'13. MEDICA C.I. LTDA.'!$B$2:$G$427,6,0)</f>
        <v>2398</v>
      </c>
      <c r="R329" s="8"/>
      <c r="S329" s="905">
        <f>+VLOOKUP(B329,'15. DEPOSFARMA SAS'!$B$12:$G$437,6,0)</f>
        <v>3000</v>
      </c>
      <c r="T329" s="43">
        <f t="shared" si="6"/>
        <v>1927.7399999999998</v>
      </c>
      <c r="U329" s="28" t="s">
        <v>14</v>
      </c>
      <c r="V329" s="28"/>
      <c r="W329" s="869" t="s">
        <v>1442</v>
      </c>
      <c r="X329" s="61"/>
      <c r="Y329" s="28"/>
    </row>
    <row r="330" spans="1:25" s="1" customFormat="1">
      <c r="A330" s="15">
        <v>325</v>
      </c>
      <c r="B330" s="51" t="s">
        <v>259</v>
      </c>
      <c r="C330" s="16" t="s">
        <v>305</v>
      </c>
      <c r="D330" s="17">
        <v>12</v>
      </c>
      <c r="E330" s="8">
        <f>+VLOOKUP(B330,'1. PHARMAEUROPEA'!$B$2:$G$427,6,0)</f>
        <v>850666</v>
      </c>
      <c r="F330" s="8">
        <f>+VLOOKUP(B330,'2. LABORATORIOS LTDA'!$B$2:$G$427,6,0)</f>
        <v>907714</v>
      </c>
      <c r="G330" s="8"/>
      <c r="H330" s="8"/>
      <c r="I330" s="8">
        <f>+VLOOKUP(B330,'5. COBO Y ASOCIADOS'!$B$2:$G$427,6,0)</f>
        <v>906436</v>
      </c>
      <c r="J330" s="8">
        <f>+VLOOKUP(B330,'6. COOSBOY'!$B$10:$G$435,6,0)</f>
        <v>955429.08160000015</v>
      </c>
      <c r="K330" s="905"/>
      <c r="L330" s="905"/>
      <c r="M330" s="8"/>
      <c r="N330" s="8"/>
      <c r="O330" s="905"/>
      <c r="P330" s="8"/>
      <c r="Q330" s="8"/>
      <c r="R330" s="8"/>
      <c r="S330" s="905"/>
      <c r="T330" s="43">
        <f t="shared" si="6"/>
        <v>850666</v>
      </c>
      <c r="U330" s="28" t="s">
        <v>1576</v>
      </c>
      <c r="V330" s="28"/>
      <c r="W330" s="869" t="s">
        <v>1676</v>
      </c>
      <c r="X330" s="61"/>
      <c r="Y330" s="28"/>
    </row>
    <row r="331" spans="1:25" s="1" customFormat="1">
      <c r="A331" s="15">
        <v>326</v>
      </c>
      <c r="B331" s="51" t="s">
        <v>260</v>
      </c>
      <c r="C331" s="16" t="s">
        <v>305</v>
      </c>
      <c r="D331" s="17">
        <v>12</v>
      </c>
      <c r="E331" s="8">
        <f>+VLOOKUP(B331,'1. PHARMAEUROPEA'!$B$2:$G$427,6,0)</f>
        <v>618666</v>
      </c>
      <c r="F331" s="8">
        <f>+VLOOKUP(B331,'2. LABORATORIOS LTDA'!$B$2:$G$427,6,0)</f>
        <v>859073</v>
      </c>
      <c r="G331" s="8"/>
      <c r="H331" s="8"/>
      <c r="I331" s="8">
        <f>+VLOOKUP(B331,'5. COBO Y ASOCIADOS'!$B$2:$G$427,6,0)</f>
        <v>857864</v>
      </c>
      <c r="J331" s="8">
        <f>+VLOOKUP(B331,'6. COOSBOY'!$B$10:$G$435,6,0)</f>
        <v>904232.8064</v>
      </c>
      <c r="K331" s="905"/>
      <c r="L331" s="905"/>
      <c r="M331" s="8"/>
      <c r="N331" s="8"/>
      <c r="O331" s="905"/>
      <c r="P331" s="8"/>
      <c r="Q331" s="8"/>
      <c r="R331" s="8"/>
      <c r="S331" s="905"/>
      <c r="T331" s="43">
        <f t="shared" si="6"/>
        <v>618666</v>
      </c>
      <c r="U331" s="28" t="s">
        <v>1576</v>
      </c>
      <c r="V331" s="28"/>
      <c r="W331" s="869" t="s">
        <v>1676</v>
      </c>
      <c r="X331" s="61"/>
      <c r="Y331" s="28"/>
    </row>
    <row r="332" spans="1:25" s="1" customFormat="1">
      <c r="A332" s="15">
        <v>327</v>
      </c>
      <c r="B332" s="51" t="s">
        <v>261</v>
      </c>
      <c r="C332" s="16" t="s">
        <v>305</v>
      </c>
      <c r="D332" s="17">
        <v>12</v>
      </c>
      <c r="E332" s="8">
        <f>+VLOOKUP(B332,'1. PHARMAEUROPEA'!$B$2:$G$427,6,0)</f>
        <v>618666</v>
      </c>
      <c r="F332" s="8">
        <f>+VLOOKUP(B332,'2. LABORATORIOS LTDA'!$B$2:$G$427,6,0)</f>
        <v>949222</v>
      </c>
      <c r="G332" s="8"/>
      <c r="H332" s="8"/>
      <c r="I332" s="8">
        <f>+VLOOKUP(B332,'5. COBO Y ASOCIADOS'!$B$2:$G$427,6,0)</f>
        <v>947886</v>
      </c>
      <c r="J332" s="8">
        <f>+VLOOKUP(B332,'6. COOSBOY'!$B$10:$G$435,6,0)</f>
        <v>999119.87840000016</v>
      </c>
      <c r="K332" s="905"/>
      <c r="L332" s="905"/>
      <c r="M332" s="8"/>
      <c r="N332" s="8"/>
      <c r="O332" s="905"/>
      <c r="P332" s="8"/>
      <c r="Q332" s="8"/>
      <c r="R332" s="8"/>
      <c r="S332" s="905"/>
      <c r="T332" s="43">
        <f t="shared" si="6"/>
        <v>618666</v>
      </c>
      <c r="U332" s="28" t="s">
        <v>1576</v>
      </c>
      <c r="V332" s="28"/>
      <c r="W332" s="869" t="s">
        <v>1676</v>
      </c>
      <c r="X332" s="61"/>
      <c r="Y332" s="28"/>
    </row>
    <row r="333" spans="1:25" s="1" customFormat="1">
      <c r="A333" s="15">
        <v>328</v>
      </c>
      <c r="B333" s="51" t="s">
        <v>838</v>
      </c>
      <c r="C333" s="16" t="s">
        <v>324</v>
      </c>
      <c r="D333" s="17">
        <v>200</v>
      </c>
      <c r="E333" s="8"/>
      <c r="F333" s="8"/>
      <c r="G333" s="8"/>
      <c r="H333" s="8"/>
      <c r="I333" s="8"/>
      <c r="J333" s="8">
        <f>+VLOOKUP(B333,'6. COOSBOY'!$B$10:$G$435,6,0)</f>
        <v>24684.800000000003</v>
      </c>
      <c r="K333" s="905"/>
      <c r="L333" s="905"/>
      <c r="M333" s="8"/>
      <c r="N333" s="8"/>
      <c r="O333" s="905"/>
      <c r="P333" s="8"/>
      <c r="Q333" s="8"/>
      <c r="R333" s="8"/>
      <c r="S333" s="905"/>
      <c r="T333" s="43">
        <f t="shared" si="6"/>
        <v>24684.800000000003</v>
      </c>
      <c r="U333" s="28" t="s">
        <v>14</v>
      </c>
      <c r="V333" s="28"/>
      <c r="W333" s="869" t="s">
        <v>433</v>
      </c>
      <c r="X333" s="61"/>
      <c r="Y333" s="28"/>
    </row>
    <row r="334" spans="1:25" s="1" customFormat="1">
      <c r="A334" s="15">
        <v>329</v>
      </c>
      <c r="B334" s="51" t="s">
        <v>262</v>
      </c>
      <c r="C334" s="16" t="s">
        <v>344</v>
      </c>
      <c r="D334" s="17">
        <v>80</v>
      </c>
      <c r="E334" s="8">
        <f>+VLOOKUP(B334,'1. PHARMAEUROPEA'!$B$2:$G$427,6,0)</f>
        <v>8970</v>
      </c>
      <c r="F334" s="8"/>
      <c r="G334" s="8"/>
      <c r="H334" s="8">
        <f>+VLOOKUP(B334,'4. OC LA ECONOMIA'!$B$2:$G$437,6,0)</f>
        <v>9918</v>
      </c>
      <c r="I334" s="8"/>
      <c r="J334" s="8">
        <f>+VLOOKUP(B334,'6. COOSBOY'!$B$10:$G$435,6,0)</f>
        <v>7603.7999999999993</v>
      </c>
      <c r="K334" s="905"/>
      <c r="L334" s="905">
        <f>+VLOOKUP(B334,'8. ALFA TRADING'!$B$2:$G$427,6,0)</f>
        <v>8607.2000000000007</v>
      </c>
      <c r="M334" s="8"/>
      <c r="N334" s="8">
        <f>+VLOOKUP(B334,'10. PRO H'!$B$2:$G$427,6,0)</f>
        <v>6786</v>
      </c>
      <c r="O334" s="905">
        <f>+VLOOKUP(B334,'11. SYD'!B330:G755,6,0)</f>
        <v>155.76480000000001</v>
      </c>
      <c r="P334" s="8">
        <f>+VLOOKUP(B334,'12. REM EQUIPOS'!$B$4:$G$429,6,0)</f>
        <v>7412.4</v>
      </c>
      <c r="Q334" s="8"/>
      <c r="R334" s="8">
        <f>+VLOOKUP(B334,'14. ASEPSIS PRODUCTS'!$B$2:$G$427,6,0)</f>
        <v>9976</v>
      </c>
      <c r="S334" s="905">
        <f>+VLOOKUP(B334,'15. DEPOSFARMA SAS'!$B$12:$G$437,6,0)</f>
        <v>7888</v>
      </c>
      <c r="T334" s="43">
        <f t="shared" si="6"/>
        <v>155.76480000000001</v>
      </c>
      <c r="U334" s="28" t="s">
        <v>1580</v>
      </c>
      <c r="V334" s="28"/>
      <c r="W334" s="869" t="s">
        <v>438</v>
      </c>
      <c r="X334" s="61"/>
      <c r="Y334" s="28"/>
    </row>
    <row r="335" spans="1:25" s="1" customFormat="1">
      <c r="A335" s="15">
        <v>330</v>
      </c>
      <c r="B335" s="51" t="s">
        <v>263</v>
      </c>
      <c r="C335" s="16" t="s">
        <v>345</v>
      </c>
      <c r="D335" s="17">
        <v>300</v>
      </c>
      <c r="E335" s="8">
        <f>+VLOOKUP(B335,'1. PHARMAEUROPEA'!$B$2:$G$427,6,0)</f>
        <v>7656</v>
      </c>
      <c r="F335" s="8"/>
      <c r="G335" s="8"/>
      <c r="H335" s="8">
        <f>+VLOOKUP(B335,'4. OC LA ECONOMIA'!$B$2:$G$437,6,0)</f>
        <v>6612</v>
      </c>
      <c r="I335" s="8"/>
      <c r="J335" s="8">
        <f>+VLOOKUP(B335,'6. COOSBOY'!$B$10:$G$435,6,0)</f>
        <v>7145.6000000000013</v>
      </c>
      <c r="K335" s="905"/>
      <c r="L335" s="905">
        <f>+VLOOKUP(B335,'8. ALFA TRADING'!$B$2:$G$427,6,0)</f>
        <v>8607.2000000000007</v>
      </c>
      <c r="M335" s="8"/>
      <c r="N335" s="8">
        <f>+VLOOKUP(B335,'10. PRO H'!$B$2:$G$427,6,0)</f>
        <v>6786</v>
      </c>
      <c r="O335" s="905">
        <f>+VLOOKUP(B335,'11. SYD'!B331:G756,6,0)</f>
        <v>155.76480000000001</v>
      </c>
      <c r="P335" s="8">
        <f>+VLOOKUP(B335,'12. REM EQUIPOS'!$B$4:$G$429,6,0)</f>
        <v>7412.4</v>
      </c>
      <c r="Q335" s="8"/>
      <c r="R335" s="8">
        <f>+VLOOKUP(B335,'14. ASEPSIS PRODUCTS'!$B$2:$G$427,6,0)</f>
        <v>9976</v>
      </c>
      <c r="S335" s="905">
        <f>+VLOOKUP(B335,'15. DEPOSFARMA SAS'!$B$12:$G$437,6,0)</f>
        <v>8004</v>
      </c>
      <c r="T335" s="43">
        <f t="shared" si="6"/>
        <v>155.76480000000001</v>
      </c>
      <c r="U335" s="28" t="s">
        <v>1580</v>
      </c>
      <c r="V335" s="28"/>
      <c r="W335" s="869" t="s">
        <v>438</v>
      </c>
      <c r="X335" s="61"/>
      <c r="Y335" s="28"/>
    </row>
    <row r="336" spans="1:25" s="1" customFormat="1">
      <c r="A336" s="15">
        <v>331</v>
      </c>
      <c r="B336" s="51" t="s">
        <v>839</v>
      </c>
      <c r="C336" s="16" t="s">
        <v>326</v>
      </c>
      <c r="D336" s="17">
        <v>200</v>
      </c>
      <c r="E336" s="8">
        <f>+VLOOKUP(B336,'1. PHARMAEUROPEA'!$B$2:$G$427,6,0)</f>
        <v>4400</v>
      </c>
      <c r="F336" s="8"/>
      <c r="G336" s="8"/>
      <c r="H336" s="8">
        <f>+VLOOKUP(B336,'4. OC LA ECONOMIA'!$B$2:$G$437,6,0)</f>
        <v>3750</v>
      </c>
      <c r="I336" s="8">
        <f>+VLOOKUP(B336,'5. COBO Y ASOCIADOS'!$B$2:$G$427,6,0)</f>
        <v>3384</v>
      </c>
      <c r="J336" s="8">
        <f>+VLOOKUP(B336,'6. COOSBOY'!$B$10:$G$435,6,0)</f>
        <v>3631.3103999999994</v>
      </c>
      <c r="K336" s="905"/>
      <c r="L336" s="905"/>
      <c r="M336" s="8"/>
      <c r="N336" s="8">
        <f>+VLOOKUP(B336,'10. PRO H'!$B$2:$G$427,6,0)</f>
        <v>973.24</v>
      </c>
      <c r="O336" s="905">
        <f>+VLOOKUP(B336,'11. SYD'!B332:G757,6,0)</f>
        <v>3662.3519999999999</v>
      </c>
      <c r="P336" s="8">
        <f>+VLOOKUP(B336,'12. REM EQUIPOS'!$B$4:$G$429,6,0)</f>
        <v>3630.8</v>
      </c>
      <c r="Q336" s="8">
        <f>+VLOOKUP(B336,'13. MEDICA C.I. LTDA.'!$B$2:$G$427,6,0)</f>
        <v>1494.08</v>
      </c>
      <c r="R336" s="8"/>
      <c r="S336" s="905">
        <f>+VLOOKUP(B336,'15. DEPOSFARMA SAS'!$B$12:$G$437,6,0)</f>
        <v>1450</v>
      </c>
      <c r="T336" s="43">
        <f t="shared" si="6"/>
        <v>973.24</v>
      </c>
      <c r="U336" s="28" t="s">
        <v>1580</v>
      </c>
      <c r="V336" s="28"/>
      <c r="W336" s="869" t="s">
        <v>1065</v>
      </c>
      <c r="X336" s="61"/>
      <c r="Y336" s="28"/>
    </row>
    <row r="337" spans="1:25" s="1" customFormat="1">
      <c r="A337" s="15">
        <v>332</v>
      </c>
      <c r="B337" s="51" t="s">
        <v>264</v>
      </c>
      <c r="C337" s="16" t="s">
        <v>305</v>
      </c>
      <c r="D337" s="17">
        <v>800</v>
      </c>
      <c r="E337" s="8"/>
      <c r="F337" s="8"/>
      <c r="G337" s="8"/>
      <c r="H337" s="8">
        <f>+VLOOKUP(B337,'4. OC LA ECONOMIA'!$B$2:$G$437,6,0)</f>
        <v>1054</v>
      </c>
      <c r="I337" s="8"/>
      <c r="J337" s="8">
        <f>+VLOOKUP(B337,'6. COOSBOY'!$B$10:$G$435,6,0)</f>
        <v>1190.1600000000001</v>
      </c>
      <c r="K337" s="905"/>
      <c r="L337" s="905">
        <f>+VLOOKUP(B337,'8. ALFA TRADING'!$B$2:$G$427,6,0)</f>
        <v>1020.5675</v>
      </c>
      <c r="M337" s="8"/>
      <c r="N337" s="8">
        <f>+VLOOKUP(B337,'10. PRO H'!$B$2:$G$427,6,0)</f>
        <v>1605.44</v>
      </c>
      <c r="O337" s="905"/>
      <c r="P337" s="8">
        <f>+VLOOKUP(B337,'12. REM EQUIPOS'!$B$4:$G$429,6,0)</f>
        <v>1084.5999999999999</v>
      </c>
      <c r="Q337" s="8"/>
      <c r="R337" s="8"/>
      <c r="S337" s="905"/>
      <c r="T337" s="43">
        <f t="shared" si="6"/>
        <v>1020.5675</v>
      </c>
      <c r="U337" s="28" t="s">
        <v>13</v>
      </c>
      <c r="V337" s="28"/>
      <c r="W337" s="869" t="s">
        <v>486</v>
      </c>
      <c r="X337" s="61"/>
      <c r="Y337" s="28"/>
    </row>
    <row r="338" spans="1:25" s="1" customFormat="1">
      <c r="A338" s="15">
        <v>333</v>
      </c>
      <c r="B338" s="51" t="s">
        <v>265</v>
      </c>
      <c r="C338" s="16" t="s">
        <v>902</v>
      </c>
      <c r="D338" s="17">
        <v>20</v>
      </c>
      <c r="E338" s="8">
        <f>+VLOOKUP(B338,'1. PHARMAEUROPEA'!$B$2:$G$427,6,0)</f>
        <v>58987</v>
      </c>
      <c r="F338" s="8"/>
      <c r="G338" s="8"/>
      <c r="H338" s="8">
        <f>+VLOOKUP(B338,'4. OC LA ECONOMIA'!$B$2:$G$437,6,0)</f>
        <v>59567</v>
      </c>
      <c r="I338" s="8"/>
      <c r="J338" s="8"/>
      <c r="K338" s="905"/>
      <c r="L338" s="905"/>
      <c r="M338" s="8"/>
      <c r="N338" s="8"/>
      <c r="O338" s="905">
        <f>+VLOOKUP(B338,'11. SYD'!B334:G759,6,0)</f>
        <v>71430</v>
      </c>
      <c r="P338" s="8">
        <f>+VLOOKUP(B338,'12. REM EQUIPOS'!$B$4:$G$429,6,0)</f>
        <v>56938</v>
      </c>
      <c r="Q338" s="8"/>
      <c r="R338" s="8"/>
      <c r="S338" s="905">
        <f>+VLOOKUP(B338,'15. DEPOSFARMA SAS'!$B$12:$G$437,6,0)</f>
        <v>53000</v>
      </c>
      <c r="T338" s="43">
        <f t="shared" si="6"/>
        <v>53000</v>
      </c>
      <c r="U338" s="28" t="s">
        <v>354</v>
      </c>
      <c r="V338" s="28"/>
      <c r="W338" s="869" t="s">
        <v>523</v>
      </c>
      <c r="X338" s="61"/>
      <c r="Y338" s="28"/>
    </row>
    <row r="339" spans="1:25" s="1" customFormat="1">
      <c r="A339" s="15">
        <v>334</v>
      </c>
      <c r="B339" s="51" t="s">
        <v>266</v>
      </c>
      <c r="C339" s="16" t="s">
        <v>344</v>
      </c>
      <c r="D339" s="17">
        <v>140</v>
      </c>
      <c r="E339" s="8"/>
      <c r="F339" s="8"/>
      <c r="G339" s="8"/>
      <c r="H339" s="8"/>
      <c r="I339" s="8"/>
      <c r="J339" s="8"/>
      <c r="K339" s="905">
        <v>38000</v>
      </c>
      <c r="L339" s="905"/>
      <c r="M339" s="8"/>
      <c r="N339" s="8">
        <f>+VLOOKUP(B339,'10. PRO H'!$B$2:$G$427,6,0)</f>
        <v>28700</v>
      </c>
      <c r="O339" s="905">
        <f>+VLOOKUP(B339,'11. SYD'!B335:G760,6,0)</f>
        <v>857</v>
      </c>
      <c r="P339" s="8"/>
      <c r="Q339" s="8"/>
      <c r="R339" s="8"/>
      <c r="S339" s="905"/>
      <c r="T339" s="43">
        <f t="shared" si="6"/>
        <v>857</v>
      </c>
      <c r="U339" s="28" t="s">
        <v>1580</v>
      </c>
      <c r="V339" s="28"/>
      <c r="W339" s="869" t="s">
        <v>365</v>
      </c>
      <c r="X339" s="61"/>
      <c r="Y339" s="28"/>
    </row>
    <row r="340" spans="1:25" s="879" customFormat="1" ht="30">
      <c r="A340" s="743">
        <v>335</v>
      </c>
      <c r="B340" s="872" t="s">
        <v>840</v>
      </c>
      <c r="C340" s="873" t="s">
        <v>305</v>
      </c>
      <c r="D340" s="874">
        <v>12</v>
      </c>
      <c r="E340" s="735"/>
      <c r="F340" s="735"/>
      <c r="G340" s="735"/>
      <c r="H340" s="735"/>
      <c r="I340" s="735"/>
      <c r="J340" s="735"/>
      <c r="K340" s="905"/>
      <c r="L340" s="905"/>
      <c r="M340" s="735"/>
      <c r="N340" s="735"/>
      <c r="O340" s="905"/>
      <c r="P340" s="735"/>
      <c r="Q340" s="735"/>
      <c r="R340" s="735"/>
      <c r="S340" s="905"/>
      <c r="T340" s="875">
        <f t="shared" si="6"/>
        <v>0</v>
      </c>
      <c r="U340" s="876"/>
      <c r="V340" s="876"/>
      <c r="W340" s="877"/>
      <c r="X340" s="878" t="s">
        <v>1675</v>
      </c>
      <c r="Y340" s="876" t="s">
        <v>1671</v>
      </c>
    </row>
    <row r="341" spans="1:25" s="879" customFormat="1" ht="30">
      <c r="A341" s="743">
        <v>336</v>
      </c>
      <c r="B341" s="872" t="s">
        <v>841</v>
      </c>
      <c r="C341" s="873" t="s">
        <v>305</v>
      </c>
      <c r="D341" s="874">
        <v>12</v>
      </c>
      <c r="E341" s="735"/>
      <c r="F341" s="735"/>
      <c r="G341" s="735"/>
      <c r="H341" s="735"/>
      <c r="I341" s="735"/>
      <c r="J341" s="735"/>
      <c r="K341" s="905"/>
      <c r="L341" s="905"/>
      <c r="M341" s="735"/>
      <c r="N341" s="735"/>
      <c r="O341" s="905"/>
      <c r="P341" s="735"/>
      <c r="Q341" s="735"/>
      <c r="R341" s="735"/>
      <c r="S341" s="905"/>
      <c r="T341" s="875">
        <f t="shared" si="6"/>
        <v>0</v>
      </c>
      <c r="U341" s="876"/>
      <c r="V341" s="876"/>
      <c r="W341" s="877"/>
      <c r="X341" s="878" t="s">
        <v>1675</v>
      </c>
      <c r="Y341" s="876" t="s">
        <v>1671</v>
      </c>
    </row>
    <row r="342" spans="1:25" s="1" customFormat="1">
      <c r="A342" s="15">
        <v>337</v>
      </c>
      <c r="B342" s="51" t="s">
        <v>842</v>
      </c>
      <c r="C342" s="16" t="s">
        <v>305</v>
      </c>
      <c r="D342" s="17">
        <v>8</v>
      </c>
      <c r="E342" s="8">
        <f>+VLOOKUP(B342,'1. PHARMAEUROPEA'!$B$2:$G$427,6,0)</f>
        <v>2431</v>
      </c>
      <c r="F342" s="8"/>
      <c r="G342" s="8"/>
      <c r="H342" s="8">
        <f>+VLOOKUP(B342,'4. OC LA ECONOMIA'!$B$2:$G$437,6,0)</f>
        <v>2238</v>
      </c>
      <c r="I342" s="8"/>
      <c r="J342" s="8">
        <f>+VLOOKUP(B342,'6. COOSBOY'!$B$10:$G$435,6,0)</f>
        <v>1862.7599999999998</v>
      </c>
      <c r="K342" s="905"/>
      <c r="L342" s="905"/>
      <c r="M342" s="8"/>
      <c r="N342" s="8"/>
      <c r="O342" s="905">
        <f>+VLOOKUP(B342,'11. SYD'!B338:G763,6,0)</f>
        <v>2516</v>
      </c>
      <c r="P342" s="8">
        <f>+VLOOKUP(B342,'12. REM EQUIPOS'!$B$4:$G$429,6,0)</f>
        <v>2006</v>
      </c>
      <c r="Q342" s="8"/>
      <c r="R342" s="8"/>
      <c r="S342" s="905"/>
      <c r="T342" s="43">
        <f t="shared" si="6"/>
        <v>1862.7599999999998</v>
      </c>
      <c r="U342" s="28" t="s">
        <v>14</v>
      </c>
      <c r="V342" s="28"/>
      <c r="W342" s="869" t="s">
        <v>395</v>
      </c>
      <c r="X342" s="894"/>
      <c r="Y342" s="28"/>
    </row>
    <row r="343" spans="1:25" s="1" customFormat="1">
      <c r="A343" s="15">
        <v>338</v>
      </c>
      <c r="B343" s="51" t="s">
        <v>843</v>
      </c>
      <c r="C343" s="16" t="s">
        <v>305</v>
      </c>
      <c r="D343" s="17">
        <v>8</v>
      </c>
      <c r="E343" s="8">
        <f>+VLOOKUP(B343,'1. PHARMAEUROPEA'!$B$2:$G$427,6,0)</f>
        <v>2644</v>
      </c>
      <c r="F343" s="8"/>
      <c r="G343" s="8"/>
      <c r="H343" s="8">
        <f>+VLOOKUP(B343,'4. OC LA ECONOMIA'!$B$2:$G$437,6,0)</f>
        <v>2328</v>
      </c>
      <c r="I343" s="8"/>
      <c r="J343" s="8">
        <f>+VLOOKUP(B343,'6. COOSBOY'!$B$10:$G$435,6,0)</f>
        <v>2547.8999999999996</v>
      </c>
      <c r="K343" s="905"/>
      <c r="L343" s="905"/>
      <c r="M343" s="8"/>
      <c r="N343" s="8"/>
      <c r="O343" s="905">
        <f>+VLOOKUP(B343,'11. SYD'!B339:G764,6,0)</f>
        <v>2737</v>
      </c>
      <c r="P343" s="8">
        <f>+VLOOKUP(B343,'12. REM EQUIPOS'!$B$4:$G$429,6,0)</f>
        <v>2182</v>
      </c>
      <c r="Q343" s="8"/>
      <c r="R343" s="8"/>
      <c r="S343" s="905"/>
      <c r="T343" s="43">
        <f t="shared" si="6"/>
        <v>2182</v>
      </c>
      <c r="U343" s="28" t="s">
        <v>354</v>
      </c>
      <c r="V343" s="28"/>
      <c r="W343" s="869" t="s">
        <v>395</v>
      </c>
      <c r="X343" s="61"/>
      <c r="Y343" s="28"/>
    </row>
    <row r="344" spans="1:25" s="1" customFormat="1">
      <c r="A344" s="15">
        <v>339</v>
      </c>
      <c r="B344" s="51" t="s">
        <v>844</v>
      </c>
      <c r="C344" s="16" t="s">
        <v>305</v>
      </c>
      <c r="D344" s="17">
        <v>8</v>
      </c>
      <c r="E344" s="8">
        <f>+VLOOKUP(B344,'1. PHARMAEUROPEA'!$B$2:$G$427,6,0)</f>
        <v>2708</v>
      </c>
      <c r="F344" s="8"/>
      <c r="G344" s="8"/>
      <c r="H344" s="8">
        <f>+VLOOKUP(B344,'4. OC LA ECONOMIA'!$B$2:$G$437,6,0)</f>
        <v>2384</v>
      </c>
      <c r="I344" s="8"/>
      <c r="J344" s="8">
        <f>+VLOOKUP(B344,'6. COOSBOY'!$B$10:$G$435,6,0)</f>
        <v>2547.8999999999996</v>
      </c>
      <c r="K344" s="905"/>
      <c r="L344" s="905"/>
      <c r="M344" s="8"/>
      <c r="N344" s="8"/>
      <c r="O344" s="905">
        <f>+VLOOKUP(B344,'11. SYD'!B340:G765,6,0)</f>
        <v>2804</v>
      </c>
      <c r="P344" s="8">
        <f>+VLOOKUP(B344,'12. REM EQUIPOS'!$B$4:$G$429,6,0)</f>
        <v>2236</v>
      </c>
      <c r="Q344" s="8"/>
      <c r="R344" s="8"/>
      <c r="S344" s="905"/>
      <c r="T344" s="43">
        <f t="shared" si="6"/>
        <v>2236</v>
      </c>
      <c r="U344" s="28" t="s">
        <v>354</v>
      </c>
      <c r="V344" s="28"/>
      <c r="W344" s="869" t="s">
        <v>395</v>
      </c>
      <c r="X344" s="61"/>
      <c r="Y344" s="28"/>
    </row>
    <row r="345" spans="1:25" s="1" customFormat="1">
      <c r="A345" s="15">
        <v>340</v>
      </c>
      <c r="B345" s="51" t="s">
        <v>845</v>
      </c>
      <c r="C345" s="16" t="s">
        <v>305</v>
      </c>
      <c r="D345" s="17">
        <v>8</v>
      </c>
      <c r="E345" s="8">
        <f>+VLOOKUP(B345,'1. PHARMAEUROPEA'!$B$2:$G$427,6,0)</f>
        <v>2796</v>
      </c>
      <c r="F345" s="8"/>
      <c r="G345" s="8"/>
      <c r="H345" s="8">
        <f>+VLOOKUP(B345,'4. OC LA ECONOMIA'!$B$2:$G$437,6,0)</f>
        <v>2384</v>
      </c>
      <c r="I345" s="8"/>
      <c r="J345" s="8">
        <f>+VLOOKUP(B345,'6. COOSBOY'!$B$10:$G$435,6,0)</f>
        <v>2547.8999999999996</v>
      </c>
      <c r="K345" s="905"/>
      <c r="L345" s="905"/>
      <c r="M345" s="8"/>
      <c r="N345" s="8"/>
      <c r="O345" s="905">
        <f>+VLOOKUP(B345,'11. SYD'!B341:G766,6,0)</f>
        <v>1786</v>
      </c>
      <c r="P345" s="8">
        <f>+VLOOKUP(B345,'12. REM EQUIPOS'!$B$4:$G$429,6,0)</f>
        <v>2307</v>
      </c>
      <c r="Q345" s="8"/>
      <c r="R345" s="8"/>
      <c r="S345" s="905"/>
      <c r="T345" s="43">
        <f t="shared" si="6"/>
        <v>1786</v>
      </c>
      <c r="U345" s="28" t="s">
        <v>354</v>
      </c>
      <c r="V345" s="28"/>
      <c r="W345" s="869" t="s">
        <v>395</v>
      </c>
      <c r="X345" s="61"/>
      <c r="Y345" s="28"/>
    </row>
    <row r="346" spans="1:25" s="1" customFormat="1">
      <c r="A346" s="15">
        <v>341</v>
      </c>
      <c r="B346" s="51" t="s">
        <v>267</v>
      </c>
      <c r="C346" s="16" t="s">
        <v>305</v>
      </c>
      <c r="D346" s="17">
        <v>8</v>
      </c>
      <c r="E346" s="8">
        <f>+VLOOKUP(B346,'1. PHARMAEUROPEA'!$B$2:$G$427,6,0)</f>
        <v>2837</v>
      </c>
      <c r="F346" s="8"/>
      <c r="G346" s="8"/>
      <c r="H346" s="8">
        <f>+VLOOKUP(B346,'4. OC LA ECONOMIA'!$B$2:$G$437,6,0)</f>
        <v>2498</v>
      </c>
      <c r="I346" s="8"/>
      <c r="J346" s="8">
        <f>+VLOOKUP(B346,'6. COOSBOY'!$B$10:$G$435,6,0)</f>
        <v>2547.8999999999996</v>
      </c>
      <c r="K346" s="905"/>
      <c r="L346" s="905"/>
      <c r="M346" s="8"/>
      <c r="N346" s="8"/>
      <c r="O346" s="905">
        <f>+VLOOKUP(B346,'11. SYD'!B342:G767,6,0)</f>
        <v>3040</v>
      </c>
      <c r="P346" s="8">
        <f>+VLOOKUP(B346,'12. REM EQUIPOS'!$B$4:$G$429,6,0)</f>
        <v>2341</v>
      </c>
      <c r="Q346" s="8"/>
      <c r="R346" s="8"/>
      <c r="S346" s="905"/>
      <c r="T346" s="43">
        <f t="shared" si="6"/>
        <v>2341</v>
      </c>
      <c r="U346" s="28" t="s">
        <v>354</v>
      </c>
      <c r="V346" s="28"/>
      <c r="W346" s="869" t="s">
        <v>395</v>
      </c>
      <c r="X346" s="61"/>
      <c r="Y346" s="28"/>
    </row>
    <row r="347" spans="1:25" s="1" customFormat="1">
      <c r="A347" s="15">
        <v>342</v>
      </c>
      <c r="B347" s="51" t="s">
        <v>268</v>
      </c>
      <c r="C347" s="16" t="s">
        <v>305</v>
      </c>
      <c r="D347" s="17">
        <v>8</v>
      </c>
      <c r="E347" s="8">
        <f>+VLOOKUP(B347,'1. PHARMAEUROPEA'!$B$2:$G$427,6,0)</f>
        <v>3111</v>
      </c>
      <c r="F347" s="8"/>
      <c r="G347" s="8"/>
      <c r="H347" s="8">
        <f>+VLOOKUP(B347,'4. OC LA ECONOMIA'!$B$2:$G$437,6,0)</f>
        <v>2036</v>
      </c>
      <c r="I347" s="8"/>
      <c r="J347" s="8">
        <f>+VLOOKUP(B347,'6. COOSBOY'!$B$10:$G$435,6,0)</f>
        <v>2547.8999999999996</v>
      </c>
      <c r="K347" s="905"/>
      <c r="L347" s="905"/>
      <c r="M347" s="8"/>
      <c r="N347" s="8"/>
      <c r="O347" s="905">
        <f>+VLOOKUP(B347,'11. SYD'!B343:G768,6,0)</f>
        <v>3333</v>
      </c>
      <c r="P347" s="8">
        <f>+VLOOKUP(B347,'12. REM EQUIPOS'!$B$4:$G$429,6,0)</f>
        <v>2567</v>
      </c>
      <c r="Q347" s="8"/>
      <c r="R347" s="8"/>
      <c r="S347" s="905"/>
      <c r="T347" s="43">
        <f t="shared" si="6"/>
        <v>2036</v>
      </c>
      <c r="U347" s="28" t="s">
        <v>354</v>
      </c>
      <c r="V347" s="28"/>
      <c r="W347" s="869" t="s">
        <v>395</v>
      </c>
      <c r="X347" s="61"/>
      <c r="Y347" s="28" t="s">
        <v>1670</v>
      </c>
    </row>
    <row r="348" spans="1:25" s="1" customFormat="1">
      <c r="A348" s="15">
        <v>343</v>
      </c>
      <c r="B348" s="51" t="s">
        <v>846</v>
      </c>
      <c r="C348" s="16" t="s">
        <v>305</v>
      </c>
      <c r="D348" s="17">
        <v>8</v>
      </c>
      <c r="E348" s="8"/>
      <c r="F348" s="8"/>
      <c r="G348" s="8"/>
      <c r="H348" s="8">
        <f>+VLOOKUP(B348,'4. OC LA ECONOMIA'!$B$2:$G$437,6,0)</f>
        <v>1614</v>
      </c>
      <c r="I348" s="8"/>
      <c r="J348" s="8">
        <f>+VLOOKUP(B348,'6. COOSBOY'!$B$10:$G$435,6,0)</f>
        <v>2547.8999999999996</v>
      </c>
      <c r="K348" s="905"/>
      <c r="L348" s="905"/>
      <c r="M348" s="8"/>
      <c r="N348" s="8"/>
      <c r="O348" s="905">
        <f>+VLOOKUP(B348,'11. SYD'!B344:G769,6,0)</f>
        <v>1786</v>
      </c>
      <c r="P348" s="8"/>
      <c r="Q348" s="8"/>
      <c r="R348" s="8"/>
      <c r="S348" s="905"/>
      <c r="T348" s="43">
        <f t="shared" si="6"/>
        <v>1614</v>
      </c>
      <c r="U348" s="28" t="s">
        <v>13</v>
      </c>
      <c r="V348" s="28"/>
      <c r="W348" s="869" t="s">
        <v>395</v>
      </c>
      <c r="X348" s="61"/>
      <c r="Y348" s="28"/>
    </row>
    <row r="349" spans="1:25" s="1" customFormat="1">
      <c r="A349" s="15">
        <v>344</v>
      </c>
      <c r="B349" s="51" t="s">
        <v>847</v>
      </c>
      <c r="C349" s="16" t="s">
        <v>305</v>
      </c>
      <c r="D349" s="17">
        <v>4</v>
      </c>
      <c r="E349" s="8"/>
      <c r="F349" s="8"/>
      <c r="G349" s="8"/>
      <c r="H349" s="8"/>
      <c r="I349" s="8"/>
      <c r="J349" s="8">
        <f>+VLOOKUP(B349,'6. COOSBOY'!$B$10:$G$435,6,0)</f>
        <v>2547.8999999999996</v>
      </c>
      <c r="K349" s="905"/>
      <c r="L349" s="905"/>
      <c r="M349" s="8"/>
      <c r="N349" s="8"/>
      <c r="O349" s="905">
        <f>+VLOOKUP(B349,'11. SYD'!B345:G770,6,0)</f>
        <v>1786</v>
      </c>
      <c r="P349" s="8"/>
      <c r="Q349" s="8"/>
      <c r="R349" s="8"/>
      <c r="S349" s="905"/>
      <c r="T349" s="43">
        <f t="shared" si="6"/>
        <v>1786</v>
      </c>
      <c r="U349" s="28" t="s">
        <v>14</v>
      </c>
      <c r="V349" s="28"/>
      <c r="W349" s="869" t="s">
        <v>1688</v>
      </c>
      <c r="X349" s="61"/>
      <c r="Y349" s="28"/>
    </row>
    <row r="350" spans="1:25" s="1" customFormat="1">
      <c r="A350" s="15">
        <v>345</v>
      </c>
      <c r="B350" s="51" t="s">
        <v>269</v>
      </c>
      <c r="C350" s="16" t="s">
        <v>305</v>
      </c>
      <c r="D350" s="17">
        <v>4</v>
      </c>
      <c r="E350" s="8">
        <f>+VLOOKUP(B350,'1. PHARMAEUROPEA'!$B$2:$G$427,6,0)</f>
        <v>7048</v>
      </c>
      <c r="F350" s="8"/>
      <c r="G350" s="8"/>
      <c r="H350" s="8">
        <f>+VLOOKUP(B350,'4. OC LA ECONOMIA'!$B$2:$G$437,6,0)</f>
        <v>5707</v>
      </c>
      <c r="I350" s="8"/>
      <c r="J350" s="8"/>
      <c r="K350" s="905"/>
      <c r="L350" s="905"/>
      <c r="M350" s="8"/>
      <c r="N350" s="8"/>
      <c r="O350" s="905">
        <f>+VLOOKUP(B350,'11. SYD'!B346:G771,6,0)</f>
        <v>5800</v>
      </c>
      <c r="P350" s="8">
        <f>+VLOOKUP(B350,'12. REM EQUIPOS'!$B$4:$G$429,6,0)</f>
        <v>5815.08</v>
      </c>
      <c r="Q350" s="8"/>
      <c r="R350" s="8"/>
      <c r="S350" s="905">
        <f>+VLOOKUP(B350,'15. DEPOSFARMA SAS'!$B$12:$G$437,6,0)</f>
        <v>5579.6</v>
      </c>
      <c r="T350" s="43">
        <f t="shared" si="6"/>
        <v>5579.6</v>
      </c>
      <c r="U350" s="28" t="s">
        <v>13</v>
      </c>
      <c r="V350" s="28"/>
      <c r="W350" s="869" t="s">
        <v>395</v>
      </c>
      <c r="X350" s="61"/>
      <c r="Y350" s="28"/>
    </row>
    <row r="351" spans="1:25" s="1" customFormat="1">
      <c r="A351" s="15">
        <v>346</v>
      </c>
      <c r="B351" s="51" t="s">
        <v>848</v>
      </c>
      <c r="C351" s="16"/>
      <c r="D351" s="17">
        <v>4</v>
      </c>
      <c r="E351" s="8">
        <f>+VLOOKUP(B351,'1. PHARMAEUROPEA'!$B$2:$G$427,6,0)</f>
        <v>7048</v>
      </c>
      <c r="F351" s="8"/>
      <c r="G351" s="8"/>
      <c r="H351" s="8">
        <f>+VLOOKUP(B351,'4. OC LA ECONOMIA'!$B$2:$G$437,6,0)</f>
        <v>6206</v>
      </c>
      <c r="I351" s="8"/>
      <c r="J351" s="8">
        <f>+VLOOKUP(B351,'6. COOSBOY'!$B$10:$G$435,6,0)</f>
        <v>6347.5199999999986</v>
      </c>
      <c r="K351" s="905"/>
      <c r="L351" s="905"/>
      <c r="M351" s="8"/>
      <c r="N351" s="8"/>
      <c r="O351" s="905">
        <f>+VLOOKUP(B351,'11. SYD'!B347:G772,6,0)</f>
        <v>7296.4</v>
      </c>
      <c r="P351" s="8">
        <f>+VLOOKUP(B351,'12. REM EQUIPOS'!$B$4:$G$429,6,0)</f>
        <v>5815.08</v>
      </c>
      <c r="Q351" s="8"/>
      <c r="R351" s="8"/>
      <c r="S351" s="905">
        <f>+VLOOKUP(B351,'15. DEPOSFARMA SAS'!$B$12:$G$437,6,0)</f>
        <v>5579.6</v>
      </c>
      <c r="T351" s="43">
        <f t="shared" si="6"/>
        <v>5579.6</v>
      </c>
      <c r="U351" s="28" t="s">
        <v>354</v>
      </c>
      <c r="V351" s="28"/>
      <c r="W351" s="869" t="s">
        <v>395</v>
      </c>
      <c r="X351" s="61"/>
      <c r="Y351" s="28"/>
    </row>
    <row r="352" spans="1:25" s="1" customFormat="1">
      <c r="A352" s="15">
        <v>347</v>
      </c>
      <c r="B352" s="51" t="s">
        <v>270</v>
      </c>
      <c r="C352" s="16" t="s">
        <v>305</v>
      </c>
      <c r="D352" s="17">
        <v>8</v>
      </c>
      <c r="E352" s="8">
        <f>+VLOOKUP(B352,'1. PHARMAEUROPEA'!$B$2:$G$427,6,0)</f>
        <v>7048</v>
      </c>
      <c r="F352" s="8"/>
      <c r="G352" s="8"/>
      <c r="H352" s="8">
        <f>+VLOOKUP(B352,'4. OC LA ECONOMIA'!$B$2:$G$437,6,0)</f>
        <v>6206</v>
      </c>
      <c r="I352" s="8"/>
      <c r="J352" s="8">
        <f>+VLOOKUP(B352,'6. COOSBOY'!$B$10:$G$435,6,0)</f>
        <v>6347.5199999999986</v>
      </c>
      <c r="K352" s="905"/>
      <c r="L352" s="905"/>
      <c r="M352" s="8"/>
      <c r="N352" s="8"/>
      <c r="O352" s="905">
        <f>+VLOOKUP(B352,'11. SYD'!B348:G773,6,0)</f>
        <v>5800</v>
      </c>
      <c r="P352" s="8">
        <f>+VLOOKUP(B352,'12. REM EQUIPOS'!$B$4:$G$429,6,0)</f>
        <v>5815.08</v>
      </c>
      <c r="Q352" s="8"/>
      <c r="R352" s="8"/>
      <c r="S352" s="905">
        <f>+VLOOKUP(B352,'15. DEPOSFARMA SAS'!$B$12:$G$437,6,0)</f>
        <v>5579.6</v>
      </c>
      <c r="T352" s="43">
        <f t="shared" si="6"/>
        <v>5579.6</v>
      </c>
      <c r="U352" s="28" t="s">
        <v>354</v>
      </c>
      <c r="V352" s="28"/>
      <c r="W352" s="869" t="s">
        <v>395</v>
      </c>
      <c r="X352" s="61"/>
      <c r="Y352" s="28"/>
    </row>
    <row r="353" spans="1:25" s="1" customFormat="1">
      <c r="A353" s="15">
        <v>348</v>
      </c>
      <c r="B353" s="51" t="s">
        <v>849</v>
      </c>
      <c r="C353" s="16" t="s">
        <v>305</v>
      </c>
      <c r="D353" s="17">
        <v>4</v>
      </c>
      <c r="E353" s="8"/>
      <c r="F353" s="8"/>
      <c r="G353" s="8"/>
      <c r="H353" s="8"/>
      <c r="I353" s="8"/>
      <c r="J353" s="8">
        <f>+VLOOKUP(B353,'6. COOSBOY'!$B$10:$G$435,6,0)</f>
        <v>4760.6400000000003</v>
      </c>
      <c r="K353" s="905"/>
      <c r="L353" s="905"/>
      <c r="M353" s="8"/>
      <c r="N353" s="8"/>
      <c r="O353" s="905"/>
      <c r="P353" s="8">
        <f>+VLOOKUP(B353,'12. REM EQUIPOS'!$B$4:$G$429,6,0)</f>
        <v>1850.2</v>
      </c>
      <c r="Q353" s="8"/>
      <c r="R353" s="8"/>
      <c r="S353" s="905"/>
      <c r="T353" s="43">
        <f t="shared" si="6"/>
        <v>1850.2</v>
      </c>
      <c r="U353" s="28" t="s">
        <v>14</v>
      </c>
      <c r="V353" s="28"/>
      <c r="W353" s="869" t="s">
        <v>356</v>
      </c>
      <c r="X353" s="61"/>
      <c r="Y353" s="28" t="s">
        <v>1670</v>
      </c>
    </row>
    <row r="354" spans="1:25" s="1" customFormat="1">
      <c r="A354" s="15">
        <v>349</v>
      </c>
      <c r="B354" s="51" t="s">
        <v>850</v>
      </c>
      <c r="C354" s="16" t="s">
        <v>305</v>
      </c>
      <c r="D354" s="17">
        <v>4</v>
      </c>
      <c r="E354" s="8"/>
      <c r="F354" s="8"/>
      <c r="G354" s="8"/>
      <c r="H354" s="8"/>
      <c r="I354" s="8"/>
      <c r="J354" s="8">
        <f>+VLOOKUP(B354,'6. COOSBOY'!$B$10:$G$435,6,0)</f>
        <v>4760.6400000000003</v>
      </c>
      <c r="K354" s="905"/>
      <c r="L354" s="905"/>
      <c r="M354" s="8"/>
      <c r="N354" s="8"/>
      <c r="O354" s="905"/>
      <c r="P354" s="8">
        <f>+VLOOKUP(B354,'12. REM EQUIPOS'!$B$4:$G$429,6,0)</f>
        <v>1850.2</v>
      </c>
      <c r="Q354" s="8"/>
      <c r="R354" s="8"/>
      <c r="S354" s="905"/>
      <c r="T354" s="43">
        <f t="shared" si="6"/>
        <v>1850.2</v>
      </c>
      <c r="U354" s="28" t="s">
        <v>14</v>
      </c>
      <c r="V354" s="28"/>
      <c r="W354" s="869" t="s">
        <v>356</v>
      </c>
      <c r="X354" s="61"/>
      <c r="Y354" s="28" t="s">
        <v>1670</v>
      </c>
    </row>
    <row r="355" spans="1:25" s="1" customFormat="1">
      <c r="A355" s="15">
        <v>350</v>
      </c>
      <c r="B355" s="51" t="s">
        <v>851</v>
      </c>
      <c r="C355" s="16" t="s">
        <v>305</v>
      </c>
      <c r="D355" s="17">
        <v>4</v>
      </c>
      <c r="E355" s="8"/>
      <c r="F355" s="8"/>
      <c r="G355" s="8"/>
      <c r="H355" s="8"/>
      <c r="I355" s="8"/>
      <c r="J355" s="8">
        <f>+VLOOKUP(B355,'6. COOSBOY'!$B$10:$G$435,6,0)</f>
        <v>4760.6400000000003</v>
      </c>
      <c r="K355" s="905"/>
      <c r="L355" s="905"/>
      <c r="M355" s="8"/>
      <c r="N355" s="8"/>
      <c r="O355" s="905"/>
      <c r="P355" s="8">
        <f>+VLOOKUP(B355,'12. REM EQUIPOS'!$B$4:$G$429,6,0)</f>
        <v>1850.2</v>
      </c>
      <c r="Q355" s="8"/>
      <c r="R355" s="8"/>
      <c r="S355" s="905"/>
      <c r="T355" s="43">
        <f t="shared" si="6"/>
        <v>1850.2</v>
      </c>
      <c r="U355" s="28" t="s">
        <v>14</v>
      </c>
      <c r="V355" s="28"/>
      <c r="W355" s="869" t="s">
        <v>356</v>
      </c>
      <c r="X355" s="61"/>
      <c r="Y355" s="28" t="s">
        <v>1670</v>
      </c>
    </row>
    <row r="356" spans="1:25" s="1" customFormat="1">
      <c r="A356" s="15">
        <v>351</v>
      </c>
      <c r="B356" s="51" t="s">
        <v>852</v>
      </c>
      <c r="C356" s="16" t="s">
        <v>305</v>
      </c>
      <c r="D356" s="17">
        <v>4</v>
      </c>
      <c r="E356" s="8"/>
      <c r="F356" s="8"/>
      <c r="G356" s="8"/>
      <c r="H356" s="8"/>
      <c r="I356" s="8"/>
      <c r="J356" s="8">
        <f>+VLOOKUP(B356,'6. COOSBOY'!$B$10:$G$435,6,0)</f>
        <v>4760.6400000000003</v>
      </c>
      <c r="K356" s="905"/>
      <c r="L356" s="905"/>
      <c r="M356" s="8"/>
      <c r="N356" s="8"/>
      <c r="O356" s="905"/>
      <c r="P356" s="8">
        <f>+VLOOKUP(B356,'12. REM EQUIPOS'!$B$4:$G$429,6,0)</f>
        <v>1850.2</v>
      </c>
      <c r="Q356" s="8"/>
      <c r="R356" s="8"/>
      <c r="S356" s="905"/>
      <c r="T356" s="43">
        <f t="shared" si="6"/>
        <v>1850.2</v>
      </c>
      <c r="U356" s="28" t="s">
        <v>14</v>
      </c>
      <c r="V356" s="28"/>
      <c r="W356" s="869" t="s">
        <v>356</v>
      </c>
      <c r="X356" s="61"/>
      <c r="Y356" s="28" t="s">
        <v>1670</v>
      </c>
    </row>
    <row r="357" spans="1:25" s="1" customFormat="1">
      <c r="A357" s="15">
        <v>352</v>
      </c>
      <c r="B357" s="51" t="s">
        <v>853</v>
      </c>
      <c r="C357" s="16" t="s">
        <v>305</v>
      </c>
      <c r="D357" s="17">
        <v>4</v>
      </c>
      <c r="E357" s="8"/>
      <c r="F357" s="8"/>
      <c r="G357" s="8"/>
      <c r="H357" s="8"/>
      <c r="I357" s="8"/>
      <c r="J357" s="8">
        <f>+VLOOKUP(B357,'6. COOSBOY'!$B$10:$G$435,6,0)</f>
        <v>4760.6400000000003</v>
      </c>
      <c r="K357" s="905"/>
      <c r="L357" s="905"/>
      <c r="M357" s="8"/>
      <c r="N357" s="8"/>
      <c r="O357" s="905"/>
      <c r="P357" s="8">
        <f>+VLOOKUP(B357,'12. REM EQUIPOS'!$B$4:$G$429,6,0)</f>
        <v>1850.2</v>
      </c>
      <c r="Q357" s="8"/>
      <c r="R357" s="8"/>
      <c r="S357" s="905"/>
      <c r="T357" s="43">
        <f t="shared" si="6"/>
        <v>1850.2</v>
      </c>
      <c r="U357" s="28" t="s">
        <v>14</v>
      </c>
      <c r="V357" s="28"/>
      <c r="W357" s="869" t="s">
        <v>356</v>
      </c>
      <c r="X357" s="61"/>
      <c r="Y357" s="28" t="s">
        <v>1670</v>
      </c>
    </row>
    <row r="358" spans="1:25" s="1" customFormat="1">
      <c r="A358" s="15">
        <v>353</v>
      </c>
      <c r="B358" s="51" t="s">
        <v>271</v>
      </c>
      <c r="C358" s="16" t="s">
        <v>305</v>
      </c>
      <c r="D358" s="17">
        <v>24</v>
      </c>
      <c r="E358" s="8">
        <f>+VLOOKUP(B358,'1. PHARMAEUROPEA'!$B$2:$G$427,6,0)</f>
        <v>2506</v>
      </c>
      <c r="F358" s="8"/>
      <c r="G358" s="8"/>
      <c r="H358" s="8"/>
      <c r="I358" s="8"/>
      <c r="J358" s="8">
        <f>+VLOOKUP(B358,'6. COOSBOY'!$B$10:$G$435,6,0)</f>
        <v>2168.7359999999999</v>
      </c>
      <c r="K358" s="905"/>
      <c r="L358" s="905"/>
      <c r="M358" s="8"/>
      <c r="N358" s="8"/>
      <c r="O358" s="905">
        <f>+VLOOKUP(B358,'11. SYD'!B354:G779,6,0)</f>
        <v>2731.8</v>
      </c>
      <c r="P358" s="8"/>
      <c r="Q358" s="8"/>
      <c r="R358" s="8"/>
      <c r="S358" s="905"/>
      <c r="T358" s="43">
        <f t="shared" si="6"/>
        <v>2168.7359999999999</v>
      </c>
      <c r="U358" s="28" t="s">
        <v>14</v>
      </c>
      <c r="V358" s="28"/>
      <c r="W358" s="869" t="s">
        <v>393</v>
      </c>
      <c r="X358" s="61"/>
      <c r="Y358" s="28"/>
    </row>
    <row r="359" spans="1:25" s="1" customFormat="1">
      <c r="A359" s="15">
        <v>354</v>
      </c>
      <c r="B359" s="51" t="s">
        <v>854</v>
      </c>
      <c r="C359" s="16" t="s">
        <v>305</v>
      </c>
      <c r="D359" s="17">
        <v>30</v>
      </c>
      <c r="E359" s="8">
        <f>+VLOOKUP(B359,'1. PHARMAEUROPEA'!$B$2:$G$427,6,0)</f>
        <v>1792</v>
      </c>
      <c r="F359" s="8"/>
      <c r="G359" s="8"/>
      <c r="H359" s="8">
        <f>+VLOOKUP(B359,'4. OC LA ECONOMIA'!$B$2:$G$437,6,0)</f>
        <v>3501</v>
      </c>
      <c r="I359" s="8"/>
      <c r="J359" s="8"/>
      <c r="K359" s="905"/>
      <c r="L359" s="905"/>
      <c r="M359" s="8"/>
      <c r="N359" s="8">
        <f>+VLOOKUP(B359,'10. PRO H'!$B$2:$G$427,6,0)</f>
        <v>1885</v>
      </c>
      <c r="O359" s="905">
        <f>+VLOOKUP(B359,'11. SYD'!B355:G780,6,0)</f>
        <v>2436</v>
      </c>
      <c r="P359" s="8">
        <f>+VLOOKUP(B359,'12. REM EQUIPOS'!$B$4:$G$429,6,0)</f>
        <v>2030</v>
      </c>
      <c r="Q359" s="8"/>
      <c r="R359" s="8"/>
      <c r="S359" s="905"/>
      <c r="T359" s="43">
        <f t="shared" si="6"/>
        <v>1792</v>
      </c>
      <c r="U359" s="28" t="s">
        <v>1573</v>
      </c>
      <c r="V359" s="28"/>
      <c r="W359" s="869" t="s">
        <v>383</v>
      </c>
      <c r="X359" s="61"/>
      <c r="Y359" s="28"/>
    </row>
    <row r="360" spans="1:25" s="1" customFormat="1">
      <c r="A360" s="15">
        <v>355</v>
      </c>
      <c r="B360" s="51" t="s">
        <v>855</v>
      </c>
      <c r="C360" s="16" t="s">
        <v>305</v>
      </c>
      <c r="D360" s="17">
        <v>30</v>
      </c>
      <c r="E360" s="8">
        <f>+VLOOKUP(B360,'1. PHARMAEUROPEA'!$B$2:$G$427,6,0)</f>
        <v>1792</v>
      </c>
      <c r="F360" s="8"/>
      <c r="G360" s="8"/>
      <c r="H360" s="8">
        <f>+VLOOKUP(B360,'4. OC LA ECONOMIA'!$B$2:$G$437,6,0)</f>
        <v>2066</v>
      </c>
      <c r="I360" s="8"/>
      <c r="J360" s="8">
        <f>+VLOOKUP(B360,'6. COOSBOY'!$B$10:$G$435,6,0)</f>
        <v>1606.7159999999999</v>
      </c>
      <c r="K360" s="905"/>
      <c r="L360" s="905"/>
      <c r="M360" s="8"/>
      <c r="N360" s="8">
        <f>+VLOOKUP(B360,'10. PRO H'!$B$2:$G$427,6,0)</f>
        <v>1885</v>
      </c>
      <c r="O360" s="905">
        <f>+VLOOKUP(B360,'11. SYD'!B356:G781,6,0)</f>
        <v>2154.12</v>
      </c>
      <c r="P360" s="8">
        <f>+VLOOKUP(B360,'12. REM EQUIPOS'!$B$4:$G$429,6,0)</f>
        <v>1850.2</v>
      </c>
      <c r="Q360" s="8"/>
      <c r="R360" s="8"/>
      <c r="S360" s="905"/>
      <c r="T360" s="43">
        <f t="shared" si="6"/>
        <v>1606.7159999999999</v>
      </c>
      <c r="U360" s="28" t="s">
        <v>14</v>
      </c>
      <c r="V360" s="28"/>
      <c r="W360" s="869" t="s">
        <v>416</v>
      </c>
      <c r="X360" s="61"/>
      <c r="Y360" s="28"/>
    </row>
    <row r="361" spans="1:25" s="1" customFormat="1">
      <c r="A361" s="15">
        <v>356</v>
      </c>
      <c r="B361" s="51" t="s">
        <v>272</v>
      </c>
      <c r="C361" s="16" t="s">
        <v>305</v>
      </c>
      <c r="D361" s="17">
        <v>100</v>
      </c>
      <c r="E361" s="8">
        <f>+VLOOKUP(B361,'1. PHARMAEUROPEA'!$B$2:$G$427,6,0)</f>
        <v>2506</v>
      </c>
      <c r="F361" s="8"/>
      <c r="G361" s="8"/>
      <c r="H361" s="8">
        <f>+VLOOKUP(B361,'4. OC LA ECONOMIA'!$B$2:$G$437,6,0)</f>
        <v>2600</v>
      </c>
      <c r="I361" s="8"/>
      <c r="J361" s="8">
        <f>+VLOOKUP(B361,'6. COOSBOY'!$B$10:$G$435,6,0)</f>
        <v>1995.5015999999996</v>
      </c>
      <c r="K361" s="905"/>
      <c r="L361" s="905"/>
      <c r="M361" s="8"/>
      <c r="N361" s="8">
        <f>+VLOOKUP(B361,'10. PRO H'!$B$2:$G$427,6,0)</f>
        <v>1902.4</v>
      </c>
      <c r="O361" s="905">
        <f>+VLOOKUP(B361,'11. SYD'!B357:G782,6,0)</f>
        <v>2730.64</v>
      </c>
      <c r="P361" s="8"/>
      <c r="Q361" s="8"/>
      <c r="R361" s="8"/>
      <c r="S361" s="905">
        <f>+VLOOKUP(B361,'15. DEPOSFARMA SAS'!$B$12:$G$437,6,0)</f>
        <v>2900</v>
      </c>
      <c r="T361" s="43">
        <f t="shared" si="6"/>
        <v>1902.4</v>
      </c>
      <c r="U361" s="28" t="s">
        <v>1580</v>
      </c>
      <c r="V361" s="28"/>
      <c r="W361" s="869" t="s">
        <v>1312</v>
      </c>
      <c r="X361" s="61"/>
      <c r="Y361" s="28"/>
    </row>
    <row r="362" spans="1:25" s="1" customFormat="1">
      <c r="A362" s="15">
        <v>357</v>
      </c>
      <c r="B362" s="51" t="s">
        <v>273</v>
      </c>
      <c r="C362" s="16" t="s">
        <v>305</v>
      </c>
      <c r="D362" s="17">
        <v>100</v>
      </c>
      <c r="E362" s="8">
        <f>+VLOOKUP(B362,'1. PHARMAEUROPEA'!$B$2:$G$427,6,0)</f>
        <v>2506</v>
      </c>
      <c r="F362" s="8"/>
      <c r="G362" s="8"/>
      <c r="H362" s="8">
        <f>+VLOOKUP(B362,'4. OC LA ECONOMIA'!$B$2:$G$437,6,0)</f>
        <v>2600</v>
      </c>
      <c r="I362" s="8"/>
      <c r="J362" s="8">
        <f>+VLOOKUP(B362,'6. COOSBOY'!$B$10:$G$435,6,0)</f>
        <v>1995.5015999999996</v>
      </c>
      <c r="K362" s="905"/>
      <c r="L362" s="905"/>
      <c r="M362" s="8"/>
      <c r="N362" s="8">
        <f>+VLOOKUP(B362,'10. PRO H'!$B$2:$G$427,6,0)</f>
        <v>1902.4</v>
      </c>
      <c r="O362" s="905">
        <f>+VLOOKUP(B362,'11. SYD'!B358:G783,6,0)</f>
        <v>2730.64</v>
      </c>
      <c r="P362" s="8"/>
      <c r="Q362" s="8"/>
      <c r="R362" s="8"/>
      <c r="S362" s="905">
        <f>+VLOOKUP(B362,'15. DEPOSFARMA SAS'!$B$12:$G$437,6,0)</f>
        <v>2900</v>
      </c>
      <c r="T362" s="43">
        <f t="shared" si="6"/>
        <v>1902.4</v>
      </c>
      <c r="U362" s="28" t="s">
        <v>1580</v>
      </c>
      <c r="V362" s="28"/>
      <c r="W362" s="869" t="s">
        <v>1312</v>
      </c>
      <c r="X362" s="61"/>
      <c r="Y362" s="28"/>
    </row>
    <row r="363" spans="1:25" s="1" customFormat="1">
      <c r="A363" s="15">
        <v>358</v>
      </c>
      <c r="B363" s="51" t="s">
        <v>274</v>
      </c>
      <c r="C363" s="16" t="s">
        <v>305</v>
      </c>
      <c r="D363" s="17">
        <v>20</v>
      </c>
      <c r="E363" s="8">
        <f>+VLOOKUP(B363,'1. PHARMAEUROPEA'!$B$2:$G$427,6,0)</f>
        <v>2506</v>
      </c>
      <c r="F363" s="8"/>
      <c r="G363" s="8"/>
      <c r="H363" s="8"/>
      <c r="I363" s="8"/>
      <c r="J363" s="8">
        <f>+VLOOKUP(B363,'6. COOSBOY'!$B$10:$G$435,6,0)</f>
        <v>1995.5015999999996</v>
      </c>
      <c r="K363" s="905"/>
      <c r="L363" s="905"/>
      <c r="M363" s="8"/>
      <c r="N363" s="8">
        <f>+VLOOKUP(B363,'10. PRO H'!$B$2:$G$427,6,0)</f>
        <v>1902.4</v>
      </c>
      <c r="O363" s="905">
        <f>+VLOOKUP(B363,'11. SYD'!B359:G784,6,0)</f>
        <v>2731.8</v>
      </c>
      <c r="P363" s="8"/>
      <c r="Q363" s="8"/>
      <c r="R363" s="8"/>
      <c r="S363" s="905">
        <f>+VLOOKUP(B363,'15. DEPOSFARMA SAS'!$B$12:$G$437,6,0)</f>
        <v>2900</v>
      </c>
      <c r="T363" s="43">
        <f t="shared" si="6"/>
        <v>1902.4</v>
      </c>
      <c r="U363" s="28" t="s">
        <v>1580</v>
      </c>
      <c r="V363" s="28"/>
      <c r="W363" s="869" t="s">
        <v>1312</v>
      </c>
      <c r="X363" s="61"/>
      <c r="Y363" s="28"/>
    </row>
    <row r="364" spans="1:25" s="1" customFormat="1">
      <c r="A364" s="15">
        <v>359</v>
      </c>
      <c r="B364" s="51" t="s">
        <v>275</v>
      </c>
      <c r="C364" s="16" t="s">
        <v>305</v>
      </c>
      <c r="D364" s="17">
        <v>20</v>
      </c>
      <c r="E364" s="8">
        <f>+VLOOKUP(B364,'1. PHARMAEUROPEA'!$B$2:$G$427,6,0)</f>
        <v>2506</v>
      </c>
      <c r="F364" s="8"/>
      <c r="G364" s="8"/>
      <c r="H364" s="8">
        <f>+VLOOKUP(B364,'4. OC LA ECONOMIA'!$B$2:$G$437,6,0)</f>
        <v>2600</v>
      </c>
      <c r="I364" s="8"/>
      <c r="J364" s="8">
        <f>+VLOOKUP(B364,'6. COOSBOY'!$B$10:$G$435,6,0)</f>
        <v>1995.5015999999996</v>
      </c>
      <c r="K364" s="905"/>
      <c r="L364" s="905"/>
      <c r="M364" s="8"/>
      <c r="N364" s="8">
        <f>+VLOOKUP(B364,'10. PRO H'!$B$2:$G$427,6,0)</f>
        <v>1902.4</v>
      </c>
      <c r="O364" s="905">
        <f>+VLOOKUP(B364,'11. SYD'!B360:G785,6,0)</f>
        <v>2734.12</v>
      </c>
      <c r="P364" s="8"/>
      <c r="Q364" s="8"/>
      <c r="R364" s="8"/>
      <c r="S364" s="905"/>
      <c r="T364" s="43">
        <f t="shared" si="6"/>
        <v>1902.4</v>
      </c>
      <c r="U364" s="28" t="s">
        <v>1580</v>
      </c>
      <c r="V364" s="28"/>
      <c r="W364" s="869" t="s">
        <v>1312</v>
      </c>
      <c r="X364" s="61"/>
      <c r="Y364" s="28"/>
    </row>
    <row r="365" spans="1:25" s="1" customFormat="1">
      <c r="A365" s="15">
        <v>360</v>
      </c>
      <c r="B365" s="51" t="s">
        <v>276</v>
      </c>
      <c r="C365" s="16" t="s">
        <v>305</v>
      </c>
      <c r="D365" s="17">
        <v>4</v>
      </c>
      <c r="E365" s="8">
        <f>+VLOOKUP(B365,'1. PHARMAEUROPEA'!$B$2:$G$427,6,0)</f>
        <v>2506</v>
      </c>
      <c r="F365" s="8"/>
      <c r="G365" s="8"/>
      <c r="H365" s="8">
        <f>+VLOOKUP(B365,'4. OC LA ECONOMIA'!$B$2:$G$437,6,0)</f>
        <v>2718</v>
      </c>
      <c r="I365" s="8"/>
      <c r="J365" s="8">
        <f>+VLOOKUP(B365,'6. COOSBOY'!$B$10:$G$435,6,0)</f>
        <v>1995.5015999999996</v>
      </c>
      <c r="K365" s="905"/>
      <c r="L365" s="905"/>
      <c r="M365" s="8"/>
      <c r="N365" s="8">
        <f>+VLOOKUP(B365,'10. PRO H'!$B$2:$G$427,6,0)</f>
        <v>2465</v>
      </c>
      <c r="O365" s="905">
        <f>+VLOOKUP(B365,'11. SYD'!B361:G786,6,0)</f>
        <v>2982.36</v>
      </c>
      <c r="P365" s="8"/>
      <c r="Q365" s="8"/>
      <c r="R365" s="8"/>
      <c r="S365" s="905"/>
      <c r="T365" s="43">
        <f t="shared" si="6"/>
        <v>1995.5015999999996</v>
      </c>
      <c r="U365" s="28" t="s">
        <v>14</v>
      </c>
      <c r="V365" s="28"/>
      <c r="W365" s="869" t="s">
        <v>367</v>
      </c>
      <c r="X365" s="61"/>
      <c r="Y365" s="28"/>
    </row>
    <row r="366" spans="1:25" s="1" customFormat="1">
      <c r="A366" s="15">
        <v>361</v>
      </c>
      <c r="B366" s="51" t="s">
        <v>277</v>
      </c>
      <c r="C366" s="16" t="s">
        <v>305</v>
      </c>
      <c r="D366" s="17">
        <v>12</v>
      </c>
      <c r="E366" s="8">
        <f>+VLOOKUP(B366,'1. PHARMAEUROPEA'!$B$2:$G$427,6,0)</f>
        <v>2506</v>
      </c>
      <c r="F366" s="8"/>
      <c r="G366" s="8"/>
      <c r="H366" s="8">
        <f>+VLOOKUP(B366,'4. OC LA ECONOMIA'!$B$2:$G$437,6,0)</f>
        <v>2307</v>
      </c>
      <c r="I366" s="8"/>
      <c r="J366" s="8">
        <f>+VLOOKUP(B366,'6. COOSBOY'!$B$10:$G$435,6,0)</f>
        <v>1917.4799999999998</v>
      </c>
      <c r="K366" s="905"/>
      <c r="L366" s="905"/>
      <c r="M366" s="8"/>
      <c r="N366" s="8">
        <f>+VLOOKUP(B366,'10. PRO H'!$B$2:$G$427,6,0)</f>
        <v>2465</v>
      </c>
      <c r="O366" s="905">
        <f>+VLOOKUP(B366,'11. SYD'!B362:G787,6,0)</f>
        <v>2651.76</v>
      </c>
      <c r="P366" s="8">
        <f>+VLOOKUP(B366,'12. REM EQUIPOS'!$B$4:$G$429,6,0)</f>
        <v>2482.4</v>
      </c>
      <c r="Q366" s="8"/>
      <c r="R366" s="8"/>
      <c r="S366" s="905"/>
      <c r="T366" s="43">
        <f t="shared" si="6"/>
        <v>1917.4799999999998</v>
      </c>
      <c r="U366" s="28" t="s">
        <v>14</v>
      </c>
      <c r="V366" s="28"/>
      <c r="W366" s="869" t="s">
        <v>464</v>
      </c>
      <c r="X366" s="61"/>
      <c r="Y366" s="28"/>
    </row>
    <row r="367" spans="1:25" s="1" customFormat="1">
      <c r="A367" s="15">
        <v>362</v>
      </c>
      <c r="B367" s="51" t="s">
        <v>856</v>
      </c>
      <c r="C367" s="16" t="s">
        <v>305</v>
      </c>
      <c r="D367" s="17">
        <v>4</v>
      </c>
      <c r="E367" s="8"/>
      <c r="F367" s="8"/>
      <c r="G367" s="8"/>
      <c r="H367" s="8">
        <f>+VLOOKUP(B367,'4. OC LA ECONOMIA'!$B$2:$G$437,6,0)</f>
        <v>1835</v>
      </c>
      <c r="I367" s="8"/>
      <c r="J367" s="8"/>
      <c r="K367" s="905"/>
      <c r="L367" s="905"/>
      <c r="M367" s="8"/>
      <c r="N367" s="8">
        <f>+VLOOKUP(B367,'10. PRO H'!$B$2:$G$427,6,0)</f>
        <v>1885</v>
      </c>
      <c r="O367" s="905">
        <f>+VLOOKUP(B367,'11. SYD'!B363:G788,6,0)</f>
        <v>2436</v>
      </c>
      <c r="P367" s="8">
        <f>+VLOOKUP(B367,'12. REM EQUIPOS'!$B$4:$G$429,6,0)</f>
        <v>1850.2</v>
      </c>
      <c r="Q367" s="8"/>
      <c r="R367" s="8"/>
      <c r="S367" s="905"/>
      <c r="T367" s="43">
        <f t="shared" si="6"/>
        <v>1835</v>
      </c>
      <c r="U367" s="28" t="s">
        <v>13</v>
      </c>
      <c r="V367" s="28"/>
      <c r="W367" s="869" t="s">
        <v>1696</v>
      </c>
      <c r="X367" s="61"/>
      <c r="Y367" s="28"/>
    </row>
    <row r="368" spans="1:25" s="1" customFormat="1">
      <c r="A368" s="15">
        <v>363</v>
      </c>
      <c r="B368" s="51" t="s">
        <v>278</v>
      </c>
      <c r="C368" s="16" t="s">
        <v>305</v>
      </c>
      <c r="D368" s="17">
        <v>16</v>
      </c>
      <c r="E368" s="8">
        <f>+VLOOKUP(B368,'1. PHARMAEUROPEA'!$B$2:$G$427,6,0)</f>
        <v>2506</v>
      </c>
      <c r="F368" s="8"/>
      <c r="G368" s="8"/>
      <c r="H368" s="8">
        <f>+VLOOKUP(B368,'4. OC LA ECONOMIA'!$B$2:$G$437,6,0)</f>
        <v>2175</v>
      </c>
      <c r="I368" s="8"/>
      <c r="J368" s="8">
        <f>+VLOOKUP(B368,'6. COOSBOY'!$B$10:$G$435,6,0)</f>
        <v>2168.7359999999999</v>
      </c>
      <c r="K368" s="905"/>
      <c r="L368" s="905"/>
      <c r="M368" s="8"/>
      <c r="N368" s="8">
        <f>+VLOOKUP(B368,'10. PRO H'!$B$2:$G$427,6,0)</f>
        <v>2465</v>
      </c>
      <c r="O368" s="905">
        <f>+VLOOKUP(B368,'11. SYD'!B364:G789,6,0)</f>
        <v>2436</v>
      </c>
      <c r="P368" s="8">
        <f>+VLOOKUP(B368,'12. REM EQUIPOS'!$B$4:$G$429,6,0)</f>
        <v>1972</v>
      </c>
      <c r="Q368" s="8"/>
      <c r="R368" s="8"/>
      <c r="S368" s="905">
        <f>+VLOOKUP(B368,'15. DEPOSFARMA SAS'!$B$12:$G$437,6,0)</f>
        <v>2900</v>
      </c>
      <c r="T368" s="43">
        <f t="shared" si="6"/>
        <v>1972</v>
      </c>
      <c r="U368" s="28" t="s">
        <v>14</v>
      </c>
      <c r="V368" s="28"/>
      <c r="W368" s="869" t="s">
        <v>393</v>
      </c>
      <c r="X368" s="61"/>
      <c r="Y368" s="28"/>
    </row>
    <row r="369" spans="1:25" s="1" customFormat="1">
      <c r="A369" s="15">
        <v>364</v>
      </c>
      <c r="B369" s="51" t="s">
        <v>857</v>
      </c>
      <c r="C369" s="16" t="s">
        <v>305</v>
      </c>
      <c r="D369" s="17">
        <v>4</v>
      </c>
      <c r="E369" s="8">
        <f>+VLOOKUP(B369,'1. PHARMAEUROPEA'!$B$2:$G$427,6,0)</f>
        <v>1792</v>
      </c>
      <c r="F369" s="8"/>
      <c r="G369" s="8"/>
      <c r="H369" s="8">
        <f>+VLOOKUP(B369,'4. OC LA ECONOMIA'!$B$2:$G$437,6,0)</f>
        <v>2066</v>
      </c>
      <c r="I369" s="8"/>
      <c r="J369" s="8"/>
      <c r="K369" s="905"/>
      <c r="L369" s="905"/>
      <c r="M369" s="8"/>
      <c r="N369" s="8">
        <f>+VLOOKUP(B369,'10. PRO H'!$B$2:$G$427,6,0)</f>
        <v>1902.4</v>
      </c>
      <c r="O369" s="905">
        <f>+VLOOKUP(B369,'11. SYD'!B365:G790,6,0)</f>
        <v>2362.92</v>
      </c>
      <c r="P369" s="8">
        <f>+VLOOKUP(B369,'12. REM EQUIPOS'!$B$4:$G$429,6,0)</f>
        <v>1850.2</v>
      </c>
      <c r="Q369" s="8"/>
      <c r="R369" s="8"/>
      <c r="S369" s="905"/>
      <c r="T369" s="43">
        <f t="shared" si="6"/>
        <v>1792</v>
      </c>
      <c r="U369" s="28" t="s">
        <v>1573</v>
      </c>
      <c r="V369" s="28"/>
      <c r="W369" s="869" t="s">
        <v>383</v>
      </c>
      <c r="X369" s="61"/>
      <c r="Y369" s="28"/>
    </row>
    <row r="370" spans="1:25" s="1" customFormat="1">
      <c r="A370" s="15">
        <v>365</v>
      </c>
      <c r="B370" s="51" t="s">
        <v>858</v>
      </c>
      <c r="C370" s="16" t="s">
        <v>305</v>
      </c>
      <c r="D370" s="17">
        <v>4</v>
      </c>
      <c r="E370" s="8">
        <f>+VLOOKUP(B370,'1. PHARMAEUROPEA'!$B$2:$G$427,6,0)</f>
        <v>2506</v>
      </c>
      <c r="F370" s="8"/>
      <c r="G370" s="8"/>
      <c r="H370" s="8">
        <f>+VLOOKUP(B370,'4. OC LA ECONOMIA'!$B$2:$G$437,6,0)</f>
        <v>2175</v>
      </c>
      <c r="I370" s="8"/>
      <c r="J370" s="8">
        <f>+VLOOKUP(B370,'6. COOSBOY'!$B$10:$G$435,6,0)</f>
        <v>2168.7359999999999</v>
      </c>
      <c r="K370" s="905"/>
      <c r="L370" s="905"/>
      <c r="M370" s="8"/>
      <c r="N370" s="8">
        <f>+VLOOKUP(B370,'10. PRO H'!$B$2:$G$427,6,0)</f>
        <v>2465</v>
      </c>
      <c r="O370" s="905">
        <f>+VLOOKUP(B370,'11. SYD'!B366:G791,6,0)</f>
        <v>3314.12</v>
      </c>
      <c r="P370" s="8"/>
      <c r="Q370" s="8"/>
      <c r="R370" s="8"/>
      <c r="S370" s="905"/>
      <c r="T370" s="43">
        <f t="shared" si="6"/>
        <v>2168.7359999999999</v>
      </c>
      <c r="U370" s="28" t="s">
        <v>14</v>
      </c>
      <c r="V370" s="28"/>
      <c r="W370" s="869" t="s">
        <v>393</v>
      </c>
      <c r="X370" s="61"/>
      <c r="Y370" s="28"/>
    </row>
    <row r="371" spans="1:25" s="1" customFormat="1">
      <c r="A371" s="15">
        <v>366</v>
      </c>
      <c r="B371" s="51" t="s">
        <v>279</v>
      </c>
      <c r="C371" s="16" t="s">
        <v>305</v>
      </c>
      <c r="D371" s="17">
        <v>20</v>
      </c>
      <c r="E371" s="8">
        <f>+VLOOKUP(B371,'1. PHARMAEUROPEA'!$B$2:$G$427,6,0)</f>
        <v>2506</v>
      </c>
      <c r="F371" s="8"/>
      <c r="G371" s="8"/>
      <c r="H371" s="8"/>
      <c r="I371" s="8"/>
      <c r="J371" s="8">
        <f>+VLOOKUP(B371,'6. COOSBOY'!$B$10:$G$435,6,0)</f>
        <v>2168.7359999999999</v>
      </c>
      <c r="K371" s="905"/>
      <c r="L371" s="905"/>
      <c r="M371" s="8"/>
      <c r="N371" s="8">
        <f>+VLOOKUP(B371,'10. PRO H'!$B$2:$G$427,6,0)</f>
        <v>2465</v>
      </c>
      <c r="O371" s="905">
        <f>+VLOOKUP(B371,'11. SYD'!B367:G792,6,0)</f>
        <v>2730.64</v>
      </c>
      <c r="P371" s="8"/>
      <c r="Q371" s="8"/>
      <c r="R371" s="8"/>
      <c r="S371" s="905"/>
      <c r="T371" s="43">
        <f t="shared" si="6"/>
        <v>2168.7359999999999</v>
      </c>
      <c r="U371" s="28" t="s">
        <v>14</v>
      </c>
      <c r="V371" s="28"/>
      <c r="W371" s="869" t="s">
        <v>393</v>
      </c>
      <c r="X371" s="61"/>
      <c r="Y371" s="28"/>
    </row>
    <row r="372" spans="1:25" s="1" customFormat="1">
      <c r="A372" s="15">
        <v>367</v>
      </c>
      <c r="B372" s="51" t="s">
        <v>859</v>
      </c>
      <c r="C372" s="16" t="s">
        <v>305</v>
      </c>
      <c r="D372" s="17">
        <v>4</v>
      </c>
      <c r="E372" s="8">
        <f>+VLOOKUP(B372,'1. PHARMAEUROPEA'!$B$2:$G$427,6,0)</f>
        <v>1792</v>
      </c>
      <c r="F372" s="8"/>
      <c r="G372" s="8"/>
      <c r="H372" s="8">
        <f>+VLOOKUP(B372,'4. OC LA ECONOMIA'!$B$2:$G$437,6,0)</f>
        <v>2066</v>
      </c>
      <c r="I372" s="8"/>
      <c r="J372" s="8">
        <f>+VLOOKUP(B372,'6. COOSBOY'!$B$10:$G$435,6,0)</f>
        <v>1416.2903999999999</v>
      </c>
      <c r="K372" s="905"/>
      <c r="L372" s="905"/>
      <c r="M372" s="8"/>
      <c r="N372" s="8">
        <f>+VLOOKUP(B372,'10. PRO H'!$B$2:$G$427,6,0)</f>
        <v>1902.4</v>
      </c>
      <c r="O372" s="905">
        <f>+VLOOKUP(B372,'11. SYD'!B368:G793,6,0)</f>
        <v>2362.92</v>
      </c>
      <c r="P372" s="8">
        <f>+VLOOKUP(B372,'12. REM EQUIPOS'!$B$4:$G$429,6,0)</f>
        <v>1850.2</v>
      </c>
      <c r="Q372" s="8"/>
      <c r="R372" s="8"/>
      <c r="S372" s="905"/>
      <c r="T372" s="43">
        <f t="shared" si="6"/>
        <v>1416.2903999999999</v>
      </c>
      <c r="U372" s="28" t="s">
        <v>14</v>
      </c>
      <c r="V372" s="28"/>
      <c r="W372" s="869" t="s">
        <v>367</v>
      </c>
      <c r="X372" s="61"/>
      <c r="Y372" s="28"/>
    </row>
    <row r="373" spans="1:25" s="1" customFormat="1">
      <c r="A373" s="15">
        <v>368</v>
      </c>
      <c r="B373" s="51" t="s">
        <v>280</v>
      </c>
      <c r="C373" s="16" t="s">
        <v>305</v>
      </c>
      <c r="D373" s="17">
        <v>20</v>
      </c>
      <c r="E373" s="8">
        <f>+VLOOKUP(B373,'1. PHARMAEUROPEA'!$B$2:$G$427,6,0)</f>
        <v>2506</v>
      </c>
      <c r="F373" s="8"/>
      <c r="G373" s="8"/>
      <c r="H373" s="8">
        <f>+VLOOKUP(B373,'4. OC LA ECONOMIA'!$B$2:$G$437,6,0)</f>
        <v>2718</v>
      </c>
      <c r="I373" s="8"/>
      <c r="J373" s="8">
        <f>+VLOOKUP(B373,'6. COOSBOY'!$B$10:$G$435,6,0)</f>
        <v>2168.7359999999999</v>
      </c>
      <c r="K373" s="905"/>
      <c r="L373" s="905"/>
      <c r="M373" s="8"/>
      <c r="N373" s="8">
        <f>+VLOOKUP(B373,'10. PRO H'!$B$2:$G$427,6,0)</f>
        <v>1902.4</v>
      </c>
      <c r="O373" s="905">
        <f>+VLOOKUP(B373,'11. SYD'!B369:G794,6,0)</f>
        <v>2651.76</v>
      </c>
      <c r="P373" s="8"/>
      <c r="Q373" s="8"/>
      <c r="R373" s="8"/>
      <c r="S373" s="905"/>
      <c r="T373" s="43">
        <f t="shared" si="6"/>
        <v>1902.4</v>
      </c>
      <c r="U373" s="28" t="s">
        <v>1580</v>
      </c>
      <c r="V373" s="28"/>
      <c r="W373" s="869" t="s">
        <v>1312</v>
      </c>
      <c r="X373" s="61"/>
      <c r="Y373" s="28"/>
    </row>
    <row r="374" spans="1:25" s="1" customFormat="1">
      <c r="A374" s="15">
        <v>369</v>
      </c>
      <c r="B374" s="51" t="s">
        <v>281</v>
      </c>
      <c r="C374" s="16" t="s">
        <v>305</v>
      </c>
      <c r="D374" s="17">
        <v>20</v>
      </c>
      <c r="E374" s="8">
        <f>+VLOOKUP(B374,'1. PHARMAEUROPEA'!$B$2:$G$427,6,0)</f>
        <v>2506</v>
      </c>
      <c r="F374" s="8"/>
      <c r="G374" s="8"/>
      <c r="H374" s="8">
        <f>+VLOOKUP(B374,'4. OC LA ECONOMIA'!$B$2:$G$437,6,0)</f>
        <v>2637</v>
      </c>
      <c r="I374" s="8"/>
      <c r="J374" s="8">
        <f>+VLOOKUP(B374,'6. COOSBOY'!$B$10:$G$435,6,0)</f>
        <v>1995.5015999999996</v>
      </c>
      <c r="K374" s="905"/>
      <c r="L374" s="905"/>
      <c r="M374" s="8"/>
      <c r="N374" s="8">
        <f>+VLOOKUP(B374,'10. PRO H'!$B$2:$G$427,6,0)</f>
        <v>1902.4</v>
      </c>
      <c r="O374" s="905">
        <f>+VLOOKUP(B374,'11. SYD'!B370:G795,6,0)</f>
        <v>2731.8</v>
      </c>
      <c r="P374" s="8"/>
      <c r="Q374" s="8"/>
      <c r="R374" s="8"/>
      <c r="S374" s="905"/>
      <c r="T374" s="43">
        <f t="shared" si="6"/>
        <v>1902.4</v>
      </c>
      <c r="U374" s="28" t="s">
        <v>1580</v>
      </c>
      <c r="V374" s="28"/>
      <c r="W374" s="869" t="s">
        <v>1312</v>
      </c>
      <c r="X374" s="61"/>
      <c r="Y374" s="28"/>
    </row>
    <row r="375" spans="1:25" s="1" customFormat="1">
      <c r="A375" s="15">
        <v>370</v>
      </c>
      <c r="B375" s="51" t="s">
        <v>860</v>
      </c>
      <c r="C375" s="16" t="s">
        <v>305</v>
      </c>
      <c r="D375" s="17">
        <v>4</v>
      </c>
      <c r="E375" s="8">
        <f>+VLOOKUP(B375,'1. PHARMAEUROPEA'!$B$2:$G$427,6,0)</f>
        <v>31500</v>
      </c>
      <c r="F375" s="8"/>
      <c r="G375" s="8"/>
      <c r="H375" s="8"/>
      <c r="I375" s="8"/>
      <c r="J375" s="8"/>
      <c r="K375" s="905"/>
      <c r="L375" s="905"/>
      <c r="M375" s="8"/>
      <c r="N375" s="8"/>
      <c r="O375" s="905">
        <f>+VLOOKUP(B375,'11. SYD'!B371:G796,6,0)</f>
        <v>53029.4</v>
      </c>
      <c r="P375" s="8"/>
      <c r="Q375" s="8"/>
      <c r="R375" s="8"/>
      <c r="S375" s="905"/>
      <c r="T375" s="43">
        <f t="shared" si="6"/>
        <v>31500</v>
      </c>
      <c r="U375" s="28" t="s">
        <v>1573</v>
      </c>
      <c r="V375" s="28"/>
      <c r="W375" s="869" t="s">
        <v>383</v>
      </c>
      <c r="X375" s="61"/>
      <c r="Y375" s="28"/>
    </row>
    <row r="376" spans="1:25" s="1" customFormat="1">
      <c r="A376" s="15">
        <v>371</v>
      </c>
      <c r="B376" s="51" t="s">
        <v>282</v>
      </c>
      <c r="C376" s="16" t="s">
        <v>305</v>
      </c>
      <c r="D376" s="17">
        <v>20</v>
      </c>
      <c r="E376" s="8"/>
      <c r="F376" s="8"/>
      <c r="G376" s="8"/>
      <c r="H376" s="8">
        <f>+VLOOKUP(B376,'4. OC LA ECONOMIA'!$B$2:$G$437,6,0)</f>
        <v>2600</v>
      </c>
      <c r="I376" s="8"/>
      <c r="J376" s="8">
        <f>+VLOOKUP(B376,'6. COOSBOY'!$B$10:$G$435,6,0)</f>
        <v>1652.9999999999998</v>
      </c>
      <c r="K376" s="905"/>
      <c r="L376" s="905"/>
      <c r="M376" s="8"/>
      <c r="N376" s="8">
        <f>+VLOOKUP(B376,'10. PRO H'!$B$2:$G$427,6,0)</f>
        <v>1902.4</v>
      </c>
      <c r="O376" s="905">
        <f>+VLOOKUP(B376,'11. SYD'!B372:G797,6,0)</f>
        <v>2651.76</v>
      </c>
      <c r="P376" s="8"/>
      <c r="Q376" s="8"/>
      <c r="R376" s="8"/>
      <c r="S376" s="905"/>
      <c r="T376" s="43">
        <f t="shared" si="6"/>
        <v>1652.9999999999998</v>
      </c>
      <c r="U376" s="28" t="s">
        <v>14</v>
      </c>
      <c r="V376" s="28"/>
      <c r="W376" s="869" t="s">
        <v>459</v>
      </c>
      <c r="X376" s="61"/>
      <c r="Y376" s="28"/>
    </row>
    <row r="377" spans="1:25" s="1" customFormat="1" ht="30">
      <c r="A377" s="15">
        <v>372</v>
      </c>
      <c r="B377" s="51" t="s">
        <v>861</v>
      </c>
      <c r="C377" s="16" t="s">
        <v>305</v>
      </c>
      <c r="D377" s="17">
        <v>4</v>
      </c>
      <c r="E377" s="8">
        <f>+VLOOKUP(B377,'1. PHARMAEUROPEA'!$B$2:$G$427,6,0)</f>
        <v>31500</v>
      </c>
      <c r="F377" s="8"/>
      <c r="G377" s="8"/>
      <c r="H377" s="8"/>
      <c r="I377" s="8"/>
      <c r="J377" s="8"/>
      <c r="K377" s="905"/>
      <c r="L377" s="905"/>
      <c r="M377" s="8"/>
      <c r="N377" s="8"/>
      <c r="O377" s="905"/>
      <c r="P377" s="8"/>
      <c r="Q377" s="8"/>
      <c r="R377" s="8"/>
      <c r="S377" s="905"/>
      <c r="T377" s="43">
        <f t="shared" si="6"/>
        <v>31500</v>
      </c>
      <c r="U377" s="28" t="s">
        <v>1573</v>
      </c>
      <c r="V377" s="28"/>
      <c r="W377" s="869" t="s">
        <v>383</v>
      </c>
      <c r="X377" s="61"/>
      <c r="Y377" s="28"/>
    </row>
    <row r="378" spans="1:25" s="1" customFormat="1" ht="30">
      <c r="A378" s="15">
        <v>373</v>
      </c>
      <c r="B378" s="51" t="s">
        <v>862</v>
      </c>
      <c r="C378" s="16" t="s">
        <v>305</v>
      </c>
      <c r="D378" s="17">
        <v>4</v>
      </c>
      <c r="E378" s="8">
        <f>+VLOOKUP(B378,'1. PHARMAEUROPEA'!$B$2:$G$427,6,0)</f>
        <v>31500</v>
      </c>
      <c r="F378" s="8"/>
      <c r="G378" s="8"/>
      <c r="H378" s="8">
        <f>+VLOOKUP(B378,'4. OC LA ECONOMIA'!$B$2:$G$437,6,0)</f>
        <v>29000</v>
      </c>
      <c r="I378" s="8"/>
      <c r="J378" s="8"/>
      <c r="K378" s="905"/>
      <c r="L378" s="905"/>
      <c r="M378" s="8"/>
      <c r="N378" s="8"/>
      <c r="O378" s="905">
        <f>+VLOOKUP(B378,'11. SYD'!B374:G799,6,0)</f>
        <v>31818.799999999999</v>
      </c>
      <c r="P378" s="8"/>
      <c r="Q378" s="8"/>
      <c r="R378" s="8"/>
      <c r="S378" s="905">
        <f>+VLOOKUP(B378,'15. DEPOSFARMA SAS'!$B$12:$G$437,6,0)</f>
        <v>10556</v>
      </c>
      <c r="T378" s="43">
        <f t="shared" si="6"/>
        <v>10556</v>
      </c>
      <c r="U378" s="28" t="s">
        <v>13</v>
      </c>
      <c r="V378" s="28"/>
      <c r="W378" s="869" t="s">
        <v>383</v>
      </c>
      <c r="X378" s="61"/>
      <c r="Y378" s="28"/>
    </row>
    <row r="379" spans="1:25" s="1" customFormat="1" ht="30">
      <c r="A379" s="15">
        <v>374</v>
      </c>
      <c r="B379" s="51" t="s">
        <v>863</v>
      </c>
      <c r="C379" s="16" t="s">
        <v>305</v>
      </c>
      <c r="D379" s="17">
        <v>4</v>
      </c>
      <c r="E379" s="8">
        <f>+VLOOKUP(B379,'1. PHARMAEUROPEA'!$B$2:$G$427,6,0)</f>
        <v>31500</v>
      </c>
      <c r="F379" s="8"/>
      <c r="G379" s="8"/>
      <c r="H379" s="8">
        <f>+VLOOKUP(B379,'4. OC LA ECONOMIA'!$B$2:$G$437,6,0)</f>
        <v>29000</v>
      </c>
      <c r="I379" s="8"/>
      <c r="J379" s="8"/>
      <c r="K379" s="905"/>
      <c r="L379" s="905"/>
      <c r="M379" s="8"/>
      <c r="N379" s="8"/>
      <c r="O379" s="905">
        <f>+VLOOKUP(B379,'11. SYD'!B375:G800,6,0)</f>
        <v>55018.8</v>
      </c>
      <c r="P379" s="8"/>
      <c r="Q379" s="8"/>
      <c r="R379" s="8"/>
      <c r="S379" s="905">
        <f>+VLOOKUP(B379,'15. DEPOSFARMA SAS'!$B$12:$G$437,6,0)</f>
        <v>10556</v>
      </c>
      <c r="T379" s="43">
        <f t="shared" si="6"/>
        <v>10556</v>
      </c>
      <c r="U379" s="28" t="s">
        <v>13</v>
      </c>
      <c r="V379" s="28"/>
      <c r="W379" s="869" t="s">
        <v>383</v>
      </c>
      <c r="X379" s="61"/>
      <c r="Y379" s="28"/>
    </row>
    <row r="380" spans="1:25" s="1" customFormat="1" ht="30">
      <c r="A380" s="15">
        <v>375</v>
      </c>
      <c r="B380" s="51" t="s">
        <v>864</v>
      </c>
      <c r="C380" s="16" t="s">
        <v>305</v>
      </c>
      <c r="D380" s="17">
        <v>4</v>
      </c>
      <c r="E380" s="8">
        <f>+VLOOKUP(B380,'1. PHARMAEUROPEA'!$B$2:$G$427,6,0)</f>
        <v>31500</v>
      </c>
      <c r="F380" s="8"/>
      <c r="G380" s="8"/>
      <c r="H380" s="8">
        <f>+VLOOKUP(B380,'4. OC LA ECONOMIA'!$B$2:$G$437,6,0)</f>
        <v>29000</v>
      </c>
      <c r="I380" s="8"/>
      <c r="J380" s="8"/>
      <c r="K380" s="905"/>
      <c r="L380" s="905"/>
      <c r="M380" s="8"/>
      <c r="N380" s="8"/>
      <c r="O380" s="905">
        <f>+VLOOKUP(B380,'11. SYD'!B376:G801,6,0)</f>
        <v>55018.8</v>
      </c>
      <c r="P380" s="8"/>
      <c r="Q380" s="8"/>
      <c r="R380" s="8"/>
      <c r="S380" s="905">
        <f>+VLOOKUP(B380,'15. DEPOSFARMA SAS'!$B$12:$G$437,6,0)</f>
        <v>10556</v>
      </c>
      <c r="T380" s="43">
        <f t="shared" si="6"/>
        <v>10556</v>
      </c>
      <c r="U380" s="28" t="s">
        <v>13</v>
      </c>
      <c r="V380" s="28"/>
      <c r="W380" s="869" t="s">
        <v>383</v>
      </c>
      <c r="X380" s="61"/>
      <c r="Y380" s="28"/>
    </row>
    <row r="381" spans="1:25" s="1" customFormat="1">
      <c r="A381" s="15">
        <v>376</v>
      </c>
      <c r="B381" s="51" t="s">
        <v>283</v>
      </c>
      <c r="C381" s="16" t="s">
        <v>305</v>
      </c>
      <c r="D381" s="17">
        <v>1200</v>
      </c>
      <c r="E381" s="8">
        <f>+VLOOKUP(B381,'1. PHARMAEUROPEA'!$B$2:$G$427,6,0)</f>
        <v>1000</v>
      </c>
      <c r="F381" s="8"/>
      <c r="G381" s="8"/>
      <c r="H381" s="8">
        <f>+VLOOKUP(B381,'4. OC LA ECONOMIA'!$B$2:$G$437,6,0)</f>
        <v>920</v>
      </c>
      <c r="I381" s="8"/>
      <c r="J381" s="8">
        <f>+VLOOKUP(B381,'6. COOSBOY'!$B$10:$G$435,6,0)</f>
        <v>840.00000000000011</v>
      </c>
      <c r="K381" s="905"/>
      <c r="L381" s="905"/>
      <c r="M381" s="8">
        <f>+VLOOKUP(B381,'9. ALLERS GROUP'!$B$2:$G$427,6,0)</f>
        <v>1110</v>
      </c>
      <c r="N381" s="8">
        <f>+VLOOKUP(B381,'10. PRO H'!$B$2:$G$427,6,0)</f>
        <v>838</v>
      </c>
      <c r="O381" s="905">
        <f>+VLOOKUP(B381,'11. SYD'!B377:G802,6,0)</f>
        <v>1615</v>
      </c>
      <c r="P381" s="8">
        <f>+VLOOKUP(B381,'12. REM EQUIPOS'!$B$4:$G$429,6,0)</f>
        <v>1029</v>
      </c>
      <c r="Q381" s="8"/>
      <c r="R381" s="8"/>
      <c r="S381" s="905"/>
      <c r="T381" s="43">
        <f t="shared" si="6"/>
        <v>838</v>
      </c>
      <c r="U381" s="28" t="s">
        <v>1580</v>
      </c>
      <c r="V381" s="28"/>
      <c r="W381" s="869" t="s">
        <v>1697</v>
      </c>
      <c r="X381" s="61"/>
      <c r="Y381" s="28"/>
    </row>
    <row r="382" spans="1:25" s="1" customFormat="1">
      <c r="A382" s="15">
        <v>377</v>
      </c>
      <c r="B382" s="51" t="s">
        <v>284</v>
      </c>
      <c r="C382" s="16" t="s">
        <v>305</v>
      </c>
      <c r="D382" s="17">
        <v>1600</v>
      </c>
      <c r="E382" s="8">
        <f>+VLOOKUP(B382,'1. PHARMAEUROPEA'!$B$2:$G$427,6,0)</f>
        <v>1147</v>
      </c>
      <c r="F382" s="8"/>
      <c r="G382" s="8"/>
      <c r="H382" s="8">
        <f>+VLOOKUP(B382,'4. OC LA ECONOMIA'!$B$2:$G$437,6,0)</f>
        <v>1045</v>
      </c>
      <c r="I382" s="8"/>
      <c r="J382" s="8">
        <f>+VLOOKUP(B382,'6. COOSBOY'!$B$10:$G$435,6,0)</f>
        <v>1019.2</v>
      </c>
      <c r="K382" s="905"/>
      <c r="L382" s="905"/>
      <c r="M382" s="8">
        <f>+VLOOKUP(B382,'9. ALLERS GROUP'!$B$2:$G$427,6,0)</f>
        <v>1341</v>
      </c>
      <c r="N382" s="8">
        <f>+VLOOKUP(B382,'10. PRO H'!$B$2:$G$427,6,0)</f>
        <v>1050</v>
      </c>
      <c r="O382" s="905">
        <f>+VLOOKUP(B382,'11. SYD'!B378:G803,6,0)</f>
        <v>2022.1666666666667</v>
      </c>
      <c r="P382" s="8">
        <f>+VLOOKUP(B382,'12. REM EQUIPOS'!$B$4:$G$429,6,0)</f>
        <v>1172</v>
      </c>
      <c r="Q382" s="8"/>
      <c r="R382" s="8"/>
      <c r="S382" s="905"/>
      <c r="T382" s="43">
        <f t="shared" si="6"/>
        <v>1019.2</v>
      </c>
      <c r="U382" s="28" t="s">
        <v>14</v>
      </c>
      <c r="V382" s="28"/>
      <c r="W382" s="869" t="s">
        <v>466</v>
      </c>
      <c r="X382" s="61"/>
      <c r="Y382" s="28"/>
    </row>
    <row r="383" spans="1:25" s="1" customFormat="1">
      <c r="A383" s="15">
        <v>378</v>
      </c>
      <c r="B383" s="51" t="s">
        <v>285</v>
      </c>
      <c r="C383" s="16" t="s">
        <v>305</v>
      </c>
      <c r="D383" s="17">
        <v>800</v>
      </c>
      <c r="E383" s="8">
        <f>+VLOOKUP(B383,'1. PHARMAEUROPEA'!$B$2:$G$427,6,0)</f>
        <v>1320</v>
      </c>
      <c r="F383" s="8"/>
      <c r="G383" s="8"/>
      <c r="H383" s="8">
        <f>+VLOOKUP(B383,'4. OC LA ECONOMIA'!$B$2:$G$437,6,0)</f>
        <v>1295</v>
      </c>
      <c r="I383" s="8"/>
      <c r="J383" s="8">
        <f>+VLOOKUP(B383,'6. COOSBOY'!$B$10:$G$435,6,0)</f>
        <v>1187.2</v>
      </c>
      <c r="K383" s="905"/>
      <c r="L383" s="905"/>
      <c r="M383" s="8">
        <f>+VLOOKUP(B383,'9. ALLERS GROUP'!$B$2:$G$427,6,0)</f>
        <v>1583</v>
      </c>
      <c r="N383" s="8">
        <f>+VLOOKUP(B383,'10. PRO H'!$B$2:$G$427,6,0)</f>
        <v>1251</v>
      </c>
      <c r="O383" s="905">
        <f>+VLOOKUP(B383,'11. SYD'!B379:G804,6,0)</f>
        <v>2422.9166666666665</v>
      </c>
      <c r="P383" s="8">
        <f>+VLOOKUP(B383,'12. REM EQUIPOS'!$B$4:$G$429,6,0)</f>
        <v>1430</v>
      </c>
      <c r="Q383" s="8"/>
      <c r="R383" s="8"/>
      <c r="S383" s="905"/>
      <c r="T383" s="43">
        <f t="shared" si="6"/>
        <v>1187.2</v>
      </c>
      <c r="U383" s="28" t="s">
        <v>14</v>
      </c>
      <c r="V383" s="28"/>
      <c r="W383" s="869" t="s">
        <v>466</v>
      </c>
      <c r="X383" s="61"/>
      <c r="Y383" s="28"/>
    </row>
    <row r="384" spans="1:25" s="1" customFormat="1">
      <c r="A384" s="15">
        <v>379</v>
      </c>
      <c r="B384" s="51" t="s">
        <v>286</v>
      </c>
      <c r="C384" s="16" t="s">
        <v>305</v>
      </c>
      <c r="D384" s="17">
        <v>288</v>
      </c>
      <c r="E384" s="8">
        <f>+VLOOKUP(B384,'1. PHARMAEUROPEA'!$B$2:$G$427,6,0)</f>
        <v>5200</v>
      </c>
      <c r="F384" s="8">
        <f>+VLOOKUP(B384,'2. LABORATORIOS LTDA'!$B$2:$G$427,6,0)</f>
        <v>4588</v>
      </c>
      <c r="G384" s="8"/>
      <c r="H384" s="8">
        <f>+VLOOKUP(B384,'4. OC LA ECONOMIA'!$B$2:$G$437,6,0)</f>
        <v>6744</v>
      </c>
      <c r="I384" s="8">
        <f>+VLOOKUP(B384,'5. COBO Y ASOCIADOS'!$B$2:$G$427,6,0)</f>
        <v>5516</v>
      </c>
      <c r="J384" s="8">
        <f>+VLOOKUP(B384,'6. COOSBOY'!$B$10:$G$435,6,0)</f>
        <v>3936.8</v>
      </c>
      <c r="K384" s="905"/>
      <c r="L384" s="905"/>
      <c r="M384" s="8"/>
      <c r="N384" s="8">
        <f>+VLOOKUP(B384,'10. PRO H'!$B$2:$G$427,6,0)</f>
        <v>6826</v>
      </c>
      <c r="O384" s="905">
        <f>+VLOOKUP(B384,'11. SYD'!B380:G805,6,0)</f>
        <v>6628.666666666667</v>
      </c>
      <c r="P384" s="8">
        <f>+VLOOKUP(B384,'12. REM EQUIPOS'!$B$4:$G$429,6,0)</f>
        <v>6555</v>
      </c>
      <c r="Q384" s="8">
        <f>+VLOOKUP(B384,'13. MEDICA C.I. LTDA.'!$B$2:$G$427,6,0)</f>
        <v>4875</v>
      </c>
      <c r="R384" s="8"/>
      <c r="S384" s="905"/>
      <c r="T384" s="43">
        <f t="shared" si="6"/>
        <v>3936.8</v>
      </c>
      <c r="U384" s="28" t="s">
        <v>14</v>
      </c>
      <c r="V384" s="28"/>
      <c r="W384" s="869" t="s">
        <v>467</v>
      </c>
      <c r="X384" s="61"/>
      <c r="Y384" s="28"/>
    </row>
    <row r="385" spans="1:25" s="1" customFormat="1">
      <c r="A385" s="15">
        <v>380</v>
      </c>
      <c r="B385" s="51" t="s">
        <v>287</v>
      </c>
      <c r="C385" s="16" t="s">
        <v>305</v>
      </c>
      <c r="D385" s="17">
        <v>288</v>
      </c>
      <c r="E385" s="8">
        <f>+VLOOKUP(B385,'1. PHARMAEUROPEA'!$B$2:$G$427,6,0)</f>
        <v>6067</v>
      </c>
      <c r="F385" s="8">
        <f>+VLOOKUP(B385,'2. LABORATORIOS LTDA'!$B$2:$G$427,6,0)</f>
        <v>5352</v>
      </c>
      <c r="G385" s="8"/>
      <c r="H385" s="8">
        <f>+VLOOKUP(B385,'4. OC LA ECONOMIA'!$B$2:$G$437,6,0)</f>
        <v>8678</v>
      </c>
      <c r="I385" s="8">
        <f>+VLOOKUP(B385,'5. COBO Y ASOCIADOS'!$B$2:$G$427,6,0)</f>
        <v>6491</v>
      </c>
      <c r="J385" s="8">
        <f>+VLOOKUP(B385,'6. COOSBOY'!$B$10:$G$435,6,0)</f>
        <v>4592</v>
      </c>
      <c r="K385" s="905"/>
      <c r="L385" s="905"/>
      <c r="M385" s="8"/>
      <c r="N385" s="8">
        <f>+VLOOKUP(B385,'10. PRO H'!$B$2:$G$427,6,0)</f>
        <v>8063</v>
      </c>
      <c r="O385" s="905">
        <f>+VLOOKUP(B385,'11. SYD'!B381:G806,6,0)</f>
        <v>7800.166666666667</v>
      </c>
      <c r="P385" s="8">
        <f>+VLOOKUP(B385,'12. REM EQUIPOS'!$B$4:$G$429,6,0)</f>
        <v>7722</v>
      </c>
      <c r="Q385" s="8">
        <f>+VLOOKUP(B385,'13. MEDICA C.I. LTDA.'!$B$2:$G$427,6,0)</f>
        <v>5687</v>
      </c>
      <c r="R385" s="8"/>
      <c r="S385" s="905"/>
      <c r="T385" s="43">
        <f t="shared" si="6"/>
        <v>4592</v>
      </c>
      <c r="U385" s="28" t="s">
        <v>14</v>
      </c>
      <c r="V385" s="28"/>
      <c r="W385" s="869" t="s">
        <v>467</v>
      </c>
      <c r="X385" s="61"/>
      <c r="Y385" s="28"/>
    </row>
    <row r="386" spans="1:25" s="1" customFormat="1">
      <c r="A386" s="15">
        <v>381</v>
      </c>
      <c r="B386" s="51" t="s">
        <v>288</v>
      </c>
      <c r="C386" s="16" t="s">
        <v>305</v>
      </c>
      <c r="D386" s="17">
        <v>288</v>
      </c>
      <c r="E386" s="8">
        <f>+VLOOKUP(B386,'1. PHARMAEUROPEA'!$B$2:$G$427,6,0)</f>
        <v>7200</v>
      </c>
      <c r="F386" s="8">
        <f>+VLOOKUP(B386,'2. LABORATORIOS LTDA'!$B$2:$G$427,6,0)</f>
        <v>6353</v>
      </c>
      <c r="G386" s="8"/>
      <c r="H386" s="8">
        <f>+VLOOKUP(B386,'4. OC LA ECONOMIA'!$B$2:$G$437,6,0)</f>
        <v>10002</v>
      </c>
      <c r="I386" s="8">
        <f>+VLOOKUP(B386,'5. COBO Y ASOCIADOS'!$B$2:$G$427,6,0)</f>
        <v>7715</v>
      </c>
      <c r="J386" s="8">
        <f>+VLOOKUP(B386,'6. COOSBOY'!$B$10:$G$435,6,0)</f>
        <v>5353.6</v>
      </c>
      <c r="K386" s="905"/>
      <c r="L386" s="905"/>
      <c r="M386" s="8"/>
      <c r="N386" s="8">
        <f>+VLOOKUP(B386,'10. PRO H'!$B$2:$G$427,6,0)</f>
        <v>9563</v>
      </c>
      <c r="O386" s="905">
        <f>+VLOOKUP(B386,'11. SYD'!B382:G807,6,0)</f>
        <v>9271.5833333333339</v>
      </c>
      <c r="P386" s="8">
        <f>+VLOOKUP(B386,'12. REM EQUIPOS'!$B$4:$G$429,6,0)</f>
        <v>8991</v>
      </c>
      <c r="Q386" s="8">
        <f>+VLOOKUP(B386,'13. MEDICA C.I. LTDA.'!$B$2:$G$427,6,0)</f>
        <v>6750</v>
      </c>
      <c r="R386" s="8"/>
      <c r="S386" s="905"/>
      <c r="T386" s="43">
        <f t="shared" si="6"/>
        <v>5353.6</v>
      </c>
      <c r="U386" s="28" t="s">
        <v>14</v>
      </c>
      <c r="V386" s="28"/>
      <c r="W386" s="869" t="s">
        <v>467</v>
      </c>
      <c r="X386" s="61"/>
      <c r="Y386" s="28"/>
    </row>
    <row r="387" spans="1:25" s="1" customFormat="1">
      <c r="A387" s="15">
        <v>382</v>
      </c>
      <c r="B387" s="51" t="s">
        <v>289</v>
      </c>
      <c r="C387" s="16" t="s">
        <v>305</v>
      </c>
      <c r="D387" s="17">
        <v>1600</v>
      </c>
      <c r="E387" s="8">
        <f>+VLOOKUP(B387,'1. PHARMAEUROPEA'!$B$2:$G$427,6,0)</f>
        <v>1253</v>
      </c>
      <c r="F387" s="8"/>
      <c r="G387" s="8"/>
      <c r="H387" s="8">
        <f>+VLOOKUP(B387,'4. OC LA ECONOMIA'!$B$2:$G$437,6,0)</f>
        <v>978</v>
      </c>
      <c r="I387" s="8"/>
      <c r="J387" s="8">
        <f>+VLOOKUP(B387,'6. COOSBOY'!$B$10:$G$435,6,0)</f>
        <v>952.00000000000011</v>
      </c>
      <c r="K387" s="905"/>
      <c r="L387" s="905">
        <f>+VLOOKUP(B387,'8. ALFA TRADING'!$B$2:$G$427,6,0)</f>
        <v>1388.6</v>
      </c>
      <c r="M387" s="8">
        <f>+VLOOKUP(B387,'9. ALLERS GROUP'!$B$2:$G$427,6,0)</f>
        <v>1737</v>
      </c>
      <c r="N387" s="8">
        <f>+VLOOKUP(B387,'10. PRO H'!$B$2:$G$427,6,0)</f>
        <v>1100</v>
      </c>
      <c r="O387" s="905">
        <f>+VLOOKUP(B387,'11. SYD'!B383:G808,6,0)</f>
        <v>1870</v>
      </c>
      <c r="P387" s="8">
        <f>+VLOOKUP(B387,'12. REM EQUIPOS'!$B$4:$G$429,6,0)</f>
        <v>1165</v>
      </c>
      <c r="Q387" s="8"/>
      <c r="R387" s="8"/>
      <c r="S387" s="905">
        <f>+VLOOKUP(B387,'15. DEPOSFARMA SAS'!$B$12:$G$437,6,0)</f>
        <v>985</v>
      </c>
      <c r="T387" s="43">
        <f t="shared" si="6"/>
        <v>952.00000000000011</v>
      </c>
      <c r="U387" s="28" t="s">
        <v>14</v>
      </c>
      <c r="V387" s="28"/>
      <c r="W387" s="869" t="s">
        <v>466</v>
      </c>
      <c r="X387" s="61"/>
      <c r="Y387" s="28"/>
    </row>
    <row r="388" spans="1:25" s="1" customFormat="1">
      <c r="A388" s="15">
        <v>383</v>
      </c>
      <c r="B388" s="51" t="s">
        <v>290</v>
      </c>
      <c r="C388" s="16" t="s">
        <v>305</v>
      </c>
      <c r="D388" s="17">
        <v>1600</v>
      </c>
      <c r="E388" s="8">
        <f>+VLOOKUP(B388,'1. PHARMAEUROPEA'!$B$2:$G$427,6,0)</f>
        <v>1560</v>
      </c>
      <c r="F388" s="8"/>
      <c r="G388" s="8"/>
      <c r="H388" s="8">
        <f>+VLOOKUP(B388,'4. OC LA ECONOMIA'!$B$2:$G$437,6,0)</f>
        <v>1250</v>
      </c>
      <c r="I388" s="8"/>
      <c r="J388" s="8">
        <f>+VLOOKUP(B388,'6. COOSBOY'!$B$10:$G$435,6,0)</f>
        <v>1176</v>
      </c>
      <c r="K388" s="905"/>
      <c r="L388" s="905">
        <f>+VLOOKUP(B388,'8. ALFA TRADING'!$B$2:$G$427,6,0)</f>
        <v>1669.5</v>
      </c>
      <c r="M388" s="8">
        <f>+VLOOKUP(B388,'9. ALLERS GROUP'!$B$2:$G$427,6,0)</f>
        <v>2185</v>
      </c>
      <c r="N388" s="8">
        <f>+VLOOKUP(B388,'10. PRO H'!$B$2:$G$427,6,0)</f>
        <v>1375</v>
      </c>
      <c r="O388" s="905">
        <f>+VLOOKUP(B388,'11. SYD'!B384:G809,6,0)</f>
        <v>2247.1666666666665</v>
      </c>
      <c r="P388" s="8">
        <f>+VLOOKUP(B388,'12. REM EQUIPOS'!$B$4:$G$429,6,0)</f>
        <v>1457</v>
      </c>
      <c r="Q388" s="8"/>
      <c r="R388" s="8"/>
      <c r="S388" s="905">
        <f>+VLOOKUP(B388,'15. DEPOSFARMA SAS'!$B$12:$G$437,6,0)</f>
        <v>1225</v>
      </c>
      <c r="T388" s="43">
        <f t="shared" si="6"/>
        <v>1176</v>
      </c>
      <c r="U388" s="28" t="s">
        <v>14</v>
      </c>
      <c r="V388" s="28"/>
      <c r="W388" s="869" t="s">
        <v>466</v>
      </c>
      <c r="X388" s="61"/>
      <c r="Y388" s="28"/>
    </row>
    <row r="389" spans="1:25" s="1" customFormat="1">
      <c r="A389" s="15">
        <v>384</v>
      </c>
      <c r="B389" s="51" t="s">
        <v>291</v>
      </c>
      <c r="C389" s="16" t="s">
        <v>305</v>
      </c>
      <c r="D389" s="17">
        <v>1600</v>
      </c>
      <c r="E389" s="8">
        <f>+VLOOKUP(B389,'1. PHARMAEUROPEA'!$B$2:$G$427,6,0)</f>
        <v>1853</v>
      </c>
      <c r="F389" s="8"/>
      <c r="G389" s="8"/>
      <c r="H389" s="8">
        <f>+VLOOKUP(B389,'4. OC LA ECONOMIA'!$B$2:$G$437,6,0)</f>
        <v>1477</v>
      </c>
      <c r="I389" s="8"/>
      <c r="J389" s="8">
        <f>+VLOOKUP(B389,'6. COOSBOY'!$B$10:$G$435,6,0)</f>
        <v>1395.5200000000002</v>
      </c>
      <c r="K389" s="905"/>
      <c r="L389" s="905">
        <f>+VLOOKUP(B389,'8. ALFA TRADING'!$B$2:$G$427,6,0)</f>
        <v>2109.4</v>
      </c>
      <c r="M389" s="8">
        <f>+VLOOKUP(B389,'9. ALLERS GROUP'!$B$2:$G$427,6,0)</f>
        <v>2826</v>
      </c>
      <c r="N389" s="8">
        <f>+VLOOKUP(B389,'10. PRO H'!$B$2:$G$427,6,0)</f>
        <v>1651</v>
      </c>
      <c r="O389" s="905">
        <f>+VLOOKUP(B389,'11. SYD'!B385:G810,6,0)</f>
        <v>2622.9166666666665</v>
      </c>
      <c r="P389" s="8">
        <f>+VLOOKUP(B389,'12. REM EQUIPOS'!$B$4:$G$429,6,0)</f>
        <v>1748</v>
      </c>
      <c r="Q389" s="8"/>
      <c r="R389" s="8"/>
      <c r="S389" s="905">
        <f>+VLOOKUP(B389,'15. DEPOSFARMA SAS'!$B$12:$G$437,6,0)</f>
        <v>1440</v>
      </c>
      <c r="T389" s="43">
        <f t="shared" si="6"/>
        <v>1395.5200000000002</v>
      </c>
      <c r="U389" s="28" t="s">
        <v>14</v>
      </c>
      <c r="V389" s="28"/>
      <c r="W389" s="869" t="s">
        <v>466</v>
      </c>
      <c r="X389" s="61"/>
      <c r="Y389" s="28"/>
    </row>
    <row r="390" spans="1:25" s="1" customFormat="1">
      <c r="A390" s="15">
        <v>385</v>
      </c>
      <c r="B390" s="51" t="s">
        <v>294</v>
      </c>
      <c r="C390" s="16" t="s">
        <v>305</v>
      </c>
      <c r="D390" s="17">
        <v>288</v>
      </c>
      <c r="E390" s="8">
        <f>+VLOOKUP(B390,'1. PHARMAEUROPEA'!$B$2:$G$427,6,0)</f>
        <v>5913</v>
      </c>
      <c r="F390" s="8">
        <f>+VLOOKUP(B390,'2. LABORATORIOS LTDA'!$B$2:$G$427,6,0)</f>
        <v>11176</v>
      </c>
      <c r="G390" s="8"/>
      <c r="H390" s="8">
        <f>+VLOOKUP(B390,'4. OC LA ECONOMIA'!$B$2:$G$437,6,0)</f>
        <v>12078</v>
      </c>
      <c r="I390" s="8">
        <f>+VLOOKUP(B390,'5. COBO Y ASOCIADOS'!$B$2:$G$427,6,0)</f>
        <v>11294</v>
      </c>
      <c r="J390" s="8">
        <f>+VLOOKUP(B390,'6. COOSBOY'!$B$10:$G$435,6,0)</f>
        <v>11904.480000000001</v>
      </c>
      <c r="K390" s="905"/>
      <c r="L390" s="905"/>
      <c r="M390" s="8"/>
      <c r="N390" s="8">
        <f>+VLOOKUP(B390,'10. PRO H'!$B$2:$G$427,6,0)</f>
        <v>8226</v>
      </c>
      <c r="O390" s="905">
        <f>+VLOOKUP(B390,'11. SYD'!B386:G811,6,0)</f>
        <v>11446</v>
      </c>
      <c r="P390" s="8"/>
      <c r="Q390" s="8"/>
      <c r="R390" s="8"/>
      <c r="S390" s="905"/>
      <c r="T390" s="43">
        <f t="shared" ref="T390:T431" si="7">+MIN(E390:S390)</f>
        <v>5913</v>
      </c>
      <c r="U390" s="28" t="s">
        <v>1574</v>
      </c>
      <c r="V390" s="28"/>
      <c r="W390" s="869" t="s">
        <v>1676</v>
      </c>
      <c r="Y390" s="28" t="s">
        <v>1670</v>
      </c>
    </row>
    <row r="391" spans="1:25" s="1" customFormat="1">
      <c r="A391" s="15">
        <v>386</v>
      </c>
      <c r="B391" s="51" t="s">
        <v>295</v>
      </c>
      <c r="C391" s="16" t="s">
        <v>305</v>
      </c>
      <c r="D391" s="17">
        <v>96</v>
      </c>
      <c r="E391" s="8">
        <f>+VLOOKUP(B391,'1. PHARMAEUROPEA'!$B$2:$G$427,6,0)</f>
        <v>5801</v>
      </c>
      <c r="F391" s="8">
        <f>+VLOOKUP(B391,'2. LABORATORIOS LTDA'!$B$2:$G$427,6,0)</f>
        <v>10796</v>
      </c>
      <c r="G391" s="8"/>
      <c r="H391" s="8">
        <f>+VLOOKUP(B391,'4. OC LA ECONOMIA'!$B$2:$G$437,6,0)</f>
        <v>11667</v>
      </c>
      <c r="I391" s="8">
        <f>+VLOOKUP(B391,'5. COBO Y ASOCIADOS'!$B$2:$G$427,6,0)</f>
        <v>10910</v>
      </c>
      <c r="J391" s="8">
        <f>+VLOOKUP(B391,'6. COOSBOY'!$B$10:$G$435,6,0)</f>
        <v>11904.480000000001</v>
      </c>
      <c r="K391" s="905"/>
      <c r="L391" s="905"/>
      <c r="M391" s="8"/>
      <c r="N391" s="8">
        <f>+VLOOKUP(B391,'10. PRO H'!$B$2:$G$427,6,0)</f>
        <v>8051</v>
      </c>
      <c r="O391" s="905">
        <f>+VLOOKUP(B391,'11. SYD'!B387:G812,6,0)</f>
        <v>13570</v>
      </c>
      <c r="P391" s="8"/>
      <c r="Q391" s="8"/>
      <c r="R391" s="8"/>
      <c r="S391" s="905"/>
      <c r="T391" s="43">
        <f t="shared" si="7"/>
        <v>5801</v>
      </c>
      <c r="U391" s="28" t="s">
        <v>1574</v>
      </c>
      <c r="V391" s="28"/>
      <c r="W391" s="869" t="s">
        <v>1676</v>
      </c>
      <c r="X391" s="61"/>
      <c r="Y391" s="28" t="s">
        <v>1670</v>
      </c>
    </row>
    <row r="392" spans="1:25" s="1" customFormat="1">
      <c r="A392" s="15">
        <v>387</v>
      </c>
      <c r="B392" s="51" t="s">
        <v>297</v>
      </c>
      <c r="C392" s="16" t="s">
        <v>305</v>
      </c>
      <c r="D392" s="17">
        <v>288</v>
      </c>
      <c r="E392" s="8">
        <f>+VLOOKUP(B392,'1. PHARMAEUROPEA'!$B$2:$G$427,6,0)</f>
        <v>4559</v>
      </c>
      <c r="F392" s="8">
        <f>+VLOOKUP(B392,'2. LABORATORIOS LTDA'!$B$2:$G$427,6,0)</f>
        <v>10796</v>
      </c>
      <c r="G392" s="8"/>
      <c r="H392" s="8">
        <f>+VLOOKUP(B392,'4. OC LA ECONOMIA'!$B$2:$G$437,6,0)</f>
        <v>5814</v>
      </c>
      <c r="I392" s="8">
        <f>+VLOOKUP(B392,'5. COBO Y ASOCIADOS'!$B$2:$G$427,6,0)</f>
        <v>10910</v>
      </c>
      <c r="J392" s="8">
        <f>+VLOOKUP(B392,'6. COOSBOY'!$B$10:$G$435,6,0)</f>
        <v>11904.480000000001</v>
      </c>
      <c r="K392" s="905"/>
      <c r="L392" s="905"/>
      <c r="M392" s="8"/>
      <c r="N392" s="8">
        <f>+VLOOKUP(B392,'10. PRO H'!$B$2:$G$427,6,0)</f>
        <v>7625</v>
      </c>
      <c r="O392" s="905">
        <f>+VLOOKUP(B392,'11. SYD'!B388:G813,6,0)</f>
        <v>12257</v>
      </c>
      <c r="P392" s="8"/>
      <c r="Q392" s="8"/>
      <c r="R392" s="8"/>
      <c r="S392" s="905"/>
      <c r="T392" s="43">
        <f t="shared" si="7"/>
        <v>4559</v>
      </c>
      <c r="U392" s="28" t="s">
        <v>1574</v>
      </c>
      <c r="V392" s="28"/>
      <c r="W392" s="869" t="s">
        <v>1676</v>
      </c>
      <c r="X392" s="61"/>
      <c r="Y392" s="28" t="s">
        <v>1670</v>
      </c>
    </row>
    <row r="393" spans="1:25" s="1" customFormat="1">
      <c r="A393" s="15">
        <v>388</v>
      </c>
      <c r="B393" s="51" t="s">
        <v>299</v>
      </c>
      <c r="C393" s="16" t="s">
        <v>305</v>
      </c>
      <c r="D393" s="17">
        <v>48</v>
      </c>
      <c r="E393" s="8">
        <f>+VLOOKUP(B393,'1. PHARMAEUROPEA'!$B$2:$G$427,6,0)</f>
        <v>6037</v>
      </c>
      <c r="F393" s="8">
        <f>+VLOOKUP(B393,'2. LABORATORIOS LTDA'!$B$2:$G$427,6,0)</f>
        <v>10496</v>
      </c>
      <c r="G393" s="8"/>
      <c r="H393" s="8">
        <f>+VLOOKUP(B393,'4. OC LA ECONOMIA'!$B$2:$G$437,6,0)</f>
        <v>12251</v>
      </c>
      <c r="I393" s="8">
        <f>+VLOOKUP(B393,'5. COBO Y ASOCIADOS'!$B$2:$G$427,6,0)</f>
        <v>11455</v>
      </c>
      <c r="J393" s="8">
        <f>+VLOOKUP(B393,'6. COOSBOY'!$B$10:$G$435,6,0)</f>
        <v>11904.480000000001</v>
      </c>
      <c r="K393" s="905"/>
      <c r="L393" s="905"/>
      <c r="M393" s="8"/>
      <c r="N393" s="8">
        <f>+VLOOKUP(B393,'10. PRO H'!$B$2:$G$427,6,0)</f>
        <v>8582</v>
      </c>
      <c r="O393" s="905">
        <f>+VLOOKUP(B393,'11. SYD'!B389:G814,6,0)</f>
        <v>12900</v>
      </c>
      <c r="P393" s="8"/>
      <c r="Q393" s="8"/>
      <c r="R393" s="8"/>
      <c r="S393" s="905"/>
      <c r="T393" s="43">
        <f t="shared" si="7"/>
        <v>6037</v>
      </c>
      <c r="U393" s="28" t="s">
        <v>1574</v>
      </c>
      <c r="V393" s="28"/>
      <c r="W393" s="869" t="s">
        <v>1676</v>
      </c>
      <c r="X393" s="61"/>
      <c r="Y393" s="28" t="s">
        <v>1670</v>
      </c>
    </row>
    <row r="394" spans="1:25" s="1" customFormat="1">
      <c r="A394" s="15">
        <v>389</v>
      </c>
      <c r="B394" s="51" t="s">
        <v>293</v>
      </c>
      <c r="C394" s="16" t="s">
        <v>305</v>
      </c>
      <c r="D394" s="17">
        <v>240</v>
      </c>
      <c r="E394" s="8">
        <f>+VLOOKUP(B394,'1. PHARMAEUROPEA'!$B$2:$G$427,6,0)</f>
        <v>6037</v>
      </c>
      <c r="F394" s="8">
        <f>+VLOOKUP(B394,'2. LABORATORIOS LTDA'!$B$2:$G$427,6,0)</f>
        <v>11176</v>
      </c>
      <c r="G394" s="8"/>
      <c r="H394" s="8">
        <f>+VLOOKUP(B394,'4. OC LA ECONOMIA'!$B$2:$G$437,6,0)</f>
        <v>12078</v>
      </c>
      <c r="I394" s="8">
        <f>+VLOOKUP(B394,'5. COBO Y ASOCIADOS'!$B$2:$G$427,6,0)</f>
        <v>11294</v>
      </c>
      <c r="J394" s="8">
        <f>+VLOOKUP(B394,'6. COOSBOY'!$B$10:$G$435,6,0)</f>
        <v>11904.480000000001</v>
      </c>
      <c r="K394" s="905"/>
      <c r="L394" s="905"/>
      <c r="M394" s="8"/>
      <c r="N394" s="8">
        <f>+VLOOKUP(B394,'10. PRO H'!$B$2:$G$427,6,0)</f>
        <v>7663</v>
      </c>
      <c r="O394" s="905">
        <f>+VLOOKUP(B394,'11. SYD'!B390:G815,6,0)</f>
        <v>14046</v>
      </c>
      <c r="P394" s="8"/>
      <c r="Q394" s="8"/>
      <c r="R394" s="8"/>
      <c r="S394" s="905"/>
      <c r="T394" s="43">
        <f t="shared" si="7"/>
        <v>6037</v>
      </c>
      <c r="U394" s="28" t="s">
        <v>1574</v>
      </c>
      <c r="V394" s="28"/>
      <c r="W394" s="869" t="s">
        <v>1676</v>
      </c>
      <c r="X394" s="61"/>
      <c r="Y394" s="28" t="s">
        <v>1670</v>
      </c>
    </row>
    <row r="395" spans="1:25" s="1" customFormat="1">
      <c r="A395" s="15">
        <v>390</v>
      </c>
      <c r="B395" s="51" t="s">
        <v>296</v>
      </c>
      <c r="C395" s="16" t="s">
        <v>305</v>
      </c>
      <c r="D395" s="17">
        <v>240</v>
      </c>
      <c r="E395" s="8">
        <f>+VLOOKUP(B395,'1. PHARMAEUROPEA'!$B$2:$G$427,6,0)</f>
        <v>5439</v>
      </c>
      <c r="F395" s="8">
        <f>+VLOOKUP(B395,'2. LABORATORIOS LTDA'!$B$2:$G$427,6,0)</f>
        <v>11176</v>
      </c>
      <c r="G395" s="8"/>
      <c r="H395" s="8">
        <f>+VLOOKUP(B395,'4. OC LA ECONOMIA'!$B$2:$G$437,6,0)</f>
        <v>12078</v>
      </c>
      <c r="I395" s="8">
        <f>+VLOOKUP(B395,'5. COBO Y ASOCIADOS'!$B$2:$G$427,6,0)</f>
        <v>11294</v>
      </c>
      <c r="J395" s="8">
        <f>+VLOOKUP(B395,'6. COOSBOY'!$B$10:$G$435,6,0)</f>
        <v>11904.480000000001</v>
      </c>
      <c r="K395" s="905"/>
      <c r="L395" s="905"/>
      <c r="M395" s="8"/>
      <c r="N395" s="8">
        <f>+VLOOKUP(B395,'10. PRO H'!$B$2:$G$427,6,0)</f>
        <v>8413</v>
      </c>
      <c r="O395" s="905">
        <f>+VLOOKUP(B395,'11. SYD'!B391:G816,6,0)</f>
        <v>13616</v>
      </c>
      <c r="P395" s="8"/>
      <c r="Q395" s="8"/>
      <c r="R395" s="8"/>
      <c r="S395" s="905"/>
      <c r="T395" s="43">
        <f t="shared" si="7"/>
        <v>5439</v>
      </c>
      <c r="U395" s="28" t="s">
        <v>1574</v>
      </c>
      <c r="V395" s="28"/>
      <c r="W395" s="869" t="s">
        <v>1676</v>
      </c>
      <c r="X395" s="61"/>
      <c r="Y395" s="28" t="s">
        <v>1670</v>
      </c>
    </row>
    <row r="396" spans="1:25" s="1" customFormat="1">
      <c r="A396" s="15">
        <v>391</v>
      </c>
      <c r="B396" s="51" t="s">
        <v>865</v>
      </c>
      <c r="C396" s="16" t="s">
        <v>305</v>
      </c>
      <c r="D396" s="17">
        <v>48</v>
      </c>
      <c r="E396" s="8">
        <f>+VLOOKUP(B396,'1. PHARMAEUROPEA'!$B$2:$G$427,6,0)</f>
        <v>7853</v>
      </c>
      <c r="F396" s="8">
        <f>+VLOOKUP(B396,'2. LABORATORIOS LTDA'!$B$2:$G$427,6,0)</f>
        <v>9702</v>
      </c>
      <c r="G396" s="8"/>
      <c r="H396" s="8">
        <f>+VLOOKUP(B396,'4. OC LA ECONOMIA'!$B$2:$G$437,6,0)</f>
        <v>5814</v>
      </c>
      <c r="I396" s="8">
        <f>+VLOOKUP(B396,'5. COBO Y ASOCIADOS'!$B$2:$G$427,6,0)</f>
        <v>9804</v>
      </c>
      <c r="J396" s="8">
        <f>+VLOOKUP(B396,'6. COOSBOY'!$B$10:$G$435,6,0)</f>
        <v>10334.240000000002</v>
      </c>
      <c r="K396" s="905"/>
      <c r="L396" s="905"/>
      <c r="M396" s="8"/>
      <c r="N396" s="8">
        <f>+VLOOKUP(B396,'10. PRO H'!$B$2:$G$427,6,0)</f>
        <v>6726</v>
      </c>
      <c r="O396" s="905">
        <f>+VLOOKUP(B396,'11. SYD'!B392:G817,6,0)</f>
        <v>10544</v>
      </c>
      <c r="P396" s="8"/>
      <c r="Q396" s="8"/>
      <c r="R396" s="8"/>
      <c r="S396" s="905"/>
      <c r="T396" s="43">
        <f t="shared" si="7"/>
        <v>5814</v>
      </c>
      <c r="U396" s="28" t="s">
        <v>1574</v>
      </c>
      <c r="V396" s="28"/>
      <c r="W396" s="869" t="s">
        <v>1676</v>
      </c>
      <c r="X396" s="61"/>
      <c r="Y396" s="28" t="s">
        <v>1670</v>
      </c>
    </row>
    <row r="397" spans="1:25" s="1" customFormat="1">
      <c r="A397" s="15">
        <v>392</v>
      </c>
      <c r="B397" s="51" t="s">
        <v>298</v>
      </c>
      <c r="C397" s="16" t="s">
        <v>305</v>
      </c>
      <c r="D397" s="17">
        <v>96</v>
      </c>
      <c r="E397" s="8">
        <f>+VLOOKUP(B397,'1. PHARMAEUROPEA'!$B$2:$G$427,6,0)</f>
        <v>7023</v>
      </c>
      <c r="F397" s="8">
        <f>+VLOOKUP(B397,'2. LABORATORIOS LTDA'!$B$2:$G$427,6,0)</f>
        <v>10496</v>
      </c>
      <c r="G397" s="8"/>
      <c r="H397" s="8">
        <f>+VLOOKUP(B397,'4. OC LA ECONOMIA'!$B$2:$G$437,6,0)</f>
        <v>12251</v>
      </c>
      <c r="I397" s="8">
        <f>+VLOOKUP(B397,'5. COBO Y ASOCIADOS'!$B$2:$G$427,6,0)</f>
        <v>11455</v>
      </c>
      <c r="J397" s="8">
        <f>+VLOOKUP(B397,'6. COOSBOY'!$B$10:$G$435,6,0)</f>
        <v>12074.720000000001</v>
      </c>
      <c r="K397" s="905"/>
      <c r="L397" s="905"/>
      <c r="M397" s="8"/>
      <c r="N397" s="8">
        <f>+VLOOKUP(B397,'10. PRO H'!$B$2:$G$427,6,0)</f>
        <v>6913</v>
      </c>
      <c r="O397" s="905">
        <f>+VLOOKUP(B397,'11. SYD'!B393:G818,6,0)</f>
        <v>12900</v>
      </c>
      <c r="P397" s="8"/>
      <c r="Q397" s="8"/>
      <c r="R397" s="8"/>
      <c r="S397" s="905"/>
      <c r="T397" s="43">
        <f t="shared" si="7"/>
        <v>6913</v>
      </c>
      <c r="U397" s="28" t="s">
        <v>1574</v>
      </c>
      <c r="V397" s="28"/>
      <c r="W397" s="869" t="s">
        <v>1676</v>
      </c>
      <c r="X397" s="61"/>
      <c r="Y397" s="28" t="s">
        <v>1670</v>
      </c>
    </row>
    <row r="398" spans="1:25" s="1" customFormat="1">
      <c r="A398" s="15">
        <v>393</v>
      </c>
      <c r="B398" s="51" t="s">
        <v>866</v>
      </c>
      <c r="C398" s="16" t="s">
        <v>305</v>
      </c>
      <c r="D398" s="17">
        <v>48</v>
      </c>
      <c r="E398" s="8">
        <f>+VLOOKUP(B398,'1. PHARMAEUROPEA'!$B$2:$G$427,6,0)</f>
        <v>6037</v>
      </c>
      <c r="F398" s="8">
        <f>+VLOOKUP(B398,'2. LABORATORIOS LTDA'!$B$2:$G$427,6,0)</f>
        <v>10496</v>
      </c>
      <c r="G398" s="8"/>
      <c r="H398" s="8">
        <f>+VLOOKUP(B398,'4. OC LA ECONOMIA'!$B$2:$G$437,6,0)</f>
        <v>12251</v>
      </c>
      <c r="I398" s="8">
        <f>+VLOOKUP(B398,'5. COBO Y ASOCIADOS'!$B$2:$G$427,6,0)</f>
        <v>11455</v>
      </c>
      <c r="J398" s="8">
        <f>+VLOOKUP(B398,'6. COOSBOY'!$B$10:$G$435,6,0)</f>
        <v>12074.720000000001</v>
      </c>
      <c r="K398" s="905"/>
      <c r="L398" s="905"/>
      <c r="M398" s="8"/>
      <c r="N398" s="8">
        <f>+VLOOKUP(B398,'10. PRO H'!$B$2:$G$427,6,0)</f>
        <v>8413</v>
      </c>
      <c r="O398" s="905">
        <f>+VLOOKUP(B398,'11. SYD'!B394:G819,6,0)</f>
        <v>13072</v>
      </c>
      <c r="P398" s="8"/>
      <c r="Q398" s="8"/>
      <c r="R398" s="8"/>
      <c r="S398" s="905"/>
      <c r="T398" s="43">
        <f t="shared" si="7"/>
        <v>6037</v>
      </c>
      <c r="U398" s="28" t="s">
        <v>1574</v>
      </c>
      <c r="V398" s="28"/>
      <c r="W398" s="869" t="s">
        <v>1676</v>
      </c>
      <c r="X398" s="61"/>
      <c r="Y398" s="28" t="s">
        <v>1670</v>
      </c>
    </row>
    <row r="399" spans="1:25" s="1" customFormat="1">
      <c r="A399" s="15">
        <v>394</v>
      </c>
      <c r="B399" s="51" t="s">
        <v>300</v>
      </c>
      <c r="C399" s="16" t="s">
        <v>305</v>
      </c>
      <c r="D399" s="17">
        <v>80</v>
      </c>
      <c r="E399" s="8">
        <f>+VLOOKUP(B399,'1. PHARMAEUROPEA'!$B$2:$G$427,6,0)</f>
        <v>22480</v>
      </c>
      <c r="F399" s="8"/>
      <c r="G399" s="8"/>
      <c r="H399" s="8">
        <f>+VLOOKUP(B399,'4. OC LA ECONOMIA'!$B$2:$G$437,6,0)</f>
        <v>16818</v>
      </c>
      <c r="I399" s="8"/>
      <c r="J399" s="8">
        <f>+VLOOKUP(B399,'6. COOSBOY'!$B$10:$G$435,6,0)</f>
        <v>19980.800000000003</v>
      </c>
      <c r="K399" s="905"/>
      <c r="L399" s="905"/>
      <c r="M399" s="8"/>
      <c r="N399" s="8">
        <f>+VLOOKUP(B399,'10. PRO H'!$B$2:$G$427,6,0)</f>
        <v>17500</v>
      </c>
      <c r="O399" s="905">
        <f>+VLOOKUP(B399,'11. SYD'!B395:G820,6,0)</f>
        <v>10771.76</v>
      </c>
      <c r="P399" s="8"/>
      <c r="Q399" s="8"/>
      <c r="R399" s="8"/>
      <c r="S399" s="905"/>
      <c r="T399" s="43">
        <f t="shared" si="7"/>
        <v>10771.76</v>
      </c>
      <c r="U399" s="28" t="s">
        <v>13</v>
      </c>
      <c r="V399" s="28"/>
      <c r="W399" s="869" t="s">
        <v>364</v>
      </c>
      <c r="X399" s="61"/>
      <c r="Y399" s="28"/>
    </row>
    <row r="400" spans="1:25" s="1" customFormat="1">
      <c r="A400" s="15">
        <v>395</v>
      </c>
      <c r="B400" s="51" t="s">
        <v>301</v>
      </c>
      <c r="C400" s="16" t="s">
        <v>903</v>
      </c>
      <c r="D400" s="17">
        <v>2000</v>
      </c>
      <c r="E400" s="8"/>
      <c r="F400" s="8"/>
      <c r="G400" s="8"/>
      <c r="H400" s="8">
        <f>+VLOOKUP(B400,'4. OC LA ECONOMIA'!$B$2:$G$437,6,0)</f>
        <v>2500</v>
      </c>
      <c r="I400" s="8"/>
      <c r="J400" s="8">
        <f>+VLOOKUP(B400,'6. COOSBOY'!$B$10:$G$435,6,0)</f>
        <v>2240</v>
      </c>
      <c r="K400" s="905"/>
      <c r="L400" s="905"/>
      <c r="M400" s="8"/>
      <c r="N400" s="8">
        <f>+VLOOKUP(B400,'10. PRO H'!$B$2:$G$427,6,0)</f>
        <v>2938</v>
      </c>
      <c r="O400" s="905">
        <f>+VLOOKUP(B400,'11. SYD'!B396:G821,6,0)</f>
        <v>4687</v>
      </c>
      <c r="P400" s="8">
        <f>+VLOOKUP(B400,'12. REM EQUIPOS'!$B$4:$G$429,6,0)</f>
        <v>2420</v>
      </c>
      <c r="Q400" s="8"/>
      <c r="R400" s="8">
        <f>+VLOOKUP(B400,'14. ASEPSIS PRODUCTS'!$B$2:$G$427,6,0)</f>
        <v>3000</v>
      </c>
      <c r="S400" s="905"/>
      <c r="T400" s="43">
        <f t="shared" si="7"/>
        <v>2240</v>
      </c>
      <c r="U400" s="28" t="s">
        <v>14</v>
      </c>
      <c r="V400" s="28"/>
      <c r="W400" s="869" t="s">
        <v>366</v>
      </c>
      <c r="X400" s="61"/>
      <c r="Y400" s="28"/>
    </row>
    <row r="401" spans="1:25" s="1" customFormat="1">
      <c r="A401" s="15">
        <v>396</v>
      </c>
      <c r="B401" s="51" t="s">
        <v>302</v>
      </c>
      <c r="C401" s="16" t="s">
        <v>903</v>
      </c>
      <c r="D401" s="17">
        <v>1800</v>
      </c>
      <c r="E401" s="8"/>
      <c r="F401" s="8"/>
      <c r="G401" s="8"/>
      <c r="H401" s="8">
        <f>+VLOOKUP(B401,'4. OC LA ECONOMIA'!$B$2:$G$437,6,0)</f>
        <v>2120</v>
      </c>
      <c r="I401" s="8"/>
      <c r="J401" s="8">
        <f>+VLOOKUP(B401,'6. COOSBOY'!$B$10:$G$435,6,0)</f>
        <v>2464.0000000000005</v>
      </c>
      <c r="K401" s="905"/>
      <c r="L401" s="905"/>
      <c r="M401" s="8"/>
      <c r="N401" s="8">
        <f>+VLOOKUP(B401,'10. PRO H'!$B$2:$G$427,6,0)</f>
        <v>2938</v>
      </c>
      <c r="O401" s="905">
        <f>+VLOOKUP(B401,'11. SYD'!B397:G822,6,0)</f>
        <v>2857</v>
      </c>
      <c r="P401" s="8">
        <f>+VLOOKUP(B401,'12. REM EQUIPOS'!$B$4:$G$429,6,0)</f>
        <v>2420</v>
      </c>
      <c r="Q401" s="8"/>
      <c r="R401" s="8">
        <f>+VLOOKUP(B401,'14. ASEPSIS PRODUCTS'!$B$2:$G$427,6,0)</f>
        <v>3000</v>
      </c>
      <c r="S401" s="905"/>
      <c r="T401" s="43">
        <f t="shared" si="7"/>
        <v>2120</v>
      </c>
      <c r="U401" s="28" t="s">
        <v>13</v>
      </c>
      <c r="V401" s="28"/>
      <c r="W401" s="869" t="s">
        <v>362</v>
      </c>
      <c r="X401" s="61"/>
      <c r="Y401" s="28"/>
    </row>
    <row r="402" spans="1:25" s="1" customFormat="1" ht="30">
      <c r="A402" s="15">
        <v>397</v>
      </c>
      <c r="B402" s="51" t="s">
        <v>867</v>
      </c>
      <c r="C402" s="16" t="s">
        <v>904</v>
      </c>
      <c r="D402" s="17">
        <v>40</v>
      </c>
      <c r="E402" s="8">
        <f>+VLOOKUP(B402,'1. PHARMAEUROPEA'!$B$2:$G$427,6,0)</f>
        <v>28353</v>
      </c>
      <c r="F402" s="8">
        <f>+VLOOKUP(B402,'2. LABORATORIOS LTDA'!$B$2:$G$427,6,0)</f>
        <v>189450</v>
      </c>
      <c r="G402" s="8"/>
      <c r="H402" s="8">
        <f>+VLOOKUP(B402,'4. OC LA ECONOMIA'!$B$2:$G$437,6,0)</f>
        <v>72495</v>
      </c>
      <c r="I402" s="8"/>
      <c r="J402" s="8">
        <f>+VLOOKUP(B402,'6. COOSBOY'!$B$10:$G$435,6,0)</f>
        <v>168000.00000000003</v>
      </c>
      <c r="K402" s="905"/>
      <c r="L402" s="905"/>
      <c r="M402" s="8"/>
      <c r="N402" s="8"/>
      <c r="O402" s="905"/>
      <c r="P402" s="8"/>
      <c r="Q402" s="8"/>
      <c r="R402" s="8">
        <f>+VLOOKUP(B402,'14. ASEPSIS PRODUCTS'!$B$2:$G$427,6,0)</f>
        <v>280000</v>
      </c>
      <c r="S402" s="905"/>
      <c r="T402" s="43">
        <f t="shared" si="7"/>
        <v>28353</v>
      </c>
      <c r="U402" s="28" t="s">
        <v>1573</v>
      </c>
      <c r="V402" s="28"/>
      <c r="W402" s="869" t="s">
        <v>389</v>
      </c>
      <c r="X402" s="61"/>
      <c r="Y402" s="28"/>
    </row>
    <row r="403" spans="1:25" s="1" customFormat="1" ht="30">
      <c r="A403" s="15">
        <v>398</v>
      </c>
      <c r="B403" s="51" t="s">
        <v>868</v>
      </c>
      <c r="C403" s="16" t="s">
        <v>305</v>
      </c>
      <c r="D403" s="17">
        <v>40</v>
      </c>
      <c r="E403" s="8">
        <f>+VLOOKUP(B403,'1. PHARMAEUROPEA'!$B$2:$G$427,6,0)</f>
        <v>99147</v>
      </c>
      <c r="F403" s="8">
        <f>+VLOOKUP(B403,'2. LABORATORIOS LTDA'!$B$2:$G$427,6,0)</f>
        <v>88523</v>
      </c>
      <c r="G403" s="8"/>
      <c r="H403" s="8">
        <f>+VLOOKUP(B403,'4. OC LA ECONOMIA'!$B$2:$G$437,6,0)</f>
        <v>84500</v>
      </c>
      <c r="I403" s="8">
        <f>+VLOOKUP(B403,'5. COBO Y ASOCIADOS'!$B$2:$G$427,6,0)</f>
        <v>88399</v>
      </c>
      <c r="J403" s="8"/>
      <c r="K403" s="905"/>
      <c r="L403" s="905"/>
      <c r="M403" s="8"/>
      <c r="N403" s="8"/>
      <c r="O403" s="905"/>
      <c r="P403" s="8"/>
      <c r="Q403" s="8"/>
      <c r="R403" s="8"/>
      <c r="S403" s="905"/>
      <c r="T403" s="43">
        <f t="shared" si="7"/>
        <v>84500</v>
      </c>
      <c r="U403" s="28" t="s">
        <v>13</v>
      </c>
      <c r="V403" s="28"/>
      <c r="W403" s="869" t="s">
        <v>389</v>
      </c>
      <c r="X403" s="61"/>
      <c r="Y403" s="28"/>
    </row>
    <row r="404" spans="1:25" s="1" customFormat="1" ht="30">
      <c r="A404" s="15">
        <v>399</v>
      </c>
      <c r="B404" s="51" t="s">
        <v>869</v>
      </c>
      <c r="C404" s="16" t="s">
        <v>305</v>
      </c>
      <c r="D404" s="17">
        <v>40</v>
      </c>
      <c r="E404" s="8">
        <f>+VLOOKUP(B404,'1. PHARMAEUROPEA'!$B$2:$G$427,6,0)</f>
        <v>190320</v>
      </c>
      <c r="F404" s="8">
        <f>+VLOOKUP(B404,'2. LABORATORIOS LTDA'!$B$2:$G$427,6,0)</f>
        <v>169928</v>
      </c>
      <c r="G404" s="8"/>
      <c r="H404" s="8">
        <f>+VLOOKUP(B404,'4. OC LA ECONOMIA'!$B$2:$G$437,6,0)</f>
        <v>162205</v>
      </c>
      <c r="I404" s="8">
        <f>+VLOOKUP(B404,'5. COBO Y ASOCIADOS'!$B$2:$G$427,6,0)</f>
        <v>169689</v>
      </c>
      <c r="J404" s="8"/>
      <c r="K404" s="905"/>
      <c r="L404" s="905"/>
      <c r="M404" s="8"/>
      <c r="N404" s="8"/>
      <c r="O404" s="905"/>
      <c r="P404" s="8"/>
      <c r="Q404" s="8"/>
      <c r="R404" s="8"/>
      <c r="S404" s="905"/>
      <c r="T404" s="43">
        <f t="shared" si="7"/>
        <v>162205</v>
      </c>
      <c r="U404" s="28" t="s">
        <v>13</v>
      </c>
      <c r="V404" s="28"/>
      <c r="W404" s="869" t="s">
        <v>389</v>
      </c>
      <c r="X404" s="61"/>
      <c r="Y404" s="28"/>
    </row>
    <row r="405" spans="1:25" s="1" customFormat="1" ht="30">
      <c r="A405" s="15">
        <v>400</v>
      </c>
      <c r="B405" s="51" t="s">
        <v>870</v>
      </c>
      <c r="C405" s="16" t="s">
        <v>305</v>
      </c>
      <c r="D405" s="17">
        <v>40</v>
      </c>
      <c r="E405" s="8">
        <f>+VLOOKUP(B405,'1. PHARMAEUROPEA'!$B$2:$G$427,6,0)</f>
        <v>346667</v>
      </c>
      <c r="F405" s="8"/>
      <c r="G405" s="8"/>
      <c r="H405" s="8">
        <f>+VLOOKUP(B405,'4. OC LA ECONOMIA'!$B$2:$G$437,6,0)</f>
        <v>295455</v>
      </c>
      <c r="I405" s="8">
        <f>+VLOOKUP(B405,'5. COBO Y ASOCIADOS'!$B$2:$G$427,6,0)</f>
        <v>309088</v>
      </c>
      <c r="J405" s="8"/>
      <c r="K405" s="905"/>
      <c r="L405" s="905"/>
      <c r="M405" s="8"/>
      <c r="N405" s="8"/>
      <c r="O405" s="905"/>
      <c r="P405" s="8"/>
      <c r="Q405" s="8"/>
      <c r="R405" s="8"/>
      <c r="S405" s="905"/>
      <c r="T405" s="43">
        <f t="shared" si="7"/>
        <v>295455</v>
      </c>
      <c r="U405" s="28" t="s">
        <v>13</v>
      </c>
      <c r="V405" s="28"/>
      <c r="W405" s="869" t="s">
        <v>389</v>
      </c>
      <c r="X405" s="61"/>
      <c r="Y405" s="28"/>
    </row>
    <row r="406" spans="1:25" s="1" customFormat="1" ht="30">
      <c r="A406" s="15">
        <v>401</v>
      </c>
      <c r="B406" s="51" t="s">
        <v>871</v>
      </c>
      <c r="C406" s="16" t="s">
        <v>305</v>
      </c>
      <c r="D406" s="17">
        <v>40</v>
      </c>
      <c r="E406" s="8">
        <f>+VLOOKUP(B406,'1. PHARMAEUROPEA'!$B$2:$G$427,6,0)</f>
        <v>433467</v>
      </c>
      <c r="F406" s="8">
        <f>+VLOOKUP(B406,'2. LABORATORIOS LTDA'!$B$2:$G$427,6,0)</f>
        <v>387023</v>
      </c>
      <c r="G406" s="8"/>
      <c r="H406" s="8">
        <f>+VLOOKUP(B406,'4. OC LA ECONOMIA'!$B$2:$G$437,6,0)</f>
        <v>369432</v>
      </c>
      <c r="I406" s="8">
        <f>+VLOOKUP(B406,'5. COBO Y ASOCIADOS'!$B$2:$G$427,6,0)</f>
        <v>386360</v>
      </c>
      <c r="J406" s="8"/>
      <c r="K406" s="905"/>
      <c r="L406" s="905"/>
      <c r="M406" s="8"/>
      <c r="N406" s="8"/>
      <c r="O406" s="905"/>
      <c r="P406" s="8"/>
      <c r="Q406" s="8"/>
      <c r="R406" s="8"/>
      <c r="S406" s="905"/>
      <c r="T406" s="43">
        <f t="shared" si="7"/>
        <v>369432</v>
      </c>
      <c r="U406" s="28" t="s">
        <v>13</v>
      </c>
      <c r="V406" s="28"/>
      <c r="W406" s="869" t="s">
        <v>389</v>
      </c>
      <c r="X406" s="61"/>
      <c r="Y406" s="28"/>
    </row>
    <row r="407" spans="1:25" s="1" customFormat="1" ht="30">
      <c r="A407" s="15">
        <v>402</v>
      </c>
      <c r="B407" s="51" t="s">
        <v>872</v>
      </c>
      <c r="C407" s="16" t="s">
        <v>305</v>
      </c>
      <c r="D407" s="17">
        <v>24</v>
      </c>
      <c r="E407" s="8">
        <f>+VLOOKUP(B407,'1. PHARMAEUROPEA'!$B$2:$G$427,6,0)</f>
        <v>1648</v>
      </c>
      <c r="F407" s="8">
        <f>+VLOOKUP(B407,'2. LABORATORIOS LTDA'!$B$2:$G$427,6,0)</f>
        <v>1455</v>
      </c>
      <c r="G407" s="8"/>
      <c r="H407" s="8"/>
      <c r="I407" s="8"/>
      <c r="J407" s="8">
        <f>+VLOOKUP(B407,'6. COOSBOY'!$B$10:$G$435,6,0)</f>
        <v>1409.04</v>
      </c>
      <c r="K407" s="905"/>
      <c r="L407" s="905"/>
      <c r="M407" s="8"/>
      <c r="N407" s="8"/>
      <c r="O407" s="905"/>
      <c r="P407" s="8"/>
      <c r="Q407" s="8"/>
      <c r="R407" s="8"/>
      <c r="S407" s="905"/>
      <c r="T407" s="43">
        <f t="shared" si="7"/>
        <v>1409.04</v>
      </c>
      <c r="U407" s="28" t="s">
        <v>14</v>
      </c>
      <c r="V407" s="28"/>
      <c r="W407" s="869" t="s">
        <v>417</v>
      </c>
      <c r="X407" s="61"/>
      <c r="Y407" s="28"/>
    </row>
    <row r="408" spans="1:25" s="1" customFormat="1" ht="30">
      <c r="A408" s="15">
        <v>403</v>
      </c>
      <c r="B408" s="51" t="s">
        <v>873</v>
      </c>
      <c r="C408" s="16" t="s">
        <v>305</v>
      </c>
      <c r="D408" s="17">
        <v>40</v>
      </c>
      <c r="E408" s="8"/>
      <c r="F408" s="8">
        <f>+VLOOKUP(B408,'2. LABORATORIOS LTDA'!$B$2:$G$427,6,0)</f>
        <v>3393</v>
      </c>
      <c r="G408" s="8"/>
      <c r="H408" s="8"/>
      <c r="I408" s="8">
        <f>+VLOOKUP(B408,'5. COBO Y ASOCIADOS'!$B$2:$G$427,6,0)</f>
        <v>4676</v>
      </c>
      <c r="J408" s="8">
        <f>+VLOOKUP(B408,'6. COOSBOY'!$B$10:$G$435,6,0)</f>
        <v>5061.5999999999995</v>
      </c>
      <c r="K408" s="905"/>
      <c r="L408" s="905"/>
      <c r="M408" s="8"/>
      <c r="N408" s="8"/>
      <c r="O408" s="905"/>
      <c r="P408" s="8"/>
      <c r="Q408" s="8"/>
      <c r="R408" s="8">
        <f>+VLOOKUP(B408,'14. ASEPSIS PRODUCTS'!$B$2:$G$427,6,0)</f>
        <v>11500</v>
      </c>
      <c r="S408" s="905"/>
      <c r="T408" s="43">
        <f t="shared" si="7"/>
        <v>3393</v>
      </c>
      <c r="U408" s="28" t="s">
        <v>1574</v>
      </c>
      <c r="V408" s="28"/>
      <c r="W408" s="869" t="s">
        <v>417</v>
      </c>
      <c r="X408" s="61"/>
      <c r="Y408" s="28"/>
    </row>
    <row r="409" spans="1:25" s="879" customFormat="1">
      <c r="A409" s="743">
        <v>404</v>
      </c>
      <c r="B409" s="872" t="s">
        <v>874</v>
      </c>
      <c r="C409" s="873" t="s">
        <v>305</v>
      </c>
      <c r="D409" s="874">
        <v>40</v>
      </c>
      <c r="E409" s="735"/>
      <c r="F409" s="735"/>
      <c r="G409" s="735"/>
      <c r="H409" s="735"/>
      <c r="I409" s="735"/>
      <c r="J409" s="735"/>
      <c r="K409" s="905"/>
      <c r="L409" s="905"/>
      <c r="M409" s="735"/>
      <c r="N409" s="735"/>
      <c r="O409" s="905"/>
      <c r="P409" s="735"/>
      <c r="Q409" s="735"/>
      <c r="R409" s="735"/>
      <c r="S409" s="905"/>
      <c r="T409" s="875">
        <f t="shared" si="7"/>
        <v>0</v>
      </c>
      <c r="U409" s="876"/>
      <c r="V409" s="876"/>
      <c r="W409" s="877"/>
      <c r="X409" s="878" t="s">
        <v>1675</v>
      </c>
      <c r="Y409" s="876" t="s">
        <v>1671</v>
      </c>
    </row>
    <row r="410" spans="1:25" s="1" customFormat="1">
      <c r="A410" s="15">
        <v>405</v>
      </c>
      <c r="B410" s="51" t="s">
        <v>875</v>
      </c>
      <c r="C410" s="16" t="s">
        <v>305</v>
      </c>
      <c r="D410" s="17">
        <v>40</v>
      </c>
      <c r="E410" s="8"/>
      <c r="F410" s="8"/>
      <c r="G410" s="8"/>
      <c r="H410" s="8">
        <f>+VLOOKUP(B410,'4. OC LA ECONOMIA'!$B$2:$G$437,6,0)</f>
        <v>19313</v>
      </c>
      <c r="I410" s="8"/>
      <c r="J410" s="8"/>
      <c r="K410" s="905"/>
      <c r="L410" s="905"/>
      <c r="M410" s="8"/>
      <c r="N410" s="8">
        <f>+VLOOKUP(B410,'10. PRO H'!$B$2:$G$427,6,0)</f>
        <v>20194</v>
      </c>
      <c r="O410" s="905">
        <f>+VLOOKUP(B410,'11. SYD'!B406:G831,6,0)</f>
        <v>2564.3000000000002</v>
      </c>
      <c r="P410" s="8"/>
      <c r="Q410" s="8"/>
      <c r="R410" s="8"/>
      <c r="S410" s="905"/>
      <c r="T410" s="43">
        <f t="shared" si="7"/>
        <v>2564.3000000000002</v>
      </c>
      <c r="U410" s="28" t="s">
        <v>13</v>
      </c>
      <c r="V410" s="28"/>
      <c r="W410" s="869" t="s">
        <v>406</v>
      </c>
      <c r="X410" s="61"/>
      <c r="Y410" s="28"/>
    </row>
    <row r="411" spans="1:25" s="1" customFormat="1">
      <c r="A411" s="15">
        <v>406</v>
      </c>
      <c r="B411" s="51" t="s">
        <v>876</v>
      </c>
      <c r="C411" s="16" t="s">
        <v>305</v>
      </c>
      <c r="D411" s="17">
        <v>20</v>
      </c>
      <c r="E411" s="8"/>
      <c r="F411" s="8"/>
      <c r="G411" s="8"/>
      <c r="H411" s="8">
        <f>+VLOOKUP(B411,'4. OC LA ECONOMIA'!$B$2:$G$437,6,0)</f>
        <v>19313</v>
      </c>
      <c r="I411" s="8"/>
      <c r="J411" s="8"/>
      <c r="K411" s="905"/>
      <c r="L411" s="905"/>
      <c r="M411" s="8"/>
      <c r="N411" s="8">
        <f>+VLOOKUP(B411,'10. PRO H'!$B$2:$G$427,6,0)</f>
        <v>20194</v>
      </c>
      <c r="O411" s="905">
        <f>+VLOOKUP(B411,'11. SYD'!B407:G832,6,0)</f>
        <v>2564.3000000000002</v>
      </c>
      <c r="P411" s="8"/>
      <c r="Q411" s="8"/>
      <c r="R411" s="8"/>
      <c r="S411" s="905"/>
      <c r="T411" s="43">
        <f t="shared" si="7"/>
        <v>2564.3000000000002</v>
      </c>
      <c r="U411" s="28" t="s">
        <v>13</v>
      </c>
      <c r="V411" s="28"/>
      <c r="W411" s="869" t="s">
        <v>406</v>
      </c>
      <c r="X411" s="61"/>
      <c r="Y411" s="28"/>
    </row>
    <row r="412" spans="1:25" s="1" customFormat="1">
      <c r="A412" s="15">
        <v>407</v>
      </c>
      <c r="B412" s="872" t="s">
        <v>877</v>
      </c>
      <c r="C412" s="873" t="s">
        <v>305</v>
      </c>
      <c r="D412" s="874">
        <v>40</v>
      </c>
      <c r="E412" s="735"/>
      <c r="F412" s="735"/>
      <c r="G412" s="735">
        <f>+VLOOKUP(B412,'3. HOSPIMEDICS'!$B$2:$G$427,6,0)</f>
        <v>27840</v>
      </c>
      <c r="H412" s="735"/>
      <c r="I412" s="735"/>
      <c r="J412" s="735"/>
      <c r="K412" s="735"/>
      <c r="L412" s="735"/>
      <c r="M412" s="735"/>
      <c r="N412" s="735"/>
      <c r="O412" s="735"/>
      <c r="P412" s="735"/>
      <c r="Q412" s="735"/>
      <c r="R412" s="735"/>
      <c r="S412" s="735"/>
      <c r="T412" s="875">
        <f t="shared" si="7"/>
        <v>27840</v>
      </c>
      <c r="U412" s="876"/>
      <c r="V412" s="876"/>
      <c r="W412" s="877"/>
      <c r="X412" s="878" t="s">
        <v>1675</v>
      </c>
      <c r="Y412" s="876" t="s">
        <v>1702</v>
      </c>
    </row>
    <row r="413" spans="1:25" s="879" customFormat="1">
      <c r="A413" s="743">
        <v>408</v>
      </c>
      <c r="B413" s="872" t="s">
        <v>878</v>
      </c>
      <c r="C413" s="873" t="s">
        <v>305</v>
      </c>
      <c r="D413" s="874">
        <v>8</v>
      </c>
      <c r="E413" s="735"/>
      <c r="F413" s="735"/>
      <c r="G413" s="735"/>
      <c r="H413" s="735"/>
      <c r="I413" s="735"/>
      <c r="J413" s="735"/>
      <c r="K413" s="905"/>
      <c r="L413" s="905"/>
      <c r="M413" s="735"/>
      <c r="N413" s="735"/>
      <c r="O413" s="905"/>
      <c r="P413" s="735"/>
      <c r="Q413" s="735"/>
      <c r="R413" s="735"/>
      <c r="S413" s="905"/>
      <c r="T413" s="875">
        <f t="shared" si="7"/>
        <v>0</v>
      </c>
      <c r="U413" s="876"/>
      <c r="V413" s="876"/>
      <c r="W413" s="877"/>
      <c r="X413" s="878" t="s">
        <v>1675</v>
      </c>
      <c r="Y413" s="876" t="s">
        <v>1671</v>
      </c>
    </row>
    <row r="414" spans="1:25" s="1" customFormat="1">
      <c r="A414" s="15">
        <v>409</v>
      </c>
      <c r="B414" s="51" t="s">
        <v>879</v>
      </c>
      <c r="C414" s="16" t="s">
        <v>305</v>
      </c>
      <c r="D414" s="17">
        <v>40</v>
      </c>
      <c r="E414" s="8"/>
      <c r="F414" s="8"/>
      <c r="G414" s="8"/>
      <c r="H414" s="8"/>
      <c r="I414" s="8"/>
      <c r="J414" s="8"/>
      <c r="K414" s="905"/>
      <c r="L414" s="905"/>
      <c r="M414" s="8"/>
      <c r="N414" s="8">
        <f>+VLOOKUP(B414,'10. PRO H'!$B$2:$G$427,6,0)</f>
        <v>32250</v>
      </c>
      <c r="O414" s="905"/>
      <c r="P414" s="8"/>
      <c r="Q414" s="8"/>
      <c r="R414" s="8"/>
      <c r="S414" s="905"/>
      <c r="T414" s="43">
        <f t="shared" si="7"/>
        <v>32250</v>
      </c>
      <c r="U414" s="28" t="s">
        <v>1580</v>
      </c>
      <c r="V414" s="28"/>
      <c r="W414" s="869" t="s">
        <v>1363</v>
      </c>
      <c r="X414" s="61"/>
      <c r="Y414" s="28"/>
    </row>
    <row r="415" spans="1:25" s="879" customFormat="1">
      <c r="A415" s="743">
        <v>410</v>
      </c>
      <c r="B415" s="872" t="s">
        <v>880</v>
      </c>
      <c r="C415" s="873" t="s">
        <v>905</v>
      </c>
      <c r="D415" s="874">
        <v>16</v>
      </c>
      <c r="E415" s="735"/>
      <c r="F415" s="735"/>
      <c r="G415" s="735"/>
      <c r="H415" s="735"/>
      <c r="I415" s="735"/>
      <c r="J415" s="735"/>
      <c r="K415" s="905"/>
      <c r="L415" s="905"/>
      <c r="M415" s="735"/>
      <c r="N415" s="735"/>
      <c r="O415" s="905"/>
      <c r="P415" s="735"/>
      <c r="Q415" s="735"/>
      <c r="R415" s="735"/>
      <c r="S415" s="905"/>
      <c r="T415" s="875">
        <f t="shared" si="7"/>
        <v>0</v>
      </c>
      <c r="U415" s="876"/>
      <c r="V415" s="876"/>
      <c r="W415" s="877"/>
      <c r="X415" s="878" t="s">
        <v>1675</v>
      </c>
      <c r="Y415" s="876" t="s">
        <v>1671</v>
      </c>
    </row>
    <row r="416" spans="1:25" s="879" customFormat="1">
      <c r="A416" s="743">
        <v>411</v>
      </c>
      <c r="B416" s="872" t="s">
        <v>881</v>
      </c>
      <c r="C416" s="873" t="s">
        <v>305</v>
      </c>
      <c r="D416" s="874">
        <v>2</v>
      </c>
      <c r="E416" s="735"/>
      <c r="F416" s="735"/>
      <c r="G416" s="735"/>
      <c r="H416" s="735"/>
      <c r="I416" s="735"/>
      <c r="J416" s="735"/>
      <c r="K416" s="905"/>
      <c r="L416" s="905"/>
      <c r="M416" s="735"/>
      <c r="N416" s="735"/>
      <c r="O416" s="905"/>
      <c r="P416" s="735"/>
      <c r="Q416" s="735"/>
      <c r="R416" s="735"/>
      <c r="S416" s="905"/>
      <c r="T416" s="875">
        <f t="shared" si="7"/>
        <v>0</v>
      </c>
      <c r="U416" s="876"/>
      <c r="V416" s="876"/>
      <c r="W416" s="877"/>
      <c r="X416" s="878" t="s">
        <v>1675</v>
      </c>
      <c r="Y416" s="876" t="s">
        <v>1671</v>
      </c>
    </row>
    <row r="417" spans="1:25" s="879" customFormat="1">
      <c r="A417" s="743">
        <v>412</v>
      </c>
      <c r="B417" s="872" t="s">
        <v>882</v>
      </c>
      <c r="C417" s="873" t="s">
        <v>305</v>
      </c>
      <c r="D417" s="874">
        <v>2</v>
      </c>
      <c r="E417" s="735"/>
      <c r="F417" s="735"/>
      <c r="G417" s="735"/>
      <c r="H417" s="735"/>
      <c r="I417" s="735"/>
      <c r="J417" s="735"/>
      <c r="K417" s="905"/>
      <c r="L417" s="905"/>
      <c r="M417" s="735"/>
      <c r="N417" s="735"/>
      <c r="O417" s="905"/>
      <c r="P417" s="735"/>
      <c r="Q417" s="735"/>
      <c r="R417" s="735"/>
      <c r="S417" s="905"/>
      <c r="T417" s="875">
        <f t="shared" si="7"/>
        <v>0</v>
      </c>
      <c r="U417" s="876"/>
      <c r="V417" s="876"/>
      <c r="W417" s="877"/>
      <c r="X417" s="878" t="s">
        <v>1675</v>
      </c>
      <c r="Y417" s="876" t="s">
        <v>1671</v>
      </c>
    </row>
    <row r="418" spans="1:25" s="1" customFormat="1">
      <c r="A418" s="15">
        <v>413</v>
      </c>
      <c r="B418" s="51" t="s">
        <v>883</v>
      </c>
      <c r="C418" s="16" t="s">
        <v>305</v>
      </c>
      <c r="D418" s="17">
        <v>40</v>
      </c>
      <c r="E418" s="8"/>
      <c r="F418" s="8"/>
      <c r="G418" s="8"/>
      <c r="H418" s="8"/>
      <c r="I418" s="8"/>
      <c r="J418" s="8">
        <f>+VLOOKUP(B418,'6. COOSBOY'!$B$10:$G$435,6,0)</f>
        <v>6725.9999999999991</v>
      </c>
      <c r="K418" s="905"/>
      <c r="L418" s="905"/>
      <c r="M418" s="8"/>
      <c r="N418" s="8"/>
      <c r="O418" s="905">
        <f>+VLOOKUP(B418,'11. SYD'!B414:G839,6,0)</f>
        <v>8850</v>
      </c>
      <c r="P418" s="8"/>
      <c r="Q418" s="8"/>
      <c r="R418" s="8"/>
      <c r="S418" s="905"/>
      <c r="T418" s="43">
        <f t="shared" si="7"/>
        <v>6725.9999999999991</v>
      </c>
      <c r="U418" s="28" t="s">
        <v>14</v>
      </c>
      <c r="V418" s="28"/>
      <c r="W418" s="869" t="s">
        <v>406</v>
      </c>
      <c r="X418" s="61"/>
      <c r="Y418" s="28"/>
    </row>
    <row r="419" spans="1:25" s="1" customFormat="1">
      <c r="A419" s="15">
        <v>414</v>
      </c>
      <c r="B419" s="51" t="s">
        <v>884</v>
      </c>
      <c r="C419" s="16" t="s">
        <v>305</v>
      </c>
      <c r="D419" s="17">
        <v>12</v>
      </c>
      <c r="E419" s="8">
        <f>+VLOOKUP(B419,'1. PHARMAEUROPEA'!$B$2:$G$427,6,0)</f>
        <v>59255</v>
      </c>
      <c r="F419" s="8">
        <f>+VLOOKUP(B419,'2. LABORATORIOS LTDA'!$B$2:$G$427,6,0)</f>
        <v>120387</v>
      </c>
      <c r="G419" s="8"/>
      <c r="H419" s="8">
        <f>+VLOOKUP(B419,'4. OC LA ECONOMIA'!$B$2:$G$437,6,0)</f>
        <v>54545</v>
      </c>
      <c r="I419" s="8">
        <f>+VLOOKUP(B419,'5. COBO Y ASOCIADOS'!$B$2:$G$427,6,0)</f>
        <v>120217</v>
      </c>
      <c r="J419" s="8">
        <f>+VLOOKUP(B419,'6. COOSBOY'!$B$10:$G$435,6,0)</f>
        <v>54890.999999999993</v>
      </c>
      <c r="K419" s="905"/>
      <c r="L419" s="905"/>
      <c r="M419" s="8"/>
      <c r="N419" s="8"/>
      <c r="O419" s="905"/>
      <c r="P419" s="8">
        <f>+VLOOKUP(B419,'12. REM EQUIPOS'!$B$4:$G$429,6,0)</f>
        <v>171981</v>
      </c>
      <c r="Q419" s="8"/>
      <c r="R419" s="8"/>
      <c r="S419" s="905"/>
      <c r="T419" s="43">
        <f t="shared" si="7"/>
        <v>54545</v>
      </c>
      <c r="U419" s="28" t="s">
        <v>14</v>
      </c>
      <c r="V419" s="28"/>
      <c r="W419" s="869" t="s">
        <v>1453</v>
      </c>
      <c r="X419" s="61"/>
      <c r="Y419" s="28" t="s">
        <v>1670</v>
      </c>
    </row>
    <row r="420" spans="1:25" s="1" customFormat="1">
      <c r="A420" s="15">
        <v>415</v>
      </c>
      <c r="B420" s="51" t="s">
        <v>885</v>
      </c>
      <c r="C420" s="16" t="s">
        <v>305</v>
      </c>
      <c r="D420" s="17">
        <v>32</v>
      </c>
      <c r="E420" s="8">
        <f>+VLOOKUP(B420,'1. PHARMAEUROPEA'!$B$2:$G$427,6,0)</f>
        <v>74080</v>
      </c>
      <c r="F420" s="8">
        <f>+VLOOKUP(B420,'2. LABORATORIOS LTDA'!$B$2:$G$427,6,0)</f>
        <v>140159</v>
      </c>
      <c r="G420" s="8"/>
      <c r="H420" s="8">
        <f>+VLOOKUP(B420,'4. OC LA ECONOMIA'!$B$2:$G$437,6,0)</f>
        <v>68182</v>
      </c>
      <c r="I420" s="8">
        <f>+VLOOKUP(B420,'5. COBO Y ASOCIADOS'!$B$2:$G$427,6,0)</f>
        <v>139961</v>
      </c>
      <c r="J420" s="8">
        <f>+VLOOKUP(B420,'6. COOSBOY'!$B$10:$G$435,6,0)</f>
        <v>68544</v>
      </c>
      <c r="K420" s="905"/>
      <c r="L420" s="905"/>
      <c r="M420" s="8"/>
      <c r="N420" s="8"/>
      <c r="O420" s="905">
        <f>+VLOOKUP(B420,'11. SYD'!B416:G841,6,0)</f>
        <v>224286</v>
      </c>
      <c r="P420" s="8">
        <f>+VLOOKUP(B420,'12. REM EQUIPOS'!$B$4:$G$429,6,0)</f>
        <v>171981</v>
      </c>
      <c r="Q420" s="8"/>
      <c r="R420" s="8"/>
      <c r="S420" s="905"/>
      <c r="T420" s="43">
        <f t="shared" si="7"/>
        <v>68182</v>
      </c>
      <c r="U420" s="28" t="s">
        <v>13</v>
      </c>
      <c r="V420" s="28"/>
      <c r="W420" s="869" t="s">
        <v>383</v>
      </c>
      <c r="X420" s="61"/>
      <c r="Y420" s="28"/>
    </row>
    <row r="421" spans="1:25" s="879" customFormat="1" ht="30">
      <c r="A421" s="743">
        <v>416</v>
      </c>
      <c r="B421" s="872" t="s">
        <v>886</v>
      </c>
      <c r="C421" s="873" t="s">
        <v>906</v>
      </c>
      <c r="D421" s="874">
        <v>16</v>
      </c>
      <c r="E421" s="735"/>
      <c r="F421" s="735"/>
      <c r="G421" s="735"/>
      <c r="H421" s="735"/>
      <c r="I421" s="735"/>
      <c r="J421" s="735"/>
      <c r="K421" s="905"/>
      <c r="L421" s="905"/>
      <c r="M421" s="735"/>
      <c r="N421" s="735"/>
      <c r="O421" s="905"/>
      <c r="P421" s="735"/>
      <c r="Q421" s="735"/>
      <c r="R421" s="735"/>
      <c r="S421" s="905"/>
      <c r="T421" s="875">
        <f t="shared" si="7"/>
        <v>0</v>
      </c>
      <c r="U421" s="876"/>
      <c r="V421" s="876"/>
      <c r="W421" s="877"/>
      <c r="X421" s="878" t="s">
        <v>1675</v>
      </c>
      <c r="Y421" s="876" t="s">
        <v>1671</v>
      </c>
    </row>
    <row r="422" spans="1:25" s="1" customFormat="1">
      <c r="A422" s="15">
        <v>417</v>
      </c>
      <c r="B422" s="51" t="s">
        <v>887</v>
      </c>
      <c r="C422" s="16" t="s">
        <v>907</v>
      </c>
      <c r="D422" s="17">
        <v>60</v>
      </c>
      <c r="E422" s="8"/>
      <c r="F422" s="8"/>
      <c r="G422" s="8"/>
      <c r="H422" s="8">
        <f>+VLOOKUP(B422,'4. OC LA ECONOMIA'!$B$2:$G$437,6,0)</f>
        <v>7348</v>
      </c>
      <c r="I422" s="8"/>
      <c r="J422" s="8">
        <f>+VLOOKUP(B422,'6. COOSBOY'!$B$10:$G$435,6,0)</f>
        <v>1842.2399999999998</v>
      </c>
      <c r="K422" s="905"/>
      <c r="L422" s="905"/>
      <c r="M422" s="8"/>
      <c r="N422" s="8">
        <f>+VLOOKUP(B422,'10. PRO H'!$B$2:$G$427,6,0)</f>
        <v>2147</v>
      </c>
      <c r="O422" s="905">
        <f>+VLOOKUP(B422,'11. SYD'!B418:G843,6,0)</f>
        <v>525</v>
      </c>
      <c r="P422" s="8"/>
      <c r="Q422" s="8"/>
      <c r="R422" s="8"/>
      <c r="S422" s="905"/>
      <c r="T422" s="43">
        <f t="shared" si="7"/>
        <v>525</v>
      </c>
      <c r="U422" s="28" t="s">
        <v>14</v>
      </c>
      <c r="V422" s="28"/>
      <c r="W422" s="869" t="s">
        <v>406</v>
      </c>
      <c r="X422" s="61"/>
      <c r="Y422" s="28" t="s">
        <v>1670</v>
      </c>
    </row>
    <row r="423" spans="1:25" s="1" customFormat="1">
      <c r="A423" s="15">
        <v>418</v>
      </c>
      <c r="B423" s="51" t="s">
        <v>888</v>
      </c>
      <c r="C423" s="16" t="s">
        <v>907</v>
      </c>
      <c r="D423" s="17">
        <v>400</v>
      </c>
      <c r="E423" s="8"/>
      <c r="F423" s="8"/>
      <c r="G423" s="8"/>
      <c r="H423" s="8">
        <f>+VLOOKUP(B423,'4. OC LA ECONOMIA'!$B$2:$G$437,6,0)</f>
        <v>7348</v>
      </c>
      <c r="I423" s="8"/>
      <c r="J423" s="8">
        <f>+VLOOKUP(B423,'6. COOSBOY'!$B$10:$G$435,6,0)</f>
        <v>1842.2399999999998</v>
      </c>
      <c r="K423" s="905"/>
      <c r="L423" s="905"/>
      <c r="M423" s="8"/>
      <c r="N423" s="8">
        <f>+VLOOKUP(B423,'10. PRO H'!$B$2:$G$427,6,0)</f>
        <v>2147</v>
      </c>
      <c r="O423" s="905">
        <f>+VLOOKUP(B423,'11. SYD'!B419:G844,6,0)</f>
        <v>525</v>
      </c>
      <c r="P423" s="8"/>
      <c r="Q423" s="8"/>
      <c r="R423" s="8"/>
      <c r="S423" s="905"/>
      <c r="T423" s="43">
        <f t="shared" si="7"/>
        <v>525</v>
      </c>
      <c r="U423" s="28" t="s">
        <v>14</v>
      </c>
      <c r="V423" s="28"/>
      <c r="W423" s="869" t="s">
        <v>406</v>
      </c>
      <c r="X423" s="61"/>
      <c r="Y423" s="28" t="s">
        <v>1670</v>
      </c>
    </row>
    <row r="424" spans="1:25" s="879" customFormat="1" ht="30">
      <c r="A424" s="743">
        <v>419</v>
      </c>
      <c r="B424" s="872" t="s">
        <v>889</v>
      </c>
      <c r="C424" s="873" t="s">
        <v>908</v>
      </c>
      <c r="D424" s="874">
        <v>10</v>
      </c>
      <c r="E424" s="735"/>
      <c r="F424" s="735"/>
      <c r="G424" s="735"/>
      <c r="H424" s="735"/>
      <c r="I424" s="735"/>
      <c r="J424" s="735"/>
      <c r="K424" s="905"/>
      <c r="L424" s="905"/>
      <c r="M424" s="735"/>
      <c r="N424" s="735"/>
      <c r="O424" s="905"/>
      <c r="P424" s="735"/>
      <c r="Q424" s="735"/>
      <c r="R424" s="735"/>
      <c r="S424" s="905"/>
      <c r="T424" s="875">
        <f t="shared" si="7"/>
        <v>0</v>
      </c>
      <c r="U424" s="876"/>
      <c r="V424" s="876"/>
      <c r="W424" s="877"/>
      <c r="X424" s="878" t="s">
        <v>1675</v>
      </c>
      <c r="Y424" s="876" t="s">
        <v>1671</v>
      </c>
    </row>
    <row r="425" spans="1:25" s="879" customFormat="1" ht="30">
      <c r="A425" s="743">
        <v>420</v>
      </c>
      <c r="B425" s="872" t="s">
        <v>890</v>
      </c>
      <c r="C425" s="873" t="s">
        <v>908</v>
      </c>
      <c r="D425" s="874">
        <v>10</v>
      </c>
      <c r="E425" s="735"/>
      <c r="F425" s="735"/>
      <c r="G425" s="735"/>
      <c r="H425" s="735"/>
      <c r="I425" s="735"/>
      <c r="J425" s="735"/>
      <c r="K425" s="905"/>
      <c r="L425" s="905"/>
      <c r="M425" s="735"/>
      <c r="N425" s="735"/>
      <c r="O425" s="905"/>
      <c r="P425" s="735"/>
      <c r="Q425" s="735"/>
      <c r="R425" s="735"/>
      <c r="S425" s="905"/>
      <c r="T425" s="875">
        <f t="shared" si="7"/>
        <v>0</v>
      </c>
      <c r="U425" s="876"/>
      <c r="V425" s="876"/>
      <c r="W425" s="877"/>
      <c r="X425" s="878" t="s">
        <v>1675</v>
      </c>
      <c r="Y425" s="876" t="s">
        <v>1671</v>
      </c>
    </row>
    <row r="426" spans="1:25" s="879" customFormat="1">
      <c r="A426" s="743">
        <v>421</v>
      </c>
      <c r="B426" s="872" t="s">
        <v>891</v>
      </c>
      <c r="C426" s="873" t="s">
        <v>908</v>
      </c>
      <c r="D426" s="874">
        <v>10</v>
      </c>
      <c r="E426" s="735"/>
      <c r="F426" s="735"/>
      <c r="G426" s="735"/>
      <c r="H426" s="735"/>
      <c r="I426" s="735"/>
      <c r="J426" s="735"/>
      <c r="K426" s="905"/>
      <c r="L426" s="905"/>
      <c r="M426" s="735"/>
      <c r="N426" s="735"/>
      <c r="O426" s="905"/>
      <c r="P426" s="735"/>
      <c r="Q426" s="735"/>
      <c r="R426" s="735"/>
      <c r="S426" s="905"/>
      <c r="T426" s="875">
        <f t="shared" si="7"/>
        <v>0</v>
      </c>
      <c r="U426" s="876"/>
      <c r="V426" s="876"/>
      <c r="W426" s="877"/>
      <c r="X426" s="878" t="s">
        <v>1675</v>
      </c>
      <c r="Y426" s="876" t="s">
        <v>1671</v>
      </c>
    </row>
    <row r="427" spans="1:25" s="879" customFormat="1">
      <c r="A427" s="743">
        <v>422</v>
      </c>
      <c r="B427" s="872" t="s">
        <v>892</v>
      </c>
      <c r="C427" s="873" t="s">
        <v>909</v>
      </c>
      <c r="D427" s="874">
        <v>3</v>
      </c>
      <c r="E427" s="735"/>
      <c r="F427" s="735"/>
      <c r="G427" s="735"/>
      <c r="H427" s="735"/>
      <c r="I427" s="735"/>
      <c r="J427" s="735"/>
      <c r="K427" s="735"/>
      <c r="L427" s="735"/>
      <c r="M427" s="735"/>
      <c r="N427" s="735"/>
      <c r="O427" s="735">
        <f>+VLOOKUP(B427,'11. SYD'!B423:G848,6,0)</f>
        <v>7457.64</v>
      </c>
      <c r="P427" s="735"/>
      <c r="Q427" s="735"/>
      <c r="R427" s="735"/>
      <c r="S427" s="735"/>
      <c r="T427" s="875">
        <f t="shared" si="7"/>
        <v>7457.64</v>
      </c>
      <c r="U427" s="876"/>
      <c r="V427" s="876"/>
      <c r="W427" s="877"/>
      <c r="X427" s="878" t="s">
        <v>1675</v>
      </c>
      <c r="Y427" s="876" t="s">
        <v>1699</v>
      </c>
    </row>
    <row r="428" spans="1:25" s="879" customFormat="1">
      <c r="A428" s="743">
        <v>423</v>
      </c>
      <c r="B428" s="872" t="s">
        <v>893</v>
      </c>
      <c r="C428" s="873" t="s">
        <v>909</v>
      </c>
      <c r="D428" s="874">
        <v>8</v>
      </c>
      <c r="E428" s="735"/>
      <c r="F428" s="735"/>
      <c r="G428" s="735"/>
      <c r="H428" s="735"/>
      <c r="I428" s="735"/>
      <c r="J428" s="735"/>
      <c r="K428" s="735"/>
      <c r="L428" s="735"/>
      <c r="M428" s="735"/>
      <c r="N428" s="735"/>
      <c r="O428" s="735">
        <f>+VLOOKUP(B428,'11. SYD'!B424:G849,6,0)</f>
        <v>7457.64</v>
      </c>
      <c r="P428" s="735"/>
      <c r="Q428" s="735"/>
      <c r="R428" s="735"/>
      <c r="S428" s="735"/>
      <c r="T428" s="875">
        <f t="shared" si="7"/>
        <v>7457.64</v>
      </c>
      <c r="U428" s="876"/>
      <c r="V428" s="876"/>
      <c r="W428" s="877"/>
      <c r="X428" s="878" t="s">
        <v>1675</v>
      </c>
      <c r="Y428" s="876" t="s">
        <v>1699</v>
      </c>
    </row>
    <row r="429" spans="1:25" s="879" customFormat="1">
      <c r="A429" s="743">
        <v>424</v>
      </c>
      <c r="B429" s="872" t="s">
        <v>894</v>
      </c>
      <c r="C429" s="873" t="s">
        <v>909</v>
      </c>
      <c r="D429" s="874">
        <v>3</v>
      </c>
      <c r="E429" s="735"/>
      <c r="F429" s="735"/>
      <c r="G429" s="735"/>
      <c r="H429" s="735"/>
      <c r="I429" s="735"/>
      <c r="J429" s="735"/>
      <c r="K429" s="735"/>
      <c r="L429" s="735"/>
      <c r="M429" s="735"/>
      <c r="N429" s="735"/>
      <c r="O429" s="735">
        <f>+VLOOKUP(B429,'11. SYD'!B425:G850,6,0)</f>
        <v>7457.64</v>
      </c>
      <c r="P429" s="735"/>
      <c r="Q429" s="735"/>
      <c r="R429" s="735"/>
      <c r="S429" s="735"/>
      <c r="T429" s="875">
        <f t="shared" si="7"/>
        <v>7457.64</v>
      </c>
      <c r="U429" s="876"/>
      <c r="V429" s="876"/>
      <c r="W429" s="877"/>
      <c r="X429" s="878" t="s">
        <v>1675</v>
      </c>
      <c r="Y429" s="876" t="s">
        <v>1699</v>
      </c>
    </row>
    <row r="430" spans="1:25" s="879" customFormat="1">
      <c r="A430" s="743">
        <v>425</v>
      </c>
      <c r="B430" s="872" t="s">
        <v>895</v>
      </c>
      <c r="C430" s="873" t="s">
        <v>910</v>
      </c>
      <c r="D430" s="874">
        <v>2</v>
      </c>
      <c r="E430" s="735"/>
      <c r="F430" s="735"/>
      <c r="G430" s="735"/>
      <c r="H430" s="735"/>
      <c r="I430" s="735"/>
      <c r="J430" s="735"/>
      <c r="K430" s="735"/>
      <c r="L430" s="735"/>
      <c r="M430" s="735"/>
      <c r="N430" s="735"/>
      <c r="O430" s="735">
        <f>+VLOOKUP(B430,'11. SYD'!B426:G851,6,0)</f>
        <v>9147.76</v>
      </c>
      <c r="P430" s="735"/>
      <c r="Q430" s="735"/>
      <c r="R430" s="735"/>
      <c r="S430" s="735"/>
      <c r="T430" s="875">
        <f t="shared" si="7"/>
        <v>9147.76</v>
      </c>
      <c r="U430" s="876"/>
      <c r="V430" s="876"/>
      <c r="W430" s="877"/>
      <c r="X430" s="878" t="s">
        <v>1675</v>
      </c>
      <c r="Y430" s="876" t="s">
        <v>1699</v>
      </c>
    </row>
    <row r="431" spans="1:25" s="879" customFormat="1">
      <c r="A431" s="743">
        <v>426</v>
      </c>
      <c r="B431" s="872" t="s">
        <v>896</v>
      </c>
      <c r="C431" s="873" t="s">
        <v>910</v>
      </c>
      <c r="D431" s="874">
        <v>2</v>
      </c>
      <c r="E431" s="735"/>
      <c r="F431" s="735"/>
      <c r="G431" s="735"/>
      <c r="H431" s="735"/>
      <c r="I431" s="735"/>
      <c r="J431" s="735"/>
      <c r="K431" s="735"/>
      <c r="L431" s="735"/>
      <c r="M431" s="735"/>
      <c r="N431" s="735"/>
      <c r="O431" s="735">
        <f>+VLOOKUP(B431,'11. SYD'!B427:G852,6,0)</f>
        <v>9147.76</v>
      </c>
      <c r="P431" s="735"/>
      <c r="Q431" s="735"/>
      <c r="R431" s="735"/>
      <c r="S431" s="735"/>
      <c r="T431" s="875">
        <f t="shared" si="7"/>
        <v>9147.76</v>
      </c>
      <c r="U431" s="876"/>
      <c r="V431" s="876"/>
      <c r="W431" s="877"/>
      <c r="X431" s="878" t="s">
        <v>1675</v>
      </c>
      <c r="Y431" s="876" t="s">
        <v>1699</v>
      </c>
    </row>
    <row r="432" spans="1:25" s="1" customFormat="1">
      <c r="A432" s="15"/>
      <c r="B432" s="51"/>
      <c r="C432" s="16"/>
      <c r="D432" s="17"/>
      <c r="E432" s="8"/>
      <c r="F432" s="8"/>
      <c r="G432" s="8"/>
      <c r="H432" s="8"/>
      <c r="I432" s="8"/>
      <c r="J432" s="8"/>
      <c r="K432" s="905"/>
      <c r="L432" s="905"/>
      <c r="M432" s="8"/>
      <c r="N432" s="8"/>
      <c r="O432" s="905"/>
      <c r="P432" s="8"/>
      <c r="Q432" s="8"/>
      <c r="R432" s="8"/>
      <c r="S432" s="905"/>
      <c r="T432" s="43"/>
      <c r="U432" s="28"/>
      <c r="V432" s="28"/>
      <c r="W432" s="869"/>
      <c r="X432" s="61"/>
      <c r="Y432" s="28"/>
    </row>
    <row r="433" spans="1:25" s="1" customFormat="1">
      <c r="A433" s="15"/>
      <c r="B433" s="51"/>
      <c r="C433" s="16"/>
      <c r="D433" s="17"/>
      <c r="E433" s="8"/>
      <c r="F433" s="8"/>
      <c r="G433" s="8"/>
      <c r="H433" s="8"/>
      <c r="I433" s="8"/>
      <c r="J433" s="8"/>
      <c r="K433" s="905"/>
      <c r="L433" s="905"/>
      <c r="M433" s="8"/>
      <c r="N433" s="8"/>
      <c r="O433" s="905"/>
      <c r="P433" s="8"/>
      <c r="Q433" s="8"/>
      <c r="R433" s="8"/>
      <c r="S433" s="905"/>
      <c r="T433" s="43"/>
      <c r="U433" s="28"/>
      <c r="V433" s="28"/>
      <c r="W433" s="869"/>
      <c r="X433" s="61"/>
      <c r="Y433" s="28"/>
    </row>
    <row r="434" spans="1:25">
      <c r="E434" s="1"/>
    </row>
    <row r="435" spans="1:25" s="40" customFormat="1">
      <c r="A435" s="38"/>
      <c r="B435" s="733"/>
      <c r="C435" s="42"/>
      <c r="D435" s="41"/>
      <c r="E435" s="39">
        <f>+SUM(E6:E434)</f>
        <v>10955369</v>
      </c>
      <c r="F435" s="39">
        <f t="shared" ref="F435:S435" si="8">+SUM(F6:F434)</f>
        <v>11567596</v>
      </c>
      <c r="G435" s="39">
        <f t="shared" si="8"/>
        <v>639197.16</v>
      </c>
      <c r="H435" s="39">
        <f t="shared" si="8"/>
        <v>9503337</v>
      </c>
      <c r="I435" s="39">
        <f t="shared" si="8"/>
        <v>9758310</v>
      </c>
      <c r="J435" s="39">
        <f t="shared" si="8"/>
        <v>16527883.480799995</v>
      </c>
      <c r="K435" s="905">
        <f t="shared" si="8"/>
        <v>38000</v>
      </c>
      <c r="L435" s="905">
        <f t="shared" si="8"/>
        <v>416120.91931249981</v>
      </c>
      <c r="M435" s="39">
        <f t="shared" si="8"/>
        <v>397687.53760000004</v>
      </c>
      <c r="N435" s="39">
        <f t="shared" si="8"/>
        <v>4824863.7200000091</v>
      </c>
      <c r="O435" s="905">
        <f t="shared" si="8"/>
        <v>6705727.1295111114</v>
      </c>
      <c r="P435" s="39">
        <f t="shared" si="8"/>
        <v>3978495.120000001</v>
      </c>
      <c r="Q435" s="39">
        <f t="shared" si="8"/>
        <v>2840555.8800000008</v>
      </c>
      <c r="R435" s="39">
        <f t="shared" si="8"/>
        <v>1398352</v>
      </c>
      <c r="S435" s="905">
        <f t="shared" si="8"/>
        <v>4226154.1800000006</v>
      </c>
      <c r="T435" s="39"/>
      <c r="W435" s="870"/>
      <c r="X435" s="58"/>
    </row>
    <row r="436" spans="1:25" s="27" customFormat="1">
      <c r="B436" s="734"/>
      <c r="E436" s="868">
        <f>+'1. PHARMAEUROPEA'!G428</f>
        <v>11135636</v>
      </c>
      <c r="F436" s="27">
        <f>+'2. LABORATORIOS LTDA'!G428</f>
        <v>10499201</v>
      </c>
      <c r="G436" s="27">
        <f>+'3. HOSPIMEDICS'!G428</f>
        <v>340419.79999999993</v>
      </c>
      <c r="H436" s="27">
        <f>+'4. OC LA ECONOMIA'!G438</f>
        <v>9503735</v>
      </c>
      <c r="I436" s="27">
        <f>+'5. COBO Y ASOCIADOS'!G428</f>
        <v>9758310</v>
      </c>
      <c r="J436" s="27">
        <f>+'6. COOSBOY'!G436</f>
        <v>16527883.480799995</v>
      </c>
      <c r="K436" s="906">
        <f>+'7. PRODUSER SAS'!G5</f>
        <v>38000</v>
      </c>
      <c r="L436" s="906">
        <f>+'8. ALFA TRADING'!G428</f>
        <v>416120.91931249981</v>
      </c>
      <c r="M436" s="27">
        <f>+'9. ALLERS GROUP'!G428</f>
        <v>397687.53760000004</v>
      </c>
      <c r="N436" s="27">
        <f>+'10. PRO H'!G429</f>
        <v>4969865.8000000091</v>
      </c>
      <c r="O436" s="906">
        <f>+'11. SYD'!G428</f>
        <v>6297817.8973511113</v>
      </c>
      <c r="P436" s="27">
        <f>+'12. REM EQUIPOS'!G430</f>
        <v>3978495.120000001</v>
      </c>
      <c r="Q436" s="27">
        <f>+'13. MEDICA C.I. LTDA.'!G428</f>
        <v>2382068.7599999998</v>
      </c>
      <c r="R436" s="27">
        <f>+'14. ASEPSIS PRODUCTS'!G428</f>
        <v>1398352</v>
      </c>
      <c r="S436" s="906">
        <f>+'15. DEPOSFARMA SAS'!G439</f>
        <v>4226154.1800000006</v>
      </c>
      <c r="W436" s="871"/>
      <c r="X436" s="59"/>
    </row>
    <row r="437" spans="1:25">
      <c r="E437" s="727">
        <f>+E435-E436</f>
        <v>-180267</v>
      </c>
      <c r="F437" s="727">
        <f t="shared" ref="F437:S437" si="9">+F435-F436</f>
        <v>1068395</v>
      </c>
      <c r="G437" s="727">
        <f t="shared" si="9"/>
        <v>298777.3600000001</v>
      </c>
      <c r="H437" s="727">
        <f t="shared" si="9"/>
        <v>-398</v>
      </c>
      <c r="I437" s="727">
        <f t="shared" si="9"/>
        <v>0</v>
      </c>
      <c r="J437" s="727">
        <f t="shared" si="9"/>
        <v>0</v>
      </c>
      <c r="K437" s="907">
        <f t="shared" si="9"/>
        <v>0</v>
      </c>
      <c r="L437" s="907">
        <f t="shared" si="9"/>
        <v>0</v>
      </c>
      <c r="M437" s="727">
        <f t="shared" si="9"/>
        <v>0</v>
      </c>
      <c r="N437" s="727">
        <f t="shared" si="9"/>
        <v>-145002.08000000007</v>
      </c>
      <c r="O437" s="907">
        <f t="shared" si="9"/>
        <v>407909.23216000013</v>
      </c>
      <c r="P437" s="727">
        <f t="shared" si="9"/>
        <v>0</v>
      </c>
      <c r="Q437" s="727">
        <f t="shared" si="9"/>
        <v>458487.12000000104</v>
      </c>
      <c r="R437" s="727">
        <f t="shared" si="9"/>
        <v>0</v>
      </c>
      <c r="S437" s="907">
        <f t="shared" si="9"/>
        <v>0</v>
      </c>
      <c r="T437" s="727"/>
    </row>
    <row r="438" spans="1:25">
      <c r="E438" s="1"/>
      <c r="S438" s="903" t="s">
        <v>357</v>
      </c>
    </row>
    <row r="439" spans="1:25">
      <c r="E439" s="1"/>
    </row>
    <row r="441" spans="1:25">
      <c r="B441" s="908"/>
    </row>
    <row r="443" spans="1:25" ht="30">
      <c r="B443" s="730" t="s">
        <v>1698</v>
      </c>
    </row>
  </sheetData>
  <sheetProtection autoFilter="0"/>
  <autoFilter ref="A5:Y431"/>
  <conditionalFormatting sqref="E259:E263">
    <cfRule type="top10" dxfId="436" priority="7" bottom="1" rank="1"/>
  </conditionalFormatting>
  <conditionalFormatting sqref="E6:S6 E6:F431 L7:L433 G7:K431 M7:S431">
    <cfRule type="top10" dxfId="435" priority="602" bottom="1" rank="1"/>
  </conditionalFormatting>
  <conditionalFormatting sqref="E7:S7 N17 N27 N37 N47 N57 N67 N77 N87 N97 N107 N117 N127 N137 N147 N157 N167 N177 N187 N197 N207 N217 N227 N237 N247 N257 N267 N277 N287 N297 N307 N317 N327 N337 N347 N357 N367 N377 N387 N397 N407 N417 N427">
    <cfRule type="top10" dxfId="434" priority="607" bottom="1" rank="1"/>
  </conditionalFormatting>
  <conditionalFormatting sqref="E8:S8 N18 N28 N38 N48 N58 N68 N78 N88 N98 N108 N118 N128 N138 N148 N158 N168 N178 N188 N198 N208 N218 N228 N238 N248 N258 N268 N278 N288 N298 N308 N318 N328 N338 N348 N358 N368 N378 N388 N398 N408 N418 N428">
    <cfRule type="top10" dxfId="433" priority="650" bottom="1" rank="1"/>
  </conditionalFormatting>
  <conditionalFormatting sqref="E9:S9 N19 N29 N39 N49 N59 N69 N79 N89 N99 N109 N119 N129 N139 N149 N159 N169 N179 N189 N199 N209 N219 N229 N239 N249 N259 N269 N279 N289 N299 N309 N319 N329 N339 N349 N359 N369 N379 N389 N399 N409 N419 N429">
    <cfRule type="top10" dxfId="432" priority="693" bottom="1" rank="1"/>
  </conditionalFormatting>
  <conditionalFormatting sqref="E10:S10 N20 N30 N40 N50 N60 N70 N80 N90 N100 N110 N120 N130 N140 N150 N160 N170 N180 N190 N200 N210 N220 N230 N240 N250 N260 N270 N280 N290 N300 N310 N320 N330 N340 N350 N360 N370 N380 N390 N400 N410 N420 N430">
    <cfRule type="top10" dxfId="431" priority="736" bottom="1" rank="1"/>
  </conditionalFormatting>
  <conditionalFormatting sqref="E11:S11 N21 N31 N41 N51 N61 N71 N81 N91 N101 N111 N121 N131 N141 N151 N161 N171 N181 N191 N201 N211 N221 N231 N241 N251 N261 N271 N281 N291 N301 N311 N321 N331 N341 N351 N361 N371 N381 N391 N401 N411 N421 N431">
    <cfRule type="top10" dxfId="430" priority="779" bottom="1" rank="1"/>
  </conditionalFormatting>
  <conditionalFormatting sqref="E12:S12 N22 N32 N42 N52 N62 N72 N82 N92 N102 N112 N122 N132 N142 N152 N162 N172 N182 N192 N202 N212 N222 N232 N242 N252 N262 N272 N282 N292 N302 N312 N322 N332 N342 N352 N362 N372 N382 N392 N402 N412 N422">
    <cfRule type="top10" dxfId="429" priority="822" bottom="1" rank="1"/>
  </conditionalFormatting>
  <conditionalFormatting sqref="E13:S13 N23 N33 N43 N53 N63 N73 N83 N93 N103 N113 N123 N133 N143 N153 N163 N173 N183 N193 N203 N213 N223 N233 N243 N253 N263 N273 N283 N293 N303 N313 N323 N333 N343 N353 N363 N373 N383 N393 N403 N413 N423">
    <cfRule type="top10" dxfId="428" priority="864" bottom="1" rank="1"/>
  </conditionalFormatting>
  <conditionalFormatting sqref="E14:S14 N24 N34 N44 N54 N64 N74 N84 N94 N104 N114 N124 N134 N144 N154 N164 N174 N184 N194 N204 N214 N224 N234 N244 N254 N264 N274 N284 N294 N304 N314 N324 N334 N344 N354 N364 N374 N384 N394 N404 N414 N424">
    <cfRule type="top10" dxfId="427" priority="906" bottom="1" rank="1"/>
  </conditionalFormatting>
  <conditionalFormatting sqref="E15:S15 N25 N35 N45 N55 N65 N75 N85 N95 N105 N115 N125 N135 N145 N155 N165 N175 N185 N195 N205 N215 N225 N235 N245 N255 N265 N275 N285 N295 N305 N315 N325 N335 N345 N355 N365 N375 N385 N395 N405 N415 N425">
    <cfRule type="top10" dxfId="426" priority="948" bottom="1" rank="1"/>
  </conditionalFormatting>
  <conditionalFormatting sqref="E16:S16">
    <cfRule type="top10" dxfId="425" priority="990" bottom="1" rank="1"/>
  </conditionalFormatting>
  <conditionalFormatting sqref="E17:S17">
    <cfRule type="top10" dxfId="424" priority="991" bottom="1" rank="1"/>
  </conditionalFormatting>
  <conditionalFormatting sqref="E18:S18">
    <cfRule type="top10" dxfId="423" priority="992" bottom="1" rank="1"/>
  </conditionalFormatting>
  <conditionalFormatting sqref="E19:S19">
    <cfRule type="top10" dxfId="422" priority="993" bottom="1" rank="1"/>
  </conditionalFormatting>
  <conditionalFormatting sqref="E20:S20">
    <cfRule type="top10" dxfId="421" priority="994" bottom="1" rank="1"/>
  </conditionalFormatting>
  <conditionalFormatting sqref="E21:S21">
    <cfRule type="top10" dxfId="420" priority="995" bottom="1" rank="1"/>
  </conditionalFormatting>
  <conditionalFormatting sqref="E22:S22">
    <cfRule type="top10" dxfId="419" priority="996" bottom="1" rank="1"/>
  </conditionalFormatting>
  <conditionalFormatting sqref="E23:S23">
    <cfRule type="top10" dxfId="418" priority="997" bottom="1" rank="1"/>
  </conditionalFormatting>
  <conditionalFormatting sqref="E24:S24">
    <cfRule type="top10" dxfId="417" priority="998" bottom="1" rank="1"/>
  </conditionalFormatting>
  <conditionalFormatting sqref="E25:S25">
    <cfRule type="top10" dxfId="416" priority="999" bottom="1" rank="1"/>
  </conditionalFormatting>
  <conditionalFormatting sqref="E26:S26">
    <cfRule type="top10" dxfId="415" priority="1000" bottom="1" rank="1"/>
  </conditionalFormatting>
  <conditionalFormatting sqref="E27:S27">
    <cfRule type="top10" dxfId="414" priority="1001" bottom="1" rank="1"/>
  </conditionalFormatting>
  <conditionalFormatting sqref="E28:S28">
    <cfRule type="top10" dxfId="413" priority="1002" bottom="1" rank="1"/>
  </conditionalFormatting>
  <conditionalFormatting sqref="E29:S29">
    <cfRule type="top10" dxfId="412" priority="1003" bottom="1" rank="1"/>
  </conditionalFormatting>
  <conditionalFormatting sqref="E30:S30">
    <cfRule type="top10" dxfId="411" priority="1004" bottom="1" rank="1"/>
  </conditionalFormatting>
  <conditionalFormatting sqref="E31:S31">
    <cfRule type="top10" dxfId="410" priority="1005" bottom="1" rank="1"/>
  </conditionalFormatting>
  <conditionalFormatting sqref="E32:S32">
    <cfRule type="top10" dxfId="409" priority="1006" bottom="1" rank="1"/>
  </conditionalFormatting>
  <conditionalFormatting sqref="E33:S33">
    <cfRule type="top10" dxfId="408" priority="1007" bottom="1" rank="1"/>
  </conditionalFormatting>
  <conditionalFormatting sqref="E34:S34">
    <cfRule type="top10" dxfId="407" priority="1008" bottom="1" rank="1"/>
  </conditionalFormatting>
  <conditionalFormatting sqref="E35:S35">
    <cfRule type="top10" dxfId="406" priority="1009" bottom="1" rank="1"/>
  </conditionalFormatting>
  <conditionalFormatting sqref="E36:S36">
    <cfRule type="top10" dxfId="405" priority="1010" bottom="1" rank="1"/>
  </conditionalFormatting>
  <conditionalFormatting sqref="E37:S37">
    <cfRule type="top10" dxfId="404" priority="1011" bottom="1" rank="1"/>
  </conditionalFormatting>
  <conditionalFormatting sqref="E38:S38">
    <cfRule type="top10" dxfId="403" priority="1012" bottom="1" rank="1"/>
  </conditionalFormatting>
  <conditionalFormatting sqref="E39:S39">
    <cfRule type="top10" dxfId="402" priority="1013" bottom="1" rank="1"/>
  </conditionalFormatting>
  <conditionalFormatting sqref="E40:S40">
    <cfRule type="top10" dxfId="401" priority="1014" bottom="1" rank="1"/>
  </conditionalFormatting>
  <conditionalFormatting sqref="E41:S41">
    <cfRule type="top10" dxfId="400" priority="1015" bottom="1" rank="1"/>
  </conditionalFormatting>
  <conditionalFormatting sqref="E42:S42">
    <cfRule type="top10" dxfId="399" priority="1016" bottom="1" rank="1"/>
  </conditionalFormatting>
  <conditionalFormatting sqref="E43:S43">
    <cfRule type="top10" dxfId="398" priority="1017" bottom="1" rank="1"/>
  </conditionalFormatting>
  <conditionalFormatting sqref="E44:S44">
    <cfRule type="top10" dxfId="397" priority="1018" bottom="1" rank="1"/>
  </conditionalFormatting>
  <conditionalFormatting sqref="E45:S45">
    <cfRule type="top10" dxfId="396" priority="1019" bottom="1" rank="1"/>
  </conditionalFormatting>
  <conditionalFormatting sqref="E46:S46">
    <cfRule type="top10" dxfId="395" priority="1020" bottom="1" rank="1"/>
  </conditionalFormatting>
  <conditionalFormatting sqref="E47:S47">
    <cfRule type="top10" dxfId="394" priority="1021" bottom="1" rank="1"/>
  </conditionalFormatting>
  <conditionalFormatting sqref="E48:S48">
    <cfRule type="top10" dxfId="393" priority="1022" bottom="1" rank="1"/>
  </conditionalFormatting>
  <conditionalFormatting sqref="E49:S49">
    <cfRule type="top10" dxfId="392" priority="1023" bottom="1" rank="1"/>
  </conditionalFormatting>
  <conditionalFormatting sqref="E50:S50">
    <cfRule type="top10" dxfId="391" priority="1024" bottom="1" rank="1"/>
  </conditionalFormatting>
  <conditionalFormatting sqref="E51:S51">
    <cfRule type="top10" dxfId="390" priority="1025" bottom="1" rank="1"/>
  </conditionalFormatting>
  <conditionalFormatting sqref="E52:S52">
    <cfRule type="top10" dxfId="389" priority="1026" bottom="1" rank="1"/>
  </conditionalFormatting>
  <conditionalFormatting sqref="E53:S53">
    <cfRule type="top10" dxfId="388" priority="1027" bottom="1" rank="1"/>
  </conditionalFormatting>
  <conditionalFormatting sqref="E54:S54">
    <cfRule type="top10" dxfId="387" priority="1028" bottom="1" rank="1"/>
  </conditionalFormatting>
  <conditionalFormatting sqref="E55:S55">
    <cfRule type="top10" dxfId="386" priority="1029" bottom="1" rank="1"/>
  </conditionalFormatting>
  <conditionalFormatting sqref="E56:S56">
    <cfRule type="top10" dxfId="385" priority="1030" bottom="1" rank="1"/>
  </conditionalFormatting>
  <conditionalFormatting sqref="E57:S57">
    <cfRule type="top10" dxfId="384" priority="1031" bottom="1" rank="1"/>
  </conditionalFormatting>
  <conditionalFormatting sqref="E58:S58">
    <cfRule type="top10" dxfId="383" priority="1032" bottom="1" rank="1"/>
  </conditionalFormatting>
  <conditionalFormatting sqref="E59:S59">
    <cfRule type="top10" dxfId="382" priority="1033" bottom="1" rank="1"/>
  </conditionalFormatting>
  <conditionalFormatting sqref="E60:S60">
    <cfRule type="top10" dxfId="381" priority="1034" bottom="1" rank="1"/>
  </conditionalFormatting>
  <conditionalFormatting sqref="E61:S61">
    <cfRule type="top10" dxfId="380" priority="1035" bottom="1" rank="1"/>
  </conditionalFormatting>
  <conditionalFormatting sqref="E62:S62">
    <cfRule type="top10" dxfId="379" priority="1036" bottom="1" rank="1"/>
  </conditionalFormatting>
  <conditionalFormatting sqref="E63:S63">
    <cfRule type="top10" dxfId="378" priority="1037" bottom="1" rank="1"/>
  </conditionalFormatting>
  <conditionalFormatting sqref="E64:S64">
    <cfRule type="top10" dxfId="377" priority="1038" bottom="1" rank="1"/>
  </conditionalFormatting>
  <conditionalFormatting sqref="E65:S65">
    <cfRule type="top10" dxfId="376" priority="1039" bottom="1" rank="1"/>
  </conditionalFormatting>
  <conditionalFormatting sqref="E66:S66">
    <cfRule type="top10" dxfId="375" priority="1040" bottom="1" rank="1"/>
  </conditionalFormatting>
  <conditionalFormatting sqref="E67:S67">
    <cfRule type="top10" dxfId="374" priority="1041" bottom="1" rank="1"/>
  </conditionalFormatting>
  <conditionalFormatting sqref="E68:S68">
    <cfRule type="top10" dxfId="373" priority="1042" bottom="1" rank="1"/>
  </conditionalFormatting>
  <conditionalFormatting sqref="E69:S69">
    <cfRule type="top10" dxfId="372" priority="1043" bottom="1" rank="1"/>
  </conditionalFormatting>
  <conditionalFormatting sqref="E70:S70">
    <cfRule type="top10" dxfId="371" priority="1044" bottom="1" rank="1"/>
  </conditionalFormatting>
  <conditionalFormatting sqref="E71:S71">
    <cfRule type="top10" dxfId="370" priority="1045" bottom="1" rank="1"/>
  </conditionalFormatting>
  <conditionalFormatting sqref="E72:S72">
    <cfRule type="top10" dxfId="369" priority="1046" bottom="1" rank="1"/>
  </conditionalFormatting>
  <conditionalFormatting sqref="E73:S73">
    <cfRule type="top10" dxfId="368" priority="1047" bottom="1" rank="1"/>
  </conditionalFormatting>
  <conditionalFormatting sqref="E74:S74">
    <cfRule type="top10" dxfId="367" priority="1048" bottom="1" rank="1"/>
  </conditionalFormatting>
  <conditionalFormatting sqref="E75:S75">
    <cfRule type="top10" dxfId="366" priority="1049" bottom="1" rank="1"/>
  </conditionalFormatting>
  <conditionalFormatting sqref="E76:S76">
    <cfRule type="top10" dxfId="365" priority="1050" bottom="1" rank="1"/>
  </conditionalFormatting>
  <conditionalFormatting sqref="E77:S77">
    <cfRule type="top10" dxfId="364" priority="1051" bottom="1" rank="1"/>
  </conditionalFormatting>
  <conditionalFormatting sqref="E78:S78">
    <cfRule type="top10" dxfId="363" priority="1052" bottom="1" rank="1"/>
  </conditionalFormatting>
  <conditionalFormatting sqref="E79:S79">
    <cfRule type="top10" dxfId="362" priority="1053" bottom="1" rank="1"/>
  </conditionalFormatting>
  <conditionalFormatting sqref="E80:S80">
    <cfRule type="top10" dxfId="361" priority="1054" bottom="1" rank="1"/>
  </conditionalFormatting>
  <conditionalFormatting sqref="E81:S81">
    <cfRule type="top10" dxfId="360" priority="1055" bottom="1" rank="1"/>
  </conditionalFormatting>
  <conditionalFormatting sqref="E82:S82">
    <cfRule type="top10" dxfId="359" priority="1056" bottom="1" rank="1"/>
  </conditionalFormatting>
  <conditionalFormatting sqref="E83:S83">
    <cfRule type="top10" dxfId="358" priority="1057" bottom="1" rank="1"/>
  </conditionalFormatting>
  <conditionalFormatting sqref="E84:S84">
    <cfRule type="top10" dxfId="357" priority="1058" bottom="1" rank="1"/>
  </conditionalFormatting>
  <conditionalFormatting sqref="E85:S85">
    <cfRule type="top10" dxfId="356" priority="1059" bottom="1" rank="1"/>
  </conditionalFormatting>
  <conditionalFormatting sqref="E86:S86">
    <cfRule type="top10" dxfId="355" priority="1060" bottom="1" rank="1"/>
  </conditionalFormatting>
  <conditionalFormatting sqref="E87:S87">
    <cfRule type="top10" dxfId="354" priority="1061" bottom="1" rank="1"/>
  </conditionalFormatting>
  <conditionalFormatting sqref="E88:S88">
    <cfRule type="top10" dxfId="353" priority="1062" bottom="1" rank="1"/>
  </conditionalFormatting>
  <conditionalFormatting sqref="E89:S89">
    <cfRule type="top10" dxfId="352" priority="1063" bottom="1" rank="1"/>
  </conditionalFormatting>
  <conditionalFormatting sqref="E90:S90">
    <cfRule type="top10" dxfId="351" priority="1064" bottom="1" rank="1"/>
  </conditionalFormatting>
  <conditionalFormatting sqref="E91:S91">
    <cfRule type="top10" dxfId="350" priority="1065" bottom="1" rank="1"/>
  </conditionalFormatting>
  <conditionalFormatting sqref="E92:S92">
    <cfRule type="top10" dxfId="349" priority="1066" bottom="1" rank="1"/>
  </conditionalFormatting>
  <conditionalFormatting sqref="E93:S93">
    <cfRule type="top10" dxfId="348" priority="1067" bottom="1" rank="1"/>
  </conditionalFormatting>
  <conditionalFormatting sqref="E94:S94">
    <cfRule type="top10" dxfId="347" priority="1068" bottom="1" rank="1"/>
  </conditionalFormatting>
  <conditionalFormatting sqref="E95:S95">
    <cfRule type="top10" dxfId="346" priority="1069" bottom="1" rank="1"/>
  </conditionalFormatting>
  <conditionalFormatting sqref="E96:S96">
    <cfRule type="top10" dxfId="345" priority="1070" bottom="1" rank="1"/>
  </conditionalFormatting>
  <conditionalFormatting sqref="E97:S97">
    <cfRule type="top10" dxfId="344" priority="1071" bottom="1" rank="1"/>
  </conditionalFormatting>
  <conditionalFormatting sqref="E98:S98">
    <cfRule type="top10" dxfId="343" priority="1072" bottom="1" rank="1"/>
  </conditionalFormatting>
  <conditionalFormatting sqref="E99:S99">
    <cfRule type="top10" dxfId="342" priority="1073" bottom="1" rank="1"/>
  </conditionalFormatting>
  <conditionalFormatting sqref="E100:S100 O101:O431">
    <cfRule type="top10" dxfId="341" priority="1074" bottom="1" rank="1"/>
  </conditionalFormatting>
  <conditionalFormatting sqref="E101:S101">
    <cfRule type="top10" dxfId="340" priority="1076" bottom="1" rank="1"/>
  </conditionalFormatting>
  <conditionalFormatting sqref="E102:S102">
    <cfRule type="top10" dxfId="339" priority="1077" bottom="1" rank="1"/>
  </conditionalFormatting>
  <conditionalFormatting sqref="E103:S103">
    <cfRule type="top10" dxfId="338" priority="1078" bottom="1" rank="1"/>
  </conditionalFormatting>
  <conditionalFormatting sqref="E104:S104">
    <cfRule type="top10" dxfId="337" priority="1079" bottom="1" rank="1"/>
  </conditionalFormatting>
  <conditionalFormatting sqref="E105:S105">
    <cfRule type="top10" dxfId="336" priority="1080" bottom="1" rank="1"/>
  </conditionalFormatting>
  <conditionalFormatting sqref="E106:S106">
    <cfRule type="top10" dxfId="335" priority="1081" bottom="1" rank="1"/>
  </conditionalFormatting>
  <conditionalFormatting sqref="E107:S107">
    <cfRule type="top10" dxfId="334" priority="1082" bottom="1" rank="1"/>
  </conditionalFormatting>
  <conditionalFormatting sqref="E108:S108">
    <cfRule type="top10" dxfId="333" priority="1083" bottom="1" rank="1"/>
  </conditionalFormatting>
  <conditionalFormatting sqref="E109:S109">
    <cfRule type="top10" dxfId="332" priority="1084" bottom="1" rank="1"/>
  </conditionalFormatting>
  <conditionalFormatting sqref="E110:S110">
    <cfRule type="top10" dxfId="331" priority="1085" bottom="1" rank="1"/>
  </conditionalFormatting>
  <conditionalFormatting sqref="E111:S111">
    <cfRule type="top10" dxfId="330" priority="1086" bottom="1" rank="1"/>
  </conditionalFormatting>
  <conditionalFormatting sqref="E112:S112">
    <cfRule type="top10" dxfId="329" priority="1087" bottom="1" rank="1"/>
  </conditionalFormatting>
  <conditionalFormatting sqref="E113:S113">
    <cfRule type="top10" dxfId="328" priority="1088" bottom="1" rank="1"/>
  </conditionalFormatting>
  <conditionalFormatting sqref="E114:S114">
    <cfRule type="top10" dxfId="327" priority="1089" bottom="1" rank="1"/>
  </conditionalFormatting>
  <conditionalFormatting sqref="E115:S115">
    <cfRule type="top10" dxfId="326" priority="1090" bottom="1" rank="1"/>
  </conditionalFormatting>
  <conditionalFormatting sqref="E116:S116">
    <cfRule type="top10" dxfId="325" priority="1091" bottom="1" rank="1"/>
  </conditionalFormatting>
  <conditionalFormatting sqref="E117:S117">
    <cfRule type="top10" dxfId="324" priority="1092" bottom="1" rank="1"/>
  </conditionalFormatting>
  <conditionalFormatting sqref="E118:S118">
    <cfRule type="top10" dxfId="323" priority="1093" bottom="1" rank="1"/>
  </conditionalFormatting>
  <conditionalFormatting sqref="E119:S119">
    <cfRule type="top10" dxfId="322" priority="1094" bottom="1" rank="1"/>
  </conditionalFormatting>
  <conditionalFormatting sqref="E120:S120">
    <cfRule type="top10" dxfId="321" priority="1095" bottom="1" rank="1"/>
  </conditionalFormatting>
  <conditionalFormatting sqref="E121:S121">
    <cfRule type="top10" dxfId="320" priority="1096" bottom="1" rank="1"/>
  </conditionalFormatting>
  <conditionalFormatting sqref="E122:S122">
    <cfRule type="top10" dxfId="319" priority="1097" bottom="1" rank="1"/>
  </conditionalFormatting>
  <conditionalFormatting sqref="E123:S123">
    <cfRule type="top10" dxfId="318" priority="1098" bottom="1" rank="1"/>
  </conditionalFormatting>
  <conditionalFormatting sqref="E124:S124">
    <cfRule type="top10" dxfId="317" priority="1099" bottom="1" rank="1"/>
  </conditionalFormatting>
  <conditionalFormatting sqref="E125:S125">
    <cfRule type="top10" dxfId="316" priority="1100" bottom="1" rank="1"/>
  </conditionalFormatting>
  <conditionalFormatting sqref="E126:S126">
    <cfRule type="top10" dxfId="315" priority="1101" bottom="1" rank="1"/>
  </conditionalFormatting>
  <conditionalFormatting sqref="E127:S127">
    <cfRule type="top10" dxfId="314" priority="1102" bottom="1" rank="1"/>
  </conditionalFormatting>
  <conditionalFormatting sqref="E128:S128">
    <cfRule type="top10" dxfId="313" priority="1103" bottom="1" rank="1"/>
  </conditionalFormatting>
  <conditionalFormatting sqref="E129:S129">
    <cfRule type="top10" dxfId="312" priority="1104" bottom="1" rank="1"/>
  </conditionalFormatting>
  <conditionalFormatting sqref="E130:S130">
    <cfRule type="top10" dxfId="311" priority="1105" bottom="1" rank="1"/>
  </conditionalFormatting>
  <conditionalFormatting sqref="E131:S131">
    <cfRule type="top10" dxfId="310" priority="1106" bottom="1" rank="1"/>
  </conditionalFormatting>
  <conditionalFormatting sqref="E132:S132">
    <cfRule type="top10" dxfId="309" priority="1107" bottom="1" rank="1"/>
  </conditionalFormatting>
  <conditionalFormatting sqref="E133:S133">
    <cfRule type="top10" dxfId="308" priority="1108" bottom="1" rank="1"/>
  </conditionalFormatting>
  <conditionalFormatting sqref="E134:S134">
    <cfRule type="top10" dxfId="307" priority="1109" bottom="1" rank="1"/>
  </conditionalFormatting>
  <conditionalFormatting sqref="E135:S135">
    <cfRule type="top10" dxfId="306" priority="1110" bottom="1" rank="1"/>
  </conditionalFormatting>
  <conditionalFormatting sqref="E136:S136">
    <cfRule type="top10" dxfId="305" priority="1111" bottom="1" rank="1"/>
  </conditionalFormatting>
  <conditionalFormatting sqref="E137:S137">
    <cfRule type="top10" dxfId="304" priority="1112" bottom="1" rank="1"/>
  </conditionalFormatting>
  <conditionalFormatting sqref="E138:S138">
    <cfRule type="top10" dxfId="303" priority="1113" bottom="1" rank="1"/>
  </conditionalFormatting>
  <conditionalFormatting sqref="E139:S139">
    <cfRule type="top10" dxfId="302" priority="1114" bottom="1" rank="1"/>
  </conditionalFormatting>
  <conditionalFormatting sqref="E140:S140">
    <cfRule type="top10" dxfId="301" priority="1115" bottom="1" rank="1"/>
  </conditionalFormatting>
  <conditionalFormatting sqref="E141:S141">
    <cfRule type="top10" dxfId="300" priority="1116" bottom="1" rank="1"/>
  </conditionalFormatting>
  <conditionalFormatting sqref="E142:S142">
    <cfRule type="top10" dxfId="299" priority="1117" bottom="1" rank="1"/>
  </conditionalFormatting>
  <conditionalFormatting sqref="E143:S143">
    <cfRule type="top10" dxfId="298" priority="1118" bottom="1" rank="1"/>
  </conditionalFormatting>
  <conditionalFormatting sqref="E144:S144">
    <cfRule type="top10" dxfId="297" priority="1119" bottom="1" rank="1"/>
  </conditionalFormatting>
  <conditionalFormatting sqref="E145:S145">
    <cfRule type="top10" dxfId="296" priority="1120" bottom="1" rank="1"/>
  </conditionalFormatting>
  <conditionalFormatting sqref="E146:S146">
    <cfRule type="top10" dxfId="295" priority="1121" bottom="1" rank="1"/>
  </conditionalFormatting>
  <conditionalFormatting sqref="E147:S147">
    <cfRule type="top10" dxfId="294" priority="1122" bottom="1" rank="1"/>
  </conditionalFormatting>
  <conditionalFormatting sqref="E148:S148">
    <cfRule type="top10" dxfId="293" priority="1123" bottom="1" rank="1"/>
  </conditionalFormatting>
  <conditionalFormatting sqref="E149:S149">
    <cfRule type="top10" dxfId="292" priority="1124" bottom="1" rank="1"/>
  </conditionalFormatting>
  <conditionalFormatting sqref="E150:S150">
    <cfRule type="top10" dxfId="291" priority="1125" bottom="1" rank="1"/>
  </conditionalFormatting>
  <conditionalFormatting sqref="E151:S151">
    <cfRule type="top10" dxfId="290" priority="1126" bottom="1" rank="1"/>
  </conditionalFormatting>
  <conditionalFormatting sqref="E152:S152">
    <cfRule type="top10" dxfId="289" priority="1127" bottom="1" rank="1"/>
  </conditionalFormatting>
  <conditionalFormatting sqref="E153:S153">
    <cfRule type="top10" dxfId="288" priority="1128" bottom="1" rank="1"/>
  </conditionalFormatting>
  <conditionalFormatting sqref="E154:S154">
    <cfRule type="top10" dxfId="287" priority="1129" bottom="1" rank="1"/>
  </conditionalFormatting>
  <conditionalFormatting sqref="E155:S155">
    <cfRule type="top10" dxfId="286" priority="1130" bottom="1" rank="1"/>
  </conditionalFormatting>
  <conditionalFormatting sqref="E156:S156">
    <cfRule type="top10" dxfId="285" priority="1131" bottom="1" rank="1"/>
  </conditionalFormatting>
  <conditionalFormatting sqref="E157:S157">
    <cfRule type="top10" dxfId="284" priority="1132" bottom="1" rank="1"/>
  </conditionalFormatting>
  <conditionalFormatting sqref="E158:S158">
    <cfRule type="top10" dxfId="283" priority="1133" bottom="1" rank="1"/>
  </conditionalFormatting>
  <conditionalFormatting sqref="E159:S159">
    <cfRule type="top10" dxfId="282" priority="1134" bottom="1" rank="1"/>
  </conditionalFormatting>
  <conditionalFormatting sqref="E160:S160">
    <cfRule type="top10" dxfId="281" priority="1135" bottom="1" rank="1"/>
  </conditionalFormatting>
  <conditionalFormatting sqref="E161:S161">
    <cfRule type="top10" dxfId="280" priority="1136" bottom="1" rank="1"/>
  </conditionalFormatting>
  <conditionalFormatting sqref="E162:S162">
    <cfRule type="top10" dxfId="279" priority="1137" bottom="1" rank="1"/>
  </conditionalFormatting>
  <conditionalFormatting sqref="E163:S163">
    <cfRule type="top10" dxfId="278" priority="1138" bottom="1" rank="1"/>
  </conditionalFormatting>
  <conditionalFormatting sqref="E164:S164">
    <cfRule type="top10" dxfId="277" priority="1139" bottom="1" rank="1"/>
  </conditionalFormatting>
  <conditionalFormatting sqref="E165:S165">
    <cfRule type="top10" dxfId="276" priority="1140" bottom="1" rank="1"/>
  </conditionalFormatting>
  <conditionalFormatting sqref="E166:S166">
    <cfRule type="top10" dxfId="275" priority="1141" bottom="1" rank="1"/>
  </conditionalFormatting>
  <conditionalFormatting sqref="E167:S167">
    <cfRule type="top10" dxfId="274" priority="1142" bottom="1" rank="1"/>
  </conditionalFormatting>
  <conditionalFormatting sqref="E168:S168">
    <cfRule type="top10" dxfId="273" priority="1143" bottom="1" rank="1"/>
  </conditionalFormatting>
  <conditionalFormatting sqref="E169:S169">
    <cfRule type="top10" dxfId="272" priority="1144" bottom="1" rank="1"/>
  </conditionalFormatting>
  <conditionalFormatting sqref="E170:S170">
    <cfRule type="top10" dxfId="271" priority="1145" bottom="1" rank="1"/>
  </conditionalFormatting>
  <conditionalFormatting sqref="E171:S171">
    <cfRule type="top10" dxfId="270" priority="1146" bottom="1" rank="1"/>
  </conditionalFormatting>
  <conditionalFormatting sqref="E172:S172">
    <cfRule type="top10" dxfId="269" priority="1147" bottom="1" rank="1"/>
  </conditionalFormatting>
  <conditionalFormatting sqref="E173:S173">
    <cfRule type="top10" dxfId="268" priority="1148" bottom="1" rank="1"/>
  </conditionalFormatting>
  <conditionalFormatting sqref="E174:S174">
    <cfRule type="top10" dxfId="267" priority="1149" bottom="1" rank="1"/>
  </conditionalFormatting>
  <conditionalFormatting sqref="E175:S175">
    <cfRule type="top10" dxfId="266" priority="1150" bottom="1" rank="1"/>
  </conditionalFormatting>
  <conditionalFormatting sqref="E176:S176">
    <cfRule type="top10" dxfId="265" priority="1151" bottom="1" rank="1"/>
  </conditionalFormatting>
  <conditionalFormatting sqref="E177:S177">
    <cfRule type="top10" dxfId="264" priority="1152" bottom="1" rank="1"/>
  </conditionalFormatting>
  <conditionalFormatting sqref="E178:S178">
    <cfRule type="top10" dxfId="263" priority="1153" bottom="1" rank="1"/>
  </conditionalFormatting>
  <conditionalFormatting sqref="E179:S179">
    <cfRule type="top10" dxfId="262" priority="1154" bottom="1" rank="1"/>
  </conditionalFormatting>
  <conditionalFormatting sqref="E180:S180">
    <cfRule type="top10" dxfId="261" priority="1155" bottom="1" rank="1"/>
  </conditionalFormatting>
  <conditionalFormatting sqref="E181:S181">
    <cfRule type="top10" dxfId="260" priority="1156" bottom="1" rank="1"/>
  </conditionalFormatting>
  <conditionalFormatting sqref="E182:S182">
    <cfRule type="top10" dxfId="259" priority="1157" bottom="1" rank="1"/>
  </conditionalFormatting>
  <conditionalFormatting sqref="E183:S183">
    <cfRule type="top10" dxfId="258" priority="1158" bottom="1" rank="1"/>
  </conditionalFormatting>
  <conditionalFormatting sqref="E184:S184">
    <cfRule type="top10" dxfId="257" priority="1159" bottom="1" rank="1"/>
  </conditionalFormatting>
  <conditionalFormatting sqref="E185:S185">
    <cfRule type="top10" dxfId="256" priority="1160" bottom="1" rank="1"/>
  </conditionalFormatting>
  <conditionalFormatting sqref="E186:S186">
    <cfRule type="top10" dxfId="255" priority="1161" bottom="1" rank="1"/>
  </conditionalFormatting>
  <conditionalFormatting sqref="E187:S187">
    <cfRule type="top10" dxfId="254" priority="1162" bottom="1" rank="1"/>
  </conditionalFormatting>
  <conditionalFormatting sqref="E188:S188">
    <cfRule type="top10" dxfId="253" priority="1163" bottom="1" rank="1"/>
  </conditionalFormatting>
  <conditionalFormatting sqref="E189:S189">
    <cfRule type="top10" dxfId="252" priority="1164" bottom="1" rank="1"/>
  </conditionalFormatting>
  <conditionalFormatting sqref="E190:S190">
    <cfRule type="top10" dxfId="251" priority="1165" bottom="1" rank="1"/>
  </conditionalFormatting>
  <conditionalFormatting sqref="E191:S191">
    <cfRule type="top10" dxfId="250" priority="1166" bottom="1" rank="1"/>
  </conditionalFormatting>
  <conditionalFormatting sqref="E192:S192">
    <cfRule type="top10" dxfId="249" priority="1167" bottom="1" rank="1"/>
  </conditionalFormatting>
  <conditionalFormatting sqref="E193:S193">
    <cfRule type="top10" dxfId="248" priority="1168" bottom="1" rank="1"/>
  </conditionalFormatting>
  <conditionalFormatting sqref="E194:S194">
    <cfRule type="top10" dxfId="247" priority="1169" bottom="1" rank="1"/>
  </conditionalFormatting>
  <conditionalFormatting sqref="E195:S195">
    <cfRule type="top10" dxfId="246" priority="1170" bottom="1" rank="1"/>
  </conditionalFormatting>
  <conditionalFormatting sqref="E196:S196">
    <cfRule type="top10" dxfId="245" priority="1171" bottom="1" rank="1"/>
  </conditionalFormatting>
  <conditionalFormatting sqref="E197:S197">
    <cfRule type="top10" dxfId="244" priority="1172" bottom="1" rank="1"/>
  </conditionalFormatting>
  <conditionalFormatting sqref="E198:S198">
    <cfRule type="top10" dxfId="243" priority="1173" bottom="1" rank="1"/>
  </conditionalFormatting>
  <conditionalFormatting sqref="E199:S199">
    <cfRule type="top10" dxfId="242" priority="1174" bottom="1" rank="1"/>
  </conditionalFormatting>
  <conditionalFormatting sqref="E200:S200">
    <cfRule type="top10" dxfId="241" priority="1175" bottom="1" rank="1"/>
  </conditionalFormatting>
  <conditionalFormatting sqref="E201:S201">
    <cfRule type="top10" dxfId="240" priority="1176" bottom="1" rank="1"/>
  </conditionalFormatting>
  <conditionalFormatting sqref="E202:S202">
    <cfRule type="top10" dxfId="239" priority="1177" bottom="1" rank="1"/>
  </conditionalFormatting>
  <conditionalFormatting sqref="E203:S203 P204:P431">
    <cfRule type="top10" dxfId="238" priority="1178" bottom="1" rank="1"/>
  </conditionalFormatting>
  <conditionalFormatting sqref="E204:S204">
    <cfRule type="top10" dxfId="237" priority="1180" bottom="1" rank="1"/>
  </conditionalFormatting>
  <conditionalFormatting sqref="E205:S205">
    <cfRule type="top10" dxfId="236" priority="1181" bottom="1" rank="1"/>
  </conditionalFormatting>
  <conditionalFormatting sqref="E206:S206">
    <cfRule type="top10" dxfId="235" priority="1182" bottom="1" rank="1"/>
  </conditionalFormatting>
  <conditionalFormatting sqref="E207:S207">
    <cfRule type="top10" dxfId="234" priority="1183" bottom="1" rank="1"/>
  </conditionalFormatting>
  <conditionalFormatting sqref="E208:S208">
    <cfRule type="top10" dxfId="233" priority="1184" bottom="1" rank="1"/>
  </conditionalFormatting>
  <conditionalFormatting sqref="E209:S209">
    <cfRule type="top10" dxfId="232" priority="1185" bottom="1" rank="1"/>
  </conditionalFormatting>
  <conditionalFormatting sqref="E210:S210">
    <cfRule type="top10" dxfId="231" priority="1186" bottom="1" rank="1"/>
  </conditionalFormatting>
  <conditionalFormatting sqref="E211:S211">
    <cfRule type="top10" dxfId="230" priority="1187" bottom="1" rank="1"/>
  </conditionalFormatting>
  <conditionalFormatting sqref="E212:S212">
    <cfRule type="top10" dxfId="229" priority="1188" bottom="1" rank="1"/>
  </conditionalFormatting>
  <conditionalFormatting sqref="E213:S213">
    <cfRule type="top10" dxfId="228" priority="1189" bottom="1" rank="1"/>
  </conditionalFormatting>
  <conditionalFormatting sqref="E214:S214">
    <cfRule type="top10" dxfId="227" priority="1190" bottom="1" rank="1"/>
  </conditionalFormatting>
  <conditionalFormatting sqref="E215:S215">
    <cfRule type="top10" dxfId="226" priority="1191" bottom="1" rank="1"/>
  </conditionalFormatting>
  <conditionalFormatting sqref="E216:S216">
    <cfRule type="top10" dxfId="225" priority="1192" bottom="1" rank="1"/>
  </conditionalFormatting>
  <conditionalFormatting sqref="E217:S217">
    <cfRule type="top10" dxfId="224" priority="1193" bottom="1" rank="1"/>
  </conditionalFormatting>
  <conditionalFormatting sqref="E218:S218">
    <cfRule type="top10" dxfId="223" priority="1194" bottom="1" rank="1"/>
  </conditionalFormatting>
  <conditionalFormatting sqref="E219:S219">
    <cfRule type="top10" dxfId="222" priority="1195" bottom="1" rank="1"/>
  </conditionalFormatting>
  <conditionalFormatting sqref="E220:S220">
    <cfRule type="top10" dxfId="221" priority="1196" bottom="1" rank="1"/>
  </conditionalFormatting>
  <conditionalFormatting sqref="E221:S221">
    <cfRule type="top10" dxfId="220" priority="1197" bottom="1" rank="1"/>
  </conditionalFormatting>
  <conditionalFormatting sqref="E222:S222">
    <cfRule type="top10" dxfId="219" priority="1198" bottom="1" rank="1"/>
  </conditionalFormatting>
  <conditionalFormatting sqref="E223:S223 Q224:Q431">
    <cfRule type="top10" dxfId="218" priority="1199" bottom="1" rank="1"/>
  </conditionalFormatting>
  <conditionalFormatting sqref="E224:S224">
    <cfRule type="top10" dxfId="217" priority="1201" bottom="1" rank="1"/>
  </conditionalFormatting>
  <conditionalFormatting sqref="E225:S225">
    <cfRule type="top10" dxfId="216" priority="1202" bottom="1" rank="1"/>
  </conditionalFormatting>
  <conditionalFormatting sqref="E226:S226">
    <cfRule type="top10" dxfId="215" priority="1203" bottom="1" rank="1"/>
  </conditionalFormatting>
  <conditionalFormatting sqref="E227:S227">
    <cfRule type="top10" dxfId="214" priority="1204" bottom="1" rank="1"/>
  </conditionalFormatting>
  <conditionalFormatting sqref="E228:S228 Q229:Q431">
    <cfRule type="top10" dxfId="213" priority="1205" bottom="1" rank="1"/>
  </conditionalFormatting>
  <conditionalFormatting sqref="E229:S229">
    <cfRule type="top10" dxfId="212" priority="1207" bottom="1" rank="1"/>
  </conditionalFormatting>
  <conditionalFormatting sqref="E230:S230">
    <cfRule type="top10" dxfId="211" priority="1208" bottom="1" rank="1"/>
  </conditionalFormatting>
  <conditionalFormatting sqref="E231:S231">
    <cfRule type="top10" dxfId="210" priority="1209" bottom="1" rank="1"/>
  </conditionalFormatting>
  <conditionalFormatting sqref="E232:S232">
    <cfRule type="top10" dxfId="209" priority="1210" bottom="1" rank="1"/>
  </conditionalFormatting>
  <conditionalFormatting sqref="E233:S233">
    <cfRule type="top10" dxfId="208" priority="1211" bottom="1" rank="1"/>
  </conditionalFormatting>
  <conditionalFormatting sqref="E234:S234">
    <cfRule type="top10" dxfId="207" priority="1212" bottom="1" rank="1"/>
  </conditionalFormatting>
  <conditionalFormatting sqref="E235:S235">
    <cfRule type="top10" dxfId="206" priority="1213" bottom="1" rank="1"/>
  </conditionalFormatting>
  <conditionalFormatting sqref="E236:S236">
    <cfRule type="top10" dxfId="205" priority="1214" bottom="1" rank="1"/>
  </conditionalFormatting>
  <conditionalFormatting sqref="E237:S237">
    <cfRule type="top10" dxfId="204" priority="1215" bottom="1" rank="1"/>
  </conditionalFormatting>
  <conditionalFormatting sqref="E238:S238">
    <cfRule type="top10" dxfId="203" priority="1216" bottom="1" rank="1"/>
  </conditionalFormatting>
  <conditionalFormatting sqref="E239:S239">
    <cfRule type="top10" dxfId="202" priority="1217" bottom="1" rank="1"/>
  </conditionalFormatting>
  <conditionalFormatting sqref="E240:S240">
    <cfRule type="top10" dxfId="201" priority="1218" bottom="1" rank="1"/>
  </conditionalFormatting>
  <conditionalFormatting sqref="E241:S241">
    <cfRule type="top10" dxfId="200" priority="1219" bottom="1" rank="1"/>
  </conditionalFormatting>
  <conditionalFormatting sqref="E242:S242">
    <cfRule type="top10" dxfId="199" priority="1220" bottom="1" rank="1"/>
  </conditionalFormatting>
  <conditionalFormatting sqref="E243:S243">
    <cfRule type="top10" dxfId="198" priority="1221" bottom="1" rank="1"/>
  </conditionalFormatting>
  <conditionalFormatting sqref="E244:S244">
    <cfRule type="top10" dxfId="197" priority="1222" bottom="1" rank="1"/>
  </conditionalFormatting>
  <conditionalFormatting sqref="E245:S245">
    <cfRule type="top10" dxfId="196" priority="1223" bottom="1" rank="1"/>
  </conditionalFormatting>
  <conditionalFormatting sqref="E246:S246">
    <cfRule type="top10" dxfId="195" priority="1224" bottom="1" rank="1"/>
  </conditionalFormatting>
  <conditionalFormatting sqref="E247:S247">
    <cfRule type="top10" dxfId="194" priority="1225" bottom="1" rank="1"/>
  </conditionalFormatting>
  <conditionalFormatting sqref="E248:S248">
    <cfRule type="top10" dxfId="193" priority="1226" bottom="1" rank="1"/>
  </conditionalFormatting>
  <conditionalFormatting sqref="E249:S249">
    <cfRule type="top10" dxfId="192" priority="1227" bottom="1" rank="1"/>
  </conditionalFormatting>
  <conditionalFormatting sqref="E250:S250">
    <cfRule type="top10" dxfId="191" priority="1228" bottom="1" rank="1"/>
  </conditionalFormatting>
  <conditionalFormatting sqref="E251:S251">
    <cfRule type="top10" dxfId="190" priority="1229" bottom="1" rank="1"/>
  </conditionalFormatting>
  <conditionalFormatting sqref="E252:S252">
    <cfRule type="top10" dxfId="189" priority="1230" bottom="1" rank="1"/>
  </conditionalFormatting>
  <conditionalFormatting sqref="E253:S253">
    <cfRule type="top10" dxfId="188" priority="1231" bottom="1" rank="1"/>
  </conditionalFormatting>
  <conditionalFormatting sqref="E254:S254">
    <cfRule type="top10" dxfId="187" priority="1232" bottom="1" rank="1"/>
  </conditionalFormatting>
  <conditionalFormatting sqref="E255:S255">
    <cfRule type="top10" dxfId="186" priority="1233" bottom="1" rank="1"/>
  </conditionalFormatting>
  <conditionalFormatting sqref="E256:S256">
    <cfRule type="top10" dxfId="185" priority="1234" bottom="1" rank="1"/>
  </conditionalFormatting>
  <conditionalFormatting sqref="E257:S257">
    <cfRule type="top10" dxfId="184" priority="1235" bottom="1" rank="1"/>
  </conditionalFormatting>
  <conditionalFormatting sqref="E258:S258">
    <cfRule type="top10" dxfId="183" priority="1236" bottom="1" rank="1"/>
  </conditionalFormatting>
  <conditionalFormatting sqref="E263:S263">
    <cfRule type="top10" dxfId="182" priority="1237" bottom="1" rank="1"/>
  </conditionalFormatting>
  <conditionalFormatting sqref="E264:S264">
    <cfRule type="top10" dxfId="181" priority="1238" bottom="1" rank="1"/>
  </conditionalFormatting>
  <conditionalFormatting sqref="E265:S265">
    <cfRule type="top10" dxfId="180" priority="1239" bottom="1" rank="1"/>
  </conditionalFormatting>
  <conditionalFormatting sqref="E266:S266">
    <cfRule type="top10" dxfId="179" priority="1240" bottom="1" rank="1"/>
  </conditionalFormatting>
  <conditionalFormatting sqref="E267:S267">
    <cfRule type="top10" dxfId="178" priority="1241" bottom="1" rank="1"/>
  </conditionalFormatting>
  <conditionalFormatting sqref="E268:S268">
    <cfRule type="top10" dxfId="177" priority="1242" bottom="1" rank="1"/>
  </conditionalFormatting>
  <conditionalFormatting sqref="E269:S269">
    <cfRule type="top10" dxfId="176" priority="1243" bottom="1" rank="1"/>
  </conditionalFormatting>
  <conditionalFormatting sqref="E270:S270">
    <cfRule type="top10" dxfId="175" priority="1244" bottom="1" rank="1"/>
  </conditionalFormatting>
  <conditionalFormatting sqref="E271:S271">
    <cfRule type="top10" dxfId="174" priority="1245" bottom="1" rank="1"/>
  </conditionalFormatting>
  <conditionalFormatting sqref="E272:S272">
    <cfRule type="top10" dxfId="173" priority="1246" bottom="1" rank="1"/>
  </conditionalFormatting>
  <conditionalFormatting sqref="E273:S273">
    <cfRule type="top10" dxfId="172" priority="1247" bottom="1" rank="1"/>
  </conditionalFormatting>
  <conditionalFormatting sqref="E274:S274">
    <cfRule type="top10" dxfId="171" priority="1248" bottom="1" rank="1"/>
  </conditionalFormatting>
  <conditionalFormatting sqref="E275:S275">
    <cfRule type="top10" dxfId="170" priority="1249" bottom="1" rank="1"/>
  </conditionalFormatting>
  <conditionalFormatting sqref="E276:S276">
    <cfRule type="top10" dxfId="169" priority="1250" bottom="1" rank="1"/>
  </conditionalFormatting>
  <conditionalFormatting sqref="E277:S277">
    <cfRule type="top10" dxfId="168" priority="1251" bottom="1" rank="1"/>
  </conditionalFormatting>
  <conditionalFormatting sqref="E278:S278">
    <cfRule type="top10" dxfId="167" priority="1252" bottom="1" rank="1"/>
  </conditionalFormatting>
  <conditionalFormatting sqref="E279:S279">
    <cfRule type="top10" dxfId="166" priority="1253" bottom="1" rank="1"/>
  </conditionalFormatting>
  <conditionalFormatting sqref="E280:S280">
    <cfRule type="top10" dxfId="165" priority="1254" bottom="1" rank="1"/>
  </conditionalFormatting>
  <conditionalFormatting sqref="E281:S281">
    <cfRule type="top10" dxfId="164" priority="1255" bottom="1" rank="1"/>
  </conditionalFormatting>
  <conditionalFormatting sqref="E282:S282">
    <cfRule type="top10" dxfId="163" priority="1256" bottom="1" rank="1"/>
  </conditionalFormatting>
  <conditionalFormatting sqref="E283:S283">
    <cfRule type="top10" dxfId="162" priority="1257" bottom="1" rank="1"/>
  </conditionalFormatting>
  <conditionalFormatting sqref="E284:S284">
    <cfRule type="top10" dxfId="161" priority="1258" bottom="1" rank="1"/>
  </conditionalFormatting>
  <conditionalFormatting sqref="E285:S285">
    <cfRule type="top10" dxfId="160" priority="1259" bottom="1" rank="1"/>
  </conditionalFormatting>
  <conditionalFormatting sqref="E286:S286">
    <cfRule type="top10" dxfId="159" priority="1260" bottom="1" rank="1"/>
  </conditionalFormatting>
  <conditionalFormatting sqref="E287:S287">
    <cfRule type="top10" dxfId="158" priority="1261" bottom="1" rank="1"/>
  </conditionalFormatting>
  <conditionalFormatting sqref="E288:S288">
    <cfRule type="top10" dxfId="157" priority="1262" bottom="1" rank="1"/>
  </conditionalFormatting>
  <conditionalFormatting sqref="E289:S289">
    <cfRule type="top10" dxfId="156" priority="1263" bottom="1" rank="1"/>
  </conditionalFormatting>
  <conditionalFormatting sqref="E290:S290">
    <cfRule type="top10" dxfId="155" priority="1264" bottom="1" rank="1"/>
  </conditionalFormatting>
  <conditionalFormatting sqref="E291:S291">
    <cfRule type="top10" dxfId="154" priority="1265" bottom="1" rank="1"/>
  </conditionalFormatting>
  <conditionalFormatting sqref="E292:S292">
    <cfRule type="top10" dxfId="153" priority="1266" bottom="1" rank="1"/>
  </conditionalFormatting>
  <conditionalFormatting sqref="E293:S293">
    <cfRule type="top10" dxfId="152" priority="1267" bottom="1" rank="1"/>
  </conditionalFormatting>
  <conditionalFormatting sqref="E294:S294">
    <cfRule type="top10" dxfId="151" priority="1268" bottom="1" rank="1"/>
  </conditionalFormatting>
  <conditionalFormatting sqref="E295:S295">
    <cfRule type="top10" dxfId="150" priority="1269" bottom="1" rank="1"/>
  </conditionalFormatting>
  <conditionalFormatting sqref="E296:S296">
    <cfRule type="top10" dxfId="149" priority="1270" bottom="1" rank="1"/>
  </conditionalFormatting>
  <conditionalFormatting sqref="E297:S297">
    <cfRule type="top10" dxfId="148" priority="1271" bottom="1" rank="1"/>
  </conditionalFormatting>
  <conditionalFormatting sqref="E298:S298">
    <cfRule type="top10" dxfId="147" priority="1272" bottom="1" rank="1"/>
  </conditionalFormatting>
  <conditionalFormatting sqref="E299:S299">
    <cfRule type="top10" dxfId="146" priority="1273" bottom="1" rank="1"/>
  </conditionalFormatting>
  <conditionalFormatting sqref="E300:S300">
    <cfRule type="top10" dxfId="145" priority="1274" bottom="1" rank="1"/>
  </conditionalFormatting>
  <conditionalFormatting sqref="E301:S301">
    <cfRule type="top10" dxfId="144" priority="1275" bottom="1" rank="1"/>
  </conditionalFormatting>
  <conditionalFormatting sqref="E302:S302">
    <cfRule type="top10" dxfId="143" priority="1276" bottom="1" rank="1"/>
  </conditionalFormatting>
  <conditionalFormatting sqref="E303:S303">
    <cfRule type="top10" dxfId="142" priority="1277" bottom="1" rank="1"/>
  </conditionalFormatting>
  <conditionalFormatting sqref="E304:S304">
    <cfRule type="top10" dxfId="141" priority="1278" bottom="1" rank="1"/>
  </conditionalFormatting>
  <conditionalFormatting sqref="E305:S305">
    <cfRule type="top10" dxfId="140" priority="1279" bottom="1" rank="1"/>
  </conditionalFormatting>
  <conditionalFormatting sqref="E306:S306">
    <cfRule type="top10" dxfId="139" priority="1280" bottom="1" rank="1"/>
  </conditionalFormatting>
  <conditionalFormatting sqref="E307:S307">
    <cfRule type="top10" dxfId="138" priority="1281" bottom="1" rank="1"/>
  </conditionalFormatting>
  <conditionalFormatting sqref="E308:S308">
    <cfRule type="top10" dxfId="137" priority="1282" bottom="1" rank="1"/>
  </conditionalFormatting>
  <conditionalFormatting sqref="E309:S309">
    <cfRule type="top10" dxfId="136" priority="1283" bottom="1" rank="1"/>
  </conditionalFormatting>
  <conditionalFormatting sqref="E310:S310">
    <cfRule type="top10" dxfId="135" priority="1284" bottom="1" rank="1"/>
  </conditionalFormatting>
  <conditionalFormatting sqref="E311:S311">
    <cfRule type="top10" dxfId="134" priority="1285" bottom="1" rank="1"/>
  </conditionalFormatting>
  <conditionalFormatting sqref="E312:S312">
    <cfRule type="top10" dxfId="133" priority="1286" bottom="1" rank="1"/>
  </conditionalFormatting>
  <conditionalFormatting sqref="E313:S313">
    <cfRule type="top10" dxfId="132" priority="1287" bottom="1" rank="1"/>
  </conditionalFormatting>
  <conditionalFormatting sqref="E314:S314">
    <cfRule type="top10" dxfId="131" priority="1288" bottom="1" rank="1"/>
  </conditionalFormatting>
  <conditionalFormatting sqref="E315:S315">
    <cfRule type="top10" dxfId="130" priority="1289" bottom="1" rank="1"/>
  </conditionalFormatting>
  <conditionalFormatting sqref="E316:S316">
    <cfRule type="top10" dxfId="129" priority="1290" bottom="1" rank="1"/>
  </conditionalFormatting>
  <conditionalFormatting sqref="E317:S317">
    <cfRule type="top10" dxfId="128" priority="1291" bottom="1" rank="1"/>
  </conditionalFormatting>
  <conditionalFormatting sqref="E318:S318">
    <cfRule type="top10" dxfId="127" priority="1292" bottom="1" rank="1"/>
  </conditionalFormatting>
  <conditionalFormatting sqref="E319:S319">
    <cfRule type="top10" dxfId="126" priority="1293" bottom="1" rank="1"/>
  </conditionalFormatting>
  <conditionalFormatting sqref="E320:S320">
    <cfRule type="top10" dxfId="125" priority="1294" bottom="1" rank="1"/>
  </conditionalFormatting>
  <conditionalFormatting sqref="E321:S321">
    <cfRule type="top10" dxfId="124" priority="1295" bottom="1" rank="1"/>
  </conditionalFormatting>
  <conditionalFormatting sqref="E322:S322">
    <cfRule type="top10" dxfId="123" priority="1296" bottom="1" rank="1"/>
  </conditionalFormatting>
  <conditionalFormatting sqref="E323:S323">
    <cfRule type="top10" dxfId="122" priority="1297" bottom="1" rank="1"/>
  </conditionalFormatting>
  <conditionalFormatting sqref="E324:S324">
    <cfRule type="top10" dxfId="121" priority="1298" bottom="1" rank="1"/>
  </conditionalFormatting>
  <conditionalFormatting sqref="E325:S325">
    <cfRule type="top10" dxfId="120" priority="1299" bottom="1" rank="1"/>
  </conditionalFormatting>
  <conditionalFormatting sqref="E326:S326">
    <cfRule type="top10" dxfId="119" priority="1300" bottom="1" rank="1"/>
  </conditionalFormatting>
  <conditionalFormatting sqref="E327:S327">
    <cfRule type="top10" dxfId="118" priority="1301" bottom="1" rank="1"/>
  </conditionalFormatting>
  <conditionalFormatting sqref="E328:S328">
    <cfRule type="top10" dxfId="117" priority="1302" bottom="1" rank="1"/>
  </conditionalFormatting>
  <conditionalFormatting sqref="E329:S329">
    <cfRule type="top10" dxfId="116" priority="1303" bottom="1" rank="1"/>
  </conditionalFormatting>
  <conditionalFormatting sqref="E330:S330">
    <cfRule type="top10" dxfId="115" priority="1304" bottom="1" rank="1"/>
  </conditionalFormatting>
  <conditionalFormatting sqref="E331:S331">
    <cfRule type="top10" dxfId="114" priority="1305" bottom="1" rank="1"/>
  </conditionalFormatting>
  <conditionalFormatting sqref="E332:S332">
    <cfRule type="top10" dxfId="113" priority="1306" bottom="1" rank="1"/>
  </conditionalFormatting>
  <conditionalFormatting sqref="E333:S333">
    <cfRule type="top10" dxfId="112" priority="1307" bottom="1" rank="1"/>
  </conditionalFormatting>
  <conditionalFormatting sqref="E334:S334">
    <cfRule type="top10" dxfId="111" priority="1308" bottom="1" rank="1"/>
  </conditionalFormatting>
  <conditionalFormatting sqref="E335:S335">
    <cfRule type="top10" dxfId="110" priority="1309" bottom="1" rank="1"/>
  </conditionalFormatting>
  <conditionalFormatting sqref="E336:S336">
    <cfRule type="top10" dxfId="109" priority="1310" bottom="1" rank="1"/>
  </conditionalFormatting>
  <conditionalFormatting sqref="E337:S337">
    <cfRule type="top10" dxfId="108" priority="1311" bottom="1" rank="1"/>
  </conditionalFormatting>
  <conditionalFormatting sqref="E338:S338">
    <cfRule type="top10" dxfId="107" priority="1312" bottom="1" rank="1"/>
  </conditionalFormatting>
  <conditionalFormatting sqref="E339:S339">
    <cfRule type="top10" dxfId="106" priority="1313" bottom="1" rank="1"/>
  </conditionalFormatting>
  <conditionalFormatting sqref="E340:S340">
    <cfRule type="top10" dxfId="105" priority="1314" bottom="1" rank="1"/>
  </conditionalFormatting>
  <conditionalFormatting sqref="E341:S341">
    <cfRule type="top10" dxfId="104" priority="1315" bottom="1" rank="1"/>
  </conditionalFormatting>
  <conditionalFormatting sqref="E342:S342">
    <cfRule type="top10" dxfId="103" priority="1316" bottom="1" rank="1"/>
  </conditionalFormatting>
  <conditionalFormatting sqref="E343:S343">
    <cfRule type="top10" dxfId="102" priority="1317" bottom="1" rank="1"/>
  </conditionalFormatting>
  <conditionalFormatting sqref="E344:S344">
    <cfRule type="top10" dxfId="101" priority="1318" bottom="1" rank="1"/>
  </conditionalFormatting>
  <conditionalFormatting sqref="E345:S345">
    <cfRule type="top10" dxfId="100" priority="1319" bottom="1" rank="1"/>
  </conditionalFormatting>
  <conditionalFormatting sqref="E346:S346">
    <cfRule type="top10" dxfId="99" priority="1320" bottom="1" rank="1"/>
  </conditionalFormatting>
  <conditionalFormatting sqref="E347:S347">
    <cfRule type="top10" dxfId="98" priority="1321" bottom="1" rank="1"/>
  </conditionalFormatting>
  <conditionalFormatting sqref="E348:S348">
    <cfRule type="top10" dxfId="97" priority="1322" bottom="1" rank="1"/>
  </conditionalFormatting>
  <conditionalFormatting sqref="E349:S349">
    <cfRule type="top10" dxfId="96" priority="1323" bottom="1" rank="1"/>
  </conditionalFormatting>
  <conditionalFormatting sqref="E350:S350">
    <cfRule type="top10" dxfId="95" priority="1324" bottom="1" rank="1"/>
  </conditionalFormatting>
  <conditionalFormatting sqref="E351:S351">
    <cfRule type="top10" dxfId="94" priority="1325" bottom="1" rank="1"/>
  </conditionalFormatting>
  <conditionalFormatting sqref="E352:S352">
    <cfRule type="top10" dxfId="93" priority="1326" bottom="1" rank="1"/>
  </conditionalFormatting>
  <conditionalFormatting sqref="E353:S353">
    <cfRule type="top10" dxfId="92" priority="1327" bottom="1" rank="1"/>
  </conditionalFormatting>
  <conditionalFormatting sqref="E354:S354">
    <cfRule type="top10" dxfId="91" priority="1328" bottom="1" rank="1"/>
  </conditionalFormatting>
  <conditionalFormatting sqref="E355:S355">
    <cfRule type="top10" dxfId="90" priority="1329" bottom="1" rank="1"/>
  </conditionalFormatting>
  <conditionalFormatting sqref="E356:S356">
    <cfRule type="top10" dxfId="89" priority="1330" bottom="1" rank="1"/>
  </conditionalFormatting>
  <conditionalFormatting sqref="E357:S357">
    <cfRule type="top10" dxfId="88" priority="1331" bottom="1" rank="1"/>
  </conditionalFormatting>
  <conditionalFormatting sqref="E358:S358">
    <cfRule type="top10" dxfId="87" priority="1332" bottom="1" rank="1"/>
  </conditionalFormatting>
  <conditionalFormatting sqref="E359:S359">
    <cfRule type="top10" dxfId="86" priority="1333" bottom="1" rank="1"/>
  </conditionalFormatting>
  <conditionalFormatting sqref="E360:S360">
    <cfRule type="top10" dxfId="85" priority="1334" bottom="1" rank="1"/>
  </conditionalFormatting>
  <conditionalFormatting sqref="E361:S361">
    <cfRule type="top10" dxfId="84" priority="1335" bottom="1" rank="1"/>
  </conditionalFormatting>
  <conditionalFormatting sqref="E362:S362">
    <cfRule type="top10" dxfId="83" priority="1336" bottom="1" rank="1"/>
  </conditionalFormatting>
  <conditionalFormatting sqref="E363:S363">
    <cfRule type="top10" dxfId="82" priority="1337" bottom="1" rank="1"/>
  </conditionalFormatting>
  <conditionalFormatting sqref="E364:S364">
    <cfRule type="top10" dxfId="81" priority="1338" bottom="1" rank="1"/>
  </conditionalFormatting>
  <conditionalFormatting sqref="E365:S365">
    <cfRule type="top10" dxfId="80" priority="1339" bottom="1" rank="1"/>
  </conditionalFormatting>
  <conditionalFormatting sqref="E366:S366">
    <cfRule type="top10" dxfId="79" priority="1340" bottom="1" rank="1"/>
  </conditionalFormatting>
  <conditionalFormatting sqref="E367:S367">
    <cfRule type="top10" dxfId="78" priority="1341" bottom="1" rank="1"/>
  </conditionalFormatting>
  <conditionalFormatting sqref="E368:S368">
    <cfRule type="top10" dxfId="77" priority="1342" bottom="1" rank="1"/>
  </conditionalFormatting>
  <conditionalFormatting sqref="E369:S369">
    <cfRule type="top10" dxfId="76" priority="1343" bottom="1" rank="1"/>
  </conditionalFormatting>
  <conditionalFormatting sqref="E370:S370">
    <cfRule type="top10" dxfId="75" priority="1344" bottom="1" rank="1"/>
  </conditionalFormatting>
  <conditionalFormatting sqref="E371:S371">
    <cfRule type="top10" dxfId="74" priority="1345" bottom="1" rank="1"/>
  </conditionalFormatting>
  <conditionalFormatting sqref="E372:S372">
    <cfRule type="top10" dxfId="73" priority="1346" bottom="1" rank="1"/>
  </conditionalFormatting>
  <conditionalFormatting sqref="E373:S373">
    <cfRule type="top10" dxfId="72" priority="1347" bottom="1" rank="1"/>
  </conditionalFormatting>
  <conditionalFormatting sqref="E374:S374">
    <cfRule type="top10" dxfId="71" priority="1348" bottom="1" rank="1"/>
  </conditionalFormatting>
  <conditionalFormatting sqref="E375:S375">
    <cfRule type="top10" dxfId="70" priority="1349" bottom="1" rank="1"/>
  </conditionalFormatting>
  <conditionalFormatting sqref="E376:S376">
    <cfRule type="top10" dxfId="69" priority="1350" bottom="1" rank="1"/>
  </conditionalFormatting>
  <conditionalFormatting sqref="E377:S377">
    <cfRule type="top10" dxfId="68" priority="1351" bottom="1" rank="1"/>
  </conditionalFormatting>
  <conditionalFormatting sqref="E378:S378">
    <cfRule type="top10" dxfId="67" priority="1352" bottom="1" rank="1"/>
  </conditionalFormatting>
  <conditionalFormatting sqref="E379:S379">
    <cfRule type="top10" dxfId="66" priority="1353" bottom="1" rank="1"/>
  </conditionalFormatting>
  <conditionalFormatting sqref="E380:S380">
    <cfRule type="top10" dxfId="65" priority="1354" bottom="1" rank="1"/>
  </conditionalFormatting>
  <conditionalFormatting sqref="E381:S381">
    <cfRule type="top10" dxfId="64" priority="1355" bottom="1" rank="1"/>
  </conditionalFormatting>
  <conditionalFormatting sqref="E382:S382">
    <cfRule type="top10" dxfId="63" priority="1356" bottom="1" rank="1"/>
  </conditionalFormatting>
  <conditionalFormatting sqref="E383:S383">
    <cfRule type="top10" dxfId="62" priority="1357" bottom="1" rank="1"/>
  </conditionalFormatting>
  <conditionalFormatting sqref="E384:S384">
    <cfRule type="top10" dxfId="61" priority="1358" bottom="1" rank="1"/>
  </conditionalFormatting>
  <conditionalFormatting sqref="E385:S385">
    <cfRule type="top10" dxfId="60" priority="1359" bottom="1" rank="1"/>
  </conditionalFormatting>
  <conditionalFormatting sqref="E386:S386">
    <cfRule type="top10" dxfId="59" priority="1360" bottom="1" rank="1"/>
  </conditionalFormatting>
  <conditionalFormatting sqref="E387:S387">
    <cfRule type="top10" dxfId="58" priority="1361" bottom="1" rank="1"/>
  </conditionalFormatting>
  <conditionalFormatting sqref="E388:S388">
    <cfRule type="top10" dxfId="57" priority="1362" bottom="1" rank="1"/>
  </conditionalFormatting>
  <conditionalFormatting sqref="E389:S389">
    <cfRule type="top10" dxfId="56" priority="1363" bottom="1" rank="1"/>
  </conditionalFormatting>
  <conditionalFormatting sqref="E390:S390">
    <cfRule type="top10" dxfId="55" priority="1364" bottom="1" rank="1"/>
  </conditionalFormatting>
  <conditionalFormatting sqref="E391:S391">
    <cfRule type="top10" dxfId="54" priority="1365" bottom="1" rank="1"/>
  </conditionalFormatting>
  <conditionalFormatting sqref="E392:S392">
    <cfRule type="top10" dxfId="53" priority="1366" bottom="1" rank="1"/>
  </conditionalFormatting>
  <conditionalFormatting sqref="E393:S393">
    <cfRule type="top10" dxfId="52" priority="1367" bottom="1" rank="1"/>
  </conditionalFormatting>
  <conditionalFormatting sqref="E394:S394">
    <cfRule type="top10" dxfId="51" priority="1368" bottom="1" rank="1"/>
  </conditionalFormatting>
  <conditionalFormatting sqref="E395:S395">
    <cfRule type="top10" dxfId="50" priority="1369" bottom="1" rank="1"/>
  </conditionalFormatting>
  <conditionalFormatting sqref="E396:S396">
    <cfRule type="top10" dxfId="49" priority="1370" bottom="1" rank="1"/>
  </conditionalFormatting>
  <conditionalFormatting sqref="E397:S397">
    <cfRule type="top10" dxfId="48" priority="1371" bottom="1" rank="1"/>
  </conditionalFormatting>
  <conditionalFormatting sqref="E398:S398">
    <cfRule type="top10" dxfId="47" priority="1372" bottom="1" rank="1"/>
  </conditionalFormatting>
  <conditionalFormatting sqref="E399:S399">
    <cfRule type="top10" dxfId="46" priority="1373" bottom="1" rank="1"/>
  </conditionalFormatting>
  <conditionalFormatting sqref="E400:S400">
    <cfRule type="top10" dxfId="45" priority="1374" bottom="1" rank="1"/>
  </conditionalFormatting>
  <conditionalFormatting sqref="E401:S401">
    <cfRule type="top10" dxfId="44" priority="1375" bottom="1" rank="1"/>
  </conditionalFormatting>
  <conditionalFormatting sqref="E402:S402">
    <cfRule type="top10" dxfId="43" priority="1376" bottom="1" rank="1"/>
  </conditionalFormatting>
  <conditionalFormatting sqref="E403:S403">
    <cfRule type="top10" dxfId="42" priority="1377" bottom="1" rank="1"/>
  </conditionalFormatting>
  <conditionalFormatting sqref="E404:S404">
    <cfRule type="top10" dxfId="41" priority="1378" bottom="1" rank="1"/>
  </conditionalFormatting>
  <conditionalFormatting sqref="E405:S405">
    <cfRule type="top10" dxfId="40" priority="1379" bottom="1" rank="1"/>
  </conditionalFormatting>
  <conditionalFormatting sqref="E406:S406">
    <cfRule type="top10" dxfId="39" priority="1380" bottom="1" rank="1"/>
  </conditionalFormatting>
  <conditionalFormatting sqref="E407:S407">
    <cfRule type="top10" dxfId="38" priority="1381" bottom="1" rank="1"/>
  </conditionalFormatting>
  <conditionalFormatting sqref="E408:S408">
    <cfRule type="top10" dxfId="37" priority="1382" bottom="1" rank="1"/>
  </conditionalFormatting>
  <conditionalFormatting sqref="E409:S409">
    <cfRule type="top10" dxfId="36" priority="1383" bottom="1" rank="1"/>
  </conditionalFormatting>
  <conditionalFormatting sqref="E410:S410">
    <cfRule type="top10" dxfId="35" priority="1384" bottom="1" rank="1"/>
  </conditionalFormatting>
  <conditionalFormatting sqref="E411:S411">
    <cfRule type="top10" dxfId="34" priority="1385" bottom="1" rank="1"/>
  </conditionalFormatting>
  <conditionalFormatting sqref="E412:S412">
    <cfRule type="top10" dxfId="33" priority="1386" bottom="1" rank="1"/>
  </conditionalFormatting>
  <conditionalFormatting sqref="E413:S413">
    <cfRule type="top10" dxfId="32" priority="1387" bottom="1" rank="1"/>
  </conditionalFormatting>
  <conditionalFormatting sqref="E414:S414">
    <cfRule type="top10" dxfId="31" priority="1388" bottom="1" rank="1"/>
  </conditionalFormatting>
  <conditionalFormatting sqref="E415:S415">
    <cfRule type="top10" dxfId="30" priority="1389" bottom="1" rank="1"/>
  </conditionalFormatting>
  <conditionalFormatting sqref="E416:S416">
    <cfRule type="top10" dxfId="29" priority="1390" bottom="1" rank="1"/>
  </conditionalFormatting>
  <conditionalFormatting sqref="E417:S417">
    <cfRule type="top10" dxfId="28" priority="1391" bottom="1" rank="1"/>
  </conditionalFormatting>
  <conditionalFormatting sqref="E418:S418">
    <cfRule type="top10" dxfId="27" priority="1392" bottom="1" rank="1"/>
  </conditionalFormatting>
  <conditionalFormatting sqref="E419:S419">
    <cfRule type="top10" dxfId="26" priority="1393" bottom="1" rank="1"/>
  </conditionalFormatting>
  <conditionalFormatting sqref="E420:S420">
    <cfRule type="top10" dxfId="25" priority="1394" bottom="1" rank="1"/>
  </conditionalFormatting>
  <conditionalFormatting sqref="E421:S421">
    <cfRule type="top10" dxfId="24" priority="1395" bottom="1" rank="1"/>
  </conditionalFormatting>
  <conditionalFormatting sqref="E422:S422">
    <cfRule type="top10" dxfId="23" priority="1396" bottom="1" rank="1"/>
  </conditionalFormatting>
  <conditionalFormatting sqref="E423:S423">
    <cfRule type="top10" dxfId="22" priority="1397" bottom="1" rank="1"/>
  </conditionalFormatting>
  <conditionalFormatting sqref="E424:S424">
    <cfRule type="top10" dxfId="21" priority="1398" bottom="1" rank="1"/>
  </conditionalFormatting>
  <conditionalFormatting sqref="E425:S425">
    <cfRule type="top10" dxfId="20" priority="1399" bottom="1" rank="1"/>
  </conditionalFormatting>
  <conditionalFormatting sqref="E426:S426">
    <cfRule type="top10" dxfId="19" priority="1400" bottom="1" rank="1"/>
  </conditionalFormatting>
  <conditionalFormatting sqref="E427:S427">
    <cfRule type="top10" dxfId="18" priority="1401" bottom="1" rank="1"/>
  </conditionalFormatting>
  <conditionalFormatting sqref="E428:S428">
    <cfRule type="top10" dxfId="17" priority="1402" bottom="1" rank="1"/>
  </conditionalFormatting>
  <conditionalFormatting sqref="E429:S429">
    <cfRule type="top10" dxfId="16" priority="1403" bottom="1" rank="1"/>
  </conditionalFormatting>
  <conditionalFormatting sqref="E430:S430">
    <cfRule type="top10" dxfId="15" priority="1404" bottom="1" rank="1"/>
  </conditionalFormatting>
  <conditionalFormatting sqref="E431:S431">
    <cfRule type="top10" dxfId="14" priority="1405" bottom="1" rank="1"/>
  </conditionalFormatting>
  <conditionalFormatting sqref="E432:S432">
    <cfRule type="top10" dxfId="13" priority="1406" bottom="1" rank="1"/>
  </conditionalFormatting>
  <conditionalFormatting sqref="E433:S433">
    <cfRule type="top10" dxfId="12" priority="1407" bottom="1" rank="1"/>
  </conditionalFormatting>
  <conditionalFormatting sqref="E259:S267">
    <cfRule type="top10" dxfId="11" priority="1408" bottom="1" rank="1"/>
  </conditionalFormatting>
  <conditionalFormatting sqref="E6:S6 L7:L433 G7:K431 M7:S431">
    <cfRule type="top10" dxfId="10" priority="1410" bottom="1" rank="1"/>
  </conditionalFormatting>
  <conditionalFormatting sqref="E6:S6">
    <cfRule type="top10" dxfId="9" priority="5" bottom="1" rank="1"/>
  </conditionalFormatting>
  <conditionalFormatting sqref="O177">
    <cfRule type="top10" dxfId="8" priority="4" bottom="1" rank="1"/>
  </conditionalFormatting>
  <conditionalFormatting sqref="G185">
    <cfRule type="top10" dxfId="7" priority="3" bottom="1" rank="1"/>
  </conditionalFormatting>
  <conditionalFormatting sqref="G187:G188">
    <cfRule type="top10" dxfId="6" priority="2" bottom="1" rank="1"/>
  </conditionalFormatting>
  <conditionalFormatting sqref="O187:O188">
    <cfRule type="top10" dxfId="5" priority="1" bottom="1" rank="1"/>
  </conditionalFormatting>
  <dataValidations count="1">
    <dataValidation type="list" allowBlank="1" showInputMessage="1" showErrorMessage="1" sqref="U6:U257 U263:U433">
      <formula1>$E$5:$S$5</formula1>
    </dataValidation>
  </dataValidations>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enableFormatConditionsCalculation="0">
    <tabColor rgb="FFFFC000"/>
  </sheetPr>
  <dimension ref="A1:K594"/>
  <sheetViews>
    <sheetView topLeftCell="A177" zoomScale="70" zoomScaleNormal="70" zoomScalePageLayoutView="70" workbookViewId="0">
      <selection activeCell="G180" sqref="G180"/>
    </sheetView>
  </sheetViews>
  <sheetFormatPr baseColWidth="10" defaultRowHeight="17.25"/>
  <cols>
    <col min="1" max="1" width="7.42578125" style="515" customWidth="1"/>
    <col min="2" max="2" width="58.7109375" style="84" customWidth="1"/>
    <col min="3" max="3" width="21.85546875" style="515" customWidth="1"/>
    <col min="4" max="4" width="13.28515625" style="516" customWidth="1"/>
    <col min="5" max="5" width="20.28515625" style="864" customWidth="1"/>
    <col min="6" max="6" width="11.42578125" style="864" customWidth="1"/>
    <col min="7" max="7" width="17.28515625" style="518" bestFit="1" customWidth="1"/>
    <col min="8" max="8" width="34.85546875" style="518" bestFit="1" customWidth="1"/>
    <col min="9" max="9" width="15.42578125" style="515" customWidth="1"/>
    <col min="10" max="10" width="22.28515625" style="515" bestFit="1" customWidth="1"/>
    <col min="11" max="11" width="11.42578125" style="863" hidden="1" customWidth="1"/>
    <col min="12" max="12" width="0" hidden="1" customWidth="1"/>
  </cols>
  <sheetData>
    <row r="1" spans="1:11" s="753" customFormat="1" ht="28.5" customHeight="1" thickBot="1">
      <c r="A1" s="966" t="s">
        <v>1585</v>
      </c>
      <c r="B1" s="967"/>
      <c r="C1" s="750"/>
      <c r="D1" s="751"/>
      <c r="E1" s="751"/>
      <c r="F1" s="751"/>
      <c r="G1" s="751"/>
      <c r="H1" s="751"/>
      <c r="I1" s="968" t="s">
        <v>1586</v>
      </c>
      <c r="J1" s="969"/>
      <c r="K1" s="752"/>
    </row>
    <row r="2" spans="1:11" s="755" customFormat="1" ht="26.25" customHeight="1">
      <c r="A2" s="970"/>
      <c r="B2" s="971"/>
      <c r="C2" s="971"/>
      <c r="D2" s="754"/>
      <c r="K2" s="756"/>
    </row>
    <row r="3" spans="1:11" s="755" customFormat="1" ht="15">
      <c r="A3" s="757"/>
      <c r="D3" s="754"/>
      <c r="K3" s="756"/>
    </row>
    <row r="4" spans="1:11" s="755" customFormat="1" ht="15">
      <c r="A4" s="757"/>
      <c r="D4" s="754"/>
      <c r="K4" s="756"/>
    </row>
    <row r="5" spans="1:11" s="758" customFormat="1" ht="23.25">
      <c r="A5" s="972" t="s">
        <v>1587</v>
      </c>
      <c r="B5" s="973"/>
      <c r="C5" s="973"/>
      <c r="D5" s="973"/>
      <c r="E5" s="973"/>
      <c r="F5" s="973"/>
      <c r="G5" s="973"/>
      <c r="H5" s="973"/>
      <c r="I5" s="973"/>
      <c r="J5" s="973"/>
      <c r="K5" s="974"/>
    </row>
    <row r="6" spans="1:11" s="758" customFormat="1" ht="23.25">
      <c r="A6" s="963" t="s">
        <v>1588</v>
      </c>
      <c r="B6" s="964"/>
      <c r="C6" s="964"/>
      <c r="D6" s="964"/>
      <c r="E6" s="964"/>
      <c r="F6" s="964"/>
      <c r="G6" s="964"/>
      <c r="H6" s="964"/>
      <c r="I6" s="964"/>
      <c r="J6" s="964"/>
      <c r="K6" s="965"/>
    </row>
    <row r="7" spans="1:11" s="758" customFormat="1" ht="23.25">
      <c r="A7" s="963" t="s">
        <v>1589</v>
      </c>
      <c r="B7" s="964"/>
      <c r="C7" s="964"/>
      <c r="D7" s="964"/>
      <c r="E7" s="964"/>
      <c r="F7" s="964"/>
      <c r="G7" s="964"/>
      <c r="H7" s="964"/>
      <c r="I7" s="964"/>
      <c r="J7" s="964"/>
      <c r="K7" s="965"/>
    </row>
    <row r="8" spans="1:11" s="758" customFormat="1" ht="23.25">
      <c r="A8" s="978" t="s">
        <v>1018</v>
      </c>
      <c r="B8" s="979"/>
      <c r="C8" s="979"/>
      <c r="D8" s="979"/>
      <c r="E8" s="979"/>
      <c r="F8" s="979"/>
      <c r="G8" s="979"/>
      <c r="H8" s="979"/>
      <c r="I8" s="979"/>
      <c r="J8" s="979"/>
      <c r="K8" s="980"/>
    </row>
    <row r="9" spans="1:11" s="759" customFormat="1" ht="23.25">
      <c r="A9" s="978" t="s">
        <v>1590</v>
      </c>
      <c r="B9" s="979"/>
      <c r="C9" s="979"/>
      <c r="D9" s="979"/>
      <c r="E9" s="979"/>
      <c r="F9" s="979"/>
      <c r="G9" s="979"/>
      <c r="H9" s="979"/>
      <c r="I9" s="979"/>
      <c r="J9" s="979"/>
      <c r="K9" s="980"/>
    </row>
    <row r="10" spans="1:11" s="759" customFormat="1" ht="24" thickBot="1">
      <c r="A10" s="978" t="s">
        <v>1591</v>
      </c>
      <c r="B10" s="979"/>
      <c r="C10" s="979"/>
      <c r="D10" s="979"/>
      <c r="E10" s="979"/>
      <c r="F10" s="979"/>
      <c r="G10" s="979"/>
      <c r="H10" s="979"/>
      <c r="I10" s="979"/>
      <c r="J10" s="979"/>
      <c r="K10" s="980"/>
    </row>
    <row r="11" spans="1:11" s="48" customFormat="1" ht="70.5" customHeight="1" thickBot="1">
      <c r="A11" s="760" t="s">
        <v>3</v>
      </c>
      <c r="B11" s="760" t="s">
        <v>4</v>
      </c>
      <c r="C11" s="760" t="s">
        <v>6</v>
      </c>
      <c r="D11" s="761" t="s">
        <v>5</v>
      </c>
      <c r="E11" s="762" t="s">
        <v>377</v>
      </c>
      <c r="F11" s="763" t="s">
        <v>378</v>
      </c>
      <c r="G11" s="762" t="s">
        <v>379</v>
      </c>
      <c r="H11" s="763" t="s">
        <v>15</v>
      </c>
      <c r="I11" s="764" t="s">
        <v>380</v>
      </c>
      <c r="J11" s="764" t="s">
        <v>360</v>
      </c>
      <c r="K11" s="765" t="s">
        <v>378</v>
      </c>
    </row>
    <row r="12" spans="1:11" s="92" customFormat="1" ht="27.75" customHeight="1">
      <c r="A12" s="766">
        <v>1</v>
      </c>
      <c r="B12" s="767" t="s">
        <v>31</v>
      </c>
      <c r="C12" s="768" t="s">
        <v>897</v>
      </c>
      <c r="D12" s="769">
        <v>4</v>
      </c>
      <c r="E12" s="770">
        <v>45791</v>
      </c>
      <c r="F12" s="771">
        <v>7326.56</v>
      </c>
      <c r="G12" s="771">
        <v>53118</v>
      </c>
      <c r="H12" s="771">
        <v>212472</v>
      </c>
      <c r="I12" s="772" t="s">
        <v>523</v>
      </c>
      <c r="J12" s="773">
        <v>2010009598</v>
      </c>
      <c r="K12" s="774" t="s">
        <v>1592</v>
      </c>
    </row>
    <row r="13" spans="1:11" s="92" customFormat="1" ht="27.75" customHeight="1">
      <c r="A13" s="775">
        <v>2</v>
      </c>
      <c r="B13" s="776" t="s">
        <v>32</v>
      </c>
      <c r="C13" s="777" t="s">
        <v>304</v>
      </c>
      <c r="D13" s="778">
        <v>40</v>
      </c>
      <c r="E13" s="779">
        <v>4900</v>
      </c>
      <c r="F13" s="780">
        <v>784</v>
      </c>
      <c r="G13" s="780">
        <v>5684</v>
      </c>
      <c r="H13" s="780">
        <v>227360</v>
      </c>
      <c r="I13" s="781" t="s">
        <v>383</v>
      </c>
      <c r="J13" s="781" t="s">
        <v>541</v>
      </c>
      <c r="K13" s="774" t="s">
        <v>1592</v>
      </c>
    </row>
    <row r="14" spans="1:11" s="92" customFormat="1" ht="27.75" customHeight="1">
      <c r="A14" s="775">
        <v>3</v>
      </c>
      <c r="B14" s="776" t="s">
        <v>33</v>
      </c>
      <c r="C14" s="777" t="s">
        <v>304</v>
      </c>
      <c r="D14" s="778">
        <v>8</v>
      </c>
      <c r="E14" s="779">
        <v>4600</v>
      </c>
      <c r="F14" s="780">
        <v>736</v>
      </c>
      <c r="G14" s="780">
        <v>5336</v>
      </c>
      <c r="H14" s="780">
        <v>42688</v>
      </c>
      <c r="I14" s="781" t="s">
        <v>383</v>
      </c>
      <c r="J14" s="781" t="s">
        <v>541</v>
      </c>
      <c r="K14" s="774" t="s">
        <v>1592</v>
      </c>
    </row>
    <row r="15" spans="1:11" s="92" customFormat="1" ht="27.75" customHeight="1">
      <c r="A15" s="775">
        <v>4</v>
      </c>
      <c r="B15" s="776" t="s">
        <v>34</v>
      </c>
      <c r="C15" s="777" t="s">
        <v>304</v>
      </c>
      <c r="D15" s="778">
        <v>8</v>
      </c>
      <c r="E15" s="779">
        <v>5300</v>
      </c>
      <c r="F15" s="780">
        <v>848</v>
      </c>
      <c r="G15" s="780">
        <v>6148</v>
      </c>
      <c r="H15" s="780">
        <v>49184</v>
      </c>
      <c r="I15" s="781" t="s">
        <v>383</v>
      </c>
      <c r="J15" s="781" t="s">
        <v>541</v>
      </c>
      <c r="K15" s="774" t="s">
        <v>1592</v>
      </c>
    </row>
    <row r="16" spans="1:11" s="92" customFormat="1" ht="27.75" customHeight="1">
      <c r="A16" s="775">
        <v>5</v>
      </c>
      <c r="B16" s="776" t="s">
        <v>35</v>
      </c>
      <c r="C16" s="777" t="s">
        <v>304</v>
      </c>
      <c r="D16" s="778">
        <v>8</v>
      </c>
      <c r="E16" s="779">
        <v>4900</v>
      </c>
      <c r="F16" s="780">
        <v>784</v>
      </c>
      <c r="G16" s="780">
        <v>5684</v>
      </c>
      <c r="H16" s="780">
        <v>45472</v>
      </c>
      <c r="I16" s="781" t="s">
        <v>383</v>
      </c>
      <c r="J16" s="781" t="s">
        <v>541</v>
      </c>
      <c r="K16" s="774" t="s">
        <v>1592</v>
      </c>
    </row>
    <row r="17" spans="1:11" s="92" customFormat="1" ht="27.75" customHeight="1">
      <c r="A17" s="775">
        <v>6</v>
      </c>
      <c r="B17" s="776" t="s">
        <v>36</v>
      </c>
      <c r="C17" s="777" t="s">
        <v>304</v>
      </c>
      <c r="D17" s="778">
        <v>8</v>
      </c>
      <c r="E17" s="779">
        <v>5300</v>
      </c>
      <c r="F17" s="780">
        <v>848</v>
      </c>
      <c r="G17" s="780">
        <v>6148</v>
      </c>
      <c r="H17" s="780">
        <v>49184</v>
      </c>
      <c r="I17" s="781" t="s">
        <v>383</v>
      </c>
      <c r="J17" s="781" t="s">
        <v>541</v>
      </c>
      <c r="K17" s="774" t="s">
        <v>1592</v>
      </c>
    </row>
    <row r="18" spans="1:11" s="92" customFormat="1" ht="27.75" customHeight="1">
      <c r="A18" s="775">
        <v>7</v>
      </c>
      <c r="B18" s="776" t="s">
        <v>37</v>
      </c>
      <c r="C18" s="777" t="s">
        <v>304</v>
      </c>
      <c r="D18" s="778">
        <v>16</v>
      </c>
      <c r="E18" s="779">
        <v>5500</v>
      </c>
      <c r="F18" s="780">
        <v>880</v>
      </c>
      <c r="G18" s="780">
        <v>6380</v>
      </c>
      <c r="H18" s="780">
        <v>102080</v>
      </c>
      <c r="I18" s="781" t="s">
        <v>383</v>
      </c>
      <c r="J18" s="781" t="s">
        <v>541</v>
      </c>
      <c r="K18" s="774" t="s">
        <v>1592</v>
      </c>
    </row>
    <row r="19" spans="1:11" s="92" customFormat="1" ht="27.75" customHeight="1">
      <c r="A19" s="775">
        <v>8</v>
      </c>
      <c r="B19" s="776" t="s">
        <v>38</v>
      </c>
      <c r="C19" s="777" t="s">
        <v>304</v>
      </c>
      <c r="D19" s="778">
        <v>8</v>
      </c>
      <c r="E19" s="779">
        <v>4100</v>
      </c>
      <c r="F19" s="780">
        <v>656</v>
      </c>
      <c r="G19" s="780">
        <v>4756</v>
      </c>
      <c r="H19" s="780">
        <v>38048</v>
      </c>
      <c r="I19" s="781" t="s">
        <v>384</v>
      </c>
      <c r="J19" s="781" t="s">
        <v>1593</v>
      </c>
      <c r="K19" s="774" t="s">
        <v>1592</v>
      </c>
    </row>
    <row r="20" spans="1:11" s="92" customFormat="1" ht="27.75" customHeight="1">
      <c r="A20" s="775">
        <v>9</v>
      </c>
      <c r="B20" s="776" t="s">
        <v>39</v>
      </c>
      <c r="C20" s="777" t="s">
        <v>304</v>
      </c>
      <c r="D20" s="778">
        <v>4</v>
      </c>
      <c r="E20" s="779">
        <v>4800</v>
      </c>
      <c r="F20" s="780">
        <v>768</v>
      </c>
      <c r="G20" s="780">
        <v>5568</v>
      </c>
      <c r="H20" s="780">
        <v>22272</v>
      </c>
      <c r="I20" s="781" t="s">
        <v>383</v>
      </c>
      <c r="J20" s="781" t="s">
        <v>541</v>
      </c>
      <c r="K20" s="774" t="s">
        <v>1592</v>
      </c>
    </row>
    <row r="21" spans="1:11" s="92" customFormat="1" ht="27.75" customHeight="1">
      <c r="A21" s="775">
        <v>10</v>
      </c>
      <c r="B21" s="776" t="s">
        <v>40</v>
      </c>
      <c r="C21" s="777" t="s">
        <v>304</v>
      </c>
      <c r="D21" s="778">
        <v>8</v>
      </c>
      <c r="E21" s="779">
        <v>5300</v>
      </c>
      <c r="F21" s="780">
        <v>848</v>
      </c>
      <c r="G21" s="780">
        <v>6148</v>
      </c>
      <c r="H21" s="780">
        <v>49184</v>
      </c>
      <c r="I21" s="781" t="s">
        <v>383</v>
      </c>
      <c r="J21" s="781" t="s">
        <v>541</v>
      </c>
      <c r="K21" s="774" t="s">
        <v>1592</v>
      </c>
    </row>
    <row r="22" spans="1:11" s="92" customFormat="1" ht="27.75" customHeight="1">
      <c r="A22" s="775">
        <v>11</v>
      </c>
      <c r="B22" s="776" t="s">
        <v>740</v>
      </c>
      <c r="C22" s="777" t="s">
        <v>304</v>
      </c>
      <c r="D22" s="778">
        <v>8</v>
      </c>
      <c r="E22" s="779">
        <v>5300</v>
      </c>
      <c r="F22" s="780">
        <v>848</v>
      </c>
      <c r="G22" s="780">
        <v>6148</v>
      </c>
      <c r="H22" s="780">
        <v>49184</v>
      </c>
      <c r="I22" s="781" t="s">
        <v>383</v>
      </c>
      <c r="J22" s="781" t="s">
        <v>541</v>
      </c>
      <c r="K22" s="774" t="s">
        <v>1592</v>
      </c>
    </row>
    <row r="23" spans="1:11" s="92" customFormat="1" ht="27.75" customHeight="1">
      <c r="A23" s="775">
        <v>12</v>
      </c>
      <c r="B23" s="776" t="s">
        <v>42</v>
      </c>
      <c r="C23" s="777" t="s">
        <v>304</v>
      </c>
      <c r="D23" s="778">
        <v>68</v>
      </c>
      <c r="E23" s="779">
        <v>4100</v>
      </c>
      <c r="F23" s="780">
        <v>656</v>
      </c>
      <c r="G23" s="780">
        <v>4756</v>
      </c>
      <c r="H23" s="780">
        <v>323408</v>
      </c>
      <c r="I23" s="781" t="s">
        <v>384</v>
      </c>
      <c r="J23" s="781" t="s">
        <v>1593</v>
      </c>
      <c r="K23" s="774" t="s">
        <v>1592</v>
      </c>
    </row>
    <row r="24" spans="1:11" s="92" customFormat="1" ht="27.75" customHeight="1">
      <c r="A24" s="775">
        <v>13</v>
      </c>
      <c r="B24" s="776" t="s">
        <v>43</v>
      </c>
      <c r="C24" s="777" t="s">
        <v>304</v>
      </c>
      <c r="D24" s="778">
        <v>8</v>
      </c>
      <c r="E24" s="779">
        <v>5300</v>
      </c>
      <c r="F24" s="780">
        <v>848</v>
      </c>
      <c r="G24" s="780">
        <v>6148</v>
      </c>
      <c r="H24" s="780">
        <v>49184</v>
      </c>
      <c r="I24" s="781" t="s">
        <v>383</v>
      </c>
      <c r="J24" s="781" t="s">
        <v>541</v>
      </c>
      <c r="K24" s="774" t="s">
        <v>1592</v>
      </c>
    </row>
    <row r="25" spans="1:11" s="92" customFormat="1" ht="27.75" customHeight="1">
      <c r="A25" s="775">
        <v>14</v>
      </c>
      <c r="B25" s="776" t="s">
        <v>44</v>
      </c>
      <c r="C25" s="777" t="s">
        <v>304</v>
      </c>
      <c r="D25" s="778">
        <v>8</v>
      </c>
      <c r="E25" s="779">
        <v>4600</v>
      </c>
      <c r="F25" s="780">
        <v>736</v>
      </c>
      <c r="G25" s="780">
        <v>5336</v>
      </c>
      <c r="H25" s="780">
        <v>42688</v>
      </c>
      <c r="I25" s="781" t="s">
        <v>383</v>
      </c>
      <c r="J25" s="781" t="s">
        <v>541</v>
      </c>
      <c r="K25" s="774" t="s">
        <v>1592</v>
      </c>
    </row>
    <row r="26" spans="1:11" s="92" customFormat="1" ht="27.75" customHeight="1">
      <c r="A26" s="775">
        <v>15</v>
      </c>
      <c r="B26" s="776" t="s">
        <v>47</v>
      </c>
      <c r="C26" s="777" t="s">
        <v>304</v>
      </c>
      <c r="D26" s="778">
        <v>2</v>
      </c>
      <c r="E26" s="779">
        <v>13200</v>
      </c>
      <c r="F26" s="780">
        <v>2112</v>
      </c>
      <c r="G26" s="780">
        <v>15312</v>
      </c>
      <c r="H26" s="780">
        <v>30624</v>
      </c>
      <c r="I26" s="781" t="s">
        <v>542</v>
      </c>
      <c r="J26" s="781" t="s">
        <v>543</v>
      </c>
      <c r="K26" s="774" t="s">
        <v>1592</v>
      </c>
    </row>
    <row r="27" spans="1:11" s="92" customFormat="1" ht="36" customHeight="1">
      <c r="A27" s="775">
        <v>16</v>
      </c>
      <c r="B27" s="776" t="s">
        <v>45</v>
      </c>
      <c r="C27" s="777" t="s">
        <v>305</v>
      </c>
      <c r="D27" s="778">
        <v>8</v>
      </c>
      <c r="E27" s="779">
        <v>14385</v>
      </c>
      <c r="F27" s="780">
        <v>2301.6</v>
      </c>
      <c r="G27" s="780">
        <v>16687</v>
      </c>
      <c r="H27" s="780">
        <v>133496</v>
      </c>
      <c r="I27" s="781" t="s">
        <v>524</v>
      </c>
      <c r="J27" s="781" t="s">
        <v>386</v>
      </c>
      <c r="K27" s="774" t="s">
        <v>1592</v>
      </c>
    </row>
    <row r="28" spans="1:11" s="92" customFormat="1" ht="36" customHeight="1">
      <c r="A28" s="775">
        <v>17</v>
      </c>
      <c r="B28" s="776" t="s">
        <v>46</v>
      </c>
      <c r="C28" s="777" t="s">
        <v>305</v>
      </c>
      <c r="D28" s="778">
        <v>4</v>
      </c>
      <c r="E28" s="779">
        <v>14385</v>
      </c>
      <c r="F28" s="780">
        <v>2301.6</v>
      </c>
      <c r="G28" s="780">
        <v>16687</v>
      </c>
      <c r="H28" s="780">
        <v>66748</v>
      </c>
      <c r="I28" s="781" t="s">
        <v>524</v>
      </c>
      <c r="J28" s="781"/>
      <c r="K28" s="774" t="s">
        <v>1592</v>
      </c>
    </row>
    <row r="29" spans="1:11" s="92" customFormat="1" ht="36" customHeight="1">
      <c r="A29" s="775">
        <v>18</v>
      </c>
      <c r="B29" s="776" t="s">
        <v>48</v>
      </c>
      <c r="C29" s="777" t="s">
        <v>306</v>
      </c>
      <c r="D29" s="778">
        <v>248</v>
      </c>
      <c r="E29" s="779">
        <v>2159</v>
      </c>
      <c r="F29" s="780">
        <v>0</v>
      </c>
      <c r="G29" s="780">
        <v>2159</v>
      </c>
      <c r="H29" s="780">
        <v>535432</v>
      </c>
      <c r="I29" s="781" t="s">
        <v>363</v>
      </c>
      <c r="J29" s="781" t="s">
        <v>1397</v>
      </c>
      <c r="K29" s="774" t="s">
        <v>1594</v>
      </c>
    </row>
    <row r="30" spans="1:11" s="92" customFormat="1" ht="36" customHeight="1">
      <c r="A30" s="775">
        <v>19</v>
      </c>
      <c r="B30" s="776" t="s">
        <v>49</v>
      </c>
      <c r="C30" s="777" t="s">
        <v>897</v>
      </c>
      <c r="D30" s="778">
        <v>4</v>
      </c>
      <c r="E30" s="779">
        <v>46080</v>
      </c>
      <c r="F30" s="780">
        <v>0</v>
      </c>
      <c r="G30" s="780">
        <v>46080</v>
      </c>
      <c r="H30" s="780">
        <v>184320</v>
      </c>
      <c r="I30" s="781" t="s">
        <v>523</v>
      </c>
      <c r="J30" s="781" t="s">
        <v>370</v>
      </c>
      <c r="K30" s="774" t="s">
        <v>1594</v>
      </c>
    </row>
    <row r="31" spans="1:11" s="370" customFormat="1" ht="36" customHeight="1">
      <c r="A31" s="775">
        <v>20</v>
      </c>
      <c r="B31" s="776" t="s">
        <v>50</v>
      </c>
      <c r="C31" s="777" t="s">
        <v>308</v>
      </c>
      <c r="D31" s="778">
        <v>120</v>
      </c>
      <c r="E31" s="779">
        <v>6278</v>
      </c>
      <c r="F31" s="780">
        <v>0</v>
      </c>
      <c r="G31" s="780">
        <v>6278</v>
      </c>
      <c r="H31" s="780">
        <v>753360</v>
      </c>
      <c r="I31" s="777" t="s">
        <v>372</v>
      </c>
      <c r="J31" s="777" t="s">
        <v>544</v>
      </c>
      <c r="K31" s="782" t="s">
        <v>1594</v>
      </c>
    </row>
    <row r="32" spans="1:11" s="92" customFormat="1" ht="36" customHeight="1">
      <c r="A32" s="775">
        <v>21</v>
      </c>
      <c r="B32" s="776" t="s">
        <v>51</v>
      </c>
      <c r="C32" s="777" t="s">
        <v>305</v>
      </c>
      <c r="D32" s="778">
        <v>8000</v>
      </c>
      <c r="E32" s="779">
        <v>22</v>
      </c>
      <c r="F32" s="780">
        <v>3.52</v>
      </c>
      <c r="G32" s="780">
        <v>26</v>
      </c>
      <c r="H32" s="780">
        <v>208000</v>
      </c>
      <c r="I32" s="781" t="s">
        <v>387</v>
      </c>
      <c r="J32" s="781" t="s">
        <v>525</v>
      </c>
      <c r="K32" s="774" t="s">
        <v>1592</v>
      </c>
    </row>
    <row r="33" spans="1:11" s="92" customFormat="1" ht="36" customHeight="1">
      <c r="A33" s="775">
        <v>22</v>
      </c>
      <c r="B33" s="776" t="s">
        <v>741</v>
      </c>
      <c r="C33" s="777" t="s">
        <v>305</v>
      </c>
      <c r="D33" s="778">
        <v>120</v>
      </c>
      <c r="E33" s="779">
        <v>0</v>
      </c>
      <c r="F33" s="780">
        <v>0</v>
      </c>
      <c r="G33" s="780">
        <v>0</v>
      </c>
      <c r="H33" s="780">
        <v>0</v>
      </c>
      <c r="I33" s="781"/>
      <c r="J33" s="781"/>
      <c r="K33" s="774" t="s">
        <v>1594</v>
      </c>
    </row>
    <row r="34" spans="1:11" s="92" customFormat="1" ht="36" customHeight="1">
      <c r="A34" s="775">
        <v>23</v>
      </c>
      <c r="B34" s="776" t="s">
        <v>52</v>
      </c>
      <c r="C34" s="777" t="s">
        <v>305</v>
      </c>
      <c r="D34" s="778">
        <v>120</v>
      </c>
      <c r="E34" s="779">
        <v>0</v>
      </c>
      <c r="F34" s="780">
        <v>0</v>
      </c>
      <c r="G34" s="780">
        <v>0</v>
      </c>
      <c r="H34" s="780">
        <v>0</v>
      </c>
      <c r="I34" s="781"/>
      <c r="J34" s="781"/>
      <c r="K34" s="774" t="s">
        <v>1594</v>
      </c>
    </row>
    <row r="35" spans="1:11" s="92" customFormat="1" ht="36" customHeight="1">
      <c r="A35" s="775">
        <v>24</v>
      </c>
      <c r="B35" s="776" t="s">
        <v>742</v>
      </c>
      <c r="C35" s="777" t="s">
        <v>309</v>
      </c>
      <c r="D35" s="778">
        <v>4</v>
      </c>
      <c r="E35" s="779">
        <v>278130</v>
      </c>
      <c r="F35" s="780">
        <v>0</v>
      </c>
      <c r="G35" s="780">
        <v>278130</v>
      </c>
      <c r="H35" s="780">
        <v>1112520</v>
      </c>
      <c r="I35" s="781" t="s">
        <v>548</v>
      </c>
      <c r="J35" s="781" t="s">
        <v>547</v>
      </c>
      <c r="K35" s="774" t="s">
        <v>1594</v>
      </c>
    </row>
    <row r="36" spans="1:11" s="92" customFormat="1" ht="36" customHeight="1">
      <c r="A36" s="775">
        <v>25</v>
      </c>
      <c r="B36" s="776" t="s">
        <v>743</v>
      </c>
      <c r="C36" s="777" t="s">
        <v>310</v>
      </c>
      <c r="D36" s="778">
        <v>4</v>
      </c>
      <c r="E36" s="779">
        <v>286825</v>
      </c>
      <c r="F36" s="780">
        <v>0</v>
      </c>
      <c r="G36" s="780">
        <v>286825</v>
      </c>
      <c r="H36" s="780">
        <v>1147300</v>
      </c>
      <c r="I36" s="781" t="s">
        <v>548</v>
      </c>
      <c r="J36" s="781" t="s">
        <v>972</v>
      </c>
      <c r="K36" s="774" t="s">
        <v>1594</v>
      </c>
    </row>
    <row r="37" spans="1:11" s="92" customFormat="1" ht="36" customHeight="1">
      <c r="A37" s="775">
        <v>26</v>
      </c>
      <c r="B37" s="776" t="s">
        <v>744</v>
      </c>
      <c r="C37" s="777" t="s">
        <v>310</v>
      </c>
      <c r="D37" s="778">
        <v>4</v>
      </c>
      <c r="E37" s="779">
        <v>427820</v>
      </c>
      <c r="F37" s="780">
        <v>0</v>
      </c>
      <c r="G37" s="780">
        <v>427820</v>
      </c>
      <c r="H37" s="780">
        <v>1711280</v>
      </c>
      <c r="I37" s="781" t="s">
        <v>548</v>
      </c>
      <c r="J37" s="781" t="s">
        <v>972</v>
      </c>
      <c r="K37" s="774" t="s">
        <v>1594</v>
      </c>
    </row>
    <row r="38" spans="1:11" s="92" customFormat="1" ht="36" customHeight="1">
      <c r="A38" s="775">
        <v>27</v>
      </c>
      <c r="B38" s="783" t="s">
        <v>745</v>
      </c>
      <c r="C38" s="777" t="s">
        <v>305</v>
      </c>
      <c r="D38" s="778">
        <v>40</v>
      </c>
      <c r="E38" s="779">
        <v>22552</v>
      </c>
      <c r="F38" s="780">
        <v>0</v>
      </c>
      <c r="G38" s="780">
        <v>22552</v>
      </c>
      <c r="H38" s="780">
        <v>902080</v>
      </c>
      <c r="I38" s="781" t="s">
        <v>548</v>
      </c>
      <c r="J38" s="781" t="s">
        <v>1462</v>
      </c>
      <c r="K38" s="774" t="s">
        <v>1594</v>
      </c>
    </row>
    <row r="39" spans="1:11" s="92" customFormat="1" ht="36" customHeight="1">
      <c r="A39" s="775">
        <v>28</v>
      </c>
      <c r="B39" s="783" t="s">
        <v>746</v>
      </c>
      <c r="C39" s="777" t="s">
        <v>305</v>
      </c>
      <c r="D39" s="778">
        <v>40</v>
      </c>
      <c r="E39" s="779">
        <v>0</v>
      </c>
      <c r="F39" s="780">
        <v>0</v>
      </c>
      <c r="G39" s="780">
        <v>0</v>
      </c>
      <c r="H39" s="780">
        <v>0</v>
      </c>
      <c r="I39" s="781"/>
      <c r="J39" s="781"/>
      <c r="K39" s="774" t="s">
        <v>1594</v>
      </c>
    </row>
    <row r="40" spans="1:11" s="92" customFormat="1" ht="36" customHeight="1">
      <c r="A40" s="775">
        <v>29</v>
      </c>
      <c r="B40" s="776" t="s">
        <v>747</v>
      </c>
      <c r="C40" s="777" t="s">
        <v>305</v>
      </c>
      <c r="D40" s="778">
        <v>60</v>
      </c>
      <c r="E40" s="779">
        <v>15447</v>
      </c>
      <c r="F40" s="780">
        <v>0</v>
      </c>
      <c r="G40" s="780">
        <v>15447</v>
      </c>
      <c r="H40" s="780">
        <v>926820</v>
      </c>
      <c r="I40" s="781" t="s">
        <v>548</v>
      </c>
      <c r="J40" s="781" t="s">
        <v>669</v>
      </c>
      <c r="K40" s="774" t="s">
        <v>1594</v>
      </c>
    </row>
    <row r="41" spans="1:11" s="92" customFormat="1" ht="36" customHeight="1">
      <c r="A41" s="775">
        <v>30</v>
      </c>
      <c r="B41" s="776" t="s">
        <v>53</v>
      </c>
      <c r="C41" s="777" t="s">
        <v>305</v>
      </c>
      <c r="D41" s="778">
        <v>60</v>
      </c>
      <c r="E41" s="779">
        <v>42102</v>
      </c>
      <c r="F41" s="780">
        <v>0</v>
      </c>
      <c r="G41" s="780">
        <v>42102</v>
      </c>
      <c r="H41" s="780">
        <v>2526120</v>
      </c>
      <c r="I41" s="781" t="s">
        <v>389</v>
      </c>
      <c r="J41" s="781" t="s">
        <v>670</v>
      </c>
      <c r="K41" s="774" t="s">
        <v>1594</v>
      </c>
    </row>
    <row r="42" spans="1:11" s="92" customFormat="1" ht="36" customHeight="1">
      <c r="A42" s="775">
        <v>31</v>
      </c>
      <c r="B42" s="776" t="s">
        <v>54</v>
      </c>
      <c r="C42" s="777" t="s">
        <v>305</v>
      </c>
      <c r="D42" s="778">
        <v>20</v>
      </c>
      <c r="E42" s="779">
        <v>26353</v>
      </c>
      <c r="F42" s="780">
        <v>0</v>
      </c>
      <c r="G42" s="780">
        <v>26353</v>
      </c>
      <c r="H42" s="780">
        <v>527060</v>
      </c>
      <c r="I42" s="781" t="s">
        <v>548</v>
      </c>
      <c r="J42" s="781" t="s">
        <v>972</v>
      </c>
      <c r="K42" s="774" t="s">
        <v>1594</v>
      </c>
    </row>
    <row r="43" spans="1:11" s="92" customFormat="1" ht="36" customHeight="1">
      <c r="A43" s="775">
        <v>32</v>
      </c>
      <c r="B43" s="783" t="s">
        <v>748</v>
      </c>
      <c r="C43" s="777" t="s">
        <v>305</v>
      </c>
      <c r="D43" s="778">
        <v>40</v>
      </c>
      <c r="E43" s="779">
        <v>0</v>
      </c>
      <c r="F43" s="780">
        <v>0</v>
      </c>
      <c r="G43" s="780">
        <v>0</v>
      </c>
      <c r="H43" s="780">
        <v>0</v>
      </c>
      <c r="I43" s="781"/>
      <c r="J43" s="781"/>
      <c r="K43" s="774" t="s">
        <v>1594</v>
      </c>
    </row>
    <row r="44" spans="1:11" s="92" customFormat="1" ht="36" customHeight="1">
      <c r="A44" s="775">
        <v>33</v>
      </c>
      <c r="B44" s="776" t="s">
        <v>749</v>
      </c>
      <c r="C44" s="777" t="s">
        <v>305</v>
      </c>
      <c r="D44" s="778">
        <v>40</v>
      </c>
      <c r="E44" s="779">
        <v>79490</v>
      </c>
      <c r="F44" s="780">
        <v>0</v>
      </c>
      <c r="G44" s="780">
        <v>79490</v>
      </c>
      <c r="H44" s="780">
        <v>3179600</v>
      </c>
      <c r="I44" s="781" t="s">
        <v>389</v>
      </c>
      <c r="J44" s="781" t="s">
        <v>670</v>
      </c>
      <c r="K44" s="774" t="s">
        <v>1594</v>
      </c>
    </row>
    <row r="45" spans="1:11" s="92" customFormat="1" ht="36" customHeight="1">
      <c r="A45" s="775">
        <v>34</v>
      </c>
      <c r="B45" s="776" t="s">
        <v>750</v>
      </c>
      <c r="C45" s="777" t="s">
        <v>305</v>
      </c>
      <c r="D45" s="778">
        <v>40</v>
      </c>
      <c r="E45" s="779">
        <v>27773</v>
      </c>
      <c r="F45" s="780">
        <v>0</v>
      </c>
      <c r="G45" s="780">
        <v>27773</v>
      </c>
      <c r="H45" s="780">
        <v>1110920</v>
      </c>
      <c r="I45" s="781" t="s">
        <v>389</v>
      </c>
      <c r="J45" s="781" t="s">
        <v>670</v>
      </c>
      <c r="K45" s="774" t="s">
        <v>1594</v>
      </c>
    </row>
    <row r="46" spans="1:11" s="370" customFormat="1" ht="36" customHeight="1">
      <c r="A46" s="775">
        <v>35</v>
      </c>
      <c r="B46" s="776" t="s">
        <v>751</v>
      </c>
      <c r="C46" s="777" t="s">
        <v>305</v>
      </c>
      <c r="D46" s="778">
        <v>40</v>
      </c>
      <c r="E46" s="779">
        <v>49091</v>
      </c>
      <c r="F46" s="780">
        <v>0</v>
      </c>
      <c r="G46" s="780">
        <v>49091</v>
      </c>
      <c r="H46" s="780">
        <v>1963640</v>
      </c>
      <c r="I46" s="777" t="s">
        <v>389</v>
      </c>
      <c r="J46" s="777" t="s">
        <v>550</v>
      </c>
      <c r="K46" s="782" t="s">
        <v>1594</v>
      </c>
    </row>
    <row r="47" spans="1:11" s="370" customFormat="1" ht="36" customHeight="1">
      <c r="A47" s="775">
        <v>36</v>
      </c>
      <c r="B47" s="783" t="s">
        <v>752</v>
      </c>
      <c r="C47" s="777" t="s">
        <v>305</v>
      </c>
      <c r="D47" s="778">
        <v>40</v>
      </c>
      <c r="E47" s="779">
        <v>48603</v>
      </c>
      <c r="F47" s="780">
        <v>0</v>
      </c>
      <c r="G47" s="780">
        <v>48603</v>
      </c>
      <c r="H47" s="780">
        <v>1944120</v>
      </c>
      <c r="I47" s="777" t="s">
        <v>548</v>
      </c>
      <c r="J47" s="777" t="s">
        <v>1545</v>
      </c>
      <c r="K47" s="782" t="s">
        <v>1594</v>
      </c>
    </row>
    <row r="48" spans="1:11" s="370" customFormat="1" ht="36" customHeight="1">
      <c r="A48" s="775">
        <v>37</v>
      </c>
      <c r="B48" s="783" t="s">
        <v>753</v>
      </c>
      <c r="C48" s="777" t="s">
        <v>305</v>
      </c>
      <c r="D48" s="778">
        <v>40</v>
      </c>
      <c r="E48" s="779">
        <v>60523</v>
      </c>
      <c r="F48" s="780">
        <v>0</v>
      </c>
      <c r="G48" s="780">
        <v>60523</v>
      </c>
      <c r="H48" s="780">
        <v>2420920</v>
      </c>
      <c r="I48" s="777" t="s">
        <v>548</v>
      </c>
      <c r="J48" s="777" t="s">
        <v>1545</v>
      </c>
      <c r="K48" s="782" t="s">
        <v>1594</v>
      </c>
    </row>
    <row r="49" spans="1:11" s="370" customFormat="1" ht="36" customHeight="1">
      <c r="A49" s="775">
        <v>38</v>
      </c>
      <c r="B49" s="776" t="s">
        <v>55</v>
      </c>
      <c r="C49" s="777" t="s">
        <v>305</v>
      </c>
      <c r="D49" s="778">
        <v>16</v>
      </c>
      <c r="E49" s="779">
        <v>53978</v>
      </c>
      <c r="F49" s="780">
        <v>0</v>
      </c>
      <c r="G49" s="780">
        <v>53978</v>
      </c>
      <c r="H49" s="780">
        <v>863648</v>
      </c>
      <c r="I49" s="777" t="s">
        <v>548</v>
      </c>
      <c r="J49" s="777" t="s">
        <v>1545</v>
      </c>
      <c r="K49" s="782" t="s">
        <v>1594</v>
      </c>
    </row>
    <row r="50" spans="1:11" s="370" customFormat="1" ht="36" customHeight="1">
      <c r="A50" s="775">
        <v>39</v>
      </c>
      <c r="B50" s="776" t="s">
        <v>56</v>
      </c>
      <c r="C50" s="777" t="s">
        <v>305</v>
      </c>
      <c r="D50" s="778">
        <v>12</v>
      </c>
      <c r="E50" s="779">
        <v>69035</v>
      </c>
      <c r="F50" s="780">
        <v>0</v>
      </c>
      <c r="G50" s="780">
        <v>69035</v>
      </c>
      <c r="H50" s="780">
        <v>828420</v>
      </c>
      <c r="I50" s="777" t="s">
        <v>548</v>
      </c>
      <c r="J50" s="777" t="s">
        <v>1545</v>
      </c>
      <c r="K50" s="782" t="s">
        <v>1594</v>
      </c>
    </row>
    <row r="51" spans="1:11" s="370" customFormat="1" ht="36" customHeight="1">
      <c r="A51" s="775">
        <v>40</v>
      </c>
      <c r="B51" s="783" t="s">
        <v>754</v>
      </c>
      <c r="C51" s="777" t="s">
        <v>305</v>
      </c>
      <c r="D51" s="778">
        <v>40</v>
      </c>
      <c r="E51" s="779">
        <v>0</v>
      </c>
      <c r="F51" s="780">
        <v>0</v>
      </c>
      <c r="G51" s="780">
        <v>0</v>
      </c>
      <c r="H51" s="780">
        <v>0</v>
      </c>
      <c r="I51" s="777"/>
      <c r="J51" s="777"/>
      <c r="K51" s="782" t="s">
        <v>1594</v>
      </c>
    </row>
    <row r="52" spans="1:11" s="370" customFormat="1" ht="36" customHeight="1">
      <c r="A52" s="775">
        <v>41</v>
      </c>
      <c r="B52" s="783" t="s">
        <v>755</v>
      </c>
      <c r="C52" s="777" t="s">
        <v>305</v>
      </c>
      <c r="D52" s="778">
        <v>120</v>
      </c>
      <c r="E52" s="779">
        <v>0</v>
      </c>
      <c r="F52" s="780">
        <v>0</v>
      </c>
      <c r="G52" s="780">
        <v>0</v>
      </c>
      <c r="H52" s="780">
        <v>0</v>
      </c>
      <c r="I52" s="777"/>
      <c r="J52" s="777"/>
      <c r="K52" s="782" t="s">
        <v>1594</v>
      </c>
    </row>
    <row r="53" spans="1:11" s="370" customFormat="1" ht="36" customHeight="1">
      <c r="A53" s="775">
        <v>42</v>
      </c>
      <c r="B53" s="776" t="s">
        <v>57</v>
      </c>
      <c r="C53" s="777" t="s">
        <v>311</v>
      </c>
      <c r="D53" s="778">
        <v>8</v>
      </c>
      <c r="E53" s="779">
        <v>14500</v>
      </c>
      <c r="F53" s="780">
        <v>2320</v>
      </c>
      <c r="G53" s="780">
        <v>16820</v>
      </c>
      <c r="H53" s="780">
        <v>134560</v>
      </c>
      <c r="I53" s="777" t="s">
        <v>1595</v>
      </c>
      <c r="J53" s="777" t="s">
        <v>370</v>
      </c>
      <c r="K53" s="782" t="s">
        <v>1592</v>
      </c>
    </row>
    <row r="54" spans="1:11" s="92" customFormat="1" ht="36" customHeight="1">
      <c r="A54" s="775">
        <v>43</v>
      </c>
      <c r="B54" s="776" t="s">
        <v>58</v>
      </c>
      <c r="C54" s="777" t="s">
        <v>305</v>
      </c>
      <c r="D54" s="778">
        <v>8</v>
      </c>
      <c r="E54" s="779">
        <v>30322</v>
      </c>
      <c r="F54" s="780">
        <v>0</v>
      </c>
      <c r="G54" s="780">
        <v>30322</v>
      </c>
      <c r="H54" s="780">
        <v>242576</v>
      </c>
      <c r="I54" s="781" t="s">
        <v>1596</v>
      </c>
      <c r="J54" s="781" t="s">
        <v>551</v>
      </c>
      <c r="K54" s="774" t="s">
        <v>1594</v>
      </c>
    </row>
    <row r="55" spans="1:11" s="92" customFormat="1" ht="36" customHeight="1">
      <c r="A55" s="775">
        <v>44</v>
      </c>
      <c r="B55" s="783" t="s">
        <v>756</v>
      </c>
      <c r="C55" s="777" t="s">
        <v>305</v>
      </c>
      <c r="D55" s="778">
        <v>8</v>
      </c>
      <c r="E55" s="779">
        <v>13637</v>
      </c>
      <c r="F55" s="780">
        <v>0</v>
      </c>
      <c r="G55" s="780">
        <v>13637</v>
      </c>
      <c r="H55" s="780">
        <v>109096</v>
      </c>
      <c r="I55" s="781" t="s">
        <v>548</v>
      </c>
      <c r="J55" s="781" t="s">
        <v>551</v>
      </c>
      <c r="K55" s="774" t="s">
        <v>1594</v>
      </c>
    </row>
    <row r="56" spans="1:11" s="92" customFormat="1" ht="36" customHeight="1">
      <c r="A56" s="775">
        <v>45</v>
      </c>
      <c r="B56" s="783" t="s">
        <v>757</v>
      </c>
      <c r="C56" s="777" t="s">
        <v>305</v>
      </c>
      <c r="D56" s="778">
        <v>8</v>
      </c>
      <c r="E56" s="779">
        <v>14069</v>
      </c>
      <c r="F56" s="780">
        <v>0</v>
      </c>
      <c r="G56" s="780">
        <v>14069</v>
      </c>
      <c r="H56" s="780">
        <v>112552</v>
      </c>
      <c r="I56" s="781" t="s">
        <v>548</v>
      </c>
      <c r="J56" s="781" t="s">
        <v>551</v>
      </c>
      <c r="K56" s="774" t="s">
        <v>1594</v>
      </c>
    </row>
    <row r="57" spans="1:11" s="92" customFormat="1" ht="36" customHeight="1">
      <c r="A57" s="775">
        <v>46</v>
      </c>
      <c r="B57" s="783" t="s">
        <v>758</v>
      </c>
      <c r="C57" s="777" t="s">
        <v>305</v>
      </c>
      <c r="D57" s="778">
        <v>8</v>
      </c>
      <c r="E57" s="779">
        <v>12375</v>
      </c>
      <c r="F57" s="780">
        <v>0</v>
      </c>
      <c r="G57" s="780">
        <v>12375</v>
      </c>
      <c r="H57" s="780">
        <v>99000</v>
      </c>
      <c r="I57" s="781" t="s">
        <v>548</v>
      </c>
      <c r="J57" s="781" t="s">
        <v>551</v>
      </c>
      <c r="K57" s="774" t="s">
        <v>1594</v>
      </c>
    </row>
    <row r="58" spans="1:11" s="92" customFormat="1" ht="36" customHeight="1">
      <c r="A58" s="775">
        <v>47</v>
      </c>
      <c r="B58" s="783" t="s">
        <v>759</v>
      </c>
      <c r="C58" s="777" t="s">
        <v>305</v>
      </c>
      <c r="D58" s="778">
        <v>8</v>
      </c>
      <c r="E58" s="779">
        <v>12375</v>
      </c>
      <c r="F58" s="780">
        <v>0</v>
      </c>
      <c r="G58" s="780">
        <v>12375</v>
      </c>
      <c r="H58" s="780">
        <v>99000</v>
      </c>
      <c r="I58" s="781" t="s">
        <v>548</v>
      </c>
      <c r="J58" s="781" t="s">
        <v>551</v>
      </c>
      <c r="K58" s="774" t="s">
        <v>1594</v>
      </c>
    </row>
    <row r="59" spans="1:11" s="92" customFormat="1" ht="24.75" customHeight="1">
      <c r="A59" s="775">
        <v>48</v>
      </c>
      <c r="B59" s="783" t="s">
        <v>760</v>
      </c>
      <c r="C59" s="777" t="s">
        <v>305</v>
      </c>
      <c r="D59" s="778">
        <v>8</v>
      </c>
      <c r="E59" s="779">
        <v>13637</v>
      </c>
      <c r="F59" s="780">
        <v>0</v>
      </c>
      <c r="G59" s="780">
        <v>13637</v>
      </c>
      <c r="H59" s="780">
        <v>109096</v>
      </c>
      <c r="I59" s="781" t="s">
        <v>548</v>
      </c>
      <c r="J59" s="781" t="s">
        <v>551</v>
      </c>
      <c r="K59" s="774" t="s">
        <v>1594</v>
      </c>
    </row>
    <row r="60" spans="1:11" s="92" customFormat="1" ht="24.75" customHeight="1">
      <c r="A60" s="775">
        <v>49</v>
      </c>
      <c r="B60" s="783" t="s">
        <v>761</v>
      </c>
      <c r="C60" s="777" t="s">
        <v>305</v>
      </c>
      <c r="D60" s="778">
        <v>8</v>
      </c>
      <c r="E60" s="779">
        <v>68185</v>
      </c>
      <c r="F60" s="780">
        <v>0</v>
      </c>
      <c r="G60" s="780">
        <v>68185</v>
      </c>
      <c r="H60" s="780">
        <v>545480</v>
      </c>
      <c r="I60" s="781" t="s">
        <v>389</v>
      </c>
      <c r="J60" s="781" t="s">
        <v>551</v>
      </c>
      <c r="K60" s="774" t="s">
        <v>1594</v>
      </c>
    </row>
    <row r="61" spans="1:11" s="92" customFormat="1" ht="24.75" customHeight="1">
      <c r="A61" s="775">
        <v>50</v>
      </c>
      <c r="B61" s="783" t="s">
        <v>762</v>
      </c>
      <c r="C61" s="777" t="s">
        <v>305</v>
      </c>
      <c r="D61" s="778">
        <v>8</v>
      </c>
      <c r="E61" s="779">
        <v>68185</v>
      </c>
      <c r="F61" s="780">
        <v>0</v>
      </c>
      <c r="G61" s="780">
        <v>68185</v>
      </c>
      <c r="H61" s="780">
        <v>545480</v>
      </c>
      <c r="I61" s="781" t="s">
        <v>389</v>
      </c>
      <c r="J61" s="781" t="s">
        <v>551</v>
      </c>
      <c r="K61" s="774" t="s">
        <v>1594</v>
      </c>
    </row>
    <row r="62" spans="1:11" s="92" customFormat="1" ht="24.75" customHeight="1">
      <c r="A62" s="775">
        <v>51</v>
      </c>
      <c r="B62" s="783" t="s">
        <v>763</v>
      </c>
      <c r="C62" s="777" t="s">
        <v>305</v>
      </c>
      <c r="D62" s="778">
        <v>8</v>
      </c>
      <c r="E62" s="779">
        <v>70345</v>
      </c>
      <c r="F62" s="780">
        <v>0</v>
      </c>
      <c r="G62" s="780">
        <v>70345</v>
      </c>
      <c r="H62" s="780">
        <v>562760</v>
      </c>
      <c r="I62" s="781" t="s">
        <v>389</v>
      </c>
      <c r="J62" s="781" t="s">
        <v>551</v>
      </c>
      <c r="K62" s="774" t="s">
        <v>1594</v>
      </c>
    </row>
    <row r="63" spans="1:11" s="92" customFormat="1" ht="24.75" customHeight="1">
      <c r="A63" s="775">
        <v>52</v>
      </c>
      <c r="B63" s="783" t="s">
        <v>764</v>
      </c>
      <c r="C63" s="777" t="s">
        <v>305</v>
      </c>
      <c r="D63" s="778">
        <v>8</v>
      </c>
      <c r="E63" s="779">
        <v>17949</v>
      </c>
      <c r="F63" s="780">
        <v>0</v>
      </c>
      <c r="G63" s="780">
        <v>17949</v>
      </c>
      <c r="H63" s="780">
        <v>143592</v>
      </c>
      <c r="I63" s="781" t="s">
        <v>548</v>
      </c>
      <c r="J63" s="781" t="s">
        <v>549</v>
      </c>
      <c r="K63" s="774" t="s">
        <v>1594</v>
      </c>
    </row>
    <row r="64" spans="1:11" s="92" customFormat="1" ht="24.75" customHeight="1">
      <c r="A64" s="775">
        <v>53</v>
      </c>
      <c r="B64" s="783" t="s">
        <v>765</v>
      </c>
      <c r="C64" s="777" t="s">
        <v>305</v>
      </c>
      <c r="D64" s="778">
        <v>8</v>
      </c>
      <c r="E64" s="779">
        <v>17949</v>
      </c>
      <c r="F64" s="780">
        <v>0</v>
      </c>
      <c r="G64" s="780">
        <v>17949</v>
      </c>
      <c r="H64" s="780">
        <v>143592</v>
      </c>
      <c r="I64" s="781" t="s">
        <v>548</v>
      </c>
      <c r="J64" s="781" t="s">
        <v>549</v>
      </c>
      <c r="K64" s="774" t="s">
        <v>1594</v>
      </c>
    </row>
    <row r="65" spans="1:11" s="92" customFormat="1" ht="24.75" customHeight="1">
      <c r="A65" s="775">
        <v>54</v>
      </c>
      <c r="B65" s="783" t="s">
        <v>766</v>
      </c>
      <c r="C65" s="777" t="s">
        <v>305</v>
      </c>
      <c r="D65" s="778">
        <v>8</v>
      </c>
      <c r="E65" s="779">
        <v>16824</v>
      </c>
      <c r="F65" s="780">
        <v>0</v>
      </c>
      <c r="G65" s="780">
        <v>16824</v>
      </c>
      <c r="H65" s="780">
        <v>134592</v>
      </c>
      <c r="I65" s="781" t="s">
        <v>548</v>
      </c>
      <c r="J65" s="781" t="s">
        <v>549</v>
      </c>
      <c r="K65" s="774" t="s">
        <v>1594</v>
      </c>
    </row>
    <row r="66" spans="1:11" s="92" customFormat="1" ht="24.75" customHeight="1">
      <c r="A66" s="775">
        <v>55</v>
      </c>
      <c r="B66" s="783" t="s">
        <v>767</v>
      </c>
      <c r="C66" s="777" t="s">
        <v>305</v>
      </c>
      <c r="D66" s="778">
        <v>8</v>
      </c>
      <c r="E66" s="779">
        <v>16824</v>
      </c>
      <c r="F66" s="780">
        <v>0</v>
      </c>
      <c r="G66" s="780">
        <v>16824</v>
      </c>
      <c r="H66" s="780">
        <v>134592</v>
      </c>
      <c r="I66" s="781" t="s">
        <v>548</v>
      </c>
      <c r="J66" s="781" t="s">
        <v>549</v>
      </c>
      <c r="K66" s="774" t="s">
        <v>1594</v>
      </c>
    </row>
    <row r="67" spans="1:11" s="92" customFormat="1" ht="24.75" customHeight="1">
      <c r="A67" s="775">
        <v>56</v>
      </c>
      <c r="B67" s="783" t="s">
        <v>768</v>
      </c>
      <c r="C67" s="777" t="s">
        <v>305</v>
      </c>
      <c r="D67" s="778">
        <v>20</v>
      </c>
      <c r="E67" s="779">
        <v>16824</v>
      </c>
      <c r="F67" s="780">
        <v>0</v>
      </c>
      <c r="G67" s="780">
        <v>16824</v>
      </c>
      <c r="H67" s="780">
        <v>336480</v>
      </c>
      <c r="I67" s="781" t="s">
        <v>548</v>
      </c>
      <c r="J67" s="781" t="s">
        <v>549</v>
      </c>
      <c r="K67" s="774" t="s">
        <v>1594</v>
      </c>
    </row>
    <row r="68" spans="1:11" s="92" customFormat="1" ht="24.75" customHeight="1">
      <c r="A68" s="775">
        <v>57</v>
      </c>
      <c r="B68" s="776" t="s">
        <v>59</v>
      </c>
      <c r="C68" s="777" t="s">
        <v>312</v>
      </c>
      <c r="D68" s="778">
        <v>16</v>
      </c>
      <c r="E68" s="779">
        <v>2161</v>
      </c>
      <c r="F68" s="780">
        <v>345.76</v>
      </c>
      <c r="G68" s="780">
        <v>2507</v>
      </c>
      <c r="H68" s="780">
        <v>40112</v>
      </c>
      <c r="I68" s="781" t="s">
        <v>1597</v>
      </c>
      <c r="J68" s="781" t="s">
        <v>370</v>
      </c>
      <c r="K68" s="774" t="s">
        <v>1592</v>
      </c>
    </row>
    <row r="69" spans="1:11" s="370" customFormat="1" ht="24.75" customHeight="1">
      <c r="A69" s="775">
        <v>58</v>
      </c>
      <c r="B69" s="776" t="s">
        <v>769</v>
      </c>
      <c r="C69" s="777" t="s">
        <v>305</v>
      </c>
      <c r="D69" s="778">
        <v>8</v>
      </c>
      <c r="E69" s="779">
        <v>10600</v>
      </c>
      <c r="F69" s="780">
        <v>0</v>
      </c>
      <c r="G69" s="780">
        <v>10600</v>
      </c>
      <c r="H69" s="780">
        <v>84800</v>
      </c>
      <c r="I69" s="777" t="s">
        <v>389</v>
      </c>
      <c r="J69" s="777" t="s">
        <v>551</v>
      </c>
      <c r="K69" s="782" t="s">
        <v>1594</v>
      </c>
    </row>
    <row r="70" spans="1:11" s="92" customFormat="1" ht="24.75" customHeight="1">
      <c r="A70" s="775">
        <v>59</v>
      </c>
      <c r="B70" s="776" t="s">
        <v>770</v>
      </c>
      <c r="C70" s="777" t="s">
        <v>305</v>
      </c>
      <c r="D70" s="778">
        <v>8</v>
      </c>
      <c r="E70" s="779">
        <v>7445</v>
      </c>
      <c r="F70" s="780">
        <v>0</v>
      </c>
      <c r="G70" s="780">
        <v>7445</v>
      </c>
      <c r="H70" s="780">
        <v>59560</v>
      </c>
      <c r="I70" s="781" t="s">
        <v>548</v>
      </c>
      <c r="J70" s="781" t="s">
        <v>551</v>
      </c>
      <c r="K70" s="774" t="s">
        <v>1594</v>
      </c>
    </row>
    <row r="71" spans="1:11" s="92" customFormat="1" ht="24.75" customHeight="1">
      <c r="A71" s="775">
        <v>60</v>
      </c>
      <c r="B71" s="776" t="s">
        <v>771</v>
      </c>
      <c r="C71" s="777" t="s">
        <v>305</v>
      </c>
      <c r="D71" s="778">
        <v>8</v>
      </c>
      <c r="E71" s="779">
        <v>74450</v>
      </c>
      <c r="F71" s="780">
        <v>0</v>
      </c>
      <c r="G71" s="780">
        <v>74450</v>
      </c>
      <c r="H71" s="780">
        <v>595600</v>
      </c>
      <c r="I71" s="781" t="s">
        <v>548</v>
      </c>
      <c r="J71" s="781" t="s">
        <v>551</v>
      </c>
      <c r="K71" s="774" t="s">
        <v>1594</v>
      </c>
    </row>
    <row r="72" spans="1:11" s="92" customFormat="1" ht="24.75" customHeight="1">
      <c r="A72" s="775">
        <v>61</v>
      </c>
      <c r="B72" s="776" t="s">
        <v>772</v>
      </c>
      <c r="C72" s="777" t="s">
        <v>305</v>
      </c>
      <c r="D72" s="778">
        <v>12</v>
      </c>
      <c r="E72" s="779">
        <v>74450</v>
      </c>
      <c r="F72" s="780">
        <v>0</v>
      </c>
      <c r="G72" s="780">
        <v>74450</v>
      </c>
      <c r="H72" s="780">
        <v>893400</v>
      </c>
      <c r="I72" s="781" t="s">
        <v>548</v>
      </c>
      <c r="J72" s="781" t="s">
        <v>551</v>
      </c>
      <c r="K72" s="774" t="s">
        <v>1594</v>
      </c>
    </row>
    <row r="73" spans="1:11" s="92" customFormat="1" ht="24.75" customHeight="1">
      <c r="A73" s="775">
        <v>62</v>
      </c>
      <c r="B73" s="776" t="s">
        <v>773</v>
      </c>
      <c r="C73" s="777" t="s">
        <v>305</v>
      </c>
      <c r="D73" s="778">
        <v>12</v>
      </c>
      <c r="E73" s="779">
        <v>74450</v>
      </c>
      <c r="F73" s="780">
        <v>0</v>
      </c>
      <c r="G73" s="780">
        <v>74450</v>
      </c>
      <c r="H73" s="780">
        <v>893400</v>
      </c>
      <c r="I73" s="781" t="s">
        <v>548</v>
      </c>
      <c r="J73" s="781" t="s">
        <v>551</v>
      </c>
      <c r="K73" s="774" t="s">
        <v>1594</v>
      </c>
    </row>
    <row r="74" spans="1:11" s="92" customFormat="1" ht="24.75" customHeight="1">
      <c r="A74" s="775">
        <v>63</v>
      </c>
      <c r="B74" s="776" t="s">
        <v>60</v>
      </c>
      <c r="C74" s="777" t="s">
        <v>305</v>
      </c>
      <c r="D74" s="778">
        <v>600</v>
      </c>
      <c r="E74" s="779">
        <v>6116</v>
      </c>
      <c r="F74" s="780">
        <v>978.56000000000006</v>
      </c>
      <c r="G74" s="780">
        <v>7095</v>
      </c>
      <c r="H74" s="780">
        <v>4257000</v>
      </c>
      <c r="I74" s="781" t="s">
        <v>364</v>
      </c>
      <c r="J74" s="781" t="s">
        <v>390</v>
      </c>
      <c r="K74" s="774" t="s">
        <v>1592</v>
      </c>
    </row>
    <row r="75" spans="1:11" s="375" customFormat="1" ht="24.75" customHeight="1">
      <c r="A75" s="775">
        <v>64</v>
      </c>
      <c r="B75" s="776" t="s">
        <v>61</v>
      </c>
      <c r="C75" s="777" t="s">
        <v>305</v>
      </c>
      <c r="D75" s="778">
        <v>10</v>
      </c>
      <c r="E75" s="779">
        <v>12330</v>
      </c>
      <c r="F75" s="780">
        <v>1972.8</v>
      </c>
      <c r="G75" s="780">
        <v>14303</v>
      </c>
      <c r="H75" s="780">
        <v>143030</v>
      </c>
      <c r="I75" s="781" t="s">
        <v>364</v>
      </c>
      <c r="J75" s="781" t="s">
        <v>552</v>
      </c>
      <c r="K75" s="784" t="s">
        <v>1592</v>
      </c>
    </row>
    <row r="76" spans="1:11" s="375" customFormat="1" ht="24.75" customHeight="1">
      <c r="A76" s="775">
        <v>65</v>
      </c>
      <c r="B76" s="776" t="s">
        <v>62</v>
      </c>
      <c r="C76" s="777" t="s">
        <v>305</v>
      </c>
      <c r="D76" s="778">
        <v>150</v>
      </c>
      <c r="E76" s="779">
        <v>5902</v>
      </c>
      <c r="F76" s="780">
        <v>944.32</v>
      </c>
      <c r="G76" s="780">
        <v>6846</v>
      </c>
      <c r="H76" s="780">
        <v>1026900</v>
      </c>
      <c r="I76" s="781" t="s">
        <v>364</v>
      </c>
      <c r="J76" s="781" t="s">
        <v>390</v>
      </c>
      <c r="K76" s="784" t="s">
        <v>1592</v>
      </c>
    </row>
    <row r="77" spans="1:11" s="375" customFormat="1" ht="24.75" customHeight="1">
      <c r="A77" s="775">
        <v>66</v>
      </c>
      <c r="B77" s="776" t="s">
        <v>63</v>
      </c>
      <c r="C77" s="777" t="s">
        <v>305</v>
      </c>
      <c r="D77" s="778">
        <v>40</v>
      </c>
      <c r="E77" s="779">
        <v>7609</v>
      </c>
      <c r="F77" s="780">
        <v>1217.44</v>
      </c>
      <c r="G77" s="780">
        <v>8826</v>
      </c>
      <c r="H77" s="780">
        <v>353040</v>
      </c>
      <c r="I77" s="781" t="s">
        <v>553</v>
      </c>
      <c r="J77" s="781" t="s">
        <v>554</v>
      </c>
      <c r="K77" s="784" t="s">
        <v>1592</v>
      </c>
    </row>
    <row r="78" spans="1:11" s="375" customFormat="1" ht="24.75" customHeight="1">
      <c r="A78" s="775">
        <v>67</v>
      </c>
      <c r="B78" s="776" t="s">
        <v>64</v>
      </c>
      <c r="C78" s="777" t="s">
        <v>305</v>
      </c>
      <c r="D78" s="778">
        <v>40</v>
      </c>
      <c r="E78" s="779">
        <v>0</v>
      </c>
      <c r="F78" s="780">
        <v>0</v>
      </c>
      <c r="G78" s="780">
        <v>0</v>
      </c>
      <c r="H78" s="780">
        <v>0</v>
      </c>
      <c r="I78" s="781"/>
      <c r="J78" s="781"/>
      <c r="K78" s="784" t="s">
        <v>1594</v>
      </c>
    </row>
    <row r="79" spans="1:11" s="375" customFormat="1" ht="36" customHeight="1">
      <c r="A79" s="775">
        <v>68</v>
      </c>
      <c r="B79" s="776" t="s">
        <v>65</v>
      </c>
      <c r="C79" s="777" t="s">
        <v>305</v>
      </c>
      <c r="D79" s="778">
        <v>12</v>
      </c>
      <c r="E79" s="779">
        <v>28750</v>
      </c>
      <c r="F79" s="780">
        <v>0</v>
      </c>
      <c r="G79" s="780">
        <v>28750</v>
      </c>
      <c r="H79" s="780">
        <v>345000</v>
      </c>
      <c r="I79" s="781" t="s">
        <v>548</v>
      </c>
      <c r="J79" s="781" t="s">
        <v>1408</v>
      </c>
      <c r="K79" s="784" t="s">
        <v>1594</v>
      </c>
    </row>
    <row r="80" spans="1:11" s="375" customFormat="1" ht="29.25" customHeight="1">
      <c r="A80" s="775">
        <v>69</v>
      </c>
      <c r="B80" s="776" t="s">
        <v>774</v>
      </c>
      <c r="C80" s="777" t="s">
        <v>898</v>
      </c>
      <c r="D80" s="778">
        <v>4</v>
      </c>
      <c r="E80" s="779">
        <v>0</v>
      </c>
      <c r="F80" s="780">
        <v>0</v>
      </c>
      <c r="G80" s="780">
        <v>0</v>
      </c>
      <c r="H80" s="780">
        <v>0</v>
      </c>
      <c r="I80" s="781"/>
      <c r="J80" s="781"/>
      <c r="K80" s="784" t="s">
        <v>1594</v>
      </c>
    </row>
    <row r="81" spans="1:11" s="375" customFormat="1" ht="29.25" customHeight="1">
      <c r="A81" s="775">
        <v>70</v>
      </c>
      <c r="B81" s="776" t="s">
        <v>775</v>
      </c>
      <c r="C81" s="777" t="s">
        <v>898</v>
      </c>
      <c r="D81" s="778">
        <v>4</v>
      </c>
      <c r="E81" s="779">
        <v>0</v>
      </c>
      <c r="F81" s="780">
        <v>0</v>
      </c>
      <c r="G81" s="780">
        <v>0</v>
      </c>
      <c r="H81" s="780">
        <v>0</v>
      </c>
      <c r="I81" s="781"/>
      <c r="J81" s="781"/>
      <c r="K81" s="784" t="s">
        <v>1594</v>
      </c>
    </row>
    <row r="82" spans="1:11" s="375" customFormat="1" ht="29.25" customHeight="1">
      <c r="A82" s="775">
        <v>71</v>
      </c>
      <c r="B82" s="776" t="s">
        <v>66</v>
      </c>
      <c r="C82" s="777" t="s">
        <v>305</v>
      </c>
      <c r="D82" s="778">
        <v>4800</v>
      </c>
      <c r="E82" s="779">
        <v>3791</v>
      </c>
      <c r="F82" s="780">
        <v>0</v>
      </c>
      <c r="G82" s="780">
        <v>3791</v>
      </c>
      <c r="H82" s="780">
        <v>18196800</v>
      </c>
      <c r="I82" s="781" t="s">
        <v>364</v>
      </c>
      <c r="J82" s="781" t="s">
        <v>555</v>
      </c>
      <c r="K82" s="784" t="s">
        <v>1594</v>
      </c>
    </row>
    <row r="83" spans="1:11" s="375" customFormat="1" ht="29.25" customHeight="1">
      <c r="A83" s="775">
        <v>72</v>
      </c>
      <c r="B83" s="776" t="s">
        <v>67</v>
      </c>
      <c r="C83" s="777" t="s">
        <v>313</v>
      </c>
      <c r="D83" s="778">
        <v>2</v>
      </c>
      <c r="E83" s="779">
        <v>181395</v>
      </c>
      <c r="F83" s="780">
        <v>29023.200000000001</v>
      </c>
      <c r="G83" s="780">
        <v>210418</v>
      </c>
      <c r="H83" s="780">
        <v>420836</v>
      </c>
      <c r="I83" s="781" t="s">
        <v>640</v>
      </c>
      <c r="J83" s="781" t="s">
        <v>557</v>
      </c>
      <c r="K83" s="784" t="s">
        <v>1592</v>
      </c>
    </row>
    <row r="84" spans="1:11" s="375" customFormat="1" ht="29.25" customHeight="1">
      <c r="A84" s="775">
        <v>73</v>
      </c>
      <c r="B84" s="776" t="s">
        <v>68</v>
      </c>
      <c r="C84" s="777" t="s">
        <v>305</v>
      </c>
      <c r="D84" s="778">
        <v>40</v>
      </c>
      <c r="E84" s="779">
        <v>1080</v>
      </c>
      <c r="F84" s="780">
        <v>172.8</v>
      </c>
      <c r="G84" s="780">
        <v>1253</v>
      </c>
      <c r="H84" s="780">
        <v>50120</v>
      </c>
      <c r="I84" s="781" t="s">
        <v>383</v>
      </c>
      <c r="J84" s="781" t="s">
        <v>675</v>
      </c>
      <c r="K84" s="784" t="s">
        <v>1592</v>
      </c>
    </row>
    <row r="85" spans="1:11" s="375" customFormat="1" ht="29.25" customHeight="1">
      <c r="A85" s="775">
        <v>74</v>
      </c>
      <c r="B85" s="776" t="s">
        <v>69</v>
      </c>
      <c r="C85" s="777" t="s">
        <v>305</v>
      </c>
      <c r="D85" s="778">
        <v>20</v>
      </c>
      <c r="E85" s="779">
        <v>1080</v>
      </c>
      <c r="F85" s="780">
        <v>172.8</v>
      </c>
      <c r="G85" s="780">
        <v>1253</v>
      </c>
      <c r="H85" s="780">
        <v>25060</v>
      </c>
      <c r="I85" s="781" t="s">
        <v>383</v>
      </c>
      <c r="J85" s="781" t="s">
        <v>675</v>
      </c>
      <c r="K85" s="784" t="s">
        <v>1592</v>
      </c>
    </row>
    <row r="86" spans="1:11" s="92" customFormat="1" ht="29.25" customHeight="1">
      <c r="A86" s="775">
        <v>75</v>
      </c>
      <c r="B86" s="776" t="s">
        <v>70</v>
      </c>
      <c r="C86" s="777" t="s">
        <v>305</v>
      </c>
      <c r="D86" s="778">
        <v>20</v>
      </c>
      <c r="E86" s="779">
        <v>1080</v>
      </c>
      <c r="F86" s="780">
        <v>172.8</v>
      </c>
      <c r="G86" s="780">
        <v>1253</v>
      </c>
      <c r="H86" s="780">
        <v>25060</v>
      </c>
      <c r="I86" s="781" t="s">
        <v>383</v>
      </c>
      <c r="J86" s="781" t="s">
        <v>675</v>
      </c>
      <c r="K86" s="774" t="s">
        <v>1592</v>
      </c>
    </row>
    <row r="87" spans="1:11" s="92" customFormat="1" ht="29.25" customHeight="1">
      <c r="A87" s="775">
        <v>76</v>
      </c>
      <c r="B87" s="776" t="s">
        <v>71</v>
      </c>
      <c r="C87" s="777" t="s">
        <v>305</v>
      </c>
      <c r="D87" s="778">
        <v>40</v>
      </c>
      <c r="E87" s="779">
        <v>1080</v>
      </c>
      <c r="F87" s="780">
        <v>172.8</v>
      </c>
      <c r="G87" s="780">
        <v>1253</v>
      </c>
      <c r="H87" s="780">
        <v>50120</v>
      </c>
      <c r="I87" s="781" t="s">
        <v>383</v>
      </c>
      <c r="J87" s="781" t="s">
        <v>675</v>
      </c>
      <c r="K87" s="774" t="s">
        <v>1592</v>
      </c>
    </row>
    <row r="88" spans="1:11" s="92" customFormat="1" ht="29.25" customHeight="1">
      <c r="A88" s="775">
        <v>77</v>
      </c>
      <c r="B88" s="776" t="s">
        <v>72</v>
      </c>
      <c r="C88" s="777" t="s">
        <v>305</v>
      </c>
      <c r="D88" s="778">
        <v>40</v>
      </c>
      <c r="E88" s="779">
        <v>0</v>
      </c>
      <c r="F88" s="780">
        <v>0</v>
      </c>
      <c r="G88" s="780">
        <v>0</v>
      </c>
      <c r="H88" s="780">
        <v>0</v>
      </c>
      <c r="I88" s="781"/>
      <c r="J88" s="781"/>
      <c r="K88" s="774" t="s">
        <v>1594</v>
      </c>
    </row>
    <row r="89" spans="1:11" s="92" customFormat="1" ht="29.25" customHeight="1">
      <c r="A89" s="775">
        <v>78</v>
      </c>
      <c r="B89" s="776" t="s">
        <v>73</v>
      </c>
      <c r="C89" s="777" t="s">
        <v>305</v>
      </c>
      <c r="D89" s="778">
        <v>80</v>
      </c>
      <c r="E89" s="779">
        <v>1080</v>
      </c>
      <c r="F89" s="780">
        <v>172.8</v>
      </c>
      <c r="G89" s="780">
        <v>1253</v>
      </c>
      <c r="H89" s="780">
        <v>100240</v>
      </c>
      <c r="I89" s="781" t="s">
        <v>383</v>
      </c>
      <c r="J89" s="781" t="s">
        <v>675</v>
      </c>
      <c r="K89" s="774" t="s">
        <v>1592</v>
      </c>
    </row>
    <row r="90" spans="1:11" s="377" customFormat="1" ht="29.25" customHeight="1">
      <c r="A90" s="775">
        <v>79</v>
      </c>
      <c r="B90" s="776" t="s">
        <v>74</v>
      </c>
      <c r="C90" s="777" t="s">
        <v>305</v>
      </c>
      <c r="D90" s="778">
        <v>600</v>
      </c>
      <c r="E90" s="779">
        <v>1145</v>
      </c>
      <c r="F90" s="780">
        <v>183.20000000000002</v>
      </c>
      <c r="G90" s="780">
        <v>1253</v>
      </c>
      <c r="H90" s="780">
        <v>751800</v>
      </c>
      <c r="I90" s="781" t="s">
        <v>433</v>
      </c>
      <c r="J90" s="781" t="s">
        <v>643</v>
      </c>
      <c r="K90" s="785" t="s">
        <v>1592</v>
      </c>
    </row>
    <row r="91" spans="1:11" s="370" customFormat="1" ht="29.25" customHeight="1">
      <c r="A91" s="775">
        <v>80</v>
      </c>
      <c r="B91" s="776" t="s">
        <v>75</v>
      </c>
      <c r="C91" s="777" t="s">
        <v>305</v>
      </c>
      <c r="D91" s="778">
        <v>200</v>
      </c>
      <c r="E91" s="779">
        <v>8272</v>
      </c>
      <c r="F91" s="780">
        <v>1323.52</v>
      </c>
      <c r="G91" s="780">
        <v>9596</v>
      </c>
      <c r="H91" s="780">
        <v>1919200</v>
      </c>
      <c r="I91" s="777" t="s">
        <v>531</v>
      </c>
      <c r="J91" s="777" t="s">
        <v>608</v>
      </c>
      <c r="K91" s="782" t="s">
        <v>1592</v>
      </c>
    </row>
    <row r="92" spans="1:11" s="92" customFormat="1" ht="29.25" customHeight="1">
      <c r="A92" s="775">
        <v>81</v>
      </c>
      <c r="B92" s="776" t="s">
        <v>76</v>
      </c>
      <c r="C92" s="777" t="s">
        <v>305</v>
      </c>
      <c r="D92" s="778">
        <v>600</v>
      </c>
      <c r="E92" s="779">
        <v>1145</v>
      </c>
      <c r="F92" s="780">
        <v>183.20000000000002</v>
      </c>
      <c r="G92" s="780">
        <v>1253</v>
      </c>
      <c r="H92" s="780">
        <v>751800</v>
      </c>
      <c r="I92" s="781" t="s">
        <v>433</v>
      </c>
      <c r="J92" s="781" t="s">
        <v>1598</v>
      </c>
      <c r="K92" s="774" t="s">
        <v>1592</v>
      </c>
    </row>
    <row r="93" spans="1:11" s="370" customFormat="1" ht="36" customHeight="1">
      <c r="A93" s="775">
        <v>82</v>
      </c>
      <c r="B93" s="786" t="s">
        <v>776</v>
      </c>
      <c r="C93" s="777" t="s">
        <v>305</v>
      </c>
      <c r="D93" s="778">
        <v>4</v>
      </c>
      <c r="E93" s="779">
        <v>158182</v>
      </c>
      <c r="F93" s="780">
        <v>0</v>
      </c>
      <c r="G93" s="780">
        <v>158182</v>
      </c>
      <c r="H93" s="780">
        <v>632728</v>
      </c>
      <c r="I93" s="777" t="s">
        <v>646</v>
      </c>
      <c r="J93" s="777" t="s">
        <v>1599</v>
      </c>
      <c r="K93" s="782" t="s">
        <v>1594</v>
      </c>
    </row>
    <row r="94" spans="1:11" s="370" customFormat="1" ht="36" customHeight="1">
      <c r="A94" s="775">
        <v>83</v>
      </c>
      <c r="B94" s="786" t="s">
        <v>777</v>
      </c>
      <c r="C94" s="777" t="s">
        <v>305</v>
      </c>
      <c r="D94" s="778">
        <v>4</v>
      </c>
      <c r="E94" s="779">
        <v>0</v>
      </c>
      <c r="F94" s="780">
        <v>0</v>
      </c>
      <c r="G94" s="780">
        <v>0</v>
      </c>
      <c r="H94" s="780">
        <v>0</v>
      </c>
      <c r="I94" s="777"/>
      <c r="J94" s="777"/>
      <c r="K94" s="782" t="s">
        <v>1594</v>
      </c>
    </row>
    <row r="95" spans="1:11" s="370" customFormat="1" ht="36" customHeight="1">
      <c r="A95" s="775">
        <v>84</v>
      </c>
      <c r="B95" s="776" t="s">
        <v>778</v>
      </c>
      <c r="C95" s="777" t="s">
        <v>305</v>
      </c>
      <c r="D95" s="778">
        <v>4</v>
      </c>
      <c r="E95" s="779">
        <v>181818</v>
      </c>
      <c r="F95" s="780">
        <v>0</v>
      </c>
      <c r="G95" s="780">
        <v>181818</v>
      </c>
      <c r="H95" s="780">
        <v>727272</v>
      </c>
      <c r="I95" s="777" t="s">
        <v>488</v>
      </c>
      <c r="J95" s="777" t="s">
        <v>561</v>
      </c>
      <c r="K95" s="782" t="s">
        <v>1594</v>
      </c>
    </row>
    <row r="96" spans="1:11" s="370" customFormat="1" ht="36" customHeight="1">
      <c r="A96" s="775">
        <v>85</v>
      </c>
      <c r="B96" s="776" t="s">
        <v>79</v>
      </c>
      <c r="C96" s="777" t="s">
        <v>305</v>
      </c>
      <c r="D96" s="778">
        <v>160</v>
      </c>
      <c r="E96" s="779">
        <v>852</v>
      </c>
      <c r="F96" s="780">
        <v>0</v>
      </c>
      <c r="G96" s="780">
        <v>852</v>
      </c>
      <c r="H96" s="780">
        <v>136320</v>
      </c>
      <c r="I96" s="777" t="s">
        <v>368</v>
      </c>
      <c r="J96" s="777" t="s">
        <v>645</v>
      </c>
      <c r="K96" s="782" t="s">
        <v>1594</v>
      </c>
    </row>
    <row r="97" spans="1:11" s="92" customFormat="1" ht="36" customHeight="1">
      <c r="A97" s="775">
        <v>86</v>
      </c>
      <c r="B97" s="776" t="s">
        <v>81</v>
      </c>
      <c r="C97" s="777" t="s">
        <v>305</v>
      </c>
      <c r="D97" s="778">
        <v>800</v>
      </c>
      <c r="E97" s="779">
        <v>2312</v>
      </c>
      <c r="F97" s="780">
        <v>0</v>
      </c>
      <c r="G97" s="780">
        <v>2312</v>
      </c>
      <c r="H97" s="780">
        <v>1849600</v>
      </c>
      <c r="I97" s="781" t="s">
        <v>524</v>
      </c>
      <c r="J97" s="781" t="s">
        <v>1044</v>
      </c>
      <c r="K97" s="774" t="s">
        <v>1594</v>
      </c>
    </row>
    <row r="98" spans="1:11" s="92" customFormat="1" ht="36" customHeight="1">
      <c r="A98" s="775">
        <v>87</v>
      </c>
      <c r="B98" s="776" t="s">
        <v>80</v>
      </c>
      <c r="C98" s="777" t="s">
        <v>305</v>
      </c>
      <c r="D98" s="778">
        <v>800</v>
      </c>
      <c r="E98" s="779">
        <v>852</v>
      </c>
      <c r="F98" s="780">
        <v>0</v>
      </c>
      <c r="G98" s="780">
        <v>852</v>
      </c>
      <c r="H98" s="780">
        <v>681600</v>
      </c>
      <c r="I98" s="781" t="s">
        <v>368</v>
      </c>
      <c r="J98" s="781" t="s">
        <v>645</v>
      </c>
      <c r="K98" s="774" t="s">
        <v>1594</v>
      </c>
    </row>
    <row r="99" spans="1:11" s="92" customFormat="1" ht="36" customHeight="1">
      <c r="A99" s="775">
        <v>88</v>
      </c>
      <c r="B99" s="776" t="s">
        <v>82</v>
      </c>
      <c r="C99" s="777" t="s">
        <v>305</v>
      </c>
      <c r="D99" s="778">
        <v>3200</v>
      </c>
      <c r="E99" s="779">
        <v>852</v>
      </c>
      <c r="F99" s="780">
        <v>0</v>
      </c>
      <c r="G99" s="780">
        <v>852</v>
      </c>
      <c r="H99" s="780">
        <v>2726400</v>
      </c>
      <c r="I99" s="781" t="s">
        <v>368</v>
      </c>
      <c r="J99" s="781" t="s">
        <v>645</v>
      </c>
      <c r="K99" s="774" t="s">
        <v>1594</v>
      </c>
    </row>
    <row r="100" spans="1:11" s="92" customFormat="1" ht="36" customHeight="1">
      <c r="A100" s="775">
        <v>89</v>
      </c>
      <c r="B100" s="776" t="s">
        <v>779</v>
      </c>
      <c r="C100" s="777" t="s">
        <v>305</v>
      </c>
      <c r="D100" s="778">
        <v>4000</v>
      </c>
      <c r="E100" s="779">
        <v>2558</v>
      </c>
      <c r="F100" s="780">
        <v>0</v>
      </c>
      <c r="G100" s="780">
        <v>2558</v>
      </c>
      <c r="H100" s="780">
        <v>10232000</v>
      </c>
      <c r="I100" s="781" t="s">
        <v>524</v>
      </c>
      <c r="J100" s="781" t="s">
        <v>1044</v>
      </c>
      <c r="K100" s="774" t="s">
        <v>1594</v>
      </c>
    </row>
    <row r="101" spans="1:11" s="92" customFormat="1" ht="36" customHeight="1">
      <c r="A101" s="775">
        <v>90</v>
      </c>
      <c r="B101" s="783" t="s">
        <v>780</v>
      </c>
      <c r="C101" s="777" t="s">
        <v>305</v>
      </c>
      <c r="D101" s="778">
        <v>200</v>
      </c>
      <c r="E101" s="779">
        <v>2312</v>
      </c>
      <c r="F101" s="780">
        <v>0</v>
      </c>
      <c r="G101" s="780">
        <v>2312</v>
      </c>
      <c r="H101" s="780">
        <v>462400</v>
      </c>
      <c r="I101" s="781" t="s">
        <v>524</v>
      </c>
      <c r="J101" s="781" t="s">
        <v>1044</v>
      </c>
      <c r="K101" s="774" t="s">
        <v>1594</v>
      </c>
    </row>
    <row r="102" spans="1:11" s="92" customFormat="1" ht="36" customHeight="1">
      <c r="A102" s="775">
        <v>91</v>
      </c>
      <c r="B102" s="776" t="s">
        <v>83</v>
      </c>
      <c r="C102" s="777" t="s">
        <v>305</v>
      </c>
      <c r="D102" s="778">
        <v>1200</v>
      </c>
      <c r="E102" s="779">
        <v>852</v>
      </c>
      <c r="F102" s="780">
        <v>0</v>
      </c>
      <c r="G102" s="780">
        <v>852</v>
      </c>
      <c r="H102" s="780">
        <v>1022400</v>
      </c>
      <c r="I102" s="781" t="s">
        <v>368</v>
      </c>
      <c r="J102" s="781" t="s">
        <v>645</v>
      </c>
      <c r="K102" s="774" t="s">
        <v>1594</v>
      </c>
    </row>
    <row r="103" spans="1:11" s="92" customFormat="1" ht="36" customHeight="1">
      <c r="A103" s="775">
        <v>92</v>
      </c>
      <c r="B103" s="783" t="s">
        <v>781</v>
      </c>
      <c r="C103" s="777" t="s">
        <v>305</v>
      </c>
      <c r="D103" s="778">
        <v>400</v>
      </c>
      <c r="E103" s="779">
        <v>2312</v>
      </c>
      <c r="F103" s="780">
        <v>0</v>
      </c>
      <c r="G103" s="780">
        <v>2312</v>
      </c>
      <c r="H103" s="780">
        <v>924800</v>
      </c>
      <c r="I103" s="781" t="s">
        <v>524</v>
      </c>
      <c r="J103" s="781" t="s">
        <v>1044</v>
      </c>
      <c r="K103" s="774" t="s">
        <v>1594</v>
      </c>
    </row>
    <row r="104" spans="1:11" s="92" customFormat="1" ht="36" customHeight="1">
      <c r="A104" s="775">
        <v>93</v>
      </c>
      <c r="B104" s="776" t="s">
        <v>84</v>
      </c>
      <c r="C104" s="777" t="s">
        <v>305</v>
      </c>
      <c r="D104" s="778">
        <v>800</v>
      </c>
      <c r="E104" s="779">
        <v>852</v>
      </c>
      <c r="F104" s="780">
        <v>0</v>
      </c>
      <c r="G104" s="780">
        <v>852</v>
      </c>
      <c r="H104" s="780">
        <v>681600</v>
      </c>
      <c r="I104" s="781" t="s">
        <v>368</v>
      </c>
      <c r="J104" s="781" t="s">
        <v>645</v>
      </c>
      <c r="K104" s="774" t="s">
        <v>1594</v>
      </c>
    </row>
    <row r="105" spans="1:11" s="92" customFormat="1" ht="36" customHeight="1">
      <c r="A105" s="775">
        <v>94</v>
      </c>
      <c r="B105" s="783" t="s">
        <v>782</v>
      </c>
      <c r="C105" s="777" t="s">
        <v>305</v>
      </c>
      <c r="D105" s="778">
        <v>400</v>
      </c>
      <c r="E105" s="779">
        <v>2312</v>
      </c>
      <c r="F105" s="780">
        <v>0</v>
      </c>
      <c r="G105" s="780">
        <v>2312</v>
      </c>
      <c r="H105" s="780">
        <v>924800</v>
      </c>
      <c r="I105" s="781" t="s">
        <v>524</v>
      </c>
      <c r="J105" s="781" t="s">
        <v>1044</v>
      </c>
      <c r="K105" s="774" t="s">
        <v>1594</v>
      </c>
    </row>
    <row r="106" spans="1:11" s="92" customFormat="1" ht="36" customHeight="1">
      <c r="A106" s="775">
        <v>95</v>
      </c>
      <c r="B106" s="776" t="s">
        <v>85</v>
      </c>
      <c r="C106" s="777" t="s">
        <v>305</v>
      </c>
      <c r="D106" s="778">
        <v>800</v>
      </c>
      <c r="E106" s="779">
        <v>852</v>
      </c>
      <c r="F106" s="780">
        <v>0</v>
      </c>
      <c r="G106" s="780">
        <v>852</v>
      </c>
      <c r="H106" s="780">
        <v>681600</v>
      </c>
      <c r="I106" s="781" t="s">
        <v>368</v>
      </c>
      <c r="J106" s="781" t="s">
        <v>645</v>
      </c>
      <c r="K106" s="774" t="s">
        <v>1594</v>
      </c>
    </row>
    <row r="107" spans="1:11" s="92" customFormat="1" ht="36" customHeight="1">
      <c r="A107" s="775">
        <v>96</v>
      </c>
      <c r="B107" s="776" t="s">
        <v>783</v>
      </c>
      <c r="C107" s="777" t="s">
        <v>305</v>
      </c>
      <c r="D107" s="778">
        <v>2</v>
      </c>
      <c r="E107" s="779">
        <v>174318</v>
      </c>
      <c r="F107" s="780">
        <v>0</v>
      </c>
      <c r="G107" s="780">
        <v>174318</v>
      </c>
      <c r="H107" s="780">
        <v>348636</v>
      </c>
      <c r="I107" s="781" t="s">
        <v>396</v>
      </c>
      <c r="J107" s="781" t="s">
        <v>1600</v>
      </c>
      <c r="K107" s="774" t="s">
        <v>1594</v>
      </c>
    </row>
    <row r="108" spans="1:11" s="92" customFormat="1" ht="36" customHeight="1">
      <c r="A108" s="775">
        <v>97</v>
      </c>
      <c r="B108" s="783" t="s">
        <v>784</v>
      </c>
      <c r="C108" s="777" t="s">
        <v>305</v>
      </c>
      <c r="D108" s="778">
        <v>2</v>
      </c>
      <c r="E108" s="779">
        <v>157955</v>
      </c>
      <c r="F108" s="780">
        <v>0</v>
      </c>
      <c r="G108" s="780">
        <v>157955</v>
      </c>
      <c r="H108" s="780">
        <v>315910</v>
      </c>
      <c r="I108" s="781" t="s">
        <v>396</v>
      </c>
      <c r="J108" s="781" t="s">
        <v>678</v>
      </c>
      <c r="K108" s="774" t="s">
        <v>1594</v>
      </c>
    </row>
    <row r="109" spans="1:11" s="92" customFormat="1" ht="36" customHeight="1">
      <c r="A109" s="775">
        <v>98</v>
      </c>
      <c r="B109" s="776" t="s">
        <v>785</v>
      </c>
      <c r="C109" s="777" t="s">
        <v>305</v>
      </c>
      <c r="D109" s="778">
        <v>2</v>
      </c>
      <c r="E109" s="779">
        <v>174318</v>
      </c>
      <c r="F109" s="780">
        <v>0</v>
      </c>
      <c r="G109" s="780">
        <v>174318</v>
      </c>
      <c r="H109" s="780">
        <v>348636</v>
      </c>
      <c r="I109" s="781" t="s">
        <v>396</v>
      </c>
      <c r="J109" s="781" t="s">
        <v>678</v>
      </c>
      <c r="K109" s="774" t="s">
        <v>1594</v>
      </c>
    </row>
    <row r="110" spans="1:11" s="92" customFormat="1" ht="36" customHeight="1">
      <c r="A110" s="775">
        <v>99</v>
      </c>
      <c r="B110" s="783" t="s">
        <v>786</v>
      </c>
      <c r="C110" s="777" t="s">
        <v>305</v>
      </c>
      <c r="D110" s="778">
        <v>8</v>
      </c>
      <c r="E110" s="779">
        <v>0</v>
      </c>
      <c r="F110" s="780">
        <v>0</v>
      </c>
      <c r="G110" s="780">
        <v>0</v>
      </c>
      <c r="H110" s="780">
        <v>0</v>
      </c>
      <c r="I110" s="781"/>
      <c r="J110" s="781"/>
      <c r="K110" s="774" t="s">
        <v>1594</v>
      </c>
    </row>
    <row r="111" spans="1:11" s="92" customFormat="1" ht="36" customHeight="1">
      <c r="A111" s="775">
        <v>100</v>
      </c>
      <c r="B111" s="776" t="s">
        <v>86</v>
      </c>
      <c r="C111" s="777" t="s">
        <v>305</v>
      </c>
      <c r="D111" s="778">
        <v>96</v>
      </c>
      <c r="E111" s="779">
        <v>5162</v>
      </c>
      <c r="F111" s="780">
        <v>0</v>
      </c>
      <c r="G111" s="780">
        <v>5162</v>
      </c>
      <c r="H111" s="780">
        <v>495552</v>
      </c>
      <c r="I111" s="781" t="s">
        <v>1601</v>
      </c>
      <c r="J111" s="781" t="s">
        <v>563</v>
      </c>
      <c r="K111" s="774" t="s">
        <v>1594</v>
      </c>
    </row>
    <row r="112" spans="1:11" s="92" customFormat="1" ht="36" customHeight="1">
      <c r="A112" s="775">
        <v>101</v>
      </c>
      <c r="B112" s="776" t="s">
        <v>87</v>
      </c>
      <c r="C112" s="777" t="s">
        <v>305</v>
      </c>
      <c r="D112" s="778">
        <v>48</v>
      </c>
      <c r="E112" s="779">
        <v>4545</v>
      </c>
      <c r="F112" s="780">
        <v>0</v>
      </c>
      <c r="G112" s="780">
        <v>4545</v>
      </c>
      <c r="H112" s="780">
        <v>218160</v>
      </c>
      <c r="I112" s="781" t="s">
        <v>1601</v>
      </c>
      <c r="J112" s="781" t="s">
        <v>563</v>
      </c>
      <c r="K112" s="774" t="s">
        <v>1594</v>
      </c>
    </row>
    <row r="113" spans="1:11" s="92" customFormat="1" ht="36" customHeight="1">
      <c r="A113" s="775">
        <v>102</v>
      </c>
      <c r="B113" s="776" t="s">
        <v>88</v>
      </c>
      <c r="C113" s="777" t="s">
        <v>314</v>
      </c>
      <c r="D113" s="778">
        <v>30</v>
      </c>
      <c r="E113" s="779">
        <v>378636</v>
      </c>
      <c r="F113" s="780">
        <v>60581.760000000002</v>
      </c>
      <c r="G113" s="780">
        <v>439218</v>
      </c>
      <c r="H113" s="780">
        <v>13176540</v>
      </c>
      <c r="I113" s="781" t="s">
        <v>356</v>
      </c>
      <c r="J113" s="781" t="s">
        <v>717</v>
      </c>
      <c r="K113" s="774" t="s">
        <v>1592</v>
      </c>
    </row>
    <row r="114" spans="1:11" s="92" customFormat="1" ht="36" customHeight="1">
      <c r="A114" s="775">
        <v>103</v>
      </c>
      <c r="B114" s="776" t="s">
        <v>89</v>
      </c>
      <c r="C114" s="777" t="s">
        <v>305</v>
      </c>
      <c r="D114" s="778">
        <v>24</v>
      </c>
      <c r="E114" s="779">
        <v>204690</v>
      </c>
      <c r="F114" s="780">
        <v>32750.400000000001</v>
      </c>
      <c r="G114" s="780">
        <v>237440</v>
      </c>
      <c r="H114" s="780">
        <v>5698560</v>
      </c>
      <c r="I114" s="781" t="s">
        <v>527</v>
      </c>
      <c r="J114" s="781" t="s">
        <v>1602</v>
      </c>
      <c r="K114" s="774" t="s">
        <v>1592</v>
      </c>
    </row>
    <row r="115" spans="1:11" s="92" customFormat="1" ht="36" customHeight="1">
      <c r="A115" s="775">
        <v>104</v>
      </c>
      <c r="B115" s="776" t="s">
        <v>90</v>
      </c>
      <c r="C115" s="777" t="s">
        <v>315</v>
      </c>
      <c r="D115" s="778">
        <v>4</v>
      </c>
      <c r="E115" s="779">
        <v>129792</v>
      </c>
      <c r="F115" s="780">
        <v>0</v>
      </c>
      <c r="G115" s="780">
        <v>129792</v>
      </c>
      <c r="H115" s="780">
        <v>519168</v>
      </c>
      <c r="I115" s="781" t="s">
        <v>564</v>
      </c>
      <c r="J115" s="781" t="s">
        <v>403</v>
      </c>
      <c r="K115" s="774" t="s">
        <v>1594</v>
      </c>
    </row>
    <row r="116" spans="1:11" s="92" customFormat="1" ht="36" customHeight="1">
      <c r="A116" s="775">
        <v>105</v>
      </c>
      <c r="B116" s="776" t="s">
        <v>91</v>
      </c>
      <c r="C116" s="777" t="s">
        <v>899</v>
      </c>
      <c r="D116" s="778">
        <v>30</v>
      </c>
      <c r="E116" s="779">
        <v>152039</v>
      </c>
      <c r="F116" s="780">
        <v>0</v>
      </c>
      <c r="G116" s="780">
        <v>152039</v>
      </c>
      <c r="H116" s="780">
        <v>4561170</v>
      </c>
      <c r="I116" s="781" t="s">
        <v>528</v>
      </c>
      <c r="J116" s="781" t="s">
        <v>404</v>
      </c>
      <c r="K116" s="774" t="s">
        <v>1594</v>
      </c>
    </row>
    <row r="117" spans="1:11" s="92" customFormat="1" ht="47.25">
      <c r="A117" s="775">
        <v>106</v>
      </c>
      <c r="B117" s="776" t="s">
        <v>92</v>
      </c>
      <c r="C117" s="777" t="s">
        <v>305</v>
      </c>
      <c r="D117" s="778">
        <v>12</v>
      </c>
      <c r="E117" s="779"/>
      <c r="F117" s="780">
        <v>0</v>
      </c>
      <c r="G117" s="780">
        <v>0</v>
      </c>
      <c r="H117" s="780">
        <v>0</v>
      </c>
      <c r="I117" s="781" t="s">
        <v>1603</v>
      </c>
      <c r="J117" s="781" t="s">
        <v>565</v>
      </c>
      <c r="K117" s="774" t="s">
        <v>1594</v>
      </c>
    </row>
    <row r="118" spans="1:11" s="92" customFormat="1" ht="41.25" customHeight="1">
      <c r="A118" s="775">
        <v>107</v>
      </c>
      <c r="B118" s="776" t="s">
        <v>93</v>
      </c>
      <c r="C118" s="777" t="s">
        <v>316</v>
      </c>
      <c r="D118" s="778">
        <v>8</v>
      </c>
      <c r="E118" s="779">
        <v>0</v>
      </c>
      <c r="F118" s="780">
        <v>0</v>
      </c>
      <c r="G118" s="780">
        <v>0</v>
      </c>
      <c r="H118" s="780">
        <v>0</v>
      </c>
      <c r="I118" s="781"/>
      <c r="J118" s="781"/>
      <c r="K118" s="774" t="s">
        <v>1594</v>
      </c>
    </row>
    <row r="119" spans="1:11" s="92" customFormat="1" ht="36" customHeight="1">
      <c r="A119" s="775">
        <v>108</v>
      </c>
      <c r="B119" s="776" t="s">
        <v>94</v>
      </c>
      <c r="C119" s="777" t="s">
        <v>305</v>
      </c>
      <c r="D119" s="778">
        <v>200</v>
      </c>
      <c r="E119" s="779">
        <v>9312</v>
      </c>
      <c r="F119" s="780">
        <v>1489.92</v>
      </c>
      <c r="G119" s="780">
        <v>10802</v>
      </c>
      <c r="H119" s="780">
        <v>2160400</v>
      </c>
      <c r="I119" s="781" t="s">
        <v>452</v>
      </c>
      <c r="J119" s="781" t="s">
        <v>725</v>
      </c>
      <c r="K119" s="774" t="s">
        <v>1592</v>
      </c>
    </row>
    <row r="120" spans="1:11" s="92" customFormat="1" ht="36" customHeight="1">
      <c r="A120" s="775">
        <v>109</v>
      </c>
      <c r="B120" s="776" t="s">
        <v>95</v>
      </c>
      <c r="C120" s="777" t="s">
        <v>305</v>
      </c>
      <c r="D120" s="778">
        <v>80</v>
      </c>
      <c r="E120" s="779">
        <v>9312</v>
      </c>
      <c r="F120" s="780">
        <v>1489.92</v>
      </c>
      <c r="G120" s="780">
        <v>10802</v>
      </c>
      <c r="H120" s="780">
        <v>864160</v>
      </c>
      <c r="I120" s="781" t="s">
        <v>452</v>
      </c>
      <c r="J120" s="781" t="s">
        <v>586</v>
      </c>
      <c r="K120" s="774" t="s">
        <v>1592</v>
      </c>
    </row>
    <row r="121" spans="1:11" s="92" customFormat="1" ht="36" customHeight="1">
      <c r="A121" s="775">
        <v>110</v>
      </c>
      <c r="B121" s="783" t="s">
        <v>787</v>
      </c>
      <c r="C121" s="777" t="s">
        <v>305</v>
      </c>
      <c r="D121" s="778">
        <v>4</v>
      </c>
      <c r="E121" s="779">
        <v>0</v>
      </c>
      <c r="F121" s="780">
        <v>0</v>
      </c>
      <c r="G121" s="780">
        <v>0</v>
      </c>
      <c r="H121" s="780">
        <v>0</v>
      </c>
      <c r="I121" s="781"/>
      <c r="J121" s="781"/>
      <c r="K121" s="774" t="s">
        <v>1594</v>
      </c>
    </row>
    <row r="122" spans="1:11" s="92" customFormat="1" ht="36" customHeight="1">
      <c r="A122" s="775">
        <v>111</v>
      </c>
      <c r="B122" s="783" t="s">
        <v>788</v>
      </c>
      <c r="C122" s="777" t="s">
        <v>305</v>
      </c>
      <c r="D122" s="778">
        <v>20</v>
      </c>
      <c r="E122" s="779">
        <v>14610</v>
      </c>
      <c r="F122" s="780">
        <v>0</v>
      </c>
      <c r="G122" s="780">
        <v>14610</v>
      </c>
      <c r="H122" s="780">
        <v>292200</v>
      </c>
      <c r="I122" s="781" t="s">
        <v>1604</v>
      </c>
      <c r="J122" s="781" t="s">
        <v>1605</v>
      </c>
      <c r="K122" s="774" t="s">
        <v>1594</v>
      </c>
    </row>
    <row r="123" spans="1:11" s="92" customFormat="1" ht="36" customHeight="1">
      <c r="A123" s="775">
        <v>112</v>
      </c>
      <c r="B123" s="783" t="s">
        <v>789</v>
      </c>
      <c r="C123" s="777" t="s">
        <v>305</v>
      </c>
      <c r="D123" s="778">
        <v>15</v>
      </c>
      <c r="E123" s="779">
        <v>0</v>
      </c>
      <c r="F123" s="780">
        <v>0</v>
      </c>
      <c r="G123" s="780">
        <v>0</v>
      </c>
      <c r="H123" s="780">
        <v>0</v>
      </c>
      <c r="I123" s="781"/>
      <c r="J123" s="781"/>
      <c r="K123" s="774" t="s">
        <v>1594</v>
      </c>
    </row>
    <row r="124" spans="1:11" s="375" customFormat="1" ht="36" customHeight="1">
      <c r="A124" s="775">
        <v>113</v>
      </c>
      <c r="B124" s="783" t="s">
        <v>790</v>
      </c>
      <c r="C124" s="777" t="s">
        <v>305</v>
      </c>
      <c r="D124" s="778">
        <v>15</v>
      </c>
      <c r="E124" s="779">
        <v>15000</v>
      </c>
      <c r="F124" s="780">
        <v>0</v>
      </c>
      <c r="G124" s="780">
        <v>15000</v>
      </c>
      <c r="H124" s="780">
        <v>225000</v>
      </c>
      <c r="I124" s="781" t="s">
        <v>1548</v>
      </c>
      <c r="J124" s="781" t="s">
        <v>681</v>
      </c>
      <c r="K124" s="784" t="s">
        <v>1594</v>
      </c>
    </row>
    <row r="125" spans="1:11" s="387" customFormat="1" ht="36" customHeight="1">
      <c r="A125" s="775">
        <v>114</v>
      </c>
      <c r="B125" s="776" t="s">
        <v>791</v>
      </c>
      <c r="C125" s="777" t="s">
        <v>305</v>
      </c>
      <c r="D125" s="778">
        <v>40</v>
      </c>
      <c r="E125" s="779">
        <v>19545</v>
      </c>
      <c r="F125" s="780">
        <v>0</v>
      </c>
      <c r="G125" s="780">
        <v>19545</v>
      </c>
      <c r="H125" s="780">
        <v>781800</v>
      </c>
      <c r="I125" s="787" t="s">
        <v>625</v>
      </c>
      <c r="J125" s="787" t="s">
        <v>566</v>
      </c>
      <c r="K125" s="788" t="s">
        <v>1594</v>
      </c>
    </row>
    <row r="126" spans="1:11" s="375" customFormat="1" ht="36" customHeight="1">
      <c r="A126" s="775">
        <v>115</v>
      </c>
      <c r="B126" s="776" t="s">
        <v>792</v>
      </c>
      <c r="C126" s="777" t="s">
        <v>305</v>
      </c>
      <c r="D126" s="778">
        <v>20</v>
      </c>
      <c r="E126" s="779">
        <v>19545</v>
      </c>
      <c r="F126" s="780">
        <v>0</v>
      </c>
      <c r="G126" s="780">
        <v>19545</v>
      </c>
      <c r="H126" s="780">
        <v>390900</v>
      </c>
      <c r="I126" s="781" t="s">
        <v>625</v>
      </c>
      <c r="J126" s="781" t="s">
        <v>566</v>
      </c>
      <c r="K126" s="784" t="s">
        <v>1594</v>
      </c>
    </row>
    <row r="127" spans="1:11" s="375" customFormat="1" ht="36" customHeight="1">
      <c r="A127" s="775">
        <v>116</v>
      </c>
      <c r="B127" s="783" t="s">
        <v>793</v>
      </c>
      <c r="C127" s="777" t="s">
        <v>305</v>
      </c>
      <c r="D127" s="778">
        <v>2</v>
      </c>
      <c r="E127" s="779">
        <v>0</v>
      </c>
      <c r="F127" s="780">
        <v>0</v>
      </c>
      <c r="G127" s="780">
        <v>0</v>
      </c>
      <c r="H127" s="780">
        <v>0</v>
      </c>
      <c r="I127" s="781"/>
      <c r="J127" s="781"/>
      <c r="K127" s="784" t="s">
        <v>1594</v>
      </c>
    </row>
    <row r="128" spans="1:11" s="375" customFormat="1" ht="36" customHeight="1">
      <c r="A128" s="775">
        <v>117</v>
      </c>
      <c r="B128" s="783" t="s">
        <v>794</v>
      </c>
      <c r="C128" s="777" t="s">
        <v>305</v>
      </c>
      <c r="D128" s="778">
        <v>2</v>
      </c>
      <c r="E128" s="779">
        <v>0</v>
      </c>
      <c r="F128" s="780">
        <v>0</v>
      </c>
      <c r="G128" s="780">
        <v>0</v>
      </c>
      <c r="H128" s="780">
        <v>0</v>
      </c>
      <c r="I128" s="781"/>
      <c r="J128" s="781"/>
      <c r="K128" s="784" t="s">
        <v>1594</v>
      </c>
    </row>
    <row r="129" spans="1:11" s="92" customFormat="1" ht="36" customHeight="1">
      <c r="A129" s="775">
        <v>118</v>
      </c>
      <c r="B129" s="783" t="s">
        <v>795</v>
      </c>
      <c r="C129" s="777" t="s">
        <v>305</v>
      </c>
      <c r="D129" s="778">
        <v>2</v>
      </c>
      <c r="E129" s="779">
        <v>0</v>
      </c>
      <c r="F129" s="780">
        <v>0</v>
      </c>
      <c r="G129" s="780">
        <v>0</v>
      </c>
      <c r="H129" s="780">
        <v>0</v>
      </c>
      <c r="I129" s="781"/>
      <c r="J129" s="781"/>
      <c r="K129" s="774" t="s">
        <v>1594</v>
      </c>
    </row>
    <row r="130" spans="1:11" s="391" customFormat="1" ht="36" customHeight="1">
      <c r="A130" s="775">
        <v>119</v>
      </c>
      <c r="B130" s="776" t="s">
        <v>796</v>
      </c>
      <c r="C130" s="777" t="s">
        <v>305</v>
      </c>
      <c r="D130" s="778">
        <v>10</v>
      </c>
      <c r="E130" s="779">
        <v>0</v>
      </c>
      <c r="F130" s="780">
        <v>0</v>
      </c>
      <c r="G130" s="780">
        <v>0</v>
      </c>
      <c r="H130" s="780">
        <v>0</v>
      </c>
      <c r="I130" s="777"/>
      <c r="J130" s="777"/>
      <c r="K130" s="789" t="s">
        <v>1594</v>
      </c>
    </row>
    <row r="131" spans="1:11" s="92" customFormat="1" ht="36" customHeight="1">
      <c r="A131" s="775">
        <v>120</v>
      </c>
      <c r="B131" s="776" t="s">
        <v>96</v>
      </c>
      <c r="C131" s="777" t="s">
        <v>305</v>
      </c>
      <c r="D131" s="778">
        <v>2000</v>
      </c>
      <c r="E131" s="779">
        <v>1424</v>
      </c>
      <c r="F131" s="780">
        <v>0</v>
      </c>
      <c r="G131" s="780">
        <v>1424</v>
      </c>
      <c r="H131" s="780">
        <v>2848000</v>
      </c>
      <c r="I131" s="781" t="s">
        <v>406</v>
      </c>
      <c r="J131" s="781" t="s">
        <v>568</v>
      </c>
      <c r="K131" s="774" t="s">
        <v>1594</v>
      </c>
    </row>
    <row r="132" spans="1:11" s="92" customFormat="1" ht="36" customHeight="1">
      <c r="A132" s="775">
        <v>121</v>
      </c>
      <c r="B132" s="783" t="s">
        <v>797</v>
      </c>
      <c r="C132" s="777" t="s">
        <v>305</v>
      </c>
      <c r="D132" s="778">
        <v>20</v>
      </c>
      <c r="E132" s="779">
        <v>261</v>
      </c>
      <c r="F132" s="780">
        <v>0</v>
      </c>
      <c r="G132" s="780">
        <v>261</v>
      </c>
      <c r="H132" s="780">
        <v>5220</v>
      </c>
      <c r="I132" s="781" t="s">
        <v>376</v>
      </c>
      <c r="J132" s="781" t="s">
        <v>1606</v>
      </c>
      <c r="K132" s="774" t="s">
        <v>1594</v>
      </c>
    </row>
    <row r="133" spans="1:11" s="377" customFormat="1" ht="36" customHeight="1">
      <c r="A133" s="775">
        <v>122</v>
      </c>
      <c r="B133" s="783" t="s">
        <v>798</v>
      </c>
      <c r="C133" s="777" t="s">
        <v>304</v>
      </c>
      <c r="D133" s="778">
        <v>4</v>
      </c>
      <c r="E133" s="779">
        <v>12000</v>
      </c>
      <c r="F133" s="780">
        <v>1920</v>
      </c>
      <c r="G133" s="780">
        <v>13920</v>
      </c>
      <c r="H133" s="780">
        <v>55680</v>
      </c>
      <c r="I133" s="781" t="s">
        <v>569</v>
      </c>
      <c r="J133" s="781" t="s">
        <v>409</v>
      </c>
      <c r="K133" s="785" t="s">
        <v>1592</v>
      </c>
    </row>
    <row r="134" spans="1:11" s="375" customFormat="1" ht="36" customHeight="1">
      <c r="A134" s="775">
        <v>123</v>
      </c>
      <c r="B134" s="776" t="s">
        <v>97</v>
      </c>
      <c r="C134" s="777" t="s">
        <v>304</v>
      </c>
      <c r="D134" s="778">
        <v>40</v>
      </c>
      <c r="E134" s="779">
        <v>12000</v>
      </c>
      <c r="F134" s="780">
        <v>1920</v>
      </c>
      <c r="G134" s="780">
        <v>13920</v>
      </c>
      <c r="H134" s="780">
        <v>556800</v>
      </c>
      <c r="I134" s="781" t="s">
        <v>569</v>
      </c>
      <c r="J134" s="781" t="s">
        <v>409</v>
      </c>
      <c r="K134" s="784" t="s">
        <v>1592</v>
      </c>
    </row>
    <row r="135" spans="1:11" s="92" customFormat="1" ht="36" customHeight="1">
      <c r="A135" s="775">
        <v>124</v>
      </c>
      <c r="B135" s="776" t="s">
        <v>98</v>
      </c>
      <c r="C135" s="777" t="s">
        <v>304</v>
      </c>
      <c r="D135" s="778">
        <v>4</v>
      </c>
      <c r="E135" s="779">
        <v>12000</v>
      </c>
      <c r="F135" s="780">
        <v>1920</v>
      </c>
      <c r="G135" s="780">
        <v>13920</v>
      </c>
      <c r="H135" s="780">
        <v>55680</v>
      </c>
      <c r="I135" s="781" t="s">
        <v>408</v>
      </c>
      <c r="J135" s="781" t="s">
        <v>409</v>
      </c>
      <c r="K135" s="774" t="s">
        <v>1592</v>
      </c>
    </row>
    <row r="136" spans="1:11" s="92" customFormat="1" ht="36" customHeight="1">
      <c r="A136" s="775">
        <v>125</v>
      </c>
      <c r="B136" s="776" t="s">
        <v>99</v>
      </c>
      <c r="C136" s="777" t="s">
        <v>304</v>
      </c>
      <c r="D136" s="778">
        <v>12</v>
      </c>
      <c r="E136" s="779">
        <v>13531</v>
      </c>
      <c r="F136" s="780">
        <v>2164.96</v>
      </c>
      <c r="G136" s="780">
        <v>15696</v>
      </c>
      <c r="H136" s="780">
        <v>188352</v>
      </c>
      <c r="I136" s="781" t="s">
        <v>569</v>
      </c>
      <c r="J136" s="781" t="s">
        <v>409</v>
      </c>
      <c r="K136" s="774" t="s">
        <v>1592</v>
      </c>
    </row>
    <row r="137" spans="1:11" s="92" customFormat="1" ht="36" customHeight="1">
      <c r="A137" s="775">
        <v>126</v>
      </c>
      <c r="B137" s="783" t="s">
        <v>799</v>
      </c>
      <c r="C137" s="777" t="s">
        <v>304</v>
      </c>
      <c r="D137" s="778">
        <v>4</v>
      </c>
      <c r="E137" s="779">
        <v>12000</v>
      </c>
      <c r="F137" s="780">
        <v>1920</v>
      </c>
      <c r="G137" s="780">
        <v>13920</v>
      </c>
      <c r="H137" s="780">
        <v>55680</v>
      </c>
      <c r="I137" s="781" t="s">
        <v>408</v>
      </c>
      <c r="J137" s="781" t="s">
        <v>370</v>
      </c>
      <c r="K137" s="774" t="s">
        <v>1592</v>
      </c>
    </row>
    <row r="138" spans="1:11" s="92" customFormat="1" ht="36" customHeight="1">
      <c r="A138" s="775">
        <v>127</v>
      </c>
      <c r="B138" s="776" t="s">
        <v>100</v>
      </c>
      <c r="C138" s="777" t="s">
        <v>304</v>
      </c>
      <c r="D138" s="778">
        <v>48</v>
      </c>
      <c r="E138" s="779">
        <v>3200</v>
      </c>
      <c r="F138" s="780">
        <v>0</v>
      </c>
      <c r="G138" s="780">
        <v>3200</v>
      </c>
      <c r="H138" s="780">
        <v>153600</v>
      </c>
      <c r="I138" s="781" t="s">
        <v>504</v>
      </c>
      <c r="J138" s="781" t="s">
        <v>410</v>
      </c>
      <c r="K138" s="774" t="s">
        <v>1594</v>
      </c>
    </row>
    <row r="139" spans="1:11" s="92" customFormat="1" ht="36" customHeight="1">
      <c r="A139" s="775">
        <v>128</v>
      </c>
      <c r="B139" s="776" t="s">
        <v>101</v>
      </c>
      <c r="C139" s="777" t="s">
        <v>317</v>
      </c>
      <c r="D139" s="778">
        <v>12</v>
      </c>
      <c r="E139" s="779">
        <v>0</v>
      </c>
      <c r="F139" s="780">
        <v>0</v>
      </c>
      <c r="G139" s="780">
        <v>0</v>
      </c>
      <c r="H139" s="780">
        <v>0</v>
      </c>
      <c r="I139" s="781"/>
      <c r="J139" s="781"/>
      <c r="K139" s="774" t="s">
        <v>1594</v>
      </c>
    </row>
    <row r="140" spans="1:11" s="92" customFormat="1" ht="36" customHeight="1">
      <c r="A140" s="775">
        <v>129</v>
      </c>
      <c r="B140" s="776" t="s">
        <v>102</v>
      </c>
      <c r="C140" s="777" t="s">
        <v>305</v>
      </c>
      <c r="D140" s="778">
        <v>600</v>
      </c>
      <c r="E140" s="779">
        <v>1761</v>
      </c>
      <c r="F140" s="780">
        <v>281.76</v>
      </c>
      <c r="G140" s="780">
        <v>2043</v>
      </c>
      <c r="H140" s="780">
        <v>1225800</v>
      </c>
      <c r="I140" s="781" t="s">
        <v>368</v>
      </c>
      <c r="J140" s="781" t="s">
        <v>533</v>
      </c>
      <c r="K140" s="774" t="s">
        <v>1592</v>
      </c>
    </row>
    <row r="141" spans="1:11" s="92" customFormat="1" ht="36" customHeight="1">
      <c r="A141" s="775">
        <v>130</v>
      </c>
      <c r="B141" s="783" t="s">
        <v>800</v>
      </c>
      <c r="C141" s="777" t="s">
        <v>305</v>
      </c>
      <c r="D141" s="778">
        <v>200</v>
      </c>
      <c r="E141" s="779">
        <v>4534</v>
      </c>
      <c r="F141" s="780">
        <v>0</v>
      </c>
      <c r="G141" s="780">
        <v>4534</v>
      </c>
      <c r="H141" s="780">
        <v>906800</v>
      </c>
      <c r="I141" s="781" t="s">
        <v>1607</v>
      </c>
      <c r="J141" s="781" t="s">
        <v>981</v>
      </c>
      <c r="K141" s="774" t="s">
        <v>1594</v>
      </c>
    </row>
    <row r="142" spans="1:11" s="375" customFormat="1" ht="36" customHeight="1">
      <c r="A142" s="775">
        <v>131</v>
      </c>
      <c r="B142" s="776" t="s">
        <v>103</v>
      </c>
      <c r="C142" s="777" t="s">
        <v>305</v>
      </c>
      <c r="D142" s="778">
        <v>6</v>
      </c>
      <c r="E142" s="779">
        <v>498231</v>
      </c>
      <c r="F142" s="780">
        <v>0</v>
      </c>
      <c r="G142" s="780">
        <v>498231</v>
      </c>
      <c r="H142" s="780">
        <v>2989386</v>
      </c>
      <c r="I142" s="781" t="s">
        <v>440</v>
      </c>
      <c r="J142" s="781" t="s">
        <v>1608</v>
      </c>
      <c r="K142" s="784" t="s">
        <v>1594</v>
      </c>
    </row>
    <row r="143" spans="1:11" s="92" customFormat="1" ht="36" customHeight="1">
      <c r="A143" s="775">
        <v>132</v>
      </c>
      <c r="B143" s="776" t="s">
        <v>104</v>
      </c>
      <c r="C143" s="777" t="s">
        <v>305</v>
      </c>
      <c r="D143" s="778">
        <v>8</v>
      </c>
      <c r="E143" s="779">
        <v>22727</v>
      </c>
      <c r="F143" s="780">
        <v>3636.32</v>
      </c>
      <c r="G143" s="780">
        <v>26363</v>
      </c>
      <c r="H143" s="780">
        <v>210904</v>
      </c>
      <c r="I143" s="781" t="s">
        <v>384</v>
      </c>
      <c r="J143" s="781" t="s">
        <v>726</v>
      </c>
      <c r="K143" s="774" t="s">
        <v>1592</v>
      </c>
    </row>
    <row r="144" spans="1:11" s="92" customFormat="1" ht="36" customHeight="1">
      <c r="A144" s="775">
        <v>133</v>
      </c>
      <c r="B144" s="776" t="s">
        <v>105</v>
      </c>
      <c r="C144" s="777" t="s">
        <v>318</v>
      </c>
      <c r="D144" s="778">
        <v>8</v>
      </c>
      <c r="E144" s="779">
        <v>18181</v>
      </c>
      <c r="F144" s="780">
        <v>2908.96</v>
      </c>
      <c r="G144" s="780">
        <v>21090</v>
      </c>
      <c r="H144" s="780">
        <v>168720</v>
      </c>
      <c r="I144" s="781" t="s">
        <v>384</v>
      </c>
      <c r="J144" s="781" t="s">
        <v>1609</v>
      </c>
      <c r="K144" s="774" t="s">
        <v>1592</v>
      </c>
    </row>
    <row r="145" spans="1:11" s="377" customFormat="1" ht="36" customHeight="1">
      <c r="A145" s="775">
        <v>134</v>
      </c>
      <c r="B145" s="776" t="s">
        <v>106</v>
      </c>
      <c r="C145" s="777" t="s">
        <v>319</v>
      </c>
      <c r="D145" s="778">
        <v>10</v>
      </c>
      <c r="E145" s="779">
        <v>11960</v>
      </c>
      <c r="F145" s="780">
        <v>1913.6000000000001</v>
      </c>
      <c r="G145" s="780">
        <v>13874</v>
      </c>
      <c r="H145" s="780">
        <v>138740</v>
      </c>
      <c r="I145" s="781" t="s">
        <v>395</v>
      </c>
      <c r="J145" s="781" t="s">
        <v>572</v>
      </c>
      <c r="K145" s="785" t="s">
        <v>1592</v>
      </c>
    </row>
    <row r="146" spans="1:11" s="370" customFormat="1" ht="36" customHeight="1">
      <c r="A146" s="775">
        <v>135</v>
      </c>
      <c r="B146" s="776" t="s">
        <v>107</v>
      </c>
      <c r="C146" s="777" t="s">
        <v>319</v>
      </c>
      <c r="D146" s="778">
        <v>16</v>
      </c>
      <c r="E146" s="779">
        <v>11960</v>
      </c>
      <c r="F146" s="780">
        <v>1913.6000000000001</v>
      </c>
      <c r="G146" s="780">
        <v>13874</v>
      </c>
      <c r="H146" s="780">
        <v>221984</v>
      </c>
      <c r="I146" s="777" t="s">
        <v>395</v>
      </c>
      <c r="J146" s="777" t="s">
        <v>573</v>
      </c>
      <c r="K146" s="782" t="s">
        <v>1592</v>
      </c>
    </row>
    <row r="147" spans="1:11" s="370" customFormat="1" ht="36" customHeight="1">
      <c r="A147" s="775">
        <v>136</v>
      </c>
      <c r="B147" s="776" t="s">
        <v>108</v>
      </c>
      <c r="C147" s="777" t="s">
        <v>320</v>
      </c>
      <c r="D147" s="778">
        <v>100</v>
      </c>
      <c r="E147" s="779">
        <v>23914</v>
      </c>
      <c r="F147" s="780">
        <v>3826.2400000000002</v>
      </c>
      <c r="G147" s="780">
        <v>27740</v>
      </c>
      <c r="H147" s="780">
        <v>2774000</v>
      </c>
      <c r="I147" s="777" t="s">
        <v>574</v>
      </c>
      <c r="J147" s="777" t="s">
        <v>575</v>
      </c>
      <c r="K147" s="782" t="s">
        <v>1592</v>
      </c>
    </row>
    <row r="148" spans="1:11" s="370" customFormat="1" ht="36" customHeight="1">
      <c r="A148" s="775">
        <v>137</v>
      </c>
      <c r="B148" s="776" t="s">
        <v>109</v>
      </c>
      <c r="C148" s="777" t="s">
        <v>305</v>
      </c>
      <c r="D148" s="778">
        <v>8</v>
      </c>
      <c r="E148" s="779">
        <v>0</v>
      </c>
      <c r="F148" s="780">
        <v>0</v>
      </c>
      <c r="G148" s="780">
        <v>0</v>
      </c>
      <c r="H148" s="780">
        <v>0</v>
      </c>
      <c r="I148" s="777"/>
      <c r="J148" s="777"/>
      <c r="K148" s="782" t="s">
        <v>1594</v>
      </c>
    </row>
    <row r="149" spans="1:11" s="370" customFormat="1" ht="36" customHeight="1">
      <c r="A149" s="775">
        <v>138</v>
      </c>
      <c r="B149" s="776" t="s">
        <v>110</v>
      </c>
      <c r="C149" s="777" t="s">
        <v>320</v>
      </c>
      <c r="D149" s="778">
        <v>80</v>
      </c>
      <c r="E149" s="779">
        <v>9700</v>
      </c>
      <c r="F149" s="780">
        <v>1552</v>
      </c>
      <c r="G149" s="780">
        <v>11252</v>
      </c>
      <c r="H149" s="780">
        <v>900160</v>
      </c>
      <c r="I149" s="777" t="s">
        <v>384</v>
      </c>
      <c r="J149" s="777" t="s">
        <v>680</v>
      </c>
      <c r="K149" s="782" t="s">
        <v>1592</v>
      </c>
    </row>
    <row r="150" spans="1:11" s="92" customFormat="1" ht="36" customHeight="1">
      <c r="A150" s="775">
        <v>139</v>
      </c>
      <c r="B150" s="776" t="s">
        <v>801</v>
      </c>
      <c r="C150" s="777" t="s">
        <v>326</v>
      </c>
      <c r="D150" s="778">
        <v>10</v>
      </c>
      <c r="E150" s="779">
        <v>0</v>
      </c>
      <c r="F150" s="780">
        <v>0</v>
      </c>
      <c r="G150" s="780">
        <v>0</v>
      </c>
      <c r="H150" s="780">
        <v>0</v>
      </c>
      <c r="I150" s="781"/>
      <c r="J150" s="781"/>
      <c r="K150" s="774" t="s">
        <v>1594</v>
      </c>
    </row>
    <row r="151" spans="1:11" s="92" customFormat="1" ht="36" customHeight="1">
      <c r="A151" s="775">
        <v>140</v>
      </c>
      <c r="B151" s="776" t="s">
        <v>111</v>
      </c>
      <c r="C151" s="777" t="s">
        <v>305</v>
      </c>
      <c r="D151" s="778">
        <v>1200</v>
      </c>
      <c r="E151" s="779">
        <v>113</v>
      </c>
      <c r="F151" s="780">
        <v>18.080000000000002</v>
      </c>
      <c r="G151" s="780">
        <v>131</v>
      </c>
      <c r="H151" s="780">
        <v>157200</v>
      </c>
      <c r="I151" s="790" t="s">
        <v>1610</v>
      </c>
      <c r="J151" s="781" t="s">
        <v>576</v>
      </c>
      <c r="K151" s="774" t="s">
        <v>1592</v>
      </c>
    </row>
    <row r="152" spans="1:11" s="370" customFormat="1" ht="36" customHeight="1">
      <c r="A152" s="775">
        <v>141</v>
      </c>
      <c r="B152" s="776" t="s">
        <v>112</v>
      </c>
      <c r="C152" s="777" t="s">
        <v>305</v>
      </c>
      <c r="D152" s="778">
        <v>10</v>
      </c>
      <c r="E152" s="779">
        <v>19886</v>
      </c>
      <c r="F152" s="780">
        <v>0</v>
      </c>
      <c r="G152" s="780">
        <v>19886</v>
      </c>
      <c r="H152" s="780">
        <v>198860</v>
      </c>
      <c r="I152" s="777" t="s">
        <v>368</v>
      </c>
      <c r="J152" s="777" t="s">
        <v>577</v>
      </c>
      <c r="K152" s="782" t="s">
        <v>1594</v>
      </c>
    </row>
    <row r="153" spans="1:11" s="92" customFormat="1" ht="36" customHeight="1">
      <c r="A153" s="775">
        <v>142</v>
      </c>
      <c r="B153" s="776" t="s">
        <v>113</v>
      </c>
      <c r="C153" s="777" t="s">
        <v>305</v>
      </c>
      <c r="D153" s="778">
        <v>5600</v>
      </c>
      <c r="E153" s="779">
        <v>1373</v>
      </c>
      <c r="F153" s="780">
        <v>0</v>
      </c>
      <c r="G153" s="780">
        <v>1373</v>
      </c>
      <c r="H153" s="780">
        <v>7688800</v>
      </c>
      <c r="I153" s="781" t="s">
        <v>364</v>
      </c>
      <c r="J153" s="781" t="s">
        <v>375</v>
      </c>
      <c r="K153" s="774" t="s">
        <v>1594</v>
      </c>
    </row>
    <row r="154" spans="1:11" s="92" customFormat="1" ht="36" customHeight="1">
      <c r="A154" s="775">
        <v>143</v>
      </c>
      <c r="B154" s="776" t="s">
        <v>114</v>
      </c>
      <c r="C154" s="777" t="s">
        <v>305</v>
      </c>
      <c r="D154" s="778">
        <v>8</v>
      </c>
      <c r="E154" s="779">
        <v>11136</v>
      </c>
      <c r="F154" s="780">
        <v>0</v>
      </c>
      <c r="G154" s="780">
        <v>11136</v>
      </c>
      <c r="H154" s="780">
        <v>89088</v>
      </c>
      <c r="I154" s="781" t="s">
        <v>368</v>
      </c>
      <c r="J154" s="781" t="s">
        <v>578</v>
      </c>
      <c r="K154" s="774" t="s">
        <v>1594</v>
      </c>
    </row>
    <row r="155" spans="1:11" s="92" customFormat="1" ht="36" customHeight="1">
      <c r="A155" s="775">
        <v>144</v>
      </c>
      <c r="B155" s="776" t="s">
        <v>115</v>
      </c>
      <c r="C155" s="777" t="s">
        <v>305</v>
      </c>
      <c r="D155" s="778">
        <v>200</v>
      </c>
      <c r="E155" s="779">
        <v>1705</v>
      </c>
      <c r="F155" s="780">
        <v>0</v>
      </c>
      <c r="G155" s="780">
        <v>1705</v>
      </c>
      <c r="H155" s="780">
        <v>341000</v>
      </c>
      <c r="I155" s="781" t="s">
        <v>364</v>
      </c>
      <c r="J155" s="781" t="s">
        <v>555</v>
      </c>
      <c r="K155" s="774" t="s">
        <v>1594</v>
      </c>
    </row>
    <row r="156" spans="1:11" s="92" customFormat="1" ht="36" customHeight="1">
      <c r="A156" s="775">
        <v>145</v>
      </c>
      <c r="B156" s="776" t="s">
        <v>116</v>
      </c>
      <c r="C156" s="777" t="s">
        <v>321</v>
      </c>
      <c r="D156" s="778">
        <v>60</v>
      </c>
      <c r="E156" s="779">
        <v>66193</v>
      </c>
      <c r="F156" s="780">
        <v>0</v>
      </c>
      <c r="G156" s="780">
        <v>66193</v>
      </c>
      <c r="H156" s="780">
        <v>3971580</v>
      </c>
      <c r="I156" s="781" t="s">
        <v>580</v>
      </c>
      <c r="J156" s="781" t="s">
        <v>418</v>
      </c>
      <c r="K156" s="774" t="s">
        <v>1594</v>
      </c>
    </row>
    <row r="157" spans="1:11" s="92" customFormat="1" ht="36" customHeight="1">
      <c r="A157" s="775">
        <v>146</v>
      </c>
      <c r="B157" s="776" t="s">
        <v>117</v>
      </c>
      <c r="C157" s="777" t="s">
        <v>316</v>
      </c>
      <c r="D157" s="778">
        <v>40</v>
      </c>
      <c r="E157" s="779">
        <v>19092</v>
      </c>
      <c r="F157" s="780">
        <v>0</v>
      </c>
      <c r="G157" s="780">
        <v>19092</v>
      </c>
      <c r="H157" s="780">
        <v>763680</v>
      </c>
      <c r="I157" s="781" t="s">
        <v>504</v>
      </c>
      <c r="J157" s="781" t="s">
        <v>420</v>
      </c>
      <c r="K157" s="774" t="s">
        <v>1594</v>
      </c>
    </row>
    <row r="158" spans="1:11" s="92" customFormat="1" ht="36" customHeight="1">
      <c r="A158" s="775">
        <v>147</v>
      </c>
      <c r="B158" s="776" t="s">
        <v>118</v>
      </c>
      <c r="C158" s="777" t="s">
        <v>322</v>
      </c>
      <c r="D158" s="778">
        <v>120</v>
      </c>
      <c r="E158" s="779">
        <v>19092</v>
      </c>
      <c r="F158" s="780">
        <v>0</v>
      </c>
      <c r="G158" s="780">
        <v>19092</v>
      </c>
      <c r="H158" s="780">
        <v>2291040</v>
      </c>
      <c r="I158" s="781" t="s">
        <v>504</v>
      </c>
      <c r="J158" s="781" t="s">
        <v>420</v>
      </c>
      <c r="K158" s="774" t="s">
        <v>1594</v>
      </c>
    </row>
    <row r="159" spans="1:11" s="92" customFormat="1" ht="36" customHeight="1">
      <c r="A159" s="775">
        <v>148</v>
      </c>
      <c r="B159" s="776" t="s">
        <v>119</v>
      </c>
      <c r="C159" s="777" t="s">
        <v>323</v>
      </c>
      <c r="D159" s="778">
        <v>80</v>
      </c>
      <c r="E159" s="779">
        <v>31250</v>
      </c>
      <c r="F159" s="780">
        <v>0</v>
      </c>
      <c r="G159" s="780">
        <v>31250</v>
      </c>
      <c r="H159" s="780">
        <v>2500000</v>
      </c>
      <c r="I159" s="781" t="s">
        <v>504</v>
      </c>
      <c r="J159" s="781" t="s">
        <v>1173</v>
      </c>
      <c r="K159" s="774" t="s">
        <v>1594</v>
      </c>
    </row>
    <row r="160" spans="1:11" s="92" customFormat="1" ht="36" customHeight="1">
      <c r="A160" s="775">
        <v>149</v>
      </c>
      <c r="B160" s="776" t="s">
        <v>802</v>
      </c>
      <c r="C160" s="777" t="s">
        <v>305</v>
      </c>
      <c r="D160" s="778">
        <v>160</v>
      </c>
      <c r="E160" s="779">
        <v>705</v>
      </c>
      <c r="F160" s="780">
        <v>112.8</v>
      </c>
      <c r="G160" s="780">
        <v>818</v>
      </c>
      <c r="H160" s="780">
        <v>130880</v>
      </c>
      <c r="I160" s="781" t="s">
        <v>393</v>
      </c>
      <c r="J160" s="781" t="s">
        <v>1611</v>
      </c>
      <c r="K160" s="774" t="s">
        <v>1592</v>
      </c>
    </row>
    <row r="161" spans="1:11" s="92" customFormat="1" ht="36" customHeight="1">
      <c r="A161" s="775">
        <v>150</v>
      </c>
      <c r="B161" s="776" t="s">
        <v>803</v>
      </c>
      <c r="C161" s="777"/>
      <c r="D161" s="778">
        <v>100</v>
      </c>
      <c r="E161" s="779">
        <v>0</v>
      </c>
      <c r="F161" s="780">
        <v>0</v>
      </c>
      <c r="G161" s="780">
        <v>0</v>
      </c>
      <c r="H161" s="780">
        <v>0</v>
      </c>
      <c r="I161" s="781"/>
      <c r="J161" s="781"/>
      <c r="K161" s="774" t="s">
        <v>1594</v>
      </c>
    </row>
    <row r="162" spans="1:11" s="92" customFormat="1" ht="36" customHeight="1">
      <c r="A162" s="775">
        <v>151</v>
      </c>
      <c r="B162" s="776" t="s">
        <v>804</v>
      </c>
      <c r="C162" s="777" t="s">
        <v>305</v>
      </c>
      <c r="D162" s="778">
        <v>200</v>
      </c>
      <c r="E162" s="779">
        <v>4432</v>
      </c>
      <c r="F162" s="780">
        <v>709.12</v>
      </c>
      <c r="G162" s="780">
        <v>5141</v>
      </c>
      <c r="H162" s="780">
        <v>1028200</v>
      </c>
      <c r="I162" s="781" t="s">
        <v>368</v>
      </c>
      <c r="J162" s="781" t="s">
        <v>582</v>
      </c>
      <c r="K162" s="774" t="s">
        <v>1592</v>
      </c>
    </row>
    <row r="163" spans="1:11" s="92" customFormat="1" ht="36" customHeight="1">
      <c r="A163" s="775">
        <v>152</v>
      </c>
      <c r="B163" s="776" t="s">
        <v>805</v>
      </c>
      <c r="C163" s="777" t="s">
        <v>305</v>
      </c>
      <c r="D163" s="778">
        <v>400</v>
      </c>
      <c r="E163" s="779">
        <v>4432</v>
      </c>
      <c r="F163" s="780">
        <v>709.12</v>
      </c>
      <c r="G163" s="780">
        <v>5141</v>
      </c>
      <c r="H163" s="780">
        <v>2056400</v>
      </c>
      <c r="I163" s="781" t="s">
        <v>368</v>
      </c>
      <c r="J163" s="781" t="s">
        <v>476</v>
      </c>
      <c r="K163" s="774" t="s">
        <v>1592</v>
      </c>
    </row>
    <row r="164" spans="1:11" s="92" customFormat="1" ht="36" customHeight="1">
      <c r="A164" s="775">
        <v>153</v>
      </c>
      <c r="B164" s="776" t="s">
        <v>806</v>
      </c>
      <c r="C164" s="777" t="s">
        <v>305</v>
      </c>
      <c r="D164" s="778">
        <v>200</v>
      </c>
      <c r="E164" s="779">
        <v>4909</v>
      </c>
      <c r="F164" s="780">
        <v>785.44</v>
      </c>
      <c r="G164" s="780">
        <v>5694</v>
      </c>
      <c r="H164" s="780">
        <v>1138800</v>
      </c>
      <c r="I164" s="781" t="s">
        <v>368</v>
      </c>
      <c r="J164" s="781" t="s">
        <v>476</v>
      </c>
      <c r="K164" s="774" t="s">
        <v>1592</v>
      </c>
    </row>
    <row r="165" spans="1:11" s="92" customFormat="1" ht="36" customHeight="1">
      <c r="A165" s="775">
        <v>154</v>
      </c>
      <c r="B165" s="776" t="s">
        <v>120</v>
      </c>
      <c r="C165" s="777" t="s">
        <v>305</v>
      </c>
      <c r="D165" s="778">
        <v>200</v>
      </c>
      <c r="E165" s="779">
        <v>0</v>
      </c>
      <c r="F165" s="780">
        <v>0</v>
      </c>
      <c r="G165" s="780">
        <v>0</v>
      </c>
      <c r="H165" s="780">
        <v>0</v>
      </c>
      <c r="I165" s="781"/>
      <c r="J165" s="781"/>
      <c r="K165" s="774" t="s">
        <v>1594</v>
      </c>
    </row>
    <row r="166" spans="1:11" s="375" customFormat="1" ht="36" customHeight="1">
      <c r="A166" s="775">
        <v>155</v>
      </c>
      <c r="B166" s="776" t="s">
        <v>121</v>
      </c>
      <c r="C166" s="777" t="s">
        <v>22</v>
      </c>
      <c r="D166" s="778">
        <v>4</v>
      </c>
      <c r="E166" s="779">
        <v>398</v>
      </c>
      <c r="F166" s="780">
        <v>0</v>
      </c>
      <c r="G166" s="780">
        <v>398</v>
      </c>
      <c r="H166" s="780">
        <v>1592</v>
      </c>
      <c r="I166" s="781" t="s">
        <v>1612</v>
      </c>
      <c r="J166" s="781"/>
      <c r="K166" s="784" t="s">
        <v>1594</v>
      </c>
    </row>
    <row r="167" spans="1:11" s="92" customFormat="1" ht="36" customHeight="1">
      <c r="A167" s="775">
        <v>156</v>
      </c>
      <c r="B167" s="776" t="s">
        <v>122</v>
      </c>
      <c r="C167" s="777" t="s">
        <v>324</v>
      </c>
      <c r="D167" s="778">
        <v>200</v>
      </c>
      <c r="E167" s="779">
        <v>5700</v>
      </c>
      <c r="F167" s="780">
        <v>0</v>
      </c>
      <c r="G167" s="780">
        <v>5700</v>
      </c>
      <c r="H167" s="780">
        <v>1140000</v>
      </c>
      <c r="I167" s="781" t="s">
        <v>584</v>
      </c>
      <c r="J167" s="781" t="s">
        <v>585</v>
      </c>
      <c r="K167" s="774" t="s">
        <v>1594</v>
      </c>
    </row>
    <row r="168" spans="1:11" s="92" customFormat="1" ht="36" customHeight="1">
      <c r="A168" s="775">
        <v>157</v>
      </c>
      <c r="B168" s="776" t="s">
        <v>123</v>
      </c>
      <c r="C168" s="777" t="s">
        <v>305</v>
      </c>
      <c r="D168" s="778">
        <v>48</v>
      </c>
      <c r="E168" s="779">
        <v>7701</v>
      </c>
      <c r="F168" s="780">
        <v>0</v>
      </c>
      <c r="G168" s="780">
        <v>7701</v>
      </c>
      <c r="H168" s="780">
        <v>369648</v>
      </c>
      <c r="I168" s="781" t="s">
        <v>1613</v>
      </c>
      <c r="J168" s="781" t="s">
        <v>709</v>
      </c>
      <c r="K168" s="774" t="s">
        <v>1594</v>
      </c>
    </row>
    <row r="169" spans="1:11" s="92" customFormat="1" ht="36" customHeight="1">
      <c r="A169" s="775">
        <v>158</v>
      </c>
      <c r="B169" s="776" t="s">
        <v>124</v>
      </c>
      <c r="C169" s="777" t="s">
        <v>305</v>
      </c>
      <c r="D169" s="778">
        <v>48</v>
      </c>
      <c r="E169" s="779">
        <v>0</v>
      </c>
      <c r="F169" s="780">
        <v>0</v>
      </c>
      <c r="G169" s="780">
        <v>0</v>
      </c>
      <c r="H169" s="780">
        <v>0</v>
      </c>
      <c r="I169" s="781"/>
      <c r="J169" s="781"/>
      <c r="K169" s="774" t="s">
        <v>1594</v>
      </c>
    </row>
    <row r="170" spans="1:11" s="92" customFormat="1" ht="36" customHeight="1">
      <c r="A170" s="775">
        <v>159</v>
      </c>
      <c r="B170" s="776" t="s">
        <v>125</v>
      </c>
      <c r="C170" s="777" t="s">
        <v>305</v>
      </c>
      <c r="D170" s="778">
        <v>40</v>
      </c>
      <c r="E170" s="779">
        <v>1048</v>
      </c>
      <c r="F170" s="780">
        <v>0</v>
      </c>
      <c r="G170" s="780">
        <v>989</v>
      </c>
      <c r="H170" s="780">
        <v>39560</v>
      </c>
      <c r="I170" s="781" t="s">
        <v>433</v>
      </c>
      <c r="J170" s="781" t="s">
        <v>653</v>
      </c>
      <c r="K170" s="774" t="s">
        <v>1594</v>
      </c>
    </row>
    <row r="171" spans="1:11" s="92" customFormat="1" ht="36" customHeight="1">
      <c r="A171" s="775">
        <v>160</v>
      </c>
      <c r="B171" s="776" t="s">
        <v>126</v>
      </c>
      <c r="C171" s="777" t="s">
        <v>305</v>
      </c>
      <c r="D171" s="778">
        <v>250</v>
      </c>
      <c r="E171" s="779">
        <v>0</v>
      </c>
      <c r="F171" s="780">
        <v>0</v>
      </c>
      <c r="G171" s="780">
        <v>0</v>
      </c>
      <c r="H171" s="780">
        <v>0</v>
      </c>
      <c r="I171" s="781"/>
      <c r="J171" s="781"/>
      <c r="K171" s="774" t="s">
        <v>1594</v>
      </c>
    </row>
    <row r="172" spans="1:11" s="92" customFormat="1" ht="36" customHeight="1">
      <c r="A172" s="775">
        <v>161</v>
      </c>
      <c r="B172" s="776" t="s">
        <v>127</v>
      </c>
      <c r="C172" s="777" t="s">
        <v>325</v>
      </c>
      <c r="D172" s="778">
        <v>4</v>
      </c>
      <c r="E172" s="779">
        <v>6300</v>
      </c>
      <c r="F172" s="780">
        <v>1008</v>
      </c>
      <c r="G172" s="780">
        <v>7308</v>
      </c>
      <c r="H172" s="780">
        <v>29232</v>
      </c>
      <c r="I172" s="781" t="s">
        <v>1614</v>
      </c>
      <c r="J172" s="781" t="s">
        <v>587</v>
      </c>
      <c r="K172" s="774" t="s">
        <v>1592</v>
      </c>
    </row>
    <row r="173" spans="1:11" s="92" customFormat="1" ht="36" customHeight="1">
      <c r="A173" s="775">
        <v>162</v>
      </c>
      <c r="B173" s="776" t="s">
        <v>128</v>
      </c>
      <c r="C173" s="777" t="s">
        <v>305</v>
      </c>
      <c r="D173" s="778">
        <v>30</v>
      </c>
      <c r="E173" s="779">
        <v>17247</v>
      </c>
      <c r="F173" s="780">
        <v>0</v>
      </c>
      <c r="G173" s="780">
        <v>17247</v>
      </c>
      <c r="H173" s="780">
        <v>517410</v>
      </c>
      <c r="I173" s="781" t="s">
        <v>534</v>
      </c>
      <c r="J173" s="781" t="s">
        <v>370</v>
      </c>
      <c r="K173" s="774" t="s">
        <v>1594</v>
      </c>
    </row>
    <row r="174" spans="1:11" s="402" customFormat="1" ht="36" customHeight="1">
      <c r="A174" s="775">
        <v>163</v>
      </c>
      <c r="B174" s="776" t="s">
        <v>129</v>
      </c>
      <c r="C174" s="777" t="s">
        <v>305</v>
      </c>
      <c r="D174" s="778">
        <v>200</v>
      </c>
      <c r="E174" s="779">
        <v>4090</v>
      </c>
      <c r="F174" s="780">
        <v>654.4</v>
      </c>
      <c r="G174" s="780">
        <v>4744</v>
      </c>
      <c r="H174" s="780">
        <v>948800</v>
      </c>
      <c r="I174" s="791" t="s">
        <v>654</v>
      </c>
      <c r="J174" s="787" t="s">
        <v>588</v>
      </c>
      <c r="K174" s="792" t="s">
        <v>1592</v>
      </c>
    </row>
    <row r="175" spans="1:11" s="402" customFormat="1" ht="36" customHeight="1">
      <c r="A175" s="775">
        <v>164</v>
      </c>
      <c r="B175" s="776" t="s">
        <v>130</v>
      </c>
      <c r="C175" s="777" t="s">
        <v>305</v>
      </c>
      <c r="D175" s="778">
        <v>6000</v>
      </c>
      <c r="E175" s="779">
        <v>114</v>
      </c>
      <c r="F175" s="780">
        <v>18.240000000000002</v>
      </c>
      <c r="G175" s="780">
        <v>132</v>
      </c>
      <c r="H175" s="780">
        <v>792000</v>
      </c>
      <c r="I175" s="791" t="s">
        <v>1610</v>
      </c>
      <c r="J175" s="787" t="s">
        <v>576</v>
      </c>
      <c r="K175" s="792" t="s">
        <v>1592</v>
      </c>
    </row>
    <row r="176" spans="1:11" s="402" customFormat="1" ht="36" customHeight="1">
      <c r="A176" s="775">
        <v>165</v>
      </c>
      <c r="B176" s="776" t="s">
        <v>131</v>
      </c>
      <c r="C176" s="777" t="s">
        <v>326</v>
      </c>
      <c r="D176" s="778">
        <v>40</v>
      </c>
      <c r="E176" s="779">
        <v>0</v>
      </c>
      <c r="F176" s="780">
        <v>0</v>
      </c>
      <c r="G176" s="780">
        <v>0</v>
      </c>
      <c r="H176" s="780">
        <v>0</v>
      </c>
      <c r="I176" s="787"/>
      <c r="J176" s="787"/>
      <c r="K176" s="792" t="s">
        <v>1594</v>
      </c>
    </row>
    <row r="177" spans="1:11" s="92" customFormat="1" ht="36" customHeight="1">
      <c r="A177" s="775">
        <v>166</v>
      </c>
      <c r="B177" s="776" t="s">
        <v>132</v>
      </c>
      <c r="C177" s="777" t="s">
        <v>327</v>
      </c>
      <c r="D177" s="778">
        <v>120</v>
      </c>
      <c r="E177" s="779">
        <v>29625</v>
      </c>
      <c r="F177" s="780">
        <v>4740</v>
      </c>
      <c r="G177" s="780">
        <v>34365</v>
      </c>
      <c r="H177" s="780">
        <v>4123800</v>
      </c>
      <c r="I177" s="781" t="s">
        <v>1615</v>
      </c>
      <c r="J177" s="781" t="s">
        <v>1616</v>
      </c>
      <c r="K177" s="774" t="s">
        <v>1592</v>
      </c>
    </row>
    <row r="178" spans="1:11" s="402" customFormat="1" ht="36" customHeight="1">
      <c r="A178" s="775">
        <v>167</v>
      </c>
      <c r="B178" s="776" t="s">
        <v>133</v>
      </c>
      <c r="C178" s="777" t="s">
        <v>328</v>
      </c>
      <c r="D178" s="778">
        <v>20</v>
      </c>
      <c r="E178" s="779">
        <v>43637</v>
      </c>
      <c r="F178" s="780">
        <v>0</v>
      </c>
      <c r="G178" s="780">
        <v>43637</v>
      </c>
      <c r="H178" s="780">
        <v>872740</v>
      </c>
      <c r="I178" s="787" t="s">
        <v>548</v>
      </c>
      <c r="J178" s="787" t="s">
        <v>1556</v>
      </c>
      <c r="K178" s="792" t="s">
        <v>1594</v>
      </c>
    </row>
    <row r="179" spans="1:11" s="402" customFormat="1" ht="36" customHeight="1">
      <c r="A179" s="775">
        <v>168</v>
      </c>
      <c r="B179" s="776" t="s">
        <v>134</v>
      </c>
      <c r="C179" s="777" t="s">
        <v>329</v>
      </c>
      <c r="D179" s="778">
        <v>40</v>
      </c>
      <c r="E179" s="779">
        <v>17387</v>
      </c>
      <c r="F179" s="780">
        <v>0</v>
      </c>
      <c r="G179" s="780">
        <v>17387</v>
      </c>
      <c r="H179" s="780">
        <v>695480</v>
      </c>
      <c r="I179" s="787" t="s">
        <v>548</v>
      </c>
      <c r="J179" s="787" t="s">
        <v>590</v>
      </c>
      <c r="K179" s="792" t="s">
        <v>1594</v>
      </c>
    </row>
    <row r="180" spans="1:11" s="402" customFormat="1" ht="36" customHeight="1">
      <c r="A180" s="775">
        <v>169</v>
      </c>
      <c r="B180" s="776" t="s">
        <v>134</v>
      </c>
      <c r="C180" s="777" t="s">
        <v>330</v>
      </c>
      <c r="D180" s="778">
        <v>40</v>
      </c>
      <c r="E180" s="779">
        <v>34375</v>
      </c>
      <c r="F180" s="780">
        <v>0</v>
      </c>
      <c r="G180" s="780">
        <v>34375</v>
      </c>
      <c r="H180" s="780">
        <v>1375000</v>
      </c>
      <c r="I180" s="787" t="s">
        <v>548</v>
      </c>
      <c r="J180" s="787" t="s">
        <v>590</v>
      </c>
      <c r="K180" s="792" t="s">
        <v>1594</v>
      </c>
    </row>
    <row r="181" spans="1:11" s="92" customFormat="1" ht="32.25" customHeight="1">
      <c r="A181" s="775">
        <v>170</v>
      </c>
      <c r="B181" s="783" t="s">
        <v>135</v>
      </c>
      <c r="C181" s="777" t="s">
        <v>900</v>
      </c>
      <c r="D181" s="778">
        <v>40</v>
      </c>
      <c r="E181" s="779">
        <v>3527</v>
      </c>
      <c r="F181" s="780">
        <v>0</v>
      </c>
      <c r="G181" s="780">
        <v>3527</v>
      </c>
      <c r="H181" s="780">
        <v>141080</v>
      </c>
      <c r="I181" s="781" t="s">
        <v>591</v>
      </c>
      <c r="J181" s="781" t="s">
        <v>592</v>
      </c>
      <c r="K181" s="774" t="s">
        <v>1594</v>
      </c>
    </row>
    <row r="182" spans="1:11" s="92" customFormat="1" ht="32.25" customHeight="1">
      <c r="A182" s="775">
        <v>171</v>
      </c>
      <c r="B182" s="776" t="s">
        <v>136</v>
      </c>
      <c r="C182" s="777" t="s">
        <v>897</v>
      </c>
      <c r="D182" s="778">
        <v>4</v>
      </c>
      <c r="E182" s="779">
        <v>20453</v>
      </c>
      <c r="F182" s="780">
        <v>0</v>
      </c>
      <c r="G182" s="780">
        <v>20453</v>
      </c>
      <c r="H182" s="780">
        <v>81812</v>
      </c>
      <c r="I182" s="781" t="s">
        <v>411</v>
      </c>
      <c r="J182" s="781" t="s">
        <v>426</v>
      </c>
      <c r="K182" s="774" t="s">
        <v>1594</v>
      </c>
    </row>
    <row r="183" spans="1:11" s="92" customFormat="1" ht="32.25" customHeight="1">
      <c r="A183" s="775">
        <v>172</v>
      </c>
      <c r="B183" s="776" t="s">
        <v>137</v>
      </c>
      <c r="C183" s="777" t="s">
        <v>332</v>
      </c>
      <c r="D183" s="778">
        <v>240</v>
      </c>
      <c r="E183" s="779">
        <v>4800</v>
      </c>
      <c r="F183" s="780">
        <v>768</v>
      </c>
      <c r="G183" s="780">
        <v>5568</v>
      </c>
      <c r="H183" s="780">
        <v>1336320</v>
      </c>
      <c r="I183" s="781" t="s">
        <v>437</v>
      </c>
      <c r="J183" s="781" t="s">
        <v>370</v>
      </c>
      <c r="K183" s="774" t="s">
        <v>1592</v>
      </c>
    </row>
    <row r="184" spans="1:11" s="92" customFormat="1" ht="32.25" customHeight="1">
      <c r="A184" s="775">
        <v>173</v>
      </c>
      <c r="B184" s="776" t="s">
        <v>138</v>
      </c>
      <c r="C184" s="777" t="s">
        <v>333</v>
      </c>
      <c r="D184" s="778">
        <v>24</v>
      </c>
      <c r="E184" s="779">
        <v>9700</v>
      </c>
      <c r="F184" s="780">
        <v>1552</v>
      </c>
      <c r="G184" s="780">
        <v>11252</v>
      </c>
      <c r="H184" s="780">
        <v>270048</v>
      </c>
      <c r="I184" s="781" t="s">
        <v>1617</v>
      </c>
      <c r="J184" s="781" t="s">
        <v>428</v>
      </c>
      <c r="K184" s="774" t="s">
        <v>1592</v>
      </c>
    </row>
    <row r="185" spans="1:11" s="92" customFormat="1" ht="32.25" customHeight="1">
      <c r="A185" s="775">
        <v>174</v>
      </c>
      <c r="B185" s="776" t="s">
        <v>139</v>
      </c>
      <c r="C185" s="777" t="s">
        <v>333</v>
      </c>
      <c r="D185" s="778">
        <v>800</v>
      </c>
      <c r="E185" s="779">
        <v>9700</v>
      </c>
      <c r="F185" s="780">
        <v>1552</v>
      </c>
      <c r="G185" s="780">
        <v>11252</v>
      </c>
      <c r="H185" s="780">
        <v>9001600</v>
      </c>
      <c r="I185" s="781" t="s">
        <v>1617</v>
      </c>
      <c r="J185" s="781" t="s">
        <v>593</v>
      </c>
      <c r="K185" s="774" t="s">
        <v>1592</v>
      </c>
    </row>
    <row r="186" spans="1:11" s="92" customFormat="1" ht="32.25" customHeight="1">
      <c r="A186" s="775">
        <v>175</v>
      </c>
      <c r="B186" s="776" t="s">
        <v>140</v>
      </c>
      <c r="C186" s="777" t="s">
        <v>333</v>
      </c>
      <c r="D186" s="778">
        <v>800</v>
      </c>
      <c r="E186" s="779">
        <v>9700</v>
      </c>
      <c r="F186" s="780">
        <v>1552</v>
      </c>
      <c r="G186" s="780">
        <v>11252</v>
      </c>
      <c r="H186" s="780">
        <v>9001600</v>
      </c>
      <c r="I186" s="781" t="s">
        <v>1617</v>
      </c>
      <c r="J186" s="781" t="s">
        <v>594</v>
      </c>
      <c r="K186" s="774" t="s">
        <v>1592</v>
      </c>
    </row>
    <row r="187" spans="1:11" s="92" customFormat="1" ht="32.25" customHeight="1">
      <c r="A187" s="775">
        <v>176</v>
      </c>
      <c r="B187" s="776" t="s">
        <v>141</v>
      </c>
      <c r="C187" s="777" t="s">
        <v>333</v>
      </c>
      <c r="D187" s="778">
        <v>40</v>
      </c>
      <c r="E187" s="779">
        <v>9700</v>
      </c>
      <c r="F187" s="780">
        <v>1552</v>
      </c>
      <c r="G187" s="780">
        <v>11252</v>
      </c>
      <c r="H187" s="780">
        <v>450080</v>
      </c>
      <c r="I187" s="781" t="s">
        <v>1617</v>
      </c>
      <c r="J187" s="781" t="s">
        <v>595</v>
      </c>
      <c r="K187" s="774" t="s">
        <v>1592</v>
      </c>
    </row>
    <row r="188" spans="1:11" s="92" customFormat="1" ht="32.25" customHeight="1">
      <c r="A188" s="775">
        <v>177</v>
      </c>
      <c r="B188" s="776" t="s">
        <v>142</v>
      </c>
      <c r="C188" s="777" t="s">
        <v>333</v>
      </c>
      <c r="D188" s="778">
        <v>60</v>
      </c>
      <c r="E188" s="779">
        <v>31200</v>
      </c>
      <c r="F188" s="780">
        <v>4992</v>
      </c>
      <c r="G188" s="780">
        <v>36192</v>
      </c>
      <c r="H188" s="780">
        <v>2171520</v>
      </c>
      <c r="I188" s="781" t="s">
        <v>1595</v>
      </c>
      <c r="J188" s="781" t="s">
        <v>596</v>
      </c>
      <c r="K188" s="774" t="s">
        <v>1592</v>
      </c>
    </row>
    <row r="189" spans="1:11" s="92" customFormat="1" ht="32.25" customHeight="1">
      <c r="A189" s="775">
        <v>178</v>
      </c>
      <c r="B189" s="776" t="s">
        <v>143</v>
      </c>
      <c r="C189" s="777" t="s">
        <v>333</v>
      </c>
      <c r="D189" s="778">
        <v>60</v>
      </c>
      <c r="E189" s="779">
        <v>31200</v>
      </c>
      <c r="F189" s="780">
        <v>4992</v>
      </c>
      <c r="G189" s="780">
        <v>36192</v>
      </c>
      <c r="H189" s="780">
        <v>2171520</v>
      </c>
      <c r="I189" s="781" t="s">
        <v>437</v>
      </c>
      <c r="J189" s="781" t="s">
        <v>430</v>
      </c>
      <c r="K189" s="774" t="s">
        <v>1592</v>
      </c>
    </row>
    <row r="190" spans="1:11" s="92" customFormat="1" ht="32.25" customHeight="1">
      <c r="A190" s="775">
        <v>179</v>
      </c>
      <c r="B190" s="776" t="s">
        <v>144</v>
      </c>
      <c r="C190" s="777" t="s">
        <v>333</v>
      </c>
      <c r="D190" s="778">
        <v>80</v>
      </c>
      <c r="E190" s="779">
        <v>31200</v>
      </c>
      <c r="F190" s="780">
        <v>4992</v>
      </c>
      <c r="G190" s="780">
        <v>36192</v>
      </c>
      <c r="H190" s="780">
        <v>2895360</v>
      </c>
      <c r="I190" s="781" t="s">
        <v>1595</v>
      </c>
      <c r="J190" s="781" t="s">
        <v>596</v>
      </c>
      <c r="K190" s="774" t="s">
        <v>1592</v>
      </c>
    </row>
    <row r="191" spans="1:11" s="92" customFormat="1" ht="32.25" customHeight="1">
      <c r="A191" s="775">
        <v>180</v>
      </c>
      <c r="B191" s="776" t="s">
        <v>145</v>
      </c>
      <c r="C191" s="777" t="s">
        <v>333</v>
      </c>
      <c r="D191" s="778">
        <v>24</v>
      </c>
      <c r="E191" s="779">
        <v>0</v>
      </c>
      <c r="F191" s="780">
        <v>0</v>
      </c>
      <c r="G191" s="780">
        <v>0</v>
      </c>
      <c r="H191" s="780">
        <v>0</v>
      </c>
      <c r="I191" s="781"/>
      <c r="J191" s="781"/>
      <c r="K191" s="774" t="s">
        <v>1594</v>
      </c>
    </row>
    <row r="192" spans="1:11" s="92" customFormat="1" ht="32.25" customHeight="1">
      <c r="A192" s="775">
        <v>181</v>
      </c>
      <c r="B192" s="776" t="s">
        <v>146</v>
      </c>
      <c r="C192" s="777" t="s">
        <v>333</v>
      </c>
      <c r="D192" s="778">
        <v>12</v>
      </c>
      <c r="E192" s="779">
        <v>11100</v>
      </c>
      <c r="F192" s="780">
        <v>1776</v>
      </c>
      <c r="G192" s="780">
        <v>12876</v>
      </c>
      <c r="H192" s="780">
        <v>154512</v>
      </c>
      <c r="I192" s="781" t="s">
        <v>1618</v>
      </c>
      <c r="J192" s="781" t="s">
        <v>1186</v>
      </c>
      <c r="K192" s="774" t="s">
        <v>1592</v>
      </c>
    </row>
    <row r="193" spans="1:11" s="375" customFormat="1" ht="32.25" customHeight="1">
      <c r="A193" s="775">
        <v>182</v>
      </c>
      <c r="B193" s="776" t="s">
        <v>147</v>
      </c>
      <c r="C193" s="777" t="s">
        <v>333</v>
      </c>
      <c r="D193" s="778">
        <v>12</v>
      </c>
      <c r="E193" s="779">
        <v>14250</v>
      </c>
      <c r="F193" s="780">
        <v>2280</v>
      </c>
      <c r="G193" s="780">
        <v>16530</v>
      </c>
      <c r="H193" s="780">
        <v>198360</v>
      </c>
      <c r="I193" s="781" t="s">
        <v>477</v>
      </c>
      <c r="J193" s="781" t="s">
        <v>1619</v>
      </c>
      <c r="K193" s="784" t="s">
        <v>1592</v>
      </c>
    </row>
    <row r="194" spans="1:11" s="402" customFormat="1" ht="32.25" customHeight="1">
      <c r="A194" s="775">
        <v>183</v>
      </c>
      <c r="B194" s="776" t="s">
        <v>148</v>
      </c>
      <c r="C194" s="777" t="s">
        <v>333</v>
      </c>
      <c r="D194" s="778">
        <v>20</v>
      </c>
      <c r="E194" s="779">
        <v>14250</v>
      </c>
      <c r="F194" s="780">
        <v>2280</v>
      </c>
      <c r="G194" s="780">
        <v>16530</v>
      </c>
      <c r="H194" s="780">
        <v>330600</v>
      </c>
      <c r="I194" s="787" t="s">
        <v>1620</v>
      </c>
      <c r="J194" s="787" t="s">
        <v>1621</v>
      </c>
      <c r="K194" s="792" t="s">
        <v>1592</v>
      </c>
    </row>
    <row r="195" spans="1:11" s="387" customFormat="1" ht="32.25" customHeight="1">
      <c r="A195" s="775">
        <v>184</v>
      </c>
      <c r="B195" s="776" t="s">
        <v>149</v>
      </c>
      <c r="C195" s="777" t="s">
        <v>305</v>
      </c>
      <c r="D195" s="778">
        <v>300</v>
      </c>
      <c r="E195" s="779">
        <v>5421</v>
      </c>
      <c r="F195" s="780">
        <v>867.36</v>
      </c>
      <c r="G195" s="780">
        <v>5932</v>
      </c>
      <c r="H195" s="780">
        <v>1779600</v>
      </c>
      <c r="I195" s="787" t="s">
        <v>433</v>
      </c>
      <c r="J195" s="787" t="s">
        <v>370</v>
      </c>
      <c r="K195" s="788" t="s">
        <v>1592</v>
      </c>
    </row>
    <row r="196" spans="1:11" s="402" customFormat="1" ht="32.25" customHeight="1">
      <c r="A196" s="775">
        <v>185</v>
      </c>
      <c r="B196" s="776" t="s">
        <v>150</v>
      </c>
      <c r="C196" s="777" t="s">
        <v>305</v>
      </c>
      <c r="D196" s="778">
        <v>120</v>
      </c>
      <c r="E196" s="779">
        <v>3614</v>
      </c>
      <c r="F196" s="780">
        <v>578.24</v>
      </c>
      <c r="G196" s="780">
        <v>3954</v>
      </c>
      <c r="H196" s="780">
        <v>474480</v>
      </c>
      <c r="I196" s="787" t="s">
        <v>433</v>
      </c>
      <c r="J196" s="787" t="s">
        <v>370</v>
      </c>
      <c r="K196" s="792" t="s">
        <v>1592</v>
      </c>
    </row>
    <row r="197" spans="1:11" s="92" customFormat="1" ht="32.25" customHeight="1">
      <c r="A197" s="775">
        <v>186</v>
      </c>
      <c r="B197" s="776" t="s">
        <v>151</v>
      </c>
      <c r="C197" s="777" t="s">
        <v>305</v>
      </c>
      <c r="D197" s="778">
        <v>200</v>
      </c>
      <c r="E197" s="779">
        <v>0</v>
      </c>
      <c r="F197" s="780">
        <v>0</v>
      </c>
      <c r="G197" s="780">
        <v>0</v>
      </c>
      <c r="H197" s="780">
        <v>0</v>
      </c>
      <c r="I197" s="781"/>
      <c r="J197" s="781"/>
      <c r="K197" s="774" t="s">
        <v>1594</v>
      </c>
    </row>
    <row r="198" spans="1:11" s="387" customFormat="1" ht="32.25" customHeight="1">
      <c r="A198" s="775">
        <v>187</v>
      </c>
      <c r="B198" s="783" t="s">
        <v>807</v>
      </c>
      <c r="C198" s="777" t="s">
        <v>305</v>
      </c>
      <c r="D198" s="778">
        <v>4</v>
      </c>
      <c r="E198" s="779">
        <v>0</v>
      </c>
      <c r="F198" s="780">
        <v>0</v>
      </c>
      <c r="G198" s="780">
        <v>0</v>
      </c>
      <c r="H198" s="780">
        <v>0</v>
      </c>
      <c r="I198" s="787"/>
      <c r="J198" s="787"/>
      <c r="K198" s="788" t="s">
        <v>1594</v>
      </c>
    </row>
    <row r="199" spans="1:11" s="377" customFormat="1" ht="32.25" customHeight="1">
      <c r="A199" s="775">
        <v>188</v>
      </c>
      <c r="B199" s="783" t="s">
        <v>808</v>
      </c>
      <c r="C199" s="777" t="s">
        <v>305</v>
      </c>
      <c r="D199" s="778">
        <v>4</v>
      </c>
      <c r="E199" s="779">
        <v>0</v>
      </c>
      <c r="F199" s="780">
        <v>0</v>
      </c>
      <c r="G199" s="780">
        <v>0</v>
      </c>
      <c r="H199" s="780">
        <v>0</v>
      </c>
      <c r="I199" s="781"/>
      <c r="J199" s="781"/>
      <c r="K199" s="785" t="s">
        <v>1594</v>
      </c>
    </row>
    <row r="200" spans="1:11" s="387" customFormat="1" ht="32.25" customHeight="1">
      <c r="A200" s="775">
        <v>189</v>
      </c>
      <c r="B200" s="783" t="s">
        <v>809</v>
      </c>
      <c r="C200" s="777" t="s">
        <v>305</v>
      </c>
      <c r="D200" s="778">
        <v>4</v>
      </c>
      <c r="E200" s="779">
        <v>0</v>
      </c>
      <c r="F200" s="780">
        <v>0</v>
      </c>
      <c r="G200" s="780">
        <v>0</v>
      </c>
      <c r="H200" s="780">
        <v>0</v>
      </c>
      <c r="I200" s="787"/>
      <c r="J200" s="787"/>
      <c r="K200" s="788" t="s">
        <v>1594</v>
      </c>
    </row>
    <row r="201" spans="1:11" s="387" customFormat="1" ht="32.25" customHeight="1">
      <c r="A201" s="775">
        <v>190</v>
      </c>
      <c r="B201" s="776" t="s">
        <v>152</v>
      </c>
      <c r="C201" s="777" t="s">
        <v>305</v>
      </c>
      <c r="D201" s="778">
        <v>8</v>
      </c>
      <c r="E201" s="779">
        <v>0</v>
      </c>
      <c r="F201" s="780">
        <v>0</v>
      </c>
      <c r="G201" s="780">
        <v>0</v>
      </c>
      <c r="H201" s="780">
        <v>0</v>
      </c>
      <c r="I201" s="787"/>
      <c r="J201" s="787"/>
      <c r="K201" s="788" t="s">
        <v>1594</v>
      </c>
    </row>
    <row r="202" spans="1:11" s="387" customFormat="1" ht="32.25" customHeight="1">
      <c r="A202" s="775">
        <v>191</v>
      </c>
      <c r="B202" s="776" t="s">
        <v>153</v>
      </c>
      <c r="C202" s="777" t="s">
        <v>305</v>
      </c>
      <c r="D202" s="778">
        <v>8</v>
      </c>
      <c r="E202" s="779">
        <v>0</v>
      </c>
      <c r="F202" s="780">
        <v>0</v>
      </c>
      <c r="G202" s="780">
        <v>0</v>
      </c>
      <c r="H202" s="780">
        <v>0</v>
      </c>
      <c r="I202" s="787"/>
      <c r="J202" s="787"/>
      <c r="K202" s="788" t="s">
        <v>1594</v>
      </c>
    </row>
    <row r="203" spans="1:11" s="375" customFormat="1" ht="32.25" customHeight="1">
      <c r="A203" s="775">
        <v>192</v>
      </c>
      <c r="B203" s="776" t="s">
        <v>154</v>
      </c>
      <c r="C203" s="777" t="s">
        <v>305</v>
      </c>
      <c r="D203" s="778">
        <v>8</v>
      </c>
      <c r="E203" s="779">
        <v>0</v>
      </c>
      <c r="F203" s="780">
        <v>0</v>
      </c>
      <c r="G203" s="780">
        <v>0</v>
      </c>
      <c r="H203" s="780">
        <v>0</v>
      </c>
      <c r="I203" s="781"/>
      <c r="J203" s="781"/>
      <c r="K203" s="784" t="s">
        <v>1594</v>
      </c>
    </row>
    <row r="204" spans="1:11" s="377" customFormat="1" ht="36" customHeight="1">
      <c r="A204" s="775">
        <v>193</v>
      </c>
      <c r="B204" s="776" t="s">
        <v>810</v>
      </c>
      <c r="C204" s="777" t="s">
        <v>315</v>
      </c>
      <c r="D204" s="778">
        <v>4</v>
      </c>
      <c r="E204" s="779">
        <v>0</v>
      </c>
      <c r="F204" s="780">
        <v>0</v>
      </c>
      <c r="G204" s="780">
        <v>0</v>
      </c>
      <c r="H204" s="780">
        <v>0</v>
      </c>
      <c r="I204" s="781"/>
      <c r="J204" s="781"/>
      <c r="K204" s="785" t="s">
        <v>1594</v>
      </c>
    </row>
    <row r="205" spans="1:11" s="377" customFormat="1" ht="36" customHeight="1">
      <c r="A205" s="775">
        <v>194</v>
      </c>
      <c r="B205" s="776" t="s">
        <v>155</v>
      </c>
      <c r="C205" s="777" t="s">
        <v>305</v>
      </c>
      <c r="D205" s="778">
        <v>1600</v>
      </c>
      <c r="E205" s="779">
        <v>3734</v>
      </c>
      <c r="F205" s="780">
        <v>597.44000000000005</v>
      </c>
      <c r="G205" s="780">
        <v>4087</v>
      </c>
      <c r="H205" s="780">
        <v>6539200</v>
      </c>
      <c r="I205" s="781" t="s">
        <v>433</v>
      </c>
      <c r="J205" s="781" t="s">
        <v>710</v>
      </c>
      <c r="K205" s="785" t="s">
        <v>1592</v>
      </c>
    </row>
    <row r="206" spans="1:11" s="402" customFormat="1" ht="36" customHeight="1">
      <c r="A206" s="775">
        <v>195</v>
      </c>
      <c r="B206" s="776" t="s">
        <v>156</v>
      </c>
      <c r="C206" s="777" t="s">
        <v>305</v>
      </c>
      <c r="D206" s="778">
        <v>200</v>
      </c>
      <c r="E206" s="779">
        <v>7500</v>
      </c>
      <c r="F206" s="780">
        <v>1200</v>
      </c>
      <c r="G206" s="780">
        <v>8700</v>
      </c>
      <c r="H206" s="780">
        <v>1740000</v>
      </c>
      <c r="I206" s="787" t="s">
        <v>449</v>
      </c>
      <c r="J206" s="787"/>
      <c r="K206" s="792" t="s">
        <v>1592</v>
      </c>
    </row>
    <row r="207" spans="1:11" s="370" customFormat="1" ht="36" customHeight="1">
      <c r="A207" s="775">
        <v>196</v>
      </c>
      <c r="B207" s="776" t="s">
        <v>157</v>
      </c>
      <c r="C207" s="777" t="s">
        <v>305</v>
      </c>
      <c r="D207" s="778">
        <v>160</v>
      </c>
      <c r="E207" s="779">
        <v>0</v>
      </c>
      <c r="F207" s="780">
        <v>0</v>
      </c>
      <c r="G207" s="780">
        <v>0</v>
      </c>
      <c r="H207" s="780">
        <v>0</v>
      </c>
      <c r="I207" s="777"/>
      <c r="J207" s="777"/>
      <c r="K207" s="782" t="s">
        <v>1594</v>
      </c>
    </row>
    <row r="208" spans="1:11" s="92" customFormat="1" ht="36" customHeight="1">
      <c r="A208" s="775">
        <v>197</v>
      </c>
      <c r="B208" s="783" t="s">
        <v>811</v>
      </c>
      <c r="C208" s="777" t="s">
        <v>305</v>
      </c>
      <c r="D208" s="778">
        <v>4</v>
      </c>
      <c r="E208" s="779">
        <v>0</v>
      </c>
      <c r="F208" s="780">
        <v>0</v>
      </c>
      <c r="G208" s="780">
        <v>0</v>
      </c>
      <c r="H208" s="780">
        <v>0</v>
      </c>
      <c r="I208" s="781"/>
      <c r="J208" s="781"/>
      <c r="K208" s="774" t="s">
        <v>1594</v>
      </c>
    </row>
    <row r="209" spans="1:11" s="92" customFormat="1" ht="42" customHeight="1">
      <c r="A209" s="775">
        <v>198</v>
      </c>
      <c r="B209" s="776" t="s">
        <v>158</v>
      </c>
      <c r="C209" s="777" t="s">
        <v>305</v>
      </c>
      <c r="D209" s="778">
        <v>8</v>
      </c>
      <c r="E209" s="779">
        <v>0</v>
      </c>
      <c r="F209" s="780">
        <v>0</v>
      </c>
      <c r="G209" s="780">
        <v>0</v>
      </c>
      <c r="H209" s="780">
        <v>0</v>
      </c>
      <c r="I209" s="781"/>
      <c r="J209" s="781"/>
      <c r="K209" s="774" t="s">
        <v>1594</v>
      </c>
    </row>
    <row r="210" spans="1:11" s="92" customFormat="1" ht="42" customHeight="1">
      <c r="A210" s="775">
        <v>199</v>
      </c>
      <c r="B210" s="776" t="s">
        <v>812</v>
      </c>
      <c r="C210" s="777" t="s">
        <v>335</v>
      </c>
      <c r="D210" s="778">
        <v>1000</v>
      </c>
      <c r="E210" s="779">
        <v>0</v>
      </c>
      <c r="F210" s="780">
        <v>0</v>
      </c>
      <c r="G210" s="780">
        <v>0</v>
      </c>
      <c r="H210" s="780">
        <v>0</v>
      </c>
      <c r="I210" s="781"/>
      <c r="J210" s="781"/>
      <c r="K210" s="774" t="s">
        <v>1594</v>
      </c>
    </row>
    <row r="211" spans="1:11" s="92" customFormat="1" ht="42" customHeight="1">
      <c r="A211" s="775">
        <v>200</v>
      </c>
      <c r="B211" s="776" t="s">
        <v>813</v>
      </c>
      <c r="C211" s="777" t="s">
        <v>335</v>
      </c>
      <c r="D211" s="778">
        <v>1000</v>
      </c>
      <c r="E211" s="779">
        <v>0</v>
      </c>
      <c r="F211" s="780">
        <v>0</v>
      </c>
      <c r="G211" s="780">
        <v>0</v>
      </c>
      <c r="H211" s="780">
        <v>0</v>
      </c>
      <c r="I211" s="781"/>
      <c r="J211" s="781"/>
      <c r="K211" s="774" t="s">
        <v>1594</v>
      </c>
    </row>
    <row r="212" spans="1:11" s="92" customFormat="1" ht="42" customHeight="1">
      <c r="A212" s="775">
        <v>201</v>
      </c>
      <c r="B212" s="776" t="s">
        <v>814</v>
      </c>
      <c r="C212" s="777" t="s">
        <v>334</v>
      </c>
      <c r="D212" s="778">
        <v>40</v>
      </c>
      <c r="E212" s="779">
        <v>0</v>
      </c>
      <c r="F212" s="780">
        <v>0</v>
      </c>
      <c r="G212" s="780">
        <v>0</v>
      </c>
      <c r="H212" s="780">
        <v>0</v>
      </c>
      <c r="I212" s="781"/>
      <c r="J212" s="781"/>
      <c r="K212" s="774" t="s">
        <v>1594</v>
      </c>
    </row>
    <row r="213" spans="1:11" s="402" customFormat="1" ht="42" customHeight="1">
      <c r="A213" s="775">
        <v>202</v>
      </c>
      <c r="B213" s="776" t="s">
        <v>159</v>
      </c>
      <c r="C213" s="777" t="s">
        <v>334</v>
      </c>
      <c r="D213" s="778">
        <v>80</v>
      </c>
      <c r="E213" s="779">
        <v>0</v>
      </c>
      <c r="F213" s="780">
        <v>0</v>
      </c>
      <c r="G213" s="780">
        <v>0</v>
      </c>
      <c r="H213" s="780">
        <v>0</v>
      </c>
      <c r="I213" s="787"/>
      <c r="J213" s="787"/>
      <c r="K213" s="792" t="s">
        <v>1594</v>
      </c>
    </row>
    <row r="214" spans="1:11" s="402" customFormat="1" ht="36" customHeight="1">
      <c r="A214" s="775">
        <v>203</v>
      </c>
      <c r="B214" s="776" t="s">
        <v>161</v>
      </c>
      <c r="C214" s="793" t="s">
        <v>305</v>
      </c>
      <c r="D214" s="778">
        <v>800</v>
      </c>
      <c r="E214" s="779">
        <v>122</v>
      </c>
      <c r="F214" s="780">
        <v>19.52</v>
      </c>
      <c r="G214" s="780">
        <v>142</v>
      </c>
      <c r="H214" s="780">
        <v>113600</v>
      </c>
      <c r="I214" s="787" t="s">
        <v>477</v>
      </c>
      <c r="J214" s="787" t="s">
        <v>599</v>
      </c>
      <c r="K214" s="792" t="s">
        <v>1592</v>
      </c>
    </row>
    <row r="215" spans="1:11" s="387" customFormat="1" ht="36" customHeight="1">
      <c r="A215" s="775">
        <v>204</v>
      </c>
      <c r="B215" s="776" t="s">
        <v>815</v>
      </c>
      <c r="C215" s="777" t="s">
        <v>305</v>
      </c>
      <c r="D215" s="778">
        <v>2000</v>
      </c>
      <c r="E215" s="779">
        <v>625</v>
      </c>
      <c r="F215" s="780">
        <v>100</v>
      </c>
      <c r="G215" s="780">
        <v>725</v>
      </c>
      <c r="H215" s="780">
        <v>1450000</v>
      </c>
      <c r="I215" s="787" t="s">
        <v>524</v>
      </c>
      <c r="J215" s="787" t="s">
        <v>994</v>
      </c>
      <c r="K215" s="788" t="s">
        <v>1592</v>
      </c>
    </row>
    <row r="216" spans="1:11" s="402" customFormat="1" ht="36" customHeight="1">
      <c r="A216" s="775">
        <v>205</v>
      </c>
      <c r="B216" s="776" t="s">
        <v>162</v>
      </c>
      <c r="C216" s="777" t="s">
        <v>305</v>
      </c>
      <c r="D216" s="778">
        <v>4000</v>
      </c>
      <c r="E216" s="779">
        <v>253</v>
      </c>
      <c r="F216" s="780">
        <v>40.480000000000004</v>
      </c>
      <c r="G216" s="780">
        <v>293</v>
      </c>
      <c r="H216" s="780">
        <v>1172000</v>
      </c>
      <c r="I216" s="787" t="s">
        <v>477</v>
      </c>
      <c r="J216" s="787" t="s">
        <v>599</v>
      </c>
      <c r="K216" s="792" t="s">
        <v>1592</v>
      </c>
    </row>
    <row r="217" spans="1:11" s="402" customFormat="1" ht="36" customHeight="1">
      <c r="A217" s="775">
        <v>206</v>
      </c>
      <c r="B217" s="776" t="s">
        <v>163</v>
      </c>
      <c r="C217" s="777" t="s">
        <v>305</v>
      </c>
      <c r="D217" s="778">
        <v>40000</v>
      </c>
      <c r="E217" s="779">
        <v>165</v>
      </c>
      <c r="F217" s="780">
        <v>26.400000000000002</v>
      </c>
      <c r="G217" s="780">
        <v>191</v>
      </c>
      <c r="H217" s="780">
        <v>7640000</v>
      </c>
      <c r="I217" s="787" t="s">
        <v>477</v>
      </c>
      <c r="J217" s="787" t="s">
        <v>599</v>
      </c>
      <c r="K217" s="792" t="s">
        <v>1592</v>
      </c>
    </row>
    <row r="218" spans="1:11" s="402" customFormat="1" ht="36" customHeight="1">
      <c r="A218" s="775">
        <v>207</v>
      </c>
      <c r="B218" s="776" t="s">
        <v>164</v>
      </c>
      <c r="C218" s="777" t="s">
        <v>305</v>
      </c>
      <c r="D218" s="778">
        <v>20000</v>
      </c>
      <c r="E218" s="779">
        <v>165</v>
      </c>
      <c r="F218" s="780">
        <v>26.400000000000002</v>
      </c>
      <c r="G218" s="780">
        <v>191</v>
      </c>
      <c r="H218" s="780">
        <v>3820000</v>
      </c>
      <c r="I218" s="787" t="s">
        <v>477</v>
      </c>
      <c r="J218" s="787" t="s">
        <v>599</v>
      </c>
      <c r="K218" s="792" t="s">
        <v>1592</v>
      </c>
    </row>
    <row r="219" spans="1:11" s="402" customFormat="1" ht="36" customHeight="1">
      <c r="A219" s="775">
        <v>208</v>
      </c>
      <c r="B219" s="776" t="s">
        <v>165</v>
      </c>
      <c r="C219" s="777" t="s">
        <v>305</v>
      </c>
      <c r="D219" s="778">
        <v>20000</v>
      </c>
      <c r="E219" s="779">
        <v>111</v>
      </c>
      <c r="F219" s="780">
        <v>17.760000000000002</v>
      </c>
      <c r="G219" s="780">
        <v>129</v>
      </c>
      <c r="H219" s="780">
        <v>2580000</v>
      </c>
      <c r="I219" s="787" t="s">
        <v>477</v>
      </c>
      <c r="J219" s="787" t="s">
        <v>599</v>
      </c>
      <c r="K219" s="792" t="s">
        <v>1592</v>
      </c>
    </row>
    <row r="220" spans="1:11" s="402" customFormat="1" ht="36" customHeight="1">
      <c r="A220" s="775">
        <v>209</v>
      </c>
      <c r="B220" s="776" t="s">
        <v>166</v>
      </c>
      <c r="C220" s="777" t="s">
        <v>305</v>
      </c>
      <c r="D220" s="778">
        <v>32000</v>
      </c>
      <c r="E220" s="779">
        <v>114</v>
      </c>
      <c r="F220" s="780">
        <v>18.240000000000002</v>
      </c>
      <c r="G220" s="780">
        <v>132</v>
      </c>
      <c r="H220" s="780">
        <v>4224000</v>
      </c>
      <c r="I220" s="787" t="s">
        <v>477</v>
      </c>
      <c r="J220" s="787" t="s">
        <v>599</v>
      </c>
      <c r="K220" s="792" t="s">
        <v>1592</v>
      </c>
    </row>
    <row r="221" spans="1:11" s="402" customFormat="1" ht="36" customHeight="1">
      <c r="A221" s="775">
        <v>210</v>
      </c>
      <c r="B221" s="776" t="s">
        <v>167</v>
      </c>
      <c r="C221" s="777" t="s">
        <v>305</v>
      </c>
      <c r="D221" s="778">
        <v>200</v>
      </c>
      <c r="E221" s="779">
        <v>594</v>
      </c>
      <c r="F221" s="780">
        <v>95.04</v>
      </c>
      <c r="G221" s="780">
        <v>689</v>
      </c>
      <c r="H221" s="780">
        <v>137800</v>
      </c>
      <c r="I221" s="787" t="s">
        <v>1620</v>
      </c>
      <c r="J221" s="787" t="s">
        <v>599</v>
      </c>
      <c r="K221" s="792" t="s">
        <v>1592</v>
      </c>
    </row>
    <row r="222" spans="1:11" s="92" customFormat="1" ht="36" customHeight="1">
      <c r="A222" s="775">
        <v>211</v>
      </c>
      <c r="B222" s="776" t="s">
        <v>168</v>
      </c>
      <c r="C222" s="777" t="s">
        <v>336</v>
      </c>
      <c r="D222" s="778">
        <v>4</v>
      </c>
      <c r="E222" s="779">
        <v>45455</v>
      </c>
      <c r="F222" s="780">
        <v>7272.8</v>
      </c>
      <c r="G222" s="780">
        <v>52728</v>
      </c>
      <c r="H222" s="780">
        <v>210912</v>
      </c>
      <c r="I222" s="781" t="s">
        <v>734</v>
      </c>
      <c r="J222" s="781" t="s">
        <v>370</v>
      </c>
      <c r="K222" s="774" t="s">
        <v>1592</v>
      </c>
    </row>
    <row r="223" spans="1:11" s="92" customFormat="1" ht="36" customHeight="1">
      <c r="A223" s="775">
        <v>212</v>
      </c>
      <c r="B223" s="776" t="s">
        <v>171</v>
      </c>
      <c r="C223" s="777" t="s">
        <v>305</v>
      </c>
      <c r="D223" s="778">
        <v>10</v>
      </c>
      <c r="E223" s="779">
        <v>0</v>
      </c>
      <c r="F223" s="780">
        <v>0</v>
      </c>
      <c r="G223" s="780">
        <v>0</v>
      </c>
      <c r="H223" s="780">
        <v>0</v>
      </c>
      <c r="I223" s="781"/>
      <c r="J223" s="781"/>
      <c r="K223" s="774" t="s">
        <v>1594</v>
      </c>
    </row>
    <row r="224" spans="1:11" s="92" customFormat="1" ht="36" customHeight="1">
      <c r="A224" s="775">
        <v>213</v>
      </c>
      <c r="B224" s="776" t="s">
        <v>170</v>
      </c>
      <c r="C224" s="777" t="s">
        <v>305</v>
      </c>
      <c r="D224" s="778">
        <v>10</v>
      </c>
      <c r="E224" s="779">
        <v>27481</v>
      </c>
      <c r="F224" s="780">
        <v>0</v>
      </c>
      <c r="G224" s="780">
        <v>27481</v>
      </c>
      <c r="H224" s="780">
        <v>274810</v>
      </c>
      <c r="I224" s="781" t="s">
        <v>524</v>
      </c>
      <c r="J224" s="781" t="s">
        <v>735</v>
      </c>
      <c r="K224" s="774" t="s">
        <v>1594</v>
      </c>
    </row>
    <row r="225" spans="1:11" s="92" customFormat="1" ht="36" customHeight="1">
      <c r="A225" s="775">
        <v>214</v>
      </c>
      <c r="B225" s="776" t="s">
        <v>169</v>
      </c>
      <c r="C225" s="777" t="s">
        <v>305</v>
      </c>
      <c r="D225" s="778">
        <v>10</v>
      </c>
      <c r="E225" s="779">
        <v>19386</v>
      </c>
      <c r="F225" s="780">
        <v>3101.76</v>
      </c>
      <c r="G225" s="780">
        <v>22488</v>
      </c>
      <c r="H225" s="780">
        <v>224880</v>
      </c>
      <c r="I225" s="781" t="s">
        <v>368</v>
      </c>
      <c r="J225" s="781" t="s">
        <v>1622</v>
      </c>
      <c r="K225" s="774" t="s">
        <v>1592</v>
      </c>
    </row>
    <row r="226" spans="1:11" s="92" customFormat="1" ht="36" customHeight="1">
      <c r="A226" s="775">
        <v>215</v>
      </c>
      <c r="B226" s="776" t="s">
        <v>172</v>
      </c>
      <c r="C226" s="777" t="s">
        <v>337</v>
      </c>
      <c r="D226" s="778">
        <v>120</v>
      </c>
      <c r="E226" s="779">
        <v>1222</v>
      </c>
      <c r="F226" s="780">
        <v>195.52</v>
      </c>
      <c r="G226" s="780">
        <v>1418</v>
      </c>
      <c r="H226" s="780">
        <v>170160</v>
      </c>
      <c r="I226" s="781" t="s">
        <v>393</v>
      </c>
      <c r="J226" s="781" t="s">
        <v>600</v>
      </c>
      <c r="K226" s="774" t="s">
        <v>1592</v>
      </c>
    </row>
    <row r="227" spans="1:11" s="92" customFormat="1" ht="36" customHeight="1">
      <c r="A227" s="775">
        <v>216</v>
      </c>
      <c r="B227" s="776" t="s">
        <v>174</v>
      </c>
      <c r="C227" s="777" t="s">
        <v>338</v>
      </c>
      <c r="D227" s="778">
        <v>12</v>
      </c>
      <c r="E227" s="779">
        <v>4960</v>
      </c>
      <c r="F227" s="780">
        <v>793.6</v>
      </c>
      <c r="G227" s="780">
        <v>5754</v>
      </c>
      <c r="H227" s="780">
        <v>69048</v>
      </c>
      <c r="I227" s="781" t="s">
        <v>1623</v>
      </c>
      <c r="J227" s="781" t="s">
        <v>1624</v>
      </c>
      <c r="K227" s="774" t="s">
        <v>1592</v>
      </c>
    </row>
    <row r="228" spans="1:11" s="92" customFormat="1" ht="36" customHeight="1">
      <c r="A228" s="775">
        <v>217</v>
      </c>
      <c r="B228" s="776" t="s">
        <v>173</v>
      </c>
      <c r="C228" s="777" t="s">
        <v>337</v>
      </c>
      <c r="D228" s="778">
        <v>20</v>
      </c>
      <c r="E228" s="779">
        <v>128089</v>
      </c>
      <c r="F228" s="780">
        <v>0</v>
      </c>
      <c r="G228" s="780">
        <v>128089</v>
      </c>
      <c r="H228" s="780">
        <v>2561780</v>
      </c>
      <c r="I228" s="781" t="s">
        <v>440</v>
      </c>
      <c r="J228" s="781" t="s">
        <v>1431</v>
      </c>
      <c r="K228" s="774" t="s">
        <v>1594</v>
      </c>
    </row>
    <row r="229" spans="1:11" s="92" customFormat="1" ht="36" customHeight="1">
      <c r="A229" s="775">
        <v>218</v>
      </c>
      <c r="B229" s="776" t="s">
        <v>215</v>
      </c>
      <c r="C229" s="777" t="s">
        <v>305</v>
      </c>
      <c r="D229" s="778">
        <v>20</v>
      </c>
      <c r="E229" s="779">
        <v>113875</v>
      </c>
      <c r="F229" s="780">
        <v>18220</v>
      </c>
      <c r="G229" s="780">
        <v>132095</v>
      </c>
      <c r="H229" s="780">
        <v>2641900</v>
      </c>
      <c r="I229" s="790" t="s">
        <v>356</v>
      </c>
      <c r="J229" s="781" t="s">
        <v>614</v>
      </c>
      <c r="K229" s="774" t="s">
        <v>1592</v>
      </c>
    </row>
    <row r="230" spans="1:11" s="92" customFormat="1" ht="36" customHeight="1">
      <c r="A230" s="775">
        <v>219</v>
      </c>
      <c r="B230" s="776" t="s">
        <v>816</v>
      </c>
      <c r="C230" s="777" t="s">
        <v>337</v>
      </c>
      <c r="D230" s="778">
        <v>2</v>
      </c>
      <c r="E230" s="779">
        <v>0</v>
      </c>
      <c r="F230" s="780">
        <v>0</v>
      </c>
      <c r="G230" s="780">
        <v>0</v>
      </c>
      <c r="H230" s="780">
        <v>0</v>
      </c>
      <c r="I230" s="781"/>
      <c r="J230" s="781"/>
      <c r="K230" s="774" t="s">
        <v>1594</v>
      </c>
    </row>
    <row r="231" spans="1:11" s="375" customFormat="1" ht="36" customHeight="1">
      <c r="A231" s="775">
        <v>220</v>
      </c>
      <c r="B231" s="776" t="s">
        <v>175</v>
      </c>
      <c r="C231" s="777" t="s">
        <v>304</v>
      </c>
      <c r="D231" s="778">
        <v>16</v>
      </c>
      <c r="E231" s="779">
        <v>3300</v>
      </c>
      <c r="F231" s="780">
        <v>528</v>
      </c>
      <c r="G231" s="780">
        <v>3828</v>
      </c>
      <c r="H231" s="780">
        <v>61248</v>
      </c>
      <c r="I231" s="781" t="s">
        <v>657</v>
      </c>
      <c r="J231" s="781" t="s">
        <v>370</v>
      </c>
      <c r="K231" s="784" t="s">
        <v>1592</v>
      </c>
    </row>
    <row r="232" spans="1:11" s="92" customFormat="1" ht="36" customHeight="1">
      <c r="A232" s="775">
        <v>221</v>
      </c>
      <c r="B232" s="776" t="s">
        <v>176</v>
      </c>
      <c r="C232" s="777" t="s">
        <v>304</v>
      </c>
      <c r="D232" s="778">
        <v>8</v>
      </c>
      <c r="E232" s="779">
        <v>1900</v>
      </c>
      <c r="F232" s="780">
        <v>304</v>
      </c>
      <c r="G232" s="780">
        <v>2204</v>
      </c>
      <c r="H232" s="780">
        <v>17632</v>
      </c>
      <c r="I232" s="781" t="s">
        <v>602</v>
      </c>
      <c r="J232" s="781" t="s">
        <v>370</v>
      </c>
      <c r="K232" s="774" t="s">
        <v>1592</v>
      </c>
    </row>
    <row r="233" spans="1:11" s="92" customFormat="1" ht="36" customHeight="1">
      <c r="A233" s="775">
        <v>222</v>
      </c>
      <c r="B233" s="776" t="s">
        <v>177</v>
      </c>
      <c r="C233" s="777" t="s">
        <v>305</v>
      </c>
      <c r="D233" s="778">
        <v>700</v>
      </c>
      <c r="E233" s="779">
        <v>12500</v>
      </c>
      <c r="F233" s="780">
        <v>2000</v>
      </c>
      <c r="G233" s="780">
        <v>14500</v>
      </c>
      <c r="H233" s="780">
        <v>10150000</v>
      </c>
      <c r="I233" s="781" t="s">
        <v>603</v>
      </c>
      <c r="J233" s="781" t="s">
        <v>444</v>
      </c>
      <c r="K233" s="774" t="s">
        <v>1592</v>
      </c>
    </row>
    <row r="234" spans="1:11" s="92" customFormat="1" ht="36" customHeight="1">
      <c r="A234" s="775">
        <v>223</v>
      </c>
      <c r="B234" s="786" t="s">
        <v>817</v>
      </c>
      <c r="C234" s="777" t="s">
        <v>305</v>
      </c>
      <c r="D234" s="778">
        <v>4</v>
      </c>
      <c r="E234" s="779">
        <v>28582</v>
      </c>
      <c r="F234" s="780">
        <v>4573.12</v>
      </c>
      <c r="G234" s="780">
        <v>33155</v>
      </c>
      <c r="H234" s="780">
        <v>132620</v>
      </c>
      <c r="I234" s="781" t="s">
        <v>1625</v>
      </c>
      <c r="J234" s="781" t="s">
        <v>1626</v>
      </c>
      <c r="K234" s="774" t="s">
        <v>1592</v>
      </c>
    </row>
    <row r="235" spans="1:11" s="92" customFormat="1" ht="36" customHeight="1">
      <c r="A235" s="775">
        <v>224</v>
      </c>
      <c r="B235" s="776" t="s">
        <v>178</v>
      </c>
      <c r="C235" s="777" t="s">
        <v>305</v>
      </c>
      <c r="D235" s="778">
        <v>120</v>
      </c>
      <c r="E235" s="779">
        <v>1062</v>
      </c>
      <c r="F235" s="780">
        <v>169.92000000000002</v>
      </c>
      <c r="G235" s="780">
        <v>1232</v>
      </c>
      <c r="H235" s="780">
        <v>147840</v>
      </c>
      <c r="I235" s="781" t="s">
        <v>368</v>
      </c>
      <c r="J235" s="781" t="s">
        <v>533</v>
      </c>
      <c r="K235" s="774" t="s">
        <v>1592</v>
      </c>
    </row>
    <row r="236" spans="1:11" s="92" customFormat="1" ht="36" customHeight="1">
      <c r="A236" s="775">
        <v>225</v>
      </c>
      <c r="B236" s="776" t="s">
        <v>179</v>
      </c>
      <c r="C236" s="777" t="s">
        <v>305</v>
      </c>
      <c r="D236" s="778">
        <v>4</v>
      </c>
      <c r="E236" s="779">
        <v>398451</v>
      </c>
      <c r="F236" s="780">
        <v>0</v>
      </c>
      <c r="G236" s="780">
        <v>398451</v>
      </c>
      <c r="H236" s="780">
        <v>1593804</v>
      </c>
      <c r="I236" s="781" t="s">
        <v>1627</v>
      </c>
      <c r="J236" s="781" t="s">
        <v>1628</v>
      </c>
      <c r="K236" s="774" t="s">
        <v>1594</v>
      </c>
    </row>
    <row r="237" spans="1:11" s="370" customFormat="1" ht="36" customHeight="1">
      <c r="A237" s="775">
        <v>226</v>
      </c>
      <c r="B237" s="776" t="s">
        <v>180</v>
      </c>
      <c r="C237" s="777" t="s">
        <v>339</v>
      </c>
      <c r="D237" s="778">
        <v>4</v>
      </c>
      <c r="E237" s="779">
        <v>50820</v>
      </c>
      <c r="F237" s="780">
        <v>8131.2</v>
      </c>
      <c r="G237" s="780">
        <v>58951</v>
      </c>
      <c r="H237" s="780">
        <v>235804</v>
      </c>
      <c r="I237" s="793" t="s">
        <v>654</v>
      </c>
      <c r="J237" s="777" t="s">
        <v>680</v>
      </c>
      <c r="K237" s="782" t="s">
        <v>1592</v>
      </c>
    </row>
    <row r="238" spans="1:11" s="370" customFormat="1" ht="36" customHeight="1">
      <c r="A238" s="775">
        <v>227</v>
      </c>
      <c r="B238" s="776" t="s">
        <v>181</v>
      </c>
      <c r="C238" s="777" t="s">
        <v>305</v>
      </c>
      <c r="D238" s="778">
        <v>200</v>
      </c>
      <c r="E238" s="779">
        <v>943.375</v>
      </c>
      <c r="F238" s="780">
        <v>150.94</v>
      </c>
      <c r="G238" s="780">
        <v>1094</v>
      </c>
      <c r="H238" s="780">
        <v>218800</v>
      </c>
      <c r="I238" s="777" t="s">
        <v>606</v>
      </c>
      <c r="J238" s="777" t="s">
        <v>370</v>
      </c>
      <c r="K238" s="782" t="s">
        <v>1592</v>
      </c>
    </row>
    <row r="239" spans="1:11" s="404" customFormat="1" ht="36" customHeight="1">
      <c r="A239" s="775">
        <v>228</v>
      </c>
      <c r="B239" s="776" t="s">
        <v>185</v>
      </c>
      <c r="C239" s="777" t="s">
        <v>305</v>
      </c>
      <c r="D239" s="778">
        <v>12</v>
      </c>
      <c r="E239" s="779">
        <v>49411</v>
      </c>
      <c r="F239" s="780">
        <v>7905.76</v>
      </c>
      <c r="G239" s="780">
        <v>57317</v>
      </c>
      <c r="H239" s="780">
        <v>687804</v>
      </c>
      <c r="I239" s="787" t="s">
        <v>480</v>
      </c>
      <c r="J239" s="787" t="s">
        <v>481</v>
      </c>
      <c r="K239" s="792" t="s">
        <v>1592</v>
      </c>
    </row>
    <row r="240" spans="1:11" s="92" customFormat="1" ht="36" customHeight="1">
      <c r="A240" s="775">
        <v>229</v>
      </c>
      <c r="B240" s="776" t="s">
        <v>182</v>
      </c>
      <c r="C240" s="777" t="s">
        <v>305</v>
      </c>
      <c r="D240" s="778">
        <v>40</v>
      </c>
      <c r="E240" s="779">
        <v>3854</v>
      </c>
      <c r="F240" s="780">
        <v>616.64</v>
      </c>
      <c r="G240" s="780">
        <v>4218</v>
      </c>
      <c r="H240" s="780">
        <v>168720</v>
      </c>
      <c r="I240" s="781" t="s">
        <v>433</v>
      </c>
      <c r="J240" s="781" t="s">
        <v>607</v>
      </c>
      <c r="K240" s="774" t="s">
        <v>1592</v>
      </c>
    </row>
    <row r="241" spans="1:11" s="92" customFormat="1" ht="36" customHeight="1">
      <c r="A241" s="775">
        <v>230</v>
      </c>
      <c r="B241" s="776" t="s">
        <v>183</v>
      </c>
      <c r="C241" s="777" t="s">
        <v>305</v>
      </c>
      <c r="D241" s="778">
        <v>4</v>
      </c>
      <c r="E241" s="779">
        <v>4811</v>
      </c>
      <c r="F241" s="780">
        <v>769.76</v>
      </c>
      <c r="G241" s="780">
        <v>5581</v>
      </c>
      <c r="H241" s="780">
        <v>22324</v>
      </c>
      <c r="I241" s="781" t="s">
        <v>535</v>
      </c>
      <c r="J241" s="781" t="s">
        <v>608</v>
      </c>
      <c r="K241" s="774" t="s">
        <v>1592</v>
      </c>
    </row>
    <row r="242" spans="1:11" s="92" customFormat="1" ht="36" customHeight="1">
      <c r="A242" s="775">
        <v>231</v>
      </c>
      <c r="B242" s="776" t="s">
        <v>184</v>
      </c>
      <c r="C242" s="777" t="s">
        <v>305</v>
      </c>
      <c r="D242" s="778">
        <v>4</v>
      </c>
      <c r="E242" s="779">
        <v>5233</v>
      </c>
      <c r="F242" s="780">
        <v>837.28</v>
      </c>
      <c r="G242" s="780">
        <v>6070</v>
      </c>
      <c r="H242" s="780">
        <v>24280</v>
      </c>
      <c r="I242" s="781" t="s">
        <v>535</v>
      </c>
      <c r="J242" s="781" t="s">
        <v>608</v>
      </c>
      <c r="K242" s="774" t="s">
        <v>1592</v>
      </c>
    </row>
    <row r="243" spans="1:11" s="406" customFormat="1" ht="36" customHeight="1">
      <c r="A243" s="775">
        <v>232</v>
      </c>
      <c r="B243" s="776" t="s">
        <v>187</v>
      </c>
      <c r="C243" s="777" t="s">
        <v>305</v>
      </c>
      <c r="D243" s="778">
        <v>12</v>
      </c>
      <c r="E243" s="779">
        <v>49411</v>
      </c>
      <c r="F243" s="780">
        <v>7905.76</v>
      </c>
      <c r="G243" s="780">
        <v>57317</v>
      </c>
      <c r="H243" s="780">
        <v>687804</v>
      </c>
      <c r="I243" s="777" t="s">
        <v>1629</v>
      </c>
      <c r="J243" s="777" t="s">
        <v>481</v>
      </c>
      <c r="K243" s="794" t="s">
        <v>1592</v>
      </c>
    </row>
    <row r="244" spans="1:11" s="387" customFormat="1" ht="36" customHeight="1">
      <c r="A244" s="775">
        <v>233</v>
      </c>
      <c r="B244" s="776" t="s">
        <v>189</v>
      </c>
      <c r="C244" s="777" t="s">
        <v>305</v>
      </c>
      <c r="D244" s="778">
        <v>12</v>
      </c>
      <c r="E244" s="779">
        <v>49411</v>
      </c>
      <c r="F244" s="780">
        <v>7905.76</v>
      </c>
      <c r="G244" s="780">
        <v>57317</v>
      </c>
      <c r="H244" s="780">
        <v>687804</v>
      </c>
      <c r="I244" s="787" t="s">
        <v>480</v>
      </c>
      <c r="J244" s="787" t="s">
        <v>481</v>
      </c>
      <c r="K244" s="788" t="s">
        <v>1592</v>
      </c>
    </row>
    <row r="245" spans="1:11" s="387" customFormat="1" ht="36" customHeight="1">
      <c r="A245" s="775">
        <v>234</v>
      </c>
      <c r="B245" s="776" t="s">
        <v>190</v>
      </c>
      <c r="C245" s="777" t="s">
        <v>305</v>
      </c>
      <c r="D245" s="778">
        <v>12</v>
      </c>
      <c r="E245" s="779">
        <v>52011</v>
      </c>
      <c r="F245" s="780">
        <v>8321.76</v>
      </c>
      <c r="G245" s="780">
        <v>60333</v>
      </c>
      <c r="H245" s="780">
        <v>723996</v>
      </c>
      <c r="I245" s="787" t="s">
        <v>480</v>
      </c>
      <c r="J245" s="787" t="s">
        <v>609</v>
      </c>
      <c r="K245" s="788" t="s">
        <v>1592</v>
      </c>
    </row>
    <row r="246" spans="1:11" s="370" customFormat="1" ht="36" customHeight="1">
      <c r="A246" s="775">
        <v>235</v>
      </c>
      <c r="B246" s="776" t="s">
        <v>191</v>
      </c>
      <c r="C246" s="777" t="s">
        <v>305</v>
      </c>
      <c r="D246" s="778">
        <v>12</v>
      </c>
      <c r="E246" s="779">
        <v>0</v>
      </c>
      <c r="F246" s="780">
        <v>0</v>
      </c>
      <c r="G246" s="780">
        <v>0</v>
      </c>
      <c r="H246" s="780">
        <v>0</v>
      </c>
      <c r="I246" s="777"/>
      <c r="J246" s="777"/>
      <c r="K246" s="782" t="s">
        <v>1594</v>
      </c>
    </row>
    <row r="247" spans="1:11" s="370" customFormat="1" ht="36" customHeight="1">
      <c r="A247" s="775">
        <v>236</v>
      </c>
      <c r="B247" s="776" t="s">
        <v>192</v>
      </c>
      <c r="C247" s="777" t="s">
        <v>305</v>
      </c>
      <c r="D247" s="778">
        <v>12</v>
      </c>
      <c r="E247" s="779">
        <v>52011</v>
      </c>
      <c r="F247" s="780">
        <v>8321.76</v>
      </c>
      <c r="G247" s="780">
        <v>60333</v>
      </c>
      <c r="H247" s="780">
        <v>723996</v>
      </c>
      <c r="I247" s="777" t="s">
        <v>480</v>
      </c>
      <c r="J247" s="777" t="s">
        <v>609</v>
      </c>
      <c r="K247" s="782" t="s">
        <v>1592</v>
      </c>
    </row>
    <row r="248" spans="1:11" s="370" customFormat="1" ht="36" customHeight="1">
      <c r="A248" s="775">
        <v>237</v>
      </c>
      <c r="B248" s="776" t="s">
        <v>193</v>
      </c>
      <c r="C248" s="777" t="s">
        <v>305</v>
      </c>
      <c r="D248" s="778">
        <v>12</v>
      </c>
      <c r="E248" s="779">
        <v>0</v>
      </c>
      <c r="F248" s="780">
        <v>0</v>
      </c>
      <c r="G248" s="780">
        <v>0</v>
      </c>
      <c r="H248" s="780">
        <v>0</v>
      </c>
      <c r="I248" s="777"/>
      <c r="J248" s="777"/>
      <c r="K248" s="782" t="s">
        <v>1594</v>
      </c>
    </row>
    <row r="249" spans="1:11" s="370" customFormat="1" ht="36" customHeight="1">
      <c r="A249" s="775">
        <v>238</v>
      </c>
      <c r="B249" s="776" t="s">
        <v>186</v>
      </c>
      <c r="C249" s="777" t="s">
        <v>305</v>
      </c>
      <c r="D249" s="778">
        <v>12</v>
      </c>
      <c r="E249" s="779">
        <v>52011</v>
      </c>
      <c r="F249" s="780">
        <v>8321.76</v>
      </c>
      <c r="G249" s="780">
        <v>60333</v>
      </c>
      <c r="H249" s="780">
        <v>723996</v>
      </c>
      <c r="I249" s="777" t="s">
        <v>480</v>
      </c>
      <c r="J249" s="777" t="s">
        <v>609</v>
      </c>
      <c r="K249" s="782" t="s">
        <v>1592</v>
      </c>
    </row>
    <row r="250" spans="1:11" s="370" customFormat="1" ht="36" customHeight="1">
      <c r="A250" s="775">
        <v>239</v>
      </c>
      <c r="B250" s="776" t="s">
        <v>188</v>
      </c>
      <c r="C250" s="777" t="s">
        <v>305</v>
      </c>
      <c r="D250" s="778">
        <v>12</v>
      </c>
      <c r="E250" s="779">
        <v>52011</v>
      </c>
      <c r="F250" s="780">
        <v>8321.76</v>
      </c>
      <c r="G250" s="780">
        <v>60333</v>
      </c>
      <c r="H250" s="780">
        <v>723996</v>
      </c>
      <c r="I250" s="777" t="s">
        <v>480</v>
      </c>
      <c r="J250" s="777" t="s">
        <v>1630</v>
      </c>
      <c r="K250" s="782" t="s">
        <v>1592</v>
      </c>
    </row>
    <row r="251" spans="1:11" s="370" customFormat="1" ht="36" customHeight="1">
      <c r="A251" s="775">
        <v>240</v>
      </c>
      <c r="B251" s="776" t="s">
        <v>194</v>
      </c>
      <c r="C251" s="777" t="s">
        <v>305</v>
      </c>
      <c r="D251" s="778">
        <v>80</v>
      </c>
      <c r="E251" s="779">
        <v>2841</v>
      </c>
      <c r="F251" s="780">
        <v>454.56</v>
      </c>
      <c r="G251" s="780">
        <v>3296</v>
      </c>
      <c r="H251" s="780">
        <v>263680</v>
      </c>
      <c r="I251" s="777" t="s">
        <v>449</v>
      </c>
      <c r="J251" s="777" t="s">
        <v>559</v>
      </c>
      <c r="K251" s="782" t="s">
        <v>1592</v>
      </c>
    </row>
    <row r="252" spans="1:11" s="370" customFormat="1" ht="36" customHeight="1">
      <c r="A252" s="775">
        <v>241</v>
      </c>
      <c r="B252" s="783" t="s">
        <v>818</v>
      </c>
      <c r="C252" s="777" t="s">
        <v>305</v>
      </c>
      <c r="D252" s="778">
        <v>40</v>
      </c>
      <c r="E252" s="779">
        <v>2614</v>
      </c>
      <c r="F252" s="780">
        <v>418.24</v>
      </c>
      <c r="G252" s="780">
        <v>3032</v>
      </c>
      <c r="H252" s="780">
        <v>121280</v>
      </c>
      <c r="I252" s="793" t="s">
        <v>654</v>
      </c>
      <c r="J252" s="777" t="s">
        <v>559</v>
      </c>
      <c r="K252" s="782" t="s">
        <v>1592</v>
      </c>
    </row>
    <row r="253" spans="1:11" s="370" customFormat="1" ht="36" customHeight="1">
      <c r="A253" s="775">
        <v>242</v>
      </c>
      <c r="B253" s="776" t="s">
        <v>195</v>
      </c>
      <c r="C253" s="777" t="s">
        <v>305</v>
      </c>
      <c r="D253" s="778">
        <v>200</v>
      </c>
      <c r="E253" s="779">
        <v>2289</v>
      </c>
      <c r="F253" s="780">
        <v>366.24</v>
      </c>
      <c r="G253" s="780">
        <v>2504</v>
      </c>
      <c r="H253" s="780">
        <v>500800</v>
      </c>
      <c r="I253" s="777" t="s">
        <v>433</v>
      </c>
      <c r="J253" s="777" t="s">
        <v>610</v>
      </c>
      <c r="K253" s="782" t="s">
        <v>1592</v>
      </c>
    </row>
    <row r="254" spans="1:11" s="370" customFormat="1" ht="36" customHeight="1">
      <c r="A254" s="775">
        <v>243</v>
      </c>
      <c r="B254" s="776" t="s">
        <v>196</v>
      </c>
      <c r="C254" s="777" t="s">
        <v>305</v>
      </c>
      <c r="D254" s="778">
        <v>80</v>
      </c>
      <c r="E254" s="779">
        <v>1466</v>
      </c>
      <c r="F254" s="780">
        <v>234.56</v>
      </c>
      <c r="G254" s="780">
        <v>1701</v>
      </c>
      <c r="H254" s="780">
        <v>136080</v>
      </c>
      <c r="I254" s="777" t="s">
        <v>384</v>
      </c>
      <c r="J254" s="777" t="s">
        <v>516</v>
      </c>
      <c r="K254" s="782" t="s">
        <v>1592</v>
      </c>
    </row>
    <row r="255" spans="1:11" s="370" customFormat="1" ht="36" customHeight="1">
      <c r="A255" s="775">
        <v>244</v>
      </c>
      <c r="B255" s="776" t="s">
        <v>197</v>
      </c>
      <c r="C255" s="777" t="s">
        <v>305</v>
      </c>
      <c r="D255" s="778">
        <v>60</v>
      </c>
      <c r="E255" s="779">
        <v>3975</v>
      </c>
      <c r="F255" s="780">
        <v>636</v>
      </c>
      <c r="G255" s="780">
        <v>4350</v>
      </c>
      <c r="H255" s="780">
        <v>261000</v>
      </c>
      <c r="I255" s="777" t="s">
        <v>433</v>
      </c>
      <c r="J255" s="777" t="s">
        <v>607</v>
      </c>
      <c r="K255" s="782" t="s">
        <v>1592</v>
      </c>
    </row>
    <row r="256" spans="1:11" s="370" customFormat="1" ht="36" customHeight="1">
      <c r="A256" s="775">
        <v>245</v>
      </c>
      <c r="B256" s="776" t="s">
        <v>201</v>
      </c>
      <c r="C256" s="777" t="s">
        <v>305</v>
      </c>
      <c r="D256" s="778">
        <v>60</v>
      </c>
      <c r="E256" s="779">
        <v>3750</v>
      </c>
      <c r="F256" s="780">
        <v>600</v>
      </c>
      <c r="G256" s="780">
        <v>4350</v>
      </c>
      <c r="H256" s="780">
        <v>261000</v>
      </c>
      <c r="I256" s="777" t="s">
        <v>449</v>
      </c>
      <c r="J256" s="777" t="s">
        <v>559</v>
      </c>
      <c r="K256" s="782" t="s">
        <v>1592</v>
      </c>
    </row>
    <row r="257" spans="1:11" s="370" customFormat="1" ht="36" customHeight="1">
      <c r="A257" s="775">
        <v>246</v>
      </c>
      <c r="B257" s="776" t="s">
        <v>198</v>
      </c>
      <c r="C257" s="777" t="s">
        <v>305</v>
      </c>
      <c r="D257" s="778">
        <v>20</v>
      </c>
      <c r="E257" s="779">
        <v>3636</v>
      </c>
      <c r="F257" s="780">
        <v>581.76</v>
      </c>
      <c r="G257" s="780">
        <v>4218</v>
      </c>
      <c r="H257" s="780">
        <v>84360</v>
      </c>
      <c r="I257" s="777" t="s">
        <v>449</v>
      </c>
      <c r="J257" s="777" t="s">
        <v>559</v>
      </c>
      <c r="K257" s="782" t="s">
        <v>1592</v>
      </c>
    </row>
    <row r="258" spans="1:11" s="370" customFormat="1" ht="36" customHeight="1">
      <c r="A258" s="775">
        <v>247</v>
      </c>
      <c r="B258" s="776" t="s">
        <v>199</v>
      </c>
      <c r="C258" s="777" t="s">
        <v>305</v>
      </c>
      <c r="D258" s="778">
        <v>20</v>
      </c>
      <c r="E258" s="779">
        <v>3625</v>
      </c>
      <c r="F258" s="780">
        <v>580</v>
      </c>
      <c r="G258" s="780">
        <v>4205</v>
      </c>
      <c r="H258" s="780">
        <v>84100</v>
      </c>
      <c r="I258" s="777" t="s">
        <v>449</v>
      </c>
      <c r="J258" s="777" t="s">
        <v>559</v>
      </c>
      <c r="K258" s="782" t="s">
        <v>1592</v>
      </c>
    </row>
    <row r="259" spans="1:11" s="370" customFormat="1" ht="36" customHeight="1">
      <c r="A259" s="775">
        <v>248</v>
      </c>
      <c r="B259" s="776" t="s">
        <v>202</v>
      </c>
      <c r="C259" s="777" t="s">
        <v>305</v>
      </c>
      <c r="D259" s="778">
        <v>40</v>
      </c>
      <c r="E259" s="779">
        <v>3625</v>
      </c>
      <c r="F259" s="780">
        <v>580</v>
      </c>
      <c r="G259" s="780">
        <v>4205</v>
      </c>
      <c r="H259" s="780">
        <v>168200</v>
      </c>
      <c r="I259" s="777" t="s">
        <v>449</v>
      </c>
      <c r="J259" s="777" t="s">
        <v>559</v>
      </c>
      <c r="K259" s="782" t="s">
        <v>1592</v>
      </c>
    </row>
    <row r="260" spans="1:11" s="92" customFormat="1" ht="36" customHeight="1">
      <c r="A260" s="775">
        <v>249</v>
      </c>
      <c r="B260" s="776" t="s">
        <v>203</v>
      </c>
      <c r="C260" s="777" t="s">
        <v>305</v>
      </c>
      <c r="D260" s="778">
        <v>40</v>
      </c>
      <c r="E260" s="779">
        <v>3625</v>
      </c>
      <c r="F260" s="780">
        <v>580</v>
      </c>
      <c r="G260" s="780">
        <v>4205</v>
      </c>
      <c r="H260" s="780">
        <v>168200</v>
      </c>
      <c r="I260" s="781" t="s">
        <v>449</v>
      </c>
      <c r="J260" s="781" t="s">
        <v>559</v>
      </c>
      <c r="K260" s="774" t="s">
        <v>1592</v>
      </c>
    </row>
    <row r="261" spans="1:11" s="92" customFormat="1" ht="36" customHeight="1">
      <c r="A261" s="775">
        <v>250</v>
      </c>
      <c r="B261" s="776" t="s">
        <v>200</v>
      </c>
      <c r="C261" s="777" t="s">
        <v>305</v>
      </c>
      <c r="D261" s="778">
        <v>32</v>
      </c>
      <c r="E261" s="779">
        <v>3625</v>
      </c>
      <c r="F261" s="780">
        <v>580</v>
      </c>
      <c r="G261" s="780">
        <v>4205</v>
      </c>
      <c r="H261" s="780">
        <v>134560</v>
      </c>
      <c r="I261" s="781" t="s">
        <v>449</v>
      </c>
      <c r="J261" s="781" t="s">
        <v>559</v>
      </c>
      <c r="K261" s="774" t="s">
        <v>1592</v>
      </c>
    </row>
    <row r="262" spans="1:11" s="92" customFormat="1" ht="36" customHeight="1">
      <c r="A262" s="775">
        <v>251</v>
      </c>
      <c r="B262" s="776" t="s">
        <v>204</v>
      </c>
      <c r="C262" s="777" t="s">
        <v>305</v>
      </c>
      <c r="D262" s="778">
        <v>600</v>
      </c>
      <c r="E262" s="779">
        <v>2650</v>
      </c>
      <c r="F262" s="780">
        <v>424</v>
      </c>
      <c r="G262" s="780">
        <v>2900</v>
      </c>
      <c r="H262" s="780">
        <v>1740000</v>
      </c>
      <c r="I262" s="781" t="s">
        <v>433</v>
      </c>
      <c r="J262" s="781" t="s">
        <v>610</v>
      </c>
      <c r="K262" s="774" t="s">
        <v>1592</v>
      </c>
    </row>
    <row r="263" spans="1:11" s="92" customFormat="1" ht="36" customHeight="1">
      <c r="A263" s="775">
        <v>252</v>
      </c>
      <c r="B263" s="776" t="s">
        <v>205</v>
      </c>
      <c r="C263" s="777" t="s">
        <v>305</v>
      </c>
      <c r="D263" s="778">
        <v>400</v>
      </c>
      <c r="E263" s="779">
        <v>2650</v>
      </c>
      <c r="F263" s="780">
        <v>424</v>
      </c>
      <c r="G263" s="780">
        <v>2900</v>
      </c>
      <c r="H263" s="780">
        <v>1160000</v>
      </c>
      <c r="I263" s="781" t="s">
        <v>433</v>
      </c>
      <c r="J263" s="781" t="s">
        <v>610</v>
      </c>
      <c r="K263" s="774" t="s">
        <v>1592</v>
      </c>
    </row>
    <row r="264" spans="1:11" s="370" customFormat="1" ht="36" customHeight="1">
      <c r="A264" s="775">
        <v>253</v>
      </c>
      <c r="B264" s="776" t="s">
        <v>206</v>
      </c>
      <c r="C264" s="777" t="s">
        <v>305</v>
      </c>
      <c r="D264" s="778">
        <v>48</v>
      </c>
      <c r="E264" s="779">
        <v>22988</v>
      </c>
      <c r="F264" s="780">
        <v>0</v>
      </c>
      <c r="G264" s="780">
        <v>22988</v>
      </c>
      <c r="H264" s="780">
        <v>1103424</v>
      </c>
      <c r="I264" s="777" t="s">
        <v>1631</v>
      </c>
      <c r="J264" s="777" t="s">
        <v>611</v>
      </c>
      <c r="K264" s="782" t="s">
        <v>1594</v>
      </c>
    </row>
    <row r="265" spans="1:11" s="370" customFormat="1" ht="36" customHeight="1">
      <c r="A265" s="775">
        <v>254</v>
      </c>
      <c r="B265" s="776" t="s">
        <v>207</v>
      </c>
      <c r="C265" s="777" t="s">
        <v>305</v>
      </c>
      <c r="D265" s="778">
        <v>320</v>
      </c>
      <c r="E265" s="779">
        <v>748</v>
      </c>
      <c r="F265" s="780">
        <v>119.68</v>
      </c>
      <c r="G265" s="780">
        <v>868</v>
      </c>
      <c r="H265" s="780">
        <v>277760</v>
      </c>
      <c r="I265" s="793" t="s">
        <v>654</v>
      </c>
      <c r="J265" s="777" t="s">
        <v>559</v>
      </c>
      <c r="K265" s="782" t="s">
        <v>1592</v>
      </c>
    </row>
    <row r="266" spans="1:11" s="370" customFormat="1" ht="36" customHeight="1">
      <c r="A266" s="775">
        <v>255</v>
      </c>
      <c r="B266" s="776" t="s">
        <v>208</v>
      </c>
      <c r="C266" s="777" t="s">
        <v>340</v>
      </c>
      <c r="D266" s="778">
        <v>4</v>
      </c>
      <c r="E266" s="779">
        <v>7860</v>
      </c>
      <c r="F266" s="780">
        <v>0</v>
      </c>
      <c r="G266" s="780">
        <v>7860</v>
      </c>
      <c r="H266" s="780">
        <v>31440</v>
      </c>
      <c r="I266" s="777" t="s">
        <v>612</v>
      </c>
      <c r="J266" s="777" t="s">
        <v>613</v>
      </c>
      <c r="K266" s="782" t="s">
        <v>1594</v>
      </c>
    </row>
    <row r="267" spans="1:11" s="387" customFormat="1" ht="36" customHeight="1">
      <c r="A267" s="775">
        <v>256</v>
      </c>
      <c r="B267" s="776" t="s">
        <v>209</v>
      </c>
      <c r="C267" s="777" t="s">
        <v>340</v>
      </c>
      <c r="D267" s="778">
        <v>4</v>
      </c>
      <c r="E267" s="779">
        <v>7860</v>
      </c>
      <c r="F267" s="780">
        <v>0</v>
      </c>
      <c r="G267" s="780">
        <v>7860</v>
      </c>
      <c r="H267" s="780">
        <v>31440</v>
      </c>
      <c r="I267" s="787" t="s">
        <v>612</v>
      </c>
      <c r="J267" s="787" t="s">
        <v>613</v>
      </c>
      <c r="K267" s="788" t="s">
        <v>1594</v>
      </c>
    </row>
    <row r="268" spans="1:11" s="387" customFormat="1" ht="36" customHeight="1">
      <c r="A268" s="775">
        <v>257</v>
      </c>
      <c r="B268" s="776" t="s">
        <v>819</v>
      </c>
      <c r="C268" s="777" t="s">
        <v>330</v>
      </c>
      <c r="D268" s="778">
        <v>4</v>
      </c>
      <c r="E268" s="779">
        <v>41307</v>
      </c>
      <c r="F268" s="780">
        <v>0</v>
      </c>
      <c r="G268" s="780">
        <v>41307</v>
      </c>
      <c r="H268" s="780">
        <v>165228</v>
      </c>
      <c r="I268" s="787" t="s">
        <v>548</v>
      </c>
      <c r="J268" s="787" t="s">
        <v>1437</v>
      </c>
      <c r="K268" s="788" t="s">
        <v>1594</v>
      </c>
    </row>
    <row r="269" spans="1:11" s="375" customFormat="1" ht="36" customHeight="1">
      <c r="A269" s="775">
        <v>258</v>
      </c>
      <c r="B269" s="776" t="s">
        <v>211</v>
      </c>
      <c r="C269" s="777" t="s">
        <v>341</v>
      </c>
      <c r="D269" s="778">
        <v>4</v>
      </c>
      <c r="E269" s="779">
        <v>30682</v>
      </c>
      <c r="F269" s="780">
        <v>0</v>
      </c>
      <c r="G269" s="780">
        <v>30682</v>
      </c>
      <c r="H269" s="780">
        <v>122728</v>
      </c>
      <c r="I269" s="781" t="s">
        <v>389</v>
      </c>
      <c r="J269" s="781" t="s">
        <v>694</v>
      </c>
      <c r="K269" s="784" t="s">
        <v>1594</v>
      </c>
    </row>
    <row r="270" spans="1:11" s="377" customFormat="1" ht="36" customHeight="1">
      <c r="A270" s="775">
        <v>259</v>
      </c>
      <c r="B270" s="783" t="s">
        <v>226</v>
      </c>
      <c r="C270" s="777" t="s">
        <v>305</v>
      </c>
      <c r="D270" s="778">
        <v>36</v>
      </c>
      <c r="E270" s="779">
        <v>60338</v>
      </c>
      <c r="F270" s="780">
        <v>0</v>
      </c>
      <c r="G270" s="780">
        <v>60338</v>
      </c>
      <c r="H270" s="780">
        <v>2172168</v>
      </c>
      <c r="I270" s="781" t="s">
        <v>528</v>
      </c>
      <c r="J270" s="781" t="s">
        <v>616</v>
      </c>
      <c r="K270" s="785" t="s">
        <v>1594</v>
      </c>
    </row>
    <row r="271" spans="1:11" s="375" customFormat="1" ht="44.25" customHeight="1">
      <c r="A271" s="775">
        <v>260</v>
      </c>
      <c r="B271" s="776" t="s">
        <v>820</v>
      </c>
      <c r="C271" s="777" t="s">
        <v>305</v>
      </c>
      <c r="D271" s="778">
        <v>200</v>
      </c>
      <c r="E271" s="779">
        <v>0</v>
      </c>
      <c r="F271" s="780">
        <v>0</v>
      </c>
      <c r="G271" s="780">
        <v>0</v>
      </c>
      <c r="H271" s="780">
        <v>0</v>
      </c>
      <c r="I271" s="781"/>
      <c r="J271" s="781"/>
      <c r="K271" s="784" t="s">
        <v>1594</v>
      </c>
    </row>
    <row r="272" spans="1:11" s="375" customFormat="1" ht="44.25" customHeight="1">
      <c r="A272" s="775">
        <v>261</v>
      </c>
      <c r="B272" s="776" t="s">
        <v>821</v>
      </c>
      <c r="C272" s="777"/>
      <c r="D272" s="778">
        <v>200</v>
      </c>
      <c r="E272" s="779">
        <v>0</v>
      </c>
      <c r="F272" s="780">
        <v>0</v>
      </c>
      <c r="G272" s="780">
        <v>0</v>
      </c>
      <c r="H272" s="780">
        <v>0</v>
      </c>
      <c r="I272" s="781"/>
      <c r="J272" s="781"/>
      <c r="K272" s="784" t="s">
        <v>1594</v>
      </c>
    </row>
    <row r="273" spans="1:11" s="375" customFormat="1" ht="36" customHeight="1">
      <c r="A273" s="775">
        <v>262</v>
      </c>
      <c r="B273" s="776" t="s">
        <v>822</v>
      </c>
      <c r="C273" s="777" t="s">
        <v>305</v>
      </c>
      <c r="D273" s="778">
        <v>20</v>
      </c>
      <c r="E273" s="779">
        <v>3500</v>
      </c>
      <c r="F273" s="780">
        <v>560</v>
      </c>
      <c r="G273" s="780">
        <v>4060</v>
      </c>
      <c r="H273" s="780">
        <v>81200</v>
      </c>
      <c r="I273" s="781" t="s">
        <v>389</v>
      </c>
      <c r="J273" s="781" t="s">
        <v>551</v>
      </c>
      <c r="K273" s="784" t="s">
        <v>1592</v>
      </c>
    </row>
    <row r="274" spans="1:11" s="375" customFormat="1" ht="36" customHeight="1">
      <c r="A274" s="775">
        <v>263</v>
      </c>
      <c r="B274" s="776" t="s">
        <v>212</v>
      </c>
      <c r="C274" s="777" t="s">
        <v>305</v>
      </c>
      <c r="D274" s="778">
        <v>120</v>
      </c>
      <c r="E274" s="779">
        <v>14545</v>
      </c>
      <c r="F274" s="780">
        <v>2327.2000000000003</v>
      </c>
      <c r="G274" s="780">
        <v>16872</v>
      </c>
      <c r="H274" s="780">
        <v>2024640</v>
      </c>
      <c r="I274" s="781" t="s">
        <v>659</v>
      </c>
      <c r="J274" s="781" t="s">
        <v>456</v>
      </c>
      <c r="K274" s="784" t="s">
        <v>1592</v>
      </c>
    </row>
    <row r="275" spans="1:11" s="375" customFormat="1" ht="36" customHeight="1">
      <c r="A275" s="775">
        <v>264</v>
      </c>
      <c r="B275" s="776" t="s">
        <v>213</v>
      </c>
      <c r="C275" s="777" t="s">
        <v>305</v>
      </c>
      <c r="D275" s="778">
        <v>40</v>
      </c>
      <c r="E275" s="779">
        <v>0</v>
      </c>
      <c r="F275" s="780">
        <v>0</v>
      </c>
      <c r="G275" s="780">
        <v>0</v>
      </c>
      <c r="H275" s="780">
        <v>0</v>
      </c>
      <c r="I275" s="781"/>
      <c r="J275" s="781"/>
      <c r="K275" s="784" t="s">
        <v>1594</v>
      </c>
    </row>
    <row r="276" spans="1:11" s="375" customFormat="1" ht="36" customHeight="1">
      <c r="A276" s="775">
        <v>265</v>
      </c>
      <c r="B276" s="776" t="s">
        <v>214</v>
      </c>
      <c r="C276" s="777" t="s">
        <v>305</v>
      </c>
      <c r="D276" s="778">
        <v>40</v>
      </c>
      <c r="E276" s="779">
        <v>0</v>
      </c>
      <c r="F276" s="780">
        <v>0</v>
      </c>
      <c r="G276" s="780">
        <v>0</v>
      </c>
      <c r="H276" s="780">
        <v>0</v>
      </c>
      <c r="I276" s="781"/>
      <c r="J276" s="781"/>
      <c r="K276" s="784" t="s">
        <v>1594</v>
      </c>
    </row>
    <row r="277" spans="1:11" s="375" customFormat="1" ht="36" customHeight="1">
      <c r="A277" s="775">
        <v>266</v>
      </c>
      <c r="B277" s="776" t="s">
        <v>216</v>
      </c>
      <c r="C277" s="777" t="s">
        <v>342</v>
      </c>
      <c r="D277" s="778">
        <v>200</v>
      </c>
      <c r="E277" s="779">
        <v>11400</v>
      </c>
      <c r="F277" s="780">
        <v>1824</v>
      </c>
      <c r="G277" s="780">
        <v>13224</v>
      </c>
      <c r="H277" s="780">
        <v>2644800</v>
      </c>
      <c r="I277" s="781" t="s">
        <v>384</v>
      </c>
      <c r="J277" s="781" t="s">
        <v>370</v>
      </c>
      <c r="K277" s="784" t="s">
        <v>1592</v>
      </c>
    </row>
    <row r="278" spans="1:11" s="375" customFormat="1" ht="36" customHeight="1">
      <c r="A278" s="775">
        <v>267</v>
      </c>
      <c r="B278" s="776" t="s">
        <v>823</v>
      </c>
      <c r="C278" s="777" t="s">
        <v>343</v>
      </c>
      <c r="D278" s="778">
        <v>4</v>
      </c>
      <c r="E278" s="779">
        <v>29412</v>
      </c>
      <c r="F278" s="780">
        <v>0</v>
      </c>
      <c r="G278" s="780">
        <v>29412</v>
      </c>
      <c r="H278" s="780">
        <v>117648</v>
      </c>
      <c r="I278" s="781" t="s">
        <v>389</v>
      </c>
      <c r="J278" s="781" t="s">
        <v>1632</v>
      </c>
      <c r="K278" s="784" t="s">
        <v>1594</v>
      </c>
    </row>
    <row r="279" spans="1:11" s="92" customFormat="1" ht="30" customHeight="1">
      <c r="A279" s="775">
        <v>268</v>
      </c>
      <c r="B279" s="776" t="s">
        <v>217</v>
      </c>
      <c r="C279" s="777" t="s">
        <v>305</v>
      </c>
      <c r="D279" s="778">
        <v>48</v>
      </c>
      <c r="E279" s="779">
        <v>5025.25</v>
      </c>
      <c r="F279" s="780">
        <v>0</v>
      </c>
      <c r="G279" s="780">
        <v>5025</v>
      </c>
      <c r="H279" s="780">
        <v>241200</v>
      </c>
      <c r="I279" s="781" t="s">
        <v>1601</v>
      </c>
      <c r="J279" s="781" t="s">
        <v>615</v>
      </c>
      <c r="K279" s="774" t="s">
        <v>1594</v>
      </c>
    </row>
    <row r="280" spans="1:11" s="92" customFormat="1" ht="30" customHeight="1">
      <c r="A280" s="775">
        <v>269</v>
      </c>
      <c r="B280" s="776" t="s">
        <v>218</v>
      </c>
      <c r="C280" s="777" t="s">
        <v>305</v>
      </c>
      <c r="D280" s="778">
        <v>288</v>
      </c>
      <c r="E280" s="779">
        <v>0</v>
      </c>
      <c r="F280" s="780">
        <v>0</v>
      </c>
      <c r="G280" s="780">
        <v>0</v>
      </c>
      <c r="H280" s="780">
        <v>0</v>
      </c>
      <c r="I280" s="781"/>
      <c r="J280" s="781"/>
      <c r="K280" s="774" t="s">
        <v>1594</v>
      </c>
    </row>
    <row r="281" spans="1:11" s="92" customFormat="1" ht="30" customHeight="1">
      <c r="A281" s="775">
        <v>270</v>
      </c>
      <c r="B281" s="776" t="s">
        <v>219</v>
      </c>
      <c r="C281" s="777" t="s">
        <v>305</v>
      </c>
      <c r="D281" s="778">
        <v>192</v>
      </c>
      <c r="E281" s="779">
        <v>5264</v>
      </c>
      <c r="F281" s="780">
        <v>0</v>
      </c>
      <c r="G281" s="780">
        <v>5264</v>
      </c>
      <c r="H281" s="780">
        <v>1010688</v>
      </c>
      <c r="I281" s="781" t="s">
        <v>1601</v>
      </c>
      <c r="J281" s="781" t="s">
        <v>615</v>
      </c>
      <c r="K281" s="774" t="s">
        <v>1594</v>
      </c>
    </row>
    <row r="282" spans="1:11" s="92" customFormat="1" ht="30" customHeight="1">
      <c r="A282" s="775">
        <v>271</v>
      </c>
      <c r="B282" s="776" t="s">
        <v>220</v>
      </c>
      <c r="C282" s="777" t="s">
        <v>305</v>
      </c>
      <c r="D282" s="778">
        <v>48</v>
      </c>
      <c r="E282" s="779">
        <v>5084</v>
      </c>
      <c r="F282" s="780">
        <v>0</v>
      </c>
      <c r="G282" s="780">
        <v>5084</v>
      </c>
      <c r="H282" s="780">
        <v>244032</v>
      </c>
      <c r="I282" s="781" t="s">
        <v>1601</v>
      </c>
      <c r="J282" s="781" t="s">
        <v>615</v>
      </c>
      <c r="K282" s="774" t="s">
        <v>1594</v>
      </c>
    </row>
    <row r="283" spans="1:11" s="92" customFormat="1" ht="30" customHeight="1">
      <c r="A283" s="775">
        <v>272</v>
      </c>
      <c r="B283" s="776" t="s">
        <v>221</v>
      </c>
      <c r="C283" s="777" t="s">
        <v>305</v>
      </c>
      <c r="D283" s="778">
        <v>192</v>
      </c>
      <c r="E283" s="779">
        <v>5264</v>
      </c>
      <c r="F283" s="780">
        <v>0</v>
      </c>
      <c r="G283" s="780">
        <v>5264</v>
      </c>
      <c r="H283" s="780">
        <v>1010688</v>
      </c>
      <c r="I283" s="781" t="s">
        <v>1601</v>
      </c>
      <c r="J283" s="781" t="s">
        <v>615</v>
      </c>
      <c r="K283" s="774" t="s">
        <v>1594</v>
      </c>
    </row>
    <row r="284" spans="1:11" s="92" customFormat="1" ht="30" customHeight="1">
      <c r="A284" s="775">
        <v>273</v>
      </c>
      <c r="B284" s="776" t="s">
        <v>222</v>
      </c>
      <c r="C284" s="777" t="s">
        <v>305</v>
      </c>
      <c r="D284" s="778">
        <v>288</v>
      </c>
      <c r="E284" s="779">
        <v>5200</v>
      </c>
      <c r="F284" s="780">
        <v>0</v>
      </c>
      <c r="G284" s="780">
        <v>5200</v>
      </c>
      <c r="H284" s="780">
        <v>1497600</v>
      </c>
      <c r="I284" s="781" t="s">
        <v>1601</v>
      </c>
      <c r="J284" s="781" t="s">
        <v>615</v>
      </c>
      <c r="K284" s="774" t="s">
        <v>1594</v>
      </c>
    </row>
    <row r="285" spans="1:11" s="92" customFormat="1" ht="30" customHeight="1">
      <c r="A285" s="775">
        <v>274</v>
      </c>
      <c r="B285" s="776" t="s">
        <v>223</v>
      </c>
      <c r="C285" s="777" t="s">
        <v>305</v>
      </c>
      <c r="D285" s="778">
        <v>288</v>
      </c>
      <c r="E285" s="779">
        <v>5227</v>
      </c>
      <c r="F285" s="780">
        <v>0</v>
      </c>
      <c r="G285" s="780">
        <v>5227</v>
      </c>
      <c r="H285" s="780">
        <v>1505376</v>
      </c>
      <c r="I285" s="781" t="s">
        <v>1601</v>
      </c>
      <c r="J285" s="781" t="s">
        <v>615</v>
      </c>
      <c r="K285" s="774" t="s">
        <v>1594</v>
      </c>
    </row>
    <row r="286" spans="1:11" s="375" customFormat="1" ht="30" customHeight="1">
      <c r="A286" s="775">
        <v>275</v>
      </c>
      <c r="B286" s="783" t="s">
        <v>824</v>
      </c>
      <c r="C286" s="777" t="s">
        <v>305</v>
      </c>
      <c r="D286" s="778">
        <v>48</v>
      </c>
      <c r="E286" s="779">
        <v>5227</v>
      </c>
      <c r="F286" s="780">
        <v>0</v>
      </c>
      <c r="G286" s="780">
        <v>5227</v>
      </c>
      <c r="H286" s="780">
        <v>250896</v>
      </c>
      <c r="I286" s="781" t="s">
        <v>1601</v>
      </c>
      <c r="J286" s="781" t="s">
        <v>615</v>
      </c>
      <c r="K286" s="784" t="s">
        <v>1594</v>
      </c>
    </row>
    <row r="287" spans="1:11" s="92" customFormat="1" ht="30" customHeight="1">
      <c r="A287" s="775">
        <v>276</v>
      </c>
      <c r="B287" s="776" t="s">
        <v>224</v>
      </c>
      <c r="C287" s="777" t="s">
        <v>305</v>
      </c>
      <c r="D287" s="778">
        <v>192</v>
      </c>
      <c r="E287" s="779">
        <v>5200</v>
      </c>
      <c r="F287" s="780">
        <v>0</v>
      </c>
      <c r="G287" s="780">
        <v>5200</v>
      </c>
      <c r="H287" s="780">
        <v>998400</v>
      </c>
      <c r="I287" s="781" t="s">
        <v>1601</v>
      </c>
      <c r="J287" s="781" t="s">
        <v>1633</v>
      </c>
      <c r="K287" s="774" t="s">
        <v>1594</v>
      </c>
    </row>
    <row r="288" spans="1:11" s="402" customFormat="1" ht="30" customHeight="1">
      <c r="A288" s="775">
        <v>277</v>
      </c>
      <c r="B288" s="776" t="s">
        <v>225</v>
      </c>
      <c r="C288" s="777" t="s">
        <v>305</v>
      </c>
      <c r="D288" s="778">
        <v>96</v>
      </c>
      <c r="E288" s="779">
        <v>5200</v>
      </c>
      <c r="F288" s="780">
        <v>0</v>
      </c>
      <c r="G288" s="780">
        <v>5200</v>
      </c>
      <c r="H288" s="780">
        <v>499200</v>
      </c>
      <c r="I288" s="787" t="s">
        <v>1601</v>
      </c>
      <c r="J288" s="787" t="s">
        <v>1634</v>
      </c>
      <c r="K288" s="792" t="s">
        <v>1594</v>
      </c>
    </row>
    <row r="289" spans="1:11" s="402" customFormat="1" ht="30" customHeight="1">
      <c r="A289" s="775">
        <v>278</v>
      </c>
      <c r="B289" s="783" t="s">
        <v>825</v>
      </c>
      <c r="C289" s="777" t="s">
        <v>305</v>
      </c>
      <c r="D289" s="778">
        <v>48</v>
      </c>
      <c r="E289" s="779">
        <v>5250</v>
      </c>
      <c r="F289" s="780">
        <v>0</v>
      </c>
      <c r="G289" s="780">
        <v>5250</v>
      </c>
      <c r="H289" s="780">
        <v>252000</v>
      </c>
      <c r="I289" s="787" t="s">
        <v>1601</v>
      </c>
      <c r="J289" s="787" t="s">
        <v>615</v>
      </c>
      <c r="K289" s="792" t="s">
        <v>1594</v>
      </c>
    </row>
    <row r="290" spans="1:11" s="402" customFormat="1" ht="30" customHeight="1">
      <c r="A290" s="775">
        <v>279</v>
      </c>
      <c r="B290" s="776" t="s">
        <v>227</v>
      </c>
      <c r="C290" s="777" t="s">
        <v>305</v>
      </c>
      <c r="D290" s="778">
        <v>16</v>
      </c>
      <c r="E290" s="779"/>
      <c r="F290" s="780">
        <v>0</v>
      </c>
      <c r="G290" s="780">
        <v>0</v>
      </c>
      <c r="H290" s="780">
        <v>0</v>
      </c>
      <c r="I290" s="787" t="s">
        <v>617</v>
      </c>
      <c r="J290" s="787" t="s">
        <v>618</v>
      </c>
      <c r="K290" s="792" t="s">
        <v>1592</v>
      </c>
    </row>
    <row r="291" spans="1:11" s="370" customFormat="1" ht="30" customHeight="1">
      <c r="A291" s="775">
        <v>280</v>
      </c>
      <c r="B291" s="776" t="s">
        <v>228</v>
      </c>
      <c r="C291" s="777" t="s">
        <v>305</v>
      </c>
      <c r="D291" s="778">
        <v>16</v>
      </c>
      <c r="E291" s="779"/>
      <c r="F291" s="780">
        <v>0</v>
      </c>
      <c r="G291" s="780">
        <v>0</v>
      </c>
      <c r="H291" s="780">
        <v>0</v>
      </c>
      <c r="I291" s="777" t="s">
        <v>1635</v>
      </c>
      <c r="J291" s="777" t="s">
        <v>619</v>
      </c>
      <c r="K291" s="782" t="s">
        <v>1592</v>
      </c>
    </row>
    <row r="292" spans="1:11" s="92" customFormat="1" ht="30" customHeight="1">
      <c r="A292" s="775">
        <v>281</v>
      </c>
      <c r="B292" s="776" t="s">
        <v>229</v>
      </c>
      <c r="C292" s="777" t="s">
        <v>305</v>
      </c>
      <c r="D292" s="778">
        <v>16</v>
      </c>
      <c r="E292" s="779"/>
      <c r="F292" s="780">
        <v>0</v>
      </c>
      <c r="G292" s="780">
        <v>0</v>
      </c>
      <c r="H292" s="780">
        <v>0</v>
      </c>
      <c r="I292" s="781" t="s">
        <v>1636</v>
      </c>
      <c r="J292" s="781" t="s">
        <v>619</v>
      </c>
      <c r="K292" s="774" t="s">
        <v>1592</v>
      </c>
    </row>
    <row r="293" spans="1:11" s="92" customFormat="1" ht="30" customHeight="1">
      <c r="A293" s="775">
        <v>282</v>
      </c>
      <c r="B293" s="776" t="s">
        <v>230</v>
      </c>
      <c r="C293" s="777" t="s">
        <v>305</v>
      </c>
      <c r="D293" s="778">
        <v>48</v>
      </c>
      <c r="E293" s="779">
        <v>3290</v>
      </c>
      <c r="F293" s="780">
        <v>0</v>
      </c>
      <c r="G293" s="780">
        <v>3290</v>
      </c>
      <c r="H293" s="780">
        <v>157920</v>
      </c>
      <c r="I293" s="781" t="s">
        <v>1601</v>
      </c>
      <c r="J293" s="781" t="s">
        <v>1637</v>
      </c>
      <c r="K293" s="774" t="s">
        <v>1594</v>
      </c>
    </row>
    <row r="294" spans="1:11" s="92" customFormat="1" ht="30" customHeight="1">
      <c r="A294" s="775">
        <v>283</v>
      </c>
      <c r="B294" s="776" t="s">
        <v>231</v>
      </c>
      <c r="C294" s="777" t="s">
        <v>305</v>
      </c>
      <c r="D294" s="778">
        <v>96</v>
      </c>
      <c r="E294" s="779">
        <v>3446</v>
      </c>
      <c r="F294" s="780">
        <v>0</v>
      </c>
      <c r="G294" s="780">
        <v>3446</v>
      </c>
      <c r="H294" s="780">
        <v>330816</v>
      </c>
      <c r="I294" s="781" t="s">
        <v>1601</v>
      </c>
      <c r="J294" s="781" t="s">
        <v>1637</v>
      </c>
      <c r="K294" s="774" t="s">
        <v>1594</v>
      </c>
    </row>
    <row r="295" spans="1:11" s="92" customFormat="1" ht="30" customHeight="1">
      <c r="A295" s="775">
        <v>284</v>
      </c>
      <c r="B295" s="776" t="s">
        <v>232</v>
      </c>
      <c r="C295" s="777" t="s">
        <v>305</v>
      </c>
      <c r="D295" s="778">
        <v>48</v>
      </c>
      <c r="E295" s="779">
        <v>0</v>
      </c>
      <c r="F295" s="780">
        <v>0</v>
      </c>
      <c r="G295" s="780">
        <v>0</v>
      </c>
      <c r="H295" s="780">
        <v>0</v>
      </c>
      <c r="I295" s="781"/>
      <c r="J295" s="781"/>
      <c r="K295" s="774" t="s">
        <v>1594</v>
      </c>
    </row>
    <row r="296" spans="1:11" s="92" customFormat="1" ht="30" customHeight="1">
      <c r="A296" s="775">
        <v>285</v>
      </c>
      <c r="B296" s="783" t="s">
        <v>826</v>
      </c>
      <c r="C296" s="777" t="s">
        <v>305</v>
      </c>
      <c r="D296" s="778">
        <v>48</v>
      </c>
      <c r="E296" s="779">
        <v>3250</v>
      </c>
      <c r="F296" s="780">
        <v>0</v>
      </c>
      <c r="G296" s="780">
        <v>3250</v>
      </c>
      <c r="H296" s="780">
        <v>156000</v>
      </c>
      <c r="I296" s="781" t="s">
        <v>1601</v>
      </c>
      <c r="J296" s="781" t="s">
        <v>1637</v>
      </c>
      <c r="K296" s="774" t="s">
        <v>1594</v>
      </c>
    </row>
    <row r="297" spans="1:11" s="92" customFormat="1" ht="36" customHeight="1">
      <c r="A297" s="775">
        <v>286</v>
      </c>
      <c r="B297" s="776" t="s">
        <v>292</v>
      </c>
      <c r="C297" s="777" t="s">
        <v>346</v>
      </c>
      <c r="D297" s="778">
        <v>4</v>
      </c>
      <c r="E297" s="779">
        <v>0</v>
      </c>
      <c r="F297" s="780">
        <v>0</v>
      </c>
      <c r="G297" s="780">
        <v>0</v>
      </c>
      <c r="H297" s="780">
        <v>0</v>
      </c>
      <c r="I297" s="781"/>
      <c r="J297" s="781"/>
      <c r="K297" s="774" t="s">
        <v>1594</v>
      </c>
    </row>
    <row r="298" spans="1:11" s="92" customFormat="1" ht="36" customHeight="1">
      <c r="A298" s="775">
        <v>287</v>
      </c>
      <c r="B298" s="776" t="s">
        <v>210</v>
      </c>
      <c r="C298" s="777" t="s">
        <v>305</v>
      </c>
      <c r="D298" s="778">
        <v>4</v>
      </c>
      <c r="E298" s="779">
        <v>357869</v>
      </c>
      <c r="F298" s="780">
        <v>0</v>
      </c>
      <c r="G298" s="780">
        <v>357869</v>
      </c>
      <c r="H298" s="780">
        <v>1431476</v>
      </c>
      <c r="I298" s="781" t="s">
        <v>368</v>
      </c>
      <c r="J298" s="781" t="s">
        <v>1240</v>
      </c>
      <c r="K298" s="774" t="s">
        <v>1594</v>
      </c>
    </row>
    <row r="299" spans="1:11" s="92" customFormat="1" ht="36" customHeight="1">
      <c r="A299" s="775">
        <v>288</v>
      </c>
      <c r="B299" s="776" t="s">
        <v>827</v>
      </c>
      <c r="C299" s="777" t="s">
        <v>305</v>
      </c>
      <c r="D299" s="778">
        <v>8</v>
      </c>
      <c r="E299" s="779">
        <v>0</v>
      </c>
      <c r="F299" s="780">
        <v>0</v>
      </c>
      <c r="G299" s="780">
        <v>0</v>
      </c>
      <c r="H299" s="780">
        <v>0</v>
      </c>
      <c r="I299" s="781"/>
      <c r="J299" s="781"/>
      <c r="K299" s="774" t="s">
        <v>1594</v>
      </c>
    </row>
    <row r="300" spans="1:11" s="92" customFormat="1" ht="36" customHeight="1">
      <c r="A300" s="775">
        <v>289</v>
      </c>
      <c r="B300" s="776" t="s">
        <v>828</v>
      </c>
      <c r="C300" s="777" t="s">
        <v>305</v>
      </c>
      <c r="D300" s="778">
        <v>12</v>
      </c>
      <c r="E300" s="779">
        <v>0</v>
      </c>
      <c r="F300" s="780">
        <v>0</v>
      </c>
      <c r="G300" s="780">
        <v>0</v>
      </c>
      <c r="H300" s="780">
        <v>0</v>
      </c>
      <c r="I300" s="781"/>
      <c r="J300" s="781"/>
      <c r="K300" s="774" t="s">
        <v>1594</v>
      </c>
    </row>
    <row r="301" spans="1:11" s="92" customFormat="1" ht="36" customHeight="1">
      <c r="A301" s="775">
        <v>290</v>
      </c>
      <c r="B301" s="776" t="s">
        <v>829</v>
      </c>
      <c r="C301" s="777" t="s">
        <v>305</v>
      </c>
      <c r="D301" s="778">
        <v>12</v>
      </c>
      <c r="E301" s="779">
        <v>13643</v>
      </c>
      <c r="F301" s="780">
        <v>0</v>
      </c>
      <c r="G301" s="780">
        <v>13643</v>
      </c>
      <c r="H301" s="780">
        <v>163716</v>
      </c>
      <c r="I301" s="781"/>
      <c r="J301" s="781" t="s">
        <v>1538</v>
      </c>
      <c r="K301" s="774" t="s">
        <v>1594</v>
      </c>
    </row>
    <row r="302" spans="1:11" s="92" customFormat="1" ht="36" customHeight="1">
      <c r="A302" s="775">
        <v>291</v>
      </c>
      <c r="B302" s="783" t="s">
        <v>830</v>
      </c>
      <c r="C302" s="777" t="s">
        <v>305</v>
      </c>
      <c r="D302" s="778">
        <v>8</v>
      </c>
      <c r="E302" s="779">
        <v>10686</v>
      </c>
      <c r="F302" s="780">
        <v>0</v>
      </c>
      <c r="G302" s="780">
        <v>10686</v>
      </c>
      <c r="H302" s="780">
        <v>85488</v>
      </c>
      <c r="I302" s="781" t="s">
        <v>548</v>
      </c>
      <c r="J302" s="781" t="s">
        <v>1538</v>
      </c>
      <c r="K302" s="774" t="s">
        <v>1594</v>
      </c>
    </row>
    <row r="303" spans="1:11" s="92" customFormat="1" ht="36" customHeight="1">
      <c r="A303" s="775">
        <v>292</v>
      </c>
      <c r="B303" s="776" t="s">
        <v>831</v>
      </c>
      <c r="C303" s="777" t="s">
        <v>305</v>
      </c>
      <c r="D303" s="778">
        <v>40</v>
      </c>
      <c r="E303" s="779">
        <v>0</v>
      </c>
      <c r="F303" s="780">
        <v>0</v>
      </c>
      <c r="G303" s="780">
        <v>0</v>
      </c>
      <c r="H303" s="780">
        <v>0</v>
      </c>
      <c r="I303" s="781"/>
      <c r="J303" s="781"/>
      <c r="K303" s="774" t="s">
        <v>1594</v>
      </c>
    </row>
    <row r="304" spans="1:11" s="92" customFormat="1" ht="36" customHeight="1">
      <c r="A304" s="775">
        <v>293</v>
      </c>
      <c r="B304" s="776" t="s">
        <v>832</v>
      </c>
      <c r="C304" s="777" t="s">
        <v>305</v>
      </c>
      <c r="D304" s="778">
        <v>40</v>
      </c>
      <c r="E304" s="779">
        <v>0</v>
      </c>
      <c r="F304" s="780">
        <v>0</v>
      </c>
      <c r="G304" s="780">
        <v>0</v>
      </c>
      <c r="H304" s="780">
        <v>0</v>
      </c>
      <c r="I304" s="781"/>
      <c r="J304" s="781"/>
      <c r="K304" s="774" t="s">
        <v>1594</v>
      </c>
    </row>
    <row r="305" spans="1:11" s="92" customFormat="1" ht="36" customHeight="1">
      <c r="A305" s="775">
        <v>294</v>
      </c>
      <c r="B305" s="776" t="s">
        <v>233</v>
      </c>
      <c r="C305" s="777" t="s">
        <v>30</v>
      </c>
      <c r="D305" s="778">
        <v>4</v>
      </c>
      <c r="E305" s="779">
        <v>0</v>
      </c>
      <c r="F305" s="780">
        <v>0</v>
      </c>
      <c r="G305" s="780">
        <v>0</v>
      </c>
      <c r="H305" s="780">
        <v>0</v>
      </c>
      <c r="I305" s="781"/>
      <c r="J305" s="781"/>
      <c r="K305" s="774" t="s">
        <v>1594</v>
      </c>
    </row>
    <row r="306" spans="1:11" s="92" customFormat="1" ht="36" customHeight="1">
      <c r="A306" s="775">
        <v>295</v>
      </c>
      <c r="B306" s="783" t="s">
        <v>833</v>
      </c>
      <c r="C306" s="793" t="s">
        <v>901</v>
      </c>
      <c r="D306" s="778">
        <v>400</v>
      </c>
      <c r="E306" s="779">
        <v>0</v>
      </c>
      <c r="F306" s="780">
        <v>0</v>
      </c>
      <c r="G306" s="780">
        <v>0</v>
      </c>
      <c r="H306" s="780">
        <v>0</v>
      </c>
      <c r="I306" s="781"/>
      <c r="J306" s="781"/>
      <c r="K306" s="774" t="s">
        <v>1594</v>
      </c>
    </row>
    <row r="307" spans="1:11" s="92" customFormat="1" ht="36" customHeight="1">
      <c r="A307" s="775">
        <v>296</v>
      </c>
      <c r="B307" s="776" t="s">
        <v>234</v>
      </c>
      <c r="C307" s="777" t="s">
        <v>305</v>
      </c>
      <c r="D307" s="778">
        <v>4</v>
      </c>
      <c r="E307" s="779">
        <v>0</v>
      </c>
      <c r="F307" s="780">
        <v>0</v>
      </c>
      <c r="G307" s="780">
        <v>0</v>
      </c>
      <c r="H307" s="780">
        <v>0</v>
      </c>
      <c r="I307" s="781"/>
      <c r="J307" s="781"/>
      <c r="K307" s="774" t="s">
        <v>1594</v>
      </c>
    </row>
    <row r="308" spans="1:11" s="92" customFormat="1" ht="30" customHeight="1">
      <c r="A308" s="775">
        <v>297</v>
      </c>
      <c r="B308" s="776" t="s">
        <v>235</v>
      </c>
      <c r="C308" s="777" t="s">
        <v>305</v>
      </c>
      <c r="D308" s="778">
        <v>16</v>
      </c>
      <c r="E308" s="779">
        <v>628</v>
      </c>
      <c r="F308" s="780">
        <v>0</v>
      </c>
      <c r="G308" s="780">
        <v>628</v>
      </c>
      <c r="H308" s="780">
        <v>10048</v>
      </c>
      <c r="I308" s="781" t="s">
        <v>406</v>
      </c>
      <c r="J308" s="781" t="s">
        <v>620</v>
      </c>
      <c r="K308" s="774" t="s">
        <v>1594</v>
      </c>
    </row>
    <row r="309" spans="1:11" s="92" customFormat="1" ht="30" customHeight="1">
      <c r="A309" s="775">
        <v>298</v>
      </c>
      <c r="B309" s="776" t="s">
        <v>236</v>
      </c>
      <c r="C309" s="777" t="s">
        <v>305</v>
      </c>
      <c r="D309" s="778">
        <v>16</v>
      </c>
      <c r="E309" s="779">
        <v>628</v>
      </c>
      <c r="F309" s="780">
        <v>0</v>
      </c>
      <c r="G309" s="780">
        <v>628</v>
      </c>
      <c r="H309" s="780">
        <v>10048</v>
      </c>
      <c r="I309" s="781" t="s">
        <v>406</v>
      </c>
      <c r="J309" s="781" t="s">
        <v>620</v>
      </c>
      <c r="K309" s="774" t="s">
        <v>1594</v>
      </c>
    </row>
    <row r="310" spans="1:11" s="92" customFormat="1" ht="30" customHeight="1">
      <c r="A310" s="775">
        <v>299</v>
      </c>
      <c r="B310" s="776" t="s">
        <v>237</v>
      </c>
      <c r="C310" s="777" t="s">
        <v>305</v>
      </c>
      <c r="D310" s="778">
        <v>12</v>
      </c>
      <c r="E310" s="779">
        <v>694</v>
      </c>
      <c r="F310" s="780">
        <v>0</v>
      </c>
      <c r="G310" s="780">
        <v>694</v>
      </c>
      <c r="H310" s="780">
        <v>8328</v>
      </c>
      <c r="I310" s="781" t="s">
        <v>406</v>
      </c>
      <c r="J310" s="781" t="s">
        <v>620</v>
      </c>
      <c r="K310" s="774" t="s">
        <v>1594</v>
      </c>
    </row>
    <row r="311" spans="1:11" s="370" customFormat="1" ht="30" customHeight="1">
      <c r="A311" s="775">
        <v>300</v>
      </c>
      <c r="B311" s="776" t="s">
        <v>238</v>
      </c>
      <c r="C311" s="777" t="s">
        <v>305</v>
      </c>
      <c r="D311" s="778">
        <v>160</v>
      </c>
      <c r="E311" s="779">
        <v>781</v>
      </c>
      <c r="F311" s="780">
        <v>0</v>
      </c>
      <c r="G311" s="780">
        <v>781</v>
      </c>
      <c r="H311" s="780">
        <v>124960</v>
      </c>
      <c r="I311" s="777" t="s">
        <v>406</v>
      </c>
      <c r="J311" s="777" t="s">
        <v>620</v>
      </c>
      <c r="K311" s="782" t="s">
        <v>1594</v>
      </c>
    </row>
    <row r="312" spans="1:11" s="406" customFormat="1" ht="30" customHeight="1">
      <c r="A312" s="775">
        <v>301</v>
      </c>
      <c r="B312" s="776" t="s">
        <v>239</v>
      </c>
      <c r="C312" s="777" t="s">
        <v>305</v>
      </c>
      <c r="D312" s="778">
        <v>160</v>
      </c>
      <c r="E312" s="779">
        <v>833</v>
      </c>
      <c r="F312" s="780">
        <v>0</v>
      </c>
      <c r="G312" s="780">
        <v>833</v>
      </c>
      <c r="H312" s="780">
        <v>133280</v>
      </c>
      <c r="I312" s="777" t="s">
        <v>406</v>
      </c>
      <c r="J312" s="777" t="s">
        <v>620</v>
      </c>
      <c r="K312" s="794" t="s">
        <v>1594</v>
      </c>
    </row>
    <row r="313" spans="1:11" s="370" customFormat="1" ht="30" customHeight="1">
      <c r="A313" s="775">
        <v>302</v>
      </c>
      <c r="B313" s="776" t="s">
        <v>240</v>
      </c>
      <c r="C313" s="777" t="s">
        <v>305</v>
      </c>
      <c r="D313" s="778">
        <v>8</v>
      </c>
      <c r="E313" s="779">
        <v>670</v>
      </c>
      <c r="F313" s="780">
        <v>0</v>
      </c>
      <c r="G313" s="780">
        <v>670</v>
      </c>
      <c r="H313" s="780">
        <v>5360</v>
      </c>
      <c r="I313" s="777" t="s">
        <v>395</v>
      </c>
      <c r="J313" s="777" t="s">
        <v>621</v>
      </c>
      <c r="K313" s="782" t="s">
        <v>1594</v>
      </c>
    </row>
    <row r="314" spans="1:11" s="370" customFormat="1" ht="30" customHeight="1">
      <c r="A314" s="775">
        <v>303</v>
      </c>
      <c r="B314" s="776" t="s">
        <v>241</v>
      </c>
      <c r="C314" s="777" t="s">
        <v>305</v>
      </c>
      <c r="D314" s="778">
        <v>8</v>
      </c>
      <c r="E314" s="779">
        <v>486</v>
      </c>
      <c r="F314" s="780">
        <v>0</v>
      </c>
      <c r="G314" s="780">
        <v>486</v>
      </c>
      <c r="H314" s="780">
        <v>3888</v>
      </c>
      <c r="I314" s="777" t="s">
        <v>406</v>
      </c>
      <c r="J314" s="777" t="s">
        <v>620</v>
      </c>
      <c r="K314" s="782" t="s">
        <v>1594</v>
      </c>
    </row>
    <row r="315" spans="1:11" s="370" customFormat="1" ht="30" customHeight="1">
      <c r="A315" s="775">
        <v>304</v>
      </c>
      <c r="B315" s="776" t="s">
        <v>242</v>
      </c>
      <c r="C315" s="777" t="s">
        <v>305</v>
      </c>
      <c r="D315" s="778">
        <v>8</v>
      </c>
      <c r="E315" s="779">
        <v>486</v>
      </c>
      <c r="F315" s="780">
        <v>0</v>
      </c>
      <c r="G315" s="780">
        <v>486</v>
      </c>
      <c r="H315" s="780">
        <v>3888</v>
      </c>
      <c r="I315" s="777" t="s">
        <v>406</v>
      </c>
      <c r="J315" s="777" t="s">
        <v>620</v>
      </c>
      <c r="K315" s="782" t="s">
        <v>1594</v>
      </c>
    </row>
    <row r="316" spans="1:11" s="370" customFormat="1" ht="30" customHeight="1">
      <c r="A316" s="775">
        <v>305</v>
      </c>
      <c r="B316" s="776" t="s">
        <v>243</v>
      </c>
      <c r="C316" s="777" t="s">
        <v>305</v>
      </c>
      <c r="D316" s="778">
        <v>200</v>
      </c>
      <c r="E316" s="779">
        <v>375</v>
      </c>
      <c r="F316" s="780">
        <v>0</v>
      </c>
      <c r="G316" s="780">
        <v>375</v>
      </c>
      <c r="H316" s="780">
        <v>75000</v>
      </c>
      <c r="I316" s="777" t="s">
        <v>406</v>
      </c>
      <c r="J316" s="777" t="s">
        <v>622</v>
      </c>
      <c r="K316" s="782" t="s">
        <v>1594</v>
      </c>
    </row>
    <row r="317" spans="1:11" s="370" customFormat="1" ht="30" customHeight="1">
      <c r="A317" s="775">
        <v>306</v>
      </c>
      <c r="B317" s="776" t="s">
        <v>244</v>
      </c>
      <c r="C317" s="777" t="s">
        <v>305</v>
      </c>
      <c r="D317" s="778">
        <v>80</v>
      </c>
      <c r="E317" s="779">
        <v>375</v>
      </c>
      <c r="F317" s="780">
        <v>0</v>
      </c>
      <c r="G317" s="780">
        <v>375</v>
      </c>
      <c r="H317" s="780">
        <v>30000</v>
      </c>
      <c r="I317" s="777" t="s">
        <v>406</v>
      </c>
      <c r="J317" s="777" t="s">
        <v>622</v>
      </c>
      <c r="K317" s="782" t="s">
        <v>1594</v>
      </c>
    </row>
    <row r="318" spans="1:11" s="370" customFormat="1" ht="30" customHeight="1">
      <c r="A318" s="775">
        <v>307</v>
      </c>
      <c r="B318" s="776" t="s">
        <v>245</v>
      </c>
      <c r="C318" s="777" t="s">
        <v>305</v>
      </c>
      <c r="D318" s="778">
        <v>80</v>
      </c>
      <c r="E318" s="779">
        <v>483</v>
      </c>
      <c r="F318" s="780">
        <v>0</v>
      </c>
      <c r="G318" s="780">
        <v>483</v>
      </c>
      <c r="H318" s="780">
        <v>38640</v>
      </c>
      <c r="I318" s="777" t="s">
        <v>406</v>
      </c>
      <c r="J318" s="777" t="s">
        <v>622</v>
      </c>
      <c r="K318" s="782" t="s">
        <v>1594</v>
      </c>
    </row>
    <row r="319" spans="1:11" s="370" customFormat="1" ht="30" customHeight="1">
      <c r="A319" s="775">
        <v>308</v>
      </c>
      <c r="B319" s="776" t="s">
        <v>246</v>
      </c>
      <c r="C319" s="777" t="s">
        <v>305</v>
      </c>
      <c r="D319" s="778">
        <v>120</v>
      </c>
      <c r="E319" s="779">
        <v>375</v>
      </c>
      <c r="F319" s="780">
        <v>0</v>
      </c>
      <c r="G319" s="780">
        <v>375</v>
      </c>
      <c r="H319" s="780">
        <v>45000</v>
      </c>
      <c r="I319" s="777" t="s">
        <v>406</v>
      </c>
      <c r="J319" s="777" t="s">
        <v>622</v>
      </c>
      <c r="K319" s="782" t="s">
        <v>1594</v>
      </c>
    </row>
    <row r="320" spans="1:11" s="370" customFormat="1" ht="30" customHeight="1">
      <c r="A320" s="775">
        <v>309</v>
      </c>
      <c r="B320" s="776" t="s">
        <v>247</v>
      </c>
      <c r="C320" s="777" t="s">
        <v>305</v>
      </c>
      <c r="D320" s="778">
        <v>120</v>
      </c>
      <c r="E320" s="779">
        <v>375</v>
      </c>
      <c r="F320" s="780">
        <v>0</v>
      </c>
      <c r="G320" s="780">
        <v>375</v>
      </c>
      <c r="H320" s="780">
        <v>45000</v>
      </c>
      <c r="I320" s="777" t="s">
        <v>406</v>
      </c>
      <c r="J320" s="777" t="s">
        <v>622</v>
      </c>
      <c r="K320" s="782" t="s">
        <v>1594</v>
      </c>
    </row>
    <row r="321" spans="1:11" s="370" customFormat="1" ht="30" customHeight="1">
      <c r="A321" s="775">
        <v>310</v>
      </c>
      <c r="B321" s="776" t="s">
        <v>248</v>
      </c>
      <c r="C321" s="777" t="s">
        <v>305</v>
      </c>
      <c r="D321" s="778">
        <v>80</v>
      </c>
      <c r="E321" s="779">
        <v>375</v>
      </c>
      <c r="F321" s="780">
        <v>0</v>
      </c>
      <c r="G321" s="780">
        <v>375</v>
      </c>
      <c r="H321" s="780">
        <v>30000</v>
      </c>
      <c r="I321" s="777" t="s">
        <v>406</v>
      </c>
      <c r="J321" s="777" t="s">
        <v>622</v>
      </c>
      <c r="K321" s="782" t="s">
        <v>1594</v>
      </c>
    </row>
    <row r="322" spans="1:11" s="370" customFormat="1" ht="30" customHeight="1">
      <c r="A322" s="775">
        <v>311</v>
      </c>
      <c r="B322" s="776" t="s">
        <v>249</v>
      </c>
      <c r="C322" s="777" t="s">
        <v>305</v>
      </c>
      <c r="D322" s="778">
        <v>200</v>
      </c>
      <c r="E322" s="779">
        <v>578</v>
      </c>
      <c r="F322" s="780">
        <v>0</v>
      </c>
      <c r="G322" s="780">
        <v>578</v>
      </c>
      <c r="H322" s="780">
        <v>115600</v>
      </c>
      <c r="I322" s="777" t="s">
        <v>395</v>
      </c>
      <c r="J322" s="777" t="s">
        <v>484</v>
      </c>
      <c r="K322" s="782" t="s">
        <v>1594</v>
      </c>
    </row>
    <row r="323" spans="1:11" s="370" customFormat="1" ht="30" customHeight="1">
      <c r="A323" s="775">
        <v>312</v>
      </c>
      <c r="B323" s="776" t="s">
        <v>250</v>
      </c>
      <c r="C323" s="777" t="s">
        <v>305</v>
      </c>
      <c r="D323" s="778">
        <v>240</v>
      </c>
      <c r="E323" s="779">
        <v>375</v>
      </c>
      <c r="F323" s="780">
        <v>0</v>
      </c>
      <c r="G323" s="780">
        <v>375</v>
      </c>
      <c r="H323" s="780">
        <v>90000</v>
      </c>
      <c r="I323" s="777" t="s">
        <v>406</v>
      </c>
      <c r="J323" s="777" t="s">
        <v>622</v>
      </c>
      <c r="K323" s="782" t="s">
        <v>1594</v>
      </c>
    </row>
    <row r="324" spans="1:11" s="370" customFormat="1" ht="30" customHeight="1">
      <c r="A324" s="775">
        <v>313</v>
      </c>
      <c r="B324" s="776" t="s">
        <v>251</v>
      </c>
      <c r="C324" s="777" t="s">
        <v>305</v>
      </c>
      <c r="D324" s="778">
        <v>400</v>
      </c>
      <c r="E324" s="779">
        <v>375</v>
      </c>
      <c r="F324" s="780">
        <v>0</v>
      </c>
      <c r="G324" s="780">
        <v>375</v>
      </c>
      <c r="H324" s="780">
        <v>150000</v>
      </c>
      <c r="I324" s="777" t="s">
        <v>406</v>
      </c>
      <c r="J324" s="777" t="s">
        <v>622</v>
      </c>
      <c r="K324" s="782" t="s">
        <v>1594</v>
      </c>
    </row>
    <row r="325" spans="1:11" s="370" customFormat="1" ht="36" customHeight="1">
      <c r="A325" s="775">
        <v>314</v>
      </c>
      <c r="B325" s="776" t="s">
        <v>252</v>
      </c>
      <c r="C325" s="777" t="s">
        <v>305</v>
      </c>
      <c r="D325" s="778">
        <v>4</v>
      </c>
      <c r="E325" s="779">
        <v>398</v>
      </c>
      <c r="F325" s="780">
        <v>0</v>
      </c>
      <c r="G325" s="780">
        <v>398</v>
      </c>
      <c r="H325" s="780">
        <v>1592</v>
      </c>
      <c r="I325" s="777" t="s">
        <v>1612</v>
      </c>
      <c r="J325" s="777"/>
      <c r="K325" s="782" t="s">
        <v>1594</v>
      </c>
    </row>
    <row r="326" spans="1:11" s="370" customFormat="1" ht="36" customHeight="1">
      <c r="A326" s="775">
        <v>315</v>
      </c>
      <c r="B326" s="776" t="s">
        <v>253</v>
      </c>
      <c r="C326" s="777" t="s">
        <v>305</v>
      </c>
      <c r="D326" s="778">
        <v>4</v>
      </c>
      <c r="E326" s="779">
        <v>0</v>
      </c>
      <c r="F326" s="780">
        <v>0</v>
      </c>
      <c r="G326" s="780">
        <v>0</v>
      </c>
      <c r="H326" s="780">
        <v>0</v>
      </c>
      <c r="I326" s="777"/>
      <c r="J326" s="777"/>
      <c r="K326" s="782" t="s">
        <v>1594</v>
      </c>
    </row>
    <row r="327" spans="1:11" s="370" customFormat="1" ht="36" customHeight="1">
      <c r="A327" s="775">
        <v>316</v>
      </c>
      <c r="B327" s="776" t="s">
        <v>256</v>
      </c>
      <c r="C327" s="777" t="s">
        <v>305</v>
      </c>
      <c r="D327" s="778">
        <v>4</v>
      </c>
      <c r="E327" s="779">
        <v>0</v>
      </c>
      <c r="F327" s="780">
        <v>0</v>
      </c>
      <c r="G327" s="780">
        <v>0</v>
      </c>
      <c r="H327" s="780">
        <v>0</v>
      </c>
      <c r="I327" s="777"/>
      <c r="J327" s="777"/>
      <c r="K327" s="782" t="s">
        <v>1594</v>
      </c>
    </row>
    <row r="328" spans="1:11" s="370" customFormat="1" ht="36" customHeight="1">
      <c r="A328" s="775">
        <v>317</v>
      </c>
      <c r="B328" s="776" t="s">
        <v>834</v>
      </c>
      <c r="C328" s="777" t="s">
        <v>305</v>
      </c>
      <c r="D328" s="778">
        <v>4</v>
      </c>
      <c r="E328" s="779">
        <v>0</v>
      </c>
      <c r="F328" s="780">
        <v>0</v>
      </c>
      <c r="G328" s="780">
        <v>0</v>
      </c>
      <c r="H328" s="780">
        <v>0</v>
      </c>
      <c r="I328" s="777"/>
      <c r="J328" s="777"/>
      <c r="K328" s="782" t="s">
        <v>1594</v>
      </c>
    </row>
    <row r="329" spans="1:11" s="370" customFormat="1" ht="36" customHeight="1">
      <c r="A329" s="775">
        <v>318</v>
      </c>
      <c r="B329" s="776" t="s">
        <v>257</v>
      </c>
      <c r="C329" s="777" t="s">
        <v>305</v>
      </c>
      <c r="D329" s="778">
        <v>400</v>
      </c>
      <c r="E329" s="779">
        <v>1654</v>
      </c>
      <c r="F329" s="780">
        <v>0</v>
      </c>
      <c r="G329" s="780">
        <v>1654</v>
      </c>
      <c r="H329" s="780">
        <v>661600</v>
      </c>
      <c r="I329" s="777" t="s">
        <v>537</v>
      </c>
      <c r="J329" s="777" t="s">
        <v>737</v>
      </c>
      <c r="K329" s="782" t="s">
        <v>1594</v>
      </c>
    </row>
    <row r="330" spans="1:11" s="370" customFormat="1" ht="36" customHeight="1">
      <c r="A330" s="775">
        <v>319</v>
      </c>
      <c r="B330" s="776" t="s">
        <v>258</v>
      </c>
      <c r="C330" s="777" t="s">
        <v>305</v>
      </c>
      <c r="D330" s="778">
        <v>400</v>
      </c>
      <c r="E330" s="779">
        <v>1471</v>
      </c>
      <c r="F330" s="780">
        <v>0</v>
      </c>
      <c r="G330" s="780">
        <v>1471</v>
      </c>
      <c r="H330" s="780">
        <v>588400</v>
      </c>
      <c r="I330" s="777" t="s">
        <v>537</v>
      </c>
      <c r="J330" s="777" t="s">
        <v>737</v>
      </c>
      <c r="K330" s="782" t="s">
        <v>1594</v>
      </c>
    </row>
    <row r="331" spans="1:11" s="92" customFormat="1" ht="36" customHeight="1">
      <c r="A331" s="775">
        <v>320</v>
      </c>
      <c r="B331" s="783" t="s">
        <v>835</v>
      </c>
      <c r="C331" s="777"/>
      <c r="D331" s="778">
        <v>400</v>
      </c>
      <c r="E331" s="779">
        <v>1471</v>
      </c>
      <c r="F331" s="780">
        <v>0</v>
      </c>
      <c r="G331" s="780">
        <v>1471</v>
      </c>
      <c r="H331" s="780">
        <v>588400</v>
      </c>
      <c r="I331" s="781" t="s">
        <v>537</v>
      </c>
      <c r="J331" s="781" t="s">
        <v>737</v>
      </c>
      <c r="K331" s="774" t="s">
        <v>1594</v>
      </c>
    </row>
    <row r="332" spans="1:11" s="92" customFormat="1" ht="36" customHeight="1">
      <c r="A332" s="775">
        <v>321</v>
      </c>
      <c r="B332" s="783" t="s">
        <v>836</v>
      </c>
      <c r="C332" s="777"/>
      <c r="D332" s="778">
        <v>8</v>
      </c>
      <c r="E332" s="779">
        <v>1471</v>
      </c>
      <c r="F332" s="780">
        <v>0</v>
      </c>
      <c r="G332" s="780">
        <v>1471</v>
      </c>
      <c r="H332" s="780">
        <v>11768</v>
      </c>
      <c r="I332" s="781" t="s">
        <v>537</v>
      </c>
      <c r="J332" s="781" t="s">
        <v>737</v>
      </c>
      <c r="K332" s="774" t="s">
        <v>1594</v>
      </c>
    </row>
    <row r="333" spans="1:11" s="92" customFormat="1" ht="36" customHeight="1">
      <c r="A333" s="775">
        <v>322</v>
      </c>
      <c r="B333" s="776" t="s">
        <v>254</v>
      </c>
      <c r="C333" s="777" t="s">
        <v>305</v>
      </c>
      <c r="D333" s="778">
        <v>20</v>
      </c>
      <c r="E333" s="779">
        <v>0</v>
      </c>
      <c r="F333" s="780">
        <v>0</v>
      </c>
      <c r="G333" s="780">
        <v>0</v>
      </c>
      <c r="H333" s="780">
        <v>0</v>
      </c>
      <c r="I333" s="781"/>
      <c r="J333" s="781"/>
      <c r="K333" s="774" t="s">
        <v>1594</v>
      </c>
    </row>
    <row r="334" spans="1:11" s="92" customFormat="1" ht="36" customHeight="1">
      <c r="A334" s="775">
        <v>323</v>
      </c>
      <c r="B334" s="776" t="s">
        <v>255</v>
      </c>
      <c r="C334" s="777" t="s">
        <v>305</v>
      </c>
      <c r="D334" s="778">
        <v>8</v>
      </c>
      <c r="E334" s="779">
        <v>0</v>
      </c>
      <c r="F334" s="780">
        <v>0</v>
      </c>
      <c r="G334" s="780">
        <v>0</v>
      </c>
      <c r="H334" s="780">
        <v>0</v>
      </c>
      <c r="I334" s="781"/>
      <c r="J334" s="781"/>
      <c r="K334" s="774" t="s">
        <v>1594</v>
      </c>
    </row>
    <row r="335" spans="1:11" s="92" customFormat="1" ht="36" customHeight="1">
      <c r="A335" s="775">
        <v>324</v>
      </c>
      <c r="B335" s="783" t="s">
        <v>837</v>
      </c>
      <c r="C335" s="777" t="s">
        <v>305</v>
      </c>
      <c r="D335" s="778">
        <v>50</v>
      </c>
      <c r="E335" s="779">
        <v>2614</v>
      </c>
      <c r="F335" s="780">
        <v>0</v>
      </c>
      <c r="G335" s="780">
        <v>2614</v>
      </c>
      <c r="H335" s="780">
        <v>130700</v>
      </c>
      <c r="I335" s="781" t="s">
        <v>383</v>
      </c>
      <c r="J335" s="781" t="s">
        <v>1638</v>
      </c>
      <c r="K335" s="774" t="s">
        <v>1594</v>
      </c>
    </row>
    <row r="336" spans="1:11" s="92" customFormat="1" ht="36" customHeight="1">
      <c r="A336" s="775">
        <v>325</v>
      </c>
      <c r="B336" s="776" t="s">
        <v>259</v>
      </c>
      <c r="C336" s="777" t="s">
        <v>305</v>
      </c>
      <c r="D336" s="778">
        <v>12</v>
      </c>
      <c r="E336" s="779"/>
      <c r="F336" s="780">
        <v>0</v>
      </c>
      <c r="G336" s="780">
        <v>0</v>
      </c>
      <c r="H336" s="780">
        <v>0</v>
      </c>
      <c r="I336" s="781" t="s">
        <v>647</v>
      </c>
      <c r="J336" s="781" t="s">
        <v>1639</v>
      </c>
      <c r="K336" s="774" t="s">
        <v>1592</v>
      </c>
    </row>
    <row r="337" spans="1:11" s="92" customFormat="1" ht="36" customHeight="1">
      <c r="A337" s="775">
        <v>326</v>
      </c>
      <c r="B337" s="776" t="s">
        <v>260</v>
      </c>
      <c r="C337" s="777" t="s">
        <v>305</v>
      </c>
      <c r="D337" s="778">
        <v>12</v>
      </c>
      <c r="E337" s="779"/>
      <c r="F337" s="780">
        <v>0</v>
      </c>
      <c r="G337" s="780">
        <v>0</v>
      </c>
      <c r="H337" s="780">
        <v>0</v>
      </c>
      <c r="I337" s="781" t="s">
        <v>1640</v>
      </c>
      <c r="J337" s="781" t="s">
        <v>1639</v>
      </c>
      <c r="K337" s="774" t="s">
        <v>1592</v>
      </c>
    </row>
    <row r="338" spans="1:11" s="92" customFormat="1" ht="36" customHeight="1">
      <c r="A338" s="775">
        <v>327</v>
      </c>
      <c r="B338" s="776" t="s">
        <v>261</v>
      </c>
      <c r="C338" s="777" t="s">
        <v>305</v>
      </c>
      <c r="D338" s="778">
        <v>12</v>
      </c>
      <c r="E338" s="779"/>
      <c r="F338" s="780">
        <v>0</v>
      </c>
      <c r="G338" s="780">
        <v>0</v>
      </c>
      <c r="H338" s="780">
        <v>0</v>
      </c>
      <c r="I338" s="781" t="s">
        <v>1641</v>
      </c>
      <c r="J338" s="781" t="s">
        <v>1639</v>
      </c>
      <c r="K338" s="774" t="s">
        <v>1592</v>
      </c>
    </row>
    <row r="339" spans="1:11" s="92" customFormat="1" ht="36" customHeight="1">
      <c r="A339" s="775">
        <v>328</v>
      </c>
      <c r="B339" s="783" t="s">
        <v>838</v>
      </c>
      <c r="C339" s="777" t="s">
        <v>324</v>
      </c>
      <c r="D339" s="778">
        <v>200</v>
      </c>
      <c r="E339" s="779">
        <v>0</v>
      </c>
      <c r="F339" s="780">
        <v>0</v>
      </c>
      <c r="G339" s="780">
        <v>0</v>
      </c>
      <c r="H339" s="780">
        <v>0</v>
      </c>
      <c r="I339" s="781"/>
      <c r="J339" s="781"/>
      <c r="K339" s="774" t="s">
        <v>1594</v>
      </c>
    </row>
    <row r="340" spans="1:11" s="92" customFormat="1" ht="36" customHeight="1">
      <c r="A340" s="775">
        <v>329</v>
      </c>
      <c r="B340" s="776" t="s">
        <v>262</v>
      </c>
      <c r="C340" s="777" t="s">
        <v>344</v>
      </c>
      <c r="D340" s="778">
        <v>80</v>
      </c>
      <c r="E340" s="779">
        <v>8550</v>
      </c>
      <c r="F340" s="780">
        <v>1368</v>
      </c>
      <c r="G340" s="780">
        <v>9918</v>
      </c>
      <c r="H340" s="780">
        <v>793440</v>
      </c>
      <c r="I340" s="781" t="s">
        <v>1595</v>
      </c>
      <c r="J340" s="781" t="s">
        <v>1642</v>
      </c>
      <c r="K340" s="774" t="s">
        <v>1592</v>
      </c>
    </row>
    <row r="341" spans="1:11" s="370" customFormat="1" ht="36" customHeight="1">
      <c r="A341" s="775">
        <v>330</v>
      </c>
      <c r="B341" s="776" t="s">
        <v>263</v>
      </c>
      <c r="C341" s="777" t="s">
        <v>345</v>
      </c>
      <c r="D341" s="778">
        <v>300</v>
      </c>
      <c r="E341" s="779">
        <v>5700</v>
      </c>
      <c r="F341" s="780">
        <v>912</v>
      </c>
      <c r="G341" s="780">
        <v>6612</v>
      </c>
      <c r="H341" s="780">
        <v>1983600</v>
      </c>
      <c r="I341" s="777" t="s">
        <v>1615</v>
      </c>
      <c r="J341" s="777" t="s">
        <v>1642</v>
      </c>
      <c r="K341" s="782" t="s">
        <v>1592</v>
      </c>
    </row>
    <row r="342" spans="1:11" s="370" customFormat="1" ht="36" customHeight="1">
      <c r="A342" s="775">
        <v>331</v>
      </c>
      <c r="B342" s="776" t="s">
        <v>839</v>
      </c>
      <c r="C342" s="777" t="s">
        <v>326</v>
      </c>
      <c r="D342" s="778">
        <v>200</v>
      </c>
      <c r="E342" s="779">
        <v>3233</v>
      </c>
      <c r="F342" s="780">
        <v>517.28</v>
      </c>
      <c r="G342" s="780">
        <v>3750</v>
      </c>
      <c r="H342" s="780">
        <v>750000</v>
      </c>
      <c r="I342" s="777" t="s">
        <v>529</v>
      </c>
      <c r="J342" s="777" t="s">
        <v>1566</v>
      </c>
      <c r="K342" s="782" t="s">
        <v>1592</v>
      </c>
    </row>
    <row r="343" spans="1:11" s="370" customFormat="1" ht="36" customHeight="1">
      <c r="A343" s="775">
        <v>332</v>
      </c>
      <c r="B343" s="776" t="s">
        <v>264</v>
      </c>
      <c r="C343" s="777" t="s">
        <v>305</v>
      </c>
      <c r="D343" s="778">
        <v>800</v>
      </c>
      <c r="E343" s="779">
        <v>909</v>
      </c>
      <c r="F343" s="780">
        <v>145.44</v>
      </c>
      <c r="G343" s="780">
        <v>1054</v>
      </c>
      <c r="H343" s="780">
        <v>843200</v>
      </c>
      <c r="I343" s="777" t="s">
        <v>486</v>
      </c>
      <c r="J343" s="777" t="s">
        <v>738</v>
      </c>
      <c r="K343" s="782" t="s">
        <v>1592</v>
      </c>
    </row>
    <row r="344" spans="1:11" s="406" customFormat="1" ht="36" customHeight="1">
      <c r="A344" s="775">
        <v>333</v>
      </c>
      <c r="B344" s="776" t="s">
        <v>265</v>
      </c>
      <c r="C344" s="777" t="s">
        <v>902</v>
      </c>
      <c r="D344" s="778">
        <v>20</v>
      </c>
      <c r="E344" s="779">
        <v>59567</v>
      </c>
      <c r="F344" s="780">
        <v>0</v>
      </c>
      <c r="G344" s="780">
        <v>59567</v>
      </c>
      <c r="H344" s="780">
        <v>1191340</v>
      </c>
      <c r="I344" s="777" t="s">
        <v>523</v>
      </c>
      <c r="J344" s="777" t="s">
        <v>700</v>
      </c>
      <c r="K344" s="794" t="s">
        <v>1594</v>
      </c>
    </row>
    <row r="345" spans="1:11" s="370" customFormat="1" ht="36" customHeight="1">
      <c r="A345" s="775">
        <v>334</v>
      </c>
      <c r="B345" s="776" t="s">
        <v>266</v>
      </c>
      <c r="C345" s="777" t="s">
        <v>344</v>
      </c>
      <c r="D345" s="778">
        <v>140</v>
      </c>
      <c r="E345" s="779">
        <v>0</v>
      </c>
      <c r="F345" s="780">
        <v>0</v>
      </c>
      <c r="G345" s="780">
        <v>0</v>
      </c>
      <c r="H345" s="780">
        <v>0</v>
      </c>
      <c r="I345" s="777"/>
      <c r="J345" s="777"/>
      <c r="K345" s="782" t="s">
        <v>1594</v>
      </c>
    </row>
    <row r="346" spans="1:11" s="370" customFormat="1" ht="44.25" customHeight="1">
      <c r="A346" s="775">
        <v>335</v>
      </c>
      <c r="B346" s="776" t="s">
        <v>840</v>
      </c>
      <c r="C346" s="777" t="s">
        <v>305</v>
      </c>
      <c r="D346" s="778">
        <v>12</v>
      </c>
      <c r="E346" s="779">
        <v>0</v>
      </c>
      <c r="F346" s="780">
        <v>0</v>
      </c>
      <c r="G346" s="780">
        <v>0</v>
      </c>
      <c r="H346" s="780">
        <v>0</v>
      </c>
      <c r="I346" s="777"/>
      <c r="J346" s="777"/>
      <c r="K346" s="782" t="s">
        <v>1594</v>
      </c>
    </row>
    <row r="347" spans="1:11" s="370" customFormat="1" ht="44.25" customHeight="1">
      <c r="A347" s="775">
        <v>336</v>
      </c>
      <c r="B347" s="776" t="s">
        <v>841</v>
      </c>
      <c r="C347" s="777" t="s">
        <v>305</v>
      </c>
      <c r="D347" s="778">
        <v>12</v>
      </c>
      <c r="E347" s="779">
        <v>0</v>
      </c>
      <c r="F347" s="780">
        <v>0</v>
      </c>
      <c r="G347" s="780">
        <v>0</v>
      </c>
      <c r="H347" s="780">
        <v>0</v>
      </c>
      <c r="I347" s="777"/>
      <c r="J347" s="777"/>
      <c r="K347" s="782" t="s">
        <v>1594</v>
      </c>
    </row>
    <row r="348" spans="1:11" s="370" customFormat="1" ht="30.75" customHeight="1">
      <c r="A348" s="775">
        <v>337</v>
      </c>
      <c r="B348" s="783" t="s">
        <v>842</v>
      </c>
      <c r="C348" s="777" t="s">
        <v>305</v>
      </c>
      <c r="D348" s="778">
        <v>8</v>
      </c>
      <c r="E348" s="779">
        <v>2238</v>
      </c>
      <c r="F348" s="780">
        <v>0</v>
      </c>
      <c r="G348" s="780">
        <v>2238</v>
      </c>
      <c r="H348" s="780">
        <v>17904</v>
      </c>
      <c r="I348" s="777" t="s">
        <v>395</v>
      </c>
      <c r="J348" s="777" t="s">
        <v>1643</v>
      </c>
      <c r="K348" s="782" t="s">
        <v>1594</v>
      </c>
    </row>
    <row r="349" spans="1:11" s="370" customFormat="1" ht="30.75" customHeight="1">
      <c r="A349" s="775">
        <v>338</v>
      </c>
      <c r="B349" s="783" t="s">
        <v>843</v>
      </c>
      <c r="C349" s="777" t="s">
        <v>305</v>
      </c>
      <c r="D349" s="778">
        <v>8</v>
      </c>
      <c r="E349" s="779">
        <v>2328</v>
      </c>
      <c r="F349" s="780">
        <v>0</v>
      </c>
      <c r="G349" s="780">
        <v>2328</v>
      </c>
      <c r="H349" s="780">
        <v>18624</v>
      </c>
      <c r="I349" s="777" t="s">
        <v>395</v>
      </c>
      <c r="J349" s="777" t="s">
        <v>664</v>
      </c>
      <c r="K349" s="782" t="s">
        <v>1594</v>
      </c>
    </row>
    <row r="350" spans="1:11" s="402" customFormat="1" ht="30.75" customHeight="1">
      <c r="A350" s="775">
        <v>339</v>
      </c>
      <c r="B350" s="783" t="s">
        <v>844</v>
      </c>
      <c r="C350" s="777" t="s">
        <v>305</v>
      </c>
      <c r="D350" s="778">
        <v>8</v>
      </c>
      <c r="E350" s="779">
        <v>2384</v>
      </c>
      <c r="F350" s="780">
        <v>0</v>
      </c>
      <c r="G350" s="780">
        <v>2384</v>
      </c>
      <c r="H350" s="780">
        <v>19072</v>
      </c>
      <c r="I350" s="787" t="s">
        <v>395</v>
      </c>
      <c r="J350" s="787" t="s">
        <v>1643</v>
      </c>
      <c r="K350" s="792" t="s">
        <v>1594</v>
      </c>
    </row>
    <row r="351" spans="1:11" s="402" customFormat="1" ht="30.75" customHeight="1">
      <c r="A351" s="775">
        <v>340</v>
      </c>
      <c r="B351" s="783" t="s">
        <v>845</v>
      </c>
      <c r="C351" s="777" t="s">
        <v>305</v>
      </c>
      <c r="D351" s="778">
        <v>8</v>
      </c>
      <c r="E351" s="779">
        <v>2384</v>
      </c>
      <c r="F351" s="780">
        <v>0</v>
      </c>
      <c r="G351" s="780">
        <v>2384</v>
      </c>
      <c r="H351" s="780">
        <v>19072</v>
      </c>
      <c r="I351" s="787" t="s">
        <v>395</v>
      </c>
      <c r="J351" s="787" t="s">
        <v>664</v>
      </c>
      <c r="K351" s="792" t="s">
        <v>1594</v>
      </c>
    </row>
    <row r="352" spans="1:11" s="92" customFormat="1" ht="30.75" customHeight="1">
      <c r="A352" s="775">
        <v>341</v>
      </c>
      <c r="B352" s="776" t="s">
        <v>267</v>
      </c>
      <c r="C352" s="777" t="s">
        <v>305</v>
      </c>
      <c r="D352" s="778">
        <v>8</v>
      </c>
      <c r="E352" s="779">
        <v>2498</v>
      </c>
      <c r="F352" s="780">
        <v>0</v>
      </c>
      <c r="G352" s="780">
        <v>2498</v>
      </c>
      <c r="H352" s="780">
        <v>19984</v>
      </c>
      <c r="I352" s="781" t="s">
        <v>395</v>
      </c>
      <c r="J352" s="781" t="s">
        <v>664</v>
      </c>
      <c r="K352" s="774" t="s">
        <v>1594</v>
      </c>
    </row>
    <row r="353" spans="1:11" s="92" customFormat="1" ht="30.75" customHeight="1">
      <c r="A353" s="775">
        <v>342</v>
      </c>
      <c r="B353" s="776" t="s">
        <v>268</v>
      </c>
      <c r="C353" s="777" t="s">
        <v>305</v>
      </c>
      <c r="D353" s="778">
        <v>8</v>
      </c>
      <c r="E353" s="779">
        <v>2036</v>
      </c>
      <c r="F353" s="780">
        <v>0</v>
      </c>
      <c r="G353" s="780">
        <v>2036</v>
      </c>
      <c r="H353" s="780">
        <v>16288</v>
      </c>
      <c r="I353" s="781" t="s">
        <v>406</v>
      </c>
      <c r="J353" s="781" t="s">
        <v>626</v>
      </c>
      <c r="K353" s="774" t="s">
        <v>1594</v>
      </c>
    </row>
    <row r="354" spans="1:11" s="92" customFormat="1" ht="30.75" customHeight="1">
      <c r="A354" s="775">
        <v>343</v>
      </c>
      <c r="B354" s="783" t="s">
        <v>846</v>
      </c>
      <c r="C354" s="777" t="s">
        <v>305</v>
      </c>
      <c r="D354" s="778">
        <v>8</v>
      </c>
      <c r="E354" s="779">
        <v>1614</v>
      </c>
      <c r="F354" s="780">
        <v>0</v>
      </c>
      <c r="G354" s="780">
        <v>1614</v>
      </c>
      <c r="H354" s="780">
        <v>12912</v>
      </c>
      <c r="I354" s="781" t="s">
        <v>395</v>
      </c>
      <c r="J354" s="781" t="s">
        <v>415</v>
      </c>
      <c r="K354" s="774" t="s">
        <v>1594</v>
      </c>
    </row>
    <row r="355" spans="1:11" s="92" customFormat="1" ht="30.75" customHeight="1">
      <c r="A355" s="775">
        <v>344</v>
      </c>
      <c r="B355" s="783" t="s">
        <v>847</v>
      </c>
      <c r="C355" s="777" t="s">
        <v>305</v>
      </c>
      <c r="D355" s="778">
        <v>4</v>
      </c>
      <c r="E355" s="779">
        <v>0</v>
      </c>
      <c r="F355" s="780">
        <v>0</v>
      </c>
      <c r="G355" s="780">
        <v>0</v>
      </c>
      <c r="H355" s="780">
        <v>0</v>
      </c>
      <c r="I355" s="781"/>
      <c r="J355" s="781"/>
      <c r="K355" s="774" t="s">
        <v>1594</v>
      </c>
    </row>
    <row r="356" spans="1:11" s="92" customFormat="1" ht="30.75" customHeight="1">
      <c r="A356" s="775">
        <v>345</v>
      </c>
      <c r="B356" s="776" t="s">
        <v>269</v>
      </c>
      <c r="C356" s="777" t="s">
        <v>305</v>
      </c>
      <c r="D356" s="778">
        <v>4</v>
      </c>
      <c r="E356" s="779">
        <v>4920</v>
      </c>
      <c r="F356" s="780">
        <v>787.2</v>
      </c>
      <c r="G356" s="780">
        <v>5707</v>
      </c>
      <c r="H356" s="780">
        <v>22828</v>
      </c>
      <c r="I356" s="781" t="s">
        <v>395</v>
      </c>
      <c r="J356" s="781" t="s">
        <v>573</v>
      </c>
      <c r="K356" s="774" t="s">
        <v>1592</v>
      </c>
    </row>
    <row r="357" spans="1:11" s="92" customFormat="1" ht="30.75" customHeight="1">
      <c r="A357" s="775">
        <v>346</v>
      </c>
      <c r="B357" s="783" t="s">
        <v>848</v>
      </c>
      <c r="C357" s="777"/>
      <c r="D357" s="778">
        <v>4</v>
      </c>
      <c r="E357" s="779">
        <v>5350</v>
      </c>
      <c r="F357" s="780">
        <v>856</v>
      </c>
      <c r="G357" s="780">
        <v>6206</v>
      </c>
      <c r="H357" s="780">
        <v>24824</v>
      </c>
      <c r="I357" s="781" t="s">
        <v>395</v>
      </c>
      <c r="J357" s="781" t="s">
        <v>573</v>
      </c>
      <c r="K357" s="774" t="s">
        <v>1592</v>
      </c>
    </row>
    <row r="358" spans="1:11" s="92" customFormat="1" ht="30.75" customHeight="1">
      <c r="A358" s="775">
        <v>347</v>
      </c>
      <c r="B358" s="776" t="s">
        <v>270</v>
      </c>
      <c r="C358" s="777" t="s">
        <v>305</v>
      </c>
      <c r="D358" s="778">
        <v>8</v>
      </c>
      <c r="E358" s="779">
        <v>5350</v>
      </c>
      <c r="F358" s="780">
        <v>856</v>
      </c>
      <c r="G358" s="780">
        <v>6206</v>
      </c>
      <c r="H358" s="780">
        <v>49648</v>
      </c>
      <c r="I358" s="781" t="s">
        <v>395</v>
      </c>
      <c r="J358" s="781" t="s">
        <v>573</v>
      </c>
      <c r="K358" s="774" t="s">
        <v>1592</v>
      </c>
    </row>
    <row r="359" spans="1:11" s="92" customFormat="1" ht="36" customHeight="1">
      <c r="A359" s="775">
        <v>348</v>
      </c>
      <c r="B359" s="776" t="s">
        <v>849</v>
      </c>
      <c r="C359" s="777" t="s">
        <v>305</v>
      </c>
      <c r="D359" s="778">
        <v>4</v>
      </c>
      <c r="E359" s="779">
        <v>0</v>
      </c>
      <c r="F359" s="780">
        <v>0</v>
      </c>
      <c r="G359" s="780">
        <v>0</v>
      </c>
      <c r="H359" s="780">
        <v>0</v>
      </c>
      <c r="I359" s="781"/>
      <c r="J359" s="781"/>
      <c r="K359" s="774" t="s">
        <v>1594</v>
      </c>
    </row>
    <row r="360" spans="1:11" s="92" customFormat="1" ht="36" customHeight="1">
      <c r="A360" s="775">
        <v>349</v>
      </c>
      <c r="B360" s="776" t="s">
        <v>850</v>
      </c>
      <c r="C360" s="777" t="s">
        <v>305</v>
      </c>
      <c r="D360" s="778">
        <v>4</v>
      </c>
      <c r="E360" s="779">
        <v>0</v>
      </c>
      <c r="F360" s="780">
        <v>0</v>
      </c>
      <c r="G360" s="780">
        <v>0</v>
      </c>
      <c r="H360" s="780">
        <v>0</v>
      </c>
      <c r="I360" s="781"/>
      <c r="J360" s="781"/>
      <c r="K360" s="774" t="s">
        <v>1594</v>
      </c>
    </row>
    <row r="361" spans="1:11" s="92" customFormat="1" ht="36" customHeight="1">
      <c r="A361" s="775">
        <v>350</v>
      </c>
      <c r="B361" s="776" t="s">
        <v>851</v>
      </c>
      <c r="C361" s="777" t="s">
        <v>305</v>
      </c>
      <c r="D361" s="778">
        <v>4</v>
      </c>
      <c r="E361" s="779">
        <v>0</v>
      </c>
      <c r="F361" s="780">
        <v>0</v>
      </c>
      <c r="G361" s="780">
        <v>0</v>
      </c>
      <c r="H361" s="780">
        <v>0</v>
      </c>
      <c r="I361" s="781"/>
      <c r="J361" s="781"/>
      <c r="K361" s="774" t="s">
        <v>1594</v>
      </c>
    </row>
    <row r="362" spans="1:11" s="92" customFormat="1" ht="36" customHeight="1">
      <c r="A362" s="775">
        <v>351</v>
      </c>
      <c r="B362" s="776" t="s">
        <v>852</v>
      </c>
      <c r="C362" s="777" t="s">
        <v>305</v>
      </c>
      <c r="D362" s="778">
        <v>4</v>
      </c>
      <c r="E362" s="779">
        <v>0</v>
      </c>
      <c r="F362" s="780">
        <v>0</v>
      </c>
      <c r="G362" s="780">
        <v>0</v>
      </c>
      <c r="H362" s="780">
        <v>0</v>
      </c>
      <c r="I362" s="781"/>
      <c r="J362" s="781"/>
      <c r="K362" s="774" t="s">
        <v>1594</v>
      </c>
    </row>
    <row r="363" spans="1:11" s="92" customFormat="1" ht="36" customHeight="1">
      <c r="A363" s="775">
        <v>352</v>
      </c>
      <c r="B363" s="776" t="s">
        <v>853</v>
      </c>
      <c r="C363" s="777" t="s">
        <v>305</v>
      </c>
      <c r="D363" s="778">
        <v>4</v>
      </c>
      <c r="E363" s="779">
        <v>0</v>
      </c>
      <c r="F363" s="780">
        <v>0</v>
      </c>
      <c r="G363" s="780">
        <v>0</v>
      </c>
      <c r="H363" s="780">
        <v>0</v>
      </c>
      <c r="I363" s="781"/>
      <c r="J363" s="781"/>
      <c r="K363" s="774" t="s">
        <v>1594</v>
      </c>
    </row>
    <row r="364" spans="1:11" s="92" customFormat="1" ht="36" customHeight="1">
      <c r="A364" s="775">
        <v>353</v>
      </c>
      <c r="B364" s="776" t="s">
        <v>271</v>
      </c>
      <c r="C364" s="777" t="s">
        <v>305</v>
      </c>
      <c r="D364" s="778">
        <v>24</v>
      </c>
      <c r="E364" s="779">
        <v>0</v>
      </c>
      <c r="F364" s="780">
        <v>0</v>
      </c>
      <c r="G364" s="780">
        <v>0</v>
      </c>
      <c r="H364" s="780">
        <v>0</v>
      </c>
      <c r="I364" s="781"/>
      <c r="J364" s="781"/>
      <c r="K364" s="774" t="s">
        <v>1594</v>
      </c>
    </row>
    <row r="365" spans="1:11" s="92" customFormat="1" ht="36" customHeight="1">
      <c r="A365" s="775">
        <v>354</v>
      </c>
      <c r="B365" s="783" t="s">
        <v>854</v>
      </c>
      <c r="C365" s="777" t="s">
        <v>305</v>
      </c>
      <c r="D365" s="795">
        <v>30</v>
      </c>
      <c r="E365" s="779">
        <v>3018</v>
      </c>
      <c r="F365" s="780">
        <v>482.88</v>
      </c>
      <c r="G365" s="780">
        <v>3501</v>
      </c>
      <c r="H365" s="780">
        <v>105030</v>
      </c>
      <c r="I365" s="781" t="s">
        <v>395</v>
      </c>
      <c r="J365" s="781" t="s">
        <v>1644</v>
      </c>
      <c r="K365" s="774" t="s">
        <v>1592</v>
      </c>
    </row>
    <row r="366" spans="1:11" s="92" customFormat="1" ht="36" customHeight="1">
      <c r="A366" s="775">
        <v>355</v>
      </c>
      <c r="B366" s="783" t="s">
        <v>855</v>
      </c>
      <c r="C366" s="777" t="s">
        <v>305</v>
      </c>
      <c r="D366" s="795">
        <v>30</v>
      </c>
      <c r="E366" s="779">
        <v>1781</v>
      </c>
      <c r="F366" s="780">
        <v>284.95999999999998</v>
      </c>
      <c r="G366" s="780">
        <v>2066</v>
      </c>
      <c r="H366" s="780">
        <v>61980</v>
      </c>
      <c r="I366" s="781" t="s">
        <v>537</v>
      </c>
      <c r="J366" s="781" t="s">
        <v>628</v>
      </c>
      <c r="K366" s="774" t="s">
        <v>1592</v>
      </c>
    </row>
    <row r="367" spans="1:11" s="92" customFormat="1" ht="36" customHeight="1">
      <c r="A367" s="775">
        <v>356</v>
      </c>
      <c r="B367" s="776" t="s">
        <v>272</v>
      </c>
      <c r="C367" s="777" t="s">
        <v>305</v>
      </c>
      <c r="D367" s="778">
        <v>100</v>
      </c>
      <c r="E367" s="779">
        <v>2241</v>
      </c>
      <c r="F367" s="780">
        <v>358.56</v>
      </c>
      <c r="G367" s="780">
        <v>2600</v>
      </c>
      <c r="H367" s="780">
        <v>260000</v>
      </c>
      <c r="I367" s="781" t="s">
        <v>537</v>
      </c>
      <c r="J367" s="781" t="s">
        <v>628</v>
      </c>
      <c r="K367" s="774" t="s">
        <v>1592</v>
      </c>
    </row>
    <row r="368" spans="1:11" s="92" customFormat="1" ht="32.25" customHeight="1">
      <c r="A368" s="775">
        <v>357</v>
      </c>
      <c r="B368" s="776" t="s">
        <v>273</v>
      </c>
      <c r="C368" s="777" t="s">
        <v>305</v>
      </c>
      <c r="D368" s="778">
        <v>100</v>
      </c>
      <c r="E368" s="779">
        <v>2241</v>
      </c>
      <c r="F368" s="780">
        <v>358.56</v>
      </c>
      <c r="G368" s="780">
        <v>2600</v>
      </c>
      <c r="H368" s="780">
        <v>260000</v>
      </c>
      <c r="I368" s="781" t="s">
        <v>537</v>
      </c>
      <c r="J368" s="781" t="s">
        <v>628</v>
      </c>
      <c r="K368" s="774" t="s">
        <v>1592</v>
      </c>
    </row>
    <row r="369" spans="1:11" s="92" customFormat="1" ht="32.25" customHeight="1">
      <c r="A369" s="775">
        <v>358</v>
      </c>
      <c r="B369" s="776" t="s">
        <v>274</v>
      </c>
      <c r="C369" s="777" t="s">
        <v>305</v>
      </c>
      <c r="D369" s="778">
        <v>20</v>
      </c>
      <c r="E369" s="779">
        <v>0</v>
      </c>
      <c r="F369" s="780">
        <v>0</v>
      </c>
      <c r="G369" s="780">
        <v>0</v>
      </c>
      <c r="H369" s="780">
        <v>0</v>
      </c>
      <c r="I369" s="781"/>
      <c r="J369" s="781"/>
      <c r="K369" s="774" t="s">
        <v>1594</v>
      </c>
    </row>
    <row r="370" spans="1:11" s="92" customFormat="1" ht="32.25" customHeight="1">
      <c r="A370" s="775">
        <v>359</v>
      </c>
      <c r="B370" s="776" t="s">
        <v>275</v>
      </c>
      <c r="C370" s="777" t="s">
        <v>305</v>
      </c>
      <c r="D370" s="778">
        <v>20</v>
      </c>
      <c r="E370" s="779">
        <v>2241</v>
      </c>
      <c r="F370" s="780">
        <v>358.56</v>
      </c>
      <c r="G370" s="780">
        <v>2600</v>
      </c>
      <c r="H370" s="780">
        <v>52000</v>
      </c>
      <c r="I370" s="781" t="s">
        <v>537</v>
      </c>
      <c r="J370" s="781" t="s">
        <v>628</v>
      </c>
      <c r="K370" s="774" t="s">
        <v>1592</v>
      </c>
    </row>
    <row r="371" spans="1:11" s="92" customFormat="1" ht="32.25" customHeight="1">
      <c r="A371" s="775">
        <v>360</v>
      </c>
      <c r="B371" s="776" t="s">
        <v>276</v>
      </c>
      <c r="C371" s="777" t="s">
        <v>305</v>
      </c>
      <c r="D371" s="778">
        <v>4</v>
      </c>
      <c r="E371" s="779">
        <v>2343</v>
      </c>
      <c r="F371" s="780">
        <v>374.88</v>
      </c>
      <c r="G371" s="780">
        <v>2718</v>
      </c>
      <c r="H371" s="780">
        <v>10872</v>
      </c>
      <c r="I371" s="781" t="s">
        <v>537</v>
      </c>
      <c r="J371" s="781" t="s">
        <v>628</v>
      </c>
      <c r="K371" s="774" t="s">
        <v>1592</v>
      </c>
    </row>
    <row r="372" spans="1:11" s="92" customFormat="1" ht="32.25" customHeight="1">
      <c r="A372" s="775">
        <v>361</v>
      </c>
      <c r="B372" s="776" t="s">
        <v>277</v>
      </c>
      <c r="C372" s="777" t="s">
        <v>305</v>
      </c>
      <c r="D372" s="778">
        <v>12</v>
      </c>
      <c r="E372" s="779">
        <v>1989</v>
      </c>
      <c r="F372" s="780">
        <v>318.24</v>
      </c>
      <c r="G372" s="780">
        <v>2307</v>
      </c>
      <c r="H372" s="780">
        <v>27684</v>
      </c>
      <c r="I372" s="781" t="s">
        <v>383</v>
      </c>
      <c r="J372" s="781" t="s">
        <v>629</v>
      </c>
      <c r="K372" s="774" t="s">
        <v>1592</v>
      </c>
    </row>
    <row r="373" spans="1:11" s="92" customFormat="1" ht="32.25" customHeight="1">
      <c r="A373" s="775">
        <v>362</v>
      </c>
      <c r="B373" s="783" t="s">
        <v>856</v>
      </c>
      <c r="C373" s="777" t="s">
        <v>305</v>
      </c>
      <c r="D373" s="778">
        <v>4</v>
      </c>
      <c r="E373" s="779">
        <v>1582</v>
      </c>
      <c r="F373" s="780">
        <v>253.12</v>
      </c>
      <c r="G373" s="780">
        <v>1835</v>
      </c>
      <c r="H373" s="780">
        <v>7340</v>
      </c>
      <c r="I373" s="781" t="s">
        <v>537</v>
      </c>
      <c r="J373" s="781" t="s">
        <v>628</v>
      </c>
      <c r="K373" s="774" t="s">
        <v>1592</v>
      </c>
    </row>
    <row r="374" spans="1:11" s="92" customFormat="1" ht="32.25" customHeight="1">
      <c r="A374" s="775">
        <v>363</v>
      </c>
      <c r="B374" s="776" t="s">
        <v>278</v>
      </c>
      <c r="C374" s="777" t="s">
        <v>305</v>
      </c>
      <c r="D374" s="778">
        <v>16</v>
      </c>
      <c r="E374" s="779">
        <v>1875</v>
      </c>
      <c r="F374" s="780">
        <v>300</v>
      </c>
      <c r="G374" s="780">
        <v>2175</v>
      </c>
      <c r="H374" s="780">
        <v>34800</v>
      </c>
      <c r="I374" s="781" t="s">
        <v>384</v>
      </c>
      <c r="J374" s="781" t="s">
        <v>627</v>
      </c>
      <c r="K374" s="774" t="s">
        <v>1592</v>
      </c>
    </row>
    <row r="375" spans="1:11" s="92" customFormat="1" ht="32.25" customHeight="1">
      <c r="A375" s="775">
        <v>364</v>
      </c>
      <c r="B375" s="783" t="s">
        <v>857</v>
      </c>
      <c r="C375" s="777" t="s">
        <v>305</v>
      </c>
      <c r="D375" s="778">
        <v>4</v>
      </c>
      <c r="E375" s="779">
        <v>1781</v>
      </c>
      <c r="F375" s="780">
        <v>284.95999999999998</v>
      </c>
      <c r="G375" s="780">
        <v>2066</v>
      </c>
      <c r="H375" s="780">
        <v>8264</v>
      </c>
      <c r="I375" s="781" t="s">
        <v>537</v>
      </c>
      <c r="J375" s="781" t="s">
        <v>1645</v>
      </c>
      <c r="K375" s="774" t="s">
        <v>1592</v>
      </c>
    </row>
    <row r="376" spans="1:11" s="92" customFormat="1" ht="32.25" customHeight="1">
      <c r="A376" s="775">
        <v>365</v>
      </c>
      <c r="B376" s="783" t="s">
        <v>858</v>
      </c>
      <c r="C376" s="777" t="s">
        <v>305</v>
      </c>
      <c r="D376" s="778">
        <v>4</v>
      </c>
      <c r="E376" s="779">
        <v>1875</v>
      </c>
      <c r="F376" s="780">
        <v>300</v>
      </c>
      <c r="G376" s="780">
        <v>2175</v>
      </c>
      <c r="H376" s="780">
        <v>8700</v>
      </c>
      <c r="I376" s="781" t="s">
        <v>384</v>
      </c>
      <c r="J376" s="781" t="s">
        <v>627</v>
      </c>
      <c r="K376" s="774" t="s">
        <v>1592</v>
      </c>
    </row>
    <row r="377" spans="1:11" s="92" customFormat="1" ht="32.25" customHeight="1">
      <c r="A377" s="775">
        <v>366</v>
      </c>
      <c r="B377" s="776" t="s">
        <v>279</v>
      </c>
      <c r="C377" s="777" t="s">
        <v>305</v>
      </c>
      <c r="D377" s="778">
        <v>20</v>
      </c>
      <c r="E377" s="779">
        <v>0</v>
      </c>
      <c r="F377" s="780">
        <v>0</v>
      </c>
      <c r="G377" s="780">
        <v>0</v>
      </c>
      <c r="H377" s="780">
        <v>0</v>
      </c>
      <c r="I377" s="781"/>
      <c r="J377" s="781"/>
      <c r="K377" s="774" t="s">
        <v>1594</v>
      </c>
    </row>
    <row r="378" spans="1:11" s="92" customFormat="1" ht="32.25" customHeight="1">
      <c r="A378" s="775">
        <v>367</v>
      </c>
      <c r="B378" s="783" t="s">
        <v>859</v>
      </c>
      <c r="C378" s="777" t="s">
        <v>305</v>
      </c>
      <c r="D378" s="778">
        <v>4</v>
      </c>
      <c r="E378" s="779">
        <v>1781</v>
      </c>
      <c r="F378" s="780">
        <v>284.95999999999998</v>
      </c>
      <c r="G378" s="780">
        <v>2066</v>
      </c>
      <c r="H378" s="780">
        <v>8264</v>
      </c>
      <c r="I378" s="781" t="s">
        <v>537</v>
      </c>
      <c r="J378" s="781" t="s">
        <v>628</v>
      </c>
      <c r="K378" s="774" t="s">
        <v>1592</v>
      </c>
    </row>
    <row r="379" spans="1:11" s="92" customFormat="1" ht="32.25" customHeight="1">
      <c r="A379" s="775">
        <v>368</v>
      </c>
      <c r="B379" s="776" t="s">
        <v>280</v>
      </c>
      <c r="C379" s="777" t="s">
        <v>305</v>
      </c>
      <c r="D379" s="778">
        <v>20</v>
      </c>
      <c r="E379" s="779">
        <v>2343</v>
      </c>
      <c r="F379" s="780">
        <v>374.88</v>
      </c>
      <c r="G379" s="780">
        <v>2718</v>
      </c>
      <c r="H379" s="780">
        <v>54360</v>
      </c>
      <c r="I379" s="781" t="s">
        <v>537</v>
      </c>
      <c r="J379" s="781" t="s">
        <v>628</v>
      </c>
      <c r="K379" s="774" t="s">
        <v>1592</v>
      </c>
    </row>
    <row r="380" spans="1:11" s="92" customFormat="1" ht="32.25" customHeight="1">
      <c r="A380" s="775">
        <v>369</v>
      </c>
      <c r="B380" s="776" t="s">
        <v>281</v>
      </c>
      <c r="C380" s="777" t="s">
        <v>305</v>
      </c>
      <c r="D380" s="778">
        <v>20</v>
      </c>
      <c r="E380" s="779">
        <v>2273</v>
      </c>
      <c r="F380" s="780">
        <v>363.68</v>
      </c>
      <c r="G380" s="780">
        <v>2637</v>
      </c>
      <c r="H380" s="780">
        <v>52740</v>
      </c>
      <c r="I380" s="781" t="s">
        <v>537</v>
      </c>
      <c r="J380" s="781" t="s">
        <v>628</v>
      </c>
      <c r="K380" s="774" t="s">
        <v>1592</v>
      </c>
    </row>
    <row r="381" spans="1:11" s="92" customFormat="1" ht="32.25" customHeight="1">
      <c r="A381" s="775">
        <v>370</v>
      </c>
      <c r="B381" s="783" t="s">
        <v>860</v>
      </c>
      <c r="C381" s="777" t="s">
        <v>305</v>
      </c>
      <c r="D381" s="778">
        <v>4</v>
      </c>
      <c r="E381" s="779">
        <v>0</v>
      </c>
      <c r="F381" s="780">
        <v>0</v>
      </c>
      <c r="G381" s="780">
        <v>0</v>
      </c>
      <c r="H381" s="780">
        <v>0</v>
      </c>
      <c r="I381" s="781"/>
      <c r="J381" s="781"/>
      <c r="K381" s="774" t="s">
        <v>1594</v>
      </c>
    </row>
    <row r="382" spans="1:11" s="92" customFormat="1" ht="36" customHeight="1">
      <c r="A382" s="775">
        <v>371</v>
      </c>
      <c r="B382" s="776" t="s">
        <v>282</v>
      </c>
      <c r="C382" s="777" t="s">
        <v>305</v>
      </c>
      <c r="D382" s="778">
        <v>20</v>
      </c>
      <c r="E382" s="779">
        <v>2241</v>
      </c>
      <c r="F382" s="780">
        <v>358.56</v>
      </c>
      <c r="G382" s="780">
        <v>2600</v>
      </c>
      <c r="H382" s="780">
        <v>52000</v>
      </c>
      <c r="I382" s="781" t="s">
        <v>537</v>
      </c>
      <c r="J382" s="781" t="s">
        <v>628</v>
      </c>
      <c r="K382" s="774" t="s">
        <v>1592</v>
      </c>
    </row>
    <row r="383" spans="1:11" s="92" customFormat="1" ht="36" customHeight="1">
      <c r="A383" s="775">
        <v>372</v>
      </c>
      <c r="B383" s="776" t="s">
        <v>861</v>
      </c>
      <c r="C383" s="777" t="s">
        <v>305</v>
      </c>
      <c r="D383" s="778">
        <v>4</v>
      </c>
      <c r="E383" s="779">
        <v>0</v>
      </c>
      <c r="F383" s="780">
        <v>0</v>
      </c>
      <c r="G383" s="780">
        <v>0</v>
      </c>
      <c r="H383" s="780">
        <v>0</v>
      </c>
      <c r="I383" s="781"/>
      <c r="J383" s="781"/>
      <c r="K383" s="774" t="s">
        <v>1594</v>
      </c>
    </row>
    <row r="384" spans="1:11" s="92" customFormat="1" ht="36" customHeight="1">
      <c r="A384" s="775">
        <v>373</v>
      </c>
      <c r="B384" s="776" t="s">
        <v>862</v>
      </c>
      <c r="C384" s="777" t="s">
        <v>305</v>
      </c>
      <c r="D384" s="778">
        <v>4</v>
      </c>
      <c r="E384" s="779">
        <v>25000</v>
      </c>
      <c r="F384" s="780">
        <v>4000</v>
      </c>
      <c r="G384" s="780">
        <v>29000</v>
      </c>
      <c r="H384" s="780">
        <v>116000</v>
      </c>
      <c r="I384" s="781" t="s">
        <v>383</v>
      </c>
      <c r="J384" s="781" t="s">
        <v>629</v>
      </c>
      <c r="K384" s="774" t="s">
        <v>1592</v>
      </c>
    </row>
    <row r="385" spans="1:11" s="92" customFormat="1" ht="36" customHeight="1">
      <c r="A385" s="775">
        <v>374</v>
      </c>
      <c r="B385" s="776" t="s">
        <v>863</v>
      </c>
      <c r="C385" s="777" t="s">
        <v>305</v>
      </c>
      <c r="D385" s="778">
        <v>4</v>
      </c>
      <c r="E385" s="779">
        <v>25000</v>
      </c>
      <c r="F385" s="780">
        <v>4000</v>
      </c>
      <c r="G385" s="780">
        <v>29000</v>
      </c>
      <c r="H385" s="780">
        <v>116000</v>
      </c>
      <c r="I385" s="781" t="s">
        <v>383</v>
      </c>
      <c r="J385" s="781" t="s">
        <v>629</v>
      </c>
      <c r="K385" s="774" t="s">
        <v>1592</v>
      </c>
    </row>
    <row r="386" spans="1:11" s="92" customFormat="1" ht="36" customHeight="1">
      <c r="A386" s="775">
        <v>375</v>
      </c>
      <c r="B386" s="776" t="s">
        <v>864</v>
      </c>
      <c r="C386" s="777" t="s">
        <v>305</v>
      </c>
      <c r="D386" s="778">
        <v>4</v>
      </c>
      <c r="E386" s="779">
        <v>25000</v>
      </c>
      <c r="F386" s="780">
        <v>4000</v>
      </c>
      <c r="G386" s="780">
        <v>29000</v>
      </c>
      <c r="H386" s="780">
        <v>116000</v>
      </c>
      <c r="I386" s="781" t="s">
        <v>383</v>
      </c>
      <c r="J386" s="781" t="s">
        <v>629</v>
      </c>
      <c r="K386" s="774" t="s">
        <v>1592</v>
      </c>
    </row>
    <row r="387" spans="1:11" s="92" customFormat="1" ht="32.25" customHeight="1">
      <c r="A387" s="775">
        <v>376</v>
      </c>
      <c r="B387" s="776" t="s">
        <v>283</v>
      </c>
      <c r="C387" s="777" t="s">
        <v>305</v>
      </c>
      <c r="D387" s="778">
        <v>1200</v>
      </c>
      <c r="E387" s="779">
        <v>920</v>
      </c>
      <c r="F387" s="780">
        <v>0</v>
      </c>
      <c r="G387" s="780">
        <v>920</v>
      </c>
      <c r="H387" s="780">
        <v>1104000</v>
      </c>
      <c r="I387" s="781" t="s">
        <v>739</v>
      </c>
      <c r="J387" s="781" t="s">
        <v>540</v>
      </c>
      <c r="K387" s="774" t="s">
        <v>1594</v>
      </c>
    </row>
    <row r="388" spans="1:11" s="92" customFormat="1" ht="32.25" customHeight="1">
      <c r="A388" s="775">
        <v>377</v>
      </c>
      <c r="B388" s="776" t="s">
        <v>284</v>
      </c>
      <c r="C388" s="777" t="s">
        <v>305</v>
      </c>
      <c r="D388" s="778">
        <v>1600</v>
      </c>
      <c r="E388" s="779">
        <v>1045</v>
      </c>
      <c r="F388" s="780">
        <v>0</v>
      </c>
      <c r="G388" s="780">
        <v>1045</v>
      </c>
      <c r="H388" s="780">
        <v>1672000</v>
      </c>
      <c r="I388" s="781" t="s">
        <v>739</v>
      </c>
      <c r="J388" s="781" t="s">
        <v>540</v>
      </c>
      <c r="K388" s="774" t="s">
        <v>1594</v>
      </c>
    </row>
    <row r="389" spans="1:11" s="92" customFormat="1" ht="32.25" customHeight="1">
      <c r="A389" s="775">
        <v>378</v>
      </c>
      <c r="B389" s="776" t="s">
        <v>285</v>
      </c>
      <c r="C389" s="777" t="s">
        <v>305</v>
      </c>
      <c r="D389" s="778">
        <v>800</v>
      </c>
      <c r="E389" s="779">
        <v>1295</v>
      </c>
      <c r="F389" s="780">
        <v>0</v>
      </c>
      <c r="G389" s="780">
        <v>1295</v>
      </c>
      <c r="H389" s="780">
        <v>1036000</v>
      </c>
      <c r="I389" s="781" t="s">
        <v>739</v>
      </c>
      <c r="J389" s="781" t="s">
        <v>540</v>
      </c>
      <c r="K389" s="774" t="s">
        <v>1594</v>
      </c>
    </row>
    <row r="390" spans="1:11" s="92" customFormat="1" ht="32.25" customHeight="1">
      <c r="A390" s="775">
        <v>379</v>
      </c>
      <c r="B390" s="776" t="s">
        <v>286</v>
      </c>
      <c r="C390" s="777" t="s">
        <v>305</v>
      </c>
      <c r="D390" s="778">
        <v>288</v>
      </c>
      <c r="E390" s="779">
        <v>6744</v>
      </c>
      <c r="F390" s="780">
        <v>0</v>
      </c>
      <c r="G390" s="780">
        <v>6744</v>
      </c>
      <c r="H390" s="780">
        <v>1942272</v>
      </c>
      <c r="I390" s="781" t="s">
        <v>467</v>
      </c>
      <c r="J390" s="781" t="s">
        <v>468</v>
      </c>
      <c r="K390" s="774" t="s">
        <v>1594</v>
      </c>
    </row>
    <row r="391" spans="1:11" s="92" customFormat="1" ht="32.25" customHeight="1">
      <c r="A391" s="775">
        <v>380</v>
      </c>
      <c r="B391" s="776" t="s">
        <v>287</v>
      </c>
      <c r="C391" s="777" t="s">
        <v>305</v>
      </c>
      <c r="D391" s="778">
        <v>288</v>
      </c>
      <c r="E391" s="779">
        <v>8678</v>
      </c>
      <c r="F391" s="780">
        <v>0</v>
      </c>
      <c r="G391" s="780">
        <v>8678</v>
      </c>
      <c r="H391" s="780">
        <v>2499264</v>
      </c>
      <c r="I391" s="781" t="s">
        <v>467</v>
      </c>
      <c r="J391" s="781" t="s">
        <v>468</v>
      </c>
      <c r="K391" s="774" t="s">
        <v>1594</v>
      </c>
    </row>
    <row r="392" spans="1:11" s="92" customFormat="1" ht="28.5" customHeight="1">
      <c r="A392" s="775">
        <v>381</v>
      </c>
      <c r="B392" s="776" t="s">
        <v>288</v>
      </c>
      <c r="C392" s="777" t="s">
        <v>305</v>
      </c>
      <c r="D392" s="778">
        <v>288</v>
      </c>
      <c r="E392" s="779">
        <v>10002</v>
      </c>
      <c r="F392" s="780">
        <v>0</v>
      </c>
      <c r="G392" s="780">
        <v>10002</v>
      </c>
      <c r="H392" s="780">
        <v>2880576</v>
      </c>
      <c r="I392" s="781" t="s">
        <v>467</v>
      </c>
      <c r="J392" s="781" t="s">
        <v>468</v>
      </c>
      <c r="K392" s="774" t="s">
        <v>1594</v>
      </c>
    </row>
    <row r="393" spans="1:11" s="92" customFormat="1" ht="28.5" customHeight="1">
      <c r="A393" s="775">
        <v>382</v>
      </c>
      <c r="B393" s="776" t="s">
        <v>289</v>
      </c>
      <c r="C393" s="777" t="s">
        <v>305</v>
      </c>
      <c r="D393" s="778">
        <v>1600</v>
      </c>
      <c r="E393" s="779">
        <v>978</v>
      </c>
      <c r="F393" s="780">
        <v>0</v>
      </c>
      <c r="G393" s="780">
        <v>978</v>
      </c>
      <c r="H393" s="780">
        <v>1564800</v>
      </c>
      <c r="I393" s="790" t="s">
        <v>630</v>
      </c>
      <c r="J393" s="781" t="s">
        <v>633</v>
      </c>
      <c r="K393" s="774" t="s">
        <v>1594</v>
      </c>
    </row>
    <row r="394" spans="1:11" s="92" customFormat="1" ht="28.5" customHeight="1">
      <c r="A394" s="775">
        <v>383</v>
      </c>
      <c r="B394" s="776" t="s">
        <v>290</v>
      </c>
      <c r="C394" s="777" t="s">
        <v>305</v>
      </c>
      <c r="D394" s="778">
        <v>1600</v>
      </c>
      <c r="E394" s="779">
        <v>1250</v>
      </c>
      <c r="F394" s="780">
        <v>0</v>
      </c>
      <c r="G394" s="780">
        <v>1250</v>
      </c>
      <c r="H394" s="780">
        <v>2000000</v>
      </c>
      <c r="I394" s="790" t="s">
        <v>630</v>
      </c>
      <c r="J394" s="781" t="s">
        <v>633</v>
      </c>
      <c r="K394" s="774" t="s">
        <v>1594</v>
      </c>
    </row>
    <row r="395" spans="1:11" s="92" customFormat="1" ht="28.5" customHeight="1">
      <c r="A395" s="775">
        <v>384</v>
      </c>
      <c r="B395" s="776" t="s">
        <v>291</v>
      </c>
      <c r="C395" s="777" t="s">
        <v>305</v>
      </c>
      <c r="D395" s="778">
        <v>1600</v>
      </c>
      <c r="E395" s="779">
        <v>1477</v>
      </c>
      <c r="F395" s="780">
        <v>0</v>
      </c>
      <c r="G395" s="780">
        <v>1477</v>
      </c>
      <c r="H395" s="780">
        <v>2363200</v>
      </c>
      <c r="I395" s="790" t="s">
        <v>630</v>
      </c>
      <c r="J395" s="781" t="s">
        <v>633</v>
      </c>
      <c r="K395" s="774" t="s">
        <v>1594</v>
      </c>
    </row>
    <row r="396" spans="1:11" s="92" customFormat="1" ht="28.5" customHeight="1">
      <c r="A396" s="775">
        <v>385</v>
      </c>
      <c r="B396" s="776" t="s">
        <v>294</v>
      </c>
      <c r="C396" s="777" t="s">
        <v>305</v>
      </c>
      <c r="D396" s="778">
        <v>288</v>
      </c>
      <c r="E396" s="779">
        <v>12078</v>
      </c>
      <c r="F396" s="780">
        <v>0</v>
      </c>
      <c r="G396" s="780">
        <v>12078</v>
      </c>
      <c r="H396" s="780">
        <v>3478464</v>
      </c>
      <c r="I396" s="781" t="s">
        <v>1646</v>
      </c>
      <c r="J396" s="781" t="s">
        <v>668</v>
      </c>
      <c r="K396" s="774" t="s">
        <v>1594</v>
      </c>
    </row>
    <row r="397" spans="1:11" s="92" customFormat="1" ht="28.5" customHeight="1">
      <c r="A397" s="775">
        <v>386</v>
      </c>
      <c r="B397" s="776" t="s">
        <v>295</v>
      </c>
      <c r="C397" s="777" t="s">
        <v>305</v>
      </c>
      <c r="D397" s="778">
        <v>96</v>
      </c>
      <c r="E397" s="779">
        <v>11667</v>
      </c>
      <c r="F397" s="780">
        <v>0</v>
      </c>
      <c r="G397" s="780">
        <v>11667</v>
      </c>
      <c r="H397" s="780">
        <v>1120032</v>
      </c>
      <c r="I397" s="781" t="s">
        <v>1647</v>
      </c>
      <c r="J397" s="781" t="s">
        <v>668</v>
      </c>
      <c r="K397" s="774" t="s">
        <v>1594</v>
      </c>
    </row>
    <row r="398" spans="1:11" s="92" customFormat="1" ht="28.5" customHeight="1">
      <c r="A398" s="775">
        <v>387</v>
      </c>
      <c r="B398" s="776" t="s">
        <v>297</v>
      </c>
      <c r="C398" s="777" t="s">
        <v>305</v>
      </c>
      <c r="D398" s="778">
        <v>288</v>
      </c>
      <c r="E398" s="779">
        <v>5814</v>
      </c>
      <c r="F398" s="780">
        <v>0</v>
      </c>
      <c r="G398" s="780">
        <v>5814</v>
      </c>
      <c r="H398" s="780">
        <v>1674432</v>
      </c>
      <c r="I398" s="781" t="s">
        <v>1601</v>
      </c>
      <c r="J398" s="781" t="s">
        <v>634</v>
      </c>
      <c r="K398" s="774" t="s">
        <v>1594</v>
      </c>
    </row>
    <row r="399" spans="1:11" s="92" customFormat="1" ht="28.5" customHeight="1">
      <c r="A399" s="775">
        <v>388</v>
      </c>
      <c r="B399" s="776" t="s">
        <v>299</v>
      </c>
      <c r="C399" s="777" t="s">
        <v>305</v>
      </c>
      <c r="D399" s="778">
        <v>48</v>
      </c>
      <c r="E399" s="779">
        <v>12251</v>
      </c>
      <c r="F399" s="780">
        <v>0</v>
      </c>
      <c r="G399" s="780">
        <v>12251</v>
      </c>
      <c r="H399" s="780">
        <v>588048</v>
      </c>
      <c r="I399" s="781" t="s">
        <v>1648</v>
      </c>
      <c r="J399" s="781" t="s">
        <v>668</v>
      </c>
      <c r="K399" s="774" t="s">
        <v>1594</v>
      </c>
    </row>
    <row r="400" spans="1:11" s="92" customFormat="1" ht="28.5" customHeight="1">
      <c r="A400" s="775">
        <v>389</v>
      </c>
      <c r="B400" s="776" t="s">
        <v>293</v>
      </c>
      <c r="C400" s="777" t="s">
        <v>305</v>
      </c>
      <c r="D400" s="778">
        <v>240</v>
      </c>
      <c r="E400" s="779">
        <v>12078</v>
      </c>
      <c r="F400" s="780">
        <v>0</v>
      </c>
      <c r="G400" s="780">
        <v>12078</v>
      </c>
      <c r="H400" s="780">
        <v>2898720</v>
      </c>
      <c r="I400" s="781" t="s">
        <v>1649</v>
      </c>
      <c r="J400" s="781" t="s">
        <v>1650</v>
      </c>
      <c r="K400" s="774" t="s">
        <v>1594</v>
      </c>
    </row>
    <row r="401" spans="1:11" s="92" customFormat="1" ht="28.5" customHeight="1">
      <c r="A401" s="775">
        <v>390</v>
      </c>
      <c r="B401" s="776" t="s">
        <v>296</v>
      </c>
      <c r="C401" s="777" t="s">
        <v>305</v>
      </c>
      <c r="D401" s="778">
        <v>240</v>
      </c>
      <c r="E401" s="779">
        <v>12078</v>
      </c>
      <c r="F401" s="780">
        <v>0</v>
      </c>
      <c r="G401" s="780">
        <v>12078</v>
      </c>
      <c r="H401" s="780">
        <v>2898720</v>
      </c>
      <c r="I401" s="781" t="s">
        <v>528</v>
      </c>
      <c r="J401" s="781" t="s">
        <v>668</v>
      </c>
      <c r="K401" s="774" t="s">
        <v>1594</v>
      </c>
    </row>
    <row r="402" spans="1:11" s="92" customFormat="1" ht="28.5" customHeight="1">
      <c r="A402" s="775">
        <v>391</v>
      </c>
      <c r="B402" s="783" t="s">
        <v>865</v>
      </c>
      <c r="C402" s="777" t="s">
        <v>305</v>
      </c>
      <c r="D402" s="778">
        <v>48</v>
      </c>
      <c r="E402" s="779">
        <v>5814</v>
      </c>
      <c r="F402" s="780">
        <v>0</v>
      </c>
      <c r="G402" s="780">
        <v>5814</v>
      </c>
      <c r="H402" s="780">
        <v>279072</v>
      </c>
      <c r="I402" s="781" t="s">
        <v>1601</v>
      </c>
      <c r="J402" s="781" t="s">
        <v>634</v>
      </c>
      <c r="K402" s="774" t="s">
        <v>1594</v>
      </c>
    </row>
    <row r="403" spans="1:11" s="92" customFormat="1" ht="28.5" customHeight="1">
      <c r="A403" s="775">
        <v>392</v>
      </c>
      <c r="B403" s="776" t="s">
        <v>298</v>
      </c>
      <c r="C403" s="777" t="s">
        <v>305</v>
      </c>
      <c r="D403" s="778">
        <v>96</v>
      </c>
      <c r="E403" s="779">
        <v>12251</v>
      </c>
      <c r="F403" s="780">
        <v>0</v>
      </c>
      <c r="G403" s="780">
        <v>12251</v>
      </c>
      <c r="H403" s="780">
        <v>1176096</v>
      </c>
      <c r="I403" s="781" t="s">
        <v>528</v>
      </c>
      <c r="J403" s="781" t="s">
        <v>470</v>
      </c>
      <c r="K403" s="774" t="s">
        <v>1594</v>
      </c>
    </row>
    <row r="404" spans="1:11" s="92" customFormat="1" ht="28.5" customHeight="1">
      <c r="A404" s="775">
        <v>393</v>
      </c>
      <c r="B404" s="783" t="s">
        <v>866</v>
      </c>
      <c r="C404" s="777" t="s">
        <v>305</v>
      </c>
      <c r="D404" s="778">
        <v>48</v>
      </c>
      <c r="E404" s="779">
        <v>12251</v>
      </c>
      <c r="F404" s="780">
        <v>0</v>
      </c>
      <c r="G404" s="780">
        <v>12251</v>
      </c>
      <c r="H404" s="780">
        <v>588048</v>
      </c>
      <c r="I404" s="781" t="s">
        <v>1648</v>
      </c>
      <c r="J404" s="781" t="s">
        <v>668</v>
      </c>
      <c r="K404" s="774" t="s">
        <v>1594</v>
      </c>
    </row>
    <row r="405" spans="1:11" s="92" customFormat="1" ht="30" customHeight="1">
      <c r="A405" s="775">
        <v>394</v>
      </c>
      <c r="B405" s="776" t="s">
        <v>300</v>
      </c>
      <c r="C405" s="777" t="s">
        <v>305</v>
      </c>
      <c r="D405" s="778">
        <v>80</v>
      </c>
      <c r="E405" s="779">
        <v>16818</v>
      </c>
      <c r="F405" s="780">
        <v>0</v>
      </c>
      <c r="G405" s="780">
        <v>16818</v>
      </c>
      <c r="H405" s="780">
        <v>1345440</v>
      </c>
      <c r="I405" s="781" t="s">
        <v>364</v>
      </c>
      <c r="J405" s="781" t="s">
        <v>555</v>
      </c>
      <c r="K405" s="774" t="s">
        <v>1594</v>
      </c>
    </row>
    <row r="406" spans="1:11" s="92" customFormat="1" ht="30" customHeight="1">
      <c r="A406" s="775">
        <v>395</v>
      </c>
      <c r="B406" s="776" t="s">
        <v>301</v>
      </c>
      <c r="C406" s="777" t="s">
        <v>903</v>
      </c>
      <c r="D406" s="778">
        <v>2000</v>
      </c>
      <c r="E406" s="779">
        <v>2500</v>
      </c>
      <c r="F406" s="780">
        <v>0</v>
      </c>
      <c r="G406" s="780">
        <v>2500</v>
      </c>
      <c r="H406" s="780">
        <v>5000000</v>
      </c>
      <c r="I406" s="781" t="s">
        <v>366</v>
      </c>
      <c r="J406" s="781" t="s">
        <v>635</v>
      </c>
      <c r="K406" s="774" t="s">
        <v>1594</v>
      </c>
    </row>
    <row r="407" spans="1:11" s="92" customFormat="1" ht="30" customHeight="1">
      <c r="A407" s="775">
        <v>396</v>
      </c>
      <c r="B407" s="776" t="s">
        <v>302</v>
      </c>
      <c r="C407" s="777" t="s">
        <v>903</v>
      </c>
      <c r="D407" s="778">
        <v>1800</v>
      </c>
      <c r="E407" s="779">
        <v>2120</v>
      </c>
      <c r="F407" s="780">
        <v>0</v>
      </c>
      <c r="G407" s="780">
        <v>2120</v>
      </c>
      <c r="H407" s="780">
        <v>3816000</v>
      </c>
      <c r="I407" s="781" t="s">
        <v>362</v>
      </c>
      <c r="J407" s="781" t="s">
        <v>1651</v>
      </c>
      <c r="K407" s="774" t="s">
        <v>1594</v>
      </c>
    </row>
    <row r="408" spans="1:11" s="370" customFormat="1" ht="48" customHeight="1">
      <c r="A408" s="796">
        <v>397</v>
      </c>
      <c r="B408" s="776" t="s">
        <v>867</v>
      </c>
      <c r="C408" s="777" t="s">
        <v>904</v>
      </c>
      <c r="D408" s="778">
        <v>40</v>
      </c>
      <c r="E408" s="779">
        <v>72495</v>
      </c>
      <c r="F408" s="780">
        <v>0</v>
      </c>
      <c r="G408" s="780">
        <v>72495</v>
      </c>
      <c r="H408" s="780">
        <v>2899800</v>
      </c>
      <c r="I408" s="777" t="s">
        <v>548</v>
      </c>
      <c r="J408" s="777" t="s">
        <v>1462</v>
      </c>
      <c r="K408" s="782" t="s">
        <v>1594</v>
      </c>
    </row>
    <row r="409" spans="1:11" s="370" customFormat="1" ht="36" customHeight="1">
      <c r="A409" s="796">
        <v>398</v>
      </c>
      <c r="B409" s="776" t="s">
        <v>868</v>
      </c>
      <c r="C409" s="777" t="s">
        <v>305</v>
      </c>
      <c r="D409" s="778">
        <v>40</v>
      </c>
      <c r="E409" s="779">
        <v>84500</v>
      </c>
      <c r="F409" s="780">
        <v>0</v>
      </c>
      <c r="G409" s="780">
        <v>84500</v>
      </c>
      <c r="H409" s="780">
        <v>3380000</v>
      </c>
      <c r="I409" s="777" t="s">
        <v>548</v>
      </c>
      <c r="J409" s="777" t="s">
        <v>1486</v>
      </c>
      <c r="K409" s="782" t="s">
        <v>1594</v>
      </c>
    </row>
    <row r="410" spans="1:11" s="370" customFormat="1" ht="36" customHeight="1">
      <c r="A410" s="796">
        <v>399</v>
      </c>
      <c r="B410" s="776" t="s">
        <v>869</v>
      </c>
      <c r="C410" s="777" t="s">
        <v>305</v>
      </c>
      <c r="D410" s="778">
        <v>40</v>
      </c>
      <c r="E410" s="779">
        <v>162205</v>
      </c>
      <c r="F410" s="780">
        <v>0</v>
      </c>
      <c r="G410" s="780">
        <v>162205</v>
      </c>
      <c r="H410" s="780">
        <v>6488200</v>
      </c>
      <c r="I410" s="777" t="s">
        <v>548</v>
      </c>
      <c r="J410" s="777" t="s">
        <v>1486</v>
      </c>
      <c r="K410" s="782" t="s">
        <v>1594</v>
      </c>
    </row>
    <row r="411" spans="1:11" s="370" customFormat="1" ht="36" customHeight="1">
      <c r="A411" s="796">
        <v>400</v>
      </c>
      <c r="B411" s="776" t="s">
        <v>870</v>
      </c>
      <c r="C411" s="777" t="s">
        <v>305</v>
      </c>
      <c r="D411" s="778">
        <v>40</v>
      </c>
      <c r="E411" s="779">
        <v>295455</v>
      </c>
      <c r="F411" s="780">
        <v>0</v>
      </c>
      <c r="G411" s="780">
        <v>295455</v>
      </c>
      <c r="H411" s="780">
        <v>11818200</v>
      </c>
      <c r="I411" s="777" t="s">
        <v>548</v>
      </c>
      <c r="J411" s="777" t="s">
        <v>1486</v>
      </c>
      <c r="K411" s="782" t="s">
        <v>1594</v>
      </c>
    </row>
    <row r="412" spans="1:11" s="370" customFormat="1" ht="36" customHeight="1">
      <c r="A412" s="796">
        <v>401</v>
      </c>
      <c r="B412" s="776" t="s">
        <v>871</v>
      </c>
      <c r="C412" s="777" t="s">
        <v>305</v>
      </c>
      <c r="D412" s="778">
        <v>40</v>
      </c>
      <c r="E412" s="779">
        <v>369432</v>
      </c>
      <c r="F412" s="780">
        <v>0</v>
      </c>
      <c r="G412" s="780">
        <v>369432</v>
      </c>
      <c r="H412" s="780">
        <v>14777280</v>
      </c>
      <c r="I412" s="777" t="s">
        <v>548</v>
      </c>
      <c r="J412" s="777" t="s">
        <v>1486</v>
      </c>
      <c r="K412" s="782" t="s">
        <v>1594</v>
      </c>
    </row>
    <row r="413" spans="1:11" s="370" customFormat="1" ht="36" customHeight="1">
      <c r="A413" s="796">
        <v>402</v>
      </c>
      <c r="B413" s="776" t="s">
        <v>872</v>
      </c>
      <c r="C413" s="777" t="s">
        <v>305</v>
      </c>
      <c r="D413" s="778">
        <v>24</v>
      </c>
      <c r="E413" s="779">
        <v>0</v>
      </c>
      <c r="F413" s="780">
        <v>0</v>
      </c>
      <c r="G413" s="780">
        <v>0</v>
      </c>
      <c r="H413" s="780">
        <v>0</v>
      </c>
      <c r="I413" s="777"/>
      <c r="J413" s="777"/>
      <c r="K413" s="782" t="s">
        <v>1594</v>
      </c>
    </row>
    <row r="414" spans="1:11" s="370" customFormat="1" ht="36" customHeight="1">
      <c r="A414" s="796">
        <v>403</v>
      </c>
      <c r="B414" s="776" t="s">
        <v>873</v>
      </c>
      <c r="C414" s="777" t="s">
        <v>305</v>
      </c>
      <c r="D414" s="778">
        <v>40</v>
      </c>
      <c r="E414" s="779">
        <v>0</v>
      </c>
      <c r="F414" s="780">
        <v>0</v>
      </c>
      <c r="G414" s="780">
        <v>0</v>
      </c>
      <c r="H414" s="780">
        <v>0</v>
      </c>
      <c r="I414" s="777"/>
      <c r="J414" s="777"/>
      <c r="K414" s="782" t="s">
        <v>1594</v>
      </c>
    </row>
    <row r="415" spans="1:11" s="370" customFormat="1" ht="36" customHeight="1">
      <c r="A415" s="796">
        <v>404</v>
      </c>
      <c r="B415" s="776" t="s">
        <v>874</v>
      </c>
      <c r="C415" s="777" t="s">
        <v>305</v>
      </c>
      <c r="D415" s="778">
        <v>40</v>
      </c>
      <c r="E415" s="779">
        <v>0</v>
      </c>
      <c r="F415" s="780">
        <v>0</v>
      </c>
      <c r="G415" s="780">
        <v>0</v>
      </c>
      <c r="H415" s="780">
        <v>0</v>
      </c>
      <c r="I415" s="777"/>
      <c r="J415" s="777"/>
      <c r="K415" s="782" t="s">
        <v>1594</v>
      </c>
    </row>
    <row r="416" spans="1:11" s="370" customFormat="1" ht="36" customHeight="1">
      <c r="A416" s="796">
        <v>405</v>
      </c>
      <c r="B416" s="776" t="s">
        <v>875</v>
      </c>
      <c r="C416" s="777" t="s">
        <v>305</v>
      </c>
      <c r="D416" s="778">
        <v>40</v>
      </c>
      <c r="E416" s="779">
        <v>19313</v>
      </c>
      <c r="F416" s="780">
        <v>0</v>
      </c>
      <c r="G416" s="780">
        <v>19313</v>
      </c>
      <c r="H416" s="780">
        <v>772520</v>
      </c>
      <c r="I416" s="777" t="s">
        <v>406</v>
      </c>
      <c r="J416" s="777" t="s">
        <v>1299</v>
      </c>
      <c r="K416" s="782" t="s">
        <v>1594</v>
      </c>
    </row>
    <row r="417" spans="1:11" s="370" customFormat="1" ht="36" customHeight="1">
      <c r="A417" s="796">
        <v>406</v>
      </c>
      <c r="B417" s="776" t="s">
        <v>876</v>
      </c>
      <c r="C417" s="777" t="s">
        <v>305</v>
      </c>
      <c r="D417" s="778">
        <v>20</v>
      </c>
      <c r="E417" s="779">
        <v>19313</v>
      </c>
      <c r="F417" s="780">
        <v>0</v>
      </c>
      <c r="G417" s="780">
        <v>19313</v>
      </c>
      <c r="H417" s="780">
        <v>386260</v>
      </c>
      <c r="I417" s="777" t="s">
        <v>406</v>
      </c>
      <c r="J417" s="777" t="s">
        <v>1299</v>
      </c>
      <c r="K417" s="782" t="s">
        <v>1594</v>
      </c>
    </row>
    <row r="418" spans="1:11" s="370" customFormat="1" ht="30.75" customHeight="1">
      <c r="A418" s="796">
        <v>407</v>
      </c>
      <c r="B418" s="783" t="s">
        <v>877</v>
      </c>
      <c r="C418" s="777" t="s">
        <v>305</v>
      </c>
      <c r="D418" s="778">
        <v>40</v>
      </c>
      <c r="E418" s="779">
        <v>0</v>
      </c>
      <c r="F418" s="780">
        <v>0</v>
      </c>
      <c r="G418" s="780">
        <v>0</v>
      </c>
      <c r="H418" s="780">
        <v>0</v>
      </c>
      <c r="I418" s="777"/>
      <c r="J418" s="777"/>
      <c r="K418" s="782" t="s">
        <v>1594</v>
      </c>
    </row>
    <row r="419" spans="1:11" s="370" customFormat="1" ht="36" customHeight="1">
      <c r="A419" s="796">
        <v>408</v>
      </c>
      <c r="B419" s="783" t="s">
        <v>878</v>
      </c>
      <c r="C419" s="777" t="s">
        <v>305</v>
      </c>
      <c r="D419" s="778">
        <v>8</v>
      </c>
      <c r="E419" s="779">
        <v>0</v>
      </c>
      <c r="F419" s="780">
        <v>0</v>
      </c>
      <c r="G419" s="780">
        <v>0</v>
      </c>
      <c r="H419" s="780">
        <v>0</v>
      </c>
      <c r="I419" s="777"/>
      <c r="J419" s="777"/>
      <c r="K419" s="782" t="s">
        <v>1594</v>
      </c>
    </row>
    <row r="420" spans="1:11" s="370" customFormat="1" ht="36" customHeight="1">
      <c r="A420" s="796">
        <v>409</v>
      </c>
      <c r="B420" s="776" t="s">
        <v>879</v>
      </c>
      <c r="C420" s="777" t="s">
        <v>305</v>
      </c>
      <c r="D420" s="778">
        <v>40</v>
      </c>
      <c r="E420" s="779">
        <v>0</v>
      </c>
      <c r="F420" s="780">
        <v>0</v>
      </c>
      <c r="G420" s="780">
        <v>0</v>
      </c>
      <c r="H420" s="780">
        <v>0</v>
      </c>
      <c r="I420" s="777"/>
      <c r="J420" s="777"/>
      <c r="K420" s="782" t="s">
        <v>1594</v>
      </c>
    </row>
    <row r="421" spans="1:11" s="370" customFormat="1" ht="36" customHeight="1">
      <c r="A421" s="796">
        <v>410</v>
      </c>
      <c r="B421" s="776" t="s">
        <v>880</v>
      </c>
      <c r="C421" s="777" t="s">
        <v>905</v>
      </c>
      <c r="D421" s="778">
        <v>16</v>
      </c>
      <c r="E421" s="779">
        <v>0</v>
      </c>
      <c r="F421" s="780">
        <v>0</v>
      </c>
      <c r="G421" s="780">
        <v>0</v>
      </c>
      <c r="H421" s="780">
        <v>0</v>
      </c>
      <c r="I421" s="777"/>
      <c r="J421" s="777"/>
      <c r="K421" s="782" t="s">
        <v>1594</v>
      </c>
    </row>
    <row r="422" spans="1:11" s="370" customFormat="1" ht="32.25" customHeight="1">
      <c r="A422" s="796">
        <v>411</v>
      </c>
      <c r="B422" s="783" t="s">
        <v>881</v>
      </c>
      <c r="C422" s="777" t="s">
        <v>305</v>
      </c>
      <c r="D422" s="778">
        <v>2</v>
      </c>
      <c r="E422" s="779">
        <v>0</v>
      </c>
      <c r="F422" s="780">
        <v>0</v>
      </c>
      <c r="G422" s="780">
        <v>0</v>
      </c>
      <c r="H422" s="780">
        <v>0</v>
      </c>
      <c r="I422" s="777"/>
      <c r="J422" s="777"/>
      <c r="K422" s="782" t="s">
        <v>1594</v>
      </c>
    </row>
    <row r="423" spans="1:11" s="370" customFormat="1" ht="32.25" customHeight="1">
      <c r="A423" s="796">
        <v>412</v>
      </c>
      <c r="B423" s="783" t="s">
        <v>882</v>
      </c>
      <c r="C423" s="777" t="s">
        <v>305</v>
      </c>
      <c r="D423" s="778">
        <v>2</v>
      </c>
      <c r="E423" s="779">
        <v>0</v>
      </c>
      <c r="F423" s="780">
        <v>0</v>
      </c>
      <c r="G423" s="780">
        <v>0</v>
      </c>
      <c r="H423" s="780">
        <v>0</v>
      </c>
      <c r="I423" s="777"/>
      <c r="J423" s="777"/>
      <c r="K423" s="782" t="s">
        <v>1594</v>
      </c>
    </row>
    <row r="424" spans="1:11" s="370" customFormat="1" ht="36" customHeight="1">
      <c r="A424" s="796">
        <v>413</v>
      </c>
      <c r="B424" s="783" t="s">
        <v>883</v>
      </c>
      <c r="C424" s="777" t="s">
        <v>305</v>
      </c>
      <c r="D424" s="778">
        <v>40</v>
      </c>
      <c r="E424" s="779">
        <v>0</v>
      </c>
      <c r="F424" s="780">
        <v>0</v>
      </c>
      <c r="G424" s="780">
        <v>0</v>
      </c>
      <c r="H424" s="780">
        <v>0</v>
      </c>
      <c r="I424" s="777"/>
      <c r="J424" s="777"/>
      <c r="K424" s="782" t="s">
        <v>1594</v>
      </c>
    </row>
    <row r="425" spans="1:11" s="370" customFormat="1" ht="32.25" customHeight="1">
      <c r="A425" s="796">
        <v>414</v>
      </c>
      <c r="B425" s="783" t="s">
        <v>884</v>
      </c>
      <c r="C425" s="777" t="s">
        <v>305</v>
      </c>
      <c r="D425" s="778">
        <v>12</v>
      </c>
      <c r="E425" s="779">
        <v>54545</v>
      </c>
      <c r="F425" s="780">
        <v>0</v>
      </c>
      <c r="G425" s="780">
        <v>54545</v>
      </c>
      <c r="H425" s="780">
        <v>654540</v>
      </c>
      <c r="I425" s="777" t="s">
        <v>383</v>
      </c>
      <c r="J425" s="777" t="s">
        <v>1012</v>
      </c>
      <c r="K425" s="782" t="s">
        <v>1594</v>
      </c>
    </row>
    <row r="426" spans="1:11" s="370" customFormat="1" ht="30.75" customHeight="1">
      <c r="A426" s="796">
        <v>415</v>
      </c>
      <c r="B426" s="783" t="s">
        <v>885</v>
      </c>
      <c r="C426" s="777" t="s">
        <v>305</v>
      </c>
      <c r="D426" s="778">
        <v>32</v>
      </c>
      <c r="E426" s="779">
        <v>68182</v>
      </c>
      <c r="F426" s="780">
        <v>0</v>
      </c>
      <c r="G426" s="780">
        <v>68182</v>
      </c>
      <c r="H426" s="780">
        <v>2181824</v>
      </c>
      <c r="I426" s="777" t="s">
        <v>383</v>
      </c>
      <c r="J426" s="777" t="s">
        <v>1012</v>
      </c>
      <c r="K426" s="782" t="s">
        <v>1594</v>
      </c>
    </row>
    <row r="427" spans="1:11" s="370" customFormat="1" ht="36" customHeight="1">
      <c r="A427" s="796">
        <v>416</v>
      </c>
      <c r="B427" s="776" t="s">
        <v>886</v>
      </c>
      <c r="C427" s="777" t="s">
        <v>906</v>
      </c>
      <c r="D427" s="778">
        <v>16</v>
      </c>
      <c r="E427" s="779">
        <v>0</v>
      </c>
      <c r="F427" s="780">
        <v>0</v>
      </c>
      <c r="G427" s="780">
        <v>0</v>
      </c>
      <c r="H427" s="780">
        <v>0</v>
      </c>
      <c r="I427" s="777"/>
      <c r="J427" s="777"/>
      <c r="K427" s="782" t="s">
        <v>1594</v>
      </c>
    </row>
    <row r="428" spans="1:11" s="370" customFormat="1" ht="36" customHeight="1">
      <c r="A428" s="796">
        <v>417</v>
      </c>
      <c r="B428" s="776" t="s">
        <v>887</v>
      </c>
      <c r="C428" s="777" t="s">
        <v>907</v>
      </c>
      <c r="D428" s="778">
        <v>60</v>
      </c>
      <c r="E428" s="779">
        <v>7348</v>
      </c>
      <c r="F428" s="780">
        <v>0</v>
      </c>
      <c r="G428" s="780">
        <v>7348</v>
      </c>
      <c r="H428" s="780">
        <v>440880</v>
      </c>
      <c r="I428" s="777" t="s">
        <v>406</v>
      </c>
      <c r="J428" s="777" t="s">
        <v>1365</v>
      </c>
      <c r="K428" s="782" t="s">
        <v>1594</v>
      </c>
    </row>
    <row r="429" spans="1:11" s="370" customFormat="1" ht="36" customHeight="1">
      <c r="A429" s="796">
        <v>418</v>
      </c>
      <c r="B429" s="776" t="s">
        <v>888</v>
      </c>
      <c r="C429" s="777" t="s">
        <v>907</v>
      </c>
      <c r="D429" s="778">
        <v>400</v>
      </c>
      <c r="E429" s="779">
        <v>7348</v>
      </c>
      <c r="F429" s="780">
        <v>0</v>
      </c>
      <c r="G429" s="780">
        <v>7348</v>
      </c>
      <c r="H429" s="780">
        <v>2939200</v>
      </c>
      <c r="I429" s="777" t="s">
        <v>406</v>
      </c>
      <c r="J429" s="777" t="s">
        <v>1365</v>
      </c>
      <c r="K429" s="782" t="s">
        <v>1594</v>
      </c>
    </row>
    <row r="430" spans="1:11" s="92" customFormat="1" ht="36" customHeight="1">
      <c r="A430" s="775">
        <v>419</v>
      </c>
      <c r="B430" s="797" t="s">
        <v>889</v>
      </c>
      <c r="C430" s="781" t="s">
        <v>908</v>
      </c>
      <c r="D430" s="798">
        <v>10</v>
      </c>
      <c r="E430" s="779">
        <v>0</v>
      </c>
      <c r="F430" s="780">
        <v>0</v>
      </c>
      <c r="G430" s="780">
        <v>0</v>
      </c>
      <c r="H430" s="780">
        <v>0</v>
      </c>
      <c r="I430" s="781"/>
      <c r="J430" s="781"/>
      <c r="K430" s="774" t="s">
        <v>1594</v>
      </c>
    </row>
    <row r="431" spans="1:11" s="92" customFormat="1" ht="36" customHeight="1">
      <c r="A431" s="775">
        <v>420</v>
      </c>
      <c r="B431" s="797" t="s">
        <v>890</v>
      </c>
      <c r="C431" s="781" t="s">
        <v>908</v>
      </c>
      <c r="D431" s="798">
        <v>10</v>
      </c>
      <c r="E431" s="779">
        <v>0</v>
      </c>
      <c r="F431" s="780">
        <v>0</v>
      </c>
      <c r="G431" s="780">
        <v>0</v>
      </c>
      <c r="H431" s="780">
        <v>0</v>
      </c>
      <c r="I431" s="781"/>
      <c r="J431" s="781"/>
      <c r="K431" s="774" t="s">
        <v>1594</v>
      </c>
    </row>
    <row r="432" spans="1:11" s="92" customFormat="1" ht="36" customHeight="1">
      <c r="A432" s="775">
        <v>421</v>
      </c>
      <c r="B432" s="797" t="s">
        <v>891</v>
      </c>
      <c r="C432" s="781" t="s">
        <v>908</v>
      </c>
      <c r="D432" s="798">
        <v>10</v>
      </c>
      <c r="E432" s="779">
        <v>0</v>
      </c>
      <c r="F432" s="780">
        <v>0</v>
      </c>
      <c r="G432" s="780">
        <v>0</v>
      </c>
      <c r="H432" s="780">
        <v>0</v>
      </c>
      <c r="I432" s="799"/>
      <c r="J432" s="781"/>
      <c r="K432" s="774" t="s">
        <v>1594</v>
      </c>
    </row>
    <row r="433" spans="1:11" s="92" customFormat="1" ht="36" customHeight="1">
      <c r="A433" s="775">
        <v>422</v>
      </c>
      <c r="B433" s="797" t="s">
        <v>892</v>
      </c>
      <c r="C433" s="781" t="s">
        <v>909</v>
      </c>
      <c r="D433" s="798">
        <v>3</v>
      </c>
      <c r="E433" s="779">
        <v>0</v>
      </c>
      <c r="F433" s="780">
        <v>0</v>
      </c>
      <c r="G433" s="780">
        <v>0</v>
      </c>
      <c r="H433" s="780">
        <v>0</v>
      </c>
      <c r="I433" s="781"/>
      <c r="J433" s="781"/>
      <c r="K433" s="774" t="s">
        <v>1594</v>
      </c>
    </row>
    <row r="434" spans="1:11" s="92" customFormat="1" ht="36" customHeight="1">
      <c r="A434" s="775">
        <v>423</v>
      </c>
      <c r="B434" s="797" t="s">
        <v>893</v>
      </c>
      <c r="C434" s="781" t="s">
        <v>909</v>
      </c>
      <c r="D434" s="798">
        <v>8</v>
      </c>
      <c r="E434" s="779">
        <v>0</v>
      </c>
      <c r="F434" s="780">
        <v>0</v>
      </c>
      <c r="G434" s="780">
        <v>0</v>
      </c>
      <c r="H434" s="780">
        <v>0</v>
      </c>
      <c r="I434" s="781"/>
      <c r="J434" s="781"/>
      <c r="K434" s="774" t="s">
        <v>1594</v>
      </c>
    </row>
    <row r="435" spans="1:11" s="92" customFormat="1" ht="36" customHeight="1">
      <c r="A435" s="775">
        <v>424</v>
      </c>
      <c r="B435" s="797" t="s">
        <v>894</v>
      </c>
      <c r="C435" s="781" t="s">
        <v>909</v>
      </c>
      <c r="D435" s="798">
        <v>3</v>
      </c>
      <c r="E435" s="779">
        <v>0</v>
      </c>
      <c r="F435" s="780">
        <v>0</v>
      </c>
      <c r="G435" s="780">
        <v>0</v>
      </c>
      <c r="H435" s="780">
        <v>0</v>
      </c>
      <c r="I435" s="781"/>
      <c r="J435" s="781"/>
      <c r="K435" s="774" t="s">
        <v>1594</v>
      </c>
    </row>
    <row r="436" spans="1:11" s="92" customFormat="1" ht="36" customHeight="1">
      <c r="A436" s="775">
        <v>425</v>
      </c>
      <c r="B436" s="797" t="s">
        <v>895</v>
      </c>
      <c r="C436" s="781" t="s">
        <v>910</v>
      </c>
      <c r="D436" s="798">
        <v>2</v>
      </c>
      <c r="E436" s="779">
        <v>0</v>
      </c>
      <c r="F436" s="780">
        <v>0</v>
      </c>
      <c r="G436" s="780">
        <v>0</v>
      </c>
      <c r="H436" s="780">
        <v>0</v>
      </c>
      <c r="I436" s="781"/>
      <c r="J436" s="781"/>
      <c r="K436" s="774" t="s">
        <v>1594</v>
      </c>
    </row>
    <row r="437" spans="1:11" s="92" customFormat="1" ht="36" customHeight="1" thickBot="1">
      <c r="A437" s="775">
        <v>426</v>
      </c>
      <c r="B437" s="797" t="s">
        <v>896</v>
      </c>
      <c r="C437" s="781" t="s">
        <v>910</v>
      </c>
      <c r="D437" s="798">
        <v>2</v>
      </c>
      <c r="E437" s="779">
        <v>0</v>
      </c>
      <c r="F437" s="780">
        <v>0</v>
      </c>
      <c r="G437" s="780">
        <v>0</v>
      </c>
      <c r="H437" s="800">
        <v>0</v>
      </c>
      <c r="I437" s="781"/>
      <c r="J437" s="781"/>
      <c r="K437" s="774" t="s">
        <v>1594</v>
      </c>
    </row>
    <row r="438" spans="1:11" ht="19.5" thickBot="1">
      <c r="A438" s="801"/>
      <c r="B438" s="865" t="s">
        <v>358</v>
      </c>
      <c r="C438" s="866"/>
      <c r="D438" s="866"/>
      <c r="E438" s="866"/>
      <c r="F438" s="866"/>
      <c r="G438" s="867">
        <f>+SUM(G12:G437)</f>
        <v>9503735</v>
      </c>
      <c r="H438" s="802">
        <v>363763210</v>
      </c>
      <c r="I438" s="803"/>
      <c r="J438" s="804"/>
      <c r="K438" s="805"/>
    </row>
    <row r="439" spans="1:11" ht="13.5" customHeight="1">
      <c r="A439" s="806"/>
      <c r="B439" s="807"/>
      <c r="C439" s="808"/>
      <c r="D439" s="809"/>
      <c r="E439" s="810"/>
      <c r="F439" s="810"/>
      <c r="G439" s="811"/>
      <c r="H439" s="811"/>
      <c r="I439" s="808"/>
      <c r="J439" s="808"/>
      <c r="K439" s="805"/>
    </row>
    <row r="440" spans="1:11" ht="13.5" customHeight="1" thickBot="1">
      <c r="A440" s="806"/>
      <c r="B440" s="807"/>
      <c r="C440" s="808"/>
      <c r="D440" s="809"/>
      <c r="E440" s="810"/>
      <c r="F440" s="810"/>
      <c r="G440" s="811"/>
      <c r="H440" s="811"/>
      <c r="I440" s="808"/>
      <c r="J440" s="808"/>
      <c r="K440" s="805"/>
    </row>
    <row r="441" spans="1:11" s="813" customFormat="1" ht="39" customHeight="1" thickBot="1">
      <c r="A441" s="981" t="s">
        <v>1652</v>
      </c>
      <c r="B441" s="982"/>
      <c r="C441" s="982"/>
      <c r="D441" s="982"/>
      <c r="E441" s="982"/>
      <c r="F441" s="982"/>
      <c r="G441" s="982"/>
      <c r="H441" s="982"/>
      <c r="I441" s="982"/>
      <c r="J441" s="983"/>
      <c r="K441" s="812"/>
    </row>
    <row r="442" spans="1:11" s="813" customFormat="1" ht="15">
      <c r="A442" s="814"/>
      <c r="B442" s="815"/>
      <c r="C442" s="815"/>
      <c r="D442" s="816"/>
      <c r="E442" s="815"/>
      <c r="F442" s="817"/>
      <c r="G442" s="818"/>
      <c r="H442" s="817"/>
      <c r="I442" s="815"/>
      <c r="J442" s="815"/>
      <c r="K442" s="819"/>
    </row>
    <row r="443" spans="1:11" s="821" customFormat="1" ht="21.75" customHeight="1">
      <c r="A443" s="984" t="s">
        <v>1653</v>
      </c>
      <c r="B443" s="985"/>
      <c r="C443" s="985"/>
      <c r="D443" s="985"/>
      <c r="E443" s="985"/>
      <c r="F443" s="985"/>
      <c r="G443" s="985"/>
      <c r="H443" s="820"/>
      <c r="K443" s="822"/>
    </row>
    <row r="444" spans="1:11" s="821" customFormat="1" ht="23.25" customHeight="1">
      <c r="A444" s="984" t="s">
        <v>1654</v>
      </c>
      <c r="B444" s="985"/>
      <c r="C444" s="985"/>
      <c r="D444" s="985"/>
      <c r="E444" s="985"/>
      <c r="F444" s="985"/>
      <c r="G444" s="985"/>
      <c r="H444" s="820"/>
      <c r="K444" s="822"/>
    </row>
    <row r="445" spans="1:11" s="821" customFormat="1" ht="23.25" customHeight="1">
      <c r="A445" s="986" t="s">
        <v>1655</v>
      </c>
      <c r="B445" s="987"/>
      <c r="C445" s="987"/>
      <c r="D445" s="987"/>
      <c r="E445" s="987"/>
      <c r="F445" s="987"/>
      <c r="G445" s="987"/>
      <c r="H445" s="820"/>
      <c r="K445" s="822"/>
    </row>
    <row r="446" spans="1:11" s="821" customFormat="1" ht="23.25" customHeight="1">
      <c r="A446" s="988" t="s">
        <v>1656</v>
      </c>
      <c r="B446" s="989"/>
      <c r="C446" s="989"/>
      <c r="D446" s="989"/>
      <c r="E446" s="989"/>
      <c r="F446" s="989"/>
      <c r="G446" s="989"/>
      <c r="H446" s="820"/>
      <c r="K446" s="822"/>
    </row>
    <row r="447" spans="1:11" s="755" customFormat="1" ht="19.5" customHeight="1">
      <c r="A447" s="823"/>
      <c r="B447" s="824"/>
      <c r="C447" s="824"/>
      <c r="D447" s="825" t="s">
        <v>1657</v>
      </c>
      <c r="E447" s="826"/>
      <c r="F447" s="827"/>
      <c r="G447" s="828"/>
      <c r="H447" s="827"/>
      <c r="I447" s="824"/>
      <c r="J447" s="824"/>
      <c r="K447" s="829"/>
    </row>
    <row r="448" spans="1:11" s="755" customFormat="1" ht="25.5" customHeight="1">
      <c r="A448" s="990" t="s">
        <v>1658</v>
      </c>
      <c r="B448" s="991"/>
      <c r="C448" s="991"/>
      <c r="D448" s="991"/>
      <c r="E448" s="991"/>
      <c r="F448" s="991"/>
      <c r="G448" s="991"/>
      <c r="H448" s="991"/>
      <c r="I448" s="991"/>
      <c r="J448" s="830"/>
      <c r="K448" s="831"/>
    </row>
    <row r="449" spans="1:11" s="755" customFormat="1" ht="27" customHeight="1">
      <c r="A449" s="832"/>
      <c r="B449" s="833"/>
      <c r="C449" s="833"/>
      <c r="D449" s="833"/>
      <c r="E449" s="833"/>
      <c r="F449" s="833"/>
      <c r="G449" s="833"/>
      <c r="H449" s="833"/>
      <c r="I449" s="833"/>
      <c r="J449" s="833"/>
      <c r="K449" s="834"/>
    </row>
    <row r="450" spans="1:11" s="839" customFormat="1" ht="27" customHeight="1">
      <c r="A450" s="835"/>
      <c r="B450" s="836"/>
      <c r="C450" s="836"/>
      <c r="D450" s="836"/>
      <c r="E450" s="836"/>
      <c r="F450" s="837"/>
      <c r="G450" s="837"/>
      <c r="H450" s="836"/>
      <c r="I450" s="836"/>
      <c r="J450" s="836"/>
      <c r="K450" s="838"/>
    </row>
    <row r="451" spans="1:11" s="758" customFormat="1" ht="27" customHeight="1">
      <c r="A451" s="840" t="s">
        <v>1659</v>
      </c>
      <c r="B451" s="841"/>
      <c r="C451" s="841"/>
      <c r="D451" s="842"/>
      <c r="E451" s="842"/>
      <c r="F451" s="842"/>
      <c r="G451" s="842"/>
      <c r="H451" s="843"/>
      <c r="K451" s="844"/>
    </row>
    <row r="452" spans="1:11" s="758" customFormat="1" ht="27" customHeight="1">
      <c r="A452" s="845"/>
      <c r="B452" s="846"/>
      <c r="C452" s="846"/>
      <c r="D452" s="842"/>
      <c r="E452" s="842"/>
      <c r="F452" s="842"/>
      <c r="G452" s="842"/>
      <c r="H452" s="843"/>
      <c r="K452" s="844"/>
    </row>
    <row r="453" spans="1:11" s="758" customFormat="1" ht="27" customHeight="1">
      <c r="A453" s="845"/>
      <c r="B453" s="846"/>
      <c r="C453" s="846"/>
      <c r="D453" s="842"/>
      <c r="E453" s="842"/>
      <c r="F453" s="842"/>
      <c r="G453" s="842"/>
      <c r="H453" s="843"/>
      <c r="K453" s="844"/>
    </row>
    <row r="454" spans="1:11" s="758" customFormat="1" ht="27" customHeight="1" thickBot="1">
      <c r="A454" s="847"/>
      <c r="B454" s="848"/>
      <c r="C454" s="848"/>
      <c r="D454" s="842"/>
      <c r="E454" s="842"/>
      <c r="F454" s="846"/>
      <c r="G454" s="842"/>
      <c r="H454" s="849"/>
      <c r="I454" s="850"/>
      <c r="J454" s="850"/>
      <c r="K454" s="851"/>
    </row>
    <row r="455" spans="1:11" s="758" customFormat="1" ht="23.25" customHeight="1">
      <c r="A455" s="852" t="s">
        <v>1660</v>
      </c>
      <c r="B455" s="830"/>
      <c r="C455" s="830"/>
      <c r="D455" s="853"/>
      <c r="E455" s="853"/>
      <c r="F455" s="830"/>
      <c r="G455" s="853"/>
      <c r="H455" s="830" t="s">
        <v>1661</v>
      </c>
      <c r="K455" s="844"/>
    </row>
    <row r="456" spans="1:11" s="758" customFormat="1" ht="24.75" customHeight="1">
      <c r="A456" s="852" t="s">
        <v>1072</v>
      </c>
      <c r="B456" s="854"/>
      <c r="C456" s="854"/>
      <c r="D456" s="853"/>
      <c r="E456" s="853"/>
      <c r="F456" s="854"/>
      <c r="G456" s="853"/>
      <c r="H456" s="854" t="s">
        <v>1662</v>
      </c>
      <c r="K456" s="844"/>
    </row>
    <row r="457" spans="1:11" s="758" customFormat="1" ht="24" customHeight="1">
      <c r="A457" s="852" t="s">
        <v>1663</v>
      </c>
      <c r="B457" s="854"/>
      <c r="C457" s="854"/>
      <c r="D457" s="853"/>
      <c r="E457" s="853"/>
      <c r="F457" s="854"/>
      <c r="G457" s="853"/>
      <c r="H457" s="854" t="s">
        <v>1664</v>
      </c>
      <c r="K457" s="844"/>
    </row>
    <row r="458" spans="1:11" s="753" customFormat="1" ht="18.75" customHeight="1" thickBot="1">
      <c r="A458" s="855"/>
      <c r="B458" s="856"/>
      <c r="C458" s="856"/>
      <c r="D458" s="857"/>
      <c r="E458" s="857"/>
      <c r="F458" s="857"/>
      <c r="G458" s="857"/>
      <c r="H458" s="858"/>
      <c r="I458" s="859"/>
      <c r="J458" s="859"/>
      <c r="K458" s="860"/>
    </row>
    <row r="459" spans="1:11" s="861" customFormat="1" ht="18.75">
      <c r="A459" s="992" t="s">
        <v>1665</v>
      </c>
      <c r="B459" s="993"/>
      <c r="C459" s="993"/>
      <c r="D459" s="993"/>
      <c r="E459" s="993"/>
      <c r="F459" s="993"/>
      <c r="G459" s="993"/>
      <c r="H459" s="993"/>
      <c r="I459" s="993"/>
      <c r="J459" s="993"/>
      <c r="K459" s="994"/>
    </row>
    <row r="460" spans="1:11" s="861" customFormat="1" ht="19.5" thickBot="1">
      <c r="A460" s="975" t="s">
        <v>1666</v>
      </c>
      <c r="B460" s="976"/>
      <c r="C460" s="976"/>
      <c r="D460" s="976"/>
      <c r="E460" s="976"/>
      <c r="F460" s="976"/>
      <c r="G460" s="976"/>
      <c r="H460" s="976"/>
      <c r="I460" s="976"/>
      <c r="J460" s="976"/>
      <c r="K460" s="977"/>
    </row>
    <row r="461" spans="1:11" ht="18.75">
      <c r="A461" s="509"/>
      <c r="B461" s="465"/>
      <c r="C461" s="509"/>
      <c r="D461" s="511"/>
      <c r="E461" s="862"/>
      <c r="F461" s="862"/>
      <c r="G461" s="513"/>
      <c r="H461" s="513"/>
      <c r="I461" s="509"/>
      <c r="J461" s="509"/>
    </row>
    <row r="462" spans="1:11" ht="18.75">
      <c r="A462" s="509"/>
      <c r="B462" s="465"/>
      <c r="C462" s="509"/>
      <c r="D462" s="511"/>
      <c r="E462" s="862"/>
      <c r="F462" s="862"/>
      <c r="G462" s="513"/>
      <c r="H462" s="513"/>
      <c r="I462" s="509"/>
      <c r="J462" s="509"/>
    </row>
    <row r="463" spans="1:11" ht="18.75">
      <c r="A463" s="509"/>
      <c r="B463" s="465"/>
      <c r="C463" s="509"/>
      <c r="D463" s="511"/>
      <c r="E463" s="862"/>
      <c r="F463" s="862"/>
      <c r="G463" s="513"/>
      <c r="H463" s="513"/>
      <c r="I463" s="509"/>
      <c r="J463" s="509"/>
    </row>
    <row r="464" spans="1:11" ht="18.75">
      <c r="A464" s="509"/>
      <c r="B464" s="465"/>
      <c r="C464" s="509"/>
      <c r="D464" s="511"/>
      <c r="E464" s="862"/>
      <c r="F464" s="862"/>
      <c r="G464" s="513"/>
      <c r="H464" s="513"/>
      <c r="I464" s="509"/>
      <c r="J464" s="509"/>
    </row>
    <row r="465" spans="1:10" ht="18.75">
      <c r="A465" s="509"/>
      <c r="B465" s="465"/>
      <c r="C465" s="509"/>
      <c r="D465" s="511"/>
      <c r="E465" s="862"/>
      <c r="F465" s="862"/>
      <c r="G465" s="513"/>
      <c r="H465" s="513"/>
      <c r="I465" s="509"/>
      <c r="J465" s="509"/>
    </row>
    <row r="466" spans="1:10" ht="18.75">
      <c r="A466" s="509"/>
      <c r="B466" s="465"/>
      <c r="C466" s="509"/>
      <c r="D466" s="511"/>
      <c r="E466" s="862"/>
      <c r="F466" s="862"/>
      <c r="G466" s="513"/>
      <c r="H466" s="513"/>
      <c r="I466" s="509"/>
      <c r="J466" s="509"/>
    </row>
    <row r="467" spans="1:10" ht="18.75">
      <c r="A467" s="509"/>
      <c r="B467" s="465"/>
      <c r="C467" s="509"/>
      <c r="D467" s="511"/>
      <c r="E467" s="862"/>
      <c r="F467" s="862"/>
      <c r="G467" s="513"/>
      <c r="H467" s="513"/>
      <c r="I467" s="509"/>
      <c r="J467" s="509"/>
    </row>
    <row r="468" spans="1:10" ht="18.75">
      <c r="A468" s="509"/>
      <c r="B468" s="465"/>
      <c r="C468" s="509"/>
      <c r="D468" s="511"/>
      <c r="E468" s="862"/>
      <c r="F468" s="862"/>
      <c r="G468" s="513"/>
      <c r="H468" s="513"/>
      <c r="I468" s="509"/>
      <c r="J468" s="509"/>
    </row>
    <row r="469" spans="1:10" ht="18.75">
      <c r="A469" s="509"/>
      <c r="B469" s="465"/>
      <c r="C469" s="509"/>
      <c r="D469" s="511"/>
      <c r="E469" s="862"/>
      <c r="F469" s="862"/>
      <c r="G469" s="513"/>
      <c r="H469" s="513"/>
      <c r="I469" s="509"/>
      <c r="J469" s="509"/>
    </row>
    <row r="470" spans="1:10" ht="18.75">
      <c r="A470" s="509"/>
      <c r="B470" s="465"/>
      <c r="C470" s="509"/>
      <c r="D470" s="511"/>
      <c r="E470" s="862"/>
      <c r="F470" s="862"/>
      <c r="G470" s="513"/>
      <c r="H470" s="513"/>
      <c r="I470" s="509"/>
      <c r="J470" s="509"/>
    </row>
    <row r="471" spans="1:10" ht="18.75">
      <c r="A471" s="509"/>
      <c r="B471" s="465"/>
      <c r="C471" s="509"/>
      <c r="D471" s="511"/>
      <c r="E471" s="862"/>
      <c r="F471" s="862"/>
      <c r="G471" s="513"/>
      <c r="H471" s="513"/>
      <c r="I471" s="509"/>
      <c r="J471" s="509"/>
    </row>
    <row r="472" spans="1:10" ht="18.75">
      <c r="A472" s="509"/>
      <c r="B472" s="465"/>
      <c r="C472" s="509"/>
      <c r="D472" s="511"/>
      <c r="E472" s="862"/>
      <c r="F472" s="862"/>
      <c r="G472" s="513"/>
      <c r="H472" s="513"/>
      <c r="I472" s="509"/>
      <c r="J472" s="509"/>
    </row>
    <row r="473" spans="1:10" ht="18.75">
      <c r="A473" s="509"/>
      <c r="B473" s="465"/>
      <c r="C473" s="509"/>
      <c r="D473" s="511"/>
      <c r="E473" s="862"/>
      <c r="F473" s="862"/>
      <c r="G473" s="513"/>
      <c r="H473" s="513"/>
      <c r="I473" s="509"/>
      <c r="J473" s="509"/>
    </row>
    <row r="474" spans="1:10" ht="18.75">
      <c r="A474" s="509"/>
      <c r="B474" s="465"/>
      <c r="C474" s="509"/>
      <c r="D474" s="511"/>
      <c r="E474" s="862"/>
      <c r="F474" s="862"/>
      <c r="G474" s="513"/>
      <c r="H474" s="513"/>
      <c r="I474" s="509"/>
      <c r="J474" s="509"/>
    </row>
    <row r="475" spans="1:10" ht="18.75">
      <c r="A475" s="509"/>
      <c r="B475" s="465"/>
      <c r="C475" s="509"/>
      <c r="D475" s="511"/>
      <c r="E475" s="862"/>
      <c r="F475" s="862"/>
      <c r="G475" s="513"/>
      <c r="H475" s="513"/>
      <c r="I475" s="509"/>
      <c r="J475" s="509"/>
    </row>
    <row r="476" spans="1:10" ht="18.75">
      <c r="A476" s="509"/>
      <c r="B476" s="465"/>
      <c r="C476" s="509"/>
      <c r="D476" s="511"/>
      <c r="E476" s="862"/>
      <c r="F476" s="862"/>
      <c r="G476" s="513"/>
      <c r="H476" s="513"/>
      <c r="I476" s="509"/>
      <c r="J476" s="509"/>
    </row>
    <row r="477" spans="1:10" ht="18.75">
      <c r="A477" s="509"/>
      <c r="B477" s="465"/>
      <c r="C477" s="509"/>
      <c r="D477" s="511"/>
      <c r="E477" s="862"/>
      <c r="F477" s="862"/>
      <c r="G477" s="513"/>
      <c r="H477" s="513"/>
      <c r="I477" s="509"/>
      <c r="J477" s="509"/>
    </row>
    <row r="478" spans="1:10" ht="18.75">
      <c r="A478" s="509"/>
      <c r="B478" s="465"/>
      <c r="C478" s="509"/>
      <c r="D478" s="511"/>
      <c r="E478" s="862"/>
      <c r="F478" s="862"/>
      <c r="G478" s="513"/>
      <c r="H478" s="513"/>
      <c r="I478" s="509"/>
      <c r="J478" s="509"/>
    </row>
    <row r="479" spans="1:10" ht="18.75">
      <c r="A479" s="509"/>
      <c r="B479" s="465"/>
      <c r="C479" s="509"/>
      <c r="D479" s="511"/>
      <c r="E479" s="862"/>
      <c r="F479" s="862"/>
      <c r="G479" s="513"/>
      <c r="H479" s="513"/>
      <c r="I479" s="509"/>
      <c r="J479" s="509"/>
    </row>
    <row r="480" spans="1:10" ht="18.75">
      <c r="A480" s="509"/>
      <c r="B480" s="465"/>
      <c r="C480" s="509"/>
      <c r="D480" s="511"/>
      <c r="E480" s="862"/>
      <c r="F480" s="862"/>
      <c r="G480" s="513"/>
      <c r="H480" s="513"/>
      <c r="I480" s="509"/>
      <c r="J480" s="509"/>
    </row>
    <row r="481" spans="1:10" ht="18.75">
      <c r="A481" s="509"/>
      <c r="B481" s="465"/>
      <c r="C481" s="509"/>
      <c r="D481" s="511"/>
      <c r="E481" s="862"/>
      <c r="F481" s="862"/>
      <c r="G481" s="513"/>
      <c r="H481" s="513"/>
      <c r="I481" s="509"/>
      <c r="J481" s="509"/>
    </row>
    <row r="482" spans="1:10" ht="18.75">
      <c r="A482" s="509"/>
      <c r="B482" s="465"/>
      <c r="C482" s="509"/>
      <c r="D482" s="511"/>
      <c r="E482" s="862"/>
      <c r="F482" s="862"/>
      <c r="G482" s="513"/>
      <c r="H482" s="513"/>
      <c r="I482" s="509"/>
      <c r="J482" s="509"/>
    </row>
    <row r="483" spans="1:10" ht="18.75">
      <c r="A483" s="509"/>
      <c r="B483" s="465"/>
      <c r="C483" s="509"/>
      <c r="D483" s="511"/>
      <c r="E483" s="862"/>
      <c r="F483" s="862"/>
      <c r="G483" s="513"/>
      <c r="H483" s="513"/>
      <c r="I483" s="509"/>
      <c r="J483" s="509"/>
    </row>
    <row r="484" spans="1:10" ht="18.75">
      <c r="A484" s="509"/>
      <c r="B484" s="465"/>
      <c r="C484" s="509"/>
      <c r="D484" s="511"/>
      <c r="E484" s="862"/>
      <c r="F484" s="862"/>
      <c r="G484" s="513"/>
      <c r="H484" s="513"/>
      <c r="I484" s="509"/>
      <c r="J484" s="509"/>
    </row>
    <row r="485" spans="1:10" ht="18.75">
      <c r="A485" s="509"/>
      <c r="B485" s="465"/>
      <c r="C485" s="509"/>
      <c r="D485" s="511"/>
      <c r="E485" s="862"/>
      <c r="F485" s="862"/>
      <c r="G485" s="513"/>
      <c r="H485" s="513"/>
      <c r="I485" s="509"/>
      <c r="J485" s="509"/>
    </row>
    <row r="486" spans="1:10" ht="18.75">
      <c r="A486" s="509"/>
      <c r="B486" s="465"/>
      <c r="C486" s="509"/>
      <c r="D486" s="511"/>
      <c r="E486" s="862"/>
      <c r="F486" s="862"/>
      <c r="G486" s="513"/>
      <c r="H486" s="513"/>
      <c r="I486" s="509"/>
      <c r="J486" s="509"/>
    </row>
    <row r="487" spans="1:10" ht="18.75">
      <c r="A487" s="509"/>
      <c r="B487" s="465"/>
      <c r="C487" s="509"/>
      <c r="D487" s="511"/>
      <c r="E487" s="862"/>
      <c r="F487" s="862"/>
      <c r="G487" s="513"/>
      <c r="H487" s="513"/>
      <c r="I487" s="509"/>
      <c r="J487" s="509"/>
    </row>
    <row r="488" spans="1:10" ht="18.75">
      <c r="A488" s="509"/>
      <c r="B488" s="465"/>
      <c r="C488" s="509"/>
      <c r="D488" s="511"/>
      <c r="E488" s="862"/>
      <c r="F488" s="862"/>
      <c r="G488" s="513"/>
      <c r="H488" s="513"/>
      <c r="I488" s="509"/>
      <c r="J488" s="509"/>
    </row>
    <row r="489" spans="1:10" ht="18.75">
      <c r="A489" s="509"/>
      <c r="B489" s="465"/>
      <c r="C489" s="509"/>
      <c r="D489" s="511"/>
      <c r="E489" s="862"/>
      <c r="F489" s="862"/>
      <c r="G489" s="513"/>
      <c r="H489" s="513"/>
      <c r="I489" s="509"/>
      <c r="J489" s="509"/>
    </row>
    <row r="490" spans="1:10" ht="18.75">
      <c r="A490" s="509"/>
      <c r="B490" s="465"/>
      <c r="C490" s="509"/>
      <c r="D490" s="511"/>
      <c r="E490" s="862"/>
      <c r="F490" s="862"/>
      <c r="G490" s="513"/>
      <c r="H490" s="513"/>
      <c r="I490" s="509"/>
      <c r="J490" s="509"/>
    </row>
    <row r="491" spans="1:10" ht="18.75">
      <c r="A491" s="509"/>
      <c r="B491" s="465"/>
      <c r="C491" s="509"/>
      <c r="D491" s="511"/>
      <c r="E491" s="862"/>
      <c r="F491" s="862"/>
      <c r="G491" s="513"/>
      <c r="H491" s="513"/>
      <c r="I491" s="509"/>
      <c r="J491" s="509"/>
    </row>
    <row r="492" spans="1:10" ht="18.75">
      <c r="A492" s="509"/>
      <c r="B492" s="465"/>
      <c r="C492" s="509"/>
      <c r="D492" s="511"/>
      <c r="E492" s="862"/>
      <c r="F492" s="862"/>
      <c r="G492" s="513"/>
      <c r="H492" s="513"/>
      <c r="I492" s="509"/>
      <c r="J492" s="509"/>
    </row>
    <row r="493" spans="1:10" ht="18.75">
      <c r="A493" s="509"/>
      <c r="B493" s="465"/>
      <c r="C493" s="509"/>
      <c r="D493" s="511"/>
      <c r="E493" s="862"/>
      <c r="F493" s="862"/>
      <c r="G493" s="513"/>
      <c r="H493" s="513"/>
      <c r="I493" s="509"/>
      <c r="J493" s="509"/>
    </row>
    <row r="494" spans="1:10" ht="18.75">
      <c r="A494" s="509"/>
      <c r="B494" s="465"/>
      <c r="C494" s="509"/>
      <c r="D494" s="511"/>
      <c r="E494" s="862"/>
      <c r="F494" s="862"/>
      <c r="G494" s="513"/>
      <c r="H494" s="513"/>
      <c r="I494" s="509"/>
      <c r="J494" s="509"/>
    </row>
    <row r="495" spans="1:10" ht="18.75">
      <c r="A495" s="509"/>
      <c r="B495" s="465"/>
      <c r="C495" s="509"/>
      <c r="D495" s="511"/>
      <c r="E495" s="862"/>
      <c r="F495" s="862"/>
      <c r="G495" s="513"/>
      <c r="H495" s="513"/>
      <c r="I495" s="509"/>
      <c r="J495" s="509"/>
    </row>
    <row r="496" spans="1:10" ht="18.75">
      <c r="A496" s="509"/>
      <c r="B496" s="465"/>
      <c r="C496" s="509"/>
      <c r="D496" s="511"/>
      <c r="E496" s="862"/>
      <c r="F496" s="862"/>
      <c r="G496" s="513"/>
      <c r="H496" s="513"/>
      <c r="I496" s="509"/>
      <c r="J496" s="509"/>
    </row>
    <row r="497" spans="1:10" ht="18.75">
      <c r="A497" s="509"/>
      <c r="B497" s="465"/>
      <c r="C497" s="509"/>
      <c r="D497" s="511"/>
      <c r="E497" s="862"/>
      <c r="F497" s="862"/>
      <c r="G497" s="513"/>
      <c r="H497" s="513"/>
      <c r="I497" s="509"/>
      <c r="J497" s="509"/>
    </row>
    <row r="498" spans="1:10" ht="18.75">
      <c r="A498" s="509"/>
      <c r="B498" s="465"/>
      <c r="C498" s="509"/>
      <c r="D498" s="511"/>
      <c r="E498" s="862"/>
      <c r="F498" s="862"/>
      <c r="G498" s="513"/>
      <c r="H498" s="513"/>
      <c r="I498" s="509"/>
      <c r="J498" s="509"/>
    </row>
    <row r="499" spans="1:10" ht="18.75">
      <c r="A499" s="509"/>
      <c r="B499" s="465"/>
      <c r="C499" s="509"/>
      <c r="D499" s="511"/>
      <c r="E499" s="862"/>
      <c r="F499" s="862"/>
      <c r="G499" s="513"/>
      <c r="H499" s="513"/>
      <c r="I499" s="509"/>
      <c r="J499" s="509"/>
    </row>
    <row r="500" spans="1:10" ht="18.75">
      <c r="A500" s="509"/>
      <c r="B500" s="465"/>
      <c r="C500" s="509"/>
      <c r="D500" s="511"/>
      <c r="E500" s="862"/>
      <c r="F500" s="862"/>
      <c r="G500" s="513"/>
      <c r="H500" s="513"/>
      <c r="I500" s="509"/>
      <c r="J500" s="509"/>
    </row>
    <row r="501" spans="1:10" ht="18.75">
      <c r="A501" s="509"/>
      <c r="B501" s="465"/>
      <c r="C501" s="509"/>
      <c r="D501" s="511"/>
      <c r="E501" s="862"/>
      <c r="F501" s="862"/>
      <c r="G501" s="513"/>
      <c r="H501" s="513"/>
      <c r="I501" s="509"/>
      <c r="J501" s="509"/>
    </row>
    <row r="502" spans="1:10" ht="18.75">
      <c r="A502" s="509"/>
      <c r="B502" s="465"/>
      <c r="C502" s="509"/>
      <c r="D502" s="511"/>
      <c r="E502" s="862"/>
      <c r="F502" s="862"/>
      <c r="G502" s="513"/>
      <c r="H502" s="513"/>
      <c r="I502" s="509"/>
      <c r="J502" s="509"/>
    </row>
    <row r="503" spans="1:10" ht="18.75">
      <c r="A503" s="509"/>
      <c r="B503" s="465"/>
      <c r="C503" s="509"/>
      <c r="D503" s="511"/>
      <c r="E503" s="862"/>
      <c r="F503" s="862"/>
      <c r="G503" s="513"/>
      <c r="H503" s="513"/>
      <c r="I503" s="509"/>
      <c r="J503" s="509"/>
    </row>
    <row r="504" spans="1:10" ht="18.75">
      <c r="A504" s="509"/>
      <c r="B504" s="465"/>
      <c r="C504" s="509"/>
      <c r="D504" s="511"/>
      <c r="E504" s="862"/>
      <c r="F504" s="862"/>
      <c r="G504" s="513"/>
      <c r="H504" s="513"/>
      <c r="I504" s="509"/>
      <c r="J504" s="509"/>
    </row>
    <row r="505" spans="1:10" ht="18.75">
      <c r="A505" s="509"/>
      <c r="B505" s="465"/>
      <c r="C505" s="509"/>
      <c r="D505" s="511"/>
      <c r="E505" s="862"/>
      <c r="F505" s="862"/>
      <c r="G505" s="513"/>
      <c r="H505" s="513"/>
      <c r="I505" s="509"/>
      <c r="J505" s="509"/>
    </row>
    <row r="506" spans="1:10" ht="18.75">
      <c r="A506" s="509"/>
      <c r="B506" s="465"/>
      <c r="C506" s="509"/>
      <c r="D506" s="511"/>
      <c r="E506" s="862"/>
      <c r="F506" s="862"/>
      <c r="G506" s="513"/>
      <c r="H506" s="513"/>
      <c r="I506" s="509"/>
      <c r="J506" s="509"/>
    </row>
    <row r="507" spans="1:10" ht="18.75">
      <c r="A507" s="509"/>
      <c r="B507" s="465"/>
      <c r="C507" s="509"/>
      <c r="D507" s="511"/>
      <c r="E507" s="862"/>
      <c r="F507" s="862"/>
      <c r="G507" s="513"/>
      <c r="H507" s="513"/>
      <c r="I507" s="509"/>
      <c r="J507" s="509"/>
    </row>
    <row r="508" spans="1:10" ht="18.75">
      <c r="A508" s="509"/>
      <c r="B508" s="465"/>
      <c r="C508" s="509"/>
      <c r="D508" s="511"/>
      <c r="E508" s="862"/>
      <c r="F508" s="862"/>
      <c r="G508" s="513"/>
      <c r="H508" s="513"/>
      <c r="I508" s="509"/>
      <c r="J508" s="509"/>
    </row>
    <row r="509" spans="1:10" ht="18.75">
      <c r="A509" s="509"/>
      <c r="B509" s="465"/>
      <c r="C509" s="509"/>
      <c r="D509" s="511"/>
      <c r="E509" s="862"/>
      <c r="F509" s="862"/>
      <c r="G509" s="513"/>
      <c r="H509" s="513"/>
      <c r="I509" s="509"/>
      <c r="J509" s="509"/>
    </row>
    <row r="510" spans="1:10" ht="18.75">
      <c r="A510" s="509"/>
      <c r="B510" s="465"/>
      <c r="C510" s="509"/>
      <c r="D510" s="511"/>
      <c r="E510" s="862"/>
      <c r="F510" s="862"/>
      <c r="G510" s="513"/>
      <c r="H510" s="513"/>
      <c r="I510" s="509"/>
      <c r="J510" s="509"/>
    </row>
    <row r="511" spans="1:10" ht="18.75">
      <c r="A511" s="509"/>
      <c r="B511" s="465"/>
      <c r="C511" s="509"/>
      <c r="D511" s="511"/>
      <c r="E511" s="862"/>
      <c r="F511" s="862"/>
      <c r="G511" s="513"/>
      <c r="H511" s="513"/>
      <c r="I511" s="509"/>
      <c r="J511" s="509"/>
    </row>
    <row r="512" spans="1:10" ht="18.75">
      <c r="A512" s="509"/>
      <c r="B512" s="465"/>
      <c r="C512" s="509"/>
      <c r="D512" s="511"/>
      <c r="E512" s="862"/>
      <c r="F512" s="862"/>
      <c r="G512" s="513"/>
      <c r="H512" s="513"/>
      <c r="I512" s="509"/>
      <c r="J512" s="509"/>
    </row>
    <row r="513" spans="1:10" ht="18.75">
      <c r="A513" s="509"/>
      <c r="B513" s="465"/>
      <c r="C513" s="509"/>
      <c r="D513" s="511"/>
      <c r="E513" s="862"/>
      <c r="F513" s="862"/>
      <c r="G513" s="513"/>
      <c r="H513" s="513"/>
      <c r="I513" s="509"/>
      <c r="J513" s="509"/>
    </row>
    <row r="514" spans="1:10" ht="18.75">
      <c r="A514" s="509"/>
      <c r="B514" s="465"/>
      <c r="C514" s="509"/>
      <c r="D514" s="511"/>
      <c r="E514" s="862"/>
      <c r="F514" s="862"/>
      <c r="G514" s="513"/>
      <c r="H514" s="513"/>
      <c r="I514" s="509"/>
      <c r="J514" s="509"/>
    </row>
    <row r="515" spans="1:10" ht="18.75">
      <c r="A515" s="509"/>
      <c r="B515" s="465"/>
      <c r="C515" s="509"/>
      <c r="D515" s="511"/>
      <c r="E515" s="862"/>
      <c r="F515" s="862"/>
      <c r="G515" s="513"/>
      <c r="H515" s="513"/>
      <c r="I515" s="509"/>
      <c r="J515" s="509"/>
    </row>
    <row r="516" spans="1:10" ht="18.75">
      <c r="A516" s="509"/>
      <c r="B516" s="465"/>
      <c r="C516" s="509"/>
      <c r="D516" s="511"/>
      <c r="E516" s="862"/>
      <c r="F516" s="862"/>
      <c r="G516" s="513"/>
      <c r="H516" s="513"/>
      <c r="I516" s="509"/>
      <c r="J516" s="509"/>
    </row>
    <row r="517" spans="1:10" ht="18.75">
      <c r="A517" s="509"/>
      <c r="B517" s="465"/>
      <c r="C517" s="509"/>
      <c r="D517" s="511"/>
      <c r="E517" s="862"/>
      <c r="F517" s="862"/>
      <c r="G517" s="513"/>
      <c r="H517" s="513"/>
      <c r="I517" s="509"/>
      <c r="J517" s="509"/>
    </row>
    <row r="518" spans="1:10" ht="18.75">
      <c r="A518" s="509"/>
      <c r="B518" s="465"/>
      <c r="C518" s="509"/>
      <c r="D518" s="511"/>
      <c r="E518" s="862"/>
      <c r="F518" s="862"/>
      <c r="G518" s="513"/>
      <c r="H518" s="513"/>
      <c r="I518" s="509"/>
      <c r="J518" s="509"/>
    </row>
    <row r="519" spans="1:10" ht="18.75">
      <c r="A519" s="509"/>
      <c r="B519" s="465"/>
      <c r="C519" s="509"/>
      <c r="D519" s="511"/>
      <c r="E519" s="862"/>
      <c r="F519" s="862"/>
      <c r="G519" s="513"/>
      <c r="H519" s="513"/>
      <c r="I519" s="509"/>
      <c r="J519" s="509"/>
    </row>
    <row r="520" spans="1:10" ht="18.75">
      <c r="A520" s="509"/>
      <c r="B520" s="465"/>
      <c r="C520" s="509"/>
      <c r="D520" s="511"/>
      <c r="E520" s="862"/>
      <c r="F520" s="862"/>
      <c r="G520" s="513"/>
      <c r="H520" s="513"/>
      <c r="I520" s="509"/>
      <c r="J520" s="509"/>
    </row>
    <row r="521" spans="1:10" ht="18.75">
      <c r="A521" s="509"/>
      <c r="B521" s="465"/>
      <c r="C521" s="509"/>
      <c r="D521" s="511"/>
      <c r="E521" s="862"/>
      <c r="F521" s="862"/>
      <c r="G521" s="513"/>
      <c r="H521" s="513"/>
      <c r="I521" s="509"/>
      <c r="J521" s="509"/>
    </row>
    <row r="522" spans="1:10" ht="18.75">
      <c r="A522" s="509"/>
      <c r="B522" s="465"/>
      <c r="C522" s="509"/>
      <c r="D522" s="511"/>
      <c r="E522" s="862"/>
      <c r="F522" s="862"/>
      <c r="G522" s="513"/>
      <c r="H522" s="513"/>
      <c r="I522" s="509"/>
      <c r="J522" s="509"/>
    </row>
    <row r="523" spans="1:10" ht="18.75">
      <c r="A523" s="509"/>
      <c r="B523" s="465"/>
      <c r="C523" s="509"/>
      <c r="D523" s="511"/>
      <c r="E523" s="862"/>
      <c r="F523" s="862"/>
      <c r="G523" s="513"/>
      <c r="H523" s="513"/>
      <c r="I523" s="509"/>
      <c r="J523" s="509"/>
    </row>
    <row r="524" spans="1:10" ht="18.75">
      <c r="A524" s="509"/>
      <c r="B524" s="465"/>
      <c r="C524" s="509"/>
      <c r="D524" s="511"/>
      <c r="E524" s="862"/>
      <c r="F524" s="862"/>
      <c r="G524" s="513"/>
      <c r="H524" s="513"/>
      <c r="I524" s="509"/>
      <c r="J524" s="509"/>
    </row>
    <row r="525" spans="1:10" ht="18.75">
      <c r="A525" s="509"/>
      <c r="B525" s="465"/>
      <c r="C525" s="509"/>
      <c r="D525" s="511"/>
      <c r="E525" s="862"/>
      <c r="F525" s="862"/>
      <c r="G525" s="513"/>
      <c r="H525" s="513"/>
      <c r="I525" s="509"/>
      <c r="J525" s="509"/>
    </row>
    <row r="526" spans="1:10" ht="18.75">
      <c r="A526" s="509"/>
      <c r="B526" s="465"/>
      <c r="C526" s="509"/>
      <c r="D526" s="511"/>
      <c r="E526" s="862"/>
      <c r="F526" s="862"/>
      <c r="G526" s="513"/>
      <c r="H526" s="513"/>
      <c r="I526" s="509"/>
      <c r="J526" s="509"/>
    </row>
    <row r="527" spans="1:10" ht="18.75">
      <c r="A527" s="509"/>
      <c r="B527" s="465"/>
      <c r="C527" s="509"/>
      <c r="D527" s="511"/>
      <c r="E527" s="862"/>
      <c r="F527" s="862"/>
      <c r="G527" s="513"/>
      <c r="H527" s="513"/>
      <c r="I527" s="509"/>
      <c r="J527" s="509"/>
    </row>
    <row r="528" spans="1:10" ht="18.75">
      <c r="A528" s="509"/>
      <c r="B528" s="465"/>
      <c r="C528" s="509"/>
      <c r="D528" s="511"/>
      <c r="E528" s="862"/>
      <c r="F528" s="862"/>
      <c r="G528" s="513"/>
      <c r="H528" s="513"/>
      <c r="I528" s="509"/>
      <c r="J528" s="509"/>
    </row>
    <row r="529" spans="1:10" ht="18.75">
      <c r="A529" s="509"/>
      <c r="B529" s="465"/>
      <c r="C529" s="509"/>
      <c r="D529" s="511"/>
      <c r="E529" s="862"/>
      <c r="F529" s="862"/>
      <c r="G529" s="513"/>
      <c r="H529" s="513"/>
      <c r="I529" s="509"/>
      <c r="J529" s="509"/>
    </row>
    <row r="530" spans="1:10" ht="18.75">
      <c r="A530" s="509"/>
      <c r="B530" s="465"/>
      <c r="C530" s="509"/>
      <c r="D530" s="511"/>
      <c r="E530" s="862"/>
      <c r="F530" s="862"/>
      <c r="G530" s="513"/>
      <c r="H530" s="513"/>
      <c r="I530" s="509"/>
      <c r="J530" s="509"/>
    </row>
    <row r="531" spans="1:10" ht="18.75">
      <c r="A531" s="509"/>
      <c r="B531" s="465"/>
      <c r="C531" s="509"/>
      <c r="D531" s="511"/>
      <c r="E531" s="862"/>
      <c r="F531" s="862"/>
      <c r="G531" s="513"/>
      <c r="H531" s="513"/>
      <c r="I531" s="509"/>
      <c r="J531" s="509"/>
    </row>
    <row r="532" spans="1:10" ht="18.75">
      <c r="A532" s="509"/>
      <c r="B532" s="465"/>
      <c r="C532" s="509"/>
      <c r="D532" s="511"/>
      <c r="E532" s="862"/>
      <c r="F532" s="862"/>
      <c r="G532" s="513"/>
      <c r="H532" s="513"/>
      <c r="I532" s="509"/>
      <c r="J532" s="509"/>
    </row>
    <row r="533" spans="1:10" ht="18.75">
      <c r="A533" s="509"/>
      <c r="B533" s="465"/>
      <c r="C533" s="509"/>
      <c r="D533" s="511"/>
      <c r="E533" s="862"/>
      <c r="F533" s="862"/>
      <c r="G533" s="513"/>
      <c r="H533" s="513"/>
      <c r="I533" s="509"/>
      <c r="J533" s="509"/>
    </row>
    <row r="534" spans="1:10" ht="18.75">
      <c r="A534" s="509"/>
      <c r="B534" s="465"/>
      <c r="C534" s="509"/>
      <c r="D534" s="511"/>
      <c r="E534" s="862"/>
      <c r="F534" s="862"/>
      <c r="G534" s="513"/>
      <c r="H534" s="513"/>
      <c r="I534" s="509"/>
      <c r="J534" s="509"/>
    </row>
    <row r="535" spans="1:10" ht="18.75">
      <c r="A535" s="509"/>
      <c r="B535" s="465"/>
      <c r="C535" s="509"/>
      <c r="D535" s="511"/>
      <c r="E535" s="862"/>
      <c r="F535" s="862"/>
      <c r="G535" s="513"/>
      <c r="H535" s="513"/>
      <c r="I535" s="509"/>
      <c r="J535" s="509"/>
    </row>
    <row r="536" spans="1:10" ht="18.75">
      <c r="A536" s="509"/>
      <c r="B536" s="465"/>
      <c r="C536" s="509"/>
      <c r="D536" s="511"/>
      <c r="E536" s="862"/>
      <c r="F536" s="862"/>
      <c r="G536" s="513"/>
      <c r="H536" s="513"/>
      <c r="I536" s="509"/>
      <c r="J536" s="509"/>
    </row>
    <row r="537" spans="1:10" ht="18.75">
      <c r="A537" s="509"/>
      <c r="B537" s="465"/>
      <c r="C537" s="509"/>
      <c r="D537" s="511"/>
      <c r="E537" s="862"/>
      <c r="F537" s="862"/>
      <c r="G537" s="513"/>
      <c r="H537" s="513"/>
      <c r="I537" s="509"/>
      <c r="J537" s="509"/>
    </row>
    <row r="538" spans="1:10" ht="18.75">
      <c r="A538" s="509"/>
      <c r="B538" s="465"/>
      <c r="C538" s="509"/>
      <c r="D538" s="511"/>
      <c r="E538" s="862"/>
      <c r="F538" s="862"/>
      <c r="G538" s="513"/>
      <c r="H538" s="513"/>
      <c r="I538" s="509"/>
      <c r="J538" s="509"/>
    </row>
    <row r="539" spans="1:10" ht="18.75">
      <c r="A539" s="509"/>
      <c r="B539" s="465"/>
      <c r="C539" s="509"/>
      <c r="D539" s="511"/>
      <c r="E539" s="862"/>
      <c r="F539" s="862"/>
      <c r="G539" s="513"/>
      <c r="H539" s="513"/>
      <c r="I539" s="509"/>
      <c r="J539" s="509"/>
    </row>
    <row r="540" spans="1:10" ht="18.75">
      <c r="A540" s="509"/>
      <c r="B540" s="465"/>
      <c r="C540" s="509"/>
      <c r="D540" s="511"/>
      <c r="E540" s="862"/>
      <c r="F540" s="862"/>
      <c r="G540" s="513"/>
      <c r="H540" s="513"/>
      <c r="I540" s="509"/>
      <c r="J540" s="509"/>
    </row>
    <row r="541" spans="1:10" ht="18.75">
      <c r="A541" s="509"/>
      <c r="B541" s="465"/>
      <c r="C541" s="509"/>
      <c r="D541" s="511"/>
      <c r="E541" s="862"/>
      <c r="F541" s="862"/>
      <c r="G541" s="513"/>
      <c r="H541" s="513"/>
      <c r="I541" s="509"/>
      <c r="J541" s="509"/>
    </row>
    <row r="542" spans="1:10" ht="18.75">
      <c r="A542" s="509"/>
      <c r="B542" s="465"/>
      <c r="C542" s="509"/>
      <c r="D542" s="511"/>
      <c r="E542" s="862"/>
      <c r="F542" s="862"/>
      <c r="G542" s="513"/>
      <c r="H542" s="513"/>
      <c r="I542" s="509"/>
      <c r="J542" s="509"/>
    </row>
    <row r="543" spans="1:10" ht="18.75">
      <c r="A543" s="509"/>
      <c r="B543" s="465"/>
      <c r="C543" s="509"/>
      <c r="D543" s="511"/>
      <c r="E543" s="862"/>
      <c r="F543" s="862"/>
      <c r="G543" s="513"/>
      <c r="H543" s="513"/>
      <c r="I543" s="509"/>
      <c r="J543" s="509"/>
    </row>
    <row r="544" spans="1:10" ht="18.75">
      <c r="A544" s="509"/>
      <c r="B544" s="465"/>
      <c r="C544" s="509"/>
      <c r="D544" s="511"/>
      <c r="E544" s="862"/>
      <c r="F544" s="862"/>
      <c r="G544" s="513"/>
      <c r="H544" s="513"/>
      <c r="I544" s="509"/>
      <c r="J544" s="509"/>
    </row>
    <row r="545" spans="1:10" ht="18.75">
      <c r="A545" s="509"/>
      <c r="B545" s="465"/>
      <c r="C545" s="509"/>
      <c r="D545" s="511"/>
      <c r="E545" s="862"/>
      <c r="F545" s="862"/>
      <c r="G545" s="513"/>
      <c r="H545" s="513"/>
      <c r="I545" s="509"/>
      <c r="J545" s="509"/>
    </row>
    <row r="546" spans="1:10" ht="18.75">
      <c r="A546" s="509"/>
      <c r="B546" s="465"/>
      <c r="C546" s="509"/>
      <c r="D546" s="511"/>
      <c r="E546" s="862"/>
      <c r="F546" s="862"/>
      <c r="G546" s="513"/>
      <c r="H546" s="513"/>
      <c r="I546" s="509"/>
      <c r="J546" s="509"/>
    </row>
    <row r="547" spans="1:10" ht="18.75">
      <c r="A547" s="509"/>
      <c r="B547" s="465"/>
      <c r="C547" s="509"/>
      <c r="D547" s="511"/>
      <c r="E547" s="862"/>
      <c r="F547" s="862"/>
      <c r="G547" s="513"/>
      <c r="H547" s="513"/>
      <c r="I547" s="509"/>
      <c r="J547" s="509"/>
    </row>
    <row r="548" spans="1:10" ht="18.75">
      <c r="A548" s="509"/>
      <c r="B548" s="465"/>
      <c r="C548" s="509"/>
      <c r="D548" s="511"/>
      <c r="E548" s="862"/>
      <c r="F548" s="862"/>
      <c r="G548" s="513"/>
      <c r="H548" s="513"/>
      <c r="I548" s="509"/>
      <c r="J548" s="509"/>
    </row>
    <row r="549" spans="1:10" ht="18.75">
      <c r="A549" s="509"/>
      <c r="B549" s="465"/>
      <c r="C549" s="509"/>
      <c r="D549" s="511"/>
      <c r="E549" s="862"/>
      <c r="F549" s="862"/>
      <c r="G549" s="513"/>
      <c r="H549" s="513"/>
      <c r="I549" s="509"/>
      <c r="J549" s="509"/>
    </row>
    <row r="550" spans="1:10" ht="18.75">
      <c r="A550" s="509"/>
      <c r="B550" s="465"/>
      <c r="C550" s="509"/>
      <c r="D550" s="511"/>
      <c r="E550" s="862"/>
      <c r="F550" s="862"/>
      <c r="G550" s="513"/>
      <c r="H550" s="513"/>
      <c r="I550" s="509"/>
      <c r="J550" s="509"/>
    </row>
    <row r="551" spans="1:10" ht="18.75">
      <c r="A551" s="509"/>
      <c r="B551" s="465"/>
      <c r="C551" s="509"/>
      <c r="D551" s="511"/>
      <c r="E551" s="862"/>
      <c r="F551" s="862"/>
      <c r="G551" s="513"/>
      <c r="H551" s="513"/>
      <c r="I551" s="509"/>
      <c r="J551" s="509"/>
    </row>
    <row r="552" spans="1:10" ht="18.75">
      <c r="A552" s="509"/>
      <c r="B552" s="465"/>
      <c r="C552" s="509"/>
      <c r="D552" s="511"/>
      <c r="E552" s="862"/>
      <c r="F552" s="862"/>
      <c r="G552" s="513"/>
      <c r="H552" s="513"/>
      <c r="I552" s="509"/>
      <c r="J552" s="509"/>
    </row>
    <row r="553" spans="1:10" ht="18.75">
      <c r="A553" s="509"/>
      <c r="B553" s="465"/>
      <c r="C553" s="509"/>
      <c r="D553" s="511"/>
      <c r="E553" s="862"/>
      <c r="F553" s="862"/>
      <c r="G553" s="513"/>
      <c r="H553" s="513"/>
      <c r="I553" s="509"/>
      <c r="J553" s="509"/>
    </row>
    <row r="554" spans="1:10" ht="18.75">
      <c r="A554" s="509"/>
      <c r="B554" s="465"/>
      <c r="C554" s="509"/>
      <c r="D554" s="511"/>
      <c r="E554" s="862"/>
      <c r="F554" s="862"/>
      <c r="G554" s="513"/>
      <c r="H554" s="513"/>
      <c r="I554" s="509"/>
      <c r="J554" s="509"/>
    </row>
    <row r="555" spans="1:10" ht="18.75">
      <c r="A555" s="509"/>
      <c r="B555" s="465"/>
      <c r="C555" s="509"/>
      <c r="D555" s="511"/>
      <c r="E555" s="862"/>
      <c r="F555" s="862"/>
      <c r="G555" s="513"/>
      <c r="H555" s="513"/>
      <c r="I555" s="509"/>
      <c r="J555" s="509"/>
    </row>
    <row r="556" spans="1:10" ht="18.75">
      <c r="A556" s="509"/>
      <c r="B556" s="465"/>
      <c r="C556" s="509"/>
      <c r="D556" s="511"/>
      <c r="E556" s="862"/>
      <c r="F556" s="862"/>
      <c r="G556" s="513"/>
      <c r="H556" s="513"/>
      <c r="I556" s="509"/>
      <c r="J556" s="509"/>
    </row>
    <row r="557" spans="1:10" ht="18.75">
      <c r="A557" s="509"/>
      <c r="B557" s="465"/>
      <c r="C557" s="509"/>
      <c r="D557" s="511"/>
      <c r="E557" s="862"/>
      <c r="F557" s="862"/>
      <c r="G557" s="513"/>
      <c r="H557" s="513"/>
      <c r="I557" s="509"/>
      <c r="J557" s="509"/>
    </row>
    <row r="558" spans="1:10" ht="18.75">
      <c r="A558" s="509"/>
      <c r="B558" s="465"/>
      <c r="C558" s="509"/>
      <c r="D558" s="511"/>
      <c r="E558" s="862"/>
      <c r="F558" s="862"/>
      <c r="G558" s="513"/>
      <c r="H558" s="513"/>
      <c r="I558" s="509"/>
      <c r="J558" s="509"/>
    </row>
    <row r="559" spans="1:10" ht="18.75">
      <c r="A559" s="509"/>
      <c r="B559" s="465"/>
      <c r="C559" s="509"/>
      <c r="D559" s="511"/>
      <c r="E559" s="862"/>
      <c r="F559" s="862"/>
      <c r="G559" s="513"/>
      <c r="H559" s="513"/>
      <c r="I559" s="509"/>
      <c r="J559" s="509"/>
    </row>
    <row r="560" spans="1:10" ht="18.75">
      <c r="A560" s="509"/>
      <c r="B560" s="465"/>
      <c r="C560" s="509"/>
      <c r="D560" s="511"/>
      <c r="E560" s="862"/>
      <c r="F560" s="862"/>
      <c r="G560" s="513"/>
      <c r="H560" s="513"/>
      <c r="I560" s="509"/>
      <c r="J560" s="509"/>
    </row>
    <row r="561" spans="1:10" ht="18.75">
      <c r="A561" s="509"/>
      <c r="B561" s="465"/>
      <c r="C561" s="509"/>
      <c r="D561" s="511"/>
      <c r="E561" s="862"/>
      <c r="F561" s="862"/>
      <c r="G561" s="513"/>
      <c r="H561" s="513"/>
      <c r="I561" s="509"/>
      <c r="J561" s="509"/>
    </row>
    <row r="562" spans="1:10" ht="18.75">
      <c r="A562" s="509"/>
      <c r="B562" s="465"/>
      <c r="C562" s="509"/>
      <c r="D562" s="511"/>
      <c r="E562" s="862"/>
      <c r="F562" s="862"/>
      <c r="G562" s="513"/>
      <c r="H562" s="513"/>
      <c r="I562" s="509"/>
      <c r="J562" s="509"/>
    </row>
    <row r="563" spans="1:10" ht="18.75">
      <c r="A563" s="509"/>
      <c r="B563" s="465"/>
      <c r="C563" s="509"/>
      <c r="D563" s="511"/>
      <c r="E563" s="862"/>
      <c r="F563" s="862"/>
      <c r="G563" s="513"/>
      <c r="H563" s="513"/>
      <c r="I563" s="509"/>
      <c r="J563" s="509"/>
    </row>
    <row r="564" spans="1:10" ht="18.75">
      <c r="A564" s="509"/>
      <c r="B564" s="465"/>
      <c r="C564" s="509"/>
      <c r="D564" s="511"/>
      <c r="E564" s="862"/>
      <c r="F564" s="862"/>
      <c r="G564" s="513"/>
      <c r="H564" s="513"/>
      <c r="I564" s="509"/>
      <c r="J564" s="509"/>
    </row>
    <row r="565" spans="1:10" ht="18.75">
      <c r="A565" s="509"/>
      <c r="B565" s="465"/>
      <c r="C565" s="509"/>
      <c r="D565" s="511"/>
      <c r="E565" s="862"/>
      <c r="F565" s="862"/>
      <c r="G565" s="513"/>
      <c r="H565" s="513"/>
      <c r="I565" s="509"/>
      <c r="J565" s="509"/>
    </row>
    <row r="566" spans="1:10" ht="18.75">
      <c r="A566" s="509"/>
      <c r="B566" s="465"/>
      <c r="C566" s="509"/>
      <c r="D566" s="511"/>
      <c r="E566" s="862"/>
      <c r="F566" s="862"/>
      <c r="G566" s="513"/>
      <c r="H566" s="513"/>
      <c r="I566" s="509"/>
      <c r="J566" s="509"/>
    </row>
    <row r="567" spans="1:10" ht="18.75">
      <c r="A567" s="509"/>
      <c r="B567" s="465"/>
      <c r="C567" s="509"/>
      <c r="D567" s="511"/>
      <c r="E567" s="862"/>
      <c r="F567" s="862"/>
      <c r="G567" s="513"/>
      <c r="H567" s="513"/>
      <c r="I567" s="509"/>
      <c r="J567" s="509"/>
    </row>
    <row r="568" spans="1:10" ht="18.75">
      <c r="A568" s="509"/>
      <c r="B568" s="465"/>
      <c r="C568" s="509"/>
      <c r="D568" s="511"/>
      <c r="E568" s="862"/>
      <c r="F568" s="862"/>
      <c r="G568" s="513"/>
      <c r="H568" s="513"/>
      <c r="I568" s="509"/>
      <c r="J568" s="509"/>
    </row>
    <row r="569" spans="1:10" ht="18.75">
      <c r="A569" s="509"/>
      <c r="B569" s="465"/>
      <c r="C569" s="509"/>
      <c r="D569" s="511"/>
      <c r="E569" s="862"/>
      <c r="F569" s="862"/>
      <c r="G569" s="513"/>
      <c r="H569" s="513"/>
      <c r="I569" s="509"/>
      <c r="J569" s="509"/>
    </row>
    <row r="570" spans="1:10" ht="18.75">
      <c r="A570" s="509"/>
      <c r="B570" s="465"/>
      <c r="C570" s="509"/>
      <c r="D570" s="511"/>
      <c r="E570" s="862"/>
      <c r="F570" s="862"/>
      <c r="G570" s="513"/>
      <c r="H570" s="513"/>
      <c r="I570" s="509"/>
      <c r="J570" s="509"/>
    </row>
    <row r="571" spans="1:10" ht="18.75">
      <c r="A571" s="509"/>
      <c r="B571" s="465"/>
      <c r="C571" s="509"/>
      <c r="D571" s="511"/>
      <c r="E571" s="862"/>
      <c r="F571" s="862"/>
      <c r="G571" s="513"/>
      <c r="H571" s="513"/>
      <c r="I571" s="509"/>
      <c r="J571" s="509"/>
    </row>
    <row r="572" spans="1:10" ht="18.75">
      <c r="A572" s="509"/>
      <c r="B572" s="465"/>
      <c r="C572" s="509"/>
      <c r="D572" s="511"/>
      <c r="E572" s="862"/>
      <c r="F572" s="862"/>
      <c r="G572" s="513"/>
      <c r="H572" s="513"/>
      <c r="I572" s="509"/>
      <c r="J572" s="509"/>
    </row>
    <row r="573" spans="1:10" ht="18.75">
      <c r="A573" s="509"/>
      <c r="B573" s="465"/>
      <c r="C573" s="509"/>
      <c r="D573" s="511"/>
      <c r="E573" s="862"/>
      <c r="F573" s="862"/>
      <c r="G573" s="513"/>
      <c r="H573" s="513"/>
      <c r="I573" s="509"/>
      <c r="J573" s="509"/>
    </row>
    <row r="574" spans="1:10" ht="18.75">
      <c r="A574" s="509"/>
      <c r="B574" s="465"/>
      <c r="C574" s="509"/>
      <c r="D574" s="511"/>
      <c r="E574" s="862"/>
      <c r="F574" s="862"/>
      <c r="G574" s="513"/>
      <c r="H574" s="513"/>
      <c r="I574" s="509"/>
      <c r="J574" s="509"/>
    </row>
    <row r="575" spans="1:10" ht="18.75">
      <c r="A575" s="509"/>
      <c r="B575" s="465"/>
      <c r="C575" s="509"/>
      <c r="D575" s="511"/>
      <c r="E575" s="862"/>
      <c r="F575" s="862"/>
      <c r="G575" s="513"/>
      <c r="H575" s="513"/>
      <c r="I575" s="509"/>
      <c r="J575" s="509"/>
    </row>
    <row r="576" spans="1:10" ht="18.75">
      <c r="A576" s="509"/>
      <c r="B576" s="465"/>
      <c r="C576" s="509"/>
      <c r="D576" s="511"/>
      <c r="E576" s="862"/>
      <c r="F576" s="862"/>
      <c r="G576" s="513"/>
      <c r="H576" s="513"/>
      <c r="I576" s="509"/>
      <c r="J576" s="509"/>
    </row>
    <row r="577" spans="1:10" ht="18.75">
      <c r="A577" s="509"/>
      <c r="B577" s="465"/>
      <c r="C577" s="509"/>
      <c r="D577" s="511"/>
      <c r="E577" s="862"/>
      <c r="F577" s="862"/>
      <c r="G577" s="513"/>
      <c r="H577" s="513"/>
      <c r="I577" s="509"/>
      <c r="J577" s="509"/>
    </row>
    <row r="578" spans="1:10" ht="18.75">
      <c r="A578" s="509"/>
      <c r="B578" s="465"/>
      <c r="C578" s="509"/>
      <c r="D578" s="511"/>
      <c r="E578" s="862"/>
      <c r="F578" s="862"/>
      <c r="G578" s="513"/>
      <c r="H578" s="513"/>
      <c r="I578" s="509"/>
      <c r="J578" s="509"/>
    </row>
    <row r="579" spans="1:10" ht="18.75">
      <c r="A579" s="509"/>
      <c r="B579" s="465"/>
      <c r="C579" s="509"/>
      <c r="D579" s="511"/>
      <c r="E579" s="862"/>
      <c r="F579" s="862"/>
      <c r="G579" s="513"/>
      <c r="H579" s="513"/>
      <c r="I579" s="509"/>
      <c r="J579" s="509"/>
    </row>
    <row r="580" spans="1:10" ht="18.75">
      <c r="A580" s="509"/>
      <c r="B580" s="465"/>
      <c r="C580" s="509"/>
      <c r="D580" s="511"/>
      <c r="E580" s="862"/>
      <c r="F580" s="862"/>
      <c r="G580" s="513"/>
      <c r="H580" s="513"/>
      <c r="I580" s="509"/>
      <c r="J580" s="509"/>
    </row>
    <row r="581" spans="1:10" ht="18.75">
      <c r="A581" s="509"/>
      <c r="B581" s="465"/>
      <c r="C581" s="509"/>
      <c r="D581" s="511"/>
      <c r="E581" s="862"/>
      <c r="F581" s="862"/>
      <c r="G581" s="513"/>
      <c r="H581" s="513"/>
      <c r="I581" s="509"/>
      <c r="J581" s="509"/>
    </row>
    <row r="582" spans="1:10" ht="18.75">
      <c r="A582" s="509"/>
      <c r="B582" s="465"/>
      <c r="C582" s="509"/>
      <c r="D582" s="511"/>
      <c r="E582" s="862"/>
      <c r="F582" s="862"/>
      <c r="G582" s="513"/>
      <c r="H582" s="513"/>
      <c r="I582" s="509"/>
      <c r="J582" s="509"/>
    </row>
    <row r="583" spans="1:10" ht="18.75">
      <c r="A583" s="509"/>
      <c r="B583" s="465"/>
      <c r="C583" s="509"/>
      <c r="D583" s="511"/>
      <c r="E583" s="862"/>
      <c r="F583" s="862"/>
      <c r="G583" s="513"/>
      <c r="H583" s="513"/>
      <c r="I583" s="509"/>
      <c r="J583" s="509"/>
    </row>
    <row r="584" spans="1:10" ht="18.75">
      <c r="A584" s="509"/>
      <c r="B584" s="465"/>
      <c r="C584" s="509"/>
      <c r="D584" s="511"/>
      <c r="E584" s="862"/>
      <c r="F584" s="862"/>
      <c r="G584" s="513"/>
      <c r="H584" s="513"/>
      <c r="I584" s="509"/>
      <c r="J584" s="509"/>
    </row>
    <row r="585" spans="1:10" ht="18.75">
      <c r="A585" s="509"/>
      <c r="B585" s="465"/>
      <c r="C585" s="509"/>
      <c r="D585" s="511"/>
      <c r="E585" s="862"/>
      <c r="F585" s="862"/>
      <c r="G585" s="513"/>
      <c r="H585" s="513"/>
      <c r="I585" s="509"/>
      <c r="J585" s="509"/>
    </row>
    <row r="586" spans="1:10" ht="18.75">
      <c r="A586" s="509"/>
      <c r="B586" s="465"/>
      <c r="C586" s="509"/>
      <c r="D586" s="511"/>
      <c r="E586" s="862"/>
      <c r="F586" s="862"/>
      <c r="G586" s="513"/>
      <c r="H586" s="513"/>
      <c r="I586" s="509"/>
      <c r="J586" s="509"/>
    </row>
    <row r="587" spans="1:10" ht="18.75">
      <c r="A587" s="509"/>
      <c r="B587" s="465"/>
      <c r="C587" s="509"/>
      <c r="D587" s="511"/>
      <c r="E587" s="862"/>
      <c r="F587" s="862"/>
      <c r="G587" s="513"/>
      <c r="H587" s="513"/>
      <c r="I587" s="509"/>
      <c r="J587" s="509"/>
    </row>
    <row r="588" spans="1:10" ht="18.75">
      <c r="A588" s="509"/>
      <c r="B588" s="465"/>
      <c r="C588" s="509"/>
      <c r="D588" s="511"/>
      <c r="E588" s="862"/>
      <c r="F588" s="862"/>
      <c r="G588" s="513"/>
      <c r="H588" s="513"/>
      <c r="I588" s="509"/>
      <c r="J588" s="509"/>
    </row>
    <row r="589" spans="1:10" ht="18.75">
      <c r="A589" s="509"/>
      <c r="B589" s="465"/>
      <c r="C589" s="509"/>
      <c r="D589" s="511"/>
      <c r="E589" s="862"/>
      <c r="F589" s="862"/>
      <c r="G589" s="513"/>
      <c r="H589" s="513"/>
      <c r="I589" s="509"/>
      <c r="J589" s="509"/>
    </row>
    <row r="590" spans="1:10" ht="18.75">
      <c r="A590" s="509"/>
      <c r="B590" s="465"/>
      <c r="C590" s="509"/>
      <c r="D590" s="511"/>
      <c r="E590" s="862"/>
      <c r="F590" s="862"/>
      <c r="G590" s="513"/>
      <c r="H590" s="513"/>
      <c r="I590" s="509"/>
      <c r="J590" s="509"/>
    </row>
    <row r="591" spans="1:10" ht="18.75">
      <c r="A591" s="509"/>
      <c r="B591" s="465"/>
      <c r="C591" s="509"/>
      <c r="D591" s="511"/>
      <c r="E591" s="862"/>
      <c r="F591" s="862"/>
      <c r="G591" s="513"/>
      <c r="H591" s="513"/>
      <c r="I591" s="509"/>
      <c r="J591" s="509"/>
    </row>
    <row r="592" spans="1:10" ht="18.75">
      <c r="A592" s="509"/>
      <c r="B592" s="465"/>
      <c r="C592" s="509"/>
      <c r="D592" s="511"/>
      <c r="E592" s="862"/>
      <c r="F592" s="862"/>
      <c r="G592" s="513"/>
      <c r="H592" s="513"/>
      <c r="I592" s="509"/>
      <c r="J592" s="509"/>
    </row>
    <row r="593" spans="1:10" ht="18.75">
      <c r="A593" s="509"/>
      <c r="B593" s="465"/>
      <c r="C593" s="509"/>
      <c r="D593" s="511"/>
      <c r="E593" s="862"/>
      <c r="F593" s="862"/>
      <c r="G593" s="513"/>
      <c r="H593" s="513"/>
      <c r="I593" s="509"/>
      <c r="J593" s="509"/>
    </row>
    <row r="594" spans="1:10" ht="18.75">
      <c r="A594" s="509"/>
      <c r="B594" s="465"/>
      <c r="C594" s="509"/>
      <c r="D594" s="511"/>
      <c r="E594" s="862"/>
      <c r="F594" s="862"/>
      <c r="G594" s="513"/>
      <c r="H594" s="513"/>
      <c r="I594" s="509"/>
      <c r="J594" s="509"/>
    </row>
  </sheetData>
  <mergeCells count="17">
    <mergeCell ref="A460:K460"/>
    <mergeCell ref="A8:K8"/>
    <mergeCell ref="A9:K9"/>
    <mergeCell ref="A10:K10"/>
    <mergeCell ref="A441:J441"/>
    <mergeCell ref="A443:G443"/>
    <mergeCell ref="A444:G444"/>
    <mergeCell ref="A445:G445"/>
    <mergeCell ref="A446:G446"/>
    <mergeCell ref="A448:I448"/>
    <mergeCell ref="A459:K459"/>
    <mergeCell ref="A7:K7"/>
    <mergeCell ref="A1:B1"/>
    <mergeCell ref="I1:J1"/>
    <mergeCell ref="A2:C2"/>
    <mergeCell ref="A5:K5"/>
    <mergeCell ref="A6:K6"/>
  </mergeCells>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enableFormatConditionsCalculation="0">
    <tabColor rgb="FF00B050"/>
  </sheetPr>
  <dimension ref="A1:U442"/>
  <sheetViews>
    <sheetView topLeftCell="A408" zoomScale="70" zoomScaleNormal="70" zoomScalePageLayoutView="70" workbookViewId="0">
      <selection activeCell="H422" sqref="H422"/>
    </sheetView>
  </sheetViews>
  <sheetFormatPr baseColWidth="10" defaultRowHeight="15"/>
  <cols>
    <col min="1" max="1" width="8.7109375" customWidth="1"/>
    <col min="2" max="2" width="45.85546875" style="84" customWidth="1"/>
    <col min="3" max="3" width="21" customWidth="1"/>
    <col min="4" max="4" width="13.28515625" style="113" customWidth="1"/>
    <col min="5" max="5" width="20.28515625" style="114" bestFit="1" customWidth="1"/>
    <col min="6" max="6" width="18" style="114" bestFit="1" customWidth="1"/>
    <col min="7" max="7" width="20.42578125" customWidth="1"/>
    <col min="8" max="8" width="19.7109375" style="115" customWidth="1"/>
    <col min="9" max="9" width="19" customWidth="1"/>
    <col min="10" max="10" width="26.42578125" customWidth="1"/>
  </cols>
  <sheetData>
    <row r="1" spans="1:21" s="48" customFormat="1" ht="72.75" customHeight="1" thickBot="1">
      <c r="A1" s="543" t="s">
        <v>3</v>
      </c>
      <c r="B1" s="544" t="s">
        <v>4</v>
      </c>
      <c r="C1" s="69" t="s">
        <v>6</v>
      </c>
      <c r="D1" s="70" t="s">
        <v>5</v>
      </c>
      <c r="E1" s="545" t="s">
        <v>377</v>
      </c>
      <c r="F1" s="546" t="s">
        <v>378</v>
      </c>
      <c r="G1" s="547" t="s">
        <v>379</v>
      </c>
      <c r="H1" s="613" t="s">
        <v>15</v>
      </c>
      <c r="I1" s="545" t="s">
        <v>380</v>
      </c>
      <c r="J1" s="614" t="s">
        <v>360</v>
      </c>
    </row>
    <row r="2" spans="1:21" ht="18.75">
      <c r="A2" s="443">
        <v>1</v>
      </c>
      <c r="B2" s="71" t="s">
        <v>31</v>
      </c>
      <c r="C2" s="615" t="s">
        <v>897</v>
      </c>
      <c r="D2" s="73">
        <v>4</v>
      </c>
      <c r="E2" s="74"/>
      <c r="F2" s="616"/>
      <c r="G2" s="617">
        <v>0</v>
      </c>
      <c r="H2" s="618">
        <v>0</v>
      </c>
      <c r="I2" s="75"/>
      <c r="J2" s="75"/>
      <c r="K2" s="449"/>
      <c r="L2" s="449"/>
      <c r="M2" s="449"/>
      <c r="N2" s="449"/>
      <c r="O2" s="449"/>
      <c r="P2" s="449"/>
      <c r="Q2" s="449"/>
      <c r="R2" s="449"/>
      <c r="S2" s="449"/>
      <c r="T2" s="449"/>
      <c r="U2" s="449"/>
    </row>
    <row r="3" spans="1:21" ht="37.5">
      <c r="A3" s="459">
        <v>2</v>
      </c>
      <c r="B3" s="76" t="s">
        <v>32</v>
      </c>
      <c r="C3" s="99" t="s">
        <v>304</v>
      </c>
      <c r="D3" s="78">
        <v>40</v>
      </c>
      <c r="E3" s="79"/>
      <c r="F3" s="619"/>
      <c r="G3" s="620">
        <v>0</v>
      </c>
      <c r="H3" s="621">
        <v>0</v>
      </c>
      <c r="I3" s="80"/>
      <c r="J3" s="80"/>
      <c r="K3" s="449"/>
      <c r="L3" s="449"/>
      <c r="M3" s="449"/>
      <c r="N3" s="449"/>
      <c r="O3" s="449"/>
      <c r="P3" s="449"/>
      <c r="Q3" s="449"/>
      <c r="R3" s="449"/>
      <c r="S3" s="449"/>
      <c r="T3" s="449"/>
      <c r="U3" s="449"/>
    </row>
    <row r="4" spans="1:21" ht="37.5">
      <c r="A4" s="459">
        <v>3</v>
      </c>
      <c r="B4" s="76" t="s">
        <v>33</v>
      </c>
      <c r="C4" s="99" t="s">
        <v>304</v>
      </c>
      <c r="D4" s="78">
        <v>8</v>
      </c>
      <c r="E4" s="79"/>
      <c r="F4" s="619"/>
      <c r="G4" s="620">
        <v>0</v>
      </c>
      <c r="H4" s="621">
        <v>0</v>
      </c>
      <c r="I4" s="80"/>
      <c r="J4" s="80"/>
      <c r="K4" s="449"/>
      <c r="L4" s="449"/>
      <c r="M4" s="449"/>
      <c r="N4" s="449"/>
      <c r="O4" s="449"/>
      <c r="P4" s="449"/>
      <c r="Q4" s="449"/>
      <c r="R4" s="449"/>
      <c r="S4" s="449"/>
      <c r="T4" s="449"/>
      <c r="U4" s="449"/>
    </row>
    <row r="5" spans="1:21" ht="37.5">
      <c r="A5" s="459">
        <v>4</v>
      </c>
      <c r="B5" s="76" t="s">
        <v>34</v>
      </c>
      <c r="C5" s="99" t="s">
        <v>304</v>
      </c>
      <c r="D5" s="78">
        <v>8</v>
      </c>
      <c r="E5" s="79"/>
      <c r="F5" s="619"/>
      <c r="G5" s="620">
        <v>0</v>
      </c>
      <c r="H5" s="621">
        <v>0</v>
      </c>
      <c r="I5" s="80"/>
      <c r="J5" s="80"/>
      <c r="K5" s="449"/>
      <c r="L5" s="449"/>
      <c r="M5" s="449"/>
      <c r="N5" s="449"/>
      <c r="O5" s="449"/>
      <c r="P5" s="449"/>
      <c r="Q5" s="449"/>
      <c r="R5" s="449"/>
      <c r="S5" s="449"/>
      <c r="T5" s="449"/>
      <c r="U5" s="449"/>
    </row>
    <row r="6" spans="1:21" ht="37.5">
      <c r="A6" s="459">
        <v>5</v>
      </c>
      <c r="B6" s="76" t="s">
        <v>35</v>
      </c>
      <c r="C6" s="99" t="s">
        <v>304</v>
      </c>
      <c r="D6" s="78">
        <v>8</v>
      </c>
      <c r="E6" s="79"/>
      <c r="F6" s="619"/>
      <c r="G6" s="620">
        <v>0</v>
      </c>
      <c r="H6" s="621">
        <v>0</v>
      </c>
      <c r="I6" s="80"/>
      <c r="J6" s="80"/>
      <c r="K6" s="449"/>
      <c r="L6" s="449"/>
      <c r="M6" s="449"/>
      <c r="N6" s="449"/>
      <c r="O6" s="449"/>
      <c r="P6" s="449"/>
      <c r="Q6" s="449"/>
      <c r="R6" s="449"/>
      <c r="S6" s="449"/>
      <c r="T6" s="449"/>
      <c r="U6" s="449"/>
    </row>
    <row r="7" spans="1:21" ht="37.5">
      <c r="A7" s="459">
        <v>6</v>
      </c>
      <c r="B7" s="76" t="s">
        <v>36</v>
      </c>
      <c r="C7" s="99" t="s">
        <v>304</v>
      </c>
      <c r="D7" s="78">
        <v>8</v>
      </c>
      <c r="E7" s="79"/>
      <c r="F7" s="619"/>
      <c r="G7" s="620">
        <v>0</v>
      </c>
      <c r="H7" s="621">
        <v>0</v>
      </c>
      <c r="I7" s="80"/>
      <c r="J7" s="80"/>
      <c r="K7" s="449"/>
      <c r="L7" s="449"/>
      <c r="M7" s="449"/>
      <c r="N7" s="449"/>
      <c r="O7" s="449"/>
      <c r="P7" s="449"/>
      <c r="Q7" s="449"/>
      <c r="R7" s="449"/>
      <c r="S7" s="449"/>
      <c r="T7" s="449"/>
      <c r="U7" s="449"/>
    </row>
    <row r="8" spans="1:21" ht="37.5">
      <c r="A8" s="459">
        <v>7</v>
      </c>
      <c r="B8" s="76" t="s">
        <v>37</v>
      </c>
      <c r="C8" s="99" t="s">
        <v>304</v>
      </c>
      <c r="D8" s="78">
        <v>16</v>
      </c>
      <c r="E8" s="79"/>
      <c r="F8" s="619"/>
      <c r="G8" s="620">
        <v>0</v>
      </c>
      <c r="H8" s="621">
        <v>0</v>
      </c>
      <c r="I8" s="80"/>
      <c r="J8" s="80"/>
      <c r="K8" s="449"/>
      <c r="L8" s="449"/>
      <c r="M8" s="449"/>
      <c r="N8" s="449"/>
      <c r="O8" s="449"/>
      <c r="P8" s="449"/>
      <c r="Q8" s="449"/>
      <c r="R8" s="449"/>
      <c r="S8" s="449"/>
      <c r="T8" s="449"/>
      <c r="U8" s="449"/>
    </row>
    <row r="9" spans="1:21" ht="37.5">
      <c r="A9" s="459">
        <v>8</v>
      </c>
      <c r="B9" s="76" t="s">
        <v>38</v>
      </c>
      <c r="C9" s="99" t="s">
        <v>304</v>
      </c>
      <c r="D9" s="78">
        <v>8</v>
      </c>
      <c r="E9" s="79"/>
      <c r="F9" s="619"/>
      <c r="G9" s="620">
        <v>0</v>
      </c>
      <c r="H9" s="621">
        <v>0</v>
      </c>
      <c r="I9" s="80"/>
      <c r="J9" s="80"/>
      <c r="K9" s="449"/>
      <c r="L9" s="449"/>
      <c r="M9" s="449"/>
      <c r="N9" s="449"/>
      <c r="O9" s="449"/>
      <c r="P9" s="449"/>
      <c r="Q9" s="449"/>
      <c r="R9" s="449"/>
      <c r="S9" s="449"/>
      <c r="T9" s="449"/>
      <c r="U9" s="449"/>
    </row>
    <row r="10" spans="1:21" ht="37.5">
      <c r="A10" s="459">
        <v>9</v>
      </c>
      <c r="B10" s="76" t="s">
        <v>39</v>
      </c>
      <c r="C10" s="99" t="s">
        <v>304</v>
      </c>
      <c r="D10" s="78">
        <v>4</v>
      </c>
      <c r="E10" s="79"/>
      <c r="F10" s="619"/>
      <c r="G10" s="620">
        <v>0</v>
      </c>
      <c r="H10" s="621">
        <v>0</v>
      </c>
      <c r="I10" s="80"/>
      <c r="J10" s="80"/>
      <c r="K10" s="449"/>
      <c r="L10" s="449"/>
      <c r="M10" s="449"/>
      <c r="N10" s="449"/>
      <c r="O10" s="449"/>
      <c r="P10" s="449"/>
      <c r="Q10" s="449"/>
      <c r="R10" s="449"/>
      <c r="S10" s="449"/>
      <c r="T10" s="449"/>
      <c r="U10" s="449"/>
    </row>
    <row r="11" spans="1:21" ht="37.5">
      <c r="A11" s="459">
        <v>10</v>
      </c>
      <c r="B11" s="76" t="s">
        <v>40</v>
      </c>
      <c r="C11" s="99" t="s">
        <v>304</v>
      </c>
      <c r="D11" s="78">
        <v>8</v>
      </c>
      <c r="E11" s="79"/>
      <c r="F11" s="619"/>
      <c r="G11" s="620">
        <v>0</v>
      </c>
      <c r="H11" s="621">
        <v>0</v>
      </c>
      <c r="I11" s="80"/>
      <c r="J11" s="80"/>
      <c r="K11" s="449"/>
      <c r="L11" s="449"/>
      <c r="M11" s="449"/>
      <c r="N11" s="449"/>
      <c r="O11" s="449"/>
      <c r="P11" s="449"/>
      <c r="Q11" s="449"/>
      <c r="R11" s="449"/>
      <c r="S11" s="449"/>
      <c r="T11" s="449"/>
      <c r="U11" s="449"/>
    </row>
    <row r="12" spans="1:21" ht="37.5">
      <c r="A12" s="459">
        <v>11</v>
      </c>
      <c r="B12" s="76" t="s">
        <v>740</v>
      </c>
      <c r="C12" s="99" t="s">
        <v>304</v>
      </c>
      <c r="D12" s="78">
        <v>8</v>
      </c>
      <c r="E12" s="79"/>
      <c r="F12" s="619"/>
      <c r="G12" s="620">
        <v>0</v>
      </c>
      <c r="H12" s="621">
        <v>0</v>
      </c>
      <c r="I12" s="80"/>
      <c r="J12" s="80"/>
      <c r="K12" s="449"/>
      <c r="L12" s="449"/>
      <c r="M12" s="449"/>
      <c r="N12" s="449"/>
      <c r="O12" s="449"/>
      <c r="P12" s="449"/>
      <c r="Q12" s="449"/>
      <c r="R12" s="449"/>
      <c r="S12" s="449"/>
      <c r="T12" s="449"/>
      <c r="U12" s="449"/>
    </row>
    <row r="13" spans="1:21" ht="37.5">
      <c r="A13" s="459">
        <v>12</v>
      </c>
      <c r="B13" s="76" t="s">
        <v>42</v>
      </c>
      <c r="C13" s="99" t="s">
        <v>304</v>
      </c>
      <c r="D13" s="78">
        <v>68</v>
      </c>
      <c r="E13" s="79"/>
      <c r="F13" s="619"/>
      <c r="G13" s="620">
        <v>0</v>
      </c>
      <c r="H13" s="621">
        <v>0</v>
      </c>
      <c r="I13" s="80"/>
      <c r="J13" s="80"/>
      <c r="K13" s="449"/>
      <c r="L13" s="449"/>
      <c r="M13" s="449"/>
      <c r="N13" s="449"/>
      <c r="O13" s="449"/>
      <c r="P13" s="449"/>
      <c r="Q13" s="449"/>
      <c r="R13" s="449"/>
      <c r="S13" s="449"/>
      <c r="T13" s="449"/>
      <c r="U13" s="449"/>
    </row>
    <row r="14" spans="1:21" ht="37.5">
      <c r="A14" s="459">
        <v>13</v>
      </c>
      <c r="B14" s="76" t="s">
        <v>43</v>
      </c>
      <c r="C14" s="99" t="s">
        <v>304</v>
      </c>
      <c r="D14" s="78">
        <v>8</v>
      </c>
      <c r="E14" s="79"/>
      <c r="F14" s="619"/>
      <c r="G14" s="620">
        <v>0</v>
      </c>
      <c r="H14" s="621">
        <v>0</v>
      </c>
      <c r="I14" s="80"/>
      <c r="J14" s="80"/>
      <c r="K14" s="449"/>
      <c r="L14" s="449"/>
      <c r="M14" s="449"/>
      <c r="N14" s="449"/>
      <c r="O14" s="449"/>
      <c r="P14" s="449"/>
      <c r="Q14" s="449"/>
      <c r="R14" s="449"/>
      <c r="S14" s="449"/>
      <c r="T14" s="449"/>
      <c r="U14" s="449"/>
    </row>
    <row r="15" spans="1:21" ht="37.5">
      <c r="A15" s="459">
        <v>14</v>
      </c>
      <c r="B15" s="76" t="s">
        <v>44</v>
      </c>
      <c r="C15" s="99" t="s">
        <v>304</v>
      </c>
      <c r="D15" s="78">
        <v>8</v>
      </c>
      <c r="E15" s="79"/>
      <c r="F15" s="619"/>
      <c r="G15" s="620">
        <v>0</v>
      </c>
      <c r="H15" s="621">
        <v>0</v>
      </c>
      <c r="I15" s="80"/>
      <c r="J15" s="80"/>
      <c r="K15" s="449"/>
      <c r="L15" s="449"/>
      <c r="M15" s="449"/>
      <c r="N15" s="449"/>
      <c r="O15" s="449"/>
      <c r="P15" s="449"/>
      <c r="Q15" s="449"/>
      <c r="R15" s="449"/>
      <c r="S15" s="449"/>
      <c r="T15" s="449"/>
      <c r="U15" s="449"/>
    </row>
    <row r="16" spans="1:21" ht="37.5">
      <c r="A16" s="459">
        <v>15</v>
      </c>
      <c r="B16" s="76" t="s">
        <v>47</v>
      </c>
      <c r="C16" s="99" t="s">
        <v>304</v>
      </c>
      <c r="D16" s="78">
        <v>2</v>
      </c>
      <c r="E16" s="79"/>
      <c r="F16" s="619"/>
      <c r="G16" s="620">
        <v>0</v>
      </c>
      <c r="H16" s="621">
        <v>0</v>
      </c>
      <c r="I16" s="80"/>
      <c r="J16" s="80"/>
      <c r="K16" s="449"/>
      <c r="L16" s="449"/>
      <c r="M16" s="449"/>
      <c r="N16" s="449"/>
      <c r="O16" s="449"/>
      <c r="P16" s="449"/>
      <c r="Q16" s="449"/>
      <c r="R16" s="449"/>
      <c r="S16" s="449"/>
      <c r="T16" s="449"/>
      <c r="U16" s="449"/>
    </row>
    <row r="17" spans="1:21" ht="37.5">
      <c r="A17" s="459">
        <v>16</v>
      </c>
      <c r="B17" s="76" t="s">
        <v>45</v>
      </c>
      <c r="C17" s="99" t="s">
        <v>305</v>
      </c>
      <c r="D17" s="78">
        <v>8</v>
      </c>
      <c r="E17" s="79"/>
      <c r="F17" s="619"/>
      <c r="G17" s="620">
        <v>0</v>
      </c>
      <c r="H17" s="621">
        <v>0</v>
      </c>
      <c r="I17" s="80"/>
      <c r="J17" s="80"/>
      <c r="K17" s="449"/>
      <c r="L17" s="449"/>
      <c r="M17" s="449"/>
      <c r="N17" s="449"/>
      <c r="O17" s="449"/>
      <c r="P17" s="449"/>
      <c r="Q17" s="449"/>
      <c r="R17" s="449"/>
      <c r="S17" s="449"/>
      <c r="T17" s="449"/>
      <c r="U17" s="449"/>
    </row>
    <row r="18" spans="1:21" ht="37.5">
      <c r="A18" s="459">
        <v>17</v>
      </c>
      <c r="B18" s="76" t="s">
        <v>46</v>
      </c>
      <c r="C18" s="99" t="s">
        <v>305</v>
      </c>
      <c r="D18" s="78">
        <v>4</v>
      </c>
      <c r="E18" s="79"/>
      <c r="F18" s="619"/>
      <c r="G18" s="620">
        <v>0</v>
      </c>
      <c r="H18" s="621">
        <v>0</v>
      </c>
      <c r="I18" s="80"/>
      <c r="J18" s="80"/>
      <c r="K18" s="449"/>
      <c r="L18" s="449"/>
      <c r="M18" s="449"/>
      <c r="N18" s="449"/>
      <c r="O18" s="449"/>
      <c r="P18" s="449"/>
      <c r="Q18" s="449"/>
      <c r="R18" s="449"/>
      <c r="S18" s="449"/>
      <c r="T18" s="449"/>
      <c r="U18" s="449"/>
    </row>
    <row r="19" spans="1:21" ht="18.75">
      <c r="A19" s="459">
        <v>18</v>
      </c>
      <c r="B19" s="76" t="s">
        <v>48</v>
      </c>
      <c r="C19" s="99" t="s">
        <v>306</v>
      </c>
      <c r="D19" s="78">
        <v>248</v>
      </c>
      <c r="E19" s="79"/>
      <c r="F19" s="619"/>
      <c r="G19" s="620">
        <v>0</v>
      </c>
      <c r="H19" s="621">
        <v>0</v>
      </c>
      <c r="I19" s="80"/>
      <c r="J19" s="80"/>
      <c r="K19" s="449"/>
      <c r="L19" s="449"/>
      <c r="M19" s="449"/>
      <c r="N19" s="449"/>
      <c r="O19" s="449"/>
      <c r="P19" s="449"/>
      <c r="Q19" s="449"/>
      <c r="R19" s="449"/>
      <c r="S19" s="449"/>
      <c r="T19" s="449"/>
      <c r="U19" s="449"/>
    </row>
    <row r="20" spans="1:21" ht="18.75">
      <c r="A20" s="459">
        <v>19</v>
      </c>
      <c r="B20" s="76" t="s">
        <v>49</v>
      </c>
      <c r="C20" s="99" t="s">
        <v>897</v>
      </c>
      <c r="D20" s="78">
        <v>4</v>
      </c>
      <c r="E20" s="79"/>
      <c r="F20" s="619"/>
      <c r="G20" s="620">
        <v>0</v>
      </c>
      <c r="H20" s="621">
        <v>0</v>
      </c>
      <c r="I20" s="80"/>
      <c r="J20" s="80"/>
      <c r="K20" s="449"/>
      <c r="L20" s="449"/>
      <c r="M20" s="449"/>
      <c r="N20" s="449"/>
      <c r="O20" s="449"/>
      <c r="P20" s="449"/>
      <c r="Q20" s="449"/>
      <c r="R20" s="449"/>
      <c r="S20" s="449"/>
      <c r="T20" s="449"/>
      <c r="U20" s="449"/>
    </row>
    <row r="21" spans="1:21" s="84" customFormat="1" ht="18.75">
      <c r="A21" s="459">
        <v>20</v>
      </c>
      <c r="B21" s="76" t="s">
        <v>50</v>
      </c>
      <c r="C21" s="99" t="s">
        <v>308</v>
      </c>
      <c r="D21" s="78">
        <v>120</v>
      </c>
      <c r="E21" s="79"/>
      <c r="F21" s="619"/>
      <c r="G21" s="620">
        <v>0</v>
      </c>
      <c r="H21" s="621">
        <v>0</v>
      </c>
      <c r="I21" s="83"/>
      <c r="J21" s="83"/>
      <c r="K21" s="465"/>
      <c r="L21" s="465"/>
      <c r="M21" s="465"/>
      <c r="N21" s="465"/>
      <c r="O21" s="465"/>
      <c r="P21" s="465"/>
      <c r="Q21" s="465"/>
      <c r="R21" s="465"/>
      <c r="S21" s="465"/>
      <c r="T21" s="465"/>
      <c r="U21" s="465"/>
    </row>
    <row r="22" spans="1:21" ht="37.5">
      <c r="A22" s="459">
        <v>21</v>
      </c>
      <c r="B22" s="76" t="s">
        <v>51</v>
      </c>
      <c r="C22" s="99" t="s">
        <v>305</v>
      </c>
      <c r="D22" s="78">
        <v>8000</v>
      </c>
      <c r="E22" s="79"/>
      <c r="F22" s="619"/>
      <c r="G22" s="620">
        <v>0</v>
      </c>
      <c r="H22" s="621">
        <v>0</v>
      </c>
      <c r="I22" s="80"/>
      <c r="J22" s="80"/>
      <c r="K22" s="449"/>
      <c r="L22" s="449"/>
      <c r="M22" s="449"/>
      <c r="N22" s="449"/>
      <c r="O22" s="449"/>
      <c r="P22" s="449"/>
      <c r="Q22" s="449"/>
      <c r="R22" s="449"/>
      <c r="S22" s="449"/>
      <c r="T22" s="449"/>
      <c r="U22" s="449"/>
    </row>
    <row r="23" spans="1:21" ht="37.5">
      <c r="A23" s="459">
        <v>22</v>
      </c>
      <c r="B23" s="85" t="s">
        <v>741</v>
      </c>
      <c r="C23" s="622" t="s">
        <v>305</v>
      </c>
      <c r="D23" s="78">
        <v>120</v>
      </c>
      <c r="E23" s="79">
        <v>2550</v>
      </c>
      <c r="F23" s="619">
        <v>0</v>
      </c>
      <c r="G23" s="620">
        <v>2550</v>
      </c>
      <c r="H23" s="621">
        <v>306000</v>
      </c>
      <c r="I23" s="80" t="s">
        <v>417</v>
      </c>
      <c r="J23" s="80" t="s">
        <v>1401</v>
      </c>
      <c r="K23" s="449"/>
      <c r="L23" s="449"/>
      <c r="M23" s="449"/>
      <c r="N23" s="449"/>
      <c r="O23" s="449"/>
      <c r="P23" s="449"/>
      <c r="Q23" s="449"/>
      <c r="R23" s="449"/>
      <c r="S23" s="449"/>
      <c r="T23" s="449"/>
      <c r="U23" s="449"/>
    </row>
    <row r="24" spans="1:21" ht="37.5">
      <c r="A24" s="459">
        <v>23</v>
      </c>
      <c r="B24" s="76" t="s">
        <v>52</v>
      </c>
      <c r="C24" s="99" t="s">
        <v>305</v>
      </c>
      <c r="D24" s="78">
        <v>120</v>
      </c>
      <c r="E24" s="79">
        <v>4676</v>
      </c>
      <c r="F24" s="619">
        <v>0</v>
      </c>
      <c r="G24" s="620">
        <v>4676</v>
      </c>
      <c r="H24" s="621">
        <v>561120</v>
      </c>
      <c r="I24" s="80" t="s">
        <v>417</v>
      </c>
      <c r="J24" s="80" t="s">
        <v>1401</v>
      </c>
      <c r="K24" s="449"/>
      <c r="L24" s="449"/>
      <c r="M24" s="449"/>
      <c r="N24" s="449"/>
      <c r="O24" s="449"/>
      <c r="P24" s="449"/>
      <c r="Q24" s="449"/>
      <c r="R24" s="449"/>
      <c r="S24" s="449"/>
      <c r="T24" s="449"/>
      <c r="U24" s="449"/>
    </row>
    <row r="25" spans="1:21" ht="37.5">
      <c r="A25" s="459">
        <v>24</v>
      </c>
      <c r="B25" s="76" t="s">
        <v>742</v>
      </c>
      <c r="C25" s="99" t="s">
        <v>309</v>
      </c>
      <c r="D25" s="78">
        <v>4</v>
      </c>
      <c r="E25" s="79">
        <v>329773</v>
      </c>
      <c r="F25" s="619">
        <v>0</v>
      </c>
      <c r="G25" s="620">
        <v>329773</v>
      </c>
      <c r="H25" s="621">
        <v>1319092</v>
      </c>
      <c r="I25" s="80" t="s">
        <v>389</v>
      </c>
      <c r="J25" s="80" t="s">
        <v>1461</v>
      </c>
      <c r="K25" s="449"/>
      <c r="L25" s="449"/>
      <c r="M25" s="449"/>
      <c r="N25" s="449"/>
      <c r="O25" s="449"/>
      <c r="P25" s="449"/>
      <c r="Q25" s="449"/>
      <c r="R25" s="449"/>
      <c r="S25" s="449"/>
      <c r="T25" s="449"/>
      <c r="U25" s="449"/>
    </row>
    <row r="26" spans="1:21" ht="37.5">
      <c r="A26" s="459">
        <v>25</v>
      </c>
      <c r="B26" s="76" t="s">
        <v>743</v>
      </c>
      <c r="C26" s="99" t="s">
        <v>310</v>
      </c>
      <c r="D26" s="78">
        <v>4</v>
      </c>
      <c r="E26" s="79">
        <v>328525</v>
      </c>
      <c r="F26" s="619">
        <v>0</v>
      </c>
      <c r="G26" s="620">
        <v>328525</v>
      </c>
      <c r="H26" s="621">
        <v>1314100</v>
      </c>
      <c r="I26" s="80" t="s">
        <v>389</v>
      </c>
      <c r="J26" s="80" t="s">
        <v>1461</v>
      </c>
      <c r="K26" s="449"/>
      <c r="L26" s="449"/>
      <c r="M26" s="449"/>
      <c r="N26" s="449"/>
      <c r="O26" s="449"/>
      <c r="P26" s="449"/>
      <c r="Q26" s="449"/>
      <c r="R26" s="449"/>
      <c r="S26" s="449"/>
      <c r="T26" s="449"/>
      <c r="U26" s="449"/>
    </row>
    <row r="27" spans="1:21" ht="37.5">
      <c r="A27" s="459">
        <v>26</v>
      </c>
      <c r="B27" s="76" t="s">
        <v>744</v>
      </c>
      <c r="C27" s="99" t="s">
        <v>310</v>
      </c>
      <c r="D27" s="78">
        <v>4</v>
      </c>
      <c r="E27" s="79">
        <v>634106</v>
      </c>
      <c r="F27" s="619">
        <v>0</v>
      </c>
      <c r="G27" s="620">
        <v>634106</v>
      </c>
      <c r="H27" s="621">
        <v>2536424</v>
      </c>
      <c r="I27" s="80" t="s">
        <v>389</v>
      </c>
      <c r="J27" s="80" t="s">
        <v>1461</v>
      </c>
      <c r="K27" s="449"/>
      <c r="L27" s="449"/>
      <c r="M27" s="449"/>
      <c r="N27" s="449"/>
      <c r="O27" s="449"/>
      <c r="P27" s="449"/>
      <c r="Q27" s="449"/>
      <c r="R27" s="449"/>
      <c r="S27" s="449"/>
      <c r="T27" s="449"/>
      <c r="U27" s="449"/>
    </row>
    <row r="28" spans="1:21" ht="75">
      <c r="A28" s="459">
        <v>27</v>
      </c>
      <c r="B28" s="85" t="s">
        <v>745</v>
      </c>
      <c r="C28" s="622" t="s">
        <v>305</v>
      </c>
      <c r="D28" s="78">
        <v>40</v>
      </c>
      <c r="E28" s="79">
        <v>26736</v>
      </c>
      <c r="F28" s="619">
        <v>0</v>
      </c>
      <c r="G28" s="620">
        <v>26736</v>
      </c>
      <c r="H28" s="621">
        <v>1069440</v>
      </c>
      <c r="I28" s="80" t="s">
        <v>389</v>
      </c>
      <c r="J28" s="80" t="s">
        <v>1462</v>
      </c>
      <c r="K28" s="449"/>
      <c r="L28" s="449"/>
      <c r="M28" s="449"/>
      <c r="N28" s="449"/>
      <c r="O28" s="449"/>
      <c r="P28" s="449"/>
      <c r="Q28" s="449"/>
      <c r="R28" s="449"/>
      <c r="S28" s="449"/>
      <c r="T28" s="449"/>
      <c r="U28" s="449"/>
    </row>
    <row r="29" spans="1:21" ht="37.5">
      <c r="A29" s="459">
        <v>28</v>
      </c>
      <c r="B29" s="85" t="s">
        <v>746</v>
      </c>
      <c r="C29" s="622" t="s">
        <v>305</v>
      </c>
      <c r="D29" s="78">
        <v>40</v>
      </c>
      <c r="E29" s="79"/>
      <c r="F29" s="619"/>
      <c r="G29" s="620">
        <v>0</v>
      </c>
      <c r="H29" s="621">
        <v>0</v>
      </c>
      <c r="I29" s="80"/>
      <c r="J29" s="80"/>
      <c r="K29" s="449"/>
      <c r="L29" s="449"/>
      <c r="M29" s="449"/>
      <c r="N29" s="449"/>
      <c r="O29" s="449"/>
      <c r="P29" s="449"/>
      <c r="Q29" s="449"/>
      <c r="R29" s="449"/>
      <c r="S29" s="449"/>
      <c r="T29" s="449"/>
      <c r="U29" s="449"/>
    </row>
    <row r="30" spans="1:21" ht="37.5">
      <c r="A30" s="459">
        <v>29</v>
      </c>
      <c r="B30" s="76" t="s">
        <v>747</v>
      </c>
      <c r="C30" s="99" t="s">
        <v>305</v>
      </c>
      <c r="D30" s="78">
        <v>60</v>
      </c>
      <c r="E30" s="79">
        <v>12120</v>
      </c>
      <c r="F30" s="619">
        <v>0</v>
      </c>
      <c r="G30" s="620">
        <v>12120</v>
      </c>
      <c r="H30" s="621">
        <v>727200</v>
      </c>
      <c r="I30" s="80" t="s">
        <v>389</v>
      </c>
      <c r="J30" s="80" t="s">
        <v>669</v>
      </c>
      <c r="K30" s="449"/>
      <c r="L30" s="449"/>
      <c r="M30" s="449"/>
      <c r="N30" s="449"/>
      <c r="O30" s="449"/>
      <c r="P30" s="449"/>
      <c r="Q30" s="449"/>
      <c r="R30" s="449"/>
      <c r="S30" s="449"/>
      <c r="T30" s="449"/>
      <c r="U30" s="449"/>
    </row>
    <row r="31" spans="1:21" ht="37.5">
      <c r="A31" s="459">
        <v>30</v>
      </c>
      <c r="B31" s="76" t="s">
        <v>53</v>
      </c>
      <c r="C31" s="99" t="s">
        <v>305</v>
      </c>
      <c r="D31" s="78">
        <v>60</v>
      </c>
      <c r="E31" s="79">
        <v>21036</v>
      </c>
      <c r="F31" s="619">
        <v>0</v>
      </c>
      <c r="G31" s="620">
        <v>21036</v>
      </c>
      <c r="H31" s="621">
        <v>1262160</v>
      </c>
      <c r="I31" s="80" t="s">
        <v>389</v>
      </c>
      <c r="J31" s="80" t="s">
        <v>669</v>
      </c>
      <c r="K31" s="449"/>
      <c r="L31" s="449"/>
      <c r="M31" s="449"/>
      <c r="N31" s="449"/>
      <c r="O31" s="449"/>
      <c r="P31" s="449"/>
      <c r="Q31" s="449"/>
      <c r="R31" s="449"/>
      <c r="S31" s="449"/>
      <c r="T31" s="449"/>
      <c r="U31" s="449"/>
    </row>
    <row r="32" spans="1:21" ht="37.5">
      <c r="A32" s="459">
        <v>31</v>
      </c>
      <c r="B32" s="76" t="s">
        <v>54</v>
      </c>
      <c r="C32" s="99" t="s">
        <v>305</v>
      </c>
      <c r="D32" s="78">
        <v>20</v>
      </c>
      <c r="E32" s="79">
        <v>38481</v>
      </c>
      <c r="F32" s="619">
        <v>0</v>
      </c>
      <c r="G32" s="620">
        <v>38481</v>
      </c>
      <c r="H32" s="621">
        <v>769620</v>
      </c>
      <c r="I32" s="80" t="s">
        <v>389</v>
      </c>
      <c r="J32" s="80" t="s">
        <v>1461</v>
      </c>
      <c r="K32" s="449"/>
      <c r="L32" s="449"/>
      <c r="M32" s="449"/>
      <c r="N32" s="449"/>
      <c r="O32" s="449"/>
      <c r="P32" s="449"/>
      <c r="Q32" s="449"/>
      <c r="R32" s="449"/>
      <c r="S32" s="449"/>
      <c r="T32" s="449"/>
      <c r="U32" s="449"/>
    </row>
    <row r="33" spans="1:21" ht="37.5">
      <c r="A33" s="459">
        <v>32</v>
      </c>
      <c r="B33" s="85" t="s">
        <v>748</v>
      </c>
      <c r="C33" s="622" t="s">
        <v>305</v>
      </c>
      <c r="D33" s="78">
        <v>40</v>
      </c>
      <c r="E33" s="79"/>
      <c r="F33" s="619"/>
      <c r="G33" s="620">
        <v>0</v>
      </c>
      <c r="H33" s="621">
        <v>0</v>
      </c>
      <c r="I33" s="80"/>
      <c r="J33" s="80"/>
      <c r="K33" s="449"/>
      <c r="L33" s="449"/>
      <c r="M33" s="449"/>
      <c r="N33" s="449"/>
      <c r="O33" s="449"/>
      <c r="P33" s="449"/>
      <c r="Q33" s="449"/>
      <c r="R33" s="449"/>
      <c r="S33" s="449"/>
      <c r="T33" s="449"/>
      <c r="U33" s="449"/>
    </row>
    <row r="34" spans="1:21" ht="37.5">
      <c r="A34" s="459">
        <v>33</v>
      </c>
      <c r="B34" s="76" t="s">
        <v>749</v>
      </c>
      <c r="C34" s="99" t="s">
        <v>305</v>
      </c>
      <c r="D34" s="78">
        <v>40</v>
      </c>
      <c r="E34" s="79">
        <v>19615</v>
      </c>
      <c r="F34" s="619">
        <v>0</v>
      </c>
      <c r="G34" s="620">
        <v>19615</v>
      </c>
      <c r="H34" s="621">
        <v>784600</v>
      </c>
      <c r="I34" s="80" t="s">
        <v>389</v>
      </c>
      <c r="J34" s="80" t="s">
        <v>670</v>
      </c>
      <c r="K34" s="449"/>
      <c r="L34" s="449"/>
      <c r="M34" s="449"/>
      <c r="N34" s="449"/>
      <c r="O34" s="449"/>
      <c r="P34" s="449"/>
      <c r="Q34" s="449"/>
      <c r="R34" s="449"/>
      <c r="S34" s="449"/>
      <c r="T34" s="449"/>
      <c r="U34" s="449"/>
    </row>
    <row r="35" spans="1:21" ht="37.5">
      <c r="A35" s="459">
        <v>34</v>
      </c>
      <c r="B35" s="76" t="s">
        <v>750</v>
      </c>
      <c r="C35" s="99" t="s">
        <v>305</v>
      </c>
      <c r="D35" s="78">
        <v>40</v>
      </c>
      <c r="E35" s="79">
        <v>34249</v>
      </c>
      <c r="F35" s="619">
        <v>0</v>
      </c>
      <c r="G35" s="620">
        <v>34249</v>
      </c>
      <c r="H35" s="621">
        <v>1369960</v>
      </c>
      <c r="I35" s="80" t="s">
        <v>389</v>
      </c>
      <c r="J35" s="80" t="s">
        <v>670</v>
      </c>
      <c r="K35" s="449"/>
      <c r="L35" s="449"/>
      <c r="M35" s="449"/>
      <c r="N35" s="449"/>
      <c r="O35" s="449"/>
      <c r="P35" s="449"/>
      <c r="Q35" s="449"/>
      <c r="R35" s="449"/>
      <c r="S35" s="449"/>
      <c r="T35" s="449"/>
      <c r="U35" s="449"/>
    </row>
    <row r="36" spans="1:21" s="84" customFormat="1" ht="37.5">
      <c r="A36" s="459">
        <v>35</v>
      </c>
      <c r="B36" s="76" t="s">
        <v>751</v>
      </c>
      <c r="C36" s="99" t="s">
        <v>305</v>
      </c>
      <c r="D36" s="78">
        <v>40</v>
      </c>
      <c r="E36" s="79">
        <v>61722</v>
      </c>
      <c r="F36" s="619">
        <v>0</v>
      </c>
      <c r="G36" s="620">
        <v>61722</v>
      </c>
      <c r="H36" s="621">
        <v>2468880</v>
      </c>
      <c r="I36" s="83" t="s">
        <v>389</v>
      </c>
      <c r="J36" s="83" t="s">
        <v>670</v>
      </c>
      <c r="K36" s="465"/>
      <c r="L36" s="465"/>
      <c r="M36" s="465"/>
      <c r="N36" s="465"/>
      <c r="O36" s="465"/>
      <c r="P36" s="465"/>
      <c r="Q36" s="465"/>
      <c r="R36" s="465"/>
      <c r="S36" s="465"/>
      <c r="T36" s="465"/>
      <c r="U36" s="465"/>
    </row>
    <row r="37" spans="1:21" s="84" customFormat="1" ht="56.25">
      <c r="A37" s="459">
        <v>36</v>
      </c>
      <c r="B37" s="85" t="s">
        <v>752</v>
      </c>
      <c r="C37" s="622" t="s">
        <v>305</v>
      </c>
      <c r="D37" s="78">
        <v>40</v>
      </c>
      <c r="E37" s="79">
        <v>57609</v>
      </c>
      <c r="F37" s="619">
        <v>0</v>
      </c>
      <c r="G37" s="620">
        <v>57609</v>
      </c>
      <c r="H37" s="621">
        <v>2304360</v>
      </c>
      <c r="I37" s="83" t="s">
        <v>389</v>
      </c>
      <c r="J37" s="83" t="s">
        <v>1463</v>
      </c>
      <c r="K37" s="465"/>
      <c r="L37" s="465"/>
      <c r="M37" s="465"/>
      <c r="N37" s="465"/>
      <c r="O37" s="465"/>
      <c r="P37" s="465"/>
      <c r="Q37" s="465"/>
      <c r="R37" s="465"/>
      <c r="S37" s="465"/>
      <c r="T37" s="465"/>
      <c r="U37" s="465"/>
    </row>
    <row r="38" spans="1:21" s="84" customFormat="1" ht="56.25">
      <c r="A38" s="459">
        <v>37</v>
      </c>
      <c r="B38" s="85" t="s">
        <v>753</v>
      </c>
      <c r="C38" s="622" t="s">
        <v>305</v>
      </c>
      <c r="D38" s="78">
        <v>40</v>
      </c>
      <c r="E38" s="79">
        <v>71768</v>
      </c>
      <c r="F38" s="619">
        <v>0</v>
      </c>
      <c r="G38" s="620">
        <v>71768</v>
      </c>
      <c r="H38" s="621">
        <v>2870720</v>
      </c>
      <c r="I38" s="83" t="s">
        <v>389</v>
      </c>
      <c r="J38" s="83" t="s">
        <v>1463</v>
      </c>
      <c r="K38" s="465"/>
      <c r="L38" s="465"/>
      <c r="M38" s="465"/>
      <c r="N38" s="465"/>
      <c r="O38" s="465"/>
      <c r="P38" s="465"/>
      <c r="Q38" s="465"/>
      <c r="R38" s="465"/>
      <c r="S38" s="465"/>
      <c r="T38" s="465"/>
      <c r="U38" s="465"/>
    </row>
    <row r="39" spans="1:21" s="84" customFormat="1" ht="75">
      <c r="A39" s="459">
        <v>38</v>
      </c>
      <c r="B39" s="76" t="s">
        <v>55</v>
      </c>
      <c r="C39" s="99" t="s">
        <v>305</v>
      </c>
      <c r="D39" s="78">
        <v>16</v>
      </c>
      <c r="E39" s="79">
        <v>63910</v>
      </c>
      <c r="F39" s="619">
        <v>0</v>
      </c>
      <c r="G39" s="620">
        <v>63910</v>
      </c>
      <c r="H39" s="621">
        <v>1022560</v>
      </c>
      <c r="I39" s="83" t="s">
        <v>389</v>
      </c>
      <c r="J39" s="83" t="s">
        <v>1464</v>
      </c>
      <c r="K39" s="465"/>
      <c r="L39" s="465"/>
      <c r="M39" s="465"/>
      <c r="N39" s="465"/>
      <c r="O39" s="465"/>
      <c r="P39" s="465"/>
      <c r="Q39" s="465"/>
      <c r="R39" s="465"/>
      <c r="S39" s="465"/>
      <c r="T39" s="465"/>
      <c r="U39" s="465"/>
    </row>
    <row r="40" spans="1:21" s="84" customFormat="1" ht="17.25" customHeight="1">
      <c r="A40" s="459">
        <v>39</v>
      </c>
      <c r="B40" s="76" t="s">
        <v>56</v>
      </c>
      <c r="C40" s="99" t="s">
        <v>305</v>
      </c>
      <c r="D40" s="78">
        <v>12</v>
      </c>
      <c r="E40" s="79">
        <v>81849</v>
      </c>
      <c r="F40" s="619">
        <v>0</v>
      </c>
      <c r="G40" s="620">
        <v>81849</v>
      </c>
      <c r="H40" s="621">
        <v>982188</v>
      </c>
      <c r="I40" s="83" t="s">
        <v>389</v>
      </c>
      <c r="J40" s="83" t="s">
        <v>1464</v>
      </c>
      <c r="K40" s="465"/>
      <c r="L40" s="465"/>
      <c r="M40" s="465"/>
      <c r="N40" s="465"/>
      <c r="O40" s="465"/>
      <c r="P40" s="465"/>
      <c r="Q40" s="465"/>
      <c r="R40" s="465"/>
      <c r="S40" s="465"/>
      <c r="T40" s="465"/>
      <c r="U40" s="465"/>
    </row>
    <row r="41" spans="1:21" s="84" customFormat="1" ht="37.5">
      <c r="A41" s="459">
        <v>40</v>
      </c>
      <c r="B41" s="85" t="s">
        <v>754</v>
      </c>
      <c r="C41" s="622" t="s">
        <v>305</v>
      </c>
      <c r="D41" s="78">
        <v>40</v>
      </c>
      <c r="E41" s="79"/>
      <c r="F41" s="619"/>
      <c r="G41" s="620">
        <v>0</v>
      </c>
      <c r="H41" s="621">
        <v>0</v>
      </c>
      <c r="I41" s="83"/>
      <c r="J41" s="83"/>
      <c r="K41" s="465"/>
      <c r="L41" s="465"/>
      <c r="M41" s="465"/>
      <c r="N41" s="465"/>
      <c r="O41" s="465"/>
      <c r="P41" s="465"/>
      <c r="Q41" s="465"/>
      <c r="R41" s="465"/>
      <c r="S41" s="465"/>
      <c r="T41" s="465"/>
      <c r="U41" s="465"/>
    </row>
    <row r="42" spans="1:21" s="84" customFormat="1" ht="37.5">
      <c r="A42" s="459">
        <v>41</v>
      </c>
      <c r="B42" s="85" t="s">
        <v>755</v>
      </c>
      <c r="C42" s="622" t="s">
        <v>305</v>
      </c>
      <c r="D42" s="78">
        <v>120</v>
      </c>
      <c r="E42" s="79"/>
      <c r="F42" s="619"/>
      <c r="G42" s="620">
        <v>0</v>
      </c>
      <c r="H42" s="621">
        <v>0</v>
      </c>
      <c r="I42" s="83"/>
      <c r="J42" s="83"/>
      <c r="K42" s="465"/>
      <c r="L42" s="465"/>
      <c r="M42" s="465"/>
      <c r="N42" s="465"/>
      <c r="O42" s="465"/>
      <c r="P42" s="465"/>
      <c r="Q42" s="465"/>
      <c r="R42" s="465"/>
      <c r="S42" s="465"/>
      <c r="T42" s="465"/>
      <c r="U42" s="465"/>
    </row>
    <row r="43" spans="1:21" s="84" customFormat="1" ht="37.5">
      <c r="A43" s="459">
        <v>42</v>
      </c>
      <c r="B43" s="76" t="s">
        <v>57</v>
      </c>
      <c r="C43" s="99" t="s">
        <v>311</v>
      </c>
      <c r="D43" s="78">
        <v>8</v>
      </c>
      <c r="E43" s="79"/>
      <c r="F43" s="623"/>
      <c r="G43" s="620">
        <v>0</v>
      </c>
      <c r="H43" s="621">
        <v>0</v>
      </c>
      <c r="I43" s="83"/>
      <c r="J43" s="83"/>
      <c r="K43" s="465"/>
      <c r="L43" s="465"/>
      <c r="M43" s="465"/>
      <c r="N43" s="465"/>
      <c r="O43" s="465"/>
      <c r="P43" s="465"/>
      <c r="Q43" s="465"/>
      <c r="R43" s="465"/>
      <c r="S43" s="465"/>
      <c r="T43" s="465"/>
      <c r="U43" s="465"/>
    </row>
    <row r="44" spans="1:21" ht="37.5">
      <c r="A44" s="459">
        <v>43</v>
      </c>
      <c r="B44" s="76" t="s">
        <v>58</v>
      </c>
      <c r="C44" s="99" t="s">
        <v>305</v>
      </c>
      <c r="D44" s="78">
        <v>8</v>
      </c>
      <c r="E44" s="79">
        <v>37189</v>
      </c>
      <c r="F44" s="623">
        <v>0</v>
      </c>
      <c r="G44" s="620">
        <v>37189</v>
      </c>
      <c r="H44" s="621">
        <v>297512</v>
      </c>
      <c r="I44" s="80" t="s">
        <v>389</v>
      </c>
      <c r="J44" s="80" t="s">
        <v>1405</v>
      </c>
      <c r="K44" s="449"/>
      <c r="L44" s="449"/>
      <c r="M44" s="449"/>
      <c r="N44" s="449"/>
      <c r="O44" s="449"/>
      <c r="P44" s="449"/>
      <c r="Q44" s="449"/>
      <c r="R44" s="449"/>
      <c r="S44" s="449"/>
      <c r="T44" s="449"/>
      <c r="U44" s="449"/>
    </row>
    <row r="45" spans="1:21" ht="37.5">
      <c r="A45" s="459">
        <v>44</v>
      </c>
      <c r="B45" s="85" t="s">
        <v>756</v>
      </c>
      <c r="C45" s="622" t="s">
        <v>305</v>
      </c>
      <c r="D45" s="78">
        <v>8</v>
      </c>
      <c r="E45" s="79">
        <v>18141</v>
      </c>
      <c r="F45" s="623">
        <v>0</v>
      </c>
      <c r="G45" s="620">
        <v>18141</v>
      </c>
      <c r="H45" s="621">
        <v>145128</v>
      </c>
      <c r="I45" s="80" t="s">
        <v>389</v>
      </c>
      <c r="J45" s="80" t="s">
        <v>1406</v>
      </c>
      <c r="K45" s="449"/>
      <c r="L45" s="449"/>
      <c r="M45" s="449"/>
      <c r="N45" s="449"/>
      <c r="O45" s="449"/>
      <c r="P45" s="449"/>
      <c r="Q45" s="449"/>
      <c r="R45" s="449"/>
      <c r="S45" s="449"/>
      <c r="T45" s="449"/>
      <c r="U45" s="449"/>
    </row>
    <row r="46" spans="1:21" ht="37.5">
      <c r="A46" s="459">
        <v>45</v>
      </c>
      <c r="B46" s="85" t="s">
        <v>757</v>
      </c>
      <c r="C46" s="622" t="s">
        <v>305</v>
      </c>
      <c r="D46" s="78">
        <v>8</v>
      </c>
      <c r="E46" s="79">
        <v>18735</v>
      </c>
      <c r="F46" s="623">
        <v>0</v>
      </c>
      <c r="G46" s="620">
        <v>18735</v>
      </c>
      <c r="H46" s="621">
        <v>149880</v>
      </c>
      <c r="I46" s="80" t="s">
        <v>389</v>
      </c>
      <c r="J46" s="80" t="s">
        <v>1406</v>
      </c>
      <c r="K46" s="449"/>
      <c r="L46" s="449"/>
      <c r="M46" s="449"/>
      <c r="N46" s="449"/>
      <c r="O46" s="449"/>
      <c r="P46" s="449"/>
      <c r="Q46" s="449"/>
      <c r="R46" s="449"/>
      <c r="S46" s="449"/>
      <c r="T46" s="449"/>
      <c r="U46" s="449"/>
    </row>
    <row r="47" spans="1:21" ht="37.5">
      <c r="A47" s="459">
        <v>46</v>
      </c>
      <c r="B47" s="85" t="s">
        <v>758</v>
      </c>
      <c r="C47" s="622" t="s">
        <v>305</v>
      </c>
      <c r="D47" s="78">
        <v>8</v>
      </c>
      <c r="E47" s="79">
        <v>15181</v>
      </c>
      <c r="F47" s="623">
        <v>0</v>
      </c>
      <c r="G47" s="620">
        <v>15181</v>
      </c>
      <c r="H47" s="621">
        <v>121448</v>
      </c>
      <c r="I47" s="80" t="s">
        <v>389</v>
      </c>
      <c r="J47" s="80" t="s">
        <v>1406</v>
      </c>
      <c r="K47" s="449"/>
      <c r="L47" s="449"/>
      <c r="M47" s="449"/>
      <c r="N47" s="449"/>
      <c r="O47" s="449"/>
      <c r="P47" s="449"/>
      <c r="Q47" s="449"/>
      <c r="R47" s="449"/>
      <c r="S47" s="449"/>
      <c r="T47" s="449"/>
      <c r="U47" s="449"/>
    </row>
    <row r="48" spans="1:21" ht="37.5">
      <c r="A48" s="459">
        <v>47</v>
      </c>
      <c r="B48" s="85" t="s">
        <v>759</v>
      </c>
      <c r="C48" s="622" t="s">
        <v>305</v>
      </c>
      <c r="D48" s="78">
        <v>8</v>
      </c>
      <c r="E48" s="79">
        <v>15181</v>
      </c>
      <c r="F48" s="623">
        <v>0</v>
      </c>
      <c r="G48" s="620">
        <v>15181</v>
      </c>
      <c r="H48" s="621">
        <v>121448</v>
      </c>
      <c r="I48" s="80" t="s">
        <v>389</v>
      </c>
      <c r="J48" s="80" t="s">
        <v>1406</v>
      </c>
      <c r="K48" s="449"/>
      <c r="L48" s="449"/>
      <c r="M48" s="449"/>
      <c r="N48" s="449"/>
      <c r="O48" s="449"/>
      <c r="P48" s="449"/>
      <c r="Q48" s="449"/>
      <c r="R48" s="449"/>
      <c r="S48" s="449"/>
      <c r="T48" s="449"/>
      <c r="U48" s="449"/>
    </row>
    <row r="49" spans="1:21" ht="37.5">
      <c r="A49" s="459">
        <v>48</v>
      </c>
      <c r="B49" s="85" t="s">
        <v>760</v>
      </c>
      <c r="C49" s="622" t="s">
        <v>305</v>
      </c>
      <c r="D49" s="78">
        <v>8</v>
      </c>
      <c r="E49" s="79">
        <v>18141</v>
      </c>
      <c r="F49" s="623">
        <v>0</v>
      </c>
      <c r="G49" s="620">
        <v>18141</v>
      </c>
      <c r="H49" s="621">
        <v>145128</v>
      </c>
      <c r="I49" s="80" t="s">
        <v>389</v>
      </c>
      <c r="J49" s="80" t="s">
        <v>1406</v>
      </c>
      <c r="K49" s="449"/>
      <c r="L49" s="449"/>
      <c r="M49" s="449"/>
      <c r="N49" s="449"/>
      <c r="O49" s="449"/>
      <c r="P49" s="449"/>
      <c r="Q49" s="449"/>
      <c r="R49" s="449"/>
      <c r="S49" s="449"/>
      <c r="T49" s="449"/>
      <c r="U49" s="449"/>
    </row>
    <row r="50" spans="1:21" ht="37.5">
      <c r="A50" s="459">
        <v>49</v>
      </c>
      <c r="B50" s="85" t="s">
        <v>761</v>
      </c>
      <c r="C50" s="622" t="s">
        <v>305</v>
      </c>
      <c r="D50" s="78">
        <v>8</v>
      </c>
      <c r="E50" s="79">
        <v>18141</v>
      </c>
      <c r="F50" s="619">
        <v>0</v>
      </c>
      <c r="G50" s="620">
        <v>18141</v>
      </c>
      <c r="H50" s="621">
        <v>145128</v>
      </c>
      <c r="I50" s="80" t="s">
        <v>389</v>
      </c>
      <c r="J50" s="80" t="s">
        <v>1406</v>
      </c>
      <c r="K50" s="449"/>
      <c r="L50" s="449"/>
      <c r="M50" s="449"/>
      <c r="N50" s="449"/>
      <c r="O50" s="449"/>
      <c r="P50" s="449"/>
      <c r="Q50" s="449"/>
      <c r="R50" s="449"/>
      <c r="S50" s="449"/>
      <c r="T50" s="449"/>
      <c r="U50" s="449"/>
    </row>
    <row r="51" spans="1:21" ht="37.5">
      <c r="A51" s="459">
        <v>50</v>
      </c>
      <c r="B51" s="85" t="s">
        <v>762</v>
      </c>
      <c r="C51" s="622" t="s">
        <v>305</v>
      </c>
      <c r="D51" s="78">
        <v>8</v>
      </c>
      <c r="E51" s="79">
        <v>18141</v>
      </c>
      <c r="F51" s="623">
        <v>0</v>
      </c>
      <c r="G51" s="620">
        <v>18141</v>
      </c>
      <c r="H51" s="621">
        <v>145128</v>
      </c>
      <c r="I51" s="80" t="s">
        <v>389</v>
      </c>
      <c r="J51" s="80" t="s">
        <v>1406</v>
      </c>
      <c r="K51" s="449"/>
      <c r="L51" s="449"/>
      <c r="M51" s="449"/>
      <c r="N51" s="449"/>
      <c r="O51" s="449"/>
      <c r="P51" s="449"/>
      <c r="Q51" s="449"/>
      <c r="R51" s="449"/>
      <c r="S51" s="449"/>
      <c r="T51" s="449"/>
      <c r="U51" s="449"/>
    </row>
    <row r="52" spans="1:21" ht="37.5">
      <c r="A52" s="459">
        <v>51</v>
      </c>
      <c r="B52" s="85" t="s">
        <v>763</v>
      </c>
      <c r="C52" s="622" t="s">
        <v>305</v>
      </c>
      <c r="D52" s="78">
        <v>8</v>
      </c>
      <c r="E52" s="79">
        <v>18735</v>
      </c>
      <c r="F52" s="619">
        <v>0</v>
      </c>
      <c r="G52" s="620">
        <v>18735</v>
      </c>
      <c r="H52" s="621">
        <v>149880</v>
      </c>
      <c r="I52" s="80" t="s">
        <v>389</v>
      </c>
      <c r="J52" s="80" t="s">
        <v>1406</v>
      </c>
      <c r="K52" s="449"/>
      <c r="L52" s="449"/>
      <c r="M52" s="449"/>
      <c r="N52" s="449"/>
      <c r="O52" s="449"/>
      <c r="P52" s="449"/>
      <c r="Q52" s="449"/>
      <c r="R52" s="449"/>
      <c r="S52" s="449"/>
      <c r="T52" s="449"/>
      <c r="U52" s="449"/>
    </row>
    <row r="53" spans="1:21" ht="37.5">
      <c r="A53" s="459">
        <v>52</v>
      </c>
      <c r="B53" s="85" t="s">
        <v>764</v>
      </c>
      <c r="C53" s="622" t="s">
        <v>305</v>
      </c>
      <c r="D53" s="78">
        <v>8</v>
      </c>
      <c r="E53" s="79">
        <v>29672</v>
      </c>
      <c r="F53" s="619">
        <v>0</v>
      </c>
      <c r="G53" s="620">
        <v>29672</v>
      </c>
      <c r="H53" s="621">
        <v>237376</v>
      </c>
      <c r="I53" s="80" t="s">
        <v>389</v>
      </c>
      <c r="J53" s="80" t="s">
        <v>1407</v>
      </c>
      <c r="K53" s="449"/>
      <c r="L53" s="449"/>
      <c r="M53" s="449"/>
      <c r="N53" s="449"/>
      <c r="O53" s="449"/>
      <c r="P53" s="449"/>
      <c r="Q53" s="449"/>
      <c r="R53" s="449"/>
      <c r="S53" s="449"/>
      <c r="T53" s="449"/>
      <c r="U53" s="449"/>
    </row>
    <row r="54" spans="1:21" ht="37.5">
      <c r="A54" s="459">
        <v>53</v>
      </c>
      <c r="B54" s="85" t="s">
        <v>765</v>
      </c>
      <c r="C54" s="622" t="s">
        <v>305</v>
      </c>
      <c r="D54" s="78">
        <v>8</v>
      </c>
      <c r="E54" s="79">
        <v>29672</v>
      </c>
      <c r="F54" s="619">
        <v>0</v>
      </c>
      <c r="G54" s="620">
        <v>29672</v>
      </c>
      <c r="H54" s="621">
        <v>237376</v>
      </c>
      <c r="I54" s="80" t="s">
        <v>389</v>
      </c>
      <c r="J54" s="80" t="s">
        <v>1407</v>
      </c>
      <c r="K54" s="449"/>
      <c r="L54" s="449"/>
      <c r="M54" s="449"/>
      <c r="N54" s="449"/>
      <c r="O54" s="449"/>
      <c r="P54" s="449"/>
      <c r="Q54" s="449"/>
      <c r="R54" s="449"/>
      <c r="S54" s="449"/>
      <c r="T54" s="449"/>
      <c r="U54" s="449"/>
    </row>
    <row r="55" spans="1:21" ht="37.5">
      <c r="A55" s="459">
        <v>54</v>
      </c>
      <c r="B55" s="85" t="s">
        <v>766</v>
      </c>
      <c r="C55" s="622" t="s">
        <v>305</v>
      </c>
      <c r="D55" s="78">
        <v>8</v>
      </c>
      <c r="E55" s="79">
        <v>27741</v>
      </c>
      <c r="F55" s="619">
        <v>0</v>
      </c>
      <c r="G55" s="620">
        <v>27741</v>
      </c>
      <c r="H55" s="621">
        <v>221928</v>
      </c>
      <c r="I55" s="80" t="s">
        <v>389</v>
      </c>
      <c r="J55" s="80" t="s">
        <v>1407</v>
      </c>
      <c r="K55" s="449"/>
      <c r="L55" s="449"/>
      <c r="M55" s="449"/>
      <c r="N55" s="449"/>
      <c r="O55" s="449"/>
      <c r="P55" s="449"/>
      <c r="Q55" s="449"/>
      <c r="R55" s="449"/>
      <c r="S55" s="449"/>
      <c r="T55" s="449"/>
      <c r="U55" s="449"/>
    </row>
    <row r="56" spans="1:21" ht="37.5">
      <c r="A56" s="459">
        <v>55</v>
      </c>
      <c r="B56" s="85" t="s">
        <v>767</v>
      </c>
      <c r="C56" s="622" t="s">
        <v>305</v>
      </c>
      <c r="D56" s="78">
        <v>8</v>
      </c>
      <c r="E56" s="79">
        <v>27741</v>
      </c>
      <c r="F56" s="619">
        <v>0</v>
      </c>
      <c r="G56" s="620">
        <v>27741</v>
      </c>
      <c r="H56" s="621">
        <v>221928</v>
      </c>
      <c r="I56" s="80" t="s">
        <v>389</v>
      </c>
      <c r="J56" s="80" t="s">
        <v>1407</v>
      </c>
      <c r="K56" s="449"/>
      <c r="L56" s="449"/>
      <c r="M56" s="449"/>
      <c r="N56" s="449"/>
      <c r="O56" s="449"/>
      <c r="P56" s="449"/>
      <c r="Q56" s="449"/>
      <c r="R56" s="449"/>
      <c r="S56" s="449"/>
      <c r="T56" s="449"/>
      <c r="U56" s="449"/>
    </row>
    <row r="57" spans="1:21" ht="37.5">
      <c r="A57" s="459">
        <v>56</v>
      </c>
      <c r="B57" s="85" t="s">
        <v>768</v>
      </c>
      <c r="C57" s="622" t="s">
        <v>305</v>
      </c>
      <c r="D57" s="78">
        <v>20</v>
      </c>
      <c r="E57" s="79">
        <v>27741</v>
      </c>
      <c r="F57" s="619">
        <v>0</v>
      </c>
      <c r="G57" s="620">
        <v>27741</v>
      </c>
      <c r="H57" s="621">
        <v>554820</v>
      </c>
      <c r="I57" s="80" t="s">
        <v>389</v>
      </c>
      <c r="J57" s="80" t="s">
        <v>1407</v>
      </c>
      <c r="K57" s="449"/>
      <c r="L57" s="449"/>
      <c r="M57" s="449"/>
      <c r="N57" s="449"/>
      <c r="O57" s="449"/>
      <c r="P57" s="449"/>
      <c r="Q57" s="449"/>
      <c r="R57" s="449"/>
      <c r="S57" s="449"/>
      <c r="T57" s="449"/>
      <c r="U57" s="449"/>
    </row>
    <row r="58" spans="1:21" ht="37.5">
      <c r="A58" s="459">
        <v>57</v>
      </c>
      <c r="B58" s="76" t="s">
        <v>59</v>
      </c>
      <c r="C58" s="99" t="s">
        <v>312</v>
      </c>
      <c r="D58" s="78">
        <v>16</v>
      </c>
      <c r="E58" s="79"/>
      <c r="F58" s="619"/>
      <c r="G58" s="620">
        <v>0</v>
      </c>
      <c r="H58" s="621">
        <v>0</v>
      </c>
      <c r="I58" s="80"/>
      <c r="J58" s="80"/>
      <c r="K58" s="449"/>
      <c r="L58" s="449"/>
      <c r="M58" s="449"/>
      <c r="N58" s="449"/>
      <c r="O58" s="449"/>
      <c r="P58" s="449"/>
      <c r="Q58" s="449"/>
      <c r="R58" s="449"/>
      <c r="S58" s="449"/>
      <c r="T58" s="449"/>
      <c r="U58" s="449"/>
    </row>
    <row r="59" spans="1:21" s="84" customFormat="1" ht="37.5">
      <c r="A59" s="459">
        <v>58</v>
      </c>
      <c r="B59" s="76" t="s">
        <v>769</v>
      </c>
      <c r="C59" s="99" t="s">
        <v>305</v>
      </c>
      <c r="D59" s="78">
        <v>8</v>
      </c>
      <c r="E59" s="79">
        <v>8643</v>
      </c>
      <c r="F59" s="619">
        <v>0</v>
      </c>
      <c r="G59" s="620">
        <v>8643</v>
      </c>
      <c r="H59" s="621">
        <v>69144</v>
      </c>
      <c r="I59" s="83" t="s">
        <v>389</v>
      </c>
      <c r="J59" s="83" t="s">
        <v>1405</v>
      </c>
      <c r="K59" s="465"/>
      <c r="L59" s="465"/>
      <c r="M59" s="465"/>
      <c r="N59" s="465"/>
      <c r="O59" s="465"/>
      <c r="P59" s="465"/>
      <c r="Q59" s="465"/>
      <c r="R59" s="465"/>
      <c r="S59" s="465"/>
      <c r="T59" s="465"/>
      <c r="U59" s="465"/>
    </row>
    <row r="60" spans="1:21" ht="37.5">
      <c r="A60" s="459">
        <v>59</v>
      </c>
      <c r="B60" s="76" t="s">
        <v>770</v>
      </c>
      <c r="C60" s="99" t="s">
        <v>305</v>
      </c>
      <c r="D60" s="78">
        <v>8</v>
      </c>
      <c r="E60" s="79">
        <v>9368</v>
      </c>
      <c r="F60" s="619">
        <v>0</v>
      </c>
      <c r="G60" s="620">
        <v>9368</v>
      </c>
      <c r="H60" s="621">
        <v>74944</v>
      </c>
      <c r="I60" s="80" t="s">
        <v>389</v>
      </c>
      <c r="J60" s="80" t="s">
        <v>1405</v>
      </c>
      <c r="K60" s="449"/>
      <c r="L60" s="449"/>
      <c r="M60" s="449"/>
      <c r="N60" s="449"/>
      <c r="O60" s="449"/>
      <c r="P60" s="449"/>
      <c r="Q60" s="449"/>
      <c r="R60" s="449"/>
      <c r="S60" s="449"/>
      <c r="T60" s="449"/>
      <c r="U60" s="449"/>
    </row>
    <row r="61" spans="1:21" ht="37.5">
      <c r="A61" s="459">
        <v>60</v>
      </c>
      <c r="B61" s="76" t="s">
        <v>771</v>
      </c>
      <c r="C61" s="99" t="s">
        <v>305</v>
      </c>
      <c r="D61" s="78">
        <v>8</v>
      </c>
      <c r="E61" s="79">
        <v>9368</v>
      </c>
      <c r="F61" s="619">
        <v>0</v>
      </c>
      <c r="G61" s="620">
        <v>9368</v>
      </c>
      <c r="H61" s="621">
        <v>74944</v>
      </c>
      <c r="I61" s="80" t="s">
        <v>389</v>
      </c>
      <c r="J61" s="80" t="s">
        <v>1405</v>
      </c>
      <c r="K61" s="449"/>
      <c r="L61" s="449"/>
      <c r="M61" s="449"/>
      <c r="N61" s="449"/>
      <c r="O61" s="449"/>
      <c r="P61" s="449"/>
      <c r="Q61" s="449"/>
      <c r="R61" s="449"/>
      <c r="S61" s="449"/>
      <c r="T61" s="449"/>
      <c r="U61" s="449"/>
    </row>
    <row r="62" spans="1:21" ht="37.5">
      <c r="A62" s="459">
        <v>61</v>
      </c>
      <c r="B62" s="76" t="s">
        <v>772</v>
      </c>
      <c r="C62" s="99" t="s">
        <v>305</v>
      </c>
      <c r="D62" s="78">
        <v>12</v>
      </c>
      <c r="E62" s="79">
        <v>9368</v>
      </c>
      <c r="F62" s="619">
        <v>0</v>
      </c>
      <c r="G62" s="620">
        <v>9368</v>
      </c>
      <c r="H62" s="621">
        <v>112416</v>
      </c>
      <c r="I62" s="80" t="s">
        <v>389</v>
      </c>
      <c r="J62" s="80" t="s">
        <v>1405</v>
      </c>
      <c r="K62" s="449"/>
      <c r="L62" s="449"/>
      <c r="M62" s="449"/>
      <c r="N62" s="449"/>
      <c r="O62" s="449"/>
      <c r="P62" s="449"/>
      <c r="Q62" s="449"/>
      <c r="R62" s="449"/>
      <c r="S62" s="449"/>
      <c r="T62" s="449"/>
      <c r="U62" s="449"/>
    </row>
    <row r="63" spans="1:21" ht="37.5">
      <c r="A63" s="459">
        <v>62</v>
      </c>
      <c r="B63" s="76" t="s">
        <v>773</v>
      </c>
      <c r="C63" s="99" t="s">
        <v>305</v>
      </c>
      <c r="D63" s="78">
        <v>12</v>
      </c>
      <c r="E63" s="79">
        <v>9368</v>
      </c>
      <c r="F63" s="619">
        <v>0</v>
      </c>
      <c r="G63" s="620">
        <v>9368</v>
      </c>
      <c r="H63" s="621">
        <v>112416</v>
      </c>
      <c r="I63" s="80" t="s">
        <v>389</v>
      </c>
      <c r="J63" s="80" t="s">
        <v>1405</v>
      </c>
      <c r="K63" s="449"/>
      <c r="L63" s="449"/>
      <c r="M63" s="449"/>
      <c r="N63" s="449"/>
      <c r="O63" s="449"/>
      <c r="P63" s="449"/>
      <c r="Q63" s="449"/>
      <c r="R63" s="449"/>
      <c r="S63" s="449"/>
      <c r="T63" s="449"/>
      <c r="U63" s="449"/>
    </row>
    <row r="64" spans="1:21" ht="37.5">
      <c r="A64" s="459">
        <v>63</v>
      </c>
      <c r="B64" s="76" t="s">
        <v>60</v>
      </c>
      <c r="C64" s="99" t="s">
        <v>305</v>
      </c>
      <c r="D64" s="78">
        <v>600</v>
      </c>
      <c r="E64" s="79"/>
      <c r="F64" s="619"/>
      <c r="G64" s="620">
        <v>0</v>
      </c>
      <c r="H64" s="621">
        <v>0</v>
      </c>
      <c r="I64" s="80"/>
      <c r="J64" s="80"/>
      <c r="K64" s="449"/>
      <c r="L64" s="449"/>
      <c r="M64" s="449"/>
      <c r="N64" s="449"/>
      <c r="O64" s="449"/>
      <c r="P64" s="449"/>
      <c r="Q64" s="449"/>
      <c r="R64" s="449"/>
      <c r="S64" s="449"/>
      <c r="T64" s="449"/>
      <c r="U64" s="449"/>
    </row>
    <row r="65" spans="1:21" s="88" customFormat="1" ht="37.5">
      <c r="A65" s="459">
        <v>64</v>
      </c>
      <c r="B65" s="76" t="s">
        <v>61</v>
      </c>
      <c r="C65" s="99" t="s">
        <v>305</v>
      </c>
      <c r="D65" s="78">
        <v>10</v>
      </c>
      <c r="E65" s="79"/>
      <c r="F65" s="619"/>
      <c r="G65" s="620">
        <v>0</v>
      </c>
      <c r="H65" s="621">
        <v>0</v>
      </c>
      <c r="I65" s="89"/>
      <c r="J65" s="89"/>
      <c r="K65" s="467"/>
      <c r="L65" s="467"/>
      <c r="M65" s="467"/>
      <c r="N65" s="467"/>
      <c r="O65" s="467"/>
      <c r="P65" s="467"/>
      <c r="Q65" s="467"/>
      <c r="R65" s="467"/>
      <c r="S65" s="467"/>
      <c r="T65" s="467"/>
      <c r="U65" s="467"/>
    </row>
    <row r="66" spans="1:21" s="88" customFormat="1" ht="37.5">
      <c r="A66" s="459">
        <v>65</v>
      </c>
      <c r="B66" s="76" t="s">
        <v>62</v>
      </c>
      <c r="C66" s="99" t="s">
        <v>305</v>
      </c>
      <c r="D66" s="78">
        <v>150</v>
      </c>
      <c r="E66" s="79"/>
      <c r="F66" s="619"/>
      <c r="G66" s="620">
        <v>0</v>
      </c>
      <c r="H66" s="621">
        <v>0</v>
      </c>
      <c r="I66" s="89"/>
      <c r="J66" s="89"/>
      <c r="K66" s="467"/>
      <c r="L66" s="467"/>
      <c r="M66" s="467"/>
      <c r="N66" s="467"/>
      <c r="O66" s="467"/>
      <c r="P66" s="467"/>
      <c r="Q66" s="467"/>
      <c r="R66" s="467"/>
      <c r="S66" s="467"/>
      <c r="T66" s="467"/>
      <c r="U66" s="467"/>
    </row>
    <row r="67" spans="1:21" s="88" customFormat="1" ht="18.75">
      <c r="A67" s="459">
        <v>66</v>
      </c>
      <c r="B67" s="76" t="s">
        <v>63</v>
      </c>
      <c r="C67" s="99" t="s">
        <v>305</v>
      </c>
      <c r="D67" s="78">
        <v>40</v>
      </c>
      <c r="E67" s="79"/>
      <c r="F67" s="619"/>
      <c r="G67" s="620">
        <v>0</v>
      </c>
      <c r="H67" s="621">
        <v>0</v>
      </c>
      <c r="I67" s="89"/>
      <c r="J67" s="89"/>
      <c r="K67" s="467"/>
      <c r="L67" s="467"/>
      <c r="M67" s="467"/>
      <c r="N67" s="467"/>
      <c r="O67" s="467"/>
      <c r="P67" s="467"/>
      <c r="Q67" s="467"/>
      <c r="R67" s="467"/>
      <c r="S67" s="467"/>
      <c r="T67" s="467"/>
      <c r="U67" s="467"/>
    </row>
    <row r="68" spans="1:21" s="88" customFormat="1" ht="18.75">
      <c r="A68" s="459">
        <v>67</v>
      </c>
      <c r="B68" s="76" t="s">
        <v>64</v>
      </c>
      <c r="C68" s="99" t="s">
        <v>305</v>
      </c>
      <c r="D68" s="78">
        <v>40</v>
      </c>
      <c r="E68" s="79"/>
      <c r="F68" s="619"/>
      <c r="G68" s="620">
        <v>0</v>
      </c>
      <c r="H68" s="621">
        <v>0</v>
      </c>
      <c r="I68" s="89"/>
      <c r="J68" s="89"/>
      <c r="K68" s="467"/>
      <c r="L68" s="467"/>
      <c r="M68" s="467"/>
      <c r="N68" s="467"/>
      <c r="O68" s="467"/>
      <c r="P68" s="467"/>
      <c r="Q68" s="467"/>
      <c r="R68" s="467"/>
      <c r="S68" s="467"/>
      <c r="T68" s="467"/>
      <c r="U68" s="467"/>
    </row>
    <row r="69" spans="1:21" s="88" customFormat="1" ht="37.5">
      <c r="A69" s="459">
        <v>68</v>
      </c>
      <c r="B69" s="76" t="s">
        <v>65</v>
      </c>
      <c r="C69" s="99" t="s">
        <v>305</v>
      </c>
      <c r="D69" s="78">
        <v>12</v>
      </c>
      <c r="E69" s="79">
        <v>43272</v>
      </c>
      <c r="F69" s="619">
        <v>0</v>
      </c>
      <c r="G69" s="620">
        <v>43272</v>
      </c>
      <c r="H69" s="621">
        <v>519264</v>
      </c>
      <c r="I69" s="89" t="s">
        <v>389</v>
      </c>
      <c r="J69" s="89" t="s">
        <v>1408</v>
      </c>
      <c r="K69" s="467"/>
      <c r="L69" s="467"/>
      <c r="M69" s="467"/>
      <c r="N69" s="467"/>
      <c r="O69" s="467"/>
      <c r="P69" s="467"/>
      <c r="Q69" s="467"/>
      <c r="R69" s="467"/>
      <c r="S69" s="467"/>
      <c r="T69" s="467"/>
      <c r="U69" s="467"/>
    </row>
    <row r="70" spans="1:21" s="88" customFormat="1" ht="37.5">
      <c r="A70" s="459">
        <v>69</v>
      </c>
      <c r="B70" s="76" t="s">
        <v>774</v>
      </c>
      <c r="C70" s="99" t="s">
        <v>898</v>
      </c>
      <c r="D70" s="78">
        <v>4</v>
      </c>
      <c r="E70" s="79"/>
      <c r="F70" s="619"/>
      <c r="G70" s="620">
        <v>0</v>
      </c>
      <c r="H70" s="621">
        <v>0</v>
      </c>
      <c r="I70" s="89"/>
      <c r="J70" s="89"/>
      <c r="K70" s="467"/>
      <c r="L70" s="467"/>
      <c r="M70" s="467"/>
      <c r="N70" s="467"/>
      <c r="O70" s="467"/>
      <c r="P70" s="467"/>
      <c r="Q70" s="467"/>
      <c r="R70" s="467"/>
      <c r="S70" s="467"/>
      <c r="T70" s="467"/>
      <c r="U70" s="467"/>
    </row>
    <row r="71" spans="1:21" s="88" customFormat="1" ht="37.5">
      <c r="A71" s="459">
        <v>70</v>
      </c>
      <c r="B71" s="76" t="s">
        <v>775</v>
      </c>
      <c r="C71" s="99" t="s">
        <v>898</v>
      </c>
      <c r="D71" s="78">
        <v>4</v>
      </c>
      <c r="E71" s="79"/>
      <c r="F71" s="619"/>
      <c r="G71" s="620">
        <v>0</v>
      </c>
      <c r="H71" s="621">
        <v>0</v>
      </c>
      <c r="I71" s="89"/>
      <c r="J71" s="89"/>
      <c r="K71" s="467"/>
      <c r="L71" s="467"/>
      <c r="M71" s="467"/>
      <c r="N71" s="467"/>
      <c r="O71" s="467"/>
      <c r="P71" s="467"/>
      <c r="Q71" s="467"/>
      <c r="R71" s="467"/>
      <c r="S71" s="467"/>
      <c r="T71" s="467"/>
      <c r="U71" s="467"/>
    </row>
    <row r="72" spans="1:21" s="88" customFormat="1" ht="18.75">
      <c r="A72" s="459">
        <v>71</v>
      </c>
      <c r="B72" s="76" t="s">
        <v>66</v>
      </c>
      <c r="C72" s="99" t="s">
        <v>305</v>
      </c>
      <c r="D72" s="78">
        <v>4800</v>
      </c>
      <c r="E72" s="79"/>
      <c r="F72" s="619"/>
      <c r="G72" s="620">
        <v>0</v>
      </c>
      <c r="H72" s="621">
        <v>0</v>
      </c>
      <c r="I72" s="89"/>
      <c r="J72" s="89"/>
      <c r="K72" s="467"/>
      <c r="L72" s="467"/>
      <c r="M72" s="467"/>
      <c r="N72" s="467"/>
      <c r="O72" s="467"/>
      <c r="P72" s="467"/>
      <c r="Q72" s="467"/>
      <c r="R72" s="467"/>
      <c r="S72" s="467"/>
      <c r="T72" s="467"/>
      <c r="U72" s="467"/>
    </row>
    <row r="73" spans="1:21" s="88" customFormat="1" ht="18.75">
      <c r="A73" s="459">
        <v>72</v>
      </c>
      <c r="B73" s="76" t="s">
        <v>67</v>
      </c>
      <c r="C73" s="99" t="s">
        <v>313</v>
      </c>
      <c r="D73" s="78">
        <v>2</v>
      </c>
      <c r="E73" s="79"/>
      <c r="F73" s="619"/>
      <c r="G73" s="620">
        <v>0</v>
      </c>
      <c r="H73" s="621">
        <v>0</v>
      </c>
      <c r="I73" s="89"/>
      <c r="J73" s="89"/>
      <c r="K73" s="467"/>
      <c r="L73" s="467"/>
      <c r="M73" s="467"/>
      <c r="N73" s="467"/>
      <c r="O73" s="467"/>
      <c r="P73" s="467"/>
      <c r="Q73" s="467"/>
      <c r="R73" s="467"/>
      <c r="S73" s="467"/>
      <c r="T73" s="467"/>
      <c r="U73" s="467"/>
    </row>
    <row r="74" spans="1:21" s="88" customFormat="1" ht="18.75">
      <c r="A74" s="459">
        <v>73</v>
      </c>
      <c r="B74" s="76" t="s">
        <v>68</v>
      </c>
      <c r="C74" s="99" t="s">
        <v>305</v>
      </c>
      <c r="D74" s="78">
        <v>40</v>
      </c>
      <c r="E74" s="79"/>
      <c r="F74" s="619"/>
      <c r="G74" s="620">
        <v>0</v>
      </c>
      <c r="H74" s="621">
        <v>0</v>
      </c>
      <c r="I74" s="89"/>
      <c r="J74" s="89"/>
      <c r="K74" s="467"/>
      <c r="L74" s="467"/>
      <c r="M74" s="467"/>
      <c r="N74" s="467"/>
      <c r="O74" s="467"/>
      <c r="P74" s="467"/>
      <c r="Q74" s="467"/>
      <c r="R74" s="467"/>
      <c r="S74" s="467"/>
      <c r="T74" s="467"/>
      <c r="U74" s="467"/>
    </row>
    <row r="75" spans="1:21" s="88" customFormat="1" ht="18.75">
      <c r="A75" s="459">
        <v>74</v>
      </c>
      <c r="B75" s="76" t="s">
        <v>69</v>
      </c>
      <c r="C75" s="99" t="s">
        <v>305</v>
      </c>
      <c r="D75" s="78">
        <v>20</v>
      </c>
      <c r="E75" s="79"/>
      <c r="F75" s="619"/>
      <c r="G75" s="620">
        <v>0</v>
      </c>
      <c r="H75" s="621">
        <v>0</v>
      </c>
      <c r="I75" s="89"/>
      <c r="J75" s="89"/>
      <c r="K75" s="467"/>
      <c r="L75" s="467"/>
      <c r="M75" s="467"/>
      <c r="N75" s="467"/>
      <c r="O75" s="467"/>
      <c r="P75" s="467"/>
      <c r="Q75" s="467"/>
      <c r="R75" s="467"/>
      <c r="S75" s="467"/>
      <c r="T75" s="467"/>
      <c r="U75" s="467"/>
    </row>
    <row r="76" spans="1:21" ht="18.75">
      <c r="A76" s="459">
        <v>75</v>
      </c>
      <c r="B76" s="76" t="s">
        <v>70</v>
      </c>
      <c r="C76" s="99" t="s">
        <v>305</v>
      </c>
      <c r="D76" s="78">
        <v>20</v>
      </c>
      <c r="E76" s="79"/>
      <c r="F76" s="619"/>
      <c r="G76" s="620">
        <v>0</v>
      </c>
      <c r="H76" s="621">
        <v>0</v>
      </c>
      <c r="I76" s="80"/>
      <c r="J76" s="80"/>
      <c r="K76" s="449"/>
      <c r="L76" s="449"/>
      <c r="M76" s="449"/>
      <c r="N76" s="449"/>
      <c r="O76" s="449"/>
      <c r="P76" s="449"/>
      <c r="Q76" s="449"/>
      <c r="R76" s="449"/>
      <c r="S76" s="449"/>
      <c r="T76" s="449"/>
      <c r="U76" s="449"/>
    </row>
    <row r="77" spans="1:21" ht="18.75">
      <c r="A77" s="459">
        <v>76</v>
      </c>
      <c r="B77" s="76" t="s">
        <v>71</v>
      </c>
      <c r="C77" s="99" t="s">
        <v>305</v>
      </c>
      <c r="D77" s="78">
        <v>40</v>
      </c>
      <c r="E77" s="79"/>
      <c r="F77" s="619"/>
      <c r="G77" s="620">
        <v>0</v>
      </c>
      <c r="H77" s="621">
        <v>0</v>
      </c>
      <c r="I77" s="80"/>
      <c r="J77" s="80"/>
      <c r="K77" s="449"/>
      <c r="L77" s="449"/>
      <c r="M77" s="449"/>
      <c r="N77" s="449"/>
      <c r="O77" s="449"/>
      <c r="P77" s="449"/>
      <c r="Q77" s="449"/>
      <c r="R77" s="449"/>
      <c r="S77" s="449"/>
      <c r="T77" s="449"/>
      <c r="U77" s="449"/>
    </row>
    <row r="78" spans="1:21" ht="18.75">
      <c r="A78" s="459">
        <v>77</v>
      </c>
      <c r="B78" s="76" t="s">
        <v>72</v>
      </c>
      <c r="C78" s="99" t="s">
        <v>305</v>
      </c>
      <c r="D78" s="78">
        <v>40</v>
      </c>
      <c r="E78" s="79"/>
      <c r="F78" s="619"/>
      <c r="G78" s="620">
        <v>0</v>
      </c>
      <c r="H78" s="621">
        <v>0</v>
      </c>
      <c r="I78" s="80"/>
      <c r="J78" s="80"/>
      <c r="K78" s="449"/>
      <c r="L78" s="449"/>
      <c r="M78" s="449"/>
      <c r="N78" s="449"/>
      <c r="O78" s="449"/>
      <c r="P78" s="449"/>
      <c r="Q78" s="449"/>
      <c r="R78" s="449"/>
      <c r="S78" s="449"/>
      <c r="T78" s="449"/>
      <c r="U78" s="449"/>
    </row>
    <row r="79" spans="1:21" ht="18.75">
      <c r="A79" s="459">
        <v>78</v>
      </c>
      <c r="B79" s="76" t="s">
        <v>73</v>
      </c>
      <c r="C79" s="99" t="s">
        <v>305</v>
      </c>
      <c r="D79" s="78">
        <v>80</v>
      </c>
      <c r="E79" s="79"/>
      <c r="F79" s="619"/>
      <c r="G79" s="620">
        <v>0</v>
      </c>
      <c r="H79" s="621">
        <v>0</v>
      </c>
      <c r="I79" s="80"/>
      <c r="J79" s="80"/>
      <c r="K79" s="449"/>
      <c r="L79" s="449"/>
      <c r="M79" s="449"/>
      <c r="N79" s="449"/>
      <c r="O79" s="449"/>
      <c r="P79" s="449"/>
      <c r="Q79" s="449"/>
      <c r="R79" s="449"/>
      <c r="S79" s="449"/>
      <c r="T79" s="449"/>
      <c r="U79" s="449"/>
    </row>
    <row r="80" spans="1:21" s="90" customFormat="1" ht="18.75">
      <c r="A80" s="459">
        <v>79</v>
      </c>
      <c r="B80" s="76" t="s">
        <v>74</v>
      </c>
      <c r="C80" s="99" t="s">
        <v>305</v>
      </c>
      <c r="D80" s="78">
        <v>600</v>
      </c>
      <c r="E80" s="79"/>
      <c r="F80" s="619"/>
      <c r="G80" s="620">
        <v>0</v>
      </c>
      <c r="H80" s="621">
        <v>0</v>
      </c>
      <c r="I80" s="96"/>
      <c r="J80" s="96"/>
      <c r="K80" s="468"/>
      <c r="L80" s="468"/>
      <c r="M80" s="468"/>
      <c r="N80" s="468"/>
      <c r="O80" s="468"/>
      <c r="P80" s="468"/>
      <c r="Q80" s="468"/>
      <c r="R80" s="468"/>
      <c r="S80" s="468"/>
      <c r="T80" s="468"/>
      <c r="U80" s="468"/>
    </row>
    <row r="81" spans="1:21" s="84" customFormat="1" ht="18.75">
      <c r="A81" s="459">
        <v>80</v>
      </c>
      <c r="B81" s="76" t="s">
        <v>75</v>
      </c>
      <c r="C81" s="99" t="s">
        <v>305</v>
      </c>
      <c r="D81" s="78">
        <v>200</v>
      </c>
      <c r="E81" s="79"/>
      <c r="F81" s="619"/>
      <c r="G81" s="620">
        <v>0</v>
      </c>
      <c r="H81" s="621">
        <v>0</v>
      </c>
      <c r="I81" s="83"/>
      <c r="J81" s="83"/>
      <c r="K81" s="465"/>
      <c r="L81" s="465"/>
      <c r="M81" s="465"/>
      <c r="N81" s="465"/>
      <c r="O81" s="465"/>
      <c r="P81" s="465"/>
      <c r="Q81" s="465"/>
      <c r="R81" s="465"/>
      <c r="S81" s="465"/>
      <c r="T81" s="465"/>
      <c r="U81" s="465"/>
    </row>
    <row r="82" spans="1:21" ht="18.75">
      <c r="A82" s="459">
        <v>81</v>
      </c>
      <c r="B82" s="76" t="s">
        <v>76</v>
      </c>
      <c r="C82" s="99" t="s">
        <v>305</v>
      </c>
      <c r="D82" s="78">
        <v>600</v>
      </c>
      <c r="E82" s="79"/>
      <c r="F82" s="619"/>
      <c r="G82" s="620">
        <v>0</v>
      </c>
      <c r="H82" s="621">
        <v>0</v>
      </c>
      <c r="I82" s="80"/>
      <c r="J82" s="80"/>
      <c r="K82" s="449"/>
      <c r="L82" s="449"/>
      <c r="M82" s="449"/>
      <c r="N82" s="449"/>
      <c r="O82" s="449"/>
      <c r="P82" s="449"/>
      <c r="Q82" s="449"/>
      <c r="R82" s="449"/>
      <c r="S82" s="449"/>
      <c r="T82" s="449"/>
      <c r="U82" s="449"/>
    </row>
    <row r="83" spans="1:21" s="84" customFormat="1" ht="36.75">
      <c r="A83" s="459">
        <v>82</v>
      </c>
      <c r="B83" s="624" t="s">
        <v>776</v>
      </c>
      <c r="C83" s="622" t="s">
        <v>305</v>
      </c>
      <c r="D83" s="78">
        <v>4</v>
      </c>
      <c r="E83" s="79"/>
      <c r="F83" s="619"/>
      <c r="G83" s="620">
        <v>0</v>
      </c>
      <c r="H83" s="621">
        <v>0</v>
      </c>
      <c r="I83" s="83"/>
      <c r="J83" s="83"/>
      <c r="K83" s="465"/>
      <c r="L83" s="465"/>
      <c r="M83" s="465"/>
      <c r="N83" s="465"/>
      <c r="O83" s="465"/>
      <c r="P83" s="465"/>
      <c r="Q83" s="465"/>
      <c r="R83" s="465"/>
      <c r="S83" s="465"/>
      <c r="T83" s="465"/>
      <c r="U83" s="465"/>
    </row>
    <row r="84" spans="1:21" s="84" customFormat="1" ht="54.75">
      <c r="A84" s="459">
        <v>83</v>
      </c>
      <c r="B84" s="624" t="s">
        <v>777</v>
      </c>
      <c r="C84" s="622" t="s">
        <v>305</v>
      </c>
      <c r="D84" s="78">
        <v>4</v>
      </c>
      <c r="E84" s="79"/>
      <c r="F84" s="619"/>
      <c r="G84" s="620">
        <v>0</v>
      </c>
      <c r="H84" s="621">
        <v>0</v>
      </c>
      <c r="I84" s="83"/>
      <c r="J84" s="83"/>
      <c r="K84" s="465"/>
      <c r="L84" s="465"/>
      <c r="M84" s="465"/>
      <c r="N84" s="465"/>
      <c r="O84" s="465"/>
      <c r="P84" s="465"/>
      <c r="Q84" s="465"/>
      <c r="R84" s="465"/>
      <c r="S84" s="465"/>
      <c r="T84" s="465"/>
      <c r="U84" s="465"/>
    </row>
    <row r="85" spans="1:21" s="84" customFormat="1" ht="37.5">
      <c r="A85" s="459">
        <v>84</v>
      </c>
      <c r="B85" s="76" t="s">
        <v>778</v>
      </c>
      <c r="C85" s="99" t="s">
        <v>305</v>
      </c>
      <c r="D85" s="78">
        <v>4</v>
      </c>
      <c r="E85" s="79"/>
      <c r="F85" s="619"/>
      <c r="G85" s="620">
        <v>0</v>
      </c>
      <c r="H85" s="621">
        <v>0</v>
      </c>
      <c r="I85" s="83"/>
      <c r="J85" s="83"/>
      <c r="K85" s="465"/>
      <c r="L85" s="465"/>
      <c r="M85" s="465"/>
      <c r="N85" s="465"/>
      <c r="O85" s="465"/>
      <c r="P85" s="465"/>
      <c r="Q85" s="465"/>
      <c r="R85" s="465"/>
      <c r="S85" s="465"/>
      <c r="T85" s="465"/>
      <c r="U85" s="465"/>
    </row>
    <row r="86" spans="1:21" s="84" customFormat="1" ht="37.5">
      <c r="A86" s="459">
        <v>85</v>
      </c>
      <c r="B86" s="76" t="s">
        <v>79</v>
      </c>
      <c r="C86" s="99" t="s">
        <v>305</v>
      </c>
      <c r="D86" s="78">
        <v>160</v>
      </c>
      <c r="E86" s="79">
        <v>1375</v>
      </c>
      <c r="F86" s="619">
        <v>0</v>
      </c>
      <c r="G86" s="620">
        <v>1375</v>
      </c>
      <c r="H86" s="621">
        <v>220000</v>
      </c>
      <c r="I86" s="83" t="s">
        <v>1465</v>
      </c>
      <c r="J86" s="83" t="s">
        <v>1466</v>
      </c>
      <c r="K86" s="465"/>
      <c r="L86" s="465"/>
      <c r="M86" s="465"/>
      <c r="N86" s="465"/>
      <c r="O86" s="465"/>
      <c r="P86" s="465"/>
      <c r="Q86" s="465"/>
      <c r="R86" s="465"/>
      <c r="S86" s="465"/>
      <c r="T86" s="465"/>
      <c r="U86" s="465"/>
    </row>
    <row r="87" spans="1:21" ht="56.25">
      <c r="A87" s="459">
        <v>86</v>
      </c>
      <c r="B87" s="76" t="s">
        <v>81</v>
      </c>
      <c r="C87" s="99" t="s">
        <v>305</v>
      </c>
      <c r="D87" s="78">
        <v>800</v>
      </c>
      <c r="E87" s="79">
        <v>2596</v>
      </c>
      <c r="F87" s="619">
        <v>0</v>
      </c>
      <c r="G87" s="620">
        <v>2596</v>
      </c>
      <c r="H87" s="621">
        <v>2076800</v>
      </c>
      <c r="I87" s="80" t="s">
        <v>1465</v>
      </c>
      <c r="J87" s="80" t="s">
        <v>1467</v>
      </c>
      <c r="K87" s="449"/>
      <c r="L87" s="449"/>
      <c r="M87" s="449"/>
      <c r="N87" s="449"/>
      <c r="O87" s="449"/>
      <c r="P87" s="449"/>
      <c r="Q87" s="449"/>
      <c r="R87" s="449"/>
      <c r="S87" s="449"/>
      <c r="T87" s="449"/>
      <c r="U87" s="449"/>
    </row>
    <row r="88" spans="1:21" ht="37.5">
      <c r="A88" s="459">
        <v>87</v>
      </c>
      <c r="B88" s="76" t="s">
        <v>80</v>
      </c>
      <c r="C88" s="99" t="s">
        <v>305</v>
      </c>
      <c r="D88" s="78">
        <v>800</v>
      </c>
      <c r="E88" s="79">
        <v>1375</v>
      </c>
      <c r="F88" s="623">
        <v>0</v>
      </c>
      <c r="G88" s="620">
        <v>1375</v>
      </c>
      <c r="H88" s="621">
        <v>1100000</v>
      </c>
      <c r="I88" s="80" t="s">
        <v>1465</v>
      </c>
      <c r="J88" s="80" t="s">
        <v>1466</v>
      </c>
      <c r="K88" s="449"/>
      <c r="L88" s="449"/>
      <c r="M88" s="449"/>
      <c r="N88" s="449"/>
      <c r="O88" s="449"/>
      <c r="P88" s="449"/>
      <c r="Q88" s="449"/>
      <c r="R88" s="449"/>
      <c r="S88" s="449"/>
      <c r="T88" s="449"/>
      <c r="U88" s="449"/>
    </row>
    <row r="89" spans="1:21" ht="37.5">
      <c r="A89" s="459">
        <v>88</v>
      </c>
      <c r="B89" s="76" t="s">
        <v>82</v>
      </c>
      <c r="C89" s="99" t="s">
        <v>305</v>
      </c>
      <c r="D89" s="78">
        <v>3200</v>
      </c>
      <c r="E89" s="79">
        <v>1375</v>
      </c>
      <c r="F89" s="619">
        <v>0</v>
      </c>
      <c r="G89" s="620">
        <v>1375</v>
      </c>
      <c r="H89" s="621">
        <v>4400000</v>
      </c>
      <c r="I89" s="80" t="s">
        <v>1465</v>
      </c>
      <c r="J89" s="80" t="s">
        <v>1466</v>
      </c>
      <c r="K89" s="449"/>
      <c r="L89" s="449"/>
      <c r="M89" s="449"/>
      <c r="N89" s="449"/>
      <c r="O89" s="449"/>
      <c r="P89" s="449"/>
      <c r="Q89" s="449"/>
      <c r="R89" s="449"/>
      <c r="S89" s="449"/>
      <c r="T89" s="449"/>
      <c r="U89" s="449"/>
    </row>
    <row r="90" spans="1:21" ht="37.5">
      <c r="A90" s="459">
        <v>89</v>
      </c>
      <c r="B90" s="76" t="s">
        <v>779</v>
      </c>
      <c r="C90" s="99" t="s">
        <v>305</v>
      </c>
      <c r="D90" s="78">
        <v>4000</v>
      </c>
      <c r="E90" s="79">
        <v>2596</v>
      </c>
      <c r="F90" s="619">
        <v>0</v>
      </c>
      <c r="G90" s="620">
        <v>2596</v>
      </c>
      <c r="H90" s="621">
        <v>10384000</v>
      </c>
      <c r="I90" s="80" t="s">
        <v>1465</v>
      </c>
      <c r="J90" s="80" t="s">
        <v>1467</v>
      </c>
      <c r="K90" s="449"/>
      <c r="L90" s="449"/>
      <c r="M90" s="449"/>
      <c r="N90" s="449"/>
      <c r="O90" s="449"/>
      <c r="P90" s="449"/>
      <c r="Q90" s="449"/>
      <c r="R90" s="449"/>
      <c r="S90" s="449"/>
      <c r="T90" s="449"/>
      <c r="U90" s="449"/>
    </row>
    <row r="91" spans="1:21" ht="37.5">
      <c r="A91" s="459">
        <v>90</v>
      </c>
      <c r="B91" s="85" t="s">
        <v>780</v>
      </c>
      <c r="C91" s="622" t="s">
        <v>305</v>
      </c>
      <c r="D91" s="78">
        <v>200</v>
      </c>
      <c r="E91" s="79">
        <v>2596</v>
      </c>
      <c r="F91" s="619">
        <v>0</v>
      </c>
      <c r="G91" s="620">
        <v>2596</v>
      </c>
      <c r="H91" s="621">
        <v>519200</v>
      </c>
      <c r="I91" s="80" t="s">
        <v>1465</v>
      </c>
      <c r="J91" s="80" t="s">
        <v>1467</v>
      </c>
      <c r="K91" s="449"/>
      <c r="L91" s="449"/>
      <c r="M91" s="449"/>
      <c r="N91" s="449"/>
      <c r="O91" s="449"/>
      <c r="P91" s="449"/>
      <c r="Q91" s="449"/>
      <c r="R91" s="449"/>
      <c r="S91" s="449"/>
      <c r="T91" s="449"/>
      <c r="U91" s="449"/>
    </row>
    <row r="92" spans="1:21" ht="37.5">
      <c r="A92" s="459">
        <v>91</v>
      </c>
      <c r="B92" s="76" t="s">
        <v>83</v>
      </c>
      <c r="C92" s="99" t="s">
        <v>305</v>
      </c>
      <c r="D92" s="78">
        <v>1200</v>
      </c>
      <c r="E92" s="79">
        <v>1375</v>
      </c>
      <c r="F92" s="462">
        <v>0</v>
      </c>
      <c r="G92" s="620">
        <v>1375</v>
      </c>
      <c r="H92" s="621">
        <v>1650000</v>
      </c>
      <c r="I92" s="80" t="s">
        <v>1465</v>
      </c>
      <c r="J92" s="80" t="s">
        <v>1466</v>
      </c>
      <c r="K92" s="449"/>
      <c r="L92" s="449"/>
      <c r="M92" s="449"/>
      <c r="N92" s="449"/>
      <c r="O92" s="449"/>
      <c r="P92" s="449"/>
      <c r="Q92" s="449"/>
      <c r="R92" s="449"/>
      <c r="S92" s="449"/>
      <c r="T92" s="449"/>
      <c r="U92" s="449"/>
    </row>
    <row r="93" spans="1:21" ht="37.5">
      <c r="A93" s="459">
        <v>92</v>
      </c>
      <c r="B93" s="85" t="s">
        <v>781</v>
      </c>
      <c r="C93" s="622" t="s">
        <v>305</v>
      </c>
      <c r="D93" s="78">
        <v>400</v>
      </c>
      <c r="E93" s="79">
        <v>2596</v>
      </c>
      <c r="F93" s="619">
        <v>0</v>
      </c>
      <c r="G93" s="620">
        <v>2596</v>
      </c>
      <c r="H93" s="621">
        <v>1038400</v>
      </c>
      <c r="I93" s="80" t="s">
        <v>1465</v>
      </c>
      <c r="J93" s="80" t="s">
        <v>1467</v>
      </c>
      <c r="K93" s="449"/>
      <c r="L93" s="449"/>
      <c r="M93" s="449"/>
      <c r="N93" s="449"/>
      <c r="O93" s="449"/>
      <c r="P93" s="449"/>
      <c r="Q93" s="449"/>
      <c r="R93" s="449"/>
      <c r="S93" s="449"/>
      <c r="T93" s="449"/>
      <c r="U93" s="449"/>
    </row>
    <row r="94" spans="1:21" ht="37.5">
      <c r="A94" s="459">
        <v>93</v>
      </c>
      <c r="B94" s="76" t="s">
        <v>84</v>
      </c>
      <c r="C94" s="99" t="s">
        <v>305</v>
      </c>
      <c r="D94" s="78">
        <v>800</v>
      </c>
      <c r="E94" s="79">
        <v>1375</v>
      </c>
      <c r="F94" s="619">
        <v>0</v>
      </c>
      <c r="G94" s="620">
        <v>1375</v>
      </c>
      <c r="H94" s="621">
        <v>1100000</v>
      </c>
      <c r="I94" s="80" t="s">
        <v>1465</v>
      </c>
      <c r="J94" s="80" t="s">
        <v>1466</v>
      </c>
      <c r="K94" s="449"/>
      <c r="L94" s="449"/>
      <c r="M94" s="449"/>
      <c r="N94" s="449"/>
      <c r="O94" s="449"/>
      <c r="P94" s="449"/>
      <c r="Q94" s="449"/>
      <c r="R94" s="449"/>
      <c r="S94" s="449"/>
      <c r="T94" s="449"/>
      <c r="U94" s="449"/>
    </row>
    <row r="95" spans="1:21" ht="37.5">
      <c r="A95" s="459">
        <v>94</v>
      </c>
      <c r="B95" s="85" t="s">
        <v>782</v>
      </c>
      <c r="C95" s="622" t="s">
        <v>305</v>
      </c>
      <c r="D95" s="78">
        <v>400</v>
      </c>
      <c r="E95" s="79">
        <v>2596</v>
      </c>
      <c r="F95" s="619">
        <v>0</v>
      </c>
      <c r="G95" s="620">
        <v>2596</v>
      </c>
      <c r="H95" s="621">
        <v>1038400</v>
      </c>
      <c r="I95" s="80" t="s">
        <v>1465</v>
      </c>
      <c r="J95" s="80" t="s">
        <v>1467</v>
      </c>
      <c r="K95" s="449"/>
      <c r="L95" s="449"/>
      <c r="M95" s="449"/>
      <c r="N95" s="449"/>
      <c r="O95" s="449"/>
      <c r="P95" s="449"/>
      <c r="Q95" s="449"/>
      <c r="R95" s="449"/>
      <c r="S95" s="449"/>
      <c r="T95" s="449"/>
      <c r="U95" s="449"/>
    </row>
    <row r="96" spans="1:21" ht="37.5">
      <c r="A96" s="459">
        <v>95</v>
      </c>
      <c r="B96" s="76" t="s">
        <v>85</v>
      </c>
      <c r="C96" s="99" t="s">
        <v>305</v>
      </c>
      <c r="D96" s="78">
        <v>800</v>
      </c>
      <c r="E96" s="79">
        <v>1375</v>
      </c>
      <c r="F96" s="619">
        <v>0</v>
      </c>
      <c r="G96" s="620">
        <v>1375</v>
      </c>
      <c r="H96" s="621">
        <v>1100000</v>
      </c>
      <c r="I96" s="80" t="s">
        <v>1465</v>
      </c>
      <c r="J96" s="80" t="s">
        <v>1466</v>
      </c>
      <c r="K96" s="449"/>
      <c r="L96" s="449"/>
      <c r="M96" s="449"/>
      <c r="N96" s="449"/>
      <c r="O96" s="449"/>
      <c r="P96" s="449"/>
      <c r="Q96" s="449"/>
      <c r="R96" s="449"/>
      <c r="S96" s="449"/>
      <c r="T96" s="449"/>
      <c r="U96" s="449"/>
    </row>
    <row r="97" spans="1:21" ht="37.5">
      <c r="A97" s="459">
        <v>96</v>
      </c>
      <c r="B97" s="76" t="s">
        <v>783</v>
      </c>
      <c r="C97" s="99" t="s">
        <v>305</v>
      </c>
      <c r="D97" s="78">
        <v>2</v>
      </c>
      <c r="E97" s="79"/>
      <c r="F97" s="619"/>
      <c r="G97" s="620">
        <v>0</v>
      </c>
      <c r="H97" s="621">
        <v>0</v>
      </c>
      <c r="I97" s="80"/>
      <c r="J97" s="80"/>
      <c r="K97" s="449"/>
      <c r="L97" s="449"/>
      <c r="M97" s="449"/>
      <c r="N97" s="449"/>
      <c r="O97" s="449"/>
      <c r="P97" s="449"/>
      <c r="Q97" s="449"/>
      <c r="R97" s="449"/>
      <c r="S97" s="449"/>
      <c r="T97" s="449"/>
      <c r="U97" s="449"/>
    </row>
    <row r="98" spans="1:21" s="92" customFormat="1" ht="37.5">
      <c r="A98" s="459">
        <v>97</v>
      </c>
      <c r="B98" s="85" t="s">
        <v>784</v>
      </c>
      <c r="C98" s="622" t="s">
        <v>305</v>
      </c>
      <c r="D98" s="78">
        <v>2</v>
      </c>
      <c r="E98" s="79"/>
      <c r="F98" s="619"/>
      <c r="G98" s="620">
        <v>0</v>
      </c>
      <c r="H98" s="621">
        <v>0</v>
      </c>
      <c r="I98" s="471"/>
      <c r="J98" s="471"/>
      <c r="K98" s="355"/>
      <c r="L98" s="355"/>
      <c r="M98" s="355"/>
      <c r="N98" s="355"/>
      <c r="O98" s="355"/>
      <c r="P98" s="355"/>
      <c r="Q98" s="355"/>
      <c r="R98" s="355"/>
      <c r="S98" s="355"/>
      <c r="T98" s="355"/>
      <c r="U98" s="355"/>
    </row>
    <row r="99" spans="1:21" s="92" customFormat="1" ht="37.5">
      <c r="A99" s="459">
        <v>98</v>
      </c>
      <c r="B99" s="76" t="s">
        <v>785</v>
      </c>
      <c r="C99" s="99" t="s">
        <v>305</v>
      </c>
      <c r="D99" s="78">
        <v>2</v>
      </c>
      <c r="E99" s="79"/>
      <c r="F99" s="619"/>
      <c r="G99" s="620">
        <v>0</v>
      </c>
      <c r="H99" s="621">
        <v>0</v>
      </c>
      <c r="I99" s="471"/>
      <c r="J99" s="471"/>
      <c r="K99" s="355"/>
      <c r="L99" s="355"/>
      <c r="M99" s="355"/>
      <c r="N99" s="355"/>
      <c r="O99" s="355"/>
      <c r="P99" s="355"/>
      <c r="Q99" s="355"/>
      <c r="R99" s="355"/>
      <c r="S99" s="355"/>
      <c r="T99" s="355"/>
      <c r="U99" s="355"/>
    </row>
    <row r="100" spans="1:21" s="92" customFormat="1" ht="18.75">
      <c r="A100" s="459">
        <v>99</v>
      </c>
      <c r="B100" s="85" t="s">
        <v>786</v>
      </c>
      <c r="C100" s="622" t="s">
        <v>305</v>
      </c>
      <c r="D100" s="78">
        <v>8</v>
      </c>
      <c r="E100" s="79">
        <v>9689</v>
      </c>
      <c r="F100" s="619">
        <v>0</v>
      </c>
      <c r="G100" s="620">
        <v>9689</v>
      </c>
      <c r="H100" s="621">
        <v>77512</v>
      </c>
      <c r="I100" s="471" t="s">
        <v>706</v>
      </c>
      <c r="J100" s="471" t="s">
        <v>1468</v>
      </c>
      <c r="K100" s="355"/>
      <c r="L100" s="355"/>
      <c r="M100" s="355"/>
      <c r="N100" s="355"/>
      <c r="O100" s="355"/>
      <c r="P100" s="355"/>
      <c r="Q100" s="355"/>
      <c r="R100" s="355"/>
      <c r="S100" s="355"/>
      <c r="T100" s="355"/>
      <c r="U100" s="355"/>
    </row>
    <row r="101" spans="1:21" s="92" customFormat="1" ht="15" customHeight="1">
      <c r="A101" s="459">
        <v>100</v>
      </c>
      <c r="B101" s="76" t="s">
        <v>86</v>
      </c>
      <c r="C101" s="99" t="s">
        <v>305</v>
      </c>
      <c r="D101" s="78">
        <v>96</v>
      </c>
      <c r="E101" s="79">
        <v>6657</v>
      </c>
      <c r="F101" s="619">
        <v>0</v>
      </c>
      <c r="G101" s="620">
        <v>6657</v>
      </c>
      <c r="H101" s="621">
        <v>639072</v>
      </c>
      <c r="I101" s="471" t="s">
        <v>706</v>
      </c>
      <c r="J101" s="471" t="s">
        <v>1468</v>
      </c>
      <c r="K101" s="355"/>
      <c r="L101" s="355"/>
      <c r="M101" s="355"/>
      <c r="N101" s="355"/>
      <c r="O101" s="355"/>
      <c r="P101" s="355"/>
      <c r="Q101" s="355"/>
      <c r="R101" s="355"/>
      <c r="S101" s="355"/>
      <c r="T101" s="355"/>
      <c r="U101" s="355"/>
    </row>
    <row r="102" spans="1:21" ht="18.75">
      <c r="A102" s="459">
        <v>101</v>
      </c>
      <c r="B102" s="76" t="s">
        <v>87</v>
      </c>
      <c r="C102" s="99" t="s">
        <v>305</v>
      </c>
      <c r="D102" s="78">
        <v>48</v>
      </c>
      <c r="E102" s="79">
        <v>6301</v>
      </c>
      <c r="F102" s="619">
        <v>0</v>
      </c>
      <c r="G102" s="620">
        <v>6301</v>
      </c>
      <c r="H102" s="621">
        <v>302448</v>
      </c>
      <c r="I102" s="80" t="s">
        <v>706</v>
      </c>
      <c r="J102" s="80" t="s">
        <v>1468</v>
      </c>
      <c r="K102" s="449"/>
      <c r="L102" s="449"/>
      <c r="M102" s="449"/>
      <c r="N102" s="449"/>
      <c r="O102" s="449"/>
      <c r="P102" s="449"/>
      <c r="Q102" s="449"/>
      <c r="R102" s="449"/>
      <c r="S102" s="449"/>
      <c r="T102" s="449"/>
      <c r="U102" s="449"/>
    </row>
    <row r="103" spans="1:21" ht="37.5">
      <c r="A103" s="459">
        <v>102</v>
      </c>
      <c r="B103" s="76" t="s">
        <v>88</v>
      </c>
      <c r="C103" s="99" t="s">
        <v>314</v>
      </c>
      <c r="D103" s="78">
        <v>30</v>
      </c>
      <c r="E103" s="79"/>
      <c r="F103" s="619"/>
      <c r="G103" s="620">
        <v>0</v>
      </c>
      <c r="H103" s="621">
        <v>0</v>
      </c>
      <c r="I103" s="80"/>
      <c r="J103" s="80"/>
      <c r="K103" s="449"/>
      <c r="L103" s="449"/>
      <c r="M103" s="449"/>
      <c r="N103" s="449"/>
      <c r="O103" s="449"/>
      <c r="P103" s="449"/>
      <c r="Q103" s="449"/>
      <c r="R103" s="449"/>
      <c r="S103" s="449"/>
      <c r="T103" s="449"/>
      <c r="U103" s="449"/>
    </row>
    <row r="104" spans="1:21" ht="18.75">
      <c r="A104" s="459">
        <v>103</v>
      </c>
      <c r="B104" s="76" t="s">
        <v>89</v>
      </c>
      <c r="C104" s="99" t="s">
        <v>305</v>
      </c>
      <c r="D104" s="78">
        <v>24</v>
      </c>
      <c r="E104" s="79"/>
      <c r="F104" s="625"/>
      <c r="G104" s="620">
        <v>0</v>
      </c>
      <c r="H104" s="621">
        <v>0</v>
      </c>
      <c r="I104" s="80"/>
      <c r="J104" s="80"/>
      <c r="K104" s="449"/>
      <c r="L104" s="449"/>
      <c r="M104" s="449"/>
      <c r="N104" s="449"/>
      <c r="O104" s="449"/>
      <c r="P104" s="449"/>
      <c r="Q104" s="449"/>
      <c r="R104" s="449"/>
      <c r="S104" s="449"/>
      <c r="T104" s="449"/>
      <c r="U104" s="449"/>
    </row>
    <row r="105" spans="1:21" ht="37.5">
      <c r="A105" s="459">
        <v>104</v>
      </c>
      <c r="B105" s="76" t="s">
        <v>90</v>
      </c>
      <c r="C105" s="99" t="s">
        <v>315</v>
      </c>
      <c r="D105" s="78">
        <v>4</v>
      </c>
      <c r="E105" s="79">
        <v>121357</v>
      </c>
      <c r="F105" s="619">
        <v>0</v>
      </c>
      <c r="G105" s="620">
        <v>121357</v>
      </c>
      <c r="H105" s="621">
        <v>485428</v>
      </c>
      <c r="I105" s="80" t="s">
        <v>706</v>
      </c>
      <c r="J105" s="80" t="s">
        <v>1412</v>
      </c>
      <c r="K105" s="449"/>
      <c r="L105" s="449"/>
      <c r="M105" s="449"/>
      <c r="N105" s="449"/>
      <c r="O105" s="449"/>
      <c r="P105" s="449"/>
      <c r="Q105" s="449"/>
      <c r="R105" s="449"/>
      <c r="S105" s="449"/>
      <c r="T105" s="449"/>
      <c r="U105" s="449"/>
    </row>
    <row r="106" spans="1:21" ht="18.75">
      <c r="A106" s="459">
        <v>105</v>
      </c>
      <c r="B106" s="76" t="s">
        <v>91</v>
      </c>
      <c r="C106" s="99" t="s">
        <v>899</v>
      </c>
      <c r="D106" s="78">
        <v>30</v>
      </c>
      <c r="E106" s="79">
        <v>135345</v>
      </c>
      <c r="F106" s="619">
        <v>0</v>
      </c>
      <c r="G106" s="620">
        <v>135345</v>
      </c>
      <c r="H106" s="621">
        <v>4060350</v>
      </c>
      <c r="I106" s="80" t="s">
        <v>706</v>
      </c>
      <c r="J106" s="80" t="s">
        <v>1469</v>
      </c>
      <c r="K106" s="449"/>
      <c r="L106" s="449"/>
      <c r="M106" s="449"/>
      <c r="N106" s="449"/>
      <c r="O106" s="449"/>
      <c r="P106" s="449"/>
      <c r="Q106" s="449"/>
      <c r="R106" s="449"/>
      <c r="S106" s="449"/>
      <c r="T106" s="449"/>
      <c r="U106" s="449"/>
    </row>
    <row r="107" spans="1:21" ht="75">
      <c r="A107" s="459">
        <v>106</v>
      </c>
      <c r="B107" s="76" t="s">
        <v>92</v>
      </c>
      <c r="C107" s="99" t="s">
        <v>305</v>
      </c>
      <c r="D107" s="78">
        <v>12</v>
      </c>
      <c r="E107" s="79"/>
      <c r="F107" s="619"/>
      <c r="G107" s="620">
        <v>0</v>
      </c>
      <c r="H107" s="621">
        <v>0</v>
      </c>
      <c r="I107" s="80"/>
      <c r="J107" s="80"/>
      <c r="K107" s="449"/>
      <c r="L107" s="449"/>
      <c r="M107" s="449"/>
      <c r="N107" s="449"/>
      <c r="O107" s="449"/>
      <c r="P107" s="449"/>
      <c r="Q107" s="449"/>
      <c r="R107" s="449"/>
      <c r="S107" s="449"/>
      <c r="T107" s="449"/>
      <c r="U107" s="449"/>
    </row>
    <row r="108" spans="1:21" ht="37.5">
      <c r="A108" s="459">
        <v>107</v>
      </c>
      <c r="B108" s="76" t="s">
        <v>93</v>
      </c>
      <c r="C108" s="99" t="s">
        <v>316</v>
      </c>
      <c r="D108" s="78">
        <v>8</v>
      </c>
      <c r="E108" s="79">
        <v>4769</v>
      </c>
      <c r="F108" s="619">
        <v>0</v>
      </c>
      <c r="G108" s="620">
        <v>4769</v>
      </c>
      <c r="H108" s="621">
        <v>38152</v>
      </c>
      <c r="I108" s="80" t="s">
        <v>529</v>
      </c>
      <c r="J108" s="80" t="s">
        <v>1414</v>
      </c>
      <c r="K108" s="449"/>
      <c r="L108" s="449"/>
      <c r="M108" s="449"/>
      <c r="N108" s="449"/>
      <c r="O108" s="449"/>
      <c r="P108" s="449"/>
      <c r="Q108" s="449"/>
      <c r="R108" s="449"/>
      <c r="S108" s="449"/>
      <c r="T108" s="449"/>
      <c r="U108" s="449"/>
    </row>
    <row r="109" spans="1:21" ht="37.5">
      <c r="A109" s="459">
        <v>108</v>
      </c>
      <c r="B109" s="76" t="s">
        <v>94</v>
      </c>
      <c r="C109" s="99" t="s">
        <v>305</v>
      </c>
      <c r="D109" s="78">
        <v>200</v>
      </c>
      <c r="E109" s="79"/>
      <c r="F109" s="619"/>
      <c r="G109" s="620">
        <v>0</v>
      </c>
      <c r="H109" s="621">
        <v>0</v>
      </c>
      <c r="I109" s="80"/>
      <c r="J109" s="80"/>
      <c r="K109" s="449"/>
      <c r="L109" s="449"/>
      <c r="M109" s="449"/>
      <c r="N109" s="449"/>
      <c r="O109" s="449"/>
      <c r="P109" s="449"/>
      <c r="Q109" s="449"/>
      <c r="R109" s="449"/>
      <c r="S109" s="449"/>
      <c r="T109" s="449"/>
      <c r="U109" s="449"/>
    </row>
    <row r="110" spans="1:21" ht="37.5">
      <c r="A110" s="459">
        <v>109</v>
      </c>
      <c r="B110" s="76" t="s">
        <v>95</v>
      </c>
      <c r="C110" s="99" t="s">
        <v>305</v>
      </c>
      <c r="D110" s="78">
        <v>80</v>
      </c>
      <c r="E110" s="79"/>
      <c r="F110" s="619"/>
      <c r="G110" s="620">
        <v>0</v>
      </c>
      <c r="H110" s="621">
        <v>0</v>
      </c>
      <c r="I110" s="80"/>
      <c r="J110" s="80"/>
      <c r="K110" s="449"/>
      <c r="L110" s="449"/>
      <c r="M110" s="449"/>
      <c r="N110" s="449"/>
      <c r="O110" s="449"/>
      <c r="P110" s="449"/>
      <c r="Q110" s="449"/>
      <c r="R110" s="449"/>
      <c r="S110" s="449"/>
      <c r="T110" s="449"/>
      <c r="U110" s="449"/>
    </row>
    <row r="111" spans="1:21" ht="18.75">
      <c r="A111" s="459">
        <v>110</v>
      </c>
      <c r="B111" s="85" t="s">
        <v>787</v>
      </c>
      <c r="C111" s="622" t="s">
        <v>305</v>
      </c>
      <c r="D111" s="78">
        <v>4</v>
      </c>
      <c r="E111" s="79"/>
      <c r="F111" s="619"/>
      <c r="G111" s="620">
        <v>0</v>
      </c>
      <c r="H111" s="621">
        <v>0</v>
      </c>
      <c r="I111" s="80"/>
      <c r="J111" s="80"/>
      <c r="K111" s="449"/>
      <c r="L111" s="449"/>
      <c r="M111" s="449"/>
      <c r="N111" s="449"/>
      <c r="O111" s="449"/>
      <c r="P111" s="449"/>
      <c r="Q111" s="449"/>
      <c r="R111" s="449"/>
      <c r="S111" s="449"/>
      <c r="T111" s="449"/>
      <c r="U111" s="449"/>
    </row>
    <row r="112" spans="1:21" ht="18.75">
      <c r="A112" s="459">
        <v>111</v>
      </c>
      <c r="B112" s="85" t="s">
        <v>788</v>
      </c>
      <c r="C112" s="622" t="s">
        <v>305</v>
      </c>
      <c r="D112" s="78">
        <v>20</v>
      </c>
      <c r="E112" s="79"/>
      <c r="F112" s="619"/>
      <c r="G112" s="620">
        <v>0</v>
      </c>
      <c r="H112" s="621">
        <v>0</v>
      </c>
      <c r="I112" s="80"/>
      <c r="J112" s="80"/>
      <c r="K112" s="449"/>
      <c r="L112" s="449"/>
      <c r="M112" s="449"/>
      <c r="N112" s="449"/>
      <c r="O112" s="449"/>
      <c r="P112" s="449"/>
      <c r="Q112" s="449"/>
      <c r="R112" s="449"/>
      <c r="S112" s="449"/>
      <c r="T112" s="449"/>
      <c r="U112" s="449"/>
    </row>
    <row r="113" spans="1:21" ht="18.75">
      <c r="A113" s="459">
        <v>112</v>
      </c>
      <c r="B113" s="85" t="s">
        <v>789</v>
      </c>
      <c r="C113" s="622" t="s">
        <v>305</v>
      </c>
      <c r="D113" s="78">
        <v>15</v>
      </c>
      <c r="E113" s="79"/>
      <c r="F113" s="619"/>
      <c r="G113" s="620">
        <v>0</v>
      </c>
      <c r="H113" s="621">
        <v>0</v>
      </c>
      <c r="I113" s="80"/>
      <c r="J113" s="80"/>
      <c r="K113" s="449"/>
      <c r="L113" s="449"/>
      <c r="M113" s="449"/>
      <c r="N113" s="449"/>
      <c r="O113" s="449"/>
      <c r="P113" s="449"/>
      <c r="Q113" s="449"/>
      <c r="R113" s="449"/>
      <c r="S113" s="449"/>
      <c r="T113" s="449"/>
      <c r="U113" s="449"/>
    </row>
    <row r="114" spans="1:21" s="88" customFormat="1" ht="18.75">
      <c r="A114" s="459">
        <v>113</v>
      </c>
      <c r="B114" s="85" t="s">
        <v>790</v>
      </c>
      <c r="C114" s="622" t="s">
        <v>305</v>
      </c>
      <c r="D114" s="78">
        <v>15</v>
      </c>
      <c r="E114" s="79"/>
      <c r="F114" s="619"/>
      <c r="G114" s="620">
        <v>0</v>
      </c>
      <c r="H114" s="621">
        <v>0</v>
      </c>
      <c r="I114" s="89"/>
      <c r="J114" s="89"/>
      <c r="K114" s="467"/>
      <c r="L114" s="467"/>
      <c r="M114" s="467"/>
      <c r="N114" s="467"/>
      <c r="O114" s="467"/>
      <c r="P114" s="467"/>
      <c r="Q114" s="467"/>
      <c r="R114" s="467"/>
      <c r="S114" s="467"/>
      <c r="T114" s="467"/>
      <c r="U114" s="467"/>
    </row>
    <row r="115" spans="1:21" s="93" customFormat="1" ht="37.5">
      <c r="A115" s="459">
        <v>114</v>
      </c>
      <c r="B115" s="76" t="s">
        <v>791</v>
      </c>
      <c r="C115" s="99" t="s">
        <v>305</v>
      </c>
      <c r="D115" s="78">
        <v>40</v>
      </c>
      <c r="E115" s="79"/>
      <c r="F115" s="626"/>
      <c r="G115" s="620">
        <v>0</v>
      </c>
      <c r="H115" s="621">
        <v>0</v>
      </c>
      <c r="I115" s="474"/>
      <c r="J115" s="474"/>
      <c r="K115" s="475"/>
      <c r="L115" s="475"/>
      <c r="M115" s="475"/>
      <c r="N115" s="475"/>
      <c r="O115" s="475"/>
      <c r="P115" s="475"/>
      <c r="Q115" s="475"/>
      <c r="R115" s="475"/>
      <c r="S115" s="475"/>
      <c r="T115" s="475"/>
      <c r="U115" s="475"/>
    </row>
    <row r="116" spans="1:21" ht="37.5">
      <c r="A116" s="459">
        <v>115</v>
      </c>
      <c r="B116" s="76" t="s">
        <v>792</v>
      </c>
      <c r="C116" s="99" t="s">
        <v>305</v>
      </c>
      <c r="D116" s="78">
        <v>20</v>
      </c>
      <c r="E116" s="79"/>
      <c r="F116" s="619"/>
      <c r="G116" s="620">
        <v>0</v>
      </c>
      <c r="H116" s="621">
        <v>0</v>
      </c>
      <c r="I116" s="80"/>
      <c r="J116" s="80"/>
      <c r="K116" s="449"/>
      <c r="L116" s="449"/>
      <c r="M116" s="449"/>
      <c r="N116" s="449"/>
      <c r="O116" s="449"/>
      <c r="P116" s="449"/>
      <c r="Q116" s="449"/>
      <c r="R116" s="449"/>
      <c r="S116" s="449"/>
      <c r="T116" s="449"/>
      <c r="U116" s="449"/>
    </row>
    <row r="117" spans="1:21" s="88" customFormat="1" ht="18.75">
      <c r="A117" s="459">
        <v>116</v>
      </c>
      <c r="B117" s="85" t="s">
        <v>793</v>
      </c>
      <c r="C117" s="622" t="s">
        <v>305</v>
      </c>
      <c r="D117" s="78">
        <v>2</v>
      </c>
      <c r="E117" s="79"/>
      <c r="F117" s="625"/>
      <c r="G117" s="620">
        <v>0</v>
      </c>
      <c r="H117" s="621">
        <v>0</v>
      </c>
      <c r="I117" s="89"/>
      <c r="J117" s="89"/>
      <c r="K117" s="467"/>
      <c r="L117" s="467"/>
      <c r="M117" s="467"/>
      <c r="N117" s="467"/>
      <c r="O117" s="467"/>
      <c r="P117" s="467"/>
      <c r="Q117" s="467"/>
      <c r="R117" s="467"/>
      <c r="S117" s="467"/>
      <c r="T117" s="467"/>
      <c r="U117" s="467"/>
    </row>
    <row r="118" spans="1:21" s="88" customFormat="1" ht="18.75">
      <c r="A118" s="459">
        <v>117</v>
      </c>
      <c r="B118" s="85" t="s">
        <v>794</v>
      </c>
      <c r="C118" s="622" t="s">
        <v>305</v>
      </c>
      <c r="D118" s="78">
        <v>2</v>
      </c>
      <c r="E118" s="79"/>
      <c r="F118" s="625"/>
      <c r="G118" s="620">
        <v>0</v>
      </c>
      <c r="H118" s="621">
        <v>0</v>
      </c>
      <c r="I118" s="89"/>
      <c r="J118" s="89"/>
      <c r="K118" s="467"/>
      <c r="L118" s="467"/>
      <c r="M118" s="467"/>
      <c r="N118" s="467"/>
      <c r="O118" s="467"/>
      <c r="P118" s="467"/>
      <c r="Q118" s="467"/>
      <c r="R118" s="467"/>
      <c r="S118" s="467"/>
      <c r="T118" s="467"/>
      <c r="U118" s="467"/>
    </row>
    <row r="119" spans="1:21" ht="18.75">
      <c r="A119" s="459">
        <v>118</v>
      </c>
      <c r="B119" s="85" t="s">
        <v>795</v>
      </c>
      <c r="C119" s="622" t="s">
        <v>305</v>
      </c>
      <c r="D119" s="78">
        <v>2</v>
      </c>
      <c r="E119" s="79"/>
      <c r="F119" s="619"/>
      <c r="G119" s="620">
        <v>0</v>
      </c>
      <c r="H119" s="621">
        <v>0</v>
      </c>
      <c r="I119" s="80"/>
      <c r="J119" s="80"/>
      <c r="K119" s="449"/>
      <c r="L119" s="449"/>
      <c r="M119" s="449"/>
      <c r="N119" s="449"/>
      <c r="O119" s="449"/>
      <c r="P119" s="449"/>
      <c r="Q119" s="449"/>
      <c r="R119" s="449"/>
      <c r="S119" s="449"/>
      <c r="T119" s="449"/>
      <c r="U119" s="449"/>
    </row>
    <row r="120" spans="1:21" s="95" customFormat="1" ht="56.25">
      <c r="A120" s="459">
        <v>119</v>
      </c>
      <c r="B120" s="85" t="s">
        <v>796</v>
      </c>
      <c r="C120" s="622" t="s">
        <v>305</v>
      </c>
      <c r="D120" s="78">
        <v>10</v>
      </c>
      <c r="E120" s="79"/>
      <c r="F120" s="619"/>
      <c r="G120" s="620">
        <v>0</v>
      </c>
      <c r="H120" s="621">
        <v>0</v>
      </c>
      <c r="I120" s="476"/>
      <c r="J120" s="476"/>
      <c r="K120" s="477"/>
      <c r="L120" s="477"/>
      <c r="M120" s="477"/>
      <c r="N120" s="477"/>
      <c r="O120" s="477"/>
      <c r="P120" s="477"/>
      <c r="Q120" s="477"/>
      <c r="R120" s="477"/>
      <c r="S120" s="477"/>
      <c r="T120" s="477"/>
      <c r="U120" s="477"/>
    </row>
    <row r="121" spans="1:21" ht="56.25">
      <c r="A121" s="459">
        <v>120</v>
      </c>
      <c r="B121" s="76" t="s">
        <v>96</v>
      </c>
      <c r="C121" s="99" t="s">
        <v>305</v>
      </c>
      <c r="D121" s="78">
        <v>2000</v>
      </c>
      <c r="E121" s="79"/>
      <c r="F121" s="619"/>
      <c r="G121" s="620">
        <v>0</v>
      </c>
      <c r="H121" s="621">
        <v>0</v>
      </c>
      <c r="I121" s="80"/>
      <c r="J121" s="80"/>
      <c r="K121" s="449"/>
      <c r="L121" s="449"/>
      <c r="M121" s="449"/>
      <c r="N121" s="449"/>
      <c r="O121" s="449"/>
      <c r="P121" s="449"/>
      <c r="Q121" s="449"/>
      <c r="R121" s="449"/>
      <c r="S121" s="449"/>
      <c r="T121" s="449"/>
      <c r="U121" s="449"/>
    </row>
    <row r="122" spans="1:21" ht="18.75">
      <c r="A122" s="459">
        <v>121</v>
      </c>
      <c r="B122" s="85" t="s">
        <v>797</v>
      </c>
      <c r="C122" s="622" t="s">
        <v>305</v>
      </c>
      <c r="D122" s="78">
        <v>20</v>
      </c>
      <c r="E122" s="79"/>
      <c r="F122" s="625"/>
      <c r="G122" s="620">
        <v>0</v>
      </c>
      <c r="H122" s="621">
        <v>0</v>
      </c>
      <c r="I122" s="80"/>
      <c r="J122" s="80"/>
      <c r="K122" s="449"/>
      <c r="L122" s="449"/>
      <c r="M122" s="449"/>
      <c r="N122" s="449"/>
      <c r="O122" s="449"/>
      <c r="P122" s="449"/>
      <c r="Q122" s="449"/>
      <c r="R122" s="449"/>
      <c r="S122" s="449"/>
      <c r="T122" s="449"/>
      <c r="U122" s="449"/>
    </row>
    <row r="123" spans="1:21" s="90" customFormat="1" ht="37.5">
      <c r="A123" s="459">
        <v>122</v>
      </c>
      <c r="B123" s="85" t="s">
        <v>798</v>
      </c>
      <c r="C123" s="622" t="s">
        <v>304</v>
      </c>
      <c r="D123" s="78">
        <v>4</v>
      </c>
      <c r="E123" s="79"/>
      <c r="F123" s="619"/>
      <c r="G123" s="620">
        <v>0</v>
      </c>
      <c r="H123" s="621">
        <v>0</v>
      </c>
      <c r="I123" s="96"/>
      <c r="J123" s="96"/>
      <c r="K123" s="468"/>
      <c r="L123" s="468"/>
      <c r="M123" s="468"/>
      <c r="N123" s="468"/>
      <c r="O123" s="468"/>
      <c r="P123" s="468"/>
      <c r="Q123" s="468"/>
      <c r="R123" s="468"/>
      <c r="S123" s="468"/>
      <c r="T123" s="468"/>
      <c r="U123" s="468"/>
    </row>
    <row r="124" spans="1:21" s="88" customFormat="1" ht="37.5">
      <c r="A124" s="459">
        <v>123</v>
      </c>
      <c r="B124" s="76" t="s">
        <v>97</v>
      </c>
      <c r="C124" s="99" t="s">
        <v>304</v>
      </c>
      <c r="D124" s="78">
        <v>40</v>
      </c>
      <c r="E124" s="79"/>
      <c r="F124" s="619"/>
      <c r="G124" s="620">
        <v>0</v>
      </c>
      <c r="H124" s="621">
        <v>0</v>
      </c>
      <c r="I124" s="89"/>
      <c r="J124" s="89"/>
      <c r="K124" s="467"/>
      <c r="L124" s="467"/>
      <c r="M124" s="467"/>
      <c r="N124" s="467"/>
      <c r="O124" s="467"/>
      <c r="P124" s="467"/>
      <c r="Q124" s="467"/>
      <c r="R124" s="467"/>
      <c r="S124" s="467"/>
      <c r="T124" s="467"/>
      <c r="U124" s="467"/>
    </row>
    <row r="125" spans="1:21" ht="37.5">
      <c r="A125" s="459">
        <v>124</v>
      </c>
      <c r="B125" s="76" t="s">
        <v>98</v>
      </c>
      <c r="C125" s="99" t="s">
        <v>304</v>
      </c>
      <c r="D125" s="78">
        <v>4</v>
      </c>
      <c r="E125" s="79"/>
      <c r="F125" s="619"/>
      <c r="G125" s="620">
        <v>0</v>
      </c>
      <c r="H125" s="621">
        <v>0</v>
      </c>
      <c r="I125" s="80"/>
      <c r="J125" s="80"/>
      <c r="K125" s="449"/>
      <c r="L125" s="449"/>
      <c r="M125" s="449"/>
      <c r="N125" s="449"/>
      <c r="O125" s="449"/>
      <c r="P125" s="449"/>
      <c r="Q125" s="449"/>
      <c r="R125" s="449"/>
      <c r="S125" s="449"/>
      <c r="T125" s="449"/>
      <c r="U125" s="449"/>
    </row>
    <row r="126" spans="1:21" ht="37.5">
      <c r="A126" s="459">
        <v>125</v>
      </c>
      <c r="B126" s="76" t="s">
        <v>99</v>
      </c>
      <c r="C126" s="99" t="s">
        <v>304</v>
      </c>
      <c r="D126" s="78">
        <v>12</v>
      </c>
      <c r="E126" s="79"/>
      <c r="F126" s="619"/>
      <c r="G126" s="620">
        <v>0</v>
      </c>
      <c r="H126" s="621">
        <v>0</v>
      </c>
      <c r="I126" s="80"/>
      <c r="J126" s="80"/>
      <c r="K126" s="449"/>
      <c r="L126" s="449"/>
      <c r="M126" s="449"/>
      <c r="N126" s="449"/>
      <c r="O126" s="449"/>
      <c r="P126" s="449"/>
      <c r="Q126" s="449"/>
      <c r="R126" s="449"/>
      <c r="S126" s="449"/>
      <c r="T126" s="449"/>
      <c r="U126" s="449"/>
    </row>
    <row r="127" spans="1:21" ht="37.5">
      <c r="A127" s="459">
        <v>126</v>
      </c>
      <c r="B127" s="85" t="s">
        <v>799</v>
      </c>
      <c r="C127" s="622" t="s">
        <v>304</v>
      </c>
      <c r="D127" s="78">
        <v>4</v>
      </c>
      <c r="E127" s="79"/>
      <c r="F127" s="619"/>
      <c r="G127" s="620">
        <v>0</v>
      </c>
      <c r="H127" s="621">
        <v>0</v>
      </c>
      <c r="I127" s="80"/>
      <c r="J127" s="80"/>
      <c r="K127" s="449"/>
      <c r="L127" s="449"/>
      <c r="M127" s="449"/>
      <c r="N127" s="449"/>
      <c r="O127" s="449"/>
      <c r="P127" s="449"/>
      <c r="Q127" s="449"/>
      <c r="R127" s="449"/>
      <c r="S127" s="449"/>
      <c r="T127" s="449"/>
      <c r="U127" s="449"/>
    </row>
    <row r="128" spans="1:21" ht="37.5">
      <c r="A128" s="459">
        <v>127</v>
      </c>
      <c r="B128" s="76" t="s">
        <v>100</v>
      </c>
      <c r="C128" s="99" t="s">
        <v>304</v>
      </c>
      <c r="D128" s="78">
        <v>48</v>
      </c>
      <c r="E128" s="79">
        <v>3555</v>
      </c>
      <c r="F128" s="619">
        <v>0</v>
      </c>
      <c r="G128" s="620">
        <v>3555</v>
      </c>
      <c r="H128" s="621">
        <v>170640</v>
      </c>
      <c r="I128" s="80" t="s">
        <v>417</v>
      </c>
      <c r="J128" s="80" t="s">
        <v>1470</v>
      </c>
      <c r="K128" s="449"/>
      <c r="L128" s="449"/>
      <c r="M128" s="449"/>
      <c r="N128" s="449"/>
      <c r="O128" s="449"/>
      <c r="P128" s="449"/>
      <c r="Q128" s="449"/>
      <c r="R128" s="449"/>
      <c r="S128" s="449"/>
      <c r="T128" s="449"/>
      <c r="U128" s="449"/>
    </row>
    <row r="129" spans="1:21" ht="18.75">
      <c r="A129" s="459">
        <v>128</v>
      </c>
      <c r="B129" s="76" t="s">
        <v>101</v>
      </c>
      <c r="C129" s="99" t="s">
        <v>317</v>
      </c>
      <c r="D129" s="78">
        <v>12</v>
      </c>
      <c r="E129" s="79"/>
      <c r="F129" s="619"/>
      <c r="G129" s="620">
        <v>0</v>
      </c>
      <c r="H129" s="621">
        <v>0</v>
      </c>
      <c r="I129" s="80"/>
      <c r="J129" s="80"/>
      <c r="K129" s="449"/>
      <c r="L129" s="449"/>
      <c r="M129" s="449"/>
      <c r="N129" s="449"/>
      <c r="O129" s="449"/>
      <c r="P129" s="449"/>
      <c r="Q129" s="449"/>
      <c r="R129" s="449"/>
      <c r="S129" s="449"/>
      <c r="T129" s="449"/>
      <c r="U129" s="449"/>
    </row>
    <row r="130" spans="1:21" ht="75">
      <c r="A130" s="459">
        <v>129</v>
      </c>
      <c r="B130" s="76" t="s">
        <v>102</v>
      </c>
      <c r="C130" s="99" t="s">
        <v>305</v>
      </c>
      <c r="D130" s="78">
        <v>600</v>
      </c>
      <c r="E130" s="79"/>
      <c r="F130" s="619"/>
      <c r="G130" s="620">
        <v>0</v>
      </c>
      <c r="H130" s="621">
        <v>0</v>
      </c>
      <c r="I130" s="80"/>
      <c r="J130" s="80"/>
      <c r="K130" s="449"/>
      <c r="L130" s="449"/>
      <c r="M130" s="449"/>
      <c r="N130" s="449"/>
      <c r="O130" s="449"/>
      <c r="P130" s="449"/>
      <c r="Q130" s="449"/>
      <c r="R130" s="449"/>
      <c r="S130" s="449"/>
      <c r="T130" s="449"/>
      <c r="U130" s="449"/>
    </row>
    <row r="131" spans="1:21" ht="37.5">
      <c r="A131" s="459">
        <v>130</v>
      </c>
      <c r="B131" s="85" t="s">
        <v>800</v>
      </c>
      <c r="C131" s="622" t="s">
        <v>305</v>
      </c>
      <c r="D131" s="78">
        <v>200</v>
      </c>
      <c r="E131" s="79"/>
      <c r="F131" s="619"/>
      <c r="G131" s="620">
        <v>0</v>
      </c>
      <c r="H131" s="621">
        <v>0</v>
      </c>
      <c r="I131" s="80"/>
      <c r="J131" s="80"/>
      <c r="K131" s="449"/>
      <c r="L131" s="449"/>
      <c r="M131" s="449"/>
      <c r="N131" s="449"/>
      <c r="O131" s="449"/>
      <c r="P131" s="449"/>
      <c r="Q131" s="449"/>
      <c r="R131" s="449"/>
      <c r="S131" s="449"/>
      <c r="T131" s="449"/>
      <c r="U131" s="449"/>
    </row>
    <row r="132" spans="1:21" s="88" customFormat="1" ht="37.5">
      <c r="A132" s="459">
        <v>131</v>
      </c>
      <c r="B132" s="76" t="s">
        <v>103</v>
      </c>
      <c r="C132" s="99" t="s">
        <v>305</v>
      </c>
      <c r="D132" s="78">
        <v>6</v>
      </c>
      <c r="E132" s="79"/>
      <c r="F132" s="625"/>
      <c r="G132" s="620">
        <v>0</v>
      </c>
      <c r="H132" s="621">
        <v>0</v>
      </c>
      <c r="I132" s="89"/>
      <c r="J132" s="89"/>
      <c r="K132" s="467"/>
      <c r="L132" s="467"/>
      <c r="M132" s="467"/>
      <c r="N132" s="467"/>
      <c r="O132" s="467"/>
      <c r="P132" s="467"/>
      <c r="Q132" s="467"/>
      <c r="R132" s="467"/>
      <c r="S132" s="467"/>
      <c r="T132" s="467"/>
      <c r="U132" s="467"/>
    </row>
    <row r="133" spans="1:21" ht="18.75">
      <c r="A133" s="459">
        <v>132</v>
      </c>
      <c r="B133" s="76" t="s">
        <v>104</v>
      </c>
      <c r="C133" s="99" t="s">
        <v>305</v>
      </c>
      <c r="D133" s="78">
        <v>8</v>
      </c>
      <c r="E133" s="79">
        <v>42500</v>
      </c>
      <c r="F133" s="619">
        <v>6800</v>
      </c>
      <c r="G133" s="620">
        <v>49300</v>
      </c>
      <c r="H133" s="621">
        <v>394400</v>
      </c>
      <c r="I133" s="80" t="s">
        <v>413</v>
      </c>
      <c r="J133" s="80" t="s">
        <v>1471</v>
      </c>
      <c r="K133" s="449"/>
      <c r="L133" s="449"/>
      <c r="M133" s="449"/>
      <c r="N133" s="449"/>
      <c r="O133" s="449"/>
      <c r="P133" s="449"/>
      <c r="Q133" s="449"/>
      <c r="R133" s="449"/>
      <c r="S133" s="449"/>
      <c r="T133" s="449"/>
      <c r="U133" s="449"/>
    </row>
    <row r="134" spans="1:21" ht="18.75">
      <c r="A134" s="459">
        <v>133</v>
      </c>
      <c r="B134" s="76" t="s">
        <v>105</v>
      </c>
      <c r="C134" s="99" t="s">
        <v>318</v>
      </c>
      <c r="D134" s="78">
        <v>8</v>
      </c>
      <c r="E134" s="79">
        <v>42500</v>
      </c>
      <c r="F134" s="623">
        <v>6800</v>
      </c>
      <c r="G134" s="620">
        <v>49300</v>
      </c>
      <c r="H134" s="621">
        <v>394400</v>
      </c>
      <c r="I134" s="80" t="s">
        <v>413</v>
      </c>
      <c r="J134" s="80" t="s">
        <v>1471</v>
      </c>
      <c r="K134" s="449"/>
      <c r="L134" s="449"/>
      <c r="M134" s="449"/>
      <c r="N134" s="449"/>
      <c r="O134" s="449"/>
      <c r="P134" s="449"/>
      <c r="Q134" s="449"/>
      <c r="R134" s="449"/>
      <c r="S134" s="449"/>
      <c r="T134" s="449"/>
      <c r="U134" s="449"/>
    </row>
    <row r="135" spans="1:21" s="90" customFormat="1" ht="37.5">
      <c r="A135" s="459">
        <v>134</v>
      </c>
      <c r="B135" s="76" t="s">
        <v>106</v>
      </c>
      <c r="C135" s="99" t="s">
        <v>319</v>
      </c>
      <c r="D135" s="78">
        <v>10</v>
      </c>
      <c r="E135" s="79"/>
      <c r="F135" s="623"/>
      <c r="G135" s="620">
        <v>0</v>
      </c>
      <c r="H135" s="621">
        <v>0</v>
      </c>
      <c r="I135" s="96"/>
      <c r="J135" s="96"/>
      <c r="K135" s="468"/>
      <c r="L135" s="468"/>
      <c r="M135" s="468"/>
      <c r="N135" s="468"/>
      <c r="O135" s="468"/>
      <c r="P135" s="468"/>
      <c r="Q135" s="468"/>
      <c r="R135" s="468"/>
      <c r="S135" s="468"/>
      <c r="T135" s="468"/>
      <c r="U135" s="468"/>
    </row>
    <row r="136" spans="1:21" s="84" customFormat="1" ht="37.5">
      <c r="A136" s="459">
        <v>135</v>
      </c>
      <c r="B136" s="76" t="s">
        <v>107</v>
      </c>
      <c r="C136" s="99" t="s">
        <v>319</v>
      </c>
      <c r="D136" s="78">
        <v>16</v>
      </c>
      <c r="E136" s="79"/>
      <c r="F136" s="619"/>
      <c r="G136" s="620">
        <v>0</v>
      </c>
      <c r="H136" s="621">
        <v>0</v>
      </c>
      <c r="I136" s="83"/>
      <c r="J136" s="83"/>
      <c r="K136" s="465"/>
      <c r="L136" s="465"/>
      <c r="M136" s="465"/>
      <c r="N136" s="465"/>
      <c r="O136" s="465"/>
      <c r="P136" s="465"/>
      <c r="Q136" s="465"/>
      <c r="R136" s="465"/>
      <c r="S136" s="465"/>
      <c r="T136" s="465"/>
      <c r="U136" s="465"/>
    </row>
    <row r="137" spans="1:21" s="84" customFormat="1" ht="37.5">
      <c r="A137" s="459">
        <v>136</v>
      </c>
      <c r="B137" s="76" t="s">
        <v>108</v>
      </c>
      <c r="C137" s="99" t="s">
        <v>320</v>
      </c>
      <c r="D137" s="78">
        <v>100</v>
      </c>
      <c r="E137" s="79">
        <v>22853</v>
      </c>
      <c r="F137" s="619">
        <v>3656</v>
      </c>
      <c r="G137" s="620">
        <v>26509</v>
      </c>
      <c r="H137" s="621">
        <v>2650900</v>
      </c>
      <c r="I137" s="83" t="s">
        <v>529</v>
      </c>
      <c r="J137" s="83" t="s">
        <v>1472</v>
      </c>
      <c r="K137" s="465"/>
      <c r="L137" s="465"/>
      <c r="M137" s="465"/>
      <c r="N137" s="465"/>
      <c r="O137" s="465"/>
      <c r="P137" s="465"/>
      <c r="Q137" s="465"/>
      <c r="R137" s="465"/>
      <c r="S137" s="465"/>
      <c r="T137" s="465"/>
      <c r="U137" s="465"/>
    </row>
    <row r="138" spans="1:21" s="84" customFormat="1" ht="37.5">
      <c r="A138" s="459">
        <v>137</v>
      </c>
      <c r="B138" s="76" t="s">
        <v>109</v>
      </c>
      <c r="C138" s="99" t="s">
        <v>305</v>
      </c>
      <c r="D138" s="78">
        <v>8</v>
      </c>
      <c r="E138" s="79"/>
      <c r="F138" s="623"/>
      <c r="G138" s="620">
        <v>0</v>
      </c>
      <c r="H138" s="621">
        <v>0</v>
      </c>
      <c r="I138" s="83"/>
      <c r="J138" s="83"/>
      <c r="K138" s="465"/>
      <c r="L138" s="465"/>
      <c r="M138" s="465"/>
      <c r="N138" s="465"/>
      <c r="O138" s="465"/>
      <c r="P138" s="465"/>
      <c r="Q138" s="465"/>
      <c r="R138" s="465"/>
      <c r="S138" s="465"/>
      <c r="T138" s="465"/>
      <c r="U138" s="465"/>
    </row>
    <row r="139" spans="1:21" s="84" customFormat="1" ht="37.5">
      <c r="A139" s="459">
        <v>138</v>
      </c>
      <c r="B139" s="76" t="s">
        <v>110</v>
      </c>
      <c r="C139" s="99" t="s">
        <v>320</v>
      </c>
      <c r="D139" s="78">
        <v>80</v>
      </c>
      <c r="E139" s="79"/>
      <c r="F139" s="619"/>
      <c r="G139" s="620">
        <v>0</v>
      </c>
      <c r="H139" s="621">
        <v>0</v>
      </c>
      <c r="I139" s="83"/>
      <c r="J139" s="83"/>
      <c r="K139" s="465"/>
      <c r="L139" s="465"/>
      <c r="M139" s="465"/>
      <c r="N139" s="465"/>
      <c r="O139" s="465"/>
      <c r="P139" s="465"/>
      <c r="Q139" s="465"/>
      <c r="R139" s="465"/>
      <c r="S139" s="465"/>
      <c r="T139" s="465"/>
      <c r="U139" s="465"/>
    </row>
    <row r="140" spans="1:21" ht="56.25">
      <c r="A140" s="459">
        <v>139</v>
      </c>
      <c r="B140" s="76" t="s">
        <v>801</v>
      </c>
      <c r="C140" s="99" t="s">
        <v>326</v>
      </c>
      <c r="D140" s="78">
        <v>10</v>
      </c>
      <c r="E140" s="79"/>
      <c r="F140" s="619"/>
      <c r="G140" s="620">
        <v>0</v>
      </c>
      <c r="H140" s="621">
        <v>0</v>
      </c>
      <c r="I140" s="80"/>
      <c r="J140" s="80"/>
      <c r="K140" s="449"/>
      <c r="L140" s="449"/>
      <c r="M140" s="449"/>
      <c r="N140" s="449"/>
      <c r="O140" s="449"/>
      <c r="P140" s="449"/>
      <c r="Q140" s="449"/>
      <c r="R140" s="449"/>
      <c r="S140" s="449"/>
      <c r="T140" s="449"/>
      <c r="U140" s="449"/>
    </row>
    <row r="141" spans="1:21" ht="18.75">
      <c r="A141" s="459">
        <v>140</v>
      </c>
      <c r="B141" s="76" t="s">
        <v>111</v>
      </c>
      <c r="C141" s="99" t="s">
        <v>305</v>
      </c>
      <c r="D141" s="78">
        <v>1200</v>
      </c>
      <c r="E141" s="79"/>
      <c r="F141" s="619"/>
      <c r="G141" s="620">
        <v>0</v>
      </c>
      <c r="H141" s="621">
        <v>0</v>
      </c>
      <c r="I141" s="80"/>
      <c r="J141" s="80"/>
      <c r="K141" s="449"/>
      <c r="L141" s="449"/>
      <c r="M141" s="449"/>
      <c r="N141" s="449"/>
      <c r="O141" s="449"/>
      <c r="P141" s="449"/>
      <c r="Q141" s="449"/>
      <c r="R141" s="449"/>
      <c r="S141" s="449"/>
      <c r="T141" s="449"/>
      <c r="U141" s="449"/>
    </row>
    <row r="142" spans="1:21" s="84" customFormat="1" ht="37.5">
      <c r="A142" s="459">
        <v>141</v>
      </c>
      <c r="B142" s="76" t="s">
        <v>112</v>
      </c>
      <c r="C142" s="99" t="s">
        <v>305</v>
      </c>
      <c r="D142" s="78">
        <v>10</v>
      </c>
      <c r="E142" s="79"/>
      <c r="F142" s="619"/>
      <c r="G142" s="620">
        <v>0</v>
      </c>
      <c r="H142" s="621">
        <v>0</v>
      </c>
      <c r="I142" s="83"/>
      <c r="J142" s="83"/>
      <c r="K142" s="465"/>
      <c r="L142" s="465"/>
      <c r="M142" s="465"/>
      <c r="N142" s="465"/>
      <c r="O142" s="465"/>
      <c r="P142" s="465"/>
      <c r="Q142" s="465"/>
      <c r="R142" s="465"/>
      <c r="S142" s="465"/>
      <c r="T142" s="465"/>
      <c r="U142" s="465"/>
    </row>
    <row r="143" spans="1:21" ht="18.75">
      <c r="A143" s="459">
        <v>142</v>
      </c>
      <c r="B143" s="76" t="s">
        <v>113</v>
      </c>
      <c r="C143" s="99" t="s">
        <v>305</v>
      </c>
      <c r="D143" s="78">
        <v>5600</v>
      </c>
      <c r="E143" s="79"/>
      <c r="F143" s="619"/>
      <c r="G143" s="620">
        <v>0</v>
      </c>
      <c r="H143" s="621">
        <v>0</v>
      </c>
      <c r="I143" s="80"/>
      <c r="J143" s="80"/>
      <c r="K143" s="449"/>
      <c r="L143" s="449"/>
      <c r="M143" s="449"/>
      <c r="N143" s="449"/>
      <c r="O143" s="449"/>
      <c r="P143" s="449"/>
      <c r="Q143" s="449"/>
      <c r="R143" s="449"/>
      <c r="S143" s="449"/>
      <c r="T143" s="449"/>
      <c r="U143" s="449"/>
    </row>
    <row r="144" spans="1:21" ht="37.5">
      <c r="A144" s="459">
        <v>143</v>
      </c>
      <c r="B144" s="76" t="s">
        <v>114</v>
      </c>
      <c r="C144" s="99" t="s">
        <v>305</v>
      </c>
      <c r="D144" s="78">
        <v>8</v>
      </c>
      <c r="E144" s="79"/>
      <c r="F144" s="623"/>
      <c r="G144" s="620">
        <v>0</v>
      </c>
      <c r="H144" s="621">
        <v>0</v>
      </c>
      <c r="I144" s="80"/>
      <c r="J144" s="80"/>
      <c r="K144" s="449"/>
      <c r="L144" s="449"/>
      <c r="M144" s="449"/>
      <c r="N144" s="449"/>
      <c r="O144" s="449"/>
      <c r="P144" s="449"/>
      <c r="Q144" s="449"/>
      <c r="R144" s="449"/>
      <c r="S144" s="449"/>
      <c r="T144" s="449"/>
      <c r="U144" s="449"/>
    </row>
    <row r="145" spans="1:21" ht="18.75">
      <c r="A145" s="459">
        <v>144</v>
      </c>
      <c r="B145" s="76" t="s">
        <v>115</v>
      </c>
      <c r="C145" s="99" t="s">
        <v>305</v>
      </c>
      <c r="D145" s="78">
        <v>200</v>
      </c>
      <c r="E145" s="79"/>
      <c r="F145" s="619"/>
      <c r="G145" s="620">
        <v>0</v>
      </c>
      <c r="H145" s="621">
        <v>0</v>
      </c>
      <c r="I145" s="80"/>
      <c r="J145" s="80"/>
      <c r="K145" s="449"/>
      <c r="L145" s="449"/>
      <c r="M145" s="449"/>
      <c r="N145" s="449"/>
      <c r="O145" s="449"/>
      <c r="P145" s="449"/>
      <c r="Q145" s="449"/>
      <c r="R145" s="449"/>
      <c r="S145" s="449"/>
      <c r="T145" s="449"/>
      <c r="U145" s="449"/>
    </row>
    <row r="146" spans="1:21" ht="37.5">
      <c r="A146" s="459">
        <v>145</v>
      </c>
      <c r="B146" s="76" t="s">
        <v>116</v>
      </c>
      <c r="C146" s="99" t="s">
        <v>321</v>
      </c>
      <c r="D146" s="78">
        <v>60</v>
      </c>
      <c r="E146" s="79">
        <v>52153</v>
      </c>
      <c r="F146" s="619">
        <v>0</v>
      </c>
      <c r="G146" s="620">
        <v>52153</v>
      </c>
      <c r="H146" s="621">
        <v>3129180</v>
      </c>
      <c r="I146" s="80" t="s">
        <v>529</v>
      </c>
      <c r="J146" s="80" t="s">
        <v>1473</v>
      </c>
      <c r="K146" s="449"/>
      <c r="L146" s="449"/>
      <c r="M146" s="449"/>
      <c r="N146" s="449"/>
      <c r="O146" s="449"/>
      <c r="P146" s="449"/>
      <c r="Q146" s="449"/>
      <c r="R146" s="449"/>
      <c r="S146" s="449"/>
      <c r="T146" s="449"/>
      <c r="U146" s="449"/>
    </row>
    <row r="147" spans="1:21" ht="37.5">
      <c r="A147" s="459">
        <v>146</v>
      </c>
      <c r="B147" s="76" t="s">
        <v>117</v>
      </c>
      <c r="C147" s="99" t="s">
        <v>316</v>
      </c>
      <c r="D147" s="78">
        <v>40</v>
      </c>
      <c r="E147" s="79">
        <v>2347</v>
      </c>
      <c r="F147" s="619">
        <v>0</v>
      </c>
      <c r="G147" s="620">
        <v>2347</v>
      </c>
      <c r="H147" s="621">
        <v>93880</v>
      </c>
      <c r="I147" s="80" t="s">
        <v>529</v>
      </c>
      <c r="J147" s="80" t="s">
        <v>1474</v>
      </c>
      <c r="K147" s="449"/>
      <c r="L147" s="449"/>
      <c r="M147" s="449"/>
      <c r="N147" s="449"/>
      <c r="O147" s="449"/>
      <c r="P147" s="449"/>
      <c r="Q147" s="449"/>
      <c r="R147" s="449"/>
      <c r="S147" s="449"/>
      <c r="T147" s="449"/>
      <c r="U147" s="449"/>
    </row>
    <row r="148" spans="1:21" ht="37.5">
      <c r="A148" s="459">
        <v>147</v>
      </c>
      <c r="B148" s="76" t="s">
        <v>118</v>
      </c>
      <c r="C148" s="99" t="s">
        <v>322</v>
      </c>
      <c r="D148" s="78">
        <v>120</v>
      </c>
      <c r="E148" s="79">
        <v>4695</v>
      </c>
      <c r="F148" s="619">
        <v>0</v>
      </c>
      <c r="G148" s="620">
        <v>4695</v>
      </c>
      <c r="H148" s="621">
        <v>563400</v>
      </c>
      <c r="I148" s="80" t="s">
        <v>529</v>
      </c>
      <c r="J148" s="80" t="s">
        <v>1474</v>
      </c>
      <c r="K148" s="449"/>
      <c r="L148" s="449"/>
      <c r="M148" s="449"/>
      <c r="N148" s="449"/>
      <c r="O148" s="449"/>
      <c r="P148" s="449"/>
      <c r="Q148" s="449"/>
      <c r="R148" s="449"/>
      <c r="S148" s="449"/>
      <c r="T148" s="449"/>
      <c r="U148" s="449"/>
    </row>
    <row r="149" spans="1:21" ht="37.5">
      <c r="A149" s="459">
        <v>148</v>
      </c>
      <c r="B149" s="76" t="s">
        <v>119</v>
      </c>
      <c r="C149" s="99" t="s">
        <v>323</v>
      </c>
      <c r="D149" s="78">
        <v>80</v>
      </c>
      <c r="E149" s="79">
        <v>37958</v>
      </c>
      <c r="F149" s="619">
        <v>0</v>
      </c>
      <c r="G149" s="620">
        <v>37958</v>
      </c>
      <c r="H149" s="621">
        <v>3036640</v>
      </c>
      <c r="I149" s="80" t="s">
        <v>417</v>
      </c>
      <c r="J149" s="80" t="s">
        <v>1475</v>
      </c>
      <c r="K149" s="449"/>
      <c r="L149" s="449"/>
      <c r="M149" s="449"/>
      <c r="N149" s="449"/>
      <c r="O149" s="449"/>
      <c r="P149" s="449"/>
      <c r="Q149" s="449"/>
      <c r="R149" s="449"/>
      <c r="S149" s="449"/>
      <c r="T149" s="449"/>
      <c r="U149" s="449"/>
    </row>
    <row r="150" spans="1:21" ht="18.75">
      <c r="A150" s="459">
        <v>149</v>
      </c>
      <c r="B150" s="76" t="s">
        <v>802</v>
      </c>
      <c r="C150" s="99" t="s">
        <v>305</v>
      </c>
      <c r="D150" s="78">
        <v>160</v>
      </c>
      <c r="E150" s="79"/>
      <c r="F150" s="619"/>
      <c r="G150" s="620">
        <v>0</v>
      </c>
      <c r="H150" s="621">
        <v>0</v>
      </c>
      <c r="I150" s="80"/>
      <c r="J150" s="80"/>
      <c r="K150" s="449"/>
      <c r="L150" s="449"/>
      <c r="M150" s="449"/>
      <c r="N150" s="449"/>
      <c r="O150" s="449"/>
      <c r="P150" s="449"/>
      <c r="Q150" s="449"/>
      <c r="R150" s="449"/>
      <c r="S150" s="449"/>
      <c r="T150" s="449"/>
      <c r="U150" s="449"/>
    </row>
    <row r="151" spans="1:21" ht="37.5">
      <c r="A151" s="459">
        <v>150</v>
      </c>
      <c r="B151" s="76" t="s">
        <v>803</v>
      </c>
      <c r="C151" s="99"/>
      <c r="D151" s="78">
        <v>100</v>
      </c>
      <c r="E151" s="79"/>
      <c r="F151" s="619"/>
      <c r="G151" s="620">
        <v>0</v>
      </c>
      <c r="H151" s="621">
        <v>0</v>
      </c>
      <c r="I151" s="80"/>
      <c r="J151" s="80"/>
      <c r="K151" s="449"/>
      <c r="L151" s="449"/>
      <c r="M151" s="449"/>
      <c r="N151" s="449"/>
      <c r="O151" s="449"/>
      <c r="P151" s="449"/>
      <c r="Q151" s="449"/>
      <c r="R151" s="449"/>
      <c r="S151" s="449"/>
      <c r="T151" s="449"/>
      <c r="U151" s="449"/>
    </row>
    <row r="152" spans="1:21" ht="37.5">
      <c r="A152" s="459">
        <v>151</v>
      </c>
      <c r="B152" s="76" t="s">
        <v>804</v>
      </c>
      <c r="C152" s="99" t="s">
        <v>305</v>
      </c>
      <c r="D152" s="78">
        <v>200</v>
      </c>
      <c r="E152" s="79"/>
      <c r="F152" s="619"/>
      <c r="G152" s="620">
        <v>0</v>
      </c>
      <c r="H152" s="621">
        <v>0</v>
      </c>
      <c r="I152" s="80"/>
      <c r="J152" s="80"/>
      <c r="K152" s="449"/>
      <c r="L152" s="449"/>
      <c r="M152" s="449"/>
      <c r="N152" s="449"/>
      <c r="O152" s="449"/>
      <c r="P152" s="449"/>
      <c r="Q152" s="449"/>
      <c r="R152" s="449"/>
      <c r="S152" s="449"/>
      <c r="T152" s="449"/>
      <c r="U152" s="449"/>
    </row>
    <row r="153" spans="1:21" ht="37.5">
      <c r="A153" s="459">
        <v>152</v>
      </c>
      <c r="B153" s="76" t="s">
        <v>805</v>
      </c>
      <c r="C153" s="99" t="s">
        <v>305</v>
      </c>
      <c r="D153" s="78">
        <v>400</v>
      </c>
      <c r="E153" s="79"/>
      <c r="F153" s="619"/>
      <c r="G153" s="620">
        <v>0</v>
      </c>
      <c r="H153" s="621">
        <v>0</v>
      </c>
      <c r="I153" s="80"/>
      <c r="J153" s="80"/>
      <c r="K153" s="449"/>
      <c r="L153" s="449"/>
      <c r="M153" s="449"/>
      <c r="N153" s="449"/>
      <c r="O153" s="449"/>
      <c r="P153" s="449"/>
      <c r="Q153" s="449"/>
      <c r="R153" s="449"/>
      <c r="S153" s="449"/>
      <c r="T153" s="449"/>
      <c r="U153" s="449"/>
    </row>
    <row r="154" spans="1:21" ht="18.75">
      <c r="A154" s="459">
        <v>153</v>
      </c>
      <c r="B154" s="76" t="s">
        <v>806</v>
      </c>
      <c r="C154" s="99" t="s">
        <v>305</v>
      </c>
      <c r="D154" s="78">
        <v>200</v>
      </c>
      <c r="E154" s="79"/>
      <c r="F154" s="619"/>
      <c r="G154" s="620">
        <v>0</v>
      </c>
      <c r="H154" s="621">
        <v>0</v>
      </c>
      <c r="I154" s="80"/>
      <c r="J154" s="80"/>
      <c r="K154" s="449"/>
      <c r="L154" s="449"/>
      <c r="M154" s="449"/>
      <c r="N154" s="449"/>
      <c r="O154" s="449"/>
      <c r="P154" s="449"/>
      <c r="Q154" s="449"/>
      <c r="R154" s="449"/>
      <c r="S154" s="449"/>
      <c r="T154" s="449"/>
      <c r="U154" s="449"/>
    </row>
    <row r="155" spans="1:21" ht="37.5">
      <c r="A155" s="459">
        <v>154</v>
      </c>
      <c r="B155" s="76" t="s">
        <v>120</v>
      </c>
      <c r="C155" s="99" t="s">
        <v>305</v>
      </c>
      <c r="D155" s="78">
        <v>200</v>
      </c>
      <c r="E155" s="79">
        <v>41666</v>
      </c>
      <c r="F155" s="619">
        <v>0</v>
      </c>
      <c r="G155" s="620">
        <v>41666</v>
      </c>
      <c r="H155" s="621">
        <v>8333200</v>
      </c>
      <c r="I155" s="80" t="s">
        <v>706</v>
      </c>
      <c r="J155" s="80" t="s">
        <v>583</v>
      </c>
      <c r="K155" s="449"/>
      <c r="L155" s="449"/>
      <c r="M155" s="449"/>
      <c r="N155" s="449"/>
      <c r="O155" s="449"/>
      <c r="P155" s="449"/>
      <c r="Q155" s="449"/>
      <c r="R155" s="449"/>
      <c r="S155" s="449"/>
      <c r="T155" s="449"/>
      <c r="U155" s="449"/>
    </row>
    <row r="156" spans="1:21" ht="56.25">
      <c r="A156" s="459">
        <v>155</v>
      </c>
      <c r="B156" s="76" t="s">
        <v>121</v>
      </c>
      <c r="C156" s="99" t="s">
        <v>22</v>
      </c>
      <c r="D156" s="78">
        <v>4</v>
      </c>
      <c r="E156" s="79"/>
      <c r="F156" s="619"/>
      <c r="G156" s="620">
        <v>0</v>
      </c>
      <c r="H156" s="621">
        <v>0</v>
      </c>
      <c r="I156" s="80"/>
      <c r="J156" s="80"/>
      <c r="K156" s="449"/>
      <c r="L156" s="449"/>
      <c r="M156" s="449"/>
      <c r="N156" s="449"/>
      <c r="O156" s="449"/>
      <c r="P156" s="449"/>
      <c r="Q156" s="449"/>
      <c r="R156" s="449"/>
      <c r="S156" s="449"/>
      <c r="T156" s="449"/>
      <c r="U156" s="449"/>
    </row>
    <row r="157" spans="1:21" ht="37.5">
      <c r="A157" s="459">
        <v>156</v>
      </c>
      <c r="B157" s="76" t="s">
        <v>122</v>
      </c>
      <c r="C157" s="99" t="s">
        <v>324</v>
      </c>
      <c r="D157" s="78">
        <v>200</v>
      </c>
      <c r="E157" s="79"/>
      <c r="F157" s="619"/>
      <c r="G157" s="620">
        <v>0</v>
      </c>
      <c r="H157" s="621">
        <v>0</v>
      </c>
      <c r="I157" s="80"/>
      <c r="J157" s="80"/>
      <c r="K157" s="449"/>
      <c r="L157" s="449"/>
      <c r="M157" s="449"/>
      <c r="N157" s="449"/>
      <c r="O157" s="449"/>
      <c r="P157" s="449"/>
      <c r="Q157" s="449"/>
      <c r="R157" s="449"/>
      <c r="S157" s="449"/>
      <c r="T157" s="449"/>
      <c r="U157" s="449"/>
    </row>
    <row r="158" spans="1:21" ht="18.75">
      <c r="A158" s="459">
        <v>157</v>
      </c>
      <c r="B158" s="76" t="s">
        <v>123</v>
      </c>
      <c r="C158" s="99" t="s">
        <v>305</v>
      </c>
      <c r="D158" s="78">
        <v>48</v>
      </c>
      <c r="E158" s="79">
        <v>6900</v>
      </c>
      <c r="F158" s="619">
        <v>0</v>
      </c>
      <c r="G158" s="620">
        <v>6900</v>
      </c>
      <c r="H158" s="621">
        <v>331200</v>
      </c>
      <c r="I158" s="80" t="s">
        <v>706</v>
      </c>
      <c r="J158" s="80" t="s">
        <v>1476</v>
      </c>
      <c r="K158" s="449"/>
      <c r="L158" s="449"/>
      <c r="M158" s="449"/>
      <c r="N158" s="449"/>
      <c r="O158" s="449"/>
      <c r="P158" s="449"/>
      <c r="Q158" s="449"/>
      <c r="R158" s="449"/>
      <c r="S158" s="449"/>
      <c r="T158" s="449"/>
      <c r="U158" s="449"/>
    </row>
    <row r="159" spans="1:21" ht="18.75">
      <c r="A159" s="459">
        <v>158</v>
      </c>
      <c r="B159" s="76" t="s">
        <v>124</v>
      </c>
      <c r="C159" s="99" t="s">
        <v>305</v>
      </c>
      <c r="D159" s="78">
        <v>48</v>
      </c>
      <c r="E159" s="79"/>
      <c r="F159" s="619"/>
      <c r="G159" s="620">
        <v>0</v>
      </c>
      <c r="H159" s="621">
        <v>0</v>
      </c>
      <c r="I159" s="80"/>
      <c r="J159" s="80"/>
      <c r="K159" s="449"/>
      <c r="L159" s="449"/>
      <c r="M159" s="449"/>
      <c r="N159" s="449"/>
      <c r="O159" s="449"/>
      <c r="P159" s="449"/>
      <c r="Q159" s="449"/>
      <c r="R159" s="449"/>
      <c r="S159" s="449"/>
      <c r="T159" s="449"/>
      <c r="U159" s="449"/>
    </row>
    <row r="160" spans="1:21" ht="18.75">
      <c r="A160" s="459">
        <v>159</v>
      </c>
      <c r="B160" s="76" t="s">
        <v>125</v>
      </c>
      <c r="C160" s="99" t="s">
        <v>305</v>
      </c>
      <c r="D160" s="78">
        <v>40</v>
      </c>
      <c r="E160" s="79"/>
      <c r="F160" s="619"/>
      <c r="G160" s="620">
        <v>0</v>
      </c>
      <c r="H160" s="621">
        <v>0</v>
      </c>
      <c r="I160" s="80"/>
      <c r="J160" s="80"/>
      <c r="K160" s="449"/>
      <c r="L160" s="449"/>
      <c r="M160" s="449"/>
      <c r="N160" s="449"/>
      <c r="O160" s="449"/>
      <c r="P160" s="449"/>
      <c r="Q160" s="449"/>
      <c r="R160" s="449"/>
      <c r="S160" s="449"/>
      <c r="T160" s="449"/>
      <c r="U160" s="449"/>
    </row>
    <row r="161" spans="1:21" ht="18.75">
      <c r="A161" s="459">
        <v>160</v>
      </c>
      <c r="B161" s="76" t="s">
        <v>126</v>
      </c>
      <c r="C161" s="99" t="s">
        <v>305</v>
      </c>
      <c r="D161" s="78">
        <v>250</v>
      </c>
      <c r="E161" s="79"/>
      <c r="F161" s="627"/>
      <c r="G161" s="620">
        <v>0</v>
      </c>
      <c r="H161" s="621">
        <v>0</v>
      </c>
      <c r="I161" s="80"/>
      <c r="J161" s="80"/>
      <c r="K161" s="449"/>
      <c r="L161" s="449"/>
      <c r="M161" s="449"/>
      <c r="N161" s="449"/>
      <c r="O161" s="449"/>
      <c r="P161" s="449"/>
      <c r="Q161" s="449"/>
      <c r="R161" s="449"/>
      <c r="S161" s="449"/>
      <c r="T161" s="449"/>
      <c r="U161" s="449"/>
    </row>
    <row r="162" spans="1:21" ht="18.75">
      <c r="A162" s="459">
        <v>161</v>
      </c>
      <c r="B162" s="76" t="s">
        <v>127</v>
      </c>
      <c r="C162" s="99" t="s">
        <v>325</v>
      </c>
      <c r="D162" s="78">
        <v>4</v>
      </c>
      <c r="E162" s="79"/>
      <c r="F162" s="619"/>
      <c r="G162" s="620">
        <v>0</v>
      </c>
      <c r="H162" s="621">
        <v>0</v>
      </c>
      <c r="I162" s="80"/>
      <c r="J162" s="80"/>
      <c r="K162" s="449"/>
      <c r="L162" s="449"/>
      <c r="M162" s="449"/>
      <c r="N162" s="449"/>
      <c r="O162" s="449"/>
      <c r="P162" s="449"/>
      <c r="Q162" s="449"/>
      <c r="R162" s="449"/>
      <c r="S162" s="449"/>
      <c r="T162" s="449"/>
      <c r="U162" s="449"/>
    </row>
    <row r="163" spans="1:21" ht="18.75">
      <c r="A163" s="459">
        <v>162</v>
      </c>
      <c r="B163" s="76" t="s">
        <v>128</v>
      </c>
      <c r="C163" s="99" t="s">
        <v>305</v>
      </c>
      <c r="D163" s="78">
        <v>30</v>
      </c>
      <c r="E163" s="79"/>
      <c r="F163" s="619"/>
      <c r="G163" s="620">
        <v>0</v>
      </c>
      <c r="H163" s="621">
        <v>0</v>
      </c>
      <c r="I163" s="80"/>
      <c r="J163" s="80"/>
      <c r="K163" s="449"/>
      <c r="L163" s="449"/>
      <c r="M163" s="449"/>
      <c r="N163" s="449"/>
      <c r="O163" s="449"/>
      <c r="P163" s="449"/>
      <c r="Q163" s="449"/>
      <c r="R163" s="449"/>
      <c r="S163" s="449"/>
      <c r="T163" s="449"/>
      <c r="U163" s="449"/>
    </row>
    <row r="164" spans="1:21" s="97" customFormat="1" ht="18.75">
      <c r="A164" s="459">
        <v>163</v>
      </c>
      <c r="B164" s="76" t="s">
        <v>129</v>
      </c>
      <c r="C164" s="99" t="s">
        <v>305</v>
      </c>
      <c r="D164" s="78">
        <v>200</v>
      </c>
      <c r="E164" s="79"/>
      <c r="F164" s="628"/>
      <c r="G164" s="620">
        <v>0</v>
      </c>
      <c r="H164" s="621">
        <v>0</v>
      </c>
      <c r="I164" s="98"/>
      <c r="J164" s="98"/>
      <c r="K164" s="482"/>
      <c r="L164" s="482"/>
      <c r="M164" s="482"/>
      <c r="N164" s="482"/>
      <c r="O164" s="482"/>
      <c r="P164" s="482"/>
      <c r="Q164" s="482"/>
      <c r="R164" s="482"/>
      <c r="S164" s="482"/>
      <c r="T164" s="482"/>
      <c r="U164" s="482"/>
    </row>
    <row r="165" spans="1:21" s="97" customFormat="1" ht="18.75">
      <c r="A165" s="459">
        <v>164</v>
      </c>
      <c r="B165" s="76" t="s">
        <v>130</v>
      </c>
      <c r="C165" s="99" t="s">
        <v>305</v>
      </c>
      <c r="D165" s="78">
        <v>6000</v>
      </c>
      <c r="E165" s="79"/>
      <c r="F165" s="628"/>
      <c r="G165" s="620">
        <v>0</v>
      </c>
      <c r="H165" s="621">
        <v>0</v>
      </c>
      <c r="I165" s="98"/>
      <c r="J165" s="98"/>
      <c r="K165" s="482"/>
      <c r="L165" s="482"/>
      <c r="M165" s="482"/>
      <c r="N165" s="482"/>
      <c r="O165" s="482"/>
      <c r="P165" s="482"/>
      <c r="Q165" s="482"/>
      <c r="R165" s="482"/>
      <c r="S165" s="482"/>
      <c r="T165" s="482"/>
      <c r="U165" s="482"/>
    </row>
    <row r="166" spans="1:21" s="97" customFormat="1" ht="37.5">
      <c r="A166" s="459">
        <v>165</v>
      </c>
      <c r="B166" s="76" t="s">
        <v>131</v>
      </c>
      <c r="C166" s="99" t="s">
        <v>326</v>
      </c>
      <c r="D166" s="78">
        <v>40</v>
      </c>
      <c r="E166" s="79"/>
      <c r="F166" s="628"/>
      <c r="G166" s="620">
        <v>0</v>
      </c>
      <c r="H166" s="621">
        <v>0</v>
      </c>
      <c r="I166" s="98"/>
      <c r="J166" s="98"/>
      <c r="K166" s="482"/>
      <c r="L166" s="482"/>
      <c r="M166" s="482"/>
      <c r="N166" s="482"/>
      <c r="O166" s="482"/>
      <c r="P166" s="482"/>
      <c r="Q166" s="482"/>
      <c r="R166" s="482"/>
      <c r="S166" s="482"/>
      <c r="T166" s="482"/>
      <c r="U166" s="482"/>
    </row>
    <row r="167" spans="1:21" ht="37.5">
      <c r="A167" s="459">
        <v>166</v>
      </c>
      <c r="B167" s="76" t="s">
        <v>132</v>
      </c>
      <c r="C167" s="99" t="s">
        <v>327</v>
      </c>
      <c r="D167" s="78">
        <v>120</v>
      </c>
      <c r="E167" s="79"/>
      <c r="F167" s="619"/>
      <c r="G167" s="620">
        <v>0</v>
      </c>
      <c r="H167" s="621">
        <v>0</v>
      </c>
      <c r="I167" s="80"/>
      <c r="J167" s="80"/>
      <c r="K167" s="449"/>
      <c r="L167" s="449"/>
      <c r="M167" s="449"/>
      <c r="N167" s="449"/>
      <c r="O167" s="449"/>
      <c r="P167" s="449"/>
      <c r="Q167" s="449"/>
      <c r="R167" s="449"/>
      <c r="S167" s="449"/>
      <c r="T167" s="449"/>
      <c r="U167" s="449"/>
    </row>
    <row r="168" spans="1:21" s="97" customFormat="1" ht="37.5">
      <c r="A168" s="459">
        <v>167</v>
      </c>
      <c r="B168" s="76" t="s">
        <v>133</v>
      </c>
      <c r="C168" s="99" t="s">
        <v>328</v>
      </c>
      <c r="D168" s="78">
        <v>20</v>
      </c>
      <c r="E168" s="79"/>
      <c r="F168" s="628"/>
      <c r="G168" s="620">
        <v>0</v>
      </c>
      <c r="H168" s="621">
        <v>0</v>
      </c>
      <c r="I168" s="98"/>
      <c r="J168" s="98"/>
      <c r="K168" s="482"/>
      <c r="L168" s="482"/>
      <c r="M168" s="482"/>
      <c r="N168" s="482"/>
      <c r="O168" s="482"/>
      <c r="P168" s="482"/>
      <c r="Q168" s="482"/>
      <c r="R168" s="482"/>
      <c r="S168" s="482"/>
      <c r="T168" s="482"/>
      <c r="U168" s="482"/>
    </row>
    <row r="169" spans="1:21" s="97" customFormat="1" ht="37.5">
      <c r="A169" s="459">
        <v>168</v>
      </c>
      <c r="B169" s="76" t="s">
        <v>134</v>
      </c>
      <c r="C169" s="99" t="s">
        <v>329</v>
      </c>
      <c r="D169" s="78">
        <v>40</v>
      </c>
      <c r="E169" s="79">
        <v>21517</v>
      </c>
      <c r="F169" s="628">
        <v>0</v>
      </c>
      <c r="G169" s="620">
        <v>21517</v>
      </c>
      <c r="H169" s="621">
        <v>860680</v>
      </c>
      <c r="I169" s="98" t="s">
        <v>389</v>
      </c>
      <c r="J169" s="98" t="s">
        <v>590</v>
      </c>
      <c r="K169" s="482"/>
      <c r="L169" s="482"/>
      <c r="M169" s="482"/>
      <c r="N169" s="482"/>
      <c r="O169" s="482"/>
      <c r="P169" s="482"/>
      <c r="Q169" s="482"/>
      <c r="R169" s="482"/>
      <c r="S169" s="482"/>
      <c r="T169" s="482"/>
      <c r="U169" s="482"/>
    </row>
    <row r="170" spans="1:21" s="97" customFormat="1" ht="37.5">
      <c r="A170" s="459">
        <v>169</v>
      </c>
      <c r="B170" s="76" t="s">
        <v>134</v>
      </c>
      <c r="C170" s="99" t="s">
        <v>330</v>
      </c>
      <c r="D170" s="78">
        <v>40</v>
      </c>
      <c r="E170" s="79">
        <v>42321</v>
      </c>
      <c r="F170" s="628">
        <v>0</v>
      </c>
      <c r="G170" s="620">
        <v>42321</v>
      </c>
      <c r="H170" s="621">
        <v>1692840</v>
      </c>
      <c r="I170" s="98" t="s">
        <v>389</v>
      </c>
      <c r="J170" s="98" t="s">
        <v>590</v>
      </c>
      <c r="K170" s="482"/>
      <c r="L170" s="482"/>
      <c r="M170" s="482"/>
      <c r="N170" s="482"/>
      <c r="O170" s="482"/>
      <c r="P170" s="482"/>
      <c r="Q170" s="482"/>
      <c r="R170" s="482"/>
      <c r="S170" s="482"/>
      <c r="T170" s="482"/>
      <c r="U170" s="482"/>
    </row>
    <row r="171" spans="1:21" ht="18.75">
      <c r="A171" s="459">
        <v>170</v>
      </c>
      <c r="B171" s="85" t="s">
        <v>135</v>
      </c>
      <c r="C171" s="622" t="s">
        <v>900</v>
      </c>
      <c r="D171" s="78">
        <v>40</v>
      </c>
      <c r="E171" s="79"/>
      <c r="F171" s="619"/>
      <c r="G171" s="620">
        <v>0</v>
      </c>
      <c r="H171" s="621">
        <v>0</v>
      </c>
      <c r="I171" s="80"/>
      <c r="J171" s="80"/>
      <c r="K171" s="449"/>
      <c r="L171" s="449"/>
      <c r="M171" s="449"/>
      <c r="N171" s="449"/>
      <c r="O171" s="449"/>
      <c r="P171" s="449"/>
      <c r="Q171" s="449"/>
      <c r="R171" s="449"/>
      <c r="S171" s="449"/>
      <c r="T171" s="449"/>
      <c r="U171" s="449"/>
    </row>
    <row r="172" spans="1:21" ht="18.75">
      <c r="A172" s="459">
        <v>171</v>
      </c>
      <c r="B172" s="76" t="s">
        <v>136</v>
      </c>
      <c r="C172" s="99" t="s">
        <v>897</v>
      </c>
      <c r="D172" s="78">
        <v>4</v>
      </c>
      <c r="E172" s="79"/>
      <c r="F172" s="619"/>
      <c r="G172" s="620">
        <v>0</v>
      </c>
      <c r="H172" s="621">
        <v>0</v>
      </c>
      <c r="I172" s="80"/>
      <c r="J172" s="80"/>
      <c r="K172" s="449"/>
      <c r="L172" s="449"/>
      <c r="M172" s="449"/>
      <c r="N172" s="449"/>
      <c r="O172" s="449"/>
      <c r="P172" s="449"/>
      <c r="Q172" s="449"/>
      <c r="R172" s="449"/>
      <c r="S172" s="449"/>
      <c r="T172" s="449"/>
      <c r="U172" s="449"/>
    </row>
    <row r="173" spans="1:21" ht="37.5">
      <c r="A173" s="459">
        <v>172</v>
      </c>
      <c r="B173" s="76" t="s">
        <v>137</v>
      </c>
      <c r="C173" s="99" t="s">
        <v>332</v>
      </c>
      <c r="D173" s="78">
        <v>240</v>
      </c>
      <c r="E173" s="79"/>
      <c r="F173" s="619"/>
      <c r="G173" s="620">
        <v>0</v>
      </c>
      <c r="H173" s="621">
        <v>0</v>
      </c>
      <c r="I173" s="80"/>
      <c r="J173" s="80"/>
      <c r="K173" s="449"/>
      <c r="L173" s="449"/>
      <c r="M173" s="449"/>
      <c r="N173" s="449"/>
      <c r="O173" s="449"/>
      <c r="P173" s="449"/>
      <c r="Q173" s="449"/>
      <c r="R173" s="449"/>
      <c r="S173" s="449"/>
      <c r="T173" s="449"/>
      <c r="U173" s="449"/>
    </row>
    <row r="174" spans="1:21" ht="18.75">
      <c r="A174" s="459">
        <v>173</v>
      </c>
      <c r="B174" s="76" t="s">
        <v>138</v>
      </c>
      <c r="C174" s="99" t="s">
        <v>333</v>
      </c>
      <c r="D174" s="78">
        <v>24</v>
      </c>
      <c r="E174" s="79"/>
      <c r="F174" s="619"/>
      <c r="G174" s="620">
        <v>0</v>
      </c>
      <c r="H174" s="621">
        <v>0</v>
      </c>
      <c r="I174" s="80"/>
      <c r="J174" s="80"/>
      <c r="K174" s="449"/>
      <c r="L174" s="449"/>
      <c r="M174" s="449"/>
      <c r="N174" s="449"/>
      <c r="O174" s="449"/>
      <c r="P174" s="449"/>
      <c r="Q174" s="449"/>
      <c r="R174" s="449"/>
      <c r="S174" s="449"/>
      <c r="T174" s="449"/>
      <c r="U174" s="449"/>
    </row>
    <row r="175" spans="1:21" ht="18.75">
      <c r="A175" s="459">
        <v>174</v>
      </c>
      <c r="B175" s="76" t="s">
        <v>139</v>
      </c>
      <c r="C175" s="99" t="s">
        <v>333</v>
      </c>
      <c r="D175" s="78">
        <v>800</v>
      </c>
      <c r="E175" s="79"/>
      <c r="F175" s="619"/>
      <c r="G175" s="620">
        <v>0</v>
      </c>
      <c r="H175" s="621">
        <v>0</v>
      </c>
      <c r="I175" s="80"/>
      <c r="J175" s="80"/>
      <c r="K175" s="449"/>
      <c r="L175" s="449"/>
      <c r="M175" s="449"/>
      <c r="N175" s="449"/>
      <c r="O175" s="449"/>
      <c r="P175" s="449"/>
      <c r="Q175" s="449"/>
      <c r="R175" s="449"/>
      <c r="S175" s="449"/>
      <c r="T175" s="449"/>
      <c r="U175" s="449"/>
    </row>
    <row r="176" spans="1:21" ht="18.75">
      <c r="A176" s="459">
        <v>175</v>
      </c>
      <c r="B176" s="76" t="s">
        <v>140</v>
      </c>
      <c r="C176" s="99" t="s">
        <v>333</v>
      </c>
      <c r="D176" s="78">
        <v>800</v>
      </c>
      <c r="E176" s="79"/>
      <c r="F176" s="619"/>
      <c r="G176" s="620">
        <v>0</v>
      </c>
      <c r="H176" s="621">
        <v>0</v>
      </c>
      <c r="I176" s="80"/>
      <c r="J176" s="80"/>
      <c r="K176" s="449"/>
      <c r="L176" s="449"/>
      <c r="M176" s="449"/>
      <c r="N176" s="449"/>
      <c r="O176" s="449"/>
      <c r="P176" s="449"/>
      <c r="Q176" s="449"/>
      <c r="R176" s="449"/>
      <c r="S176" s="449"/>
      <c r="T176" s="449"/>
      <c r="U176" s="449"/>
    </row>
    <row r="177" spans="1:21" ht="18.75">
      <c r="A177" s="459">
        <v>176</v>
      </c>
      <c r="B177" s="76" t="s">
        <v>141</v>
      </c>
      <c r="C177" s="99" t="s">
        <v>333</v>
      </c>
      <c r="D177" s="78">
        <v>40</v>
      </c>
      <c r="E177" s="79"/>
      <c r="F177" s="619"/>
      <c r="G177" s="620">
        <v>0</v>
      </c>
      <c r="H177" s="621">
        <v>0</v>
      </c>
      <c r="I177" s="80"/>
      <c r="J177" s="80"/>
      <c r="K177" s="449"/>
      <c r="L177" s="449"/>
      <c r="M177" s="449"/>
      <c r="N177" s="449"/>
      <c r="O177" s="449"/>
      <c r="P177" s="449"/>
      <c r="Q177" s="449"/>
      <c r="R177" s="449"/>
      <c r="S177" s="449"/>
      <c r="T177" s="449"/>
      <c r="U177" s="449"/>
    </row>
    <row r="178" spans="1:21" ht="18.75">
      <c r="A178" s="459">
        <v>177</v>
      </c>
      <c r="B178" s="76" t="s">
        <v>142</v>
      </c>
      <c r="C178" s="99" t="s">
        <v>333</v>
      </c>
      <c r="D178" s="78">
        <v>60</v>
      </c>
      <c r="E178" s="79"/>
      <c r="F178" s="619"/>
      <c r="G178" s="620">
        <v>0</v>
      </c>
      <c r="H178" s="621">
        <v>0</v>
      </c>
      <c r="I178" s="80"/>
      <c r="J178" s="80"/>
      <c r="K178" s="449"/>
      <c r="L178" s="449"/>
      <c r="M178" s="449"/>
      <c r="N178" s="449"/>
      <c r="O178" s="449"/>
      <c r="P178" s="449"/>
      <c r="Q178" s="449"/>
      <c r="R178" s="449"/>
      <c r="S178" s="449"/>
      <c r="T178" s="449"/>
      <c r="U178" s="449"/>
    </row>
    <row r="179" spans="1:21" ht="18.75">
      <c r="A179" s="459">
        <v>178</v>
      </c>
      <c r="B179" s="76" t="s">
        <v>143</v>
      </c>
      <c r="C179" s="99" t="s">
        <v>333</v>
      </c>
      <c r="D179" s="78">
        <v>60</v>
      </c>
      <c r="E179" s="79"/>
      <c r="F179" s="619"/>
      <c r="G179" s="620">
        <v>0</v>
      </c>
      <c r="H179" s="621">
        <v>0</v>
      </c>
      <c r="I179" s="80"/>
      <c r="J179" s="80"/>
      <c r="K179" s="449"/>
      <c r="L179" s="449"/>
      <c r="M179" s="449"/>
      <c r="N179" s="449"/>
      <c r="O179" s="449"/>
      <c r="P179" s="449"/>
      <c r="Q179" s="449"/>
      <c r="R179" s="449"/>
      <c r="S179" s="449"/>
      <c r="T179" s="449"/>
      <c r="U179" s="449"/>
    </row>
    <row r="180" spans="1:21" ht="18.75">
      <c r="A180" s="459">
        <v>179</v>
      </c>
      <c r="B180" s="76" t="s">
        <v>144</v>
      </c>
      <c r="C180" s="99" t="s">
        <v>333</v>
      </c>
      <c r="D180" s="78">
        <v>80</v>
      </c>
      <c r="E180" s="79"/>
      <c r="F180" s="619"/>
      <c r="G180" s="620">
        <v>0</v>
      </c>
      <c r="H180" s="621">
        <v>0</v>
      </c>
      <c r="I180" s="80"/>
      <c r="J180" s="80"/>
      <c r="K180" s="449"/>
      <c r="L180" s="449"/>
      <c r="M180" s="449"/>
      <c r="N180" s="449"/>
      <c r="O180" s="449"/>
      <c r="P180" s="449"/>
      <c r="Q180" s="449"/>
      <c r="R180" s="449"/>
      <c r="S180" s="449"/>
      <c r="T180" s="449"/>
      <c r="U180" s="449"/>
    </row>
    <row r="181" spans="1:21" ht="18.75">
      <c r="A181" s="459">
        <v>180</v>
      </c>
      <c r="B181" s="76" t="s">
        <v>145</v>
      </c>
      <c r="C181" s="99" t="s">
        <v>333</v>
      </c>
      <c r="D181" s="78">
        <v>24</v>
      </c>
      <c r="E181" s="79"/>
      <c r="F181" s="619"/>
      <c r="G181" s="620">
        <v>0</v>
      </c>
      <c r="H181" s="621">
        <v>0</v>
      </c>
      <c r="I181" s="80"/>
      <c r="J181" s="80"/>
      <c r="K181" s="449"/>
      <c r="L181" s="449"/>
      <c r="M181" s="449"/>
      <c r="N181" s="449"/>
      <c r="O181" s="449"/>
      <c r="P181" s="449"/>
      <c r="Q181" s="449"/>
      <c r="R181" s="449"/>
      <c r="S181" s="449"/>
      <c r="T181" s="449"/>
      <c r="U181" s="449"/>
    </row>
    <row r="182" spans="1:21" ht="18.75">
      <c r="A182" s="459">
        <v>181</v>
      </c>
      <c r="B182" s="76" t="s">
        <v>146</v>
      </c>
      <c r="C182" s="99" t="s">
        <v>333</v>
      </c>
      <c r="D182" s="78">
        <v>12</v>
      </c>
      <c r="E182" s="79"/>
      <c r="F182" s="619"/>
      <c r="G182" s="620">
        <v>0</v>
      </c>
      <c r="H182" s="621">
        <v>0</v>
      </c>
      <c r="I182" s="80"/>
      <c r="J182" s="80"/>
      <c r="K182" s="449"/>
      <c r="L182" s="449"/>
      <c r="M182" s="449"/>
      <c r="N182" s="449"/>
      <c r="O182" s="449"/>
      <c r="P182" s="449"/>
      <c r="Q182" s="449"/>
      <c r="R182" s="449"/>
      <c r="S182" s="449"/>
      <c r="T182" s="449"/>
      <c r="U182" s="449"/>
    </row>
    <row r="183" spans="1:21" s="88" customFormat="1" ht="18.75">
      <c r="A183" s="459">
        <v>182</v>
      </c>
      <c r="B183" s="76" t="s">
        <v>147</v>
      </c>
      <c r="C183" s="99" t="s">
        <v>333</v>
      </c>
      <c r="D183" s="78">
        <v>12</v>
      </c>
      <c r="E183" s="79"/>
      <c r="F183" s="625"/>
      <c r="G183" s="620">
        <v>0</v>
      </c>
      <c r="H183" s="621">
        <v>0</v>
      </c>
      <c r="I183" s="89"/>
      <c r="J183" s="89"/>
      <c r="K183" s="467"/>
      <c r="L183" s="467"/>
      <c r="M183" s="467"/>
      <c r="N183" s="467"/>
      <c r="O183" s="467"/>
      <c r="P183" s="467"/>
      <c r="Q183" s="467"/>
      <c r="R183" s="467"/>
      <c r="S183" s="467"/>
      <c r="T183" s="467"/>
      <c r="U183" s="467"/>
    </row>
    <row r="184" spans="1:21" s="97" customFormat="1" ht="18.75">
      <c r="A184" s="459">
        <v>183</v>
      </c>
      <c r="B184" s="76" t="s">
        <v>148</v>
      </c>
      <c r="C184" s="99" t="s">
        <v>333</v>
      </c>
      <c r="D184" s="78">
        <v>20</v>
      </c>
      <c r="E184" s="79"/>
      <c r="F184" s="628"/>
      <c r="G184" s="620">
        <v>0</v>
      </c>
      <c r="H184" s="621">
        <v>0</v>
      </c>
      <c r="I184" s="98"/>
      <c r="J184" s="98"/>
      <c r="K184" s="482"/>
      <c r="L184" s="482"/>
      <c r="M184" s="482"/>
      <c r="N184" s="482"/>
      <c r="O184" s="482"/>
      <c r="P184" s="482"/>
      <c r="Q184" s="482"/>
      <c r="R184" s="482"/>
      <c r="S184" s="482"/>
      <c r="T184" s="482"/>
      <c r="U184" s="482"/>
    </row>
    <row r="185" spans="1:21" s="93" customFormat="1" ht="18.75">
      <c r="A185" s="459">
        <v>184</v>
      </c>
      <c r="B185" s="76" t="s">
        <v>149</v>
      </c>
      <c r="C185" s="99" t="s">
        <v>305</v>
      </c>
      <c r="D185" s="78">
        <v>300</v>
      </c>
      <c r="E185" s="79"/>
      <c r="F185" s="628"/>
      <c r="G185" s="620">
        <v>0</v>
      </c>
      <c r="H185" s="621">
        <v>0</v>
      </c>
      <c r="I185" s="474"/>
      <c r="J185" s="474"/>
      <c r="K185" s="475"/>
      <c r="L185" s="475"/>
      <c r="M185" s="475"/>
      <c r="N185" s="475"/>
      <c r="O185" s="475"/>
      <c r="P185" s="475"/>
      <c r="Q185" s="475"/>
      <c r="R185" s="475"/>
      <c r="S185" s="475"/>
      <c r="T185" s="475"/>
      <c r="U185" s="475"/>
    </row>
    <row r="186" spans="1:21" s="97" customFormat="1" ht="18.75">
      <c r="A186" s="459">
        <v>185</v>
      </c>
      <c r="B186" s="76" t="s">
        <v>150</v>
      </c>
      <c r="C186" s="99" t="s">
        <v>305</v>
      </c>
      <c r="D186" s="78">
        <v>120</v>
      </c>
      <c r="E186" s="79"/>
      <c r="F186" s="628"/>
      <c r="G186" s="620">
        <v>0</v>
      </c>
      <c r="H186" s="621">
        <v>0</v>
      </c>
      <c r="I186" s="98"/>
      <c r="J186" s="98"/>
      <c r="K186" s="482"/>
      <c r="L186" s="482"/>
      <c r="M186" s="482"/>
      <c r="N186" s="482"/>
      <c r="O186" s="482"/>
      <c r="P186" s="482"/>
      <c r="Q186" s="482"/>
      <c r="R186" s="482"/>
      <c r="S186" s="482"/>
      <c r="T186" s="482"/>
      <c r="U186" s="482"/>
    </row>
    <row r="187" spans="1:21" ht="18.75">
      <c r="A187" s="459">
        <v>186</v>
      </c>
      <c r="B187" s="76" t="s">
        <v>151</v>
      </c>
      <c r="C187" s="99" t="s">
        <v>305</v>
      </c>
      <c r="D187" s="78">
        <v>200</v>
      </c>
      <c r="E187" s="79"/>
      <c r="F187" s="619"/>
      <c r="G187" s="620">
        <v>0</v>
      </c>
      <c r="H187" s="621">
        <v>0</v>
      </c>
      <c r="I187" s="80"/>
      <c r="J187" s="80"/>
      <c r="K187" s="449"/>
      <c r="L187" s="449"/>
      <c r="M187" s="449"/>
      <c r="N187" s="449"/>
      <c r="O187" s="449"/>
      <c r="P187" s="449"/>
      <c r="Q187" s="449"/>
      <c r="R187" s="449"/>
      <c r="S187" s="449"/>
      <c r="T187" s="449"/>
      <c r="U187" s="449"/>
    </row>
    <row r="188" spans="1:21" s="93" customFormat="1" ht="37.5">
      <c r="A188" s="459">
        <v>187</v>
      </c>
      <c r="B188" s="85" t="s">
        <v>807</v>
      </c>
      <c r="C188" s="622" t="s">
        <v>305</v>
      </c>
      <c r="D188" s="78">
        <v>4</v>
      </c>
      <c r="E188" s="79"/>
      <c r="F188" s="626"/>
      <c r="G188" s="620">
        <v>0</v>
      </c>
      <c r="H188" s="621">
        <v>0</v>
      </c>
      <c r="I188" s="474"/>
      <c r="J188" s="474"/>
      <c r="K188" s="475"/>
      <c r="L188" s="475"/>
      <c r="M188" s="475"/>
      <c r="N188" s="475"/>
      <c r="O188" s="475"/>
      <c r="P188" s="475"/>
      <c r="Q188" s="475"/>
      <c r="R188" s="475"/>
      <c r="S188" s="475"/>
      <c r="T188" s="475"/>
      <c r="U188" s="475"/>
    </row>
    <row r="189" spans="1:21" s="90" customFormat="1" ht="37.5">
      <c r="A189" s="459">
        <v>188</v>
      </c>
      <c r="B189" s="85" t="s">
        <v>808</v>
      </c>
      <c r="C189" s="622" t="s">
        <v>305</v>
      </c>
      <c r="D189" s="78">
        <v>4</v>
      </c>
      <c r="E189" s="79"/>
      <c r="F189" s="619"/>
      <c r="G189" s="620">
        <v>0</v>
      </c>
      <c r="H189" s="621">
        <v>0</v>
      </c>
      <c r="I189" s="96"/>
      <c r="J189" s="96"/>
      <c r="K189" s="468"/>
      <c r="L189" s="468"/>
      <c r="M189" s="468"/>
      <c r="N189" s="468"/>
      <c r="O189" s="468"/>
      <c r="P189" s="468"/>
      <c r="Q189" s="468"/>
      <c r="R189" s="468"/>
      <c r="S189" s="468"/>
      <c r="T189" s="468"/>
      <c r="U189" s="468"/>
    </row>
    <row r="190" spans="1:21" s="93" customFormat="1" ht="37.5">
      <c r="A190" s="459">
        <v>189</v>
      </c>
      <c r="B190" s="85" t="s">
        <v>809</v>
      </c>
      <c r="C190" s="622" t="s">
        <v>305</v>
      </c>
      <c r="D190" s="78">
        <v>4</v>
      </c>
      <c r="E190" s="79"/>
      <c r="F190" s="626"/>
      <c r="G190" s="620">
        <v>0</v>
      </c>
      <c r="H190" s="621">
        <v>0</v>
      </c>
      <c r="I190" s="474"/>
      <c r="J190" s="474"/>
      <c r="K190" s="475"/>
      <c r="L190" s="475"/>
      <c r="M190" s="475"/>
      <c r="N190" s="475"/>
      <c r="O190" s="475"/>
      <c r="P190" s="475"/>
      <c r="Q190" s="475"/>
      <c r="R190" s="475"/>
      <c r="S190" s="475"/>
      <c r="T190" s="475"/>
      <c r="U190" s="475"/>
    </row>
    <row r="191" spans="1:21" s="93" customFormat="1" ht="37.5">
      <c r="A191" s="459">
        <v>190</v>
      </c>
      <c r="B191" s="76" t="s">
        <v>152</v>
      </c>
      <c r="C191" s="99" t="s">
        <v>305</v>
      </c>
      <c r="D191" s="78">
        <v>8</v>
      </c>
      <c r="E191" s="79"/>
      <c r="F191" s="626"/>
      <c r="G191" s="620">
        <v>0</v>
      </c>
      <c r="H191" s="621">
        <v>0</v>
      </c>
      <c r="I191" s="474"/>
      <c r="J191" s="474"/>
      <c r="K191" s="475"/>
      <c r="L191" s="475"/>
      <c r="M191" s="475"/>
      <c r="N191" s="475"/>
      <c r="O191" s="475"/>
      <c r="P191" s="475"/>
      <c r="Q191" s="475"/>
      <c r="R191" s="475"/>
      <c r="S191" s="475"/>
      <c r="T191" s="475"/>
      <c r="U191" s="475"/>
    </row>
    <row r="192" spans="1:21" s="93" customFormat="1" ht="37.5">
      <c r="A192" s="459">
        <v>191</v>
      </c>
      <c r="B192" s="76" t="s">
        <v>153</v>
      </c>
      <c r="C192" s="99" t="s">
        <v>305</v>
      </c>
      <c r="D192" s="78">
        <v>8</v>
      </c>
      <c r="E192" s="79"/>
      <c r="F192" s="626"/>
      <c r="G192" s="620">
        <v>0</v>
      </c>
      <c r="H192" s="621">
        <v>0</v>
      </c>
      <c r="I192" s="474"/>
      <c r="J192" s="474"/>
      <c r="K192" s="475"/>
      <c r="L192" s="475"/>
      <c r="M192" s="475"/>
      <c r="N192" s="475"/>
      <c r="O192" s="475"/>
      <c r="P192" s="475"/>
      <c r="Q192" s="475"/>
      <c r="R192" s="475"/>
      <c r="S192" s="475"/>
      <c r="T192" s="475"/>
      <c r="U192" s="475"/>
    </row>
    <row r="193" spans="1:21" s="88" customFormat="1" ht="37.5">
      <c r="A193" s="459">
        <v>192</v>
      </c>
      <c r="B193" s="76" t="s">
        <v>154</v>
      </c>
      <c r="C193" s="99" t="s">
        <v>305</v>
      </c>
      <c r="D193" s="78">
        <v>8</v>
      </c>
      <c r="E193" s="79"/>
      <c r="F193" s="625"/>
      <c r="G193" s="620">
        <v>0</v>
      </c>
      <c r="H193" s="621">
        <v>0</v>
      </c>
      <c r="I193" s="89"/>
      <c r="J193" s="89"/>
      <c r="K193" s="467"/>
      <c r="L193" s="467"/>
      <c r="M193" s="467"/>
      <c r="N193" s="467"/>
      <c r="O193" s="467"/>
      <c r="P193" s="467"/>
      <c r="Q193" s="467"/>
      <c r="R193" s="467"/>
      <c r="S193" s="467"/>
      <c r="T193" s="467"/>
      <c r="U193" s="467"/>
    </row>
    <row r="194" spans="1:21" s="90" customFormat="1" ht="37.5">
      <c r="A194" s="459">
        <v>193</v>
      </c>
      <c r="B194" s="76" t="s">
        <v>810</v>
      </c>
      <c r="C194" s="99" t="s">
        <v>315</v>
      </c>
      <c r="D194" s="78">
        <v>4</v>
      </c>
      <c r="E194" s="79">
        <v>1228782</v>
      </c>
      <c r="F194" s="619">
        <v>0</v>
      </c>
      <c r="G194" s="620">
        <v>1228782</v>
      </c>
      <c r="H194" s="621">
        <v>4915128</v>
      </c>
      <c r="I194" s="96" t="s">
        <v>706</v>
      </c>
      <c r="J194" s="96" t="s">
        <v>713</v>
      </c>
      <c r="K194" s="468"/>
      <c r="L194" s="468"/>
      <c r="M194" s="468"/>
      <c r="N194" s="468"/>
      <c r="O194" s="468"/>
      <c r="P194" s="468"/>
      <c r="Q194" s="468"/>
      <c r="R194" s="468"/>
      <c r="S194" s="468"/>
      <c r="T194" s="468"/>
      <c r="U194" s="468"/>
    </row>
    <row r="195" spans="1:21" s="90" customFormat="1" ht="18.75">
      <c r="A195" s="459">
        <v>194</v>
      </c>
      <c r="B195" s="76" t="s">
        <v>155</v>
      </c>
      <c r="C195" s="99" t="s">
        <v>305</v>
      </c>
      <c r="D195" s="78">
        <v>1600</v>
      </c>
      <c r="E195" s="79"/>
      <c r="F195" s="619"/>
      <c r="G195" s="620">
        <v>0</v>
      </c>
      <c r="H195" s="621">
        <v>0</v>
      </c>
      <c r="I195" s="96"/>
      <c r="J195" s="96"/>
      <c r="K195" s="468"/>
      <c r="L195" s="468"/>
      <c r="M195" s="468"/>
      <c r="N195" s="468"/>
      <c r="O195" s="468"/>
      <c r="P195" s="468"/>
      <c r="Q195" s="468"/>
      <c r="R195" s="468"/>
      <c r="S195" s="468"/>
      <c r="T195" s="468"/>
      <c r="U195" s="468"/>
    </row>
    <row r="196" spans="1:21" s="97" customFormat="1" ht="37.5">
      <c r="A196" s="459">
        <v>195</v>
      </c>
      <c r="B196" s="76" t="s">
        <v>156</v>
      </c>
      <c r="C196" s="99" t="s">
        <v>305</v>
      </c>
      <c r="D196" s="78">
        <v>200</v>
      </c>
      <c r="E196" s="79"/>
      <c r="F196" s="628"/>
      <c r="G196" s="620">
        <v>0</v>
      </c>
      <c r="H196" s="621">
        <v>0</v>
      </c>
      <c r="I196" s="98"/>
      <c r="J196" s="98"/>
      <c r="K196" s="482"/>
      <c r="L196" s="482"/>
      <c r="M196" s="482"/>
      <c r="N196" s="482"/>
      <c r="O196" s="482"/>
      <c r="P196" s="482"/>
      <c r="Q196" s="482"/>
      <c r="R196" s="482"/>
      <c r="S196" s="482"/>
      <c r="T196" s="482"/>
      <c r="U196" s="482"/>
    </row>
    <row r="197" spans="1:21" s="84" customFormat="1" ht="37.5">
      <c r="A197" s="459">
        <v>196</v>
      </c>
      <c r="B197" s="76" t="s">
        <v>157</v>
      </c>
      <c r="C197" s="99" t="s">
        <v>305</v>
      </c>
      <c r="D197" s="78">
        <v>160</v>
      </c>
      <c r="E197" s="79"/>
      <c r="F197" s="619"/>
      <c r="G197" s="620">
        <v>0</v>
      </c>
      <c r="H197" s="621">
        <v>0</v>
      </c>
      <c r="I197" s="83"/>
      <c r="J197" s="83"/>
      <c r="K197" s="465"/>
      <c r="L197" s="465"/>
      <c r="M197" s="465"/>
      <c r="N197" s="465"/>
      <c r="O197" s="465"/>
      <c r="P197" s="465"/>
      <c r="Q197" s="465"/>
      <c r="R197" s="465"/>
      <c r="S197" s="465"/>
      <c r="T197" s="465"/>
      <c r="U197" s="465"/>
    </row>
    <row r="198" spans="1:21" ht="37.5">
      <c r="A198" s="459">
        <v>197</v>
      </c>
      <c r="B198" s="85" t="s">
        <v>811</v>
      </c>
      <c r="C198" s="622" t="s">
        <v>305</v>
      </c>
      <c r="D198" s="78">
        <v>4</v>
      </c>
      <c r="E198" s="79"/>
      <c r="F198" s="619"/>
      <c r="G198" s="620">
        <v>0</v>
      </c>
      <c r="H198" s="621">
        <v>0</v>
      </c>
      <c r="I198" s="80"/>
      <c r="J198" s="80"/>
      <c r="K198" s="449"/>
      <c r="L198" s="449"/>
      <c r="M198" s="449"/>
      <c r="N198" s="449"/>
      <c r="O198" s="449"/>
      <c r="P198" s="449"/>
      <c r="Q198" s="449"/>
      <c r="R198" s="449"/>
      <c r="S198" s="449"/>
      <c r="T198" s="449"/>
      <c r="U198" s="449"/>
    </row>
    <row r="199" spans="1:21" ht="56.25">
      <c r="A199" s="459">
        <v>198</v>
      </c>
      <c r="B199" s="76" t="s">
        <v>158</v>
      </c>
      <c r="C199" s="99" t="s">
        <v>305</v>
      </c>
      <c r="D199" s="78">
        <v>8</v>
      </c>
      <c r="E199" s="79"/>
      <c r="F199" s="619"/>
      <c r="G199" s="620">
        <v>0</v>
      </c>
      <c r="H199" s="621">
        <v>0</v>
      </c>
      <c r="I199" s="80"/>
      <c r="J199" s="80"/>
      <c r="K199" s="449"/>
      <c r="L199" s="449"/>
      <c r="M199" s="449"/>
      <c r="N199" s="449"/>
      <c r="O199" s="449"/>
      <c r="P199" s="449"/>
      <c r="Q199" s="449"/>
      <c r="R199" s="449"/>
      <c r="S199" s="449"/>
      <c r="T199" s="449"/>
      <c r="U199" s="449"/>
    </row>
    <row r="200" spans="1:21" ht="75">
      <c r="A200" s="459">
        <v>199</v>
      </c>
      <c r="B200" s="76" t="s">
        <v>812</v>
      </c>
      <c r="C200" s="99" t="s">
        <v>335</v>
      </c>
      <c r="D200" s="78">
        <v>1000</v>
      </c>
      <c r="E200" s="79"/>
      <c r="F200" s="619"/>
      <c r="G200" s="620">
        <v>0</v>
      </c>
      <c r="H200" s="621">
        <v>0</v>
      </c>
      <c r="I200" s="80"/>
      <c r="J200" s="80"/>
      <c r="K200" s="449"/>
      <c r="L200" s="449"/>
      <c r="M200" s="449"/>
      <c r="N200" s="449"/>
      <c r="O200" s="449"/>
      <c r="P200" s="449"/>
      <c r="Q200" s="449"/>
      <c r="R200" s="449"/>
      <c r="S200" s="449"/>
      <c r="T200" s="449"/>
      <c r="U200" s="449"/>
    </row>
    <row r="201" spans="1:21" ht="56.25">
      <c r="A201" s="459">
        <v>200</v>
      </c>
      <c r="B201" s="76" t="s">
        <v>813</v>
      </c>
      <c r="C201" s="99" t="s">
        <v>335</v>
      </c>
      <c r="D201" s="78">
        <v>1000</v>
      </c>
      <c r="E201" s="79"/>
      <c r="F201" s="619"/>
      <c r="G201" s="620">
        <v>0</v>
      </c>
      <c r="H201" s="621">
        <v>0</v>
      </c>
      <c r="I201" s="80"/>
      <c r="J201" s="80"/>
      <c r="K201" s="449"/>
      <c r="L201" s="449"/>
      <c r="M201" s="449"/>
      <c r="N201" s="449"/>
      <c r="O201" s="449"/>
      <c r="P201" s="449"/>
      <c r="Q201" s="449"/>
      <c r="R201" s="449"/>
      <c r="S201" s="449"/>
      <c r="T201" s="449"/>
      <c r="U201" s="449"/>
    </row>
    <row r="202" spans="1:21" ht="75">
      <c r="A202" s="459">
        <v>201</v>
      </c>
      <c r="B202" s="76" t="s">
        <v>814</v>
      </c>
      <c r="C202" s="99" t="s">
        <v>334</v>
      </c>
      <c r="D202" s="78">
        <v>40</v>
      </c>
      <c r="E202" s="79"/>
      <c r="F202" s="619"/>
      <c r="G202" s="620">
        <v>0</v>
      </c>
      <c r="H202" s="621">
        <v>0</v>
      </c>
      <c r="I202" s="80"/>
      <c r="J202" s="80"/>
      <c r="K202" s="449"/>
      <c r="L202" s="449"/>
      <c r="M202" s="449"/>
      <c r="N202" s="449"/>
      <c r="O202" s="449"/>
      <c r="P202" s="449"/>
      <c r="Q202" s="449"/>
      <c r="R202" s="449"/>
      <c r="S202" s="449"/>
      <c r="T202" s="449"/>
      <c r="U202" s="449"/>
    </row>
    <row r="203" spans="1:21" s="97" customFormat="1" ht="75">
      <c r="A203" s="459">
        <v>202</v>
      </c>
      <c r="B203" s="76" t="s">
        <v>159</v>
      </c>
      <c r="C203" s="99" t="s">
        <v>334</v>
      </c>
      <c r="D203" s="78">
        <v>80</v>
      </c>
      <c r="E203" s="79"/>
      <c r="F203" s="628"/>
      <c r="G203" s="620">
        <v>0</v>
      </c>
      <c r="H203" s="621">
        <v>0</v>
      </c>
      <c r="I203" s="98"/>
      <c r="J203" s="98"/>
      <c r="K203" s="482"/>
      <c r="L203" s="482"/>
      <c r="M203" s="482"/>
      <c r="N203" s="482"/>
      <c r="O203" s="482"/>
      <c r="P203" s="482"/>
      <c r="Q203" s="482"/>
      <c r="R203" s="482"/>
      <c r="S203" s="482"/>
      <c r="T203" s="482"/>
      <c r="U203" s="482"/>
    </row>
    <row r="204" spans="1:21" s="97" customFormat="1" ht="18.75">
      <c r="A204" s="459">
        <v>203</v>
      </c>
      <c r="B204" s="76" t="s">
        <v>161</v>
      </c>
      <c r="C204" s="99" t="s">
        <v>305</v>
      </c>
      <c r="D204" s="78">
        <v>800</v>
      </c>
      <c r="E204" s="79"/>
      <c r="F204" s="628"/>
      <c r="G204" s="620">
        <v>0</v>
      </c>
      <c r="H204" s="621">
        <v>0</v>
      </c>
      <c r="I204" s="98"/>
      <c r="J204" s="98"/>
      <c r="K204" s="482"/>
      <c r="L204" s="482"/>
      <c r="M204" s="482"/>
      <c r="N204" s="482"/>
      <c r="O204" s="482"/>
      <c r="P204" s="482"/>
      <c r="Q204" s="482"/>
      <c r="R204" s="482"/>
      <c r="S204" s="482"/>
      <c r="T204" s="482"/>
      <c r="U204" s="482"/>
    </row>
    <row r="205" spans="1:21" s="97" customFormat="1" ht="37.5">
      <c r="A205" s="459">
        <v>204</v>
      </c>
      <c r="B205" s="76" t="s">
        <v>815</v>
      </c>
      <c r="C205" s="99" t="s">
        <v>305</v>
      </c>
      <c r="D205" s="78">
        <v>2000</v>
      </c>
      <c r="E205" s="79"/>
      <c r="F205" s="628"/>
      <c r="G205" s="620">
        <v>0</v>
      </c>
      <c r="H205" s="621">
        <v>0</v>
      </c>
      <c r="I205" s="98"/>
      <c r="J205" s="98"/>
      <c r="K205" s="482"/>
      <c r="L205" s="482"/>
      <c r="M205" s="482"/>
      <c r="N205" s="482"/>
      <c r="O205" s="482"/>
      <c r="P205" s="482"/>
      <c r="Q205" s="482"/>
      <c r="R205" s="482"/>
      <c r="S205" s="482"/>
      <c r="T205" s="482"/>
      <c r="U205" s="482"/>
    </row>
    <row r="206" spans="1:21" s="97" customFormat="1" ht="16.5" customHeight="1">
      <c r="A206" s="459">
        <v>205</v>
      </c>
      <c r="B206" s="76" t="s">
        <v>162</v>
      </c>
      <c r="C206" s="99" t="s">
        <v>305</v>
      </c>
      <c r="D206" s="78">
        <v>4000</v>
      </c>
      <c r="E206" s="79"/>
      <c r="F206" s="628"/>
      <c r="G206" s="620">
        <v>0</v>
      </c>
      <c r="H206" s="621">
        <v>0</v>
      </c>
      <c r="I206" s="98"/>
      <c r="J206" s="98"/>
      <c r="K206" s="482"/>
      <c r="L206" s="482"/>
      <c r="M206" s="482"/>
      <c r="N206" s="482"/>
      <c r="O206" s="482"/>
      <c r="P206" s="482"/>
      <c r="Q206" s="482"/>
      <c r="R206" s="482"/>
      <c r="S206" s="482"/>
      <c r="T206" s="482"/>
      <c r="U206" s="482"/>
    </row>
    <row r="207" spans="1:21" s="97" customFormat="1" ht="37.5">
      <c r="A207" s="459">
        <v>206</v>
      </c>
      <c r="B207" s="76" t="s">
        <v>163</v>
      </c>
      <c r="C207" s="99" t="s">
        <v>305</v>
      </c>
      <c r="D207" s="78">
        <v>40000</v>
      </c>
      <c r="E207" s="79"/>
      <c r="F207" s="628"/>
      <c r="G207" s="620">
        <v>0</v>
      </c>
      <c r="H207" s="621">
        <v>0</v>
      </c>
      <c r="I207" s="98"/>
      <c r="J207" s="98"/>
      <c r="K207" s="482"/>
      <c r="L207" s="482"/>
      <c r="M207" s="482"/>
      <c r="N207" s="482"/>
      <c r="O207" s="482"/>
      <c r="P207" s="482"/>
      <c r="Q207" s="482"/>
      <c r="R207" s="482"/>
      <c r="S207" s="482"/>
      <c r="T207" s="482"/>
      <c r="U207" s="482"/>
    </row>
    <row r="208" spans="1:21" s="97" customFormat="1" ht="37.5">
      <c r="A208" s="459">
        <v>207</v>
      </c>
      <c r="B208" s="76" t="s">
        <v>164</v>
      </c>
      <c r="C208" s="99" t="s">
        <v>305</v>
      </c>
      <c r="D208" s="78">
        <v>20000</v>
      </c>
      <c r="E208" s="79"/>
      <c r="F208" s="628"/>
      <c r="G208" s="620">
        <v>0</v>
      </c>
      <c r="H208" s="621">
        <v>0</v>
      </c>
      <c r="I208" s="98"/>
      <c r="J208" s="98"/>
      <c r="K208" s="482"/>
      <c r="L208" s="482"/>
      <c r="M208" s="482"/>
      <c r="N208" s="482"/>
      <c r="O208" s="482"/>
      <c r="P208" s="482"/>
      <c r="Q208" s="482"/>
      <c r="R208" s="482"/>
      <c r="S208" s="482"/>
      <c r="T208" s="482"/>
      <c r="U208" s="482"/>
    </row>
    <row r="209" spans="1:21" s="97" customFormat="1" ht="37.5">
      <c r="A209" s="459">
        <v>208</v>
      </c>
      <c r="B209" s="76" t="s">
        <v>165</v>
      </c>
      <c r="C209" s="99" t="s">
        <v>305</v>
      </c>
      <c r="D209" s="78">
        <v>20000</v>
      </c>
      <c r="E209" s="79"/>
      <c r="F209" s="628"/>
      <c r="G209" s="620">
        <v>0</v>
      </c>
      <c r="H209" s="621">
        <v>0</v>
      </c>
      <c r="I209" s="98"/>
      <c r="J209" s="98"/>
      <c r="K209" s="482"/>
      <c r="L209" s="482"/>
      <c r="M209" s="482"/>
      <c r="N209" s="482"/>
      <c r="O209" s="482"/>
      <c r="P209" s="482"/>
      <c r="Q209" s="482"/>
      <c r="R209" s="482"/>
      <c r="S209" s="482"/>
      <c r="T209" s="482"/>
      <c r="U209" s="482"/>
    </row>
    <row r="210" spans="1:21" s="97" customFormat="1" ht="37.5">
      <c r="A210" s="459">
        <v>209</v>
      </c>
      <c r="B210" s="76" t="s">
        <v>166</v>
      </c>
      <c r="C210" s="99" t="s">
        <v>305</v>
      </c>
      <c r="D210" s="78">
        <v>32000</v>
      </c>
      <c r="E210" s="79"/>
      <c r="F210" s="628"/>
      <c r="G210" s="620">
        <v>0</v>
      </c>
      <c r="H210" s="621">
        <v>0</v>
      </c>
      <c r="I210" s="98"/>
      <c r="J210" s="98"/>
      <c r="K210" s="482"/>
      <c r="L210" s="482"/>
      <c r="M210" s="482"/>
      <c r="N210" s="482"/>
      <c r="O210" s="482"/>
      <c r="P210" s="482"/>
      <c r="Q210" s="482"/>
      <c r="R210" s="482"/>
      <c r="S210" s="482"/>
      <c r="T210" s="482"/>
      <c r="U210" s="482"/>
    </row>
    <row r="211" spans="1:21" s="97" customFormat="1" ht="18.75">
      <c r="A211" s="459">
        <v>210</v>
      </c>
      <c r="B211" s="76" t="s">
        <v>167</v>
      </c>
      <c r="C211" s="99" t="s">
        <v>305</v>
      </c>
      <c r="D211" s="78">
        <v>200</v>
      </c>
      <c r="E211" s="79"/>
      <c r="F211" s="628"/>
      <c r="G211" s="620">
        <v>0</v>
      </c>
      <c r="H211" s="621">
        <v>0</v>
      </c>
      <c r="I211" s="98"/>
      <c r="J211" s="98"/>
      <c r="K211" s="482"/>
      <c r="L211" s="482"/>
      <c r="M211" s="482"/>
      <c r="N211" s="482"/>
      <c r="O211" s="482"/>
      <c r="P211" s="482"/>
      <c r="Q211" s="482"/>
      <c r="R211" s="482"/>
      <c r="S211" s="482"/>
      <c r="T211" s="482"/>
      <c r="U211" s="482"/>
    </row>
    <row r="212" spans="1:21" ht="56.25">
      <c r="A212" s="459">
        <v>211</v>
      </c>
      <c r="B212" s="76" t="s">
        <v>168</v>
      </c>
      <c r="C212" s="99" t="s">
        <v>336</v>
      </c>
      <c r="D212" s="78">
        <v>4</v>
      </c>
      <c r="E212" s="79"/>
      <c r="F212" s="619"/>
      <c r="G212" s="620">
        <v>0</v>
      </c>
      <c r="H212" s="621">
        <v>0</v>
      </c>
      <c r="I212" s="80"/>
      <c r="J212" s="80"/>
      <c r="K212" s="449"/>
      <c r="L212" s="449"/>
      <c r="M212" s="449"/>
      <c r="N212" s="449"/>
      <c r="O212" s="449"/>
      <c r="P212" s="449"/>
      <c r="Q212" s="449"/>
      <c r="R212" s="449"/>
      <c r="S212" s="449"/>
      <c r="T212" s="449"/>
      <c r="U212" s="449"/>
    </row>
    <row r="213" spans="1:21" ht="56.25">
      <c r="A213" s="459">
        <v>212</v>
      </c>
      <c r="B213" s="76" t="s">
        <v>171</v>
      </c>
      <c r="C213" s="99" t="s">
        <v>305</v>
      </c>
      <c r="D213" s="78">
        <v>10</v>
      </c>
      <c r="E213" s="79"/>
      <c r="F213" s="619"/>
      <c r="G213" s="620">
        <v>0</v>
      </c>
      <c r="H213" s="621">
        <v>0</v>
      </c>
      <c r="I213" s="80"/>
      <c r="J213" s="80"/>
      <c r="K213" s="449"/>
      <c r="L213" s="449"/>
      <c r="M213" s="449"/>
      <c r="N213" s="449"/>
      <c r="O213" s="449"/>
      <c r="P213" s="449"/>
      <c r="Q213" s="449"/>
      <c r="R213" s="449"/>
      <c r="S213" s="449"/>
      <c r="T213" s="449"/>
      <c r="U213" s="449"/>
    </row>
    <row r="214" spans="1:21" ht="56.25">
      <c r="A214" s="459">
        <v>213</v>
      </c>
      <c r="B214" s="76" t="s">
        <v>170</v>
      </c>
      <c r="C214" s="99" t="s">
        <v>305</v>
      </c>
      <c r="D214" s="78">
        <v>10</v>
      </c>
      <c r="E214" s="79"/>
      <c r="F214" s="619"/>
      <c r="G214" s="620">
        <v>0</v>
      </c>
      <c r="H214" s="621">
        <v>0</v>
      </c>
      <c r="I214" s="80"/>
      <c r="J214" s="80"/>
      <c r="K214" s="449"/>
      <c r="L214" s="449"/>
      <c r="M214" s="449"/>
      <c r="N214" s="449"/>
      <c r="O214" s="449"/>
      <c r="P214" s="449"/>
      <c r="Q214" s="449"/>
      <c r="R214" s="449"/>
      <c r="S214" s="449"/>
      <c r="T214" s="449"/>
      <c r="U214" s="449"/>
    </row>
    <row r="215" spans="1:21" ht="56.25">
      <c r="A215" s="459">
        <v>214</v>
      </c>
      <c r="B215" s="76" t="s">
        <v>169</v>
      </c>
      <c r="C215" s="99" t="s">
        <v>305</v>
      </c>
      <c r="D215" s="78">
        <v>10</v>
      </c>
      <c r="E215" s="79"/>
      <c r="F215" s="619"/>
      <c r="G215" s="620">
        <v>0</v>
      </c>
      <c r="H215" s="621">
        <v>0</v>
      </c>
      <c r="I215" s="80"/>
      <c r="J215" s="80"/>
      <c r="K215" s="449"/>
      <c r="L215" s="449"/>
      <c r="M215" s="449"/>
      <c r="N215" s="449"/>
      <c r="O215" s="449"/>
      <c r="P215" s="449"/>
      <c r="Q215" s="449"/>
      <c r="R215" s="449"/>
      <c r="S215" s="449"/>
      <c r="T215" s="449"/>
      <c r="U215" s="449"/>
    </row>
    <row r="216" spans="1:21" ht="37.5">
      <c r="A216" s="459">
        <v>215</v>
      </c>
      <c r="B216" s="76" t="s">
        <v>172</v>
      </c>
      <c r="C216" s="99" t="s">
        <v>337</v>
      </c>
      <c r="D216" s="78">
        <v>120</v>
      </c>
      <c r="E216" s="79"/>
      <c r="F216" s="619"/>
      <c r="G216" s="620">
        <v>0</v>
      </c>
      <c r="H216" s="621">
        <v>0</v>
      </c>
      <c r="I216" s="80"/>
      <c r="J216" s="80"/>
      <c r="K216" s="449"/>
      <c r="L216" s="449"/>
      <c r="M216" s="449"/>
      <c r="N216" s="449"/>
      <c r="O216" s="449"/>
      <c r="P216" s="449"/>
      <c r="Q216" s="449"/>
      <c r="R216" s="449"/>
      <c r="S216" s="449"/>
      <c r="T216" s="449"/>
      <c r="U216" s="449"/>
    </row>
    <row r="217" spans="1:21" ht="18.75">
      <c r="A217" s="459">
        <v>216</v>
      </c>
      <c r="B217" s="76" t="s">
        <v>174</v>
      </c>
      <c r="C217" s="99" t="s">
        <v>338</v>
      </c>
      <c r="D217" s="78">
        <v>12</v>
      </c>
      <c r="E217" s="79"/>
      <c r="F217" s="619"/>
      <c r="G217" s="620">
        <v>0</v>
      </c>
      <c r="H217" s="621">
        <v>0</v>
      </c>
      <c r="I217" s="80"/>
      <c r="J217" s="80"/>
      <c r="K217" s="449"/>
      <c r="L217" s="449"/>
      <c r="M217" s="449"/>
      <c r="N217" s="449"/>
      <c r="O217" s="449"/>
      <c r="P217" s="449"/>
      <c r="Q217" s="449"/>
      <c r="R217" s="449"/>
      <c r="S217" s="449"/>
      <c r="T217" s="449"/>
      <c r="U217" s="449"/>
    </row>
    <row r="218" spans="1:21" ht="56.25">
      <c r="A218" s="459">
        <v>217</v>
      </c>
      <c r="B218" s="76" t="s">
        <v>173</v>
      </c>
      <c r="C218" s="99" t="s">
        <v>337</v>
      </c>
      <c r="D218" s="78">
        <v>20</v>
      </c>
      <c r="E218" s="79"/>
      <c r="F218" s="619"/>
      <c r="G218" s="620">
        <v>0</v>
      </c>
      <c r="H218" s="621">
        <v>0</v>
      </c>
      <c r="I218" s="80"/>
      <c r="J218" s="80"/>
      <c r="K218" s="449"/>
      <c r="L218" s="449"/>
      <c r="M218" s="449"/>
      <c r="N218" s="449"/>
      <c r="O218" s="449"/>
      <c r="P218" s="449"/>
      <c r="Q218" s="449"/>
      <c r="R218" s="449"/>
      <c r="S218" s="449"/>
      <c r="T218" s="449"/>
      <c r="U218" s="449"/>
    </row>
    <row r="219" spans="1:21" ht="37.5">
      <c r="A219" s="459">
        <v>218</v>
      </c>
      <c r="B219" s="76" t="s">
        <v>215</v>
      </c>
      <c r="C219" s="99" t="s">
        <v>305</v>
      </c>
      <c r="D219" s="78">
        <v>20</v>
      </c>
      <c r="E219" s="79"/>
      <c r="F219" s="619"/>
      <c r="G219" s="620">
        <v>0</v>
      </c>
      <c r="H219" s="621">
        <v>0</v>
      </c>
      <c r="I219" s="80"/>
      <c r="J219" s="80"/>
      <c r="K219" s="449"/>
      <c r="L219" s="449"/>
      <c r="M219" s="449"/>
      <c r="N219" s="449"/>
      <c r="O219" s="449"/>
      <c r="P219" s="449"/>
      <c r="Q219" s="449"/>
      <c r="R219" s="449"/>
      <c r="S219" s="449"/>
      <c r="T219" s="449"/>
      <c r="U219" s="449"/>
    </row>
    <row r="220" spans="1:21" ht="56.25">
      <c r="A220" s="459">
        <v>219</v>
      </c>
      <c r="B220" s="76" t="s">
        <v>816</v>
      </c>
      <c r="C220" s="99" t="s">
        <v>337</v>
      </c>
      <c r="D220" s="78">
        <v>2</v>
      </c>
      <c r="E220" s="79"/>
      <c r="F220" s="619"/>
      <c r="G220" s="620">
        <v>0</v>
      </c>
      <c r="H220" s="621">
        <v>0</v>
      </c>
      <c r="I220" s="80"/>
      <c r="J220" s="80"/>
      <c r="K220" s="449"/>
      <c r="L220" s="449"/>
      <c r="M220" s="449"/>
      <c r="N220" s="449"/>
      <c r="O220" s="449"/>
      <c r="P220" s="449"/>
      <c r="Q220" s="449"/>
      <c r="R220" s="449"/>
      <c r="S220" s="449"/>
      <c r="T220" s="449"/>
      <c r="U220" s="449"/>
    </row>
    <row r="221" spans="1:21" ht="37.5">
      <c r="A221" s="459">
        <v>220</v>
      </c>
      <c r="B221" s="76" t="s">
        <v>175</v>
      </c>
      <c r="C221" s="99" t="s">
        <v>304</v>
      </c>
      <c r="D221" s="78">
        <v>16</v>
      </c>
      <c r="E221" s="79"/>
      <c r="F221" s="619"/>
      <c r="G221" s="620">
        <v>0</v>
      </c>
      <c r="H221" s="621">
        <v>0</v>
      </c>
      <c r="I221" s="80"/>
      <c r="J221" s="80"/>
      <c r="K221" s="449"/>
      <c r="L221" s="449"/>
      <c r="M221" s="449"/>
      <c r="N221" s="449"/>
      <c r="O221" s="449"/>
      <c r="P221" s="449"/>
      <c r="Q221" s="449"/>
      <c r="R221" s="449"/>
      <c r="S221" s="449"/>
      <c r="T221" s="449"/>
      <c r="U221" s="449"/>
    </row>
    <row r="222" spans="1:21" ht="37.5">
      <c r="A222" s="459">
        <v>221</v>
      </c>
      <c r="B222" s="76" t="s">
        <v>176</v>
      </c>
      <c r="C222" s="99" t="s">
        <v>304</v>
      </c>
      <c r="D222" s="78">
        <v>8</v>
      </c>
      <c r="E222" s="79"/>
      <c r="F222" s="619"/>
      <c r="G222" s="620">
        <v>0</v>
      </c>
      <c r="H222" s="621">
        <v>0</v>
      </c>
      <c r="I222" s="80"/>
      <c r="J222" s="80"/>
      <c r="K222" s="449"/>
      <c r="L222" s="449"/>
      <c r="M222" s="449"/>
      <c r="N222" s="449"/>
      <c r="O222" s="449"/>
      <c r="P222" s="449"/>
      <c r="Q222" s="449"/>
      <c r="R222" s="449"/>
      <c r="S222" s="449"/>
      <c r="T222" s="449"/>
      <c r="U222" s="449"/>
    </row>
    <row r="223" spans="1:21" ht="37.5">
      <c r="A223" s="459">
        <v>222</v>
      </c>
      <c r="B223" s="76" t="s">
        <v>177</v>
      </c>
      <c r="C223" s="99" t="s">
        <v>305</v>
      </c>
      <c r="D223" s="78">
        <v>700</v>
      </c>
      <c r="E223" s="79"/>
      <c r="F223" s="619"/>
      <c r="G223" s="620">
        <v>0</v>
      </c>
      <c r="H223" s="621">
        <v>0</v>
      </c>
      <c r="I223" s="80"/>
      <c r="J223" s="80"/>
      <c r="K223" s="449"/>
      <c r="L223" s="449"/>
      <c r="M223" s="449"/>
      <c r="N223" s="449"/>
      <c r="O223" s="449"/>
      <c r="P223" s="449"/>
      <c r="Q223" s="449"/>
      <c r="R223" s="449"/>
      <c r="S223" s="449"/>
      <c r="T223" s="449"/>
      <c r="U223" s="449"/>
    </row>
    <row r="224" spans="1:21" ht="18.75">
      <c r="A224" s="459">
        <v>223</v>
      </c>
      <c r="B224" s="624" t="s">
        <v>817</v>
      </c>
      <c r="C224" s="622" t="s">
        <v>305</v>
      </c>
      <c r="D224" s="78">
        <v>4</v>
      </c>
      <c r="E224" s="79">
        <v>25921</v>
      </c>
      <c r="F224" s="619">
        <v>4147</v>
      </c>
      <c r="G224" s="620">
        <v>30068</v>
      </c>
      <c r="H224" s="621">
        <v>120272</v>
      </c>
      <c r="I224" s="80" t="s">
        <v>706</v>
      </c>
      <c r="J224" s="80" t="s">
        <v>1477</v>
      </c>
      <c r="K224" s="449"/>
      <c r="L224" s="449"/>
      <c r="M224" s="449"/>
      <c r="N224" s="449"/>
      <c r="O224" s="449"/>
      <c r="P224" s="449"/>
      <c r="Q224" s="449"/>
      <c r="R224" s="449"/>
      <c r="S224" s="449"/>
      <c r="T224" s="449"/>
      <c r="U224" s="449"/>
    </row>
    <row r="225" spans="1:21" ht="18.75">
      <c r="A225" s="459">
        <v>224</v>
      </c>
      <c r="B225" s="76" t="s">
        <v>178</v>
      </c>
      <c r="C225" s="99" t="s">
        <v>305</v>
      </c>
      <c r="D225" s="78">
        <v>120</v>
      </c>
      <c r="E225" s="79"/>
      <c r="F225" s="623"/>
      <c r="G225" s="620">
        <v>0</v>
      </c>
      <c r="H225" s="621">
        <v>0</v>
      </c>
      <c r="I225" s="80"/>
      <c r="J225" s="80"/>
      <c r="K225" s="449"/>
      <c r="L225" s="449"/>
      <c r="M225" s="449"/>
      <c r="N225" s="449"/>
      <c r="O225" s="449"/>
      <c r="P225" s="449"/>
      <c r="Q225" s="449"/>
      <c r="R225" s="449"/>
      <c r="S225" s="449"/>
      <c r="T225" s="449"/>
      <c r="U225" s="449"/>
    </row>
    <row r="226" spans="1:21" ht="18.75">
      <c r="A226" s="459">
        <v>225</v>
      </c>
      <c r="B226" s="76" t="s">
        <v>179</v>
      </c>
      <c r="C226" s="99" t="s">
        <v>305</v>
      </c>
      <c r="D226" s="78">
        <v>4</v>
      </c>
      <c r="E226" s="79">
        <v>300766</v>
      </c>
      <c r="F226" s="623">
        <v>0</v>
      </c>
      <c r="G226" s="620">
        <v>300766</v>
      </c>
      <c r="H226" s="621">
        <v>1203064</v>
      </c>
      <c r="I226" s="80" t="s">
        <v>706</v>
      </c>
      <c r="J226" s="80" t="s">
        <v>1478</v>
      </c>
      <c r="K226" s="449"/>
      <c r="L226" s="449"/>
      <c r="M226" s="449"/>
      <c r="N226" s="449"/>
      <c r="O226" s="449"/>
      <c r="P226" s="449"/>
      <c r="Q226" s="449"/>
      <c r="R226" s="449"/>
      <c r="S226" s="449"/>
      <c r="T226" s="449"/>
      <c r="U226" s="449"/>
    </row>
    <row r="227" spans="1:21" s="84" customFormat="1" ht="37.5">
      <c r="A227" s="459">
        <v>226</v>
      </c>
      <c r="B227" s="76" t="s">
        <v>180</v>
      </c>
      <c r="C227" s="99" t="s">
        <v>339</v>
      </c>
      <c r="D227" s="78">
        <v>4</v>
      </c>
      <c r="E227" s="79"/>
      <c r="F227" s="619"/>
      <c r="G227" s="620">
        <v>0</v>
      </c>
      <c r="H227" s="621">
        <v>0</v>
      </c>
      <c r="I227" s="83"/>
      <c r="J227" s="83"/>
      <c r="K227" s="465"/>
      <c r="L227" s="465"/>
      <c r="M227" s="465"/>
      <c r="N227" s="465"/>
      <c r="O227" s="465"/>
      <c r="P227" s="465"/>
      <c r="Q227" s="465"/>
      <c r="R227" s="465"/>
      <c r="S227" s="465"/>
      <c r="T227" s="465"/>
      <c r="U227" s="465"/>
    </row>
    <row r="228" spans="1:21" s="84" customFormat="1" ht="37.5">
      <c r="A228" s="459">
        <v>227</v>
      </c>
      <c r="B228" s="76" t="s">
        <v>181</v>
      </c>
      <c r="C228" s="99" t="s">
        <v>305</v>
      </c>
      <c r="D228" s="78">
        <v>200</v>
      </c>
      <c r="E228" s="79"/>
      <c r="F228" s="619"/>
      <c r="G228" s="620">
        <v>0</v>
      </c>
      <c r="H228" s="621">
        <v>0</v>
      </c>
      <c r="I228" s="83"/>
      <c r="J228" s="83"/>
      <c r="K228" s="465"/>
      <c r="L228" s="465"/>
      <c r="M228" s="465"/>
      <c r="N228" s="465"/>
      <c r="O228" s="465"/>
      <c r="P228" s="465"/>
      <c r="Q228" s="465"/>
      <c r="R228" s="465"/>
      <c r="S228" s="465"/>
      <c r="T228" s="465"/>
      <c r="U228" s="465"/>
    </row>
    <row r="229" spans="1:21" s="100" customFormat="1" ht="18.75">
      <c r="A229" s="459">
        <v>228</v>
      </c>
      <c r="B229" s="76" t="s">
        <v>185</v>
      </c>
      <c r="C229" s="99" t="s">
        <v>305</v>
      </c>
      <c r="D229" s="78">
        <v>12</v>
      </c>
      <c r="E229" s="79"/>
      <c r="F229" s="628"/>
      <c r="G229" s="620">
        <v>0</v>
      </c>
      <c r="H229" s="621">
        <v>0</v>
      </c>
      <c r="I229" s="98"/>
      <c r="J229" s="98"/>
      <c r="K229" s="482"/>
      <c r="L229" s="482"/>
      <c r="M229" s="482"/>
      <c r="N229" s="482"/>
      <c r="O229" s="482"/>
      <c r="P229" s="482"/>
      <c r="Q229" s="482"/>
      <c r="R229" s="482"/>
      <c r="S229" s="482"/>
      <c r="T229" s="482"/>
      <c r="U229" s="482"/>
    </row>
    <row r="230" spans="1:21" ht="18.75">
      <c r="A230" s="459">
        <v>229</v>
      </c>
      <c r="B230" s="76" t="s">
        <v>182</v>
      </c>
      <c r="C230" s="99" t="s">
        <v>305</v>
      </c>
      <c r="D230" s="78">
        <v>40</v>
      </c>
      <c r="E230" s="79"/>
      <c r="F230" s="619"/>
      <c r="G230" s="620">
        <v>0</v>
      </c>
      <c r="H230" s="621">
        <v>0</v>
      </c>
      <c r="I230" s="80"/>
      <c r="J230" s="80"/>
      <c r="K230" s="449"/>
      <c r="L230" s="449"/>
      <c r="M230" s="449"/>
      <c r="N230" s="449"/>
      <c r="O230" s="449"/>
      <c r="P230" s="449"/>
      <c r="Q230" s="449"/>
      <c r="R230" s="449"/>
      <c r="S230" s="449"/>
      <c r="T230" s="449"/>
      <c r="U230" s="449"/>
    </row>
    <row r="231" spans="1:21" ht="37.5">
      <c r="A231" s="459">
        <v>230</v>
      </c>
      <c r="B231" s="76" t="s">
        <v>183</v>
      </c>
      <c r="C231" s="99" t="s">
        <v>305</v>
      </c>
      <c r="D231" s="78">
        <v>4</v>
      </c>
      <c r="E231" s="79"/>
      <c r="F231" s="619"/>
      <c r="G231" s="620">
        <v>0</v>
      </c>
      <c r="H231" s="621">
        <v>0</v>
      </c>
      <c r="I231" s="80"/>
      <c r="J231" s="80"/>
      <c r="K231" s="449"/>
      <c r="L231" s="449"/>
      <c r="M231" s="449"/>
      <c r="N231" s="449"/>
      <c r="O231" s="449"/>
      <c r="P231" s="449"/>
      <c r="Q231" s="449"/>
      <c r="R231" s="449"/>
      <c r="S231" s="449"/>
      <c r="T231" s="449"/>
      <c r="U231" s="449"/>
    </row>
    <row r="232" spans="1:21" ht="37.5">
      <c r="A232" s="459">
        <v>231</v>
      </c>
      <c r="B232" s="76" t="s">
        <v>184</v>
      </c>
      <c r="C232" s="99" t="s">
        <v>305</v>
      </c>
      <c r="D232" s="78">
        <v>4</v>
      </c>
      <c r="E232" s="79"/>
      <c r="F232" s="623"/>
      <c r="G232" s="620">
        <v>0</v>
      </c>
      <c r="H232" s="621">
        <v>0</v>
      </c>
      <c r="I232" s="80"/>
      <c r="J232" s="80"/>
      <c r="K232" s="449"/>
      <c r="L232" s="449"/>
      <c r="M232" s="449"/>
      <c r="N232" s="449"/>
      <c r="O232" s="449"/>
      <c r="P232" s="449"/>
      <c r="Q232" s="449"/>
      <c r="R232" s="449"/>
      <c r="S232" s="449"/>
      <c r="T232" s="449"/>
      <c r="U232" s="449"/>
    </row>
    <row r="233" spans="1:21" s="101" customFormat="1" ht="18.75">
      <c r="A233" s="459">
        <v>232</v>
      </c>
      <c r="B233" s="76" t="s">
        <v>187</v>
      </c>
      <c r="C233" s="99" t="s">
        <v>305</v>
      </c>
      <c r="D233" s="78">
        <v>12</v>
      </c>
      <c r="E233" s="79"/>
      <c r="F233" s="619"/>
      <c r="G233" s="620">
        <v>0</v>
      </c>
      <c r="H233" s="621">
        <v>0</v>
      </c>
      <c r="I233" s="94"/>
      <c r="J233" s="94"/>
      <c r="K233" s="483"/>
      <c r="L233" s="483"/>
      <c r="M233" s="483"/>
      <c r="N233" s="483"/>
      <c r="O233" s="483"/>
      <c r="P233" s="483"/>
      <c r="Q233" s="483"/>
      <c r="R233" s="483"/>
      <c r="S233" s="483"/>
      <c r="T233" s="483"/>
      <c r="U233" s="483"/>
    </row>
    <row r="234" spans="1:21" s="93" customFormat="1" ht="18.75">
      <c r="A234" s="459">
        <v>233</v>
      </c>
      <c r="B234" s="76" t="s">
        <v>189</v>
      </c>
      <c r="C234" s="99" t="s">
        <v>305</v>
      </c>
      <c r="D234" s="78">
        <v>12</v>
      </c>
      <c r="E234" s="79"/>
      <c r="F234" s="619"/>
      <c r="G234" s="620">
        <v>0</v>
      </c>
      <c r="H234" s="621">
        <v>0</v>
      </c>
      <c r="I234" s="474"/>
      <c r="J234" s="474"/>
      <c r="K234" s="475"/>
      <c r="L234" s="475"/>
      <c r="M234" s="475"/>
      <c r="N234" s="475"/>
      <c r="O234" s="475"/>
      <c r="P234" s="475"/>
      <c r="Q234" s="475"/>
      <c r="R234" s="475"/>
      <c r="S234" s="475"/>
      <c r="T234" s="475"/>
      <c r="U234" s="475"/>
    </row>
    <row r="235" spans="1:21" s="93" customFormat="1" ht="18.75">
      <c r="A235" s="459">
        <v>234</v>
      </c>
      <c r="B235" s="76" t="s">
        <v>190</v>
      </c>
      <c r="C235" s="99" t="s">
        <v>305</v>
      </c>
      <c r="D235" s="78">
        <v>12</v>
      </c>
      <c r="E235" s="79"/>
      <c r="F235" s="619"/>
      <c r="G235" s="620">
        <v>0</v>
      </c>
      <c r="H235" s="621">
        <v>0</v>
      </c>
      <c r="I235" s="474"/>
      <c r="J235" s="474"/>
      <c r="K235" s="475"/>
      <c r="L235" s="475"/>
      <c r="M235" s="475"/>
      <c r="N235" s="475"/>
      <c r="O235" s="475"/>
      <c r="P235" s="475"/>
      <c r="Q235" s="475"/>
      <c r="R235" s="475"/>
      <c r="S235" s="475"/>
      <c r="T235" s="475"/>
      <c r="U235" s="475"/>
    </row>
    <row r="236" spans="1:21" s="84" customFormat="1" ht="18.75">
      <c r="A236" s="459">
        <v>235</v>
      </c>
      <c r="B236" s="76" t="s">
        <v>191</v>
      </c>
      <c r="C236" s="99" t="s">
        <v>305</v>
      </c>
      <c r="D236" s="78">
        <v>12</v>
      </c>
      <c r="E236" s="79"/>
      <c r="F236" s="623"/>
      <c r="G236" s="620">
        <v>0</v>
      </c>
      <c r="H236" s="621">
        <v>0</v>
      </c>
      <c r="I236" s="83"/>
      <c r="J236" s="83"/>
      <c r="K236" s="465"/>
      <c r="L236" s="465"/>
      <c r="M236" s="465"/>
      <c r="N236" s="465"/>
      <c r="O236" s="465"/>
      <c r="P236" s="465"/>
      <c r="Q236" s="465"/>
      <c r="R236" s="465"/>
      <c r="S236" s="465"/>
      <c r="T236" s="465"/>
      <c r="U236" s="465"/>
    </row>
    <row r="237" spans="1:21" s="84" customFormat="1" ht="18.75">
      <c r="A237" s="459">
        <v>236</v>
      </c>
      <c r="B237" s="76" t="s">
        <v>192</v>
      </c>
      <c r="C237" s="99" t="s">
        <v>305</v>
      </c>
      <c r="D237" s="78">
        <v>12</v>
      </c>
      <c r="E237" s="79"/>
      <c r="F237" s="623"/>
      <c r="G237" s="620">
        <v>0</v>
      </c>
      <c r="H237" s="621">
        <v>0</v>
      </c>
      <c r="I237" s="83"/>
      <c r="J237" s="83"/>
      <c r="K237" s="465"/>
      <c r="L237" s="465"/>
      <c r="M237" s="465"/>
      <c r="N237" s="465"/>
      <c r="O237" s="465"/>
      <c r="P237" s="465"/>
      <c r="Q237" s="465"/>
      <c r="R237" s="465"/>
      <c r="S237" s="465"/>
      <c r="T237" s="465"/>
      <c r="U237" s="465"/>
    </row>
    <row r="238" spans="1:21" s="84" customFormat="1" ht="18.75">
      <c r="A238" s="459">
        <v>237</v>
      </c>
      <c r="B238" s="76" t="s">
        <v>193</v>
      </c>
      <c r="C238" s="99" t="s">
        <v>305</v>
      </c>
      <c r="D238" s="78">
        <v>12</v>
      </c>
      <c r="E238" s="79"/>
      <c r="F238" s="623"/>
      <c r="G238" s="620">
        <v>0</v>
      </c>
      <c r="H238" s="621">
        <v>0</v>
      </c>
      <c r="I238" s="83"/>
      <c r="J238" s="83"/>
      <c r="K238" s="465"/>
      <c r="L238" s="465"/>
      <c r="M238" s="465"/>
      <c r="N238" s="465"/>
      <c r="O238" s="465"/>
      <c r="P238" s="465"/>
      <c r="Q238" s="465"/>
      <c r="R238" s="465"/>
      <c r="S238" s="465"/>
      <c r="T238" s="465"/>
      <c r="U238" s="465"/>
    </row>
    <row r="239" spans="1:21" s="84" customFormat="1" ht="18.75">
      <c r="A239" s="459">
        <v>238</v>
      </c>
      <c r="B239" s="76" t="s">
        <v>186</v>
      </c>
      <c r="C239" s="99" t="s">
        <v>305</v>
      </c>
      <c r="D239" s="78">
        <v>12</v>
      </c>
      <c r="E239" s="79"/>
      <c r="F239" s="623"/>
      <c r="G239" s="620">
        <v>0</v>
      </c>
      <c r="H239" s="621">
        <v>0</v>
      </c>
      <c r="I239" s="83"/>
      <c r="J239" s="83"/>
      <c r="K239" s="465"/>
      <c r="L239" s="465"/>
      <c r="M239" s="465"/>
      <c r="N239" s="465"/>
      <c r="O239" s="465"/>
      <c r="P239" s="465"/>
      <c r="Q239" s="465"/>
      <c r="R239" s="465"/>
      <c r="S239" s="465"/>
      <c r="T239" s="465"/>
      <c r="U239" s="465"/>
    </row>
    <row r="240" spans="1:21" s="84" customFormat="1" ht="18.75">
      <c r="A240" s="459">
        <v>239</v>
      </c>
      <c r="B240" s="76" t="s">
        <v>188</v>
      </c>
      <c r="C240" s="99" t="s">
        <v>305</v>
      </c>
      <c r="D240" s="78">
        <v>12</v>
      </c>
      <c r="E240" s="79"/>
      <c r="F240" s="623"/>
      <c r="G240" s="620">
        <v>0</v>
      </c>
      <c r="H240" s="621">
        <v>0</v>
      </c>
      <c r="I240" s="83"/>
      <c r="J240" s="83"/>
      <c r="K240" s="465"/>
      <c r="L240" s="465"/>
      <c r="M240" s="465"/>
      <c r="N240" s="465"/>
      <c r="O240" s="465"/>
      <c r="P240" s="465"/>
      <c r="Q240" s="465"/>
      <c r="R240" s="465"/>
      <c r="S240" s="465"/>
      <c r="T240" s="465"/>
      <c r="U240" s="465"/>
    </row>
    <row r="241" spans="1:21" s="84" customFormat="1" ht="37.5">
      <c r="A241" s="459">
        <v>240</v>
      </c>
      <c r="B241" s="76" t="s">
        <v>194</v>
      </c>
      <c r="C241" s="99" t="s">
        <v>305</v>
      </c>
      <c r="D241" s="78">
        <v>80</v>
      </c>
      <c r="E241" s="79"/>
      <c r="F241" s="623"/>
      <c r="G241" s="620">
        <v>0</v>
      </c>
      <c r="H241" s="621">
        <v>0</v>
      </c>
      <c r="I241" s="83"/>
      <c r="J241" s="83"/>
      <c r="K241" s="465"/>
      <c r="L241" s="465"/>
      <c r="M241" s="465"/>
      <c r="N241" s="465"/>
      <c r="O241" s="465"/>
      <c r="P241" s="465"/>
      <c r="Q241" s="465"/>
      <c r="R241" s="465"/>
      <c r="S241" s="465"/>
      <c r="T241" s="465"/>
      <c r="U241" s="465"/>
    </row>
    <row r="242" spans="1:21" s="84" customFormat="1" ht="37.5">
      <c r="A242" s="459">
        <v>241</v>
      </c>
      <c r="B242" s="85" t="s">
        <v>818</v>
      </c>
      <c r="C242" s="622" t="s">
        <v>305</v>
      </c>
      <c r="D242" s="78">
        <v>40</v>
      </c>
      <c r="E242" s="79"/>
      <c r="F242" s="623"/>
      <c r="G242" s="620">
        <v>0</v>
      </c>
      <c r="H242" s="621">
        <v>0</v>
      </c>
      <c r="I242" s="83"/>
      <c r="J242" s="83"/>
      <c r="K242" s="465"/>
      <c r="L242" s="465"/>
      <c r="M242" s="465"/>
      <c r="N242" s="465"/>
      <c r="O242" s="465"/>
      <c r="P242" s="465"/>
      <c r="Q242" s="465"/>
      <c r="R242" s="465"/>
      <c r="S242" s="465"/>
      <c r="T242" s="465"/>
      <c r="U242" s="465"/>
    </row>
    <row r="243" spans="1:21" s="84" customFormat="1" ht="37.5">
      <c r="A243" s="459">
        <v>242</v>
      </c>
      <c r="B243" s="76" t="s">
        <v>195</v>
      </c>
      <c r="C243" s="99" t="s">
        <v>305</v>
      </c>
      <c r="D243" s="78">
        <v>200</v>
      </c>
      <c r="E243" s="79"/>
      <c r="F243" s="623"/>
      <c r="G243" s="620">
        <v>0</v>
      </c>
      <c r="H243" s="621">
        <v>0</v>
      </c>
      <c r="I243" s="83"/>
      <c r="J243" s="83"/>
      <c r="K243" s="465"/>
      <c r="L243" s="465"/>
      <c r="M243" s="465"/>
      <c r="N243" s="465"/>
      <c r="O243" s="465"/>
      <c r="P243" s="465"/>
      <c r="Q243" s="465"/>
      <c r="R243" s="465"/>
      <c r="S243" s="465"/>
      <c r="T243" s="465"/>
      <c r="U243" s="465"/>
    </row>
    <row r="244" spans="1:21" s="84" customFormat="1" ht="37.5">
      <c r="A244" s="459">
        <v>243</v>
      </c>
      <c r="B244" s="76" t="s">
        <v>196</v>
      </c>
      <c r="C244" s="99" t="s">
        <v>305</v>
      </c>
      <c r="D244" s="78">
        <v>80</v>
      </c>
      <c r="E244" s="79"/>
      <c r="F244" s="623"/>
      <c r="G244" s="620">
        <v>0</v>
      </c>
      <c r="H244" s="621">
        <v>0</v>
      </c>
      <c r="I244" s="83"/>
      <c r="J244" s="83"/>
      <c r="K244" s="465"/>
      <c r="L244" s="465"/>
      <c r="M244" s="465"/>
      <c r="N244" s="465"/>
      <c r="O244" s="465"/>
      <c r="P244" s="465"/>
      <c r="Q244" s="465"/>
      <c r="R244" s="465"/>
      <c r="S244" s="465"/>
      <c r="T244" s="465"/>
      <c r="U244" s="465"/>
    </row>
    <row r="245" spans="1:21" s="84" customFormat="1" ht="18.75">
      <c r="A245" s="459">
        <v>244</v>
      </c>
      <c r="B245" s="76" t="s">
        <v>197</v>
      </c>
      <c r="C245" s="99" t="s">
        <v>305</v>
      </c>
      <c r="D245" s="78">
        <v>60</v>
      </c>
      <c r="E245" s="79"/>
      <c r="F245" s="623"/>
      <c r="G245" s="620">
        <v>0</v>
      </c>
      <c r="H245" s="621">
        <v>0</v>
      </c>
      <c r="I245" s="83"/>
      <c r="J245" s="83"/>
      <c r="K245" s="465"/>
      <c r="L245" s="465"/>
      <c r="M245" s="465"/>
      <c r="N245" s="465"/>
      <c r="O245" s="465"/>
      <c r="P245" s="465"/>
      <c r="Q245" s="465"/>
      <c r="R245" s="465"/>
      <c r="S245" s="465"/>
      <c r="T245" s="465"/>
      <c r="U245" s="465"/>
    </row>
    <row r="246" spans="1:21" s="84" customFormat="1" ht="37.5">
      <c r="A246" s="459">
        <v>245</v>
      </c>
      <c r="B246" s="76" t="s">
        <v>201</v>
      </c>
      <c r="C246" s="99" t="s">
        <v>305</v>
      </c>
      <c r="D246" s="78">
        <v>60</v>
      </c>
      <c r="E246" s="79"/>
      <c r="F246" s="623"/>
      <c r="G246" s="620">
        <v>0</v>
      </c>
      <c r="H246" s="621">
        <v>0</v>
      </c>
      <c r="I246" s="83"/>
      <c r="J246" s="83"/>
      <c r="K246" s="465"/>
      <c r="L246" s="465"/>
      <c r="M246" s="465"/>
      <c r="N246" s="465"/>
      <c r="O246" s="465"/>
      <c r="P246" s="465"/>
      <c r="Q246" s="465"/>
      <c r="R246" s="465"/>
      <c r="S246" s="465"/>
      <c r="T246" s="465"/>
      <c r="U246" s="465"/>
    </row>
    <row r="247" spans="1:21" s="84" customFormat="1" ht="37.5">
      <c r="A247" s="459">
        <v>246</v>
      </c>
      <c r="B247" s="76" t="s">
        <v>198</v>
      </c>
      <c r="C247" s="99" t="s">
        <v>305</v>
      </c>
      <c r="D247" s="78">
        <v>20</v>
      </c>
      <c r="E247" s="79"/>
      <c r="F247" s="623"/>
      <c r="G247" s="620">
        <v>0</v>
      </c>
      <c r="H247" s="621">
        <v>0</v>
      </c>
      <c r="I247" s="83"/>
      <c r="J247" s="83"/>
      <c r="K247" s="465"/>
      <c r="L247" s="465"/>
      <c r="M247" s="465"/>
      <c r="N247" s="465"/>
      <c r="O247" s="465"/>
      <c r="P247" s="465"/>
      <c r="Q247" s="465"/>
      <c r="R247" s="465"/>
      <c r="S247" s="465"/>
      <c r="T247" s="465"/>
      <c r="U247" s="465"/>
    </row>
    <row r="248" spans="1:21" s="84" customFormat="1" ht="37.5">
      <c r="A248" s="459">
        <v>247</v>
      </c>
      <c r="B248" s="76" t="s">
        <v>199</v>
      </c>
      <c r="C248" s="99" t="s">
        <v>305</v>
      </c>
      <c r="D248" s="78">
        <v>20</v>
      </c>
      <c r="E248" s="79"/>
      <c r="F248" s="623"/>
      <c r="G248" s="620">
        <v>0</v>
      </c>
      <c r="H248" s="621">
        <v>0</v>
      </c>
      <c r="I248" s="83"/>
      <c r="J248" s="83"/>
      <c r="K248" s="465"/>
      <c r="L248" s="465"/>
      <c r="M248" s="465"/>
      <c r="N248" s="465"/>
      <c r="O248" s="465"/>
      <c r="P248" s="465"/>
      <c r="Q248" s="465"/>
      <c r="R248" s="465"/>
      <c r="S248" s="465"/>
      <c r="T248" s="465"/>
      <c r="U248" s="465"/>
    </row>
    <row r="249" spans="1:21" s="84" customFormat="1" ht="37.5">
      <c r="A249" s="459">
        <v>248</v>
      </c>
      <c r="B249" s="76" t="s">
        <v>202</v>
      </c>
      <c r="C249" s="99" t="s">
        <v>305</v>
      </c>
      <c r="D249" s="78">
        <v>40</v>
      </c>
      <c r="E249" s="79"/>
      <c r="F249" s="619"/>
      <c r="G249" s="620">
        <v>0</v>
      </c>
      <c r="H249" s="621">
        <v>0</v>
      </c>
      <c r="I249" s="83"/>
      <c r="J249" s="83"/>
      <c r="K249" s="465"/>
      <c r="L249" s="465"/>
      <c r="M249" s="465"/>
      <c r="N249" s="465"/>
      <c r="O249" s="465"/>
      <c r="P249" s="465"/>
      <c r="Q249" s="465"/>
      <c r="R249" s="465"/>
      <c r="S249" s="465"/>
      <c r="T249" s="465"/>
      <c r="U249" s="465"/>
    </row>
    <row r="250" spans="1:21" ht="37.5">
      <c r="A250" s="459">
        <v>249</v>
      </c>
      <c r="B250" s="76" t="s">
        <v>203</v>
      </c>
      <c r="C250" s="99" t="s">
        <v>305</v>
      </c>
      <c r="D250" s="78">
        <v>40</v>
      </c>
      <c r="E250" s="79"/>
      <c r="F250" s="619"/>
      <c r="G250" s="620">
        <v>0</v>
      </c>
      <c r="H250" s="621">
        <v>0</v>
      </c>
      <c r="I250" s="80"/>
      <c r="J250" s="80"/>
      <c r="K250" s="449"/>
      <c r="L250" s="449"/>
      <c r="M250" s="449"/>
      <c r="N250" s="449"/>
      <c r="O250" s="449"/>
      <c r="P250" s="449"/>
      <c r="Q250" s="449"/>
      <c r="R250" s="449"/>
      <c r="S250" s="449"/>
      <c r="T250" s="449"/>
      <c r="U250" s="449"/>
    </row>
    <row r="251" spans="1:21" ht="37.5">
      <c r="A251" s="459">
        <v>250</v>
      </c>
      <c r="B251" s="76" t="s">
        <v>200</v>
      </c>
      <c r="C251" s="99" t="s">
        <v>305</v>
      </c>
      <c r="D251" s="78">
        <v>32</v>
      </c>
      <c r="E251" s="79"/>
      <c r="F251" s="619"/>
      <c r="G251" s="620">
        <v>0</v>
      </c>
      <c r="H251" s="621">
        <v>0</v>
      </c>
      <c r="I251" s="80"/>
      <c r="J251" s="80"/>
      <c r="K251" s="449"/>
      <c r="L251" s="449"/>
      <c r="M251" s="449"/>
      <c r="N251" s="449"/>
      <c r="O251" s="449"/>
      <c r="P251" s="449"/>
      <c r="Q251" s="449"/>
      <c r="R251" s="449"/>
      <c r="S251" s="449"/>
      <c r="T251" s="449"/>
      <c r="U251" s="449"/>
    </row>
    <row r="252" spans="1:21" ht="18.75">
      <c r="A252" s="459">
        <v>251</v>
      </c>
      <c r="B252" s="76" t="s">
        <v>204</v>
      </c>
      <c r="C252" s="99" t="s">
        <v>305</v>
      </c>
      <c r="D252" s="78">
        <v>600</v>
      </c>
      <c r="E252" s="79"/>
      <c r="F252" s="619"/>
      <c r="G252" s="620">
        <v>0</v>
      </c>
      <c r="H252" s="621">
        <v>0</v>
      </c>
      <c r="I252" s="80"/>
      <c r="J252" s="80"/>
      <c r="K252" s="449"/>
      <c r="L252" s="449"/>
      <c r="M252" s="449"/>
      <c r="N252" s="449"/>
      <c r="O252" s="449"/>
      <c r="P252" s="449"/>
      <c r="Q252" s="449"/>
      <c r="R252" s="449"/>
      <c r="S252" s="449"/>
      <c r="T252" s="449"/>
      <c r="U252" s="449"/>
    </row>
    <row r="253" spans="1:21" ht="18.75">
      <c r="A253" s="459">
        <v>252</v>
      </c>
      <c r="B253" s="76" t="s">
        <v>205</v>
      </c>
      <c r="C253" s="99" t="s">
        <v>305</v>
      </c>
      <c r="D253" s="78">
        <v>400</v>
      </c>
      <c r="E253" s="79"/>
      <c r="F253" s="623"/>
      <c r="G253" s="620">
        <v>0</v>
      </c>
      <c r="H253" s="621">
        <v>0</v>
      </c>
      <c r="I253" s="80"/>
      <c r="J253" s="80"/>
      <c r="K253" s="449"/>
      <c r="L253" s="449"/>
      <c r="M253" s="449"/>
      <c r="N253" s="449"/>
      <c r="O253" s="449"/>
      <c r="P253" s="449"/>
      <c r="Q253" s="449"/>
      <c r="R253" s="449"/>
      <c r="S253" s="449"/>
      <c r="T253" s="449"/>
      <c r="U253" s="449"/>
    </row>
    <row r="254" spans="1:21" s="84" customFormat="1" ht="18.75">
      <c r="A254" s="459">
        <v>253</v>
      </c>
      <c r="B254" s="76" t="s">
        <v>206</v>
      </c>
      <c r="C254" s="99" t="s">
        <v>305</v>
      </c>
      <c r="D254" s="78">
        <v>48</v>
      </c>
      <c r="E254" s="79">
        <v>20141</v>
      </c>
      <c r="F254" s="623">
        <v>0</v>
      </c>
      <c r="G254" s="620">
        <v>20141</v>
      </c>
      <c r="H254" s="621">
        <v>966768</v>
      </c>
      <c r="I254" s="83" t="s">
        <v>706</v>
      </c>
      <c r="J254" s="83" t="s">
        <v>1436</v>
      </c>
      <c r="K254" s="465"/>
      <c r="L254" s="465"/>
      <c r="M254" s="465"/>
      <c r="N254" s="465"/>
      <c r="O254" s="465"/>
      <c r="P254" s="465"/>
      <c r="Q254" s="465"/>
      <c r="R254" s="465"/>
      <c r="S254" s="465"/>
      <c r="T254" s="465"/>
      <c r="U254" s="465"/>
    </row>
    <row r="255" spans="1:21" s="84" customFormat="1" ht="18.75">
      <c r="A255" s="459">
        <v>254</v>
      </c>
      <c r="B255" s="76" t="s">
        <v>207</v>
      </c>
      <c r="C255" s="99" t="s">
        <v>305</v>
      </c>
      <c r="D255" s="78">
        <v>320</v>
      </c>
      <c r="E255" s="79"/>
      <c r="F255" s="623"/>
      <c r="G255" s="620">
        <v>0</v>
      </c>
      <c r="H255" s="621">
        <v>0</v>
      </c>
      <c r="I255" s="83"/>
      <c r="J255" s="83"/>
      <c r="K255" s="465"/>
      <c r="L255" s="465"/>
      <c r="M255" s="465"/>
      <c r="N255" s="465"/>
      <c r="O255" s="465"/>
      <c r="P255" s="465"/>
      <c r="Q255" s="465"/>
      <c r="R255" s="465"/>
      <c r="S255" s="465"/>
      <c r="T255" s="465"/>
      <c r="U255" s="465"/>
    </row>
    <row r="256" spans="1:21" s="84" customFormat="1" ht="37.5">
      <c r="A256" s="459">
        <v>255</v>
      </c>
      <c r="B256" s="76" t="s">
        <v>208</v>
      </c>
      <c r="C256" s="99" t="s">
        <v>340</v>
      </c>
      <c r="D256" s="78">
        <v>4</v>
      </c>
      <c r="E256" s="79">
        <v>22468</v>
      </c>
      <c r="F256" s="623">
        <v>0</v>
      </c>
      <c r="G256" s="620">
        <v>22468</v>
      </c>
      <c r="H256" s="621">
        <v>89872</v>
      </c>
      <c r="I256" s="83" t="s">
        <v>529</v>
      </c>
      <c r="J256" s="83" t="s">
        <v>1479</v>
      </c>
      <c r="K256" s="465"/>
      <c r="L256" s="465"/>
      <c r="M256" s="465"/>
      <c r="N256" s="465"/>
      <c r="O256" s="465"/>
      <c r="P256" s="465"/>
      <c r="Q256" s="465"/>
      <c r="R256" s="465"/>
      <c r="S256" s="465"/>
      <c r="T256" s="465"/>
      <c r="U256" s="465"/>
    </row>
    <row r="257" spans="1:21" s="93" customFormat="1" ht="37.5">
      <c r="A257" s="459">
        <v>256</v>
      </c>
      <c r="B257" s="76" t="s">
        <v>209</v>
      </c>
      <c r="C257" s="99" t="s">
        <v>340</v>
      </c>
      <c r="D257" s="78">
        <v>4</v>
      </c>
      <c r="E257" s="79">
        <v>20554</v>
      </c>
      <c r="F257" s="626">
        <v>0</v>
      </c>
      <c r="G257" s="620">
        <v>20554</v>
      </c>
      <c r="H257" s="621">
        <v>82216</v>
      </c>
      <c r="I257" s="474" t="s">
        <v>529</v>
      </c>
      <c r="J257" s="474" t="s">
        <v>1479</v>
      </c>
      <c r="K257" s="475"/>
      <c r="L257" s="475"/>
      <c r="M257" s="475"/>
      <c r="N257" s="475"/>
      <c r="O257" s="475"/>
      <c r="P257" s="475"/>
      <c r="Q257" s="475"/>
      <c r="R257" s="475"/>
      <c r="S257" s="475"/>
      <c r="T257" s="475"/>
      <c r="U257" s="475"/>
    </row>
    <row r="258" spans="1:21" s="93" customFormat="1" ht="37.5">
      <c r="A258" s="459">
        <v>257</v>
      </c>
      <c r="B258" s="76" t="s">
        <v>819</v>
      </c>
      <c r="C258" s="99" t="s">
        <v>330</v>
      </c>
      <c r="D258" s="78">
        <v>4</v>
      </c>
      <c r="E258" s="79">
        <v>51118</v>
      </c>
      <c r="F258" s="626">
        <v>0</v>
      </c>
      <c r="G258" s="620">
        <v>51118</v>
      </c>
      <c r="H258" s="621">
        <v>204472</v>
      </c>
      <c r="I258" s="474" t="s">
        <v>389</v>
      </c>
      <c r="J258" s="474" t="s">
        <v>1437</v>
      </c>
      <c r="K258" s="475"/>
      <c r="L258" s="475"/>
      <c r="M258" s="475"/>
      <c r="N258" s="475"/>
      <c r="O258" s="475"/>
      <c r="P258" s="475"/>
      <c r="Q258" s="475"/>
      <c r="R258" s="475"/>
      <c r="S258" s="475"/>
      <c r="T258" s="475"/>
      <c r="U258" s="475"/>
    </row>
    <row r="259" spans="1:21" s="88" customFormat="1" ht="37.5">
      <c r="A259" s="459">
        <v>258</v>
      </c>
      <c r="B259" s="76" t="s">
        <v>211</v>
      </c>
      <c r="C259" s="99" t="s">
        <v>341</v>
      </c>
      <c r="D259" s="78">
        <v>4</v>
      </c>
      <c r="E259" s="79">
        <v>41965</v>
      </c>
      <c r="F259" s="625">
        <v>0</v>
      </c>
      <c r="G259" s="620">
        <v>41965</v>
      </c>
      <c r="H259" s="621">
        <v>167860</v>
      </c>
      <c r="I259" s="89" t="s">
        <v>389</v>
      </c>
      <c r="J259" s="89" t="s">
        <v>694</v>
      </c>
      <c r="K259" s="467"/>
      <c r="L259" s="467"/>
      <c r="M259" s="467"/>
      <c r="N259" s="467"/>
      <c r="O259" s="467"/>
      <c r="P259" s="467"/>
      <c r="Q259" s="467"/>
      <c r="R259" s="467"/>
      <c r="S259" s="467"/>
      <c r="T259" s="467"/>
      <c r="U259" s="467"/>
    </row>
    <row r="260" spans="1:21" s="90" customFormat="1" ht="18.75">
      <c r="A260" s="459">
        <v>259</v>
      </c>
      <c r="B260" s="85" t="s">
        <v>226</v>
      </c>
      <c r="C260" s="622" t="s">
        <v>305</v>
      </c>
      <c r="D260" s="78">
        <v>36</v>
      </c>
      <c r="E260" s="79">
        <v>56419</v>
      </c>
      <c r="F260" s="619">
        <v>0</v>
      </c>
      <c r="G260" s="620">
        <v>56419</v>
      </c>
      <c r="H260" s="621">
        <v>2031084</v>
      </c>
      <c r="I260" s="96" t="s">
        <v>706</v>
      </c>
      <c r="J260" s="96" t="s">
        <v>1438</v>
      </c>
      <c r="K260" s="468"/>
      <c r="L260" s="468"/>
      <c r="M260" s="468"/>
      <c r="N260" s="468"/>
      <c r="O260" s="468"/>
      <c r="P260" s="468"/>
      <c r="Q260" s="468"/>
      <c r="R260" s="468"/>
      <c r="S260" s="468"/>
      <c r="T260" s="468"/>
      <c r="U260" s="468"/>
    </row>
    <row r="261" spans="1:21" s="88" customFormat="1" ht="75">
      <c r="A261" s="459">
        <v>260</v>
      </c>
      <c r="B261" s="85" t="s">
        <v>820</v>
      </c>
      <c r="C261" s="622" t="s">
        <v>305</v>
      </c>
      <c r="D261" s="78">
        <v>200</v>
      </c>
      <c r="E261" s="79">
        <v>2351</v>
      </c>
      <c r="F261" s="625">
        <v>0</v>
      </c>
      <c r="G261" s="620">
        <v>2351</v>
      </c>
      <c r="H261" s="621">
        <v>470200</v>
      </c>
      <c r="I261" s="89" t="s">
        <v>529</v>
      </c>
      <c r="J261" s="89" t="s">
        <v>1440</v>
      </c>
      <c r="K261" s="467"/>
      <c r="L261" s="467"/>
      <c r="M261" s="467"/>
      <c r="N261" s="467"/>
      <c r="O261" s="467"/>
      <c r="P261" s="467"/>
      <c r="Q261" s="467"/>
      <c r="R261" s="467"/>
      <c r="S261" s="467"/>
      <c r="T261" s="467"/>
      <c r="U261" s="467"/>
    </row>
    <row r="262" spans="1:21" s="88" customFormat="1" ht="75">
      <c r="A262" s="459">
        <v>261</v>
      </c>
      <c r="B262" s="85" t="s">
        <v>821</v>
      </c>
      <c r="C262" s="622"/>
      <c r="D262" s="78">
        <v>200</v>
      </c>
      <c r="E262" s="79">
        <v>3109</v>
      </c>
      <c r="F262" s="625">
        <v>0</v>
      </c>
      <c r="G262" s="620">
        <v>3109</v>
      </c>
      <c r="H262" s="621">
        <v>621800</v>
      </c>
      <c r="I262" s="89" t="s">
        <v>529</v>
      </c>
      <c r="J262" s="89" t="s">
        <v>1440</v>
      </c>
      <c r="K262" s="467"/>
      <c r="L262" s="467"/>
      <c r="M262" s="467"/>
      <c r="N262" s="467"/>
      <c r="O262" s="467"/>
      <c r="P262" s="467"/>
      <c r="Q262" s="467"/>
      <c r="R262" s="467"/>
      <c r="S262" s="467"/>
      <c r="T262" s="467"/>
      <c r="U262" s="467"/>
    </row>
    <row r="263" spans="1:21" s="88" customFormat="1" ht="56.25">
      <c r="A263" s="459">
        <v>262</v>
      </c>
      <c r="B263" s="76" t="s">
        <v>822</v>
      </c>
      <c r="C263" s="99" t="s">
        <v>305</v>
      </c>
      <c r="D263" s="78">
        <v>20</v>
      </c>
      <c r="E263" s="79"/>
      <c r="F263" s="625"/>
      <c r="G263" s="620">
        <v>0</v>
      </c>
      <c r="H263" s="621">
        <v>0</v>
      </c>
      <c r="I263" s="89"/>
      <c r="J263" s="89"/>
      <c r="K263" s="467"/>
      <c r="L263" s="467"/>
      <c r="M263" s="467"/>
      <c r="N263" s="467"/>
      <c r="O263" s="467"/>
      <c r="P263" s="467"/>
      <c r="Q263" s="467"/>
      <c r="R263" s="467"/>
      <c r="S263" s="467"/>
      <c r="T263" s="467"/>
      <c r="U263" s="467"/>
    </row>
    <row r="264" spans="1:21" s="88" customFormat="1" ht="37.5">
      <c r="A264" s="459">
        <v>263</v>
      </c>
      <c r="B264" s="76" t="s">
        <v>212</v>
      </c>
      <c r="C264" s="99" t="s">
        <v>305</v>
      </c>
      <c r="D264" s="78">
        <v>120</v>
      </c>
      <c r="E264" s="79">
        <v>8168</v>
      </c>
      <c r="F264" s="625">
        <v>1307</v>
      </c>
      <c r="G264" s="620">
        <v>9475</v>
      </c>
      <c r="H264" s="621">
        <v>1137000</v>
      </c>
      <c r="I264" s="89" t="s">
        <v>529</v>
      </c>
      <c r="J264" s="89" t="s">
        <v>1480</v>
      </c>
      <c r="K264" s="467"/>
      <c r="L264" s="467"/>
      <c r="M264" s="467"/>
      <c r="N264" s="467"/>
      <c r="O264" s="467"/>
      <c r="P264" s="467"/>
      <c r="Q264" s="467"/>
      <c r="R264" s="467"/>
      <c r="S264" s="467"/>
      <c r="T264" s="467"/>
      <c r="U264" s="467"/>
    </row>
    <row r="265" spans="1:21" s="88" customFormat="1" ht="37.5">
      <c r="A265" s="459">
        <v>264</v>
      </c>
      <c r="B265" s="76" t="s">
        <v>213</v>
      </c>
      <c r="C265" s="99" t="s">
        <v>305</v>
      </c>
      <c r="D265" s="78">
        <v>40</v>
      </c>
      <c r="E265" s="79"/>
      <c r="F265" s="625"/>
      <c r="G265" s="620">
        <v>0</v>
      </c>
      <c r="H265" s="621">
        <v>0</v>
      </c>
      <c r="I265" s="89"/>
      <c r="J265" s="89"/>
      <c r="K265" s="467"/>
      <c r="L265" s="467"/>
      <c r="M265" s="467"/>
      <c r="N265" s="467"/>
      <c r="O265" s="467"/>
      <c r="P265" s="467"/>
      <c r="Q265" s="467"/>
      <c r="R265" s="467"/>
      <c r="S265" s="467"/>
      <c r="T265" s="467"/>
      <c r="U265" s="467"/>
    </row>
    <row r="266" spans="1:21" s="88" customFormat="1" ht="37.5">
      <c r="A266" s="459">
        <v>265</v>
      </c>
      <c r="B266" s="76" t="s">
        <v>214</v>
      </c>
      <c r="C266" s="99" t="s">
        <v>305</v>
      </c>
      <c r="D266" s="78">
        <v>40</v>
      </c>
      <c r="E266" s="79"/>
      <c r="F266" s="625"/>
      <c r="G266" s="620">
        <v>0</v>
      </c>
      <c r="H266" s="621">
        <v>0</v>
      </c>
      <c r="I266" s="89"/>
      <c r="J266" s="89"/>
      <c r="K266" s="467"/>
      <c r="L266" s="467"/>
      <c r="M266" s="467"/>
      <c r="N266" s="467"/>
      <c r="O266" s="467"/>
      <c r="P266" s="467"/>
      <c r="Q266" s="467"/>
      <c r="R266" s="467"/>
      <c r="S266" s="467"/>
      <c r="T266" s="467"/>
      <c r="U266" s="467"/>
    </row>
    <row r="267" spans="1:21" s="88" customFormat="1" ht="18.75">
      <c r="A267" s="459">
        <v>266</v>
      </c>
      <c r="B267" s="76" t="s">
        <v>216</v>
      </c>
      <c r="C267" s="99" t="s">
        <v>342</v>
      </c>
      <c r="D267" s="78">
        <v>200</v>
      </c>
      <c r="E267" s="79"/>
      <c r="F267" s="625"/>
      <c r="G267" s="620">
        <v>0</v>
      </c>
      <c r="H267" s="621">
        <v>0</v>
      </c>
      <c r="I267" s="89"/>
      <c r="J267" s="89"/>
      <c r="K267" s="467"/>
      <c r="L267" s="467"/>
      <c r="M267" s="467"/>
      <c r="N267" s="467"/>
      <c r="O267" s="467"/>
      <c r="P267" s="467"/>
      <c r="Q267" s="467"/>
      <c r="R267" s="467"/>
      <c r="S267" s="467"/>
      <c r="T267" s="467"/>
      <c r="U267" s="467"/>
    </row>
    <row r="268" spans="1:21" s="88" customFormat="1" ht="37.5">
      <c r="A268" s="459">
        <v>267</v>
      </c>
      <c r="B268" s="76" t="s">
        <v>823</v>
      </c>
      <c r="C268" s="99" t="s">
        <v>343</v>
      </c>
      <c r="D268" s="78">
        <v>4</v>
      </c>
      <c r="E268" s="79">
        <v>37507</v>
      </c>
      <c r="F268" s="625">
        <v>0</v>
      </c>
      <c r="G268" s="620">
        <v>37507</v>
      </c>
      <c r="H268" s="621">
        <v>150028</v>
      </c>
      <c r="I268" s="89" t="s">
        <v>389</v>
      </c>
      <c r="J268" s="89" t="s">
        <v>1481</v>
      </c>
      <c r="K268" s="467"/>
      <c r="L268" s="467"/>
      <c r="M268" s="467"/>
      <c r="N268" s="467"/>
      <c r="O268" s="467"/>
      <c r="P268" s="467"/>
      <c r="Q268" s="467"/>
      <c r="R268" s="467"/>
      <c r="S268" s="467"/>
      <c r="T268" s="467"/>
      <c r="U268" s="467"/>
    </row>
    <row r="269" spans="1:21" ht="18.75">
      <c r="A269" s="459">
        <v>268</v>
      </c>
      <c r="B269" s="76" t="s">
        <v>217</v>
      </c>
      <c r="C269" s="99" t="s">
        <v>305</v>
      </c>
      <c r="D269" s="78">
        <v>48</v>
      </c>
      <c r="E269" s="79">
        <v>6900</v>
      </c>
      <c r="F269" s="619">
        <v>0</v>
      </c>
      <c r="G269" s="620">
        <v>6900</v>
      </c>
      <c r="H269" s="621">
        <v>331200</v>
      </c>
      <c r="I269" s="80" t="s">
        <v>706</v>
      </c>
      <c r="J269" s="80" t="s">
        <v>1482</v>
      </c>
      <c r="K269" s="449"/>
      <c r="L269" s="449"/>
      <c r="M269" s="449"/>
      <c r="N269" s="449"/>
      <c r="O269" s="449"/>
      <c r="P269" s="449"/>
      <c r="Q269" s="449"/>
      <c r="R269" s="449"/>
      <c r="S269" s="449"/>
      <c r="T269" s="449"/>
      <c r="U269" s="449"/>
    </row>
    <row r="270" spans="1:21" ht="18.75">
      <c r="A270" s="459">
        <v>269</v>
      </c>
      <c r="B270" s="76" t="s">
        <v>218</v>
      </c>
      <c r="C270" s="99" t="s">
        <v>305</v>
      </c>
      <c r="D270" s="78">
        <v>288</v>
      </c>
      <c r="E270" s="79">
        <v>7549</v>
      </c>
      <c r="F270" s="619">
        <v>0</v>
      </c>
      <c r="G270" s="620">
        <v>7549</v>
      </c>
      <c r="H270" s="621">
        <v>2174112</v>
      </c>
      <c r="I270" s="80" t="s">
        <v>706</v>
      </c>
      <c r="J270" s="80" t="s">
        <v>1482</v>
      </c>
      <c r="K270" s="449"/>
      <c r="L270" s="449"/>
      <c r="M270" s="449"/>
      <c r="N270" s="449"/>
      <c r="O270" s="449"/>
      <c r="P270" s="449"/>
      <c r="Q270" s="449"/>
      <c r="R270" s="449"/>
      <c r="S270" s="449"/>
      <c r="T270" s="449"/>
      <c r="U270" s="449"/>
    </row>
    <row r="271" spans="1:21" ht="18.75">
      <c r="A271" s="459">
        <v>270</v>
      </c>
      <c r="B271" s="76" t="s">
        <v>219</v>
      </c>
      <c r="C271" s="99" t="s">
        <v>305</v>
      </c>
      <c r="D271" s="78">
        <v>192</v>
      </c>
      <c r="E271" s="79">
        <v>7435</v>
      </c>
      <c r="F271" s="619">
        <v>0</v>
      </c>
      <c r="G271" s="620">
        <v>7435</v>
      </c>
      <c r="H271" s="621">
        <v>1427520</v>
      </c>
      <c r="I271" s="80" t="s">
        <v>706</v>
      </c>
      <c r="J271" s="80" t="s">
        <v>1482</v>
      </c>
      <c r="K271" s="449"/>
      <c r="L271" s="449"/>
      <c r="M271" s="449"/>
      <c r="N271" s="449"/>
      <c r="O271" s="449"/>
      <c r="P271" s="449"/>
      <c r="Q271" s="449"/>
      <c r="R271" s="449"/>
      <c r="S271" s="449"/>
      <c r="T271" s="449"/>
      <c r="U271" s="449"/>
    </row>
    <row r="272" spans="1:21" ht="18.75">
      <c r="A272" s="459">
        <v>271</v>
      </c>
      <c r="B272" s="76" t="s">
        <v>220</v>
      </c>
      <c r="C272" s="99" t="s">
        <v>305</v>
      </c>
      <c r="D272" s="78">
        <v>48</v>
      </c>
      <c r="E272" s="79">
        <v>16203</v>
      </c>
      <c r="F272" s="619">
        <v>0</v>
      </c>
      <c r="G272" s="620">
        <v>16203</v>
      </c>
      <c r="H272" s="621">
        <v>777744</v>
      </c>
      <c r="I272" s="80" t="s">
        <v>706</v>
      </c>
      <c r="J272" s="80" t="s">
        <v>1482</v>
      </c>
      <c r="K272" s="449"/>
      <c r="L272" s="449"/>
      <c r="M272" s="449"/>
      <c r="N272" s="449"/>
      <c r="O272" s="449"/>
      <c r="P272" s="449"/>
      <c r="Q272" s="449"/>
      <c r="R272" s="449"/>
      <c r="S272" s="449"/>
      <c r="T272" s="449"/>
      <c r="U272" s="449"/>
    </row>
    <row r="273" spans="1:21" ht="18.75">
      <c r="A273" s="459">
        <v>272</v>
      </c>
      <c r="B273" s="76" t="s">
        <v>221</v>
      </c>
      <c r="C273" s="99" t="s">
        <v>305</v>
      </c>
      <c r="D273" s="78">
        <v>192</v>
      </c>
      <c r="E273" s="79">
        <v>7549</v>
      </c>
      <c r="F273" s="619">
        <v>0</v>
      </c>
      <c r="G273" s="620">
        <v>7549</v>
      </c>
      <c r="H273" s="621">
        <v>1449408</v>
      </c>
      <c r="I273" s="80" t="s">
        <v>706</v>
      </c>
      <c r="J273" s="80" t="s">
        <v>1482</v>
      </c>
      <c r="K273" s="449"/>
      <c r="L273" s="449"/>
      <c r="M273" s="449"/>
      <c r="N273" s="449"/>
      <c r="O273" s="449"/>
      <c r="P273" s="449"/>
      <c r="Q273" s="449"/>
      <c r="R273" s="449"/>
      <c r="S273" s="449"/>
      <c r="T273" s="449"/>
      <c r="U273" s="449"/>
    </row>
    <row r="274" spans="1:21" ht="18.75">
      <c r="A274" s="459">
        <v>273</v>
      </c>
      <c r="B274" s="76" t="s">
        <v>222</v>
      </c>
      <c r="C274" s="99" t="s">
        <v>305</v>
      </c>
      <c r="D274" s="78">
        <v>288</v>
      </c>
      <c r="E274" s="79">
        <v>8512</v>
      </c>
      <c r="F274" s="619">
        <v>0</v>
      </c>
      <c r="G274" s="620">
        <v>8512</v>
      </c>
      <c r="H274" s="621">
        <v>2451456</v>
      </c>
      <c r="I274" s="80" t="s">
        <v>706</v>
      </c>
      <c r="J274" s="80" t="s">
        <v>1482</v>
      </c>
      <c r="K274" s="449"/>
      <c r="L274" s="449"/>
      <c r="M274" s="449"/>
      <c r="N274" s="449"/>
      <c r="O274" s="449"/>
      <c r="P274" s="449"/>
      <c r="Q274" s="449"/>
      <c r="R274" s="449"/>
      <c r="S274" s="449"/>
      <c r="T274" s="449"/>
      <c r="U274" s="449"/>
    </row>
    <row r="275" spans="1:21" ht="18.75">
      <c r="A275" s="459">
        <v>274</v>
      </c>
      <c r="B275" s="76" t="s">
        <v>223</v>
      </c>
      <c r="C275" s="99" t="s">
        <v>305</v>
      </c>
      <c r="D275" s="78">
        <v>288</v>
      </c>
      <c r="E275" s="79">
        <v>7435</v>
      </c>
      <c r="F275" s="619">
        <v>0</v>
      </c>
      <c r="G275" s="620">
        <v>7435</v>
      </c>
      <c r="H275" s="621">
        <v>2141280</v>
      </c>
      <c r="I275" s="80" t="s">
        <v>706</v>
      </c>
      <c r="J275" s="80" t="s">
        <v>1482</v>
      </c>
      <c r="K275" s="449"/>
      <c r="L275" s="449"/>
      <c r="M275" s="449"/>
      <c r="N275" s="449"/>
      <c r="O275" s="449"/>
      <c r="P275" s="449"/>
      <c r="Q275" s="449"/>
      <c r="R275" s="449"/>
      <c r="S275" s="449"/>
      <c r="T275" s="449"/>
      <c r="U275" s="449"/>
    </row>
    <row r="276" spans="1:21" ht="18.75">
      <c r="A276" s="459">
        <v>275</v>
      </c>
      <c r="B276" s="85" t="s">
        <v>824</v>
      </c>
      <c r="C276" s="622" t="s">
        <v>305</v>
      </c>
      <c r="D276" s="78">
        <v>48</v>
      </c>
      <c r="E276" s="79">
        <v>8512</v>
      </c>
      <c r="F276" s="619">
        <v>0</v>
      </c>
      <c r="G276" s="620">
        <v>8512</v>
      </c>
      <c r="H276" s="621">
        <v>408576</v>
      </c>
      <c r="I276" s="80" t="s">
        <v>706</v>
      </c>
      <c r="J276" s="80" t="s">
        <v>1482</v>
      </c>
      <c r="K276" s="449"/>
      <c r="L276" s="449"/>
      <c r="M276" s="449"/>
      <c r="N276" s="449"/>
      <c r="O276" s="449"/>
      <c r="P276" s="449"/>
      <c r="Q276" s="449"/>
      <c r="R276" s="449"/>
      <c r="S276" s="449"/>
      <c r="T276" s="449"/>
      <c r="U276" s="449"/>
    </row>
    <row r="277" spans="1:21" ht="18.75">
      <c r="A277" s="459">
        <v>276</v>
      </c>
      <c r="B277" s="76" t="s">
        <v>224</v>
      </c>
      <c r="C277" s="99" t="s">
        <v>305</v>
      </c>
      <c r="D277" s="78">
        <v>192</v>
      </c>
      <c r="E277" s="79">
        <v>12455</v>
      </c>
      <c r="F277" s="619">
        <v>0</v>
      </c>
      <c r="G277" s="620">
        <v>12455</v>
      </c>
      <c r="H277" s="621">
        <v>2391360</v>
      </c>
      <c r="I277" s="80" t="s">
        <v>706</v>
      </c>
      <c r="J277" s="80" t="s">
        <v>1482</v>
      </c>
      <c r="K277" s="449"/>
      <c r="L277" s="449"/>
      <c r="M277" s="449"/>
      <c r="N277" s="449"/>
      <c r="O277" s="449"/>
      <c r="P277" s="449"/>
      <c r="Q277" s="449"/>
      <c r="R277" s="449"/>
      <c r="S277" s="449"/>
      <c r="T277" s="449"/>
      <c r="U277" s="449"/>
    </row>
    <row r="278" spans="1:21" s="97" customFormat="1" ht="18.75">
      <c r="A278" s="459">
        <v>277</v>
      </c>
      <c r="B278" s="76" t="s">
        <v>225</v>
      </c>
      <c r="C278" s="99" t="s">
        <v>305</v>
      </c>
      <c r="D278" s="78">
        <v>96</v>
      </c>
      <c r="E278" s="79">
        <v>7435</v>
      </c>
      <c r="F278" s="628">
        <v>0</v>
      </c>
      <c r="G278" s="620">
        <v>7435</v>
      </c>
      <c r="H278" s="621">
        <v>713760</v>
      </c>
      <c r="I278" s="98" t="s">
        <v>706</v>
      </c>
      <c r="J278" s="98" t="s">
        <v>1482</v>
      </c>
      <c r="K278" s="482"/>
      <c r="L278" s="482"/>
      <c r="M278" s="482"/>
      <c r="N278" s="482"/>
      <c r="O278" s="482"/>
      <c r="P278" s="482"/>
      <c r="Q278" s="482"/>
      <c r="R278" s="482"/>
      <c r="S278" s="482"/>
      <c r="T278" s="482"/>
      <c r="U278" s="482"/>
    </row>
    <row r="279" spans="1:21" s="97" customFormat="1" ht="18.75">
      <c r="A279" s="459">
        <v>278</v>
      </c>
      <c r="B279" s="85" t="s">
        <v>825</v>
      </c>
      <c r="C279" s="622" t="s">
        <v>305</v>
      </c>
      <c r="D279" s="78">
        <v>48</v>
      </c>
      <c r="E279" s="79">
        <v>12455</v>
      </c>
      <c r="F279" s="628">
        <v>0</v>
      </c>
      <c r="G279" s="620">
        <v>12455</v>
      </c>
      <c r="H279" s="621">
        <v>597840</v>
      </c>
      <c r="I279" s="98" t="s">
        <v>706</v>
      </c>
      <c r="J279" s="98" t="s">
        <v>1482</v>
      </c>
      <c r="K279" s="482"/>
      <c r="L279" s="482"/>
      <c r="M279" s="482"/>
      <c r="N279" s="482"/>
      <c r="O279" s="482"/>
      <c r="P279" s="482"/>
      <c r="Q279" s="482"/>
      <c r="R279" s="482"/>
      <c r="S279" s="482"/>
      <c r="T279" s="482"/>
      <c r="U279" s="482"/>
    </row>
    <row r="280" spans="1:21" s="97" customFormat="1" ht="18.75">
      <c r="A280" s="459">
        <v>279</v>
      </c>
      <c r="B280" s="76" t="s">
        <v>227</v>
      </c>
      <c r="C280" s="99" t="s">
        <v>305</v>
      </c>
      <c r="D280" s="78">
        <v>16</v>
      </c>
      <c r="E280" s="79">
        <v>271439</v>
      </c>
      <c r="F280" s="628">
        <v>43430</v>
      </c>
      <c r="G280" s="620">
        <v>314869</v>
      </c>
      <c r="H280" s="621">
        <v>5037904</v>
      </c>
      <c r="I280" s="98" t="s">
        <v>706</v>
      </c>
      <c r="J280" s="98" t="s">
        <v>520</v>
      </c>
      <c r="K280" s="482"/>
      <c r="L280" s="482"/>
      <c r="M280" s="482"/>
      <c r="N280" s="482"/>
      <c r="O280" s="482"/>
      <c r="P280" s="482"/>
      <c r="Q280" s="482"/>
      <c r="R280" s="482"/>
      <c r="S280" s="482"/>
      <c r="T280" s="482"/>
      <c r="U280" s="482"/>
    </row>
    <row r="281" spans="1:21" s="84" customFormat="1" ht="18.75">
      <c r="A281" s="459">
        <v>280</v>
      </c>
      <c r="B281" s="76" t="s">
        <v>228</v>
      </c>
      <c r="C281" s="99" t="s">
        <v>305</v>
      </c>
      <c r="D281" s="78">
        <v>16</v>
      </c>
      <c r="E281" s="79">
        <v>241956</v>
      </c>
      <c r="F281" s="619">
        <v>38713</v>
      </c>
      <c r="G281" s="620">
        <v>280669</v>
      </c>
      <c r="H281" s="621">
        <v>4490704</v>
      </c>
      <c r="I281" s="83" t="s">
        <v>706</v>
      </c>
      <c r="J281" s="83" t="s">
        <v>520</v>
      </c>
      <c r="K281" s="465"/>
      <c r="L281" s="465"/>
      <c r="M281" s="465"/>
      <c r="N281" s="465"/>
      <c r="O281" s="465"/>
      <c r="P281" s="465"/>
      <c r="Q281" s="465"/>
      <c r="R281" s="465"/>
      <c r="S281" s="465"/>
      <c r="T281" s="465"/>
      <c r="U281" s="465"/>
    </row>
    <row r="282" spans="1:21" ht="18.75">
      <c r="A282" s="459">
        <v>281</v>
      </c>
      <c r="B282" s="76" t="s">
        <v>229</v>
      </c>
      <c r="C282" s="99" t="s">
        <v>305</v>
      </c>
      <c r="D282" s="78">
        <v>16</v>
      </c>
      <c r="E282" s="79">
        <v>273903</v>
      </c>
      <c r="F282" s="619">
        <v>43824</v>
      </c>
      <c r="G282" s="620">
        <v>317727</v>
      </c>
      <c r="H282" s="621">
        <v>5083632</v>
      </c>
      <c r="I282" s="80" t="s">
        <v>706</v>
      </c>
      <c r="J282" s="80" t="s">
        <v>520</v>
      </c>
      <c r="K282" s="449"/>
      <c r="L282" s="449"/>
      <c r="M282" s="449"/>
      <c r="N282" s="449"/>
      <c r="O282" s="449"/>
      <c r="P282" s="449"/>
      <c r="Q282" s="449"/>
      <c r="R282" s="449"/>
      <c r="S282" s="449"/>
      <c r="T282" s="449"/>
      <c r="U282" s="449"/>
    </row>
    <row r="283" spans="1:21" ht="18.75">
      <c r="A283" s="459">
        <v>282</v>
      </c>
      <c r="B283" s="76" t="s">
        <v>230</v>
      </c>
      <c r="C283" s="99" t="s">
        <v>305</v>
      </c>
      <c r="D283" s="78">
        <v>48</v>
      </c>
      <c r="E283" s="79">
        <v>6792</v>
      </c>
      <c r="F283" s="619">
        <v>0</v>
      </c>
      <c r="G283" s="620">
        <v>6792</v>
      </c>
      <c r="H283" s="621">
        <v>326016</v>
      </c>
      <c r="I283" s="80" t="s">
        <v>706</v>
      </c>
      <c r="J283" s="80" t="s">
        <v>1483</v>
      </c>
      <c r="K283" s="449"/>
      <c r="L283" s="449"/>
      <c r="M283" s="449"/>
      <c r="N283" s="449"/>
      <c r="O283" s="449"/>
      <c r="P283" s="449"/>
      <c r="Q283" s="449"/>
      <c r="R283" s="449"/>
      <c r="S283" s="449"/>
      <c r="T283" s="449"/>
      <c r="U283" s="449"/>
    </row>
    <row r="284" spans="1:21" ht="18.75">
      <c r="A284" s="459">
        <v>283</v>
      </c>
      <c r="B284" s="76" t="s">
        <v>231</v>
      </c>
      <c r="C284" s="99" t="s">
        <v>305</v>
      </c>
      <c r="D284" s="78">
        <v>96</v>
      </c>
      <c r="E284" s="79">
        <v>4456</v>
      </c>
      <c r="F284" s="619">
        <v>0</v>
      </c>
      <c r="G284" s="620">
        <v>4456</v>
      </c>
      <c r="H284" s="621">
        <v>427776</v>
      </c>
      <c r="I284" s="80" t="s">
        <v>706</v>
      </c>
      <c r="J284" s="80" t="s">
        <v>1483</v>
      </c>
      <c r="K284" s="449"/>
      <c r="L284" s="449"/>
      <c r="M284" s="449"/>
      <c r="N284" s="449"/>
      <c r="O284" s="449"/>
      <c r="P284" s="449"/>
      <c r="Q284" s="449"/>
      <c r="R284" s="449"/>
      <c r="S284" s="449"/>
      <c r="T284" s="449"/>
      <c r="U284" s="449"/>
    </row>
    <row r="285" spans="1:21" ht="18.75">
      <c r="A285" s="459">
        <v>284</v>
      </c>
      <c r="B285" s="76" t="s">
        <v>232</v>
      </c>
      <c r="C285" s="99" t="s">
        <v>305</v>
      </c>
      <c r="D285" s="78">
        <v>48</v>
      </c>
      <c r="E285" s="79">
        <v>6792</v>
      </c>
      <c r="F285" s="619">
        <v>0</v>
      </c>
      <c r="G285" s="620">
        <v>6792</v>
      </c>
      <c r="H285" s="621">
        <v>326016</v>
      </c>
      <c r="I285" s="80" t="s">
        <v>706</v>
      </c>
      <c r="J285" s="80" t="s">
        <v>1483</v>
      </c>
      <c r="K285" s="449"/>
      <c r="L285" s="449"/>
      <c r="M285" s="449"/>
      <c r="N285" s="449"/>
      <c r="O285" s="449"/>
      <c r="P285" s="449"/>
      <c r="Q285" s="449"/>
      <c r="R285" s="449"/>
      <c r="S285" s="449"/>
      <c r="T285" s="449"/>
      <c r="U285" s="449"/>
    </row>
    <row r="286" spans="1:21" ht="18.75">
      <c r="A286" s="459">
        <v>285</v>
      </c>
      <c r="B286" s="85" t="s">
        <v>826</v>
      </c>
      <c r="C286" s="622" t="s">
        <v>305</v>
      </c>
      <c r="D286" s="78">
        <v>48</v>
      </c>
      <c r="E286" s="79">
        <v>4456</v>
      </c>
      <c r="F286" s="619">
        <v>0</v>
      </c>
      <c r="G286" s="620">
        <v>4456</v>
      </c>
      <c r="H286" s="621">
        <v>213888</v>
      </c>
      <c r="I286" s="80" t="s">
        <v>706</v>
      </c>
      <c r="J286" s="80" t="s">
        <v>1483</v>
      </c>
      <c r="K286" s="449"/>
      <c r="L286" s="449"/>
      <c r="M286" s="449"/>
      <c r="N286" s="449"/>
      <c r="O286" s="449"/>
      <c r="P286" s="449"/>
      <c r="Q286" s="449"/>
      <c r="R286" s="449"/>
      <c r="S286" s="449"/>
      <c r="T286" s="449"/>
      <c r="U286" s="449"/>
    </row>
    <row r="287" spans="1:21" ht="56.25">
      <c r="A287" s="459">
        <v>286</v>
      </c>
      <c r="B287" s="76" t="s">
        <v>292</v>
      </c>
      <c r="C287" s="99" t="s">
        <v>346</v>
      </c>
      <c r="D287" s="78">
        <v>4</v>
      </c>
      <c r="E287" s="79"/>
      <c r="F287" s="619"/>
      <c r="G287" s="620">
        <v>0</v>
      </c>
      <c r="H287" s="621">
        <v>0</v>
      </c>
      <c r="I287" s="80"/>
      <c r="J287" s="80"/>
      <c r="K287" s="449"/>
      <c r="L287" s="449"/>
      <c r="M287" s="449"/>
      <c r="N287" s="449"/>
      <c r="O287" s="449"/>
      <c r="P287" s="449"/>
      <c r="Q287" s="449"/>
      <c r="R287" s="449"/>
      <c r="S287" s="449"/>
      <c r="T287" s="449"/>
      <c r="U287" s="449"/>
    </row>
    <row r="288" spans="1:21" ht="37.5">
      <c r="A288" s="459">
        <v>287</v>
      </c>
      <c r="B288" s="76" t="s">
        <v>210</v>
      </c>
      <c r="C288" s="99" t="s">
        <v>305</v>
      </c>
      <c r="D288" s="78">
        <v>4</v>
      </c>
      <c r="E288" s="79"/>
      <c r="F288" s="629"/>
      <c r="G288" s="620">
        <v>0</v>
      </c>
      <c r="H288" s="621">
        <v>0</v>
      </c>
      <c r="I288" s="80"/>
      <c r="J288" s="80"/>
      <c r="K288" s="449"/>
      <c r="L288" s="449"/>
      <c r="M288" s="449"/>
      <c r="N288" s="449"/>
      <c r="O288" s="449"/>
      <c r="P288" s="449"/>
      <c r="Q288" s="449"/>
      <c r="R288" s="449"/>
      <c r="S288" s="449"/>
      <c r="T288" s="449"/>
      <c r="U288" s="449"/>
    </row>
    <row r="289" spans="1:21" ht="18.75">
      <c r="A289" s="459">
        <v>288</v>
      </c>
      <c r="B289" s="76" t="s">
        <v>827</v>
      </c>
      <c r="C289" s="99" t="s">
        <v>305</v>
      </c>
      <c r="D289" s="78">
        <v>8</v>
      </c>
      <c r="E289" s="79"/>
      <c r="F289" s="619"/>
      <c r="G289" s="620">
        <v>0</v>
      </c>
      <c r="H289" s="621">
        <v>0</v>
      </c>
      <c r="I289" s="80"/>
      <c r="J289" s="80"/>
      <c r="K289" s="449"/>
      <c r="L289" s="449"/>
      <c r="M289" s="449"/>
      <c r="N289" s="449"/>
      <c r="O289" s="449"/>
      <c r="P289" s="449"/>
      <c r="Q289" s="449"/>
      <c r="R289" s="449"/>
      <c r="S289" s="449"/>
      <c r="T289" s="449"/>
      <c r="U289" s="449"/>
    </row>
    <row r="290" spans="1:21" ht="18.75">
      <c r="A290" s="459">
        <v>289</v>
      </c>
      <c r="B290" s="76" t="s">
        <v>828</v>
      </c>
      <c r="C290" s="99" t="s">
        <v>305</v>
      </c>
      <c r="D290" s="78">
        <v>12</v>
      </c>
      <c r="E290" s="79"/>
      <c r="F290" s="619"/>
      <c r="G290" s="620">
        <v>0</v>
      </c>
      <c r="H290" s="621">
        <v>0</v>
      </c>
      <c r="I290" s="80"/>
      <c r="J290" s="80"/>
      <c r="K290" s="449"/>
      <c r="L290" s="449"/>
      <c r="M290" s="449"/>
      <c r="N290" s="449"/>
      <c r="O290" s="449"/>
      <c r="P290" s="449"/>
      <c r="Q290" s="449"/>
      <c r="R290" s="449"/>
      <c r="S290" s="449"/>
      <c r="T290" s="449"/>
      <c r="U290" s="449"/>
    </row>
    <row r="291" spans="1:21" ht="37.5">
      <c r="A291" s="459">
        <v>290</v>
      </c>
      <c r="B291" s="76" t="s">
        <v>829</v>
      </c>
      <c r="C291" s="99" t="s">
        <v>305</v>
      </c>
      <c r="D291" s="78">
        <v>12</v>
      </c>
      <c r="E291" s="79"/>
      <c r="F291" s="619"/>
      <c r="G291" s="620">
        <v>0</v>
      </c>
      <c r="H291" s="621">
        <v>0</v>
      </c>
      <c r="I291" s="80"/>
      <c r="J291" s="80"/>
      <c r="K291" s="449"/>
      <c r="L291" s="449"/>
      <c r="M291" s="449"/>
      <c r="N291" s="449"/>
      <c r="O291" s="449"/>
      <c r="P291" s="449"/>
      <c r="Q291" s="449"/>
      <c r="R291" s="449"/>
      <c r="S291" s="449"/>
      <c r="T291" s="449"/>
      <c r="U291" s="449"/>
    </row>
    <row r="292" spans="1:21" ht="56.25">
      <c r="A292" s="459">
        <v>291</v>
      </c>
      <c r="B292" s="85" t="s">
        <v>830</v>
      </c>
      <c r="C292" s="622" t="s">
        <v>305</v>
      </c>
      <c r="D292" s="78">
        <v>8</v>
      </c>
      <c r="E292" s="79"/>
      <c r="F292" s="619"/>
      <c r="G292" s="620">
        <v>0</v>
      </c>
      <c r="H292" s="621">
        <v>0</v>
      </c>
      <c r="I292" s="80"/>
      <c r="J292" s="80"/>
      <c r="K292" s="449"/>
      <c r="L292" s="449"/>
      <c r="M292" s="449"/>
      <c r="N292" s="449"/>
      <c r="O292" s="449"/>
      <c r="P292" s="449"/>
      <c r="Q292" s="449"/>
      <c r="R292" s="449"/>
      <c r="S292" s="449"/>
      <c r="T292" s="449"/>
      <c r="U292" s="449"/>
    </row>
    <row r="293" spans="1:21" ht="56.25">
      <c r="A293" s="459">
        <v>292</v>
      </c>
      <c r="B293" s="76" t="s">
        <v>831</v>
      </c>
      <c r="C293" s="99" t="s">
        <v>305</v>
      </c>
      <c r="D293" s="78">
        <v>40</v>
      </c>
      <c r="E293" s="79"/>
      <c r="F293" s="619"/>
      <c r="G293" s="620">
        <v>0</v>
      </c>
      <c r="H293" s="621">
        <v>0</v>
      </c>
      <c r="I293" s="80"/>
      <c r="J293" s="80"/>
      <c r="K293" s="449"/>
      <c r="L293" s="449"/>
      <c r="M293" s="449"/>
      <c r="N293" s="449"/>
      <c r="O293" s="449"/>
      <c r="P293" s="449"/>
      <c r="Q293" s="449"/>
      <c r="R293" s="449"/>
      <c r="S293" s="449"/>
      <c r="T293" s="449"/>
      <c r="U293" s="449"/>
    </row>
    <row r="294" spans="1:21" ht="56.25">
      <c r="A294" s="459">
        <v>293</v>
      </c>
      <c r="B294" s="76" t="s">
        <v>832</v>
      </c>
      <c r="C294" s="99" t="s">
        <v>305</v>
      </c>
      <c r="D294" s="78">
        <v>40</v>
      </c>
      <c r="E294" s="79"/>
      <c r="F294" s="619"/>
      <c r="G294" s="620">
        <v>0</v>
      </c>
      <c r="H294" s="621">
        <v>0</v>
      </c>
      <c r="I294" s="80"/>
      <c r="J294" s="80"/>
      <c r="K294" s="449"/>
      <c r="L294" s="449"/>
      <c r="M294" s="449"/>
      <c r="N294" s="449"/>
      <c r="O294" s="449"/>
      <c r="P294" s="449"/>
      <c r="Q294" s="449"/>
      <c r="R294" s="449"/>
      <c r="S294" s="449"/>
      <c r="T294" s="449"/>
      <c r="U294" s="449"/>
    </row>
    <row r="295" spans="1:21" ht="18.75">
      <c r="A295" s="459">
        <v>294</v>
      </c>
      <c r="B295" s="76" t="s">
        <v>233</v>
      </c>
      <c r="C295" s="99" t="s">
        <v>30</v>
      </c>
      <c r="D295" s="78">
        <v>4</v>
      </c>
      <c r="E295" s="79"/>
      <c r="F295" s="619"/>
      <c r="G295" s="620">
        <v>0</v>
      </c>
      <c r="H295" s="621">
        <v>0</v>
      </c>
      <c r="I295" s="80"/>
      <c r="J295" s="80"/>
      <c r="K295" s="449"/>
      <c r="L295" s="449"/>
      <c r="M295" s="449"/>
      <c r="N295" s="449"/>
      <c r="O295" s="449"/>
      <c r="P295" s="449"/>
      <c r="Q295" s="449"/>
      <c r="R295" s="449"/>
      <c r="S295" s="449"/>
      <c r="T295" s="449"/>
      <c r="U295" s="449"/>
    </row>
    <row r="296" spans="1:21" ht="54.75">
      <c r="A296" s="459">
        <v>295</v>
      </c>
      <c r="B296" s="630" t="s">
        <v>833</v>
      </c>
      <c r="C296" s="486" t="s">
        <v>901</v>
      </c>
      <c r="D296" s="78">
        <v>400</v>
      </c>
      <c r="E296" s="79"/>
      <c r="F296" s="619"/>
      <c r="G296" s="620">
        <v>0</v>
      </c>
      <c r="H296" s="621">
        <v>0</v>
      </c>
      <c r="I296" s="80"/>
      <c r="J296" s="80"/>
      <c r="K296" s="449"/>
      <c r="L296" s="449"/>
      <c r="M296" s="449"/>
      <c r="N296" s="449"/>
      <c r="O296" s="449"/>
      <c r="P296" s="449"/>
      <c r="Q296" s="449"/>
      <c r="R296" s="449"/>
      <c r="S296" s="449"/>
      <c r="T296" s="449"/>
      <c r="U296" s="449"/>
    </row>
    <row r="297" spans="1:21" ht="37.5">
      <c r="A297" s="459">
        <v>296</v>
      </c>
      <c r="B297" s="76" t="s">
        <v>234</v>
      </c>
      <c r="C297" s="99" t="s">
        <v>305</v>
      </c>
      <c r="D297" s="78">
        <v>4</v>
      </c>
      <c r="E297" s="79"/>
      <c r="F297" s="619"/>
      <c r="G297" s="620">
        <v>0</v>
      </c>
      <c r="H297" s="621">
        <v>0</v>
      </c>
      <c r="I297" s="80"/>
      <c r="J297" s="80"/>
      <c r="K297" s="449"/>
      <c r="L297" s="449"/>
      <c r="M297" s="449"/>
      <c r="N297" s="449"/>
      <c r="O297" s="449"/>
      <c r="P297" s="449"/>
      <c r="Q297" s="449"/>
      <c r="R297" s="449"/>
      <c r="S297" s="449"/>
      <c r="T297" s="449"/>
      <c r="U297" s="449"/>
    </row>
    <row r="298" spans="1:21" ht="18.75">
      <c r="A298" s="459">
        <v>297</v>
      </c>
      <c r="B298" s="76" t="s">
        <v>235</v>
      </c>
      <c r="C298" s="99" t="s">
        <v>305</v>
      </c>
      <c r="D298" s="78">
        <v>16</v>
      </c>
      <c r="E298" s="79"/>
      <c r="F298" s="619"/>
      <c r="G298" s="620">
        <v>0</v>
      </c>
      <c r="H298" s="621">
        <v>0</v>
      </c>
      <c r="I298" s="80"/>
      <c r="J298" s="80"/>
      <c r="K298" s="449"/>
      <c r="L298" s="449"/>
      <c r="M298" s="449"/>
      <c r="N298" s="449"/>
      <c r="O298" s="449"/>
      <c r="P298" s="449"/>
      <c r="Q298" s="449"/>
      <c r="R298" s="449"/>
      <c r="S298" s="449"/>
      <c r="T298" s="449"/>
      <c r="U298" s="449"/>
    </row>
    <row r="299" spans="1:21" ht="18.75">
      <c r="A299" s="459">
        <v>298</v>
      </c>
      <c r="B299" s="76" t="s">
        <v>236</v>
      </c>
      <c r="C299" s="99" t="s">
        <v>305</v>
      </c>
      <c r="D299" s="78">
        <v>16</v>
      </c>
      <c r="E299" s="79"/>
      <c r="F299" s="619"/>
      <c r="G299" s="620">
        <v>0</v>
      </c>
      <c r="H299" s="621">
        <v>0</v>
      </c>
      <c r="I299" s="80"/>
      <c r="J299" s="80"/>
      <c r="K299" s="449"/>
      <c r="L299" s="449"/>
      <c r="M299" s="449"/>
      <c r="N299" s="449"/>
      <c r="O299" s="449"/>
      <c r="P299" s="449"/>
      <c r="Q299" s="449"/>
      <c r="R299" s="449"/>
      <c r="S299" s="449"/>
      <c r="T299" s="449"/>
      <c r="U299" s="449"/>
    </row>
    <row r="300" spans="1:21" ht="18.75">
      <c r="A300" s="459">
        <v>299</v>
      </c>
      <c r="B300" s="76" t="s">
        <v>237</v>
      </c>
      <c r="C300" s="99" t="s">
        <v>305</v>
      </c>
      <c r="D300" s="78">
        <v>12</v>
      </c>
      <c r="E300" s="79"/>
      <c r="F300" s="619"/>
      <c r="G300" s="620">
        <v>0</v>
      </c>
      <c r="H300" s="621">
        <v>0</v>
      </c>
      <c r="I300" s="80"/>
      <c r="J300" s="80"/>
      <c r="K300" s="449"/>
      <c r="L300" s="449"/>
      <c r="M300" s="449"/>
      <c r="N300" s="449"/>
      <c r="O300" s="449"/>
      <c r="P300" s="449"/>
      <c r="Q300" s="449"/>
      <c r="R300" s="449"/>
      <c r="S300" s="449"/>
      <c r="T300" s="449"/>
      <c r="U300" s="449"/>
    </row>
    <row r="301" spans="1:21" s="84" customFormat="1" ht="18.75">
      <c r="A301" s="459">
        <v>300</v>
      </c>
      <c r="B301" s="76" t="s">
        <v>238</v>
      </c>
      <c r="C301" s="99" t="s">
        <v>305</v>
      </c>
      <c r="D301" s="78">
        <v>160</v>
      </c>
      <c r="E301" s="79"/>
      <c r="F301" s="623"/>
      <c r="G301" s="620">
        <v>0</v>
      </c>
      <c r="H301" s="621">
        <v>0</v>
      </c>
      <c r="I301" s="83"/>
      <c r="J301" s="83"/>
      <c r="K301" s="465"/>
      <c r="L301" s="465"/>
      <c r="M301" s="465"/>
      <c r="N301" s="465"/>
      <c r="O301" s="465"/>
      <c r="P301" s="465"/>
      <c r="Q301" s="465"/>
      <c r="R301" s="465"/>
      <c r="S301" s="465"/>
      <c r="T301" s="465"/>
      <c r="U301" s="465"/>
    </row>
    <row r="302" spans="1:21" s="101" customFormat="1" ht="18.75">
      <c r="A302" s="459">
        <v>301</v>
      </c>
      <c r="B302" s="76" t="s">
        <v>239</v>
      </c>
      <c r="C302" s="99" t="s">
        <v>305</v>
      </c>
      <c r="D302" s="78">
        <v>160</v>
      </c>
      <c r="E302" s="79"/>
      <c r="F302" s="629"/>
      <c r="G302" s="620">
        <v>0</v>
      </c>
      <c r="H302" s="621">
        <v>0</v>
      </c>
      <c r="I302" s="94"/>
      <c r="J302" s="94"/>
      <c r="K302" s="483"/>
      <c r="L302" s="483"/>
      <c r="M302" s="483"/>
      <c r="N302" s="483"/>
      <c r="O302" s="483"/>
      <c r="P302" s="483"/>
      <c r="Q302" s="483"/>
      <c r="R302" s="483"/>
      <c r="S302" s="483"/>
      <c r="T302" s="483"/>
      <c r="U302" s="483"/>
    </row>
    <row r="303" spans="1:21" s="84" customFormat="1" ht="18.75">
      <c r="A303" s="459">
        <v>302</v>
      </c>
      <c r="B303" s="76" t="s">
        <v>240</v>
      </c>
      <c r="C303" s="99" t="s">
        <v>305</v>
      </c>
      <c r="D303" s="78">
        <v>8</v>
      </c>
      <c r="E303" s="79"/>
      <c r="F303" s="623"/>
      <c r="G303" s="620">
        <v>0</v>
      </c>
      <c r="H303" s="621">
        <v>0</v>
      </c>
      <c r="I303" s="83"/>
      <c r="J303" s="83"/>
      <c r="K303" s="465"/>
      <c r="L303" s="465"/>
      <c r="M303" s="465"/>
      <c r="N303" s="465"/>
      <c r="O303" s="465"/>
      <c r="P303" s="465"/>
      <c r="Q303" s="465"/>
      <c r="R303" s="465"/>
      <c r="S303" s="465"/>
      <c r="T303" s="465"/>
      <c r="U303" s="465"/>
    </row>
    <row r="304" spans="1:21" s="84" customFormat="1" ht="18.75">
      <c r="A304" s="459">
        <v>303</v>
      </c>
      <c r="B304" s="76" t="s">
        <v>241</v>
      </c>
      <c r="C304" s="99" t="s">
        <v>305</v>
      </c>
      <c r="D304" s="78">
        <v>8</v>
      </c>
      <c r="E304" s="79"/>
      <c r="F304" s="623"/>
      <c r="G304" s="620">
        <v>0</v>
      </c>
      <c r="H304" s="621">
        <v>0</v>
      </c>
      <c r="I304" s="83"/>
      <c r="J304" s="83"/>
      <c r="K304" s="465"/>
      <c r="L304" s="465"/>
      <c r="M304" s="465"/>
      <c r="N304" s="465"/>
      <c r="O304" s="465"/>
      <c r="P304" s="465"/>
      <c r="Q304" s="465"/>
      <c r="R304" s="465"/>
      <c r="S304" s="465"/>
      <c r="T304" s="465"/>
      <c r="U304" s="465"/>
    </row>
    <row r="305" spans="1:21" s="84" customFormat="1" ht="18.75">
      <c r="A305" s="459">
        <v>304</v>
      </c>
      <c r="B305" s="76" t="s">
        <v>242</v>
      </c>
      <c r="C305" s="99" t="s">
        <v>305</v>
      </c>
      <c r="D305" s="78">
        <v>8</v>
      </c>
      <c r="E305" s="79"/>
      <c r="F305" s="623"/>
      <c r="G305" s="620">
        <v>0</v>
      </c>
      <c r="H305" s="621">
        <v>0</v>
      </c>
      <c r="I305" s="83"/>
      <c r="J305" s="83"/>
      <c r="K305" s="465"/>
      <c r="L305" s="465"/>
      <c r="M305" s="465"/>
      <c r="N305" s="465"/>
      <c r="O305" s="465"/>
      <c r="P305" s="465"/>
      <c r="Q305" s="465"/>
      <c r="R305" s="465"/>
      <c r="S305" s="465"/>
      <c r="T305" s="465"/>
      <c r="U305" s="465"/>
    </row>
    <row r="306" spans="1:21" s="84" customFormat="1" ht="18.75">
      <c r="A306" s="459">
        <v>305</v>
      </c>
      <c r="B306" s="76" t="s">
        <v>243</v>
      </c>
      <c r="C306" s="99" t="s">
        <v>305</v>
      </c>
      <c r="D306" s="78">
        <v>200</v>
      </c>
      <c r="E306" s="79"/>
      <c r="F306" s="623"/>
      <c r="G306" s="620">
        <v>0</v>
      </c>
      <c r="H306" s="621">
        <v>0</v>
      </c>
      <c r="I306" s="83"/>
      <c r="J306" s="83"/>
      <c r="K306" s="465"/>
      <c r="L306" s="465"/>
      <c r="M306" s="465"/>
      <c r="N306" s="465"/>
      <c r="O306" s="465"/>
      <c r="P306" s="465"/>
      <c r="Q306" s="465"/>
      <c r="R306" s="465"/>
      <c r="S306" s="465"/>
      <c r="T306" s="465"/>
      <c r="U306" s="465"/>
    </row>
    <row r="307" spans="1:21" s="84" customFormat="1" ht="18.75">
      <c r="A307" s="459">
        <v>306</v>
      </c>
      <c r="B307" s="76" t="s">
        <v>244</v>
      </c>
      <c r="C307" s="99" t="s">
        <v>305</v>
      </c>
      <c r="D307" s="78">
        <v>80</v>
      </c>
      <c r="E307" s="79"/>
      <c r="F307" s="623"/>
      <c r="G307" s="620">
        <v>0</v>
      </c>
      <c r="H307" s="621">
        <v>0</v>
      </c>
      <c r="I307" s="83"/>
      <c r="J307" s="83"/>
      <c r="K307" s="465"/>
      <c r="L307" s="465"/>
      <c r="M307" s="465"/>
      <c r="N307" s="465"/>
      <c r="O307" s="465"/>
      <c r="P307" s="465"/>
      <c r="Q307" s="465"/>
      <c r="R307" s="465"/>
      <c r="S307" s="465"/>
      <c r="T307" s="465"/>
      <c r="U307" s="465"/>
    </row>
    <row r="308" spans="1:21" s="84" customFormat="1" ht="18.75">
      <c r="A308" s="459">
        <v>307</v>
      </c>
      <c r="B308" s="76" t="s">
        <v>245</v>
      </c>
      <c r="C308" s="99" t="s">
        <v>305</v>
      </c>
      <c r="D308" s="78">
        <v>80</v>
      </c>
      <c r="E308" s="79"/>
      <c r="F308" s="623"/>
      <c r="G308" s="620">
        <v>0</v>
      </c>
      <c r="H308" s="621">
        <v>0</v>
      </c>
      <c r="I308" s="83"/>
      <c r="J308" s="83"/>
      <c r="K308" s="465"/>
      <c r="L308" s="465"/>
      <c r="M308" s="465"/>
      <c r="N308" s="465"/>
      <c r="O308" s="465"/>
      <c r="P308" s="465"/>
      <c r="Q308" s="465"/>
      <c r="R308" s="465"/>
      <c r="S308" s="465"/>
      <c r="T308" s="465"/>
      <c r="U308" s="465"/>
    </row>
    <row r="309" spans="1:21" s="84" customFormat="1" ht="18.75">
      <c r="A309" s="459">
        <v>308</v>
      </c>
      <c r="B309" s="76" t="s">
        <v>246</v>
      </c>
      <c r="C309" s="99" t="s">
        <v>305</v>
      </c>
      <c r="D309" s="78">
        <v>120</v>
      </c>
      <c r="E309" s="79"/>
      <c r="F309" s="623"/>
      <c r="G309" s="620">
        <v>0</v>
      </c>
      <c r="H309" s="621">
        <v>0</v>
      </c>
      <c r="I309" s="83"/>
      <c r="J309" s="83"/>
      <c r="K309" s="465"/>
      <c r="L309" s="465"/>
      <c r="M309" s="465"/>
      <c r="N309" s="465"/>
      <c r="O309" s="465"/>
      <c r="P309" s="465"/>
      <c r="Q309" s="465"/>
      <c r="R309" s="465"/>
      <c r="S309" s="465"/>
      <c r="T309" s="465"/>
      <c r="U309" s="465"/>
    </row>
    <row r="310" spans="1:21" s="84" customFormat="1" ht="18.75">
      <c r="A310" s="459">
        <v>309</v>
      </c>
      <c r="B310" s="76" t="s">
        <v>247</v>
      </c>
      <c r="C310" s="99" t="s">
        <v>305</v>
      </c>
      <c r="D310" s="78">
        <v>120</v>
      </c>
      <c r="E310" s="79"/>
      <c r="F310" s="623"/>
      <c r="G310" s="620">
        <v>0</v>
      </c>
      <c r="H310" s="621">
        <v>0</v>
      </c>
      <c r="I310" s="83"/>
      <c r="J310" s="83"/>
      <c r="K310" s="465"/>
      <c r="L310" s="465"/>
      <c r="M310" s="465"/>
      <c r="N310" s="465"/>
      <c r="O310" s="465"/>
      <c r="P310" s="465"/>
      <c r="Q310" s="465"/>
      <c r="R310" s="465"/>
      <c r="S310" s="465"/>
      <c r="T310" s="465"/>
      <c r="U310" s="465"/>
    </row>
    <row r="311" spans="1:21" s="84" customFormat="1" ht="18.75">
      <c r="A311" s="459">
        <v>310</v>
      </c>
      <c r="B311" s="76" t="s">
        <v>248</v>
      </c>
      <c r="C311" s="99" t="s">
        <v>305</v>
      </c>
      <c r="D311" s="78">
        <v>80</v>
      </c>
      <c r="E311" s="79"/>
      <c r="F311" s="623"/>
      <c r="G311" s="620">
        <v>0</v>
      </c>
      <c r="H311" s="621">
        <v>0</v>
      </c>
      <c r="I311" s="83"/>
      <c r="J311" s="83"/>
      <c r="K311" s="465"/>
      <c r="L311" s="465"/>
      <c r="M311" s="465"/>
      <c r="N311" s="465"/>
      <c r="O311" s="465"/>
      <c r="P311" s="465"/>
      <c r="Q311" s="465"/>
      <c r="R311" s="465"/>
      <c r="S311" s="465"/>
      <c r="T311" s="465"/>
      <c r="U311" s="465"/>
    </row>
    <row r="312" spans="1:21" s="84" customFormat="1" ht="18.75">
      <c r="A312" s="459">
        <v>311</v>
      </c>
      <c r="B312" s="76" t="s">
        <v>249</v>
      </c>
      <c r="C312" s="99" t="s">
        <v>305</v>
      </c>
      <c r="D312" s="78">
        <v>200</v>
      </c>
      <c r="E312" s="79"/>
      <c r="F312" s="623"/>
      <c r="G312" s="620">
        <v>0</v>
      </c>
      <c r="H312" s="621">
        <v>0</v>
      </c>
      <c r="I312" s="83"/>
      <c r="J312" s="83"/>
      <c r="K312" s="465"/>
      <c r="L312" s="465"/>
      <c r="M312" s="465"/>
      <c r="N312" s="465"/>
      <c r="O312" s="465"/>
      <c r="P312" s="465"/>
      <c r="Q312" s="465"/>
      <c r="R312" s="465"/>
      <c r="S312" s="465"/>
      <c r="T312" s="465"/>
      <c r="U312" s="465"/>
    </row>
    <row r="313" spans="1:21" s="84" customFormat="1" ht="18.75">
      <c r="A313" s="459">
        <v>312</v>
      </c>
      <c r="B313" s="76" t="s">
        <v>250</v>
      </c>
      <c r="C313" s="99" t="s">
        <v>305</v>
      </c>
      <c r="D313" s="78">
        <v>240</v>
      </c>
      <c r="E313" s="79"/>
      <c r="F313" s="623"/>
      <c r="G313" s="620">
        <v>0</v>
      </c>
      <c r="H313" s="621">
        <v>0</v>
      </c>
      <c r="I313" s="83"/>
      <c r="J313" s="83"/>
      <c r="K313" s="465"/>
      <c r="L313" s="465"/>
      <c r="M313" s="465"/>
      <c r="N313" s="465"/>
      <c r="O313" s="465"/>
      <c r="P313" s="465"/>
      <c r="Q313" s="465"/>
      <c r="R313" s="465"/>
      <c r="S313" s="465"/>
      <c r="T313" s="465"/>
      <c r="U313" s="465"/>
    </row>
    <row r="314" spans="1:21" s="84" customFormat="1" ht="18.75">
      <c r="A314" s="459">
        <v>313</v>
      </c>
      <c r="B314" s="76" t="s">
        <v>251</v>
      </c>
      <c r="C314" s="99" t="s">
        <v>305</v>
      </c>
      <c r="D314" s="78">
        <v>400</v>
      </c>
      <c r="E314" s="79"/>
      <c r="F314" s="623"/>
      <c r="G314" s="620">
        <v>0</v>
      </c>
      <c r="H314" s="621">
        <v>0</v>
      </c>
      <c r="I314" s="83"/>
      <c r="J314" s="83"/>
      <c r="K314" s="465"/>
      <c r="L314" s="465"/>
      <c r="M314" s="465"/>
      <c r="N314" s="465"/>
      <c r="O314" s="465"/>
      <c r="P314" s="465"/>
      <c r="Q314" s="465"/>
      <c r="R314" s="465"/>
      <c r="S314" s="465"/>
      <c r="T314" s="465"/>
      <c r="U314" s="465"/>
    </row>
    <row r="315" spans="1:21" s="84" customFormat="1" ht="37.5">
      <c r="A315" s="459">
        <v>314</v>
      </c>
      <c r="B315" s="76" t="s">
        <v>252</v>
      </c>
      <c r="C315" s="99" t="s">
        <v>305</v>
      </c>
      <c r="D315" s="78">
        <v>4</v>
      </c>
      <c r="E315" s="79"/>
      <c r="F315" s="623"/>
      <c r="G315" s="620">
        <v>0</v>
      </c>
      <c r="H315" s="621">
        <v>0</v>
      </c>
      <c r="I315" s="83"/>
      <c r="J315" s="83"/>
      <c r="K315" s="465"/>
      <c r="L315" s="465"/>
      <c r="M315" s="465"/>
      <c r="N315" s="465"/>
      <c r="O315" s="465"/>
      <c r="P315" s="465"/>
      <c r="Q315" s="465"/>
      <c r="R315" s="465"/>
      <c r="S315" s="465"/>
      <c r="T315" s="465"/>
      <c r="U315" s="465"/>
    </row>
    <row r="316" spans="1:21" s="84" customFormat="1" ht="37.5">
      <c r="A316" s="459">
        <v>315</v>
      </c>
      <c r="B316" s="76" t="s">
        <v>253</v>
      </c>
      <c r="C316" s="99" t="s">
        <v>305</v>
      </c>
      <c r="D316" s="78">
        <v>4</v>
      </c>
      <c r="E316" s="79"/>
      <c r="F316" s="623"/>
      <c r="G316" s="620">
        <v>0</v>
      </c>
      <c r="H316" s="621">
        <v>0</v>
      </c>
      <c r="I316" s="83"/>
      <c r="J316" s="83"/>
      <c r="K316" s="465"/>
      <c r="L316" s="465"/>
      <c r="M316" s="465"/>
      <c r="N316" s="465"/>
      <c r="O316" s="465"/>
      <c r="P316" s="465"/>
      <c r="Q316" s="465"/>
      <c r="R316" s="465"/>
      <c r="S316" s="465"/>
      <c r="T316" s="465"/>
      <c r="U316" s="465"/>
    </row>
    <row r="317" spans="1:21" s="84" customFormat="1" ht="37.5">
      <c r="A317" s="459">
        <v>316</v>
      </c>
      <c r="B317" s="76" t="s">
        <v>256</v>
      </c>
      <c r="C317" s="99" t="s">
        <v>305</v>
      </c>
      <c r="D317" s="78">
        <v>4</v>
      </c>
      <c r="E317" s="79"/>
      <c r="F317" s="623"/>
      <c r="G317" s="620">
        <v>0</v>
      </c>
      <c r="H317" s="621">
        <v>0</v>
      </c>
      <c r="I317" s="83"/>
      <c r="J317" s="83"/>
      <c r="K317" s="465"/>
      <c r="L317" s="465"/>
      <c r="M317" s="465"/>
      <c r="N317" s="465"/>
      <c r="O317" s="465"/>
      <c r="P317" s="465"/>
      <c r="Q317" s="465"/>
      <c r="R317" s="465"/>
      <c r="S317" s="465"/>
      <c r="T317" s="465"/>
      <c r="U317" s="465"/>
    </row>
    <row r="318" spans="1:21" s="84" customFormat="1" ht="37.5">
      <c r="A318" s="459">
        <v>317</v>
      </c>
      <c r="B318" s="76" t="s">
        <v>834</v>
      </c>
      <c r="C318" s="99" t="s">
        <v>305</v>
      </c>
      <c r="D318" s="78">
        <v>4</v>
      </c>
      <c r="E318" s="79"/>
      <c r="F318" s="623"/>
      <c r="G318" s="620">
        <v>0</v>
      </c>
      <c r="H318" s="621">
        <v>0</v>
      </c>
      <c r="I318" s="83"/>
      <c r="J318" s="83"/>
      <c r="K318" s="465"/>
      <c r="L318" s="465"/>
      <c r="M318" s="465"/>
      <c r="N318" s="465"/>
      <c r="O318" s="465"/>
      <c r="P318" s="465"/>
      <c r="Q318" s="465"/>
      <c r="R318" s="465"/>
      <c r="S318" s="465"/>
      <c r="T318" s="465"/>
      <c r="U318" s="465"/>
    </row>
    <row r="319" spans="1:21" s="84" customFormat="1" ht="18.75">
      <c r="A319" s="459">
        <v>318</v>
      </c>
      <c r="B319" s="76" t="s">
        <v>257</v>
      </c>
      <c r="C319" s="99" t="s">
        <v>305</v>
      </c>
      <c r="D319" s="78">
        <v>400</v>
      </c>
      <c r="E319" s="79"/>
      <c r="F319" s="623"/>
      <c r="G319" s="620">
        <v>0</v>
      </c>
      <c r="H319" s="621">
        <v>0</v>
      </c>
      <c r="I319" s="83"/>
      <c r="J319" s="83"/>
      <c r="K319" s="465"/>
      <c r="L319" s="465"/>
      <c r="M319" s="465"/>
      <c r="N319" s="465"/>
      <c r="O319" s="465"/>
      <c r="P319" s="465"/>
      <c r="Q319" s="465"/>
      <c r="R319" s="465"/>
      <c r="S319" s="465"/>
      <c r="T319" s="465"/>
      <c r="U319" s="465"/>
    </row>
    <row r="320" spans="1:21" s="84" customFormat="1" ht="18.75">
      <c r="A320" s="459">
        <v>319</v>
      </c>
      <c r="B320" s="76" t="s">
        <v>258</v>
      </c>
      <c r="C320" s="99" t="s">
        <v>305</v>
      </c>
      <c r="D320" s="78">
        <v>400</v>
      </c>
      <c r="E320" s="79"/>
      <c r="F320" s="623"/>
      <c r="G320" s="620">
        <v>0</v>
      </c>
      <c r="H320" s="621">
        <v>0</v>
      </c>
      <c r="I320" s="83"/>
      <c r="J320" s="83"/>
      <c r="K320" s="465"/>
      <c r="L320" s="465"/>
      <c r="M320" s="465"/>
      <c r="N320" s="465"/>
      <c r="O320" s="465"/>
      <c r="P320" s="465"/>
      <c r="Q320" s="465"/>
      <c r="R320" s="465"/>
      <c r="S320" s="465"/>
      <c r="T320" s="465"/>
      <c r="U320" s="465"/>
    </row>
    <row r="321" spans="1:21" ht="18.75">
      <c r="A321" s="459">
        <v>320</v>
      </c>
      <c r="B321" s="85" t="s">
        <v>835</v>
      </c>
      <c r="C321" s="622"/>
      <c r="D321" s="78">
        <v>400</v>
      </c>
      <c r="E321" s="79"/>
      <c r="F321" s="619"/>
      <c r="G321" s="620">
        <v>0</v>
      </c>
      <c r="H321" s="621">
        <v>0</v>
      </c>
      <c r="I321" s="80"/>
      <c r="J321" s="80"/>
      <c r="K321" s="449"/>
      <c r="L321" s="449"/>
      <c r="M321" s="449"/>
      <c r="N321" s="449"/>
      <c r="O321" s="449"/>
      <c r="P321" s="449"/>
      <c r="Q321" s="449"/>
      <c r="R321" s="449"/>
      <c r="S321" s="449"/>
      <c r="T321" s="449"/>
      <c r="U321" s="449"/>
    </row>
    <row r="322" spans="1:21" ht="18.75">
      <c r="A322" s="459">
        <v>321</v>
      </c>
      <c r="B322" s="85" t="s">
        <v>836</v>
      </c>
      <c r="C322" s="622"/>
      <c r="D322" s="78">
        <v>8</v>
      </c>
      <c r="E322" s="79"/>
      <c r="F322" s="619"/>
      <c r="G322" s="620">
        <v>0</v>
      </c>
      <c r="H322" s="621">
        <v>0</v>
      </c>
      <c r="I322" s="80"/>
      <c r="J322" s="80"/>
      <c r="K322" s="449"/>
      <c r="L322" s="449"/>
      <c r="M322" s="449"/>
      <c r="N322" s="449"/>
      <c r="O322" s="449"/>
      <c r="P322" s="449"/>
      <c r="Q322" s="449"/>
      <c r="R322" s="449"/>
      <c r="S322" s="449"/>
      <c r="T322" s="449"/>
      <c r="U322" s="449"/>
    </row>
    <row r="323" spans="1:21" ht="37.5">
      <c r="A323" s="459">
        <v>322</v>
      </c>
      <c r="B323" s="76" t="s">
        <v>254</v>
      </c>
      <c r="C323" s="99" t="s">
        <v>305</v>
      </c>
      <c r="D323" s="78">
        <v>20</v>
      </c>
      <c r="E323" s="79"/>
      <c r="F323" s="619"/>
      <c r="G323" s="620">
        <v>0</v>
      </c>
      <c r="H323" s="621">
        <v>0</v>
      </c>
      <c r="I323" s="80"/>
      <c r="J323" s="80"/>
      <c r="K323" s="449"/>
      <c r="L323" s="449"/>
      <c r="M323" s="449"/>
      <c r="N323" s="449"/>
      <c r="O323" s="449"/>
      <c r="P323" s="449"/>
      <c r="Q323" s="449"/>
      <c r="R323" s="449"/>
      <c r="S323" s="449"/>
      <c r="T323" s="449"/>
      <c r="U323" s="449"/>
    </row>
    <row r="324" spans="1:21" ht="37.5">
      <c r="A324" s="459">
        <v>323</v>
      </c>
      <c r="B324" s="76" t="s">
        <v>255</v>
      </c>
      <c r="C324" s="99" t="s">
        <v>305</v>
      </c>
      <c r="D324" s="78">
        <v>8</v>
      </c>
      <c r="E324" s="79"/>
      <c r="F324" s="619"/>
      <c r="G324" s="620">
        <v>0</v>
      </c>
      <c r="H324" s="621">
        <v>0</v>
      </c>
      <c r="I324" s="80"/>
      <c r="J324" s="80"/>
      <c r="K324" s="449"/>
      <c r="L324" s="449"/>
      <c r="M324" s="449"/>
      <c r="N324" s="449"/>
      <c r="O324" s="449"/>
      <c r="P324" s="449"/>
      <c r="Q324" s="449"/>
      <c r="R324" s="449"/>
      <c r="S324" s="449"/>
      <c r="T324" s="449"/>
      <c r="U324" s="449"/>
    </row>
    <row r="325" spans="1:21" ht="18.75">
      <c r="A325" s="459">
        <v>324</v>
      </c>
      <c r="B325" s="85" t="s">
        <v>837</v>
      </c>
      <c r="C325" s="622" t="s">
        <v>305</v>
      </c>
      <c r="D325" s="78">
        <v>50</v>
      </c>
      <c r="E325" s="79"/>
      <c r="F325" s="619"/>
      <c r="G325" s="620">
        <v>0</v>
      </c>
      <c r="H325" s="621">
        <v>0</v>
      </c>
      <c r="I325" s="80"/>
      <c r="J325" s="80"/>
      <c r="K325" s="449"/>
      <c r="L325" s="449"/>
      <c r="M325" s="449"/>
      <c r="N325" s="449"/>
      <c r="O325" s="449"/>
      <c r="P325" s="449"/>
      <c r="Q325" s="449"/>
      <c r="R325" s="449"/>
      <c r="S325" s="449"/>
      <c r="T325" s="449"/>
      <c r="U325" s="449"/>
    </row>
    <row r="326" spans="1:21" ht="37.5">
      <c r="A326" s="459">
        <v>325</v>
      </c>
      <c r="B326" s="76" t="s">
        <v>259</v>
      </c>
      <c r="C326" s="99" t="s">
        <v>305</v>
      </c>
      <c r="D326" s="78">
        <v>12</v>
      </c>
      <c r="E326" s="79">
        <v>781410</v>
      </c>
      <c r="F326" s="619">
        <v>125026</v>
      </c>
      <c r="G326" s="620">
        <v>906436</v>
      </c>
      <c r="H326" s="621">
        <v>10877232</v>
      </c>
      <c r="I326" s="80" t="s">
        <v>706</v>
      </c>
      <c r="J326" s="80" t="s">
        <v>520</v>
      </c>
      <c r="K326" s="449"/>
      <c r="L326" s="449"/>
      <c r="M326" s="449"/>
      <c r="N326" s="449"/>
      <c r="O326" s="449"/>
      <c r="P326" s="449"/>
      <c r="Q326" s="449"/>
      <c r="R326" s="449"/>
      <c r="S326" s="449"/>
      <c r="T326" s="449"/>
      <c r="U326" s="449"/>
    </row>
    <row r="327" spans="1:21" ht="18.75">
      <c r="A327" s="459">
        <v>326</v>
      </c>
      <c r="B327" s="76" t="s">
        <v>260</v>
      </c>
      <c r="C327" s="99" t="s">
        <v>305</v>
      </c>
      <c r="D327" s="78">
        <v>12</v>
      </c>
      <c r="E327" s="79">
        <v>739538</v>
      </c>
      <c r="F327" s="619">
        <v>118326</v>
      </c>
      <c r="G327" s="620">
        <v>857864</v>
      </c>
      <c r="H327" s="621">
        <v>10294368</v>
      </c>
      <c r="I327" s="80" t="s">
        <v>706</v>
      </c>
      <c r="J327" s="80" t="s">
        <v>520</v>
      </c>
      <c r="K327" s="449"/>
      <c r="L327" s="449"/>
      <c r="M327" s="449"/>
      <c r="N327" s="449"/>
      <c r="O327" s="449"/>
      <c r="P327" s="449"/>
      <c r="Q327" s="449"/>
      <c r="R327" s="449"/>
      <c r="S327" s="449"/>
      <c r="T327" s="449"/>
      <c r="U327" s="449"/>
    </row>
    <row r="328" spans="1:21" ht="18.75">
      <c r="A328" s="459">
        <v>327</v>
      </c>
      <c r="B328" s="76" t="s">
        <v>261</v>
      </c>
      <c r="C328" s="99" t="s">
        <v>305</v>
      </c>
      <c r="D328" s="78">
        <v>12</v>
      </c>
      <c r="E328" s="79">
        <v>817143</v>
      </c>
      <c r="F328" s="619">
        <v>130743</v>
      </c>
      <c r="G328" s="620">
        <v>947886</v>
      </c>
      <c r="H328" s="621">
        <v>11374632</v>
      </c>
      <c r="I328" s="80" t="s">
        <v>706</v>
      </c>
      <c r="J328" s="80" t="s">
        <v>520</v>
      </c>
      <c r="K328" s="449"/>
      <c r="L328" s="449"/>
      <c r="M328" s="449"/>
      <c r="N328" s="449"/>
      <c r="O328" s="449"/>
      <c r="P328" s="449"/>
      <c r="Q328" s="449"/>
      <c r="R328" s="449"/>
      <c r="S328" s="449"/>
      <c r="T328" s="449"/>
      <c r="U328" s="449"/>
    </row>
    <row r="329" spans="1:21" ht="37.5">
      <c r="A329" s="459">
        <v>328</v>
      </c>
      <c r="B329" s="631" t="s">
        <v>838</v>
      </c>
      <c r="C329" s="622" t="s">
        <v>324</v>
      </c>
      <c r="D329" s="78">
        <v>200</v>
      </c>
      <c r="E329" s="79"/>
      <c r="F329" s="619"/>
      <c r="G329" s="620">
        <v>0</v>
      </c>
      <c r="H329" s="621">
        <v>0</v>
      </c>
      <c r="I329" s="80"/>
      <c r="J329" s="80"/>
      <c r="K329" s="449"/>
      <c r="L329" s="449"/>
      <c r="M329" s="449"/>
      <c r="N329" s="449"/>
      <c r="O329" s="449"/>
      <c r="P329" s="449"/>
      <c r="Q329" s="449"/>
      <c r="R329" s="449"/>
      <c r="S329" s="449"/>
      <c r="T329" s="449"/>
      <c r="U329" s="449"/>
    </row>
    <row r="330" spans="1:21" ht="37.5">
      <c r="A330" s="459">
        <v>329</v>
      </c>
      <c r="B330" s="76" t="s">
        <v>262</v>
      </c>
      <c r="C330" s="99" t="s">
        <v>344</v>
      </c>
      <c r="D330" s="78">
        <v>80</v>
      </c>
      <c r="E330" s="79"/>
      <c r="F330" s="619"/>
      <c r="G330" s="620">
        <v>0</v>
      </c>
      <c r="H330" s="621">
        <v>0</v>
      </c>
      <c r="I330" s="80"/>
      <c r="J330" s="80"/>
      <c r="K330" s="449"/>
      <c r="L330" s="449"/>
      <c r="M330" s="449"/>
      <c r="N330" s="449"/>
      <c r="O330" s="449"/>
      <c r="P330" s="449"/>
      <c r="Q330" s="449"/>
      <c r="R330" s="449"/>
      <c r="S330" s="449"/>
      <c r="T330" s="449"/>
      <c r="U330" s="449"/>
    </row>
    <row r="331" spans="1:21" s="84" customFormat="1" ht="37.5">
      <c r="A331" s="459">
        <v>330</v>
      </c>
      <c r="B331" s="76" t="s">
        <v>263</v>
      </c>
      <c r="C331" s="99" t="s">
        <v>345</v>
      </c>
      <c r="D331" s="78">
        <v>300</v>
      </c>
      <c r="E331" s="79"/>
      <c r="F331" s="623"/>
      <c r="G331" s="620">
        <v>0</v>
      </c>
      <c r="H331" s="621">
        <v>0</v>
      </c>
      <c r="I331" s="83"/>
      <c r="J331" s="83"/>
      <c r="K331" s="465"/>
      <c r="L331" s="465"/>
      <c r="M331" s="465"/>
      <c r="N331" s="465"/>
      <c r="O331" s="465"/>
      <c r="P331" s="465"/>
      <c r="Q331" s="465"/>
      <c r="R331" s="465"/>
      <c r="S331" s="465"/>
      <c r="T331" s="465"/>
      <c r="U331" s="465"/>
    </row>
    <row r="332" spans="1:21" s="84" customFormat="1" ht="18.75">
      <c r="A332" s="459">
        <v>331</v>
      </c>
      <c r="B332" s="76" t="s">
        <v>839</v>
      </c>
      <c r="C332" s="99" t="s">
        <v>326</v>
      </c>
      <c r="D332" s="78">
        <v>200</v>
      </c>
      <c r="E332" s="79">
        <v>2917</v>
      </c>
      <c r="F332" s="623">
        <v>467</v>
      </c>
      <c r="G332" s="620">
        <v>3384</v>
      </c>
      <c r="H332" s="621">
        <v>676800</v>
      </c>
      <c r="I332" s="83" t="s">
        <v>529</v>
      </c>
      <c r="J332" s="83" t="s">
        <v>1484</v>
      </c>
      <c r="K332" s="465"/>
      <c r="L332" s="465"/>
      <c r="M332" s="465"/>
      <c r="N332" s="465"/>
      <c r="O332" s="465"/>
      <c r="P332" s="465"/>
      <c r="Q332" s="465"/>
      <c r="R332" s="465"/>
      <c r="S332" s="465"/>
      <c r="T332" s="465"/>
      <c r="U332" s="465"/>
    </row>
    <row r="333" spans="1:21" s="84" customFormat="1" ht="18.75">
      <c r="A333" s="459">
        <v>332</v>
      </c>
      <c r="B333" s="76" t="s">
        <v>264</v>
      </c>
      <c r="C333" s="99" t="s">
        <v>305</v>
      </c>
      <c r="D333" s="78">
        <v>800</v>
      </c>
      <c r="E333" s="79"/>
      <c r="F333" s="623"/>
      <c r="G333" s="620">
        <v>0</v>
      </c>
      <c r="H333" s="621">
        <v>0</v>
      </c>
      <c r="I333" s="83"/>
      <c r="J333" s="83"/>
      <c r="K333" s="465"/>
      <c r="L333" s="465"/>
      <c r="M333" s="465"/>
      <c r="N333" s="465"/>
      <c r="O333" s="465"/>
      <c r="P333" s="465"/>
      <c r="Q333" s="465"/>
      <c r="R333" s="465"/>
      <c r="S333" s="465"/>
      <c r="T333" s="465"/>
      <c r="U333" s="465"/>
    </row>
    <row r="334" spans="1:21" s="84" customFormat="1" ht="18.75">
      <c r="A334" s="459">
        <v>333</v>
      </c>
      <c r="B334" s="76" t="s">
        <v>265</v>
      </c>
      <c r="C334" s="99" t="s">
        <v>902</v>
      </c>
      <c r="D334" s="78">
        <v>20</v>
      </c>
      <c r="E334" s="79"/>
      <c r="F334" s="623"/>
      <c r="G334" s="620">
        <v>0</v>
      </c>
      <c r="H334" s="621">
        <v>0</v>
      </c>
      <c r="I334" s="83"/>
      <c r="J334" s="83"/>
      <c r="K334" s="465"/>
      <c r="L334" s="465"/>
      <c r="M334" s="465"/>
      <c r="N334" s="465"/>
      <c r="O334" s="465"/>
      <c r="P334" s="465"/>
      <c r="Q334" s="465"/>
      <c r="R334" s="465"/>
      <c r="S334" s="465"/>
      <c r="T334" s="465"/>
      <c r="U334" s="465"/>
    </row>
    <row r="335" spans="1:21" s="84" customFormat="1" ht="37.5">
      <c r="A335" s="459">
        <v>334</v>
      </c>
      <c r="B335" s="76" t="s">
        <v>266</v>
      </c>
      <c r="C335" s="99" t="s">
        <v>344</v>
      </c>
      <c r="D335" s="78">
        <v>140</v>
      </c>
      <c r="E335" s="79"/>
      <c r="F335" s="623"/>
      <c r="G335" s="620">
        <v>0</v>
      </c>
      <c r="H335" s="621">
        <v>0</v>
      </c>
      <c r="I335" s="83"/>
      <c r="J335" s="83"/>
      <c r="K335" s="465"/>
      <c r="L335" s="465"/>
      <c r="M335" s="465"/>
      <c r="N335" s="465"/>
      <c r="O335" s="465"/>
      <c r="P335" s="465"/>
      <c r="Q335" s="465"/>
      <c r="R335" s="465"/>
      <c r="S335" s="465"/>
      <c r="T335" s="465"/>
      <c r="U335" s="465"/>
    </row>
    <row r="336" spans="1:21" s="84" customFormat="1" ht="75">
      <c r="A336" s="459">
        <v>335</v>
      </c>
      <c r="B336" s="76" t="s">
        <v>840</v>
      </c>
      <c r="C336" s="99" t="s">
        <v>305</v>
      </c>
      <c r="D336" s="78">
        <v>12</v>
      </c>
      <c r="E336" s="79"/>
      <c r="F336" s="623"/>
      <c r="G336" s="620">
        <v>0</v>
      </c>
      <c r="H336" s="621">
        <v>0</v>
      </c>
      <c r="I336" s="83"/>
      <c r="J336" s="83"/>
      <c r="K336" s="465"/>
      <c r="L336" s="465"/>
      <c r="M336" s="465"/>
      <c r="N336" s="465"/>
      <c r="O336" s="465"/>
      <c r="P336" s="465"/>
      <c r="Q336" s="465"/>
      <c r="R336" s="465"/>
      <c r="S336" s="465"/>
      <c r="T336" s="465"/>
      <c r="U336" s="465"/>
    </row>
    <row r="337" spans="1:21" s="84" customFormat="1" ht="75">
      <c r="A337" s="459">
        <v>336</v>
      </c>
      <c r="B337" s="76" t="s">
        <v>841</v>
      </c>
      <c r="C337" s="99" t="s">
        <v>305</v>
      </c>
      <c r="D337" s="78">
        <v>12</v>
      </c>
      <c r="E337" s="79"/>
      <c r="F337" s="623"/>
      <c r="G337" s="620">
        <v>0</v>
      </c>
      <c r="H337" s="621">
        <v>0</v>
      </c>
      <c r="I337" s="83"/>
      <c r="J337" s="83"/>
      <c r="K337" s="465"/>
      <c r="L337" s="465"/>
      <c r="M337" s="465"/>
      <c r="N337" s="465"/>
      <c r="O337" s="465"/>
      <c r="P337" s="465"/>
      <c r="Q337" s="465"/>
      <c r="R337" s="465"/>
      <c r="S337" s="465"/>
      <c r="T337" s="465"/>
      <c r="U337" s="465"/>
    </row>
    <row r="338" spans="1:21" s="84" customFormat="1" ht="18.75">
      <c r="A338" s="459">
        <v>337</v>
      </c>
      <c r="B338" s="85" t="s">
        <v>842</v>
      </c>
      <c r="C338" s="622" t="s">
        <v>305</v>
      </c>
      <c r="D338" s="78">
        <v>8</v>
      </c>
      <c r="E338" s="79"/>
      <c r="F338" s="623"/>
      <c r="G338" s="620">
        <v>0</v>
      </c>
      <c r="H338" s="621">
        <v>0</v>
      </c>
      <c r="I338" s="83"/>
      <c r="J338" s="83"/>
      <c r="K338" s="465"/>
      <c r="L338" s="465"/>
      <c r="M338" s="465"/>
      <c r="N338" s="465"/>
      <c r="O338" s="465"/>
      <c r="P338" s="465"/>
      <c r="Q338" s="465"/>
      <c r="R338" s="465"/>
      <c r="S338" s="465"/>
      <c r="T338" s="465"/>
      <c r="U338" s="465"/>
    </row>
    <row r="339" spans="1:21" s="84" customFormat="1" ht="18.75">
      <c r="A339" s="459">
        <v>338</v>
      </c>
      <c r="B339" s="85" t="s">
        <v>843</v>
      </c>
      <c r="C339" s="622" t="s">
        <v>305</v>
      </c>
      <c r="D339" s="78">
        <v>8</v>
      </c>
      <c r="E339" s="79"/>
      <c r="F339" s="623"/>
      <c r="G339" s="620">
        <v>0</v>
      </c>
      <c r="H339" s="621">
        <v>0</v>
      </c>
      <c r="I339" s="83"/>
      <c r="J339" s="83"/>
      <c r="K339" s="465"/>
      <c r="L339" s="465"/>
      <c r="M339" s="465"/>
      <c r="N339" s="465"/>
      <c r="O339" s="465"/>
      <c r="P339" s="465"/>
      <c r="Q339" s="465"/>
      <c r="R339" s="465"/>
      <c r="S339" s="465"/>
      <c r="T339" s="465"/>
      <c r="U339" s="465"/>
    </row>
    <row r="340" spans="1:21" s="97" customFormat="1" ht="18.75">
      <c r="A340" s="459">
        <v>339</v>
      </c>
      <c r="B340" s="85" t="s">
        <v>844</v>
      </c>
      <c r="C340" s="622" t="s">
        <v>305</v>
      </c>
      <c r="D340" s="78">
        <v>8</v>
      </c>
      <c r="E340" s="79"/>
      <c r="F340" s="628"/>
      <c r="G340" s="620">
        <v>0</v>
      </c>
      <c r="H340" s="621">
        <v>0</v>
      </c>
      <c r="I340" s="98"/>
      <c r="J340" s="98"/>
      <c r="K340" s="482"/>
      <c r="L340" s="482"/>
      <c r="M340" s="482"/>
      <c r="N340" s="482"/>
      <c r="O340" s="482"/>
      <c r="P340" s="482"/>
      <c r="Q340" s="482"/>
      <c r="R340" s="482"/>
      <c r="S340" s="482"/>
      <c r="T340" s="482"/>
      <c r="U340" s="482"/>
    </row>
    <row r="341" spans="1:21" s="97" customFormat="1" ht="18.75">
      <c r="A341" s="459">
        <v>340</v>
      </c>
      <c r="B341" s="85" t="s">
        <v>845</v>
      </c>
      <c r="C341" s="622" t="s">
        <v>305</v>
      </c>
      <c r="D341" s="78">
        <v>8</v>
      </c>
      <c r="E341" s="79"/>
      <c r="F341" s="628"/>
      <c r="G341" s="620">
        <v>0</v>
      </c>
      <c r="H341" s="621">
        <v>0</v>
      </c>
      <c r="I341" s="98"/>
      <c r="J341" s="98"/>
      <c r="K341" s="482"/>
      <c r="L341" s="482"/>
      <c r="M341" s="482"/>
      <c r="N341" s="482"/>
      <c r="O341" s="482"/>
      <c r="P341" s="482"/>
      <c r="Q341" s="482"/>
      <c r="R341" s="482"/>
      <c r="S341" s="482"/>
      <c r="T341" s="482"/>
      <c r="U341" s="482"/>
    </row>
    <row r="342" spans="1:21" ht="18.75">
      <c r="A342" s="459">
        <v>341</v>
      </c>
      <c r="B342" s="76" t="s">
        <v>267</v>
      </c>
      <c r="C342" s="99" t="s">
        <v>305</v>
      </c>
      <c r="D342" s="78">
        <v>8</v>
      </c>
      <c r="E342" s="79"/>
      <c r="F342" s="632"/>
      <c r="G342" s="620">
        <v>0</v>
      </c>
      <c r="H342" s="621">
        <v>0</v>
      </c>
      <c r="I342" s="80"/>
      <c r="J342" s="80"/>
      <c r="K342" s="449"/>
      <c r="L342" s="449"/>
      <c r="M342" s="449"/>
      <c r="N342" s="449"/>
      <c r="O342" s="449"/>
      <c r="P342" s="449"/>
      <c r="Q342" s="449"/>
      <c r="R342" s="449"/>
      <c r="S342" s="449"/>
      <c r="T342" s="449"/>
      <c r="U342" s="449"/>
    </row>
    <row r="343" spans="1:21" ht="18.75">
      <c r="A343" s="459">
        <v>342</v>
      </c>
      <c r="B343" s="76" t="s">
        <v>268</v>
      </c>
      <c r="C343" s="99" t="s">
        <v>305</v>
      </c>
      <c r="D343" s="78">
        <v>8</v>
      </c>
      <c r="E343" s="79"/>
      <c r="F343" s="619"/>
      <c r="G343" s="620">
        <v>0</v>
      </c>
      <c r="H343" s="621">
        <v>0</v>
      </c>
      <c r="I343" s="80"/>
      <c r="J343" s="80"/>
      <c r="K343" s="449"/>
      <c r="L343" s="449"/>
      <c r="M343" s="449"/>
      <c r="N343" s="449"/>
      <c r="O343" s="449"/>
      <c r="P343" s="449"/>
      <c r="Q343" s="449"/>
      <c r="R343" s="449"/>
      <c r="S343" s="449"/>
      <c r="T343" s="449"/>
      <c r="U343" s="449"/>
    </row>
    <row r="344" spans="1:21" ht="18.75">
      <c r="A344" s="459">
        <v>343</v>
      </c>
      <c r="B344" s="85" t="s">
        <v>846</v>
      </c>
      <c r="C344" s="622" t="s">
        <v>305</v>
      </c>
      <c r="D344" s="78">
        <v>8</v>
      </c>
      <c r="E344" s="79"/>
      <c r="F344" s="619"/>
      <c r="G344" s="620">
        <v>0</v>
      </c>
      <c r="H344" s="621">
        <v>0</v>
      </c>
      <c r="I344" s="80"/>
      <c r="J344" s="80"/>
      <c r="K344" s="449"/>
      <c r="L344" s="449"/>
      <c r="M344" s="449"/>
      <c r="N344" s="449"/>
      <c r="O344" s="449"/>
      <c r="P344" s="449"/>
      <c r="Q344" s="449"/>
      <c r="R344" s="449"/>
      <c r="S344" s="449"/>
      <c r="T344" s="449"/>
      <c r="U344" s="449"/>
    </row>
    <row r="345" spans="1:21" ht="18.75">
      <c r="A345" s="459">
        <v>344</v>
      </c>
      <c r="B345" s="85" t="s">
        <v>847</v>
      </c>
      <c r="C345" s="622" t="s">
        <v>305</v>
      </c>
      <c r="D345" s="78">
        <v>4</v>
      </c>
      <c r="E345" s="79"/>
      <c r="F345" s="619"/>
      <c r="G345" s="620">
        <v>0</v>
      </c>
      <c r="H345" s="621">
        <v>0</v>
      </c>
      <c r="I345" s="80"/>
      <c r="J345" s="80"/>
      <c r="K345" s="449"/>
      <c r="L345" s="449"/>
      <c r="M345" s="449"/>
      <c r="N345" s="449"/>
      <c r="O345" s="449"/>
      <c r="P345" s="449"/>
      <c r="Q345" s="449"/>
      <c r="R345" s="449"/>
      <c r="S345" s="449"/>
      <c r="T345" s="449"/>
      <c r="U345" s="449"/>
    </row>
    <row r="346" spans="1:21" ht="18.75">
      <c r="A346" s="459">
        <v>345</v>
      </c>
      <c r="B346" s="76" t="s">
        <v>269</v>
      </c>
      <c r="C346" s="99" t="s">
        <v>305</v>
      </c>
      <c r="D346" s="78">
        <v>4</v>
      </c>
      <c r="E346" s="79"/>
      <c r="F346" s="619"/>
      <c r="G346" s="620">
        <v>0</v>
      </c>
      <c r="H346" s="621">
        <v>0</v>
      </c>
      <c r="I346" s="80"/>
      <c r="J346" s="80"/>
      <c r="K346" s="449"/>
      <c r="L346" s="449"/>
      <c r="M346" s="449"/>
      <c r="N346" s="449"/>
      <c r="O346" s="449"/>
      <c r="P346" s="449"/>
      <c r="Q346" s="449"/>
      <c r="R346" s="449"/>
      <c r="S346" s="449"/>
      <c r="T346" s="449"/>
      <c r="U346" s="449"/>
    </row>
    <row r="347" spans="1:21" ht="18.75">
      <c r="A347" s="459">
        <v>346</v>
      </c>
      <c r="B347" s="85" t="s">
        <v>848</v>
      </c>
      <c r="C347" s="622"/>
      <c r="D347" s="78">
        <v>4</v>
      </c>
      <c r="E347" s="79"/>
      <c r="F347" s="619"/>
      <c r="G347" s="620">
        <v>0</v>
      </c>
      <c r="H347" s="621">
        <v>0</v>
      </c>
      <c r="I347" s="80"/>
      <c r="J347" s="80"/>
      <c r="K347" s="449"/>
      <c r="L347" s="449"/>
      <c r="M347" s="449"/>
      <c r="N347" s="449"/>
      <c r="O347" s="449"/>
      <c r="P347" s="449"/>
      <c r="Q347" s="449"/>
      <c r="R347" s="449"/>
      <c r="S347" s="449"/>
      <c r="T347" s="449"/>
      <c r="U347" s="449"/>
    </row>
    <row r="348" spans="1:21" ht="18.75">
      <c r="A348" s="459">
        <v>347</v>
      </c>
      <c r="B348" s="76" t="s">
        <v>270</v>
      </c>
      <c r="C348" s="99" t="s">
        <v>305</v>
      </c>
      <c r="D348" s="78">
        <v>8</v>
      </c>
      <c r="E348" s="79"/>
      <c r="F348" s="619"/>
      <c r="G348" s="620">
        <v>0</v>
      </c>
      <c r="H348" s="621">
        <v>0</v>
      </c>
      <c r="I348" s="80"/>
      <c r="J348" s="80"/>
      <c r="K348" s="449"/>
      <c r="L348" s="449"/>
      <c r="M348" s="449"/>
      <c r="N348" s="449"/>
      <c r="O348" s="449"/>
      <c r="P348" s="449"/>
      <c r="Q348" s="449"/>
      <c r="R348" s="449"/>
      <c r="S348" s="449"/>
      <c r="T348" s="449"/>
      <c r="U348" s="449"/>
    </row>
    <row r="349" spans="1:21" ht="37.5">
      <c r="A349" s="459">
        <v>348</v>
      </c>
      <c r="B349" s="85" t="s">
        <v>849</v>
      </c>
      <c r="C349" s="622" t="s">
        <v>305</v>
      </c>
      <c r="D349" s="78">
        <v>4</v>
      </c>
      <c r="E349" s="79"/>
      <c r="F349" s="619"/>
      <c r="G349" s="620">
        <v>0</v>
      </c>
      <c r="H349" s="621">
        <v>0</v>
      </c>
      <c r="I349" s="80"/>
      <c r="J349" s="80"/>
      <c r="K349" s="449"/>
      <c r="L349" s="449"/>
      <c r="M349" s="449"/>
      <c r="N349" s="449"/>
      <c r="O349" s="449"/>
      <c r="P349" s="449"/>
      <c r="Q349" s="449"/>
      <c r="R349" s="449"/>
      <c r="S349" s="449"/>
      <c r="T349" s="449"/>
      <c r="U349" s="449"/>
    </row>
    <row r="350" spans="1:21" ht="37.5">
      <c r="A350" s="459">
        <v>349</v>
      </c>
      <c r="B350" s="85" t="s">
        <v>850</v>
      </c>
      <c r="C350" s="622" t="s">
        <v>305</v>
      </c>
      <c r="D350" s="78">
        <v>4</v>
      </c>
      <c r="E350" s="79"/>
      <c r="F350" s="619"/>
      <c r="G350" s="620">
        <v>0</v>
      </c>
      <c r="H350" s="621">
        <v>0</v>
      </c>
      <c r="I350" s="80"/>
      <c r="J350" s="80"/>
      <c r="K350" s="449"/>
      <c r="L350" s="449"/>
      <c r="M350" s="449"/>
      <c r="N350" s="449"/>
      <c r="O350" s="449"/>
      <c r="P350" s="449"/>
      <c r="Q350" s="449"/>
      <c r="R350" s="449"/>
      <c r="S350" s="449"/>
      <c r="T350" s="449"/>
      <c r="U350" s="449"/>
    </row>
    <row r="351" spans="1:21" ht="37.5">
      <c r="A351" s="459">
        <v>350</v>
      </c>
      <c r="B351" s="85" t="s">
        <v>851</v>
      </c>
      <c r="C351" s="622" t="s">
        <v>305</v>
      </c>
      <c r="D351" s="78">
        <v>4</v>
      </c>
      <c r="E351" s="79"/>
      <c r="F351" s="619"/>
      <c r="G351" s="620">
        <v>0</v>
      </c>
      <c r="H351" s="621">
        <v>0</v>
      </c>
      <c r="I351" s="80"/>
      <c r="J351" s="80"/>
      <c r="K351" s="449"/>
      <c r="L351" s="449"/>
      <c r="M351" s="449"/>
      <c r="N351" s="449"/>
      <c r="O351" s="449"/>
      <c r="P351" s="449"/>
      <c r="Q351" s="449"/>
      <c r="R351" s="449"/>
      <c r="S351" s="449"/>
      <c r="T351" s="449"/>
      <c r="U351" s="449"/>
    </row>
    <row r="352" spans="1:21" ht="37.5">
      <c r="A352" s="459">
        <v>351</v>
      </c>
      <c r="B352" s="85" t="s">
        <v>852</v>
      </c>
      <c r="C352" s="622" t="s">
        <v>305</v>
      </c>
      <c r="D352" s="78">
        <v>4</v>
      </c>
      <c r="E352" s="79"/>
      <c r="F352" s="619"/>
      <c r="G352" s="620">
        <v>0</v>
      </c>
      <c r="H352" s="621">
        <v>0</v>
      </c>
      <c r="I352" s="80"/>
      <c r="J352" s="80"/>
      <c r="K352" s="449"/>
      <c r="L352" s="449"/>
      <c r="M352" s="449"/>
      <c r="N352" s="449"/>
      <c r="O352" s="449"/>
      <c r="P352" s="449"/>
      <c r="Q352" s="449"/>
      <c r="R352" s="449"/>
      <c r="S352" s="449"/>
      <c r="T352" s="449"/>
      <c r="U352" s="449"/>
    </row>
    <row r="353" spans="1:21" ht="37.5">
      <c r="A353" s="459">
        <v>352</v>
      </c>
      <c r="B353" s="85" t="s">
        <v>853</v>
      </c>
      <c r="C353" s="622" t="s">
        <v>305</v>
      </c>
      <c r="D353" s="78">
        <v>4</v>
      </c>
      <c r="E353" s="79"/>
      <c r="F353" s="619"/>
      <c r="G353" s="620">
        <v>0</v>
      </c>
      <c r="H353" s="621">
        <v>0</v>
      </c>
      <c r="I353" s="80"/>
      <c r="J353" s="80"/>
      <c r="K353" s="449"/>
      <c r="L353" s="449"/>
      <c r="M353" s="449"/>
      <c r="N353" s="449"/>
      <c r="O353" s="449"/>
      <c r="P353" s="449"/>
      <c r="Q353" s="449"/>
      <c r="R353" s="449"/>
      <c r="S353" s="449"/>
      <c r="T353" s="449"/>
      <c r="U353" s="449"/>
    </row>
    <row r="354" spans="1:21" ht="37.5">
      <c r="A354" s="459">
        <v>353</v>
      </c>
      <c r="B354" s="76" t="s">
        <v>271</v>
      </c>
      <c r="C354" s="99" t="s">
        <v>305</v>
      </c>
      <c r="D354" s="78">
        <v>24</v>
      </c>
      <c r="E354" s="79"/>
      <c r="F354" s="619"/>
      <c r="G354" s="620">
        <v>0</v>
      </c>
      <c r="H354" s="621">
        <v>0</v>
      </c>
      <c r="I354" s="80"/>
      <c r="J354" s="80"/>
      <c r="K354" s="449"/>
      <c r="L354" s="449"/>
      <c r="M354" s="449"/>
      <c r="N354" s="449"/>
      <c r="O354" s="449"/>
      <c r="P354" s="449"/>
      <c r="Q354" s="449"/>
      <c r="R354" s="449"/>
      <c r="S354" s="449"/>
      <c r="T354" s="449"/>
      <c r="U354" s="449"/>
    </row>
    <row r="355" spans="1:21" ht="37.5">
      <c r="A355" s="459">
        <v>354</v>
      </c>
      <c r="B355" s="85" t="s">
        <v>854</v>
      </c>
      <c r="C355" s="622" t="s">
        <v>305</v>
      </c>
      <c r="D355" s="102">
        <v>30</v>
      </c>
      <c r="E355" s="79"/>
      <c r="F355" s="619"/>
      <c r="G355" s="620">
        <v>0</v>
      </c>
      <c r="H355" s="621">
        <v>0</v>
      </c>
      <c r="I355" s="80"/>
      <c r="J355" s="80"/>
      <c r="K355" s="449"/>
      <c r="L355" s="449"/>
      <c r="M355" s="449"/>
      <c r="N355" s="449"/>
      <c r="O355" s="449"/>
      <c r="P355" s="449"/>
      <c r="Q355" s="449"/>
      <c r="R355" s="449"/>
      <c r="S355" s="449"/>
      <c r="T355" s="449"/>
      <c r="U355" s="449"/>
    </row>
    <row r="356" spans="1:21" ht="37.5">
      <c r="A356" s="459">
        <v>355</v>
      </c>
      <c r="B356" s="85" t="s">
        <v>855</v>
      </c>
      <c r="C356" s="622" t="s">
        <v>305</v>
      </c>
      <c r="D356" s="102">
        <v>30</v>
      </c>
      <c r="E356" s="79"/>
      <c r="F356" s="619"/>
      <c r="G356" s="620">
        <v>0</v>
      </c>
      <c r="H356" s="621">
        <v>0</v>
      </c>
      <c r="I356" s="80"/>
      <c r="J356" s="80"/>
      <c r="K356" s="449"/>
      <c r="L356" s="449"/>
      <c r="M356" s="449"/>
      <c r="N356" s="449"/>
      <c r="O356" s="449"/>
      <c r="P356" s="449"/>
      <c r="Q356" s="449"/>
      <c r="R356" s="449"/>
      <c r="S356" s="449"/>
      <c r="T356" s="449"/>
      <c r="U356" s="449"/>
    </row>
    <row r="357" spans="1:21" ht="37.5">
      <c r="A357" s="459">
        <v>356</v>
      </c>
      <c r="B357" s="76" t="s">
        <v>272</v>
      </c>
      <c r="C357" s="99" t="s">
        <v>305</v>
      </c>
      <c r="D357" s="78">
        <v>100</v>
      </c>
      <c r="E357" s="79"/>
      <c r="F357" s="619"/>
      <c r="G357" s="620">
        <v>0</v>
      </c>
      <c r="H357" s="621">
        <v>0</v>
      </c>
      <c r="I357" s="80"/>
      <c r="J357" s="80"/>
      <c r="K357" s="449"/>
      <c r="L357" s="449"/>
      <c r="M357" s="449"/>
      <c r="N357" s="449"/>
      <c r="O357" s="449"/>
      <c r="P357" s="449"/>
      <c r="Q357" s="449"/>
      <c r="R357" s="449"/>
      <c r="S357" s="449"/>
      <c r="T357" s="449"/>
      <c r="U357" s="449"/>
    </row>
    <row r="358" spans="1:21" ht="37.5">
      <c r="A358" s="459">
        <v>357</v>
      </c>
      <c r="B358" s="76" t="s">
        <v>273</v>
      </c>
      <c r="C358" s="99" t="s">
        <v>305</v>
      </c>
      <c r="D358" s="78">
        <v>100</v>
      </c>
      <c r="E358" s="79"/>
      <c r="F358" s="619"/>
      <c r="G358" s="620">
        <v>0</v>
      </c>
      <c r="H358" s="621">
        <v>0</v>
      </c>
      <c r="I358" s="80"/>
      <c r="J358" s="80"/>
      <c r="K358" s="449"/>
      <c r="L358" s="449"/>
      <c r="M358" s="449"/>
      <c r="N358" s="449"/>
      <c r="O358" s="449"/>
      <c r="P358" s="449"/>
      <c r="Q358" s="449"/>
      <c r="R358" s="449"/>
      <c r="S358" s="449"/>
      <c r="T358" s="449"/>
      <c r="U358" s="449"/>
    </row>
    <row r="359" spans="1:21" ht="37.5">
      <c r="A359" s="459">
        <v>358</v>
      </c>
      <c r="B359" s="76" t="s">
        <v>274</v>
      </c>
      <c r="C359" s="99" t="s">
        <v>305</v>
      </c>
      <c r="D359" s="78">
        <v>20</v>
      </c>
      <c r="E359" s="79"/>
      <c r="F359" s="619"/>
      <c r="G359" s="620">
        <v>0</v>
      </c>
      <c r="H359" s="621">
        <v>0</v>
      </c>
      <c r="I359" s="80"/>
      <c r="J359" s="80"/>
      <c r="K359" s="449"/>
      <c r="L359" s="449"/>
      <c r="M359" s="449"/>
      <c r="N359" s="449"/>
      <c r="O359" s="449"/>
      <c r="P359" s="449"/>
      <c r="Q359" s="449"/>
      <c r="R359" s="449"/>
      <c r="S359" s="449"/>
      <c r="T359" s="449"/>
      <c r="U359" s="449"/>
    </row>
    <row r="360" spans="1:21" ht="37.5">
      <c r="A360" s="459">
        <v>359</v>
      </c>
      <c r="B360" s="76" t="s">
        <v>275</v>
      </c>
      <c r="C360" s="99" t="s">
        <v>305</v>
      </c>
      <c r="D360" s="78">
        <v>20</v>
      </c>
      <c r="E360" s="79"/>
      <c r="F360" s="619"/>
      <c r="G360" s="620">
        <v>0</v>
      </c>
      <c r="H360" s="621">
        <v>0</v>
      </c>
      <c r="I360" s="80"/>
      <c r="J360" s="80"/>
      <c r="K360" s="449"/>
      <c r="L360" s="449"/>
      <c r="M360" s="449"/>
      <c r="N360" s="449"/>
      <c r="O360" s="449"/>
      <c r="P360" s="449"/>
      <c r="Q360" s="449"/>
      <c r="R360" s="449"/>
      <c r="S360" s="449"/>
      <c r="T360" s="449"/>
      <c r="U360" s="449"/>
    </row>
    <row r="361" spans="1:21" ht="37.5">
      <c r="A361" s="459">
        <v>360</v>
      </c>
      <c r="B361" s="76" t="s">
        <v>276</v>
      </c>
      <c r="C361" s="99" t="s">
        <v>305</v>
      </c>
      <c r="D361" s="78">
        <v>4</v>
      </c>
      <c r="E361" s="79"/>
      <c r="F361" s="619"/>
      <c r="G361" s="620">
        <v>0</v>
      </c>
      <c r="H361" s="621">
        <v>0</v>
      </c>
      <c r="I361" s="80"/>
      <c r="J361" s="80"/>
      <c r="K361" s="449"/>
      <c r="L361" s="449"/>
      <c r="M361" s="449"/>
      <c r="N361" s="449"/>
      <c r="O361" s="449"/>
      <c r="P361" s="449"/>
      <c r="Q361" s="449"/>
      <c r="R361" s="449"/>
      <c r="S361" s="449"/>
      <c r="T361" s="449"/>
      <c r="U361" s="449"/>
    </row>
    <row r="362" spans="1:21" ht="18.75">
      <c r="A362" s="459">
        <v>361</v>
      </c>
      <c r="B362" s="76" t="s">
        <v>277</v>
      </c>
      <c r="C362" s="99" t="s">
        <v>305</v>
      </c>
      <c r="D362" s="78">
        <v>12</v>
      </c>
      <c r="E362" s="79"/>
      <c r="F362" s="619"/>
      <c r="G362" s="620">
        <v>0</v>
      </c>
      <c r="H362" s="621">
        <v>0</v>
      </c>
      <c r="I362" s="80"/>
      <c r="J362" s="80"/>
      <c r="K362" s="449"/>
      <c r="L362" s="449"/>
      <c r="M362" s="449"/>
      <c r="N362" s="449"/>
      <c r="O362" s="449"/>
      <c r="P362" s="449"/>
      <c r="Q362" s="449"/>
      <c r="R362" s="449"/>
      <c r="S362" s="449"/>
      <c r="T362" s="449"/>
      <c r="U362" s="449"/>
    </row>
    <row r="363" spans="1:21" ht="37.5">
      <c r="A363" s="459">
        <v>362</v>
      </c>
      <c r="B363" s="85" t="s">
        <v>856</v>
      </c>
      <c r="C363" s="622" t="s">
        <v>305</v>
      </c>
      <c r="D363" s="78">
        <v>4</v>
      </c>
      <c r="E363" s="79"/>
      <c r="F363" s="619"/>
      <c r="G363" s="620">
        <v>0</v>
      </c>
      <c r="H363" s="621">
        <v>0</v>
      </c>
      <c r="I363" s="80"/>
      <c r="J363" s="80"/>
      <c r="K363" s="449"/>
      <c r="L363" s="449"/>
      <c r="M363" s="449"/>
      <c r="N363" s="449"/>
      <c r="O363" s="449"/>
      <c r="P363" s="449"/>
      <c r="Q363" s="449"/>
      <c r="R363" s="449"/>
      <c r="S363" s="449"/>
      <c r="T363" s="449"/>
      <c r="U363" s="449"/>
    </row>
    <row r="364" spans="1:21" ht="18.75">
      <c r="A364" s="459">
        <v>363</v>
      </c>
      <c r="B364" s="76" t="s">
        <v>278</v>
      </c>
      <c r="C364" s="99" t="s">
        <v>305</v>
      </c>
      <c r="D364" s="78">
        <v>16</v>
      </c>
      <c r="E364" s="79"/>
      <c r="F364" s="619"/>
      <c r="G364" s="620">
        <v>0</v>
      </c>
      <c r="H364" s="621">
        <v>0</v>
      </c>
      <c r="I364" s="80"/>
      <c r="J364" s="80"/>
      <c r="K364" s="449"/>
      <c r="L364" s="449"/>
      <c r="M364" s="449"/>
      <c r="N364" s="449"/>
      <c r="O364" s="449"/>
      <c r="P364" s="449"/>
      <c r="Q364" s="449"/>
      <c r="R364" s="449"/>
      <c r="S364" s="449"/>
      <c r="T364" s="449"/>
      <c r="U364" s="449"/>
    </row>
    <row r="365" spans="1:21" ht="37.5">
      <c r="A365" s="459">
        <v>364</v>
      </c>
      <c r="B365" s="85" t="s">
        <v>857</v>
      </c>
      <c r="C365" s="622" t="s">
        <v>305</v>
      </c>
      <c r="D365" s="78">
        <v>4</v>
      </c>
      <c r="E365" s="79"/>
      <c r="F365" s="619"/>
      <c r="G365" s="620">
        <v>0</v>
      </c>
      <c r="H365" s="621">
        <v>0</v>
      </c>
      <c r="I365" s="80"/>
      <c r="J365" s="80"/>
      <c r="K365" s="449"/>
      <c r="L365" s="449"/>
      <c r="M365" s="449"/>
      <c r="N365" s="449"/>
      <c r="O365" s="449"/>
      <c r="P365" s="449"/>
      <c r="Q365" s="449"/>
      <c r="R365" s="449"/>
      <c r="S365" s="449"/>
      <c r="T365" s="449"/>
      <c r="U365" s="449"/>
    </row>
    <row r="366" spans="1:21" ht="37.5">
      <c r="A366" s="459">
        <v>365</v>
      </c>
      <c r="B366" s="85" t="s">
        <v>858</v>
      </c>
      <c r="C366" s="622" t="s">
        <v>305</v>
      </c>
      <c r="D366" s="78">
        <v>4</v>
      </c>
      <c r="E366" s="79"/>
      <c r="F366" s="619"/>
      <c r="G366" s="620">
        <v>0</v>
      </c>
      <c r="H366" s="621">
        <v>0</v>
      </c>
      <c r="I366" s="80"/>
      <c r="J366" s="80"/>
      <c r="K366" s="449"/>
      <c r="L366" s="449"/>
      <c r="M366" s="449"/>
      <c r="N366" s="449"/>
      <c r="O366" s="449"/>
      <c r="P366" s="449"/>
      <c r="Q366" s="449"/>
      <c r="R366" s="449"/>
      <c r="S366" s="449"/>
      <c r="T366" s="449"/>
      <c r="U366" s="449"/>
    </row>
    <row r="367" spans="1:21" ht="37.5">
      <c r="A367" s="459">
        <v>366</v>
      </c>
      <c r="B367" s="76" t="s">
        <v>279</v>
      </c>
      <c r="C367" s="99" t="s">
        <v>305</v>
      </c>
      <c r="D367" s="78">
        <v>20</v>
      </c>
      <c r="E367" s="79"/>
      <c r="F367" s="619"/>
      <c r="G367" s="620">
        <v>0</v>
      </c>
      <c r="H367" s="621">
        <v>0</v>
      </c>
      <c r="I367" s="80"/>
      <c r="J367" s="80"/>
      <c r="K367" s="449"/>
      <c r="L367" s="449"/>
      <c r="M367" s="449"/>
      <c r="N367" s="449"/>
      <c r="O367" s="449"/>
      <c r="P367" s="449"/>
      <c r="Q367" s="449"/>
      <c r="R367" s="449"/>
      <c r="S367" s="449"/>
      <c r="T367" s="449"/>
      <c r="U367" s="449"/>
    </row>
    <row r="368" spans="1:21" ht="37.5">
      <c r="A368" s="459">
        <v>367</v>
      </c>
      <c r="B368" s="85" t="s">
        <v>859</v>
      </c>
      <c r="C368" s="622" t="s">
        <v>305</v>
      </c>
      <c r="D368" s="78">
        <v>4</v>
      </c>
      <c r="E368" s="79"/>
      <c r="F368" s="619"/>
      <c r="G368" s="620">
        <v>0</v>
      </c>
      <c r="H368" s="621">
        <v>0</v>
      </c>
      <c r="I368" s="80"/>
      <c r="J368" s="80"/>
      <c r="K368" s="449"/>
      <c r="L368" s="449"/>
      <c r="M368" s="449"/>
      <c r="N368" s="449"/>
      <c r="O368" s="449"/>
      <c r="P368" s="449"/>
      <c r="Q368" s="449"/>
      <c r="R368" s="449"/>
      <c r="S368" s="449"/>
      <c r="T368" s="449"/>
      <c r="U368" s="449"/>
    </row>
    <row r="369" spans="1:21" ht="37.5">
      <c r="A369" s="459">
        <v>368</v>
      </c>
      <c r="B369" s="76" t="s">
        <v>280</v>
      </c>
      <c r="C369" s="99" t="s">
        <v>305</v>
      </c>
      <c r="D369" s="78">
        <v>20</v>
      </c>
      <c r="E369" s="79"/>
      <c r="F369" s="619"/>
      <c r="G369" s="620">
        <v>0</v>
      </c>
      <c r="H369" s="621">
        <v>0</v>
      </c>
      <c r="I369" s="80"/>
      <c r="J369" s="80"/>
      <c r="K369" s="449"/>
      <c r="L369" s="449"/>
      <c r="M369" s="449"/>
      <c r="N369" s="449"/>
      <c r="O369" s="449"/>
      <c r="P369" s="449"/>
      <c r="Q369" s="449"/>
      <c r="R369" s="449"/>
      <c r="S369" s="449"/>
      <c r="T369" s="449"/>
      <c r="U369" s="449"/>
    </row>
    <row r="370" spans="1:21" ht="37.5">
      <c r="A370" s="459">
        <v>369</v>
      </c>
      <c r="B370" s="76" t="s">
        <v>281</v>
      </c>
      <c r="C370" s="99" t="s">
        <v>305</v>
      </c>
      <c r="D370" s="78">
        <v>20</v>
      </c>
      <c r="E370" s="79"/>
      <c r="F370" s="619"/>
      <c r="G370" s="620">
        <v>0</v>
      </c>
      <c r="H370" s="621">
        <v>0</v>
      </c>
      <c r="I370" s="80"/>
      <c r="J370" s="80"/>
      <c r="K370" s="449"/>
      <c r="L370" s="449"/>
      <c r="M370" s="449"/>
      <c r="N370" s="449"/>
      <c r="O370" s="449"/>
      <c r="P370" s="449"/>
      <c r="Q370" s="449"/>
      <c r="R370" s="449"/>
      <c r="S370" s="449"/>
      <c r="T370" s="449"/>
      <c r="U370" s="449"/>
    </row>
    <row r="371" spans="1:21" ht="37.5">
      <c r="A371" s="459">
        <v>370</v>
      </c>
      <c r="B371" s="85" t="s">
        <v>860</v>
      </c>
      <c r="C371" s="622" t="s">
        <v>305</v>
      </c>
      <c r="D371" s="78">
        <v>4</v>
      </c>
      <c r="E371" s="79"/>
      <c r="F371" s="619"/>
      <c r="G371" s="620">
        <v>0</v>
      </c>
      <c r="H371" s="621">
        <v>0</v>
      </c>
      <c r="I371" s="80"/>
      <c r="J371" s="80"/>
      <c r="K371" s="449"/>
      <c r="L371" s="449"/>
      <c r="M371" s="449"/>
      <c r="N371" s="449"/>
      <c r="O371" s="449"/>
      <c r="P371" s="449"/>
      <c r="Q371" s="449"/>
      <c r="R371" s="449"/>
      <c r="S371" s="449"/>
      <c r="T371" s="449"/>
      <c r="U371" s="449"/>
    </row>
    <row r="372" spans="1:21" ht="37.5">
      <c r="A372" s="459">
        <v>371</v>
      </c>
      <c r="B372" s="76" t="s">
        <v>282</v>
      </c>
      <c r="C372" s="99" t="s">
        <v>305</v>
      </c>
      <c r="D372" s="78">
        <v>20</v>
      </c>
      <c r="E372" s="79"/>
      <c r="F372" s="619"/>
      <c r="G372" s="620">
        <v>0</v>
      </c>
      <c r="H372" s="621">
        <v>0</v>
      </c>
      <c r="I372" s="80"/>
      <c r="J372" s="80"/>
      <c r="K372" s="449"/>
      <c r="L372" s="449"/>
      <c r="M372" s="449"/>
      <c r="N372" s="449"/>
      <c r="O372" s="449"/>
      <c r="P372" s="449"/>
      <c r="Q372" s="449"/>
      <c r="R372" s="449"/>
      <c r="S372" s="449"/>
      <c r="T372" s="449"/>
      <c r="U372" s="449"/>
    </row>
    <row r="373" spans="1:21" ht="56.25">
      <c r="A373" s="459">
        <v>372</v>
      </c>
      <c r="B373" s="85" t="s">
        <v>861</v>
      </c>
      <c r="C373" s="622" t="s">
        <v>305</v>
      </c>
      <c r="D373" s="78">
        <v>4</v>
      </c>
      <c r="E373" s="79"/>
      <c r="F373" s="619"/>
      <c r="G373" s="620">
        <v>0</v>
      </c>
      <c r="H373" s="621">
        <v>0</v>
      </c>
      <c r="I373" s="80"/>
      <c r="J373" s="80"/>
      <c r="K373" s="449"/>
      <c r="L373" s="449"/>
      <c r="M373" s="449"/>
      <c r="N373" s="449"/>
      <c r="O373" s="449"/>
      <c r="P373" s="449"/>
      <c r="Q373" s="449"/>
      <c r="R373" s="449"/>
      <c r="S373" s="449"/>
      <c r="T373" s="449"/>
      <c r="U373" s="449"/>
    </row>
    <row r="374" spans="1:21" ht="56.25">
      <c r="A374" s="459">
        <v>373</v>
      </c>
      <c r="B374" s="85" t="s">
        <v>862</v>
      </c>
      <c r="C374" s="622" t="s">
        <v>305</v>
      </c>
      <c r="D374" s="78">
        <v>4</v>
      </c>
      <c r="E374" s="79"/>
      <c r="F374" s="619"/>
      <c r="G374" s="620">
        <v>0</v>
      </c>
      <c r="H374" s="621">
        <v>0</v>
      </c>
      <c r="I374" s="80"/>
      <c r="J374" s="80"/>
      <c r="K374" s="449"/>
      <c r="L374" s="449"/>
      <c r="M374" s="449"/>
      <c r="N374" s="449"/>
      <c r="O374" s="449"/>
      <c r="P374" s="449"/>
      <c r="Q374" s="449"/>
      <c r="R374" s="449"/>
      <c r="S374" s="449"/>
      <c r="T374" s="449"/>
      <c r="U374" s="449"/>
    </row>
    <row r="375" spans="1:21" ht="56.25">
      <c r="A375" s="459">
        <v>374</v>
      </c>
      <c r="B375" s="85" t="s">
        <v>863</v>
      </c>
      <c r="C375" s="622" t="s">
        <v>305</v>
      </c>
      <c r="D375" s="78">
        <v>4</v>
      </c>
      <c r="E375" s="79"/>
      <c r="F375" s="619"/>
      <c r="G375" s="620">
        <v>0</v>
      </c>
      <c r="H375" s="621">
        <v>0</v>
      </c>
      <c r="I375" s="80"/>
      <c r="J375" s="80"/>
      <c r="K375" s="449"/>
      <c r="L375" s="449"/>
      <c r="M375" s="449"/>
      <c r="N375" s="449"/>
      <c r="O375" s="449"/>
      <c r="P375" s="449"/>
      <c r="Q375" s="449"/>
      <c r="R375" s="449"/>
      <c r="S375" s="449"/>
      <c r="T375" s="449"/>
      <c r="U375" s="449"/>
    </row>
    <row r="376" spans="1:21" ht="56.25">
      <c r="A376" s="459">
        <v>375</v>
      </c>
      <c r="B376" s="85" t="s">
        <v>864</v>
      </c>
      <c r="C376" s="622" t="s">
        <v>305</v>
      </c>
      <c r="D376" s="78">
        <v>4</v>
      </c>
      <c r="E376" s="79"/>
      <c r="F376" s="619"/>
      <c r="G376" s="620">
        <v>0</v>
      </c>
      <c r="H376" s="621">
        <v>0</v>
      </c>
      <c r="I376" s="80"/>
      <c r="J376" s="80"/>
      <c r="K376" s="449"/>
      <c r="L376" s="449"/>
      <c r="M376" s="449"/>
      <c r="N376" s="449"/>
      <c r="O376" s="449"/>
      <c r="P376" s="449"/>
      <c r="Q376" s="449"/>
      <c r="R376" s="449"/>
      <c r="S376" s="449"/>
      <c r="T376" s="449"/>
      <c r="U376" s="449"/>
    </row>
    <row r="377" spans="1:21" ht="18.75">
      <c r="A377" s="459">
        <v>376</v>
      </c>
      <c r="B377" s="76" t="s">
        <v>283</v>
      </c>
      <c r="C377" s="99" t="s">
        <v>305</v>
      </c>
      <c r="D377" s="78">
        <v>1200</v>
      </c>
      <c r="E377" s="79"/>
      <c r="F377" s="619"/>
      <c r="G377" s="620">
        <v>0</v>
      </c>
      <c r="H377" s="621">
        <v>0</v>
      </c>
      <c r="I377" s="80"/>
      <c r="J377" s="80"/>
      <c r="K377" s="449"/>
      <c r="L377" s="449"/>
      <c r="M377" s="449"/>
      <c r="N377" s="449"/>
      <c r="O377" s="449"/>
      <c r="P377" s="449"/>
      <c r="Q377" s="449"/>
      <c r="R377" s="449"/>
      <c r="S377" s="449"/>
      <c r="T377" s="449"/>
      <c r="U377" s="449"/>
    </row>
    <row r="378" spans="1:21" ht="18.75">
      <c r="A378" s="459">
        <v>377</v>
      </c>
      <c r="B378" s="76" t="s">
        <v>284</v>
      </c>
      <c r="C378" s="99" t="s">
        <v>305</v>
      </c>
      <c r="D378" s="78">
        <v>1600</v>
      </c>
      <c r="E378" s="79"/>
      <c r="F378" s="619"/>
      <c r="G378" s="620">
        <v>0</v>
      </c>
      <c r="H378" s="621">
        <v>0</v>
      </c>
      <c r="I378" s="80"/>
      <c r="J378" s="80"/>
      <c r="K378" s="449"/>
      <c r="L378" s="449"/>
      <c r="M378" s="449"/>
      <c r="N378" s="449"/>
      <c r="O378" s="449"/>
      <c r="P378" s="449"/>
      <c r="Q378" s="449"/>
      <c r="R378" s="449"/>
      <c r="S378" s="449"/>
      <c r="T378" s="449"/>
      <c r="U378" s="449"/>
    </row>
    <row r="379" spans="1:21" ht="18.75">
      <c r="A379" s="459">
        <v>378</v>
      </c>
      <c r="B379" s="76" t="s">
        <v>285</v>
      </c>
      <c r="C379" s="99" t="s">
        <v>305</v>
      </c>
      <c r="D379" s="78">
        <v>800</v>
      </c>
      <c r="E379" s="79"/>
      <c r="F379" s="619"/>
      <c r="G379" s="620">
        <v>0</v>
      </c>
      <c r="H379" s="621">
        <v>0</v>
      </c>
      <c r="I379" s="80"/>
      <c r="J379" s="80"/>
      <c r="K379" s="449"/>
      <c r="L379" s="449"/>
      <c r="M379" s="449"/>
      <c r="N379" s="449"/>
      <c r="O379" s="449"/>
      <c r="P379" s="449"/>
      <c r="Q379" s="449"/>
      <c r="R379" s="449"/>
      <c r="S379" s="449"/>
      <c r="T379" s="449"/>
      <c r="U379" s="449"/>
    </row>
    <row r="380" spans="1:21" ht="18.75">
      <c r="A380" s="459">
        <v>379</v>
      </c>
      <c r="B380" s="76" t="s">
        <v>286</v>
      </c>
      <c r="C380" s="99" t="s">
        <v>305</v>
      </c>
      <c r="D380" s="78">
        <v>288</v>
      </c>
      <c r="E380" s="79">
        <v>5516</v>
      </c>
      <c r="F380" s="619">
        <v>0</v>
      </c>
      <c r="G380" s="620">
        <v>5516</v>
      </c>
      <c r="H380" s="621">
        <v>1588608</v>
      </c>
      <c r="I380" s="80" t="s">
        <v>417</v>
      </c>
      <c r="J380" s="80" t="s">
        <v>1485</v>
      </c>
      <c r="K380" s="449"/>
      <c r="L380" s="449"/>
      <c r="M380" s="449"/>
      <c r="N380" s="449"/>
      <c r="O380" s="449"/>
      <c r="P380" s="449"/>
      <c r="Q380" s="449"/>
      <c r="R380" s="449"/>
      <c r="S380" s="449"/>
      <c r="T380" s="449"/>
      <c r="U380" s="449"/>
    </row>
    <row r="381" spans="1:21" ht="18.75">
      <c r="A381" s="459">
        <v>380</v>
      </c>
      <c r="B381" s="76" t="s">
        <v>287</v>
      </c>
      <c r="C381" s="99" t="s">
        <v>305</v>
      </c>
      <c r="D381" s="78">
        <v>288</v>
      </c>
      <c r="E381" s="79">
        <v>6491</v>
      </c>
      <c r="F381" s="619">
        <v>0</v>
      </c>
      <c r="G381" s="620">
        <v>6491</v>
      </c>
      <c r="H381" s="621">
        <v>1869408</v>
      </c>
      <c r="I381" s="80" t="s">
        <v>417</v>
      </c>
      <c r="J381" s="80" t="s">
        <v>1485</v>
      </c>
      <c r="K381" s="449"/>
      <c r="L381" s="449"/>
      <c r="M381" s="449"/>
      <c r="N381" s="449"/>
      <c r="O381" s="449"/>
      <c r="P381" s="449"/>
      <c r="Q381" s="449"/>
      <c r="R381" s="449"/>
      <c r="S381" s="449"/>
      <c r="T381" s="449"/>
      <c r="U381" s="449"/>
    </row>
    <row r="382" spans="1:21" ht="18.75">
      <c r="A382" s="459">
        <v>381</v>
      </c>
      <c r="B382" s="76" t="s">
        <v>288</v>
      </c>
      <c r="C382" s="99" t="s">
        <v>305</v>
      </c>
      <c r="D382" s="78">
        <v>288</v>
      </c>
      <c r="E382" s="79">
        <v>7715</v>
      </c>
      <c r="F382" s="619">
        <v>0</v>
      </c>
      <c r="G382" s="620">
        <v>7715</v>
      </c>
      <c r="H382" s="621">
        <v>2221920</v>
      </c>
      <c r="I382" s="80" t="s">
        <v>417</v>
      </c>
      <c r="J382" s="80" t="s">
        <v>1485</v>
      </c>
      <c r="K382" s="449"/>
      <c r="L382" s="449"/>
      <c r="M382" s="449"/>
      <c r="N382" s="449"/>
      <c r="O382" s="449"/>
      <c r="P382" s="449"/>
      <c r="Q382" s="449"/>
      <c r="R382" s="449"/>
      <c r="S382" s="449"/>
      <c r="T382" s="449"/>
      <c r="U382" s="449"/>
    </row>
    <row r="383" spans="1:21" ht="18.75">
      <c r="A383" s="459">
        <v>382</v>
      </c>
      <c r="B383" s="76" t="s">
        <v>289</v>
      </c>
      <c r="C383" s="99" t="s">
        <v>305</v>
      </c>
      <c r="D383" s="78">
        <v>1600</v>
      </c>
      <c r="E383" s="79"/>
      <c r="F383" s="619"/>
      <c r="G383" s="620">
        <v>0</v>
      </c>
      <c r="H383" s="621">
        <v>0</v>
      </c>
      <c r="I383" s="80"/>
      <c r="J383" s="80"/>
      <c r="K383" s="449"/>
      <c r="L383" s="449"/>
      <c r="M383" s="449"/>
      <c r="N383" s="449"/>
      <c r="O383" s="449"/>
      <c r="P383" s="449"/>
      <c r="Q383" s="449"/>
      <c r="R383" s="449"/>
      <c r="S383" s="449"/>
      <c r="T383" s="449"/>
      <c r="U383" s="449"/>
    </row>
    <row r="384" spans="1:21" ht="18.75">
      <c r="A384" s="459">
        <v>383</v>
      </c>
      <c r="B384" s="76" t="s">
        <v>290</v>
      </c>
      <c r="C384" s="99" t="s">
        <v>305</v>
      </c>
      <c r="D384" s="78">
        <v>1600</v>
      </c>
      <c r="E384" s="79"/>
      <c r="F384" s="619"/>
      <c r="G384" s="620">
        <v>0</v>
      </c>
      <c r="H384" s="621">
        <v>0</v>
      </c>
      <c r="I384" s="80"/>
      <c r="J384" s="80"/>
      <c r="K384" s="449"/>
      <c r="L384" s="449"/>
      <c r="M384" s="449"/>
      <c r="N384" s="449"/>
      <c r="O384" s="449"/>
      <c r="P384" s="449"/>
      <c r="Q384" s="449"/>
      <c r="R384" s="449"/>
      <c r="S384" s="449"/>
      <c r="T384" s="449"/>
      <c r="U384" s="449"/>
    </row>
    <row r="385" spans="1:21" ht="18.75">
      <c r="A385" s="459">
        <v>384</v>
      </c>
      <c r="B385" s="76" t="s">
        <v>291</v>
      </c>
      <c r="C385" s="99" t="s">
        <v>305</v>
      </c>
      <c r="D385" s="78">
        <v>1600</v>
      </c>
      <c r="E385" s="79"/>
      <c r="F385" s="619"/>
      <c r="G385" s="620">
        <v>0</v>
      </c>
      <c r="H385" s="621">
        <v>0</v>
      </c>
      <c r="I385" s="80"/>
      <c r="J385" s="80"/>
      <c r="K385" s="449"/>
      <c r="L385" s="449"/>
      <c r="M385" s="449"/>
      <c r="N385" s="449"/>
      <c r="O385" s="449"/>
      <c r="P385" s="449"/>
      <c r="Q385" s="449"/>
      <c r="R385" s="449"/>
      <c r="S385" s="449"/>
      <c r="T385" s="449"/>
      <c r="U385" s="449"/>
    </row>
    <row r="386" spans="1:21" ht="18.75">
      <c r="A386" s="459">
        <v>385</v>
      </c>
      <c r="B386" s="76" t="s">
        <v>294</v>
      </c>
      <c r="C386" s="99" t="s">
        <v>305</v>
      </c>
      <c r="D386" s="78">
        <v>288</v>
      </c>
      <c r="E386" s="79">
        <v>11294</v>
      </c>
      <c r="F386" s="619">
        <v>0</v>
      </c>
      <c r="G386" s="620">
        <v>11294</v>
      </c>
      <c r="H386" s="621">
        <v>3252672</v>
      </c>
      <c r="I386" s="80" t="s">
        <v>706</v>
      </c>
      <c r="J386" s="80" t="s">
        <v>1289</v>
      </c>
      <c r="K386" s="449"/>
      <c r="L386" s="449"/>
      <c r="M386" s="449"/>
      <c r="N386" s="449"/>
      <c r="O386" s="449"/>
      <c r="P386" s="449"/>
      <c r="Q386" s="449"/>
      <c r="R386" s="449"/>
      <c r="S386" s="449"/>
      <c r="T386" s="449"/>
      <c r="U386" s="449"/>
    </row>
    <row r="387" spans="1:21" ht="18.75">
      <c r="A387" s="459">
        <v>386</v>
      </c>
      <c r="B387" s="76" t="s">
        <v>295</v>
      </c>
      <c r="C387" s="99" t="s">
        <v>305</v>
      </c>
      <c r="D387" s="78">
        <v>96</v>
      </c>
      <c r="E387" s="79">
        <v>10910</v>
      </c>
      <c r="F387" s="619">
        <v>0</v>
      </c>
      <c r="G387" s="620">
        <v>10910</v>
      </c>
      <c r="H387" s="621">
        <v>1047360</v>
      </c>
      <c r="I387" s="80" t="s">
        <v>706</v>
      </c>
      <c r="J387" s="80" t="s">
        <v>1289</v>
      </c>
      <c r="K387" s="449"/>
      <c r="L387" s="449"/>
      <c r="M387" s="449"/>
      <c r="N387" s="449"/>
      <c r="O387" s="449"/>
      <c r="P387" s="449"/>
      <c r="Q387" s="449"/>
      <c r="R387" s="449"/>
      <c r="S387" s="449"/>
      <c r="T387" s="449"/>
      <c r="U387" s="449"/>
    </row>
    <row r="388" spans="1:21" ht="18.75">
      <c r="A388" s="459">
        <v>387</v>
      </c>
      <c r="B388" s="76" t="s">
        <v>297</v>
      </c>
      <c r="C388" s="99" t="s">
        <v>305</v>
      </c>
      <c r="D388" s="78">
        <v>288</v>
      </c>
      <c r="E388" s="79">
        <v>10910</v>
      </c>
      <c r="F388" s="619">
        <v>0</v>
      </c>
      <c r="G388" s="620">
        <v>10910</v>
      </c>
      <c r="H388" s="621">
        <v>3142080</v>
      </c>
      <c r="I388" s="80" t="s">
        <v>706</v>
      </c>
      <c r="J388" s="80" t="s">
        <v>1289</v>
      </c>
      <c r="K388" s="449"/>
      <c r="L388" s="449"/>
      <c r="M388" s="449"/>
      <c r="N388" s="449"/>
      <c r="O388" s="449"/>
      <c r="P388" s="449"/>
      <c r="Q388" s="449"/>
      <c r="R388" s="449"/>
      <c r="S388" s="449"/>
      <c r="T388" s="449"/>
      <c r="U388" s="449"/>
    </row>
    <row r="389" spans="1:21" ht="18.75">
      <c r="A389" s="459">
        <v>388</v>
      </c>
      <c r="B389" s="76" t="s">
        <v>299</v>
      </c>
      <c r="C389" s="99" t="s">
        <v>305</v>
      </c>
      <c r="D389" s="78">
        <v>48</v>
      </c>
      <c r="E389" s="79">
        <v>11455</v>
      </c>
      <c r="F389" s="619">
        <v>0</v>
      </c>
      <c r="G389" s="620">
        <v>11455</v>
      </c>
      <c r="H389" s="621">
        <v>549840</v>
      </c>
      <c r="I389" s="80" t="s">
        <v>706</v>
      </c>
      <c r="J389" s="80" t="s">
        <v>1289</v>
      </c>
      <c r="K389" s="449"/>
      <c r="L389" s="449"/>
      <c r="M389" s="449"/>
      <c r="N389" s="449"/>
      <c r="O389" s="449"/>
      <c r="P389" s="449"/>
      <c r="Q389" s="449"/>
      <c r="R389" s="449"/>
      <c r="S389" s="449"/>
      <c r="T389" s="449"/>
      <c r="U389" s="449"/>
    </row>
    <row r="390" spans="1:21" ht="18.75">
      <c r="A390" s="459">
        <v>389</v>
      </c>
      <c r="B390" s="76" t="s">
        <v>293</v>
      </c>
      <c r="C390" s="99" t="s">
        <v>305</v>
      </c>
      <c r="D390" s="78">
        <v>240</v>
      </c>
      <c r="E390" s="79">
        <v>11294</v>
      </c>
      <c r="F390" s="619">
        <v>0</v>
      </c>
      <c r="G390" s="620">
        <v>11294</v>
      </c>
      <c r="H390" s="621">
        <v>2710560</v>
      </c>
      <c r="I390" s="80" t="s">
        <v>706</v>
      </c>
      <c r="J390" s="80" t="s">
        <v>1289</v>
      </c>
      <c r="K390" s="449"/>
      <c r="L390" s="449"/>
      <c r="M390" s="449"/>
      <c r="N390" s="449"/>
      <c r="O390" s="449"/>
      <c r="P390" s="449"/>
      <c r="Q390" s="449"/>
      <c r="R390" s="449"/>
      <c r="S390" s="449"/>
      <c r="T390" s="449"/>
      <c r="U390" s="449"/>
    </row>
    <row r="391" spans="1:21" ht="18.75">
      <c r="A391" s="459">
        <v>390</v>
      </c>
      <c r="B391" s="76" t="s">
        <v>296</v>
      </c>
      <c r="C391" s="99" t="s">
        <v>305</v>
      </c>
      <c r="D391" s="78">
        <v>240</v>
      </c>
      <c r="E391" s="79">
        <v>11294</v>
      </c>
      <c r="F391" s="619">
        <v>0</v>
      </c>
      <c r="G391" s="620">
        <v>11294</v>
      </c>
      <c r="H391" s="621">
        <v>2710560</v>
      </c>
      <c r="I391" s="80" t="s">
        <v>706</v>
      </c>
      <c r="J391" s="80" t="s">
        <v>1289</v>
      </c>
      <c r="K391" s="449"/>
      <c r="L391" s="449"/>
      <c r="M391" s="449"/>
      <c r="N391" s="449"/>
      <c r="O391" s="449"/>
      <c r="P391" s="449"/>
      <c r="Q391" s="449"/>
      <c r="R391" s="449"/>
      <c r="S391" s="449"/>
      <c r="T391" s="449"/>
      <c r="U391" s="449"/>
    </row>
    <row r="392" spans="1:21" ht="18.75">
      <c r="A392" s="459">
        <v>391</v>
      </c>
      <c r="B392" s="85" t="s">
        <v>865</v>
      </c>
      <c r="C392" s="622" t="s">
        <v>305</v>
      </c>
      <c r="D392" s="78">
        <v>48</v>
      </c>
      <c r="E392" s="79">
        <v>9804</v>
      </c>
      <c r="F392" s="619">
        <v>0</v>
      </c>
      <c r="G392" s="620">
        <v>9804</v>
      </c>
      <c r="H392" s="621">
        <v>470592</v>
      </c>
      <c r="I392" s="80" t="s">
        <v>706</v>
      </c>
      <c r="J392" s="80" t="s">
        <v>668</v>
      </c>
      <c r="K392" s="449"/>
      <c r="L392" s="449"/>
      <c r="M392" s="449"/>
      <c r="N392" s="449"/>
      <c r="O392" s="449"/>
      <c r="P392" s="449"/>
      <c r="Q392" s="449"/>
      <c r="R392" s="449"/>
      <c r="S392" s="449"/>
      <c r="T392" s="449"/>
      <c r="U392" s="449"/>
    </row>
    <row r="393" spans="1:21" ht="18.75">
      <c r="A393" s="459">
        <v>392</v>
      </c>
      <c r="B393" s="76" t="s">
        <v>298</v>
      </c>
      <c r="C393" s="99" t="s">
        <v>305</v>
      </c>
      <c r="D393" s="78">
        <v>96</v>
      </c>
      <c r="E393" s="79">
        <v>11455</v>
      </c>
      <c r="F393" s="619">
        <v>0</v>
      </c>
      <c r="G393" s="620">
        <v>11455</v>
      </c>
      <c r="H393" s="621">
        <v>1099680</v>
      </c>
      <c r="I393" s="80" t="s">
        <v>706</v>
      </c>
      <c r="J393" s="80" t="s">
        <v>1289</v>
      </c>
      <c r="K393" s="449"/>
      <c r="L393" s="449"/>
      <c r="M393" s="449"/>
      <c r="N393" s="449"/>
      <c r="O393" s="449"/>
      <c r="P393" s="449"/>
      <c r="Q393" s="449"/>
      <c r="R393" s="449"/>
      <c r="S393" s="449"/>
      <c r="T393" s="449"/>
      <c r="U393" s="449"/>
    </row>
    <row r="394" spans="1:21" ht="18.75">
      <c r="A394" s="459">
        <v>393</v>
      </c>
      <c r="B394" s="85" t="s">
        <v>866</v>
      </c>
      <c r="C394" s="622" t="s">
        <v>305</v>
      </c>
      <c r="D394" s="78">
        <v>48</v>
      </c>
      <c r="E394" s="79">
        <v>11455</v>
      </c>
      <c r="F394" s="619">
        <v>0</v>
      </c>
      <c r="G394" s="620">
        <v>11455</v>
      </c>
      <c r="H394" s="621">
        <v>549840</v>
      </c>
      <c r="I394" s="80" t="s">
        <v>706</v>
      </c>
      <c r="J394" s="80" t="s">
        <v>1289</v>
      </c>
      <c r="K394" s="449"/>
      <c r="L394" s="449"/>
      <c r="M394" s="449"/>
      <c r="N394" s="449"/>
      <c r="O394" s="449"/>
      <c r="P394" s="449"/>
      <c r="Q394" s="449"/>
      <c r="R394" s="449"/>
      <c r="S394" s="449"/>
      <c r="T394" s="449"/>
      <c r="U394" s="449"/>
    </row>
    <row r="395" spans="1:21" ht="18.75">
      <c r="A395" s="459">
        <v>394</v>
      </c>
      <c r="B395" s="76" t="s">
        <v>300</v>
      </c>
      <c r="C395" s="99" t="s">
        <v>305</v>
      </c>
      <c r="D395" s="78">
        <v>80</v>
      </c>
      <c r="E395" s="79"/>
      <c r="F395" s="619"/>
      <c r="G395" s="620">
        <v>0</v>
      </c>
      <c r="H395" s="621">
        <v>0</v>
      </c>
      <c r="I395" s="80"/>
      <c r="J395" s="80"/>
      <c r="K395" s="449"/>
      <c r="L395" s="449"/>
      <c r="M395" s="449"/>
      <c r="N395" s="449"/>
      <c r="O395" s="449"/>
      <c r="P395" s="449"/>
      <c r="Q395" s="449"/>
      <c r="R395" s="449"/>
      <c r="S395" s="449"/>
      <c r="T395" s="449"/>
      <c r="U395" s="449"/>
    </row>
    <row r="396" spans="1:21" ht="18.75">
      <c r="A396" s="459">
        <v>395</v>
      </c>
      <c r="B396" s="76" t="s">
        <v>301</v>
      </c>
      <c r="C396" s="622" t="s">
        <v>903</v>
      </c>
      <c r="D396" s="78">
        <v>2000</v>
      </c>
      <c r="E396" s="79"/>
      <c r="F396" s="619"/>
      <c r="G396" s="620">
        <v>0</v>
      </c>
      <c r="H396" s="621">
        <v>0</v>
      </c>
      <c r="I396" s="80"/>
      <c r="J396" s="80"/>
      <c r="K396" s="449"/>
      <c r="L396" s="449"/>
      <c r="M396" s="449"/>
      <c r="N396" s="449"/>
      <c r="O396" s="449"/>
      <c r="P396" s="449"/>
      <c r="Q396" s="449"/>
      <c r="R396" s="449"/>
      <c r="S396" s="449"/>
      <c r="T396" s="449"/>
      <c r="U396" s="449"/>
    </row>
    <row r="397" spans="1:21" ht="18.75">
      <c r="A397" s="459">
        <v>396</v>
      </c>
      <c r="B397" s="76" t="s">
        <v>302</v>
      </c>
      <c r="C397" s="622" t="s">
        <v>903</v>
      </c>
      <c r="D397" s="78">
        <v>1800</v>
      </c>
      <c r="E397" s="79"/>
      <c r="F397" s="619"/>
      <c r="G397" s="620">
        <v>0</v>
      </c>
      <c r="H397" s="621">
        <v>0</v>
      </c>
      <c r="I397" s="80"/>
      <c r="J397" s="80"/>
      <c r="K397" s="449"/>
      <c r="L397" s="449"/>
      <c r="M397" s="449"/>
      <c r="N397" s="449"/>
      <c r="O397" s="449"/>
      <c r="P397" s="449"/>
      <c r="Q397" s="449"/>
      <c r="R397" s="449"/>
      <c r="S397" s="449"/>
      <c r="T397" s="449"/>
      <c r="U397" s="449"/>
    </row>
    <row r="398" spans="1:21" s="84" customFormat="1" ht="75">
      <c r="A398" s="490">
        <v>397</v>
      </c>
      <c r="B398" s="85" t="s">
        <v>867</v>
      </c>
      <c r="C398" s="622" t="s">
        <v>904</v>
      </c>
      <c r="D398" s="78">
        <v>40</v>
      </c>
      <c r="E398" s="79"/>
      <c r="F398" s="623"/>
      <c r="G398" s="633">
        <v>0</v>
      </c>
      <c r="H398" s="634">
        <v>0</v>
      </c>
      <c r="I398" s="83"/>
      <c r="J398" s="83"/>
      <c r="K398" s="465"/>
      <c r="L398" s="465"/>
      <c r="M398" s="465"/>
      <c r="N398" s="465"/>
      <c r="O398" s="465"/>
      <c r="P398" s="465"/>
      <c r="Q398" s="465"/>
      <c r="R398" s="465"/>
      <c r="S398" s="465"/>
      <c r="T398" s="465"/>
      <c r="U398" s="465"/>
    </row>
    <row r="399" spans="1:21" s="84" customFormat="1" ht="56.25">
      <c r="A399" s="490">
        <v>398</v>
      </c>
      <c r="B399" s="85" t="s">
        <v>868</v>
      </c>
      <c r="C399" s="622" t="s">
        <v>305</v>
      </c>
      <c r="D399" s="78">
        <v>40</v>
      </c>
      <c r="E399" s="79">
        <v>88399</v>
      </c>
      <c r="F399" s="623">
        <v>0</v>
      </c>
      <c r="G399" s="633">
        <v>88399</v>
      </c>
      <c r="H399" s="634">
        <v>3535960</v>
      </c>
      <c r="I399" s="83" t="s">
        <v>389</v>
      </c>
      <c r="J399" s="83" t="s">
        <v>1486</v>
      </c>
      <c r="K399" s="465"/>
      <c r="L399" s="465"/>
      <c r="M399" s="465"/>
      <c r="N399" s="465"/>
      <c r="O399" s="465"/>
      <c r="P399" s="465"/>
      <c r="Q399" s="465"/>
      <c r="R399" s="465"/>
      <c r="S399" s="465"/>
      <c r="T399" s="465"/>
      <c r="U399" s="465"/>
    </row>
    <row r="400" spans="1:21" s="84" customFormat="1" ht="56.25">
      <c r="A400" s="490">
        <v>399</v>
      </c>
      <c r="B400" s="85" t="s">
        <v>869</v>
      </c>
      <c r="C400" s="622" t="s">
        <v>305</v>
      </c>
      <c r="D400" s="78">
        <v>40</v>
      </c>
      <c r="E400" s="79">
        <v>169689</v>
      </c>
      <c r="F400" s="623">
        <v>0</v>
      </c>
      <c r="G400" s="633">
        <v>169689</v>
      </c>
      <c r="H400" s="634">
        <v>6787560</v>
      </c>
      <c r="I400" s="83" t="s">
        <v>389</v>
      </c>
      <c r="J400" s="83" t="s">
        <v>1486</v>
      </c>
      <c r="K400" s="465"/>
      <c r="L400" s="465"/>
      <c r="M400" s="465"/>
      <c r="N400" s="465"/>
      <c r="O400" s="465"/>
      <c r="P400" s="465"/>
      <c r="Q400" s="465"/>
      <c r="R400" s="465"/>
      <c r="S400" s="465"/>
      <c r="T400" s="465"/>
      <c r="U400" s="465"/>
    </row>
    <row r="401" spans="1:21" s="84" customFormat="1" ht="56.25">
      <c r="A401" s="490">
        <v>400</v>
      </c>
      <c r="B401" s="85" t="s">
        <v>870</v>
      </c>
      <c r="C401" s="622" t="s">
        <v>305</v>
      </c>
      <c r="D401" s="78">
        <v>40</v>
      </c>
      <c r="E401" s="79">
        <v>309088</v>
      </c>
      <c r="F401" s="623">
        <v>0</v>
      </c>
      <c r="G401" s="633">
        <v>309088</v>
      </c>
      <c r="H401" s="634">
        <v>12363520</v>
      </c>
      <c r="I401" s="83" t="s">
        <v>389</v>
      </c>
      <c r="J401" s="83" t="s">
        <v>1486</v>
      </c>
      <c r="K401" s="465"/>
      <c r="L401" s="465"/>
      <c r="M401" s="465"/>
      <c r="N401" s="465"/>
      <c r="O401" s="465"/>
      <c r="P401" s="465"/>
      <c r="Q401" s="465"/>
      <c r="R401" s="465"/>
      <c r="S401" s="465"/>
      <c r="T401" s="465"/>
      <c r="U401" s="465"/>
    </row>
    <row r="402" spans="1:21" s="84" customFormat="1" ht="56.25">
      <c r="A402" s="490">
        <v>401</v>
      </c>
      <c r="B402" s="85" t="s">
        <v>871</v>
      </c>
      <c r="C402" s="622" t="s">
        <v>305</v>
      </c>
      <c r="D402" s="78">
        <v>40</v>
      </c>
      <c r="E402" s="79">
        <v>386360</v>
      </c>
      <c r="F402" s="623">
        <v>0</v>
      </c>
      <c r="G402" s="633">
        <v>386360</v>
      </c>
      <c r="H402" s="634">
        <v>15454400</v>
      </c>
      <c r="I402" s="83" t="s">
        <v>389</v>
      </c>
      <c r="J402" s="83" t="s">
        <v>1486</v>
      </c>
      <c r="K402" s="465"/>
      <c r="L402" s="465"/>
      <c r="M402" s="465"/>
      <c r="N402" s="465"/>
      <c r="O402" s="465"/>
      <c r="P402" s="465"/>
      <c r="Q402" s="465"/>
      <c r="R402" s="465"/>
      <c r="S402" s="465"/>
      <c r="T402" s="465"/>
      <c r="U402" s="465"/>
    </row>
    <row r="403" spans="1:21" s="84" customFormat="1" ht="75">
      <c r="A403" s="490">
        <v>402</v>
      </c>
      <c r="B403" s="85" t="s">
        <v>872</v>
      </c>
      <c r="C403" s="622" t="s">
        <v>305</v>
      </c>
      <c r="D403" s="78">
        <v>24</v>
      </c>
      <c r="E403" s="79"/>
      <c r="F403" s="623"/>
      <c r="G403" s="633">
        <v>0</v>
      </c>
      <c r="H403" s="634">
        <v>0</v>
      </c>
      <c r="I403" s="83"/>
      <c r="J403" s="83"/>
      <c r="K403" s="465"/>
      <c r="L403" s="465"/>
      <c r="M403" s="465"/>
      <c r="N403" s="465"/>
      <c r="O403" s="465"/>
      <c r="P403" s="465"/>
      <c r="Q403" s="465"/>
      <c r="R403" s="465"/>
      <c r="S403" s="465"/>
      <c r="T403" s="465"/>
      <c r="U403" s="465"/>
    </row>
    <row r="404" spans="1:21" s="84" customFormat="1" ht="37.5">
      <c r="A404" s="490">
        <v>403</v>
      </c>
      <c r="B404" s="85" t="s">
        <v>873</v>
      </c>
      <c r="C404" s="622" t="s">
        <v>305</v>
      </c>
      <c r="D404" s="78">
        <v>40</v>
      </c>
      <c r="E404" s="79">
        <v>4676</v>
      </c>
      <c r="F404" s="623">
        <v>0</v>
      </c>
      <c r="G404" s="633">
        <v>4676</v>
      </c>
      <c r="H404" s="634">
        <v>187040</v>
      </c>
      <c r="I404" s="83" t="s">
        <v>417</v>
      </c>
      <c r="J404" s="83" t="s">
        <v>1401</v>
      </c>
      <c r="K404" s="465"/>
      <c r="L404" s="465"/>
      <c r="M404" s="465"/>
      <c r="N404" s="465"/>
      <c r="O404" s="465"/>
      <c r="P404" s="465"/>
      <c r="Q404" s="465"/>
      <c r="R404" s="465"/>
      <c r="S404" s="465"/>
      <c r="T404" s="465"/>
      <c r="U404" s="465"/>
    </row>
    <row r="405" spans="1:21" s="84" customFormat="1" ht="37.5">
      <c r="A405" s="490">
        <v>404</v>
      </c>
      <c r="B405" s="85" t="s">
        <v>874</v>
      </c>
      <c r="C405" s="622" t="s">
        <v>305</v>
      </c>
      <c r="D405" s="78">
        <v>40</v>
      </c>
      <c r="E405" s="79"/>
      <c r="F405" s="623"/>
      <c r="G405" s="633">
        <v>0</v>
      </c>
      <c r="H405" s="634">
        <v>0</v>
      </c>
      <c r="I405" s="83"/>
      <c r="J405" s="83"/>
      <c r="K405" s="465"/>
      <c r="L405" s="465"/>
      <c r="M405" s="465"/>
      <c r="N405" s="465"/>
      <c r="O405" s="465"/>
      <c r="P405" s="465"/>
      <c r="Q405" s="465"/>
      <c r="R405" s="465"/>
      <c r="S405" s="465"/>
      <c r="T405" s="465"/>
      <c r="U405" s="465"/>
    </row>
    <row r="406" spans="1:21" s="84" customFormat="1" ht="56.25">
      <c r="A406" s="490">
        <v>405</v>
      </c>
      <c r="B406" s="85" t="s">
        <v>875</v>
      </c>
      <c r="C406" s="622" t="s">
        <v>305</v>
      </c>
      <c r="D406" s="78">
        <v>40</v>
      </c>
      <c r="E406" s="79"/>
      <c r="F406" s="623"/>
      <c r="G406" s="633">
        <v>0</v>
      </c>
      <c r="H406" s="634">
        <v>0</v>
      </c>
      <c r="I406" s="83"/>
      <c r="J406" s="83"/>
      <c r="K406" s="465"/>
      <c r="L406" s="465"/>
      <c r="M406" s="465"/>
      <c r="N406" s="465"/>
      <c r="O406" s="465"/>
      <c r="P406" s="465"/>
      <c r="Q406" s="465"/>
      <c r="R406" s="465"/>
      <c r="S406" s="465"/>
      <c r="T406" s="465"/>
      <c r="U406" s="465"/>
    </row>
    <row r="407" spans="1:21" s="84" customFormat="1" ht="37.5">
      <c r="A407" s="490">
        <v>406</v>
      </c>
      <c r="B407" s="85" t="s">
        <v>876</v>
      </c>
      <c r="C407" s="622" t="s">
        <v>305</v>
      </c>
      <c r="D407" s="78">
        <v>20</v>
      </c>
      <c r="E407" s="79"/>
      <c r="F407" s="623"/>
      <c r="G407" s="633">
        <v>0</v>
      </c>
      <c r="H407" s="634">
        <v>0</v>
      </c>
      <c r="I407" s="83"/>
      <c r="J407" s="83"/>
      <c r="K407" s="465"/>
      <c r="L407" s="465"/>
      <c r="M407" s="465"/>
      <c r="N407" s="465"/>
      <c r="O407" s="465"/>
      <c r="P407" s="465"/>
      <c r="Q407" s="465"/>
      <c r="R407" s="465"/>
      <c r="S407" s="465"/>
      <c r="T407" s="465"/>
      <c r="U407" s="465"/>
    </row>
    <row r="408" spans="1:21" s="84" customFormat="1" ht="18.75">
      <c r="A408" s="490">
        <v>407</v>
      </c>
      <c r="B408" s="85" t="s">
        <v>877</v>
      </c>
      <c r="C408" s="622" t="s">
        <v>305</v>
      </c>
      <c r="D408" s="78">
        <v>40</v>
      </c>
      <c r="E408" s="79"/>
      <c r="F408" s="623"/>
      <c r="G408" s="633">
        <v>0</v>
      </c>
      <c r="H408" s="634">
        <v>0</v>
      </c>
      <c r="I408" s="83"/>
      <c r="J408" s="83"/>
      <c r="K408" s="465"/>
      <c r="L408" s="465"/>
      <c r="M408" s="465"/>
      <c r="N408" s="465"/>
      <c r="O408" s="465"/>
      <c r="P408" s="465"/>
      <c r="Q408" s="465"/>
      <c r="R408" s="465"/>
      <c r="S408" s="465"/>
      <c r="T408" s="465"/>
      <c r="U408" s="465"/>
    </row>
    <row r="409" spans="1:21" s="84" customFormat="1" ht="18.75">
      <c r="A409" s="490">
        <v>408</v>
      </c>
      <c r="B409" s="635" t="s">
        <v>878</v>
      </c>
      <c r="C409" s="636" t="s">
        <v>305</v>
      </c>
      <c r="D409" s="78">
        <v>8</v>
      </c>
      <c r="E409" s="79"/>
      <c r="F409" s="623"/>
      <c r="G409" s="633">
        <v>0</v>
      </c>
      <c r="H409" s="634">
        <v>0</v>
      </c>
      <c r="I409" s="83"/>
      <c r="J409" s="83"/>
      <c r="K409" s="465"/>
      <c r="L409" s="465"/>
      <c r="M409" s="465"/>
      <c r="N409" s="465"/>
      <c r="O409" s="465"/>
      <c r="P409" s="465"/>
      <c r="Q409" s="465"/>
      <c r="R409" s="465"/>
      <c r="S409" s="465"/>
      <c r="T409" s="465"/>
      <c r="U409" s="465"/>
    </row>
    <row r="410" spans="1:21" s="84" customFormat="1" ht="37.5">
      <c r="A410" s="490">
        <v>409</v>
      </c>
      <c r="B410" s="85" t="s">
        <v>879</v>
      </c>
      <c r="C410" s="622" t="s">
        <v>305</v>
      </c>
      <c r="D410" s="78">
        <v>40</v>
      </c>
      <c r="E410" s="79"/>
      <c r="F410" s="623"/>
      <c r="G410" s="633">
        <v>0</v>
      </c>
      <c r="H410" s="634">
        <v>0</v>
      </c>
      <c r="I410" s="83"/>
      <c r="J410" s="83"/>
      <c r="K410" s="465"/>
      <c r="L410" s="465"/>
      <c r="M410" s="465"/>
      <c r="N410" s="465"/>
      <c r="O410" s="465"/>
      <c r="P410" s="465"/>
      <c r="Q410" s="465"/>
      <c r="R410" s="465"/>
      <c r="S410" s="465"/>
      <c r="T410" s="465"/>
      <c r="U410" s="465"/>
    </row>
    <row r="411" spans="1:21" s="84" customFormat="1" ht="56.25">
      <c r="A411" s="490">
        <v>410</v>
      </c>
      <c r="B411" s="85" t="s">
        <v>880</v>
      </c>
      <c r="C411" s="622" t="s">
        <v>905</v>
      </c>
      <c r="D411" s="78">
        <v>16</v>
      </c>
      <c r="E411" s="79"/>
      <c r="F411" s="623"/>
      <c r="G411" s="633">
        <v>0</v>
      </c>
      <c r="H411" s="634">
        <v>0</v>
      </c>
      <c r="I411" s="83"/>
      <c r="J411" s="83"/>
      <c r="K411" s="465"/>
      <c r="L411" s="465"/>
      <c r="M411" s="465"/>
      <c r="N411" s="465"/>
      <c r="O411" s="465"/>
      <c r="P411" s="465"/>
      <c r="Q411" s="465"/>
      <c r="R411" s="465"/>
      <c r="S411" s="465"/>
      <c r="T411" s="465"/>
      <c r="U411" s="465"/>
    </row>
    <row r="412" spans="1:21" s="84" customFormat="1" ht="18.75">
      <c r="A412" s="490">
        <v>411</v>
      </c>
      <c r="B412" s="85" t="s">
        <v>881</v>
      </c>
      <c r="C412" s="622" t="s">
        <v>305</v>
      </c>
      <c r="D412" s="78">
        <v>2</v>
      </c>
      <c r="E412" s="79"/>
      <c r="F412" s="623"/>
      <c r="G412" s="633">
        <v>0</v>
      </c>
      <c r="H412" s="634">
        <v>0</v>
      </c>
      <c r="I412" s="83"/>
      <c r="J412" s="83"/>
      <c r="K412" s="465"/>
      <c r="L412" s="465"/>
      <c r="M412" s="465"/>
      <c r="N412" s="465"/>
      <c r="O412" s="465"/>
      <c r="P412" s="465"/>
      <c r="Q412" s="465"/>
      <c r="R412" s="465"/>
      <c r="S412" s="465"/>
      <c r="T412" s="465"/>
      <c r="U412" s="465"/>
    </row>
    <row r="413" spans="1:21" s="84" customFormat="1" ht="18.75">
      <c r="A413" s="490">
        <v>412</v>
      </c>
      <c r="B413" s="85" t="s">
        <v>882</v>
      </c>
      <c r="C413" s="636" t="s">
        <v>305</v>
      </c>
      <c r="D413" s="78">
        <v>2</v>
      </c>
      <c r="E413" s="79"/>
      <c r="F413" s="623"/>
      <c r="G413" s="633">
        <v>0</v>
      </c>
      <c r="H413" s="634">
        <v>0</v>
      </c>
      <c r="I413" s="83"/>
      <c r="J413" s="83"/>
      <c r="K413" s="465"/>
      <c r="L413" s="465"/>
      <c r="M413" s="465"/>
      <c r="N413" s="465"/>
      <c r="O413" s="465"/>
      <c r="P413" s="465"/>
      <c r="Q413" s="465"/>
      <c r="R413" s="465"/>
      <c r="S413" s="465"/>
      <c r="T413" s="465"/>
      <c r="U413" s="465"/>
    </row>
    <row r="414" spans="1:21" s="84" customFormat="1" ht="37.5">
      <c r="A414" s="490">
        <v>413</v>
      </c>
      <c r="B414" s="85" t="s">
        <v>883</v>
      </c>
      <c r="C414" s="622" t="s">
        <v>305</v>
      </c>
      <c r="D414" s="78">
        <v>40</v>
      </c>
      <c r="E414" s="79"/>
      <c r="F414" s="623"/>
      <c r="G414" s="633">
        <v>0</v>
      </c>
      <c r="H414" s="634">
        <v>0</v>
      </c>
      <c r="I414" s="83"/>
      <c r="J414" s="83"/>
      <c r="K414" s="465"/>
      <c r="L414" s="465"/>
      <c r="M414" s="465"/>
      <c r="N414" s="465"/>
      <c r="O414" s="465"/>
      <c r="P414" s="465"/>
      <c r="Q414" s="465"/>
      <c r="R414" s="465"/>
      <c r="S414" s="465"/>
      <c r="T414" s="465"/>
      <c r="U414" s="465"/>
    </row>
    <row r="415" spans="1:21" s="84" customFormat="1" ht="37.5">
      <c r="A415" s="490">
        <v>414</v>
      </c>
      <c r="B415" s="85" t="s">
        <v>884</v>
      </c>
      <c r="C415" s="622" t="s">
        <v>305</v>
      </c>
      <c r="D415" s="78">
        <v>12</v>
      </c>
      <c r="E415" s="79">
        <v>120217</v>
      </c>
      <c r="F415" s="623">
        <v>0</v>
      </c>
      <c r="G415" s="633">
        <v>120217</v>
      </c>
      <c r="H415" s="634">
        <v>1442604</v>
      </c>
      <c r="I415" s="83" t="s">
        <v>529</v>
      </c>
      <c r="J415" s="83" t="s">
        <v>1487</v>
      </c>
      <c r="K415" s="465"/>
      <c r="L415" s="465"/>
      <c r="M415" s="465"/>
      <c r="N415" s="465"/>
      <c r="O415" s="465"/>
      <c r="P415" s="465"/>
      <c r="Q415" s="465"/>
      <c r="R415" s="465"/>
      <c r="S415" s="465"/>
      <c r="T415" s="465"/>
      <c r="U415" s="465"/>
    </row>
    <row r="416" spans="1:21" s="84" customFormat="1" ht="37.5">
      <c r="A416" s="490">
        <v>415</v>
      </c>
      <c r="B416" s="85" t="s">
        <v>885</v>
      </c>
      <c r="C416" s="622" t="s">
        <v>305</v>
      </c>
      <c r="D416" s="78">
        <v>32</v>
      </c>
      <c r="E416" s="79">
        <v>139961</v>
      </c>
      <c r="F416" s="623">
        <v>0</v>
      </c>
      <c r="G416" s="633">
        <v>139961</v>
      </c>
      <c r="H416" s="634">
        <v>4478752</v>
      </c>
      <c r="I416" s="83" t="s">
        <v>529</v>
      </c>
      <c r="J416" s="83" t="s">
        <v>1487</v>
      </c>
      <c r="K416" s="465"/>
      <c r="L416" s="465"/>
      <c r="M416" s="465"/>
      <c r="N416" s="465"/>
      <c r="O416" s="465"/>
      <c r="P416" s="465"/>
      <c r="Q416" s="465"/>
      <c r="R416" s="465"/>
      <c r="S416" s="465"/>
      <c r="T416" s="465"/>
      <c r="U416" s="465"/>
    </row>
    <row r="417" spans="1:21" s="84" customFormat="1" ht="56.25">
      <c r="A417" s="490">
        <v>416</v>
      </c>
      <c r="B417" s="85" t="s">
        <v>886</v>
      </c>
      <c r="C417" s="622" t="s">
        <v>906</v>
      </c>
      <c r="D417" s="78">
        <v>16</v>
      </c>
      <c r="E417" s="79"/>
      <c r="F417" s="623"/>
      <c r="G417" s="633">
        <v>0</v>
      </c>
      <c r="H417" s="634">
        <v>0</v>
      </c>
      <c r="I417" s="83"/>
      <c r="J417" s="83"/>
      <c r="K417" s="465"/>
      <c r="L417" s="465"/>
      <c r="M417" s="465"/>
      <c r="N417" s="465"/>
      <c r="O417" s="465"/>
      <c r="P417" s="465"/>
      <c r="Q417" s="465"/>
      <c r="R417" s="465"/>
      <c r="S417" s="465"/>
      <c r="T417" s="465"/>
      <c r="U417" s="465"/>
    </row>
    <row r="418" spans="1:21" s="84" customFormat="1" ht="37.5">
      <c r="A418" s="490">
        <v>417</v>
      </c>
      <c r="B418" s="85" t="s">
        <v>887</v>
      </c>
      <c r="C418" s="622" t="s">
        <v>907</v>
      </c>
      <c r="D418" s="78">
        <v>60</v>
      </c>
      <c r="E418" s="79"/>
      <c r="F418" s="623"/>
      <c r="G418" s="633">
        <v>0</v>
      </c>
      <c r="H418" s="634">
        <v>0</v>
      </c>
      <c r="I418" s="83"/>
      <c r="J418" s="83"/>
      <c r="K418" s="465"/>
      <c r="L418" s="465"/>
      <c r="M418" s="465"/>
      <c r="N418" s="465"/>
      <c r="O418" s="465"/>
      <c r="P418" s="465"/>
      <c r="Q418" s="465"/>
      <c r="R418" s="465"/>
      <c r="S418" s="465"/>
      <c r="T418" s="465"/>
      <c r="U418" s="465"/>
    </row>
    <row r="419" spans="1:21" s="84" customFormat="1" ht="37.5">
      <c r="A419" s="490">
        <v>418</v>
      </c>
      <c r="B419" s="85" t="s">
        <v>888</v>
      </c>
      <c r="C419" s="622" t="s">
        <v>907</v>
      </c>
      <c r="D419" s="78">
        <v>400</v>
      </c>
      <c r="E419" s="79"/>
      <c r="F419" s="623"/>
      <c r="G419" s="633">
        <v>0</v>
      </c>
      <c r="H419" s="634">
        <v>0</v>
      </c>
      <c r="I419" s="83"/>
      <c r="J419" s="83"/>
      <c r="K419" s="465"/>
      <c r="L419" s="465"/>
      <c r="M419" s="465"/>
      <c r="N419" s="465"/>
      <c r="O419" s="465"/>
      <c r="P419" s="465"/>
      <c r="Q419" s="465"/>
      <c r="R419" s="465"/>
      <c r="S419" s="465"/>
      <c r="T419" s="465"/>
      <c r="U419" s="465"/>
    </row>
    <row r="420" spans="1:21" ht="56.25">
      <c r="A420" s="459">
        <v>419</v>
      </c>
      <c r="B420" s="105" t="s">
        <v>889</v>
      </c>
      <c r="C420" s="637" t="s">
        <v>908</v>
      </c>
      <c r="D420" s="107">
        <v>10</v>
      </c>
      <c r="E420" s="108"/>
      <c r="F420" s="619"/>
      <c r="G420" s="620">
        <v>0</v>
      </c>
      <c r="H420" s="621">
        <v>0</v>
      </c>
      <c r="I420" s="80"/>
      <c r="J420" s="80"/>
      <c r="K420" s="449"/>
      <c r="L420" s="449"/>
      <c r="M420" s="449"/>
      <c r="N420" s="449"/>
      <c r="O420" s="449"/>
      <c r="P420" s="449"/>
      <c r="Q420" s="449"/>
      <c r="R420" s="449"/>
      <c r="S420" s="449"/>
      <c r="T420" s="449"/>
      <c r="U420" s="449"/>
    </row>
    <row r="421" spans="1:21" ht="37.5">
      <c r="A421" s="459">
        <v>420</v>
      </c>
      <c r="B421" s="105" t="s">
        <v>890</v>
      </c>
      <c r="C421" s="637" t="s">
        <v>908</v>
      </c>
      <c r="D421" s="107">
        <v>10</v>
      </c>
      <c r="E421" s="108"/>
      <c r="F421" s="619"/>
      <c r="G421" s="620">
        <v>0</v>
      </c>
      <c r="H421" s="621">
        <v>0</v>
      </c>
      <c r="I421" s="80"/>
      <c r="J421" s="80"/>
      <c r="K421" s="449"/>
      <c r="L421" s="449"/>
      <c r="M421" s="449"/>
      <c r="N421" s="449"/>
      <c r="O421" s="449"/>
      <c r="P421" s="449"/>
      <c r="Q421" s="449"/>
      <c r="R421" s="449"/>
      <c r="S421" s="449"/>
      <c r="T421" s="449"/>
      <c r="U421" s="449"/>
    </row>
    <row r="422" spans="1:21" ht="37.5">
      <c r="A422" s="459">
        <v>421</v>
      </c>
      <c r="B422" s="105" t="s">
        <v>891</v>
      </c>
      <c r="C422" s="637" t="s">
        <v>908</v>
      </c>
      <c r="D422" s="107">
        <v>10</v>
      </c>
      <c r="E422" s="108"/>
      <c r="F422" s="619"/>
      <c r="G422" s="620">
        <v>0</v>
      </c>
      <c r="H422" s="621">
        <v>0</v>
      </c>
      <c r="I422" s="80"/>
      <c r="J422" s="80"/>
      <c r="K422" s="449"/>
      <c r="L422" s="449"/>
      <c r="M422" s="449"/>
      <c r="N422" s="449"/>
      <c r="O422" s="449"/>
      <c r="P422" s="449"/>
      <c r="Q422" s="449"/>
      <c r="R422" s="449"/>
      <c r="S422" s="449"/>
      <c r="T422" s="449"/>
      <c r="U422" s="449"/>
    </row>
    <row r="423" spans="1:21" ht="37.5">
      <c r="A423" s="459">
        <v>422</v>
      </c>
      <c r="B423" s="105" t="s">
        <v>892</v>
      </c>
      <c r="C423" s="637" t="s">
        <v>909</v>
      </c>
      <c r="D423" s="107">
        <v>3</v>
      </c>
      <c r="E423" s="108"/>
      <c r="F423" s="619"/>
      <c r="G423" s="620">
        <v>0</v>
      </c>
      <c r="H423" s="621">
        <v>0</v>
      </c>
      <c r="I423" s="80"/>
      <c r="J423" s="80"/>
      <c r="K423" s="449"/>
      <c r="L423" s="449"/>
      <c r="M423" s="449"/>
      <c r="N423" s="449"/>
      <c r="O423" s="449"/>
      <c r="P423" s="449"/>
      <c r="Q423" s="449"/>
      <c r="R423" s="449"/>
      <c r="S423" s="449"/>
      <c r="T423" s="449"/>
      <c r="U423" s="449"/>
    </row>
    <row r="424" spans="1:21" ht="37.5">
      <c r="A424" s="459">
        <v>423</v>
      </c>
      <c r="B424" s="105" t="s">
        <v>893</v>
      </c>
      <c r="C424" s="637" t="s">
        <v>909</v>
      </c>
      <c r="D424" s="107">
        <v>8</v>
      </c>
      <c r="E424" s="108"/>
      <c r="F424" s="619"/>
      <c r="G424" s="620">
        <v>0</v>
      </c>
      <c r="H424" s="621">
        <v>0</v>
      </c>
      <c r="I424" s="80"/>
      <c r="J424" s="80"/>
      <c r="K424" s="449"/>
      <c r="L424" s="449"/>
      <c r="M424" s="449"/>
      <c r="N424" s="449"/>
      <c r="O424" s="449"/>
      <c r="P424" s="449"/>
      <c r="Q424" s="449"/>
      <c r="R424" s="449"/>
      <c r="S424" s="449"/>
      <c r="T424" s="449"/>
      <c r="U424" s="449"/>
    </row>
    <row r="425" spans="1:21" ht="37.5">
      <c r="A425" s="459">
        <v>424</v>
      </c>
      <c r="B425" s="105" t="s">
        <v>894</v>
      </c>
      <c r="C425" s="637" t="s">
        <v>909</v>
      </c>
      <c r="D425" s="107">
        <v>3</v>
      </c>
      <c r="E425" s="108"/>
      <c r="F425" s="619"/>
      <c r="G425" s="620">
        <v>0</v>
      </c>
      <c r="H425" s="621">
        <v>0</v>
      </c>
      <c r="I425" s="80"/>
      <c r="J425" s="80"/>
      <c r="K425" s="449"/>
      <c r="L425" s="449"/>
      <c r="M425" s="449"/>
      <c r="N425" s="449"/>
      <c r="O425" s="449"/>
      <c r="P425" s="449"/>
      <c r="Q425" s="449"/>
      <c r="R425" s="449"/>
      <c r="S425" s="449"/>
      <c r="T425" s="449"/>
      <c r="U425" s="449"/>
    </row>
    <row r="426" spans="1:21" ht="37.5">
      <c r="A426" s="459">
        <v>425</v>
      </c>
      <c r="B426" s="105" t="s">
        <v>895</v>
      </c>
      <c r="C426" s="637" t="s">
        <v>910</v>
      </c>
      <c r="D426" s="107">
        <v>2</v>
      </c>
      <c r="E426" s="108"/>
      <c r="F426" s="619"/>
      <c r="G426" s="620">
        <v>0</v>
      </c>
      <c r="H426" s="621">
        <v>0</v>
      </c>
      <c r="I426" s="80"/>
      <c r="J426" s="80"/>
      <c r="K426" s="449"/>
      <c r="L426" s="449"/>
      <c r="M426" s="449"/>
      <c r="N426" s="449"/>
      <c r="O426" s="449"/>
      <c r="P426" s="449"/>
      <c r="Q426" s="449"/>
      <c r="R426" s="449"/>
      <c r="S426" s="449"/>
      <c r="T426" s="449"/>
      <c r="U426" s="449"/>
    </row>
    <row r="427" spans="1:21" ht="38.25" thickBot="1">
      <c r="A427" s="495">
        <v>426</v>
      </c>
      <c r="B427" s="109" t="s">
        <v>896</v>
      </c>
      <c r="C427" s="638" t="s">
        <v>910</v>
      </c>
      <c r="D427" s="111">
        <v>2</v>
      </c>
      <c r="E427" s="112"/>
      <c r="F427" s="639"/>
      <c r="G427" s="640">
        <v>0</v>
      </c>
      <c r="H427" s="621">
        <v>0</v>
      </c>
      <c r="I427" s="500"/>
      <c r="J427" s="500"/>
      <c r="K427" s="449"/>
      <c r="L427" s="449"/>
      <c r="M427" s="449"/>
      <c r="N427" s="449"/>
      <c r="O427" s="449"/>
      <c r="P427" s="449"/>
      <c r="Q427" s="449"/>
      <c r="R427" s="449"/>
      <c r="S427" s="449"/>
      <c r="T427" s="449"/>
      <c r="U427" s="449"/>
    </row>
    <row r="428" spans="1:21" ht="19.5" thickBot="1">
      <c r="A428" s="501"/>
      <c r="B428" s="502"/>
      <c r="C428" s="503"/>
      <c r="D428" s="537"/>
      <c r="E428" s="538"/>
      <c r="F428" s="641"/>
      <c r="G428" s="736">
        <f>+SUM(G2:G427)</f>
        <v>9758310</v>
      </c>
      <c r="H428" s="642">
        <v>219022726</v>
      </c>
      <c r="I428" s="507"/>
      <c r="J428" s="508"/>
      <c r="K428" s="449"/>
      <c r="L428" s="449"/>
      <c r="M428" s="449"/>
      <c r="N428" s="449"/>
      <c r="O428" s="449"/>
      <c r="P428" s="449"/>
      <c r="Q428" s="449"/>
      <c r="R428" s="449"/>
      <c r="S428" s="449"/>
      <c r="T428" s="449"/>
      <c r="U428" s="449"/>
    </row>
    <row r="429" spans="1:21" ht="18.75">
      <c r="A429" s="449"/>
      <c r="B429" s="465"/>
      <c r="C429" s="449"/>
      <c r="D429" s="539"/>
      <c r="E429" s="540"/>
      <c r="F429" s="540"/>
      <c r="G429" s="449"/>
      <c r="H429" s="541"/>
      <c r="I429" s="449"/>
      <c r="J429" s="449"/>
      <c r="K429" s="449"/>
      <c r="L429" s="449"/>
      <c r="M429" s="449"/>
      <c r="N429" s="449"/>
      <c r="O429" s="449"/>
      <c r="P429" s="449"/>
      <c r="Q429" s="449"/>
      <c r="R429" s="449"/>
      <c r="S429" s="449"/>
      <c r="T429" s="449"/>
      <c r="U429" s="449"/>
    </row>
    <row r="430" spans="1:21" ht="18.75">
      <c r="A430" s="449"/>
      <c r="B430" s="465"/>
      <c r="C430" s="449"/>
      <c r="D430" s="539"/>
      <c r="E430" s="540"/>
      <c r="F430" s="540"/>
      <c r="G430" s="449"/>
      <c r="H430" s="541"/>
      <c r="I430" s="449"/>
      <c r="J430" s="449"/>
      <c r="K430" s="449"/>
      <c r="L430" s="449"/>
      <c r="M430" s="449"/>
      <c r="N430" s="449"/>
      <c r="O430" s="449"/>
      <c r="P430" s="449"/>
      <c r="Q430" s="449"/>
      <c r="R430" s="449"/>
      <c r="S430" s="449"/>
      <c r="T430" s="449"/>
      <c r="U430" s="449"/>
    </row>
    <row r="431" spans="1:21" ht="18.75">
      <c r="A431" s="449"/>
      <c r="B431" s="465"/>
      <c r="C431" s="449"/>
      <c r="D431" s="539"/>
      <c r="E431" s="540"/>
      <c r="F431" s="540"/>
      <c r="G431" s="449"/>
      <c r="H431" s="541"/>
      <c r="I431" s="449"/>
      <c r="J431" s="449"/>
      <c r="K431" s="449"/>
      <c r="L431" s="449"/>
      <c r="M431" s="449"/>
      <c r="N431" s="449"/>
      <c r="O431" s="449"/>
      <c r="P431" s="449"/>
      <c r="Q431" s="449"/>
      <c r="R431" s="449"/>
      <c r="S431" s="449"/>
      <c r="T431" s="449"/>
      <c r="U431" s="449"/>
    </row>
    <row r="432" spans="1:21" ht="18.75">
      <c r="A432" s="449" t="s">
        <v>1488</v>
      </c>
      <c r="B432" s="465"/>
      <c r="C432" s="449"/>
      <c r="D432" s="539"/>
      <c r="E432" s="540"/>
      <c r="F432" s="540"/>
      <c r="G432" s="449"/>
      <c r="H432" s="541"/>
      <c r="I432" s="449"/>
      <c r="J432" s="449"/>
      <c r="K432" s="449"/>
      <c r="L432" s="449"/>
      <c r="M432" s="449"/>
      <c r="N432" s="449"/>
      <c r="O432" s="449"/>
      <c r="P432" s="449"/>
      <c r="Q432" s="449"/>
      <c r="R432" s="449"/>
      <c r="S432" s="449"/>
      <c r="T432" s="449"/>
      <c r="U432" s="449"/>
    </row>
    <row r="433" spans="1:21" ht="18.75">
      <c r="A433" s="449"/>
      <c r="B433" s="465"/>
      <c r="C433" s="449"/>
      <c r="D433" s="539"/>
      <c r="E433" s="540"/>
      <c r="F433" s="540"/>
      <c r="G433" s="449"/>
      <c r="H433" s="541"/>
      <c r="I433" s="449"/>
      <c r="J433" s="449"/>
      <c r="K433" s="449"/>
      <c r="L433" s="449"/>
      <c r="M433" s="449"/>
      <c r="N433" s="449"/>
      <c r="O433" s="449"/>
      <c r="P433" s="449"/>
      <c r="Q433" s="449"/>
      <c r="R433" s="449"/>
      <c r="S433" s="449"/>
      <c r="T433" s="449"/>
      <c r="U433" s="449"/>
    </row>
    <row r="434" spans="1:21" ht="18.75">
      <c r="A434" s="449"/>
      <c r="B434" s="465"/>
      <c r="C434" s="449"/>
      <c r="D434" s="539"/>
      <c r="E434" s="540"/>
      <c r="F434" s="540"/>
      <c r="G434" s="449"/>
      <c r="H434" s="541"/>
      <c r="I434" s="449"/>
      <c r="J434" s="449"/>
      <c r="K434" s="449"/>
      <c r="L434" s="449"/>
      <c r="M434" s="449"/>
      <c r="N434" s="449"/>
      <c r="O434" s="449"/>
      <c r="P434" s="449"/>
      <c r="Q434" s="449"/>
      <c r="R434" s="449"/>
      <c r="S434" s="449"/>
      <c r="T434" s="449"/>
      <c r="U434" s="449"/>
    </row>
    <row r="435" spans="1:21" ht="18.75">
      <c r="A435" s="449"/>
      <c r="B435" s="465"/>
      <c r="C435" s="449"/>
      <c r="D435" s="539"/>
      <c r="E435" s="540"/>
      <c r="F435" s="540"/>
      <c r="G435" s="449"/>
      <c r="H435" s="541"/>
      <c r="I435" s="449"/>
      <c r="J435" s="449"/>
      <c r="K435" s="449"/>
      <c r="L435" s="449"/>
      <c r="M435" s="449"/>
      <c r="N435" s="449"/>
      <c r="O435" s="449"/>
      <c r="P435" s="449"/>
      <c r="Q435" s="449"/>
      <c r="R435" s="449"/>
      <c r="S435" s="449"/>
      <c r="T435" s="449"/>
      <c r="U435" s="449"/>
    </row>
    <row r="436" spans="1:21" ht="18.75">
      <c r="A436" s="449"/>
      <c r="B436" s="465"/>
      <c r="C436" s="449"/>
      <c r="D436" s="539"/>
      <c r="E436" s="540"/>
      <c r="F436" s="540"/>
      <c r="G436" s="449"/>
      <c r="H436" s="541"/>
      <c r="I436" s="449"/>
      <c r="J436" s="449"/>
      <c r="K436" s="449"/>
      <c r="L436" s="449"/>
      <c r="M436" s="449"/>
      <c r="N436" s="449"/>
      <c r="O436" s="449"/>
      <c r="P436" s="449"/>
      <c r="Q436" s="449"/>
      <c r="R436" s="449"/>
      <c r="S436" s="449"/>
      <c r="T436" s="449"/>
      <c r="U436" s="449"/>
    </row>
    <row r="437" spans="1:21" ht="18.75">
      <c r="A437" s="449"/>
      <c r="B437" s="465"/>
      <c r="C437" s="449"/>
      <c r="D437" s="539"/>
      <c r="E437" s="540"/>
      <c r="F437" s="540"/>
      <c r="G437" s="449"/>
      <c r="H437" s="541"/>
      <c r="I437" s="449"/>
      <c r="J437" s="449"/>
      <c r="K437" s="449"/>
      <c r="L437" s="449"/>
      <c r="M437" s="449"/>
      <c r="N437" s="449"/>
      <c r="O437" s="449"/>
      <c r="P437" s="449"/>
      <c r="Q437" s="449"/>
      <c r="R437" s="449"/>
      <c r="S437" s="449"/>
      <c r="T437" s="449"/>
      <c r="U437" s="449"/>
    </row>
    <row r="438" spans="1:21" ht="18.75">
      <c r="A438" s="643" t="s">
        <v>1489</v>
      </c>
      <c r="B438" s="644"/>
      <c r="C438" s="449"/>
      <c r="D438" s="539"/>
      <c r="E438" s="540"/>
      <c r="F438" s="540"/>
      <c r="G438" s="449"/>
      <c r="H438" s="541"/>
      <c r="I438" s="449"/>
      <c r="J438" s="449"/>
      <c r="K438" s="449"/>
      <c r="L438" s="449"/>
      <c r="M438" s="449"/>
      <c r="N438" s="449"/>
      <c r="O438" s="449"/>
      <c r="P438" s="449"/>
      <c r="Q438" s="449"/>
      <c r="R438" s="449"/>
      <c r="S438" s="449"/>
      <c r="T438" s="449"/>
      <c r="U438" s="449"/>
    </row>
    <row r="439" spans="1:21" ht="18.75">
      <c r="A439" s="643" t="s">
        <v>1368</v>
      </c>
      <c r="B439" s="644"/>
      <c r="C439" s="449"/>
      <c r="D439" s="539"/>
      <c r="E439" s="540"/>
      <c r="F439" s="540"/>
      <c r="G439" s="449"/>
      <c r="H439" s="541"/>
      <c r="I439" s="449"/>
      <c r="J439" s="449"/>
      <c r="K439" s="449"/>
      <c r="L439" s="449"/>
      <c r="M439" s="449"/>
      <c r="N439" s="449"/>
      <c r="O439" s="449"/>
      <c r="P439" s="449"/>
      <c r="Q439" s="449"/>
      <c r="R439" s="449"/>
      <c r="S439" s="449"/>
      <c r="T439" s="449"/>
      <c r="U439" s="449"/>
    </row>
    <row r="440" spans="1:21" ht="18.75">
      <c r="A440" s="643" t="s">
        <v>1490</v>
      </c>
      <c r="B440" s="644"/>
      <c r="C440" s="449"/>
      <c r="D440" s="539"/>
      <c r="E440" s="540"/>
      <c r="F440" s="540"/>
      <c r="G440" s="449"/>
      <c r="H440" s="541"/>
      <c r="I440" s="449"/>
      <c r="J440" s="449"/>
      <c r="K440" s="449"/>
      <c r="L440" s="449"/>
      <c r="M440" s="449"/>
      <c r="N440" s="449"/>
      <c r="O440" s="449"/>
      <c r="P440" s="449"/>
      <c r="Q440" s="449"/>
      <c r="R440" s="449"/>
      <c r="S440" s="449"/>
      <c r="T440" s="449"/>
      <c r="U440" s="449"/>
    </row>
    <row r="441" spans="1:21" ht="18.75">
      <c r="A441" s="449"/>
      <c r="B441" s="465"/>
      <c r="C441" s="449"/>
      <c r="D441" s="539"/>
      <c r="E441" s="540"/>
      <c r="F441" s="540"/>
      <c r="G441" s="449"/>
      <c r="H441" s="541"/>
      <c r="I441" s="449"/>
      <c r="J441" s="449"/>
      <c r="K441" s="449"/>
      <c r="L441" s="449"/>
      <c r="M441" s="449"/>
      <c r="N441" s="449"/>
      <c r="O441" s="449"/>
      <c r="P441" s="449"/>
      <c r="Q441" s="449"/>
      <c r="R441" s="449"/>
      <c r="S441" s="449"/>
      <c r="T441" s="449"/>
      <c r="U441" s="449"/>
    </row>
    <row r="442" spans="1:21" ht="18.75">
      <c r="A442" s="449"/>
      <c r="B442" s="465"/>
      <c r="C442" s="449"/>
      <c r="D442" s="539"/>
      <c r="E442" s="540"/>
      <c r="F442" s="540"/>
      <c r="G442" s="449"/>
      <c r="H442" s="541"/>
      <c r="I442" s="449"/>
      <c r="J442" s="449"/>
      <c r="K442" s="449"/>
      <c r="L442" s="449"/>
      <c r="M442" s="449"/>
      <c r="N442" s="449"/>
      <c r="O442" s="449"/>
      <c r="P442" s="449"/>
      <c r="Q442" s="449"/>
      <c r="R442" s="449"/>
      <c r="S442" s="449"/>
      <c r="T442" s="449"/>
      <c r="U442" s="449"/>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sheetPr enableFormatConditionsCalculation="0">
    <tabColor rgb="FF00B050"/>
  </sheetPr>
  <dimension ref="A6:U593"/>
  <sheetViews>
    <sheetView topLeftCell="A419" workbookViewId="0">
      <selection activeCell="H437" sqref="H437"/>
    </sheetView>
  </sheetViews>
  <sheetFormatPr baseColWidth="10" defaultRowHeight="15"/>
  <cols>
    <col min="2" max="2" width="42.28515625" style="84" customWidth="1"/>
    <col min="4" max="4" width="10.85546875" style="113"/>
    <col min="5" max="6" width="10.85546875" style="611"/>
    <col min="8" max="8" width="10.85546875" style="612"/>
    <col min="10" max="10" width="10.85546875" style="609"/>
  </cols>
  <sheetData>
    <row r="6" spans="1:21">
      <c r="A6" s="995" t="s">
        <v>1394</v>
      </c>
      <c r="B6" s="995"/>
      <c r="C6" s="995"/>
      <c r="D6" s="995"/>
      <c r="E6" s="995"/>
      <c r="F6" s="995"/>
      <c r="G6" s="995"/>
      <c r="H6" s="995"/>
      <c r="I6" s="995"/>
      <c r="J6" s="996"/>
    </row>
    <row r="7" spans="1:21">
      <c r="A7" s="995" t="s">
        <v>1395</v>
      </c>
      <c r="B7" s="995"/>
      <c r="C7" s="995"/>
      <c r="D7" s="995"/>
      <c r="E7" s="995"/>
      <c r="F7" s="995"/>
      <c r="G7" s="995"/>
      <c r="H7" s="995"/>
      <c r="I7" s="995"/>
      <c r="J7" s="996"/>
    </row>
    <row r="8" spans="1:21">
      <c r="A8" s="997">
        <v>2015</v>
      </c>
      <c r="B8" s="997"/>
      <c r="C8" s="997"/>
      <c r="D8" s="997"/>
      <c r="E8" s="997"/>
      <c r="F8" s="997"/>
      <c r="G8" s="997"/>
      <c r="H8" s="997"/>
      <c r="I8" s="997"/>
      <c r="J8" s="998"/>
    </row>
    <row r="9" spans="1:21" s="48" customFormat="1" ht="33.75">
      <c r="A9" s="559" t="s">
        <v>3</v>
      </c>
      <c r="B9" s="559" t="s">
        <v>4</v>
      </c>
      <c r="C9" s="559" t="s">
        <v>6</v>
      </c>
      <c r="D9" s="560" t="s">
        <v>5</v>
      </c>
      <c r="E9" s="561" t="s">
        <v>377</v>
      </c>
      <c r="F9" s="562" t="s">
        <v>378</v>
      </c>
      <c r="G9" s="563" t="s">
        <v>379</v>
      </c>
      <c r="H9" s="562" t="s">
        <v>15</v>
      </c>
      <c r="I9" s="564" t="s">
        <v>380</v>
      </c>
      <c r="J9" s="564" t="s">
        <v>360</v>
      </c>
    </row>
    <row r="10" spans="1:21" ht="18.75">
      <c r="A10" s="565">
        <v>1</v>
      </c>
      <c r="B10" s="566" t="s">
        <v>31</v>
      </c>
      <c r="C10" s="567" t="s">
        <v>897</v>
      </c>
      <c r="D10" s="568">
        <v>4</v>
      </c>
      <c r="E10" s="569">
        <v>37084.199999999997</v>
      </c>
      <c r="F10" s="570">
        <v>5933.4719999999998</v>
      </c>
      <c r="G10" s="571">
        <v>43017.671999999999</v>
      </c>
      <c r="H10" s="572">
        <v>172070.68799999999</v>
      </c>
      <c r="I10" s="573" t="s">
        <v>523</v>
      </c>
      <c r="J10" s="574" t="s">
        <v>1379</v>
      </c>
      <c r="K10" s="449">
        <v>32530</v>
      </c>
      <c r="L10" s="449"/>
      <c r="M10" s="449"/>
      <c r="N10" s="449"/>
      <c r="O10" s="449"/>
      <c r="P10" s="449"/>
      <c r="Q10" s="449"/>
      <c r="R10" s="449"/>
      <c r="S10" s="449"/>
      <c r="T10" s="449"/>
      <c r="U10" s="449"/>
    </row>
    <row r="11" spans="1:21" ht="18.75">
      <c r="A11" s="565">
        <v>2</v>
      </c>
      <c r="B11" s="566" t="s">
        <v>32</v>
      </c>
      <c r="C11" s="567" t="s">
        <v>304</v>
      </c>
      <c r="D11" s="568">
        <v>40</v>
      </c>
      <c r="E11" s="569">
        <v>5585.9999999999991</v>
      </c>
      <c r="F11" s="570">
        <v>893.75999999999988</v>
      </c>
      <c r="G11" s="571">
        <v>6479.7599999999993</v>
      </c>
      <c r="H11" s="572">
        <v>259190.39999999997</v>
      </c>
      <c r="I11" s="573" t="s">
        <v>367</v>
      </c>
      <c r="J11" s="574" t="s">
        <v>1396</v>
      </c>
      <c r="K11" s="449">
        <v>4900</v>
      </c>
      <c r="L11" s="449"/>
      <c r="M11" s="449"/>
      <c r="N11" s="449"/>
      <c r="O11" s="449"/>
      <c r="P11" s="449"/>
      <c r="Q11" s="449"/>
      <c r="R11" s="449"/>
      <c r="S11" s="449"/>
      <c r="T11" s="449"/>
      <c r="U11" s="449"/>
    </row>
    <row r="12" spans="1:21" ht="18.75">
      <c r="A12" s="565">
        <v>3</v>
      </c>
      <c r="B12" s="566" t="s">
        <v>33</v>
      </c>
      <c r="C12" s="567" t="s">
        <v>304</v>
      </c>
      <c r="D12" s="568">
        <v>8</v>
      </c>
      <c r="E12" s="569">
        <v>5585.9999999999991</v>
      </c>
      <c r="F12" s="570">
        <v>893.75999999999988</v>
      </c>
      <c r="G12" s="571">
        <v>6479.7599999999993</v>
      </c>
      <c r="H12" s="572">
        <v>51838.079999999994</v>
      </c>
      <c r="I12" s="573" t="s">
        <v>367</v>
      </c>
      <c r="J12" s="574" t="s">
        <v>382</v>
      </c>
      <c r="K12" s="449">
        <v>4900</v>
      </c>
      <c r="L12" s="449"/>
      <c r="M12" s="449"/>
      <c r="N12" s="449"/>
      <c r="O12" s="449"/>
      <c r="P12" s="449"/>
      <c r="Q12" s="449"/>
      <c r="R12" s="449"/>
      <c r="S12" s="449"/>
      <c r="T12" s="449"/>
      <c r="U12" s="449"/>
    </row>
    <row r="13" spans="1:21" ht="18.75">
      <c r="A13" s="565">
        <v>4</v>
      </c>
      <c r="B13" s="566" t="s">
        <v>34</v>
      </c>
      <c r="C13" s="567" t="s">
        <v>304</v>
      </c>
      <c r="D13" s="568">
        <v>8</v>
      </c>
      <c r="E13" s="569">
        <v>5585.9999999999991</v>
      </c>
      <c r="F13" s="570">
        <v>893.75999999999988</v>
      </c>
      <c r="G13" s="571">
        <v>6479.7599999999993</v>
      </c>
      <c r="H13" s="572">
        <v>51838.079999999994</v>
      </c>
      <c r="I13" s="573" t="s">
        <v>367</v>
      </c>
      <c r="J13" s="574" t="s">
        <v>382</v>
      </c>
      <c r="K13" s="449">
        <v>4900</v>
      </c>
      <c r="L13" s="449"/>
      <c r="M13" s="449"/>
      <c r="N13" s="449"/>
      <c r="O13" s="449"/>
      <c r="P13" s="449"/>
      <c r="Q13" s="449"/>
      <c r="R13" s="449"/>
      <c r="S13" s="449"/>
      <c r="T13" s="449"/>
      <c r="U13" s="449"/>
    </row>
    <row r="14" spans="1:21" ht="18.75">
      <c r="A14" s="565">
        <v>5</v>
      </c>
      <c r="B14" s="566" t="s">
        <v>35</v>
      </c>
      <c r="C14" s="567" t="s">
        <v>304</v>
      </c>
      <c r="D14" s="568">
        <v>8</v>
      </c>
      <c r="E14" s="569">
        <v>5585.9999999999991</v>
      </c>
      <c r="F14" s="570">
        <v>893.75999999999988</v>
      </c>
      <c r="G14" s="571">
        <v>6479.7599999999993</v>
      </c>
      <c r="H14" s="572">
        <v>51838.079999999994</v>
      </c>
      <c r="I14" s="573" t="s">
        <v>367</v>
      </c>
      <c r="J14" s="574" t="s">
        <v>382</v>
      </c>
      <c r="K14" s="449">
        <v>4900</v>
      </c>
      <c r="L14" s="449"/>
      <c r="M14" s="449"/>
      <c r="N14" s="449"/>
      <c r="O14" s="449"/>
      <c r="P14" s="449"/>
      <c r="Q14" s="449"/>
      <c r="R14" s="449"/>
      <c r="S14" s="449"/>
      <c r="T14" s="449"/>
      <c r="U14" s="449"/>
    </row>
    <row r="15" spans="1:21" ht="18.75">
      <c r="A15" s="565">
        <v>6</v>
      </c>
      <c r="B15" s="566" t="s">
        <v>36</v>
      </c>
      <c r="C15" s="567" t="s">
        <v>304</v>
      </c>
      <c r="D15" s="568">
        <v>8</v>
      </c>
      <c r="E15" s="569">
        <v>5585.9999999999991</v>
      </c>
      <c r="F15" s="570">
        <v>893.75999999999988</v>
      </c>
      <c r="G15" s="571">
        <v>6479.7599999999993</v>
      </c>
      <c r="H15" s="572">
        <v>51838.079999999994</v>
      </c>
      <c r="I15" s="573" t="s">
        <v>367</v>
      </c>
      <c r="J15" s="574" t="s">
        <v>382</v>
      </c>
      <c r="K15" s="449">
        <v>4900</v>
      </c>
      <c r="L15" s="449"/>
      <c r="M15" s="449"/>
      <c r="N15" s="449"/>
      <c r="O15" s="449"/>
      <c r="P15" s="449"/>
      <c r="Q15" s="449"/>
      <c r="R15" s="449"/>
      <c r="S15" s="449"/>
      <c r="T15" s="449"/>
      <c r="U15" s="449"/>
    </row>
    <row r="16" spans="1:21" ht="18.75">
      <c r="A16" s="565">
        <v>7</v>
      </c>
      <c r="B16" s="566" t="s">
        <v>37</v>
      </c>
      <c r="C16" s="567" t="s">
        <v>304</v>
      </c>
      <c r="D16" s="568">
        <v>16</v>
      </c>
      <c r="E16" s="569">
        <v>5585.9999999999991</v>
      </c>
      <c r="F16" s="570">
        <v>893.75999999999988</v>
      </c>
      <c r="G16" s="571">
        <v>6479.7599999999993</v>
      </c>
      <c r="H16" s="572">
        <v>103676.15999999999</v>
      </c>
      <c r="I16" s="573" t="s">
        <v>367</v>
      </c>
      <c r="J16" s="574" t="s">
        <v>382</v>
      </c>
      <c r="K16" s="449">
        <v>4900</v>
      </c>
      <c r="L16" s="449"/>
      <c r="M16" s="449"/>
      <c r="N16" s="449"/>
      <c r="O16" s="449"/>
      <c r="P16" s="449"/>
      <c r="Q16" s="449"/>
      <c r="R16" s="449"/>
      <c r="S16" s="449"/>
      <c r="T16" s="449"/>
      <c r="U16" s="449"/>
    </row>
    <row r="17" spans="1:21" ht="18.75">
      <c r="A17" s="565">
        <v>8</v>
      </c>
      <c r="B17" s="566" t="s">
        <v>38</v>
      </c>
      <c r="C17" s="567" t="s">
        <v>304</v>
      </c>
      <c r="D17" s="568">
        <v>8</v>
      </c>
      <c r="E17" s="569">
        <v>5585.9999999999991</v>
      </c>
      <c r="F17" s="570">
        <v>893.75999999999988</v>
      </c>
      <c r="G17" s="571">
        <v>6479.7599999999993</v>
      </c>
      <c r="H17" s="572">
        <v>51838.079999999994</v>
      </c>
      <c r="I17" s="573" t="s">
        <v>367</v>
      </c>
      <c r="J17" s="574" t="s">
        <v>382</v>
      </c>
      <c r="K17" s="449">
        <v>4900</v>
      </c>
      <c r="L17" s="449"/>
      <c r="M17" s="449"/>
      <c r="N17" s="449"/>
      <c r="O17" s="449"/>
      <c r="P17" s="449"/>
      <c r="Q17" s="449"/>
      <c r="R17" s="449"/>
      <c r="S17" s="449"/>
      <c r="T17" s="449"/>
      <c r="U17" s="449"/>
    </row>
    <row r="18" spans="1:21" ht="18.75">
      <c r="A18" s="565">
        <v>9</v>
      </c>
      <c r="B18" s="566" t="s">
        <v>39</v>
      </c>
      <c r="C18" s="567" t="s">
        <v>304</v>
      </c>
      <c r="D18" s="568">
        <v>4</v>
      </c>
      <c r="E18" s="569">
        <v>5585.9999999999991</v>
      </c>
      <c r="F18" s="570">
        <v>893.75999999999988</v>
      </c>
      <c r="G18" s="571">
        <v>6479.7599999999993</v>
      </c>
      <c r="H18" s="572">
        <v>25919.039999999997</v>
      </c>
      <c r="I18" s="573" t="s">
        <v>367</v>
      </c>
      <c r="J18" s="574" t="s">
        <v>382</v>
      </c>
      <c r="K18" s="449">
        <v>4900</v>
      </c>
      <c r="L18" s="449"/>
      <c r="M18" s="449"/>
      <c r="N18" s="449"/>
      <c r="O18" s="449"/>
      <c r="P18" s="449"/>
      <c r="Q18" s="449"/>
      <c r="R18" s="449"/>
      <c r="S18" s="449"/>
      <c r="T18" s="449"/>
      <c r="U18" s="449"/>
    </row>
    <row r="19" spans="1:21" ht="18.75">
      <c r="A19" s="565">
        <v>10</v>
      </c>
      <c r="B19" s="566" t="s">
        <v>40</v>
      </c>
      <c r="C19" s="567" t="s">
        <v>304</v>
      </c>
      <c r="D19" s="568">
        <v>8</v>
      </c>
      <c r="E19" s="569">
        <v>5585.9999999999991</v>
      </c>
      <c r="F19" s="570">
        <v>893.75999999999988</v>
      </c>
      <c r="G19" s="571">
        <v>6479.7599999999993</v>
      </c>
      <c r="H19" s="572">
        <v>51838.079999999994</v>
      </c>
      <c r="I19" s="573" t="s">
        <v>367</v>
      </c>
      <c r="J19" s="574" t="s">
        <v>382</v>
      </c>
      <c r="K19" s="449">
        <v>4900</v>
      </c>
      <c r="L19" s="449"/>
      <c r="M19" s="449"/>
      <c r="N19" s="449"/>
      <c r="O19" s="449"/>
      <c r="P19" s="449"/>
      <c r="Q19" s="449"/>
      <c r="R19" s="449"/>
      <c r="S19" s="449"/>
      <c r="T19" s="449"/>
      <c r="U19" s="449"/>
    </row>
    <row r="20" spans="1:21" ht="18.75">
      <c r="A20" s="565">
        <v>11</v>
      </c>
      <c r="B20" s="566" t="s">
        <v>740</v>
      </c>
      <c r="C20" s="567" t="s">
        <v>304</v>
      </c>
      <c r="D20" s="568">
        <v>8</v>
      </c>
      <c r="E20" s="569">
        <v>5585.9999999999991</v>
      </c>
      <c r="F20" s="570">
        <v>893.75999999999988</v>
      </c>
      <c r="G20" s="571">
        <v>6479.7599999999993</v>
      </c>
      <c r="H20" s="572">
        <v>51838.079999999994</v>
      </c>
      <c r="I20" s="573" t="s">
        <v>367</v>
      </c>
      <c r="J20" s="574" t="s">
        <v>382</v>
      </c>
      <c r="K20" s="449">
        <v>4900</v>
      </c>
      <c r="L20" s="449"/>
      <c r="M20" s="449"/>
      <c r="N20" s="449"/>
      <c r="O20" s="449"/>
      <c r="P20" s="449"/>
      <c r="Q20" s="449"/>
      <c r="R20" s="449"/>
      <c r="S20" s="449"/>
      <c r="T20" s="449"/>
      <c r="U20" s="449"/>
    </row>
    <row r="21" spans="1:21" ht="18.75">
      <c r="A21" s="565">
        <v>12</v>
      </c>
      <c r="B21" s="566" t="s">
        <v>42</v>
      </c>
      <c r="C21" s="567" t="s">
        <v>304</v>
      </c>
      <c r="D21" s="568">
        <v>68</v>
      </c>
      <c r="E21" s="569">
        <v>5585.9999999999991</v>
      </c>
      <c r="F21" s="570">
        <v>893.75999999999988</v>
      </c>
      <c r="G21" s="571">
        <v>6479.7599999999993</v>
      </c>
      <c r="H21" s="572">
        <v>440623.67999999993</v>
      </c>
      <c r="I21" s="573" t="s">
        <v>367</v>
      </c>
      <c r="J21" s="574" t="s">
        <v>382</v>
      </c>
      <c r="K21" s="449">
        <v>4900</v>
      </c>
      <c r="L21" s="449"/>
      <c r="M21" s="449"/>
      <c r="N21" s="449"/>
      <c r="O21" s="449"/>
      <c r="P21" s="449"/>
      <c r="Q21" s="449"/>
      <c r="R21" s="449"/>
      <c r="S21" s="449"/>
      <c r="T21" s="449"/>
      <c r="U21" s="449"/>
    </row>
    <row r="22" spans="1:21" ht="18.75">
      <c r="A22" s="565">
        <v>13</v>
      </c>
      <c r="B22" s="566" t="s">
        <v>43</v>
      </c>
      <c r="C22" s="567" t="s">
        <v>304</v>
      </c>
      <c r="D22" s="568">
        <v>8</v>
      </c>
      <c r="E22" s="569">
        <v>5585.9999999999991</v>
      </c>
      <c r="F22" s="570">
        <v>893.75999999999988</v>
      </c>
      <c r="G22" s="571">
        <v>6479.7599999999993</v>
      </c>
      <c r="H22" s="572">
        <v>51838.079999999994</v>
      </c>
      <c r="I22" s="573" t="s">
        <v>367</v>
      </c>
      <c r="J22" s="574" t="s">
        <v>382</v>
      </c>
      <c r="K22" s="449">
        <v>4900</v>
      </c>
      <c r="L22" s="449"/>
      <c r="M22" s="449"/>
      <c r="N22" s="449"/>
      <c r="O22" s="449"/>
      <c r="P22" s="449"/>
      <c r="Q22" s="449"/>
      <c r="R22" s="449"/>
      <c r="S22" s="449"/>
      <c r="T22" s="449"/>
      <c r="U22" s="449"/>
    </row>
    <row r="23" spans="1:21" ht="18.75">
      <c r="A23" s="565">
        <v>14</v>
      </c>
      <c r="B23" s="566" t="s">
        <v>44</v>
      </c>
      <c r="C23" s="567" t="s">
        <v>304</v>
      </c>
      <c r="D23" s="568">
        <v>8</v>
      </c>
      <c r="E23" s="569">
        <v>5585.9999999999991</v>
      </c>
      <c r="F23" s="570">
        <v>893.75999999999988</v>
      </c>
      <c r="G23" s="571">
        <v>6479.7599999999993</v>
      </c>
      <c r="H23" s="572">
        <v>51838.079999999994</v>
      </c>
      <c r="I23" s="573" t="s">
        <v>367</v>
      </c>
      <c r="J23" s="574" t="s">
        <v>382</v>
      </c>
      <c r="K23" s="449">
        <v>4900</v>
      </c>
      <c r="L23" s="449"/>
      <c r="M23" s="449"/>
      <c r="N23" s="449"/>
      <c r="O23" s="449"/>
      <c r="P23" s="449"/>
      <c r="Q23" s="449"/>
      <c r="R23" s="449"/>
      <c r="S23" s="449"/>
      <c r="T23" s="449"/>
      <c r="U23" s="449"/>
    </row>
    <row r="24" spans="1:21" ht="18.75">
      <c r="A24" s="565">
        <v>15</v>
      </c>
      <c r="B24" s="566" t="s">
        <v>47</v>
      </c>
      <c r="C24" s="567" t="s">
        <v>304</v>
      </c>
      <c r="D24" s="568">
        <v>2</v>
      </c>
      <c r="E24" s="569">
        <v>0</v>
      </c>
      <c r="F24" s="570"/>
      <c r="G24" s="571">
        <v>0</v>
      </c>
      <c r="H24" s="572">
        <v>0</v>
      </c>
      <c r="I24" s="573"/>
      <c r="J24" s="574"/>
      <c r="K24" s="449"/>
      <c r="L24" s="449"/>
      <c r="M24" s="449"/>
      <c r="N24" s="449"/>
      <c r="O24" s="449"/>
      <c r="P24" s="449"/>
      <c r="Q24" s="449"/>
      <c r="R24" s="449"/>
      <c r="S24" s="449"/>
      <c r="T24" s="449"/>
      <c r="U24" s="449"/>
    </row>
    <row r="25" spans="1:21" ht="22.5">
      <c r="A25" s="565">
        <v>16</v>
      </c>
      <c r="B25" s="566" t="s">
        <v>45</v>
      </c>
      <c r="C25" s="567" t="s">
        <v>305</v>
      </c>
      <c r="D25" s="568">
        <v>8</v>
      </c>
      <c r="E25" s="569">
        <v>8219.4</v>
      </c>
      <c r="F25" s="570">
        <v>1315.104</v>
      </c>
      <c r="G25" s="571">
        <v>9534.503999999999</v>
      </c>
      <c r="H25" s="572">
        <v>76276.031999999992</v>
      </c>
      <c r="I25" s="573" t="s">
        <v>385</v>
      </c>
      <c r="J25" s="575" t="s">
        <v>386</v>
      </c>
      <c r="K25" s="449">
        <v>7210</v>
      </c>
      <c r="L25" s="449"/>
      <c r="M25" s="449"/>
      <c r="N25" s="449"/>
      <c r="O25" s="449"/>
      <c r="P25" s="449"/>
      <c r="Q25" s="449"/>
      <c r="R25" s="449"/>
      <c r="S25" s="449"/>
      <c r="T25" s="449"/>
      <c r="U25" s="449"/>
    </row>
    <row r="26" spans="1:21" ht="22.5">
      <c r="A26" s="565">
        <v>17</v>
      </c>
      <c r="B26" s="566" t="s">
        <v>46</v>
      </c>
      <c r="C26" s="567" t="s">
        <v>305</v>
      </c>
      <c r="D26" s="568">
        <v>4</v>
      </c>
      <c r="E26" s="569">
        <v>8219.4</v>
      </c>
      <c r="F26" s="570">
        <v>1315.104</v>
      </c>
      <c r="G26" s="571">
        <v>9534.503999999999</v>
      </c>
      <c r="H26" s="572">
        <v>38138.015999999996</v>
      </c>
      <c r="I26" s="573" t="s">
        <v>385</v>
      </c>
      <c r="J26" s="575" t="s">
        <v>386</v>
      </c>
      <c r="K26" s="449">
        <v>7210</v>
      </c>
      <c r="L26" s="449"/>
      <c r="M26" s="449"/>
      <c r="N26" s="449"/>
      <c r="O26" s="449"/>
      <c r="P26" s="449"/>
      <c r="Q26" s="449"/>
      <c r="R26" s="449"/>
      <c r="S26" s="449"/>
      <c r="T26" s="449"/>
      <c r="U26" s="449"/>
    </row>
    <row r="27" spans="1:21" ht="18.75">
      <c r="A27" s="565">
        <v>18</v>
      </c>
      <c r="B27" s="566" t="s">
        <v>48</v>
      </c>
      <c r="C27" s="567" t="s">
        <v>306</v>
      </c>
      <c r="D27" s="568">
        <v>248</v>
      </c>
      <c r="E27" s="569">
        <v>2004.12</v>
      </c>
      <c r="F27" s="570">
        <v>0</v>
      </c>
      <c r="G27" s="571">
        <v>2004.12</v>
      </c>
      <c r="H27" s="572">
        <v>497021.75999999995</v>
      </c>
      <c r="I27" s="573" t="s">
        <v>369</v>
      </c>
      <c r="J27" s="574" t="s">
        <v>1397</v>
      </c>
      <c r="K27" s="449">
        <v>1758</v>
      </c>
      <c r="L27" s="449"/>
      <c r="M27" s="449"/>
      <c r="N27" s="449"/>
      <c r="O27" s="449"/>
      <c r="P27" s="449"/>
      <c r="Q27" s="449"/>
      <c r="R27" s="449"/>
      <c r="S27" s="449"/>
      <c r="T27" s="449"/>
      <c r="U27" s="449"/>
    </row>
    <row r="28" spans="1:21" ht="18.75">
      <c r="A28" s="565">
        <v>19</v>
      </c>
      <c r="B28" s="566" t="s">
        <v>49</v>
      </c>
      <c r="C28" s="567" t="s">
        <v>897</v>
      </c>
      <c r="D28" s="568">
        <v>4</v>
      </c>
      <c r="E28" s="569">
        <v>38247</v>
      </c>
      <c r="F28" s="570">
        <v>0</v>
      </c>
      <c r="G28" s="571">
        <v>38247</v>
      </c>
      <c r="H28" s="572">
        <v>152988</v>
      </c>
      <c r="I28" s="573" t="s">
        <v>523</v>
      </c>
      <c r="J28" s="574" t="s">
        <v>1379</v>
      </c>
      <c r="K28" s="449">
        <v>33550</v>
      </c>
      <c r="L28" s="449"/>
      <c r="M28" s="449"/>
      <c r="N28" s="449"/>
      <c r="O28" s="449"/>
      <c r="P28" s="449"/>
      <c r="Q28" s="449"/>
      <c r="R28" s="449"/>
      <c r="S28" s="449"/>
      <c r="T28" s="449"/>
      <c r="U28" s="449"/>
    </row>
    <row r="29" spans="1:21" s="84" customFormat="1" ht="18.75">
      <c r="A29" s="565">
        <v>20</v>
      </c>
      <c r="B29" s="566" t="s">
        <v>50</v>
      </c>
      <c r="C29" s="567" t="s">
        <v>308</v>
      </c>
      <c r="D29" s="568">
        <v>120</v>
      </c>
      <c r="E29" s="569">
        <v>6309.9</v>
      </c>
      <c r="F29" s="570">
        <v>0</v>
      </c>
      <c r="G29" s="571">
        <v>6309.9</v>
      </c>
      <c r="H29" s="572">
        <v>757188</v>
      </c>
      <c r="I29" s="576" t="s">
        <v>489</v>
      </c>
      <c r="J29" s="574" t="s">
        <v>1398</v>
      </c>
      <c r="K29" s="465">
        <v>5535</v>
      </c>
      <c r="L29" s="465"/>
      <c r="M29" s="465"/>
      <c r="N29" s="465"/>
      <c r="O29" s="465"/>
      <c r="P29" s="465"/>
      <c r="Q29" s="465"/>
      <c r="R29" s="465"/>
      <c r="S29" s="465"/>
      <c r="T29" s="465"/>
      <c r="U29" s="465"/>
    </row>
    <row r="30" spans="1:21" ht="18.75">
      <c r="A30" s="565">
        <v>21</v>
      </c>
      <c r="B30" s="566" t="s">
        <v>51</v>
      </c>
      <c r="C30" s="567" t="s">
        <v>305</v>
      </c>
      <c r="D30" s="568">
        <v>8000</v>
      </c>
      <c r="E30" s="569">
        <v>25.08</v>
      </c>
      <c r="F30" s="570">
        <v>4.0127999999999995</v>
      </c>
      <c r="G30" s="571">
        <v>29.092799999999997</v>
      </c>
      <c r="H30" s="572">
        <v>232742.39999999997</v>
      </c>
      <c r="I30" s="573" t="s">
        <v>387</v>
      </c>
      <c r="J30" s="574" t="s">
        <v>1399</v>
      </c>
      <c r="K30" s="449">
        <v>22</v>
      </c>
      <c r="L30" s="449"/>
      <c r="M30" s="449"/>
      <c r="N30" s="449"/>
      <c r="O30" s="449"/>
      <c r="P30" s="449"/>
      <c r="Q30" s="449"/>
      <c r="R30" s="449"/>
      <c r="S30" s="449"/>
      <c r="T30" s="449"/>
      <c r="U30" s="449"/>
    </row>
    <row r="31" spans="1:21" s="97" customFormat="1" ht="18.75">
      <c r="A31" s="565">
        <v>22</v>
      </c>
      <c r="B31" s="577" t="s">
        <v>741</v>
      </c>
      <c r="C31" s="578" t="s">
        <v>305</v>
      </c>
      <c r="D31" s="568">
        <v>120</v>
      </c>
      <c r="E31" s="579">
        <v>1643.8799999999999</v>
      </c>
      <c r="F31" s="580"/>
      <c r="G31" s="581">
        <v>1643.8799999999999</v>
      </c>
      <c r="H31" s="582">
        <v>197265.59999999998</v>
      </c>
      <c r="I31" s="583" t="s">
        <v>417</v>
      </c>
      <c r="J31" s="575" t="s">
        <v>1400</v>
      </c>
      <c r="K31" s="482">
        <v>1442</v>
      </c>
      <c r="L31" s="482"/>
      <c r="M31" s="482"/>
      <c r="N31" s="482"/>
      <c r="O31" s="482"/>
      <c r="P31" s="482"/>
      <c r="Q31" s="482"/>
      <c r="R31" s="482"/>
      <c r="S31" s="482"/>
      <c r="T31" s="482"/>
      <c r="U31" s="482"/>
    </row>
    <row r="32" spans="1:21" ht="18.75">
      <c r="A32" s="565">
        <v>23</v>
      </c>
      <c r="B32" s="566" t="s">
        <v>52</v>
      </c>
      <c r="C32" s="567" t="s">
        <v>305</v>
      </c>
      <c r="D32" s="568">
        <v>120</v>
      </c>
      <c r="E32" s="569">
        <v>5016</v>
      </c>
      <c r="F32" s="570"/>
      <c r="G32" s="571">
        <v>5016</v>
      </c>
      <c r="H32" s="572">
        <v>601920</v>
      </c>
      <c r="I32" s="573" t="s">
        <v>417</v>
      </c>
      <c r="J32" s="573" t="s">
        <v>1401</v>
      </c>
      <c r="K32" s="449">
        <v>4400</v>
      </c>
      <c r="L32" s="449"/>
      <c r="M32" s="449"/>
      <c r="N32" s="449"/>
      <c r="O32" s="449"/>
      <c r="P32" s="449"/>
      <c r="Q32" s="449"/>
      <c r="R32" s="449"/>
      <c r="S32" s="449"/>
      <c r="T32" s="449"/>
      <c r="U32" s="449"/>
    </row>
    <row r="33" spans="1:21" ht="18.75">
      <c r="A33" s="565">
        <v>24</v>
      </c>
      <c r="B33" s="566" t="s">
        <v>742</v>
      </c>
      <c r="C33" s="567" t="s">
        <v>309</v>
      </c>
      <c r="D33" s="568">
        <v>4</v>
      </c>
      <c r="E33" s="569">
        <v>455999.99999999994</v>
      </c>
      <c r="F33" s="570"/>
      <c r="G33" s="571">
        <v>455999.99999999994</v>
      </c>
      <c r="H33" s="572">
        <v>1823999.9999999998</v>
      </c>
      <c r="I33" s="573" t="s">
        <v>1402</v>
      </c>
      <c r="J33" s="574" t="s">
        <v>1023</v>
      </c>
      <c r="K33" s="449">
        <v>400000</v>
      </c>
      <c r="L33" s="449"/>
      <c r="M33" s="449"/>
      <c r="N33" s="449"/>
      <c r="O33" s="449"/>
      <c r="P33" s="449"/>
      <c r="Q33" s="449"/>
      <c r="R33" s="449"/>
      <c r="S33" s="449"/>
      <c r="T33" s="449"/>
      <c r="U33" s="449"/>
    </row>
    <row r="34" spans="1:21" ht="18.75">
      <c r="A34" s="565">
        <v>25</v>
      </c>
      <c r="B34" s="566" t="s">
        <v>743</v>
      </c>
      <c r="C34" s="567" t="s">
        <v>310</v>
      </c>
      <c r="D34" s="568">
        <v>4</v>
      </c>
      <c r="E34" s="569">
        <v>323001.89999999997</v>
      </c>
      <c r="F34" s="570"/>
      <c r="G34" s="571">
        <v>323001.89999999997</v>
      </c>
      <c r="H34" s="572">
        <v>1292007.5999999999</v>
      </c>
      <c r="I34" s="573" t="s">
        <v>1402</v>
      </c>
      <c r="J34" s="574" t="s">
        <v>1023</v>
      </c>
      <c r="K34" s="584">
        <v>283335</v>
      </c>
      <c r="L34" s="449"/>
      <c r="M34" s="449"/>
      <c r="N34" s="449"/>
      <c r="O34" s="449"/>
      <c r="P34" s="449"/>
      <c r="Q34" s="449"/>
      <c r="R34" s="449"/>
      <c r="S34" s="449"/>
      <c r="T34" s="449"/>
      <c r="U34" s="449"/>
    </row>
    <row r="35" spans="1:21" ht="18.75">
      <c r="A35" s="565">
        <v>26</v>
      </c>
      <c r="B35" s="566" t="s">
        <v>744</v>
      </c>
      <c r="C35" s="567" t="s">
        <v>310</v>
      </c>
      <c r="D35" s="568">
        <v>4</v>
      </c>
      <c r="E35" s="569">
        <v>323001.89999999997</v>
      </c>
      <c r="F35" s="570"/>
      <c r="G35" s="571">
        <v>323001.89999999997</v>
      </c>
      <c r="H35" s="572">
        <v>1292007.5999999999</v>
      </c>
      <c r="I35" s="573" t="s">
        <v>1402</v>
      </c>
      <c r="J35" s="574" t="s">
        <v>1023</v>
      </c>
      <c r="K35" s="463">
        <v>283335</v>
      </c>
      <c r="L35" s="449"/>
      <c r="M35" s="449"/>
      <c r="N35" s="449"/>
      <c r="O35" s="449"/>
      <c r="P35" s="449"/>
      <c r="Q35" s="449"/>
      <c r="R35" s="449"/>
      <c r="S35" s="449"/>
      <c r="T35" s="449"/>
      <c r="U35" s="449"/>
    </row>
    <row r="36" spans="1:21" s="97" customFormat="1" ht="24">
      <c r="A36" s="565">
        <v>27</v>
      </c>
      <c r="B36" s="578" t="s">
        <v>745</v>
      </c>
      <c r="C36" s="578" t="s">
        <v>305</v>
      </c>
      <c r="D36" s="568">
        <v>40</v>
      </c>
      <c r="E36" s="579">
        <v>12162.66</v>
      </c>
      <c r="F36" s="580"/>
      <c r="G36" s="581">
        <v>12162.66</v>
      </c>
      <c r="H36" s="582">
        <v>486506.4</v>
      </c>
      <c r="I36" s="583" t="s">
        <v>417</v>
      </c>
      <c r="J36" s="585" t="s">
        <v>1403</v>
      </c>
      <c r="K36" s="482">
        <v>10669</v>
      </c>
      <c r="L36" s="482"/>
      <c r="M36" s="482"/>
      <c r="N36" s="482"/>
      <c r="O36" s="482"/>
      <c r="P36" s="482"/>
      <c r="Q36" s="482"/>
      <c r="R36" s="482"/>
      <c r="S36" s="482"/>
      <c r="T36" s="482"/>
      <c r="U36" s="482"/>
    </row>
    <row r="37" spans="1:21" ht="18.75">
      <c r="A37" s="565">
        <v>28</v>
      </c>
      <c r="B37" s="578" t="s">
        <v>746</v>
      </c>
      <c r="C37" s="578" t="s">
        <v>305</v>
      </c>
      <c r="D37" s="568">
        <v>40</v>
      </c>
      <c r="E37" s="569">
        <v>23642.46</v>
      </c>
      <c r="F37" s="570"/>
      <c r="G37" s="571">
        <v>23642.46</v>
      </c>
      <c r="H37" s="572">
        <v>945698.39999999991</v>
      </c>
      <c r="I37" s="573" t="s">
        <v>1402</v>
      </c>
      <c r="J37" s="574" t="s">
        <v>1037</v>
      </c>
      <c r="K37" s="463">
        <v>20739</v>
      </c>
      <c r="L37" s="449"/>
      <c r="M37" s="449"/>
      <c r="N37" s="449"/>
      <c r="O37" s="449"/>
      <c r="P37" s="449"/>
      <c r="Q37" s="449"/>
      <c r="R37" s="449"/>
      <c r="S37" s="449"/>
      <c r="T37" s="449"/>
      <c r="U37" s="449"/>
    </row>
    <row r="38" spans="1:21" s="97" customFormat="1" ht="22.5">
      <c r="A38" s="565">
        <v>29</v>
      </c>
      <c r="B38" s="566" t="s">
        <v>747</v>
      </c>
      <c r="C38" s="567" t="s">
        <v>305</v>
      </c>
      <c r="D38" s="568">
        <v>60</v>
      </c>
      <c r="E38" s="579">
        <v>9672.9</v>
      </c>
      <c r="F38" s="580"/>
      <c r="G38" s="581">
        <v>9672.9</v>
      </c>
      <c r="H38" s="582">
        <v>580374</v>
      </c>
      <c r="I38" s="583" t="s">
        <v>417</v>
      </c>
      <c r="J38" s="575" t="s">
        <v>1404</v>
      </c>
      <c r="K38" s="482">
        <v>8485</v>
      </c>
      <c r="L38" s="482"/>
      <c r="M38" s="482"/>
      <c r="N38" s="482"/>
      <c r="O38" s="482"/>
      <c r="P38" s="482"/>
      <c r="Q38" s="482"/>
      <c r="R38" s="482"/>
      <c r="S38" s="482"/>
      <c r="T38" s="482"/>
      <c r="U38" s="482"/>
    </row>
    <row r="39" spans="1:21" s="97" customFormat="1" ht="22.5">
      <c r="A39" s="565">
        <v>30</v>
      </c>
      <c r="B39" s="566" t="s">
        <v>53</v>
      </c>
      <c r="C39" s="567" t="s">
        <v>305</v>
      </c>
      <c r="D39" s="568">
        <v>60</v>
      </c>
      <c r="E39" s="579">
        <v>15503.999999999998</v>
      </c>
      <c r="F39" s="580"/>
      <c r="G39" s="581">
        <v>15503.999999999998</v>
      </c>
      <c r="H39" s="582">
        <v>930239.99999999988</v>
      </c>
      <c r="I39" s="583" t="s">
        <v>1402</v>
      </c>
      <c r="J39" s="574" t="s">
        <v>1033</v>
      </c>
      <c r="K39" s="482">
        <v>13600</v>
      </c>
      <c r="L39" s="482"/>
      <c r="M39" s="482"/>
      <c r="N39" s="482"/>
      <c r="O39" s="482"/>
      <c r="P39" s="482"/>
      <c r="Q39" s="482"/>
      <c r="R39" s="482"/>
      <c r="S39" s="482"/>
      <c r="T39" s="482"/>
      <c r="U39" s="482"/>
    </row>
    <row r="40" spans="1:21" ht="18.75">
      <c r="A40" s="565">
        <v>31</v>
      </c>
      <c r="B40" s="566" t="s">
        <v>54</v>
      </c>
      <c r="C40" s="567" t="s">
        <v>305</v>
      </c>
      <c r="D40" s="568">
        <v>20</v>
      </c>
      <c r="E40" s="569">
        <v>100800.00000000001</v>
      </c>
      <c r="F40" s="570"/>
      <c r="G40" s="571">
        <v>100800.00000000001</v>
      </c>
      <c r="H40" s="572">
        <v>2016000.0000000002</v>
      </c>
      <c r="I40" s="573" t="s">
        <v>1402</v>
      </c>
      <c r="J40" s="574" t="s">
        <v>1033</v>
      </c>
      <c r="K40" s="463">
        <v>90000</v>
      </c>
      <c r="L40" s="449"/>
      <c r="M40" s="449"/>
      <c r="N40" s="449"/>
      <c r="O40" s="449"/>
      <c r="P40" s="449"/>
      <c r="Q40" s="449"/>
      <c r="R40" s="449"/>
      <c r="S40" s="449"/>
      <c r="T40" s="449"/>
      <c r="U40" s="449"/>
    </row>
    <row r="41" spans="1:21" s="97" customFormat="1" ht="18.75">
      <c r="A41" s="565">
        <v>32</v>
      </c>
      <c r="B41" s="578" t="s">
        <v>748</v>
      </c>
      <c r="C41" s="578" t="s">
        <v>305</v>
      </c>
      <c r="D41" s="568">
        <v>40</v>
      </c>
      <c r="E41" s="579">
        <v>20520</v>
      </c>
      <c r="F41" s="580"/>
      <c r="G41" s="581">
        <v>20520</v>
      </c>
      <c r="H41" s="582">
        <v>820800</v>
      </c>
      <c r="I41" s="583" t="s">
        <v>1402</v>
      </c>
      <c r="J41" s="573" t="s">
        <v>1023</v>
      </c>
      <c r="K41" s="482">
        <v>18000</v>
      </c>
      <c r="L41" s="482"/>
      <c r="M41" s="482"/>
      <c r="N41" s="482"/>
      <c r="O41" s="482"/>
      <c r="P41" s="482"/>
      <c r="Q41" s="482"/>
      <c r="R41" s="482"/>
      <c r="S41" s="482"/>
      <c r="T41" s="482"/>
      <c r="U41" s="482"/>
    </row>
    <row r="42" spans="1:21" ht="22.5">
      <c r="A42" s="565">
        <v>33</v>
      </c>
      <c r="B42" s="566" t="s">
        <v>749</v>
      </c>
      <c r="C42" s="567" t="s">
        <v>305</v>
      </c>
      <c r="D42" s="568">
        <v>40</v>
      </c>
      <c r="E42" s="569">
        <v>13679.999999999998</v>
      </c>
      <c r="F42" s="570"/>
      <c r="G42" s="571">
        <v>13679.999999999998</v>
      </c>
      <c r="H42" s="572">
        <v>547199.99999999988</v>
      </c>
      <c r="I42" s="573" t="s">
        <v>1402</v>
      </c>
      <c r="J42" s="574" t="s">
        <v>1033</v>
      </c>
      <c r="K42" s="463">
        <v>12000</v>
      </c>
      <c r="L42" s="449"/>
      <c r="M42" s="449"/>
      <c r="N42" s="449"/>
      <c r="O42" s="449"/>
      <c r="P42" s="449"/>
      <c r="Q42" s="449"/>
      <c r="R42" s="449"/>
      <c r="S42" s="449"/>
      <c r="T42" s="449"/>
      <c r="U42" s="449"/>
    </row>
    <row r="43" spans="1:21" ht="22.5">
      <c r="A43" s="565">
        <v>34</v>
      </c>
      <c r="B43" s="566" t="s">
        <v>750</v>
      </c>
      <c r="C43" s="567" t="s">
        <v>305</v>
      </c>
      <c r="D43" s="568">
        <v>40</v>
      </c>
      <c r="E43" s="569">
        <v>15503.999999999998</v>
      </c>
      <c r="F43" s="570"/>
      <c r="G43" s="571">
        <v>15503.999999999998</v>
      </c>
      <c r="H43" s="572">
        <v>620159.99999999988</v>
      </c>
      <c r="I43" s="573" t="s">
        <v>1402</v>
      </c>
      <c r="J43" s="574" t="s">
        <v>1033</v>
      </c>
      <c r="K43" s="463">
        <v>13600</v>
      </c>
      <c r="L43" s="449"/>
      <c r="M43" s="449"/>
      <c r="N43" s="449"/>
      <c r="O43" s="449"/>
      <c r="P43" s="449"/>
      <c r="Q43" s="449"/>
      <c r="R43" s="449"/>
      <c r="S43" s="449"/>
      <c r="T43" s="449"/>
      <c r="U43" s="449"/>
    </row>
    <row r="44" spans="1:21" s="84" customFormat="1" ht="22.5">
      <c r="A44" s="565">
        <v>35</v>
      </c>
      <c r="B44" s="566" t="s">
        <v>751</v>
      </c>
      <c r="C44" s="567" t="s">
        <v>305</v>
      </c>
      <c r="D44" s="568">
        <v>40</v>
      </c>
      <c r="E44" s="569">
        <v>35358.400000000001</v>
      </c>
      <c r="F44" s="570"/>
      <c r="G44" s="571">
        <v>35358.400000000001</v>
      </c>
      <c r="H44" s="572">
        <v>1414336</v>
      </c>
      <c r="I44" s="576" t="s">
        <v>1402</v>
      </c>
      <c r="J44" s="574" t="s">
        <v>1033</v>
      </c>
      <c r="K44" s="463">
        <v>31570</v>
      </c>
      <c r="L44" s="449"/>
      <c r="M44" s="465"/>
      <c r="N44" s="465"/>
      <c r="O44" s="465"/>
      <c r="P44" s="465"/>
      <c r="Q44" s="465"/>
      <c r="R44" s="465"/>
      <c r="S44" s="465"/>
      <c r="T44" s="465"/>
      <c r="U44" s="465"/>
    </row>
    <row r="45" spans="1:21" s="84" customFormat="1" ht="18.75">
      <c r="A45" s="565">
        <v>36</v>
      </c>
      <c r="B45" s="578" t="s">
        <v>752</v>
      </c>
      <c r="C45" s="578" t="s">
        <v>305</v>
      </c>
      <c r="D45" s="568">
        <v>40</v>
      </c>
      <c r="E45" s="569">
        <v>40187.840000000004</v>
      </c>
      <c r="F45" s="570"/>
      <c r="G45" s="571">
        <v>40187.840000000004</v>
      </c>
      <c r="H45" s="572">
        <v>1607513.6</v>
      </c>
      <c r="I45" s="576" t="s">
        <v>1402</v>
      </c>
      <c r="J45" s="586" t="s">
        <v>1037</v>
      </c>
      <c r="K45" s="463">
        <v>35882</v>
      </c>
      <c r="L45" s="449"/>
      <c r="M45" s="465"/>
      <c r="N45" s="465"/>
      <c r="O45" s="465"/>
      <c r="P45" s="465"/>
      <c r="Q45" s="465"/>
      <c r="R45" s="465"/>
      <c r="S45" s="465"/>
      <c r="T45" s="465"/>
      <c r="U45" s="465"/>
    </row>
    <row r="46" spans="1:21" s="84" customFormat="1" ht="18.75">
      <c r="A46" s="565">
        <v>37</v>
      </c>
      <c r="B46" s="578" t="s">
        <v>753</v>
      </c>
      <c r="C46" s="578" t="s">
        <v>305</v>
      </c>
      <c r="D46" s="568">
        <v>40</v>
      </c>
      <c r="E46" s="569">
        <v>40187.840000000004</v>
      </c>
      <c r="F46" s="570"/>
      <c r="G46" s="571">
        <v>40187.840000000004</v>
      </c>
      <c r="H46" s="572">
        <v>1607513.6</v>
      </c>
      <c r="I46" s="576" t="s">
        <v>1402</v>
      </c>
      <c r="J46" s="586" t="s">
        <v>1037</v>
      </c>
      <c r="K46" s="463">
        <v>35882</v>
      </c>
      <c r="L46" s="449"/>
      <c r="M46" s="465"/>
      <c r="N46" s="465"/>
      <c r="O46" s="465"/>
      <c r="P46" s="465"/>
      <c r="Q46" s="465"/>
      <c r="R46" s="465"/>
      <c r="S46" s="465"/>
      <c r="T46" s="465"/>
      <c r="U46" s="465"/>
    </row>
    <row r="47" spans="1:21" s="84" customFormat="1" ht="22.5">
      <c r="A47" s="565">
        <v>38</v>
      </c>
      <c r="B47" s="566" t="s">
        <v>55</v>
      </c>
      <c r="C47" s="567" t="s">
        <v>305</v>
      </c>
      <c r="D47" s="568">
        <v>16</v>
      </c>
      <c r="E47" s="569">
        <v>35989.799999999996</v>
      </c>
      <c r="F47" s="570"/>
      <c r="G47" s="571">
        <v>35989.799999999996</v>
      </c>
      <c r="H47" s="572">
        <v>575836.79999999993</v>
      </c>
      <c r="I47" s="576" t="s">
        <v>1402</v>
      </c>
      <c r="J47" s="574" t="s">
        <v>1033</v>
      </c>
      <c r="K47" s="463">
        <v>31570</v>
      </c>
      <c r="L47" s="449"/>
      <c r="M47" s="465"/>
      <c r="N47" s="465"/>
      <c r="O47" s="465"/>
      <c r="P47" s="465"/>
      <c r="Q47" s="465"/>
      <c r="R47" s="465"/>
      <c r="S47" s="465"/>
      <c r="T47" s="465"/>
      <c r="U47" s="465"/>
    </row>
    <row r="48" spans="1:21" s="84" customFormat="1" ht="22.5">
      <c r="A48" s="565">
        <v>39</v>
      </c>
      <c r="B48" s="566" t="s">
        <v>56</v>
      </c>
      <c r="C48" s="567" t="s">
        <v>305</v>
      </c>
      <c r="D48" s="568">
        <v>12</v>
      </c>
      <c r="E48" s="569">
        <v>35989.799999999996</v>
      </c>
      <c r="F48" s="570"/>
      <c r="G48" s="571">
        <v>35989.799999999996</v>
      </c>
      <c r="H48" s="572">
        <v>431877.6</v>
      </c>
      <c r="I48" s="576" t="s">
        <v>1402</v>
      </c>
      <c r="J48" s="574" t="s">
        <v>1033</v>
      </c>
      <c r="K48" s="463">
        <v>31570</v>
      </c>
      <c r="L48" s="449"/>
      <c r="M48" s="465"/>
      <c r="N48" s="465"/>
      <c r="O48" s="465"/>
      <c r="P48" s="465"/>
      <c r="Q48" s="465"/>
      <c r="R48" s="465"/>
      <c r="S48" s="465"/>
      <c r="T48" s="465"/>
      <c r="U48" s="465"/>
    </row>
    <row r="49" spans="1:21" s="84" customFormat="1" ht="18.75">
      <c r="A49" s="565">
        <v>40</v>
      </c>
      <c r="B49" s="578" t="s">
        <v>754</v>
      </c>
      <c r="C49" s="578" t="s">
        <v>305</v>
      </c>
      <c r="D49" s="568">
        <v>40</v>
      </c>
      <c r="E49" s="569">
        <v>0</v>
      </c>
      <c r="F49" s="570"/>
      <c r="G49" s="571">
        <v>0</v>
      </c>
      <c r="H49" s="572">
        <v>0</v>
      </c>
      <c r="I49" s="576"/>
      <c r="J49" s="586"/>
      <c r="K49" s="449"/>
      <c r="L49" s="449"/>
      <c r="M49" s="465"/>
      <c r="N49" s="465"/>
      <c r="O49" s="465"/>
      <c r="P49" s="465"/>
      <c r="Q49" s="465"/>
      <c r="R49" s="465"/>
      <c r="S49" s="465"/>
      <c r="T49" s="465"/>
      <c r="U49" s="465"/>
    </row>
    <row r="50" spans="1:21" s="84" customFormat="1" ht="18.75">
      <c r="A50" s="565">
        <v>41</v>
      </c>
      <c r="B50" s="578" t="s">
        <v>755</v>
      </c>
      <c r="C50" s="578" t="s">
        <v>305</v>
      </c>
      <c r="D50" s="568">
        <v>120</v>
      </c>
      <c r="E50" s="569">
        <v>0</v>
      </c>
      <c r="F50" s="570"/>
      <c r="G50" s="571">
        <v>0</v>
      </c>
      <c r="H50" s="572">
        <v>0</v>
      </c>
      <c r="I50" s="576"/>
      <c r="J50" s="586"/>
      <c r="K50" s="449"/>
      <c r="L50" s="449"/>
      <c r="M50" s="465"/>
      <c r="N50" s="465"/>
      <c r="O50" s="465"/>
      <c r="P50" s="465"/>
      <c r="Q50" s="465"/>
      <c r="R50" s="465"/>
      <c r="S50" s="465"/>
      <c r="T50" s="465"/>
      <c r="U50" s="465"/>
    </row>
    <row r="51" spans="1:21" s="84" customFormat="1" ht="18.75">
      <c r="A51" s="565">
        <v>42</v>
      </c>
      <c r="B51" s="566" t="s">
        <v>57</v>
      </c>
      <c r="C51" s="567" t="s">
        <v>311</v>
      </c>
      <c r="D51" s="568">
        <v>8</v>
      </c>
      <c r="E51" s="569">
        <v>20058.3</v>
      </c>
      <c r="F51" s="587">
        <v>3209.328</v>
      </c>
      <c r="G51" s="571">
        <v>23267.628000000001</v>
      </c>
      <c r="H51" s="572">
        <v>186141.024</v>
      </c>
      <c r="I51" s="576" t="s">
        <v>387</v>
      </c>
      <c r="J51" s="586" t="s">
        <v>1379</v>
      </c>
      <c r="K51" s="465">
        <v>17595</v>
      </c>
      <c r="L51" s="465"/>
      <c r="M51" s="465"/>
      <c r="N51" s="465"/>
      <c r="O51" s="465"/>
      <c r="P51" s="465"/>
      <c r="Q51" s="465"/>
      <c r="R51" s="465"/>
      <c r="S51" s="465"/>
      <c r="T51" s="465"/>
      <c r="U51" s="465"/>
    </row>
    <row r="52" spans="1:21" ht="18.75">
      <c r="A52" s="565">
        <v>43</v>
      </c>
      <c r="B52" s="566" t="s">
        <v>58</v>
      </c>
      <c r="C52" s="567" t="s">
        <v>305</v>
      </c>
      <c r="D52" s="568">
        <v>8</v>
      </c>
      <c r="E52" s="569">
        <v>40255.679999999993</v>
      </c>
      <c r="F52" s="587"/>
      <c r="G52" s="571">
        <v>40255.679999999993</v>
      </c>
      <c r="H52" s="572">
        <v>322045.43999999994</v>
      </c>
      <c r="I52" s="583" t="s">
        <v>389</v>
      </c>
      <c r="J52" s="573" t="s">
        <v>1405</v>
      </c>
      <c r="K52" s="588">
        <v>35312</v>
      </c>
      <c r="L52" s="449"/>
      <c r="M52" s="449"/>
      <c r="N52" s="449"/>
      <c r="O52" s="449"/>
      <c r="P52" s="449"/>
      <c r="Q52" s="449"/>
      <c r="R52" s="449"/>
      <c r="S52" s="449"/>
      <c r="T52" s="449"/>
      <c r="U52" s="449"/>
    </row>
    <row r="53" spans="1:21" ht="18.75">
      <c r="A53" s="565">
        <v>44</v>
      </c>
      <c r="B53" s="578" t="s">
        <v>756</v>
      </c>
      <c r="C53" s="578" t="s">
        <v>305</v>
      </c>
      <c r="D53" s="568">
        <v>8</v>
      </c>
      <c r="E53" s="569">
        <v>19636.5</v>
      </c>
      <c r="F53" s="587"/>
      <c r="G53" s="571">
        <v>19636.5</v>
      </c>
      <c r="H53" s="572">
        <v>157092</v>
      </c>
      <c r="I53" s="583" t="s">
        <v>389</v>
      </c>
      <c r="J53" s="573" t="s">
        <v>1406</v>
      </c>
      <c r="K53" s="588">
        <v>17225</v>
      </c>
      <c r="L53" s="449"/>
      <c r="M53" s="449"/>
      <c r="N53" s="449"/>
      <c r="O53" s="449"/>
      <c r="P53" s="449"/>
      <c r="Q53" s="449"/>
      <c r="R53" s="449"/>
      <c r="S53" s="449"/>
      <c r="T53" s="449"/>
      <c r="U53" s="449"/>
    </row>
    <row r="54" spans="1:21" ht="18.75">
      <c r="A54" s="565">
        <v>45</v>
      </c>
      <c r="B54" s="578" t="s">
        <v>757</v>
      </c>
      <c r="C54" s="578" t="s">
        <v>305</v>
      </c>
      <c r="D54" s="568">
        <v>8</v>
      </c>
      <c r="E54" s="569">
        <v>20280.599999999999</v>
      </c>
      <c r="F54" s="587"/>
      <c r="G54" s="571">
        <v>20280.599999999999</v>
      </c>
      <c r="H54" s="572">
        <v>162244.79999999999</v>
      </c>
      <c r="I54" s="583" t="s">
        <v>389</v>
      </c>
      <c r="J54" s="573" t="s">
        <v>1406</v>
      </c>
      <c r="K54" s="588">
        <v>17790</v>
      </c>
      <c r="L54" s="449"/>
      <c r="M54" s="449"/>
      <c r="N54" s="449"/>
      <c r="O54" s="449"/>
      <c r="P54" s="449"/>
      <c r="Q54" s="449"/>
      <c r="R54" s="449"/>
      <c r="S54" s="449"/>
      <c r="T54" s="449"/>
      <c r="U54" s="449"/>
    </row>
    <row r="55" spans="1:21" ht="18.75">
      <c r="A55" s="565">
        <v>46</v>
      </c>
      <c r="B55" s="578" t="s">
        <v>758</v>
      </c>
      <c r="C55" s="578" t="s">
        <v>305</v>
      </c>
      <c r="D55" s="568">
        <v>8</v>
      </c>
      <c r="E55" s="569">
        <v>16433.099999999999</v>
      </c>
      <c r="F55" s="587"/>
      <c r="G55" s="571">
        <v>16433.099999999999</v>
      </c>
      <c r="H55" s="572">
        <v>131464.79999999999</v>
      </c>
      <c r="I55" s="583" t="s">
        <v>389</v>
      </c>
      <c r="J55" s="573" t="s">
        <v>1406</v>
      </c>
      <c r="K55" s="588">
        <v>14415</v>
      </c>
      <c r="L55" s="449"/>
      <c r="M55" s="449"/>
      <c r="N55" s="449"/>
      <c r="O55" s="449"/>
      <c r="P55" s="449"/>
      <c r="Q55" s="449"/>
      <c r="R55" s="449"/>
      <c r="S55" s="449"/>
      <c r="T55" s="449"/>
      <c r="U55" s="449"/>
    </row>
    <row r="56" spans="1:21" ht="18.75">
      <c r="A56" s="565">
        <v>47</v>
      </c>
      <c r="B56" s="578" t="s">
        <v>759</v>
      </c>
      <c r="C56" s="578" t="s">
        <v>305</v>
      </c>
      <c r="D56" s="568">
        <v>8</v>
      </c>
      <c r="E56" s="569">
        <v>16433.099999999999</v>
      </c>
      <c r="F56" s="587"/>
      <c r="G56" s="571">
        <v>16433.099999999999</v>
      </c>
      <c r="H56" s="572">
        <v>131464.79999999999</v>
      </c>
      <c r="I56" s="583" t="s">
        <v>389</v>
      </c>
      <c r="J56" s="573" t="s">
        <v>1406</v>
      </c>
      <c r="K56" s="588">
        <v>14415</v>
      </c>
      <c r="L56" s="449"/>
      <c r="M56" s="449"/>
      <c r="N56" s="449"/>
      <c r="O56" s="449"/>
      <c r="P56" s="449"/>
      <c r="Q56" s="449"/>
      <c r="R56" s="449"/>
      <c r="S56" s="449"/>
      <c r="T56" s="449"/>
      <c r="U56" s="449"/>
    </row>
    <row r="57" spans="1:21" ht="18.75">
      <c r="A57" s="565">
        <v>48</v>
      </c>
      <c r="B57" s="578" t="s">
        <v>760</v>
      </c>
      <c r="C57" s="578" t="s">
        <v>305</v>
      </c>
      <c r="D57" s="568">
        <v>8</v>
      </c>
      <c r="E57" s="569">
        <v>19636.5</v>
      </c>
      <c r="F57" s="587"/>
      <c r="G57" s="571">
        <v>19636.5</v>
      </c>
      <c r="H57" s="572">
        <v>157092</v>
      </c>
      <c r="I57" s="583" t="s">
        <v>389</v>
      </c>
      <c r="J57" s="573" t="s">
        <v>1406</v>
      </c>
      <c r="K57" s="588">
        <v>17225</v>
      </c>
      <c r="L57" s="449"/>
      <c r="M57" s="449"/>
      <c r="N57" s="449"/>
      <c r="O57" s="449"/>
      <c r="P57" s="449"/>
      <c r="Q57" s="449"/>
      <c r="R57" s="449"/>
      <c r="S57" s="449"/>
      <c r="T57" s="449"/>
      <c r="U57" s="449"/>
    </row>
    <row r="58" spans="1:21" ht="18.75">
      <c r="A58" s="565">
        <v>49</v>
      </c>
      <c r="B58" s="578" t="s">
        <v>761</v>
      </c>
      <c r="C58" s="578" t="s">
        <v>305</v>
      </c>
      <c r="D58" s="568">
        <v>8</v>
      </c>
      <c r="E58" s="569">
        <v>19636.5</v>
      </c>
      <c r="F58" s="570"/>
      <c r="G58" s="571">
        <v>19636.5</v>
      </c>
      <c r="H58" s="572">
        <v>157092</v>
      </c>
      <c r="I58" s="583" t="s">
        <v>389</v>
      </c>
      <c r="J58" s="573" t="s">
        <v>1406</v>
      </c>
      <c r="K58" s="588">
        <v>17225</v>
      </c>
      <c r="L58" s="449"/>
      <c r="M58" s="449"/>
      <c r="N58" s="449"/>
      <c r="O58" s="449"/>
      <c r="P58" s="449"/>
      <c r="Q58" s="449"/>
      <c r="R58" s="449"/>
      <c r="S58" s="449"/>
      <c r="T58" s="449"/>
      <c r="U58" s="449"/>
    </row>
    <row r="59" spans="1:21" ht="18.75">
      <c r="A59" s="565">
        <v>50</v>
      </c>
      <c r="B59" s="578" t="s">
        <v>762</v>
      </c>
      <c r="C59" s="578" t="s">
        <v>305</v>
      </c>
      <c r="D59" s="568">
        <v>8</v>
      </c>
      <c r="E59" s="569">
        <v>19636.5</v>
      </c>
      <c r="F59" s="587"/>
      <c r="G59" s="571">
        <v>19636.5</v>
      </c>
      <c r="H59" s="572">
        <v>157092</v>
      </c>
      <c r="I59" s="583" t="s">
        <v>389</v>
      </c>
      <c r="J59" s="573" t="s">
        <v>1406</v>
      </c>
      <c r="K59" s="588">
        <v>17225</v>
      </c>
      <c r="L59" s="449"/>
      <c r="M59" s="449"/>
      <c r="N59" s="449"/>
      <c r="O59" s="449"/>
      <c r="P59" s="449"/>
      <c r="Q59" s="449"/>
      <c r="R59" s="449"/>
      <c r="S59" s="449"/>
      <c r="T59" s="449"/>
      <c r="U59" s="449"/>
    </row>
    <row r="60" spans="1:21" ht="18.75">
      <c r="A60" s="565">
        <v>51</v>
      </c>
      <c r="B60" s="578" t="s">
        <v>763</v>
      </c>
      <c r="C60" s="578" t="s">
        <v>305</v>
      </c>
      <c r="D60" s="568">
        <v>8</v>
      </c>
      <c r="E60" s="569">
        <v>20280.599999999999</v>
      </c>
      <c r="F60" s="570"/>
      <c r="G60" s="571">
        <v>20280.599999999999</v>
      </c>
      <c r="H60" s="572">
        <v>162244.79999999999</v>
      </c>
      <c r="I60" s="583" t="s">
        <v>389</v>
      </c>
      <c r="J60" s="573" t="s">
        <v>1406</v>
      </c>
      <c r="K60" s="588">
        <v>17790</v>
      </c>
      <c r="L60" s="449"/>
      <c r="M60" s="449"/>
      <c r="N60" s="449"/>
      <c r="O60" s="449"/>
      <c r="P60" s="449"/>
      <c r="Q60" s="449"/>
      <c r="R60" s="449"/>
      <c r="S60" s="449"/>
      <c r="T60" s="449"/>
      <c r="U60" s="449"/>
    </row>
    <row r="61" spans="1:21" ht="18.75">
      <c r="A61" s="565">
        <v>52</v>
      </c>
      <c r="B61" s="578" t="s">
        <v>764</v>
      </c>
      <c r="C61" s="578" t="s">
        <v>305</v>
      </c>
      <c r="D61" s="568">
        <v>8</v>
      </c>
      <c r="E61" s="569">
        <v>32119.499999999996</v>
      </c>
      <c r="F61" s="570"/>
      <c r="G61" s="571">
        <v>32119.499999999996</v>
      </c>
      <c r="H61" s="572">
        <v>256955.99999999997</v>
      </c>
      <c r="I61" s="583" t="s">
        <v>389</v>
      </c>
      <c r="J61" s="573" t="s">
        <v>1407</v>
      </c>
      <c r="K61" s="588">
        <v>28175</v>
      </c>
      <c r="L61" s="449"/>
      <c r="M61" s="449"/>
      <c r="N61" s="449"/>
      <c r="O61" s="449"/>
      <c r="P61" s="449"/>
      <c r="Q61" s="449"/>
      <c r="R61" s="449"/>
      <c r="S61" s="449"/>
      <c r="T61" s="449"/>
      <c r="U61" s="449"/>
    </row>
    <row r="62" spans="1:21" ht="18.75">
      <c r="A62" s="565">
        <v>53</v>
      </c>
      <c r="B62" s="578" t="s">
        <v>765</v>
      </c>
      <c r="C62" s="578" t="s">
        <v>305</v>
      </c>
      <c r="D62" s="568">
        <v>8</v>
      </c>
      <c r="E62" s="569">
        <v>32119.499999999996</v>
      </c>
      <c r="F62" s="570"/>
      <c r="G62" s="571">
        <v>32119.499999999996</v>
      </c>
      <c r="H62" s="572">
        <v>256955.99999999997</v>
      </c>
      <c r="I62" s="583" t="s">
        <v>389</v>
      </c>
      <c r="J62" s="573" t="s">
        <v>1407</v>
      </c>
      <c r="K62" s="588">
        <v>28175</v>
      </c>
      <c r="L62" s="449"/>
      <c r="M62" s="449"/>
      <c r="N62" s="449"/>
      <c r="O62" s="449"/>
      <c r="P62" s="449"/>
      <c r="Q62" s="449"/>
      <c r="R62" s="449"/>
      <c r="S62" s="449"/>
      <c r="T62" s="449"/>
      <c r="U62" s="449"/>
    </row>
    <row r="63" spans="1:21" ht="18.75">
      <c r="A63" s="565">
        <v>54</v>
      </c>
      <c r="B63" s="578" t="s">
        <v>766</v>
      </c>
      <c r="C63" s="578" t="s">
        <v>305</v>
      </c>
      <c r="D63" s="568">
        <v>8</v>
      </c>
      <c r="E63" s="569">
        <v>30028.739999999998</v>
      </c>
      <c r="F63" s="570"/>
      <c r="G63" s="571">
        <v>30028.739999999998</v>
      </c>
      <c r="H63" s="572">
        <v>240229.91999999998</v>
      </c>
      <c r="I63" s="583" t="s">
        <v>389</v>
      </c>
      <c r="J63" s="573" t="s">
        <v>1407</v>
      </c>
      <c r="K63" s="588">
        <v>26341</v>
      </c>
      <c r="L63" s="449"/>
      <c r="M63" s="449"/>
      <c r="N63" s="449"/>
      <c r="O63" s="449"/>
      <c r="P63" s="449"/>
      <c r="Q63" s="449"/>
      <c r="R63" s="449"/>
      <c r="S63" s="449"/>
      <c r="T63" s="449"/>
      <c r="U63" s="449"/>
    </row>
    <row r="64" spans="1:21" ht="18.75">
      <c r="A64" s="565">
        <v>55</v>
      </c>
      <c r="B64" s="578" t="s">
        <v>767</v>
      </c>
      <c r="C64" s="578" t="s">
        <v>305</v>
      </c>
      <c r="D64" s="568">
        <v>8</v>
      </c>
      <c r="E64" s="569">
        <v>30028.739999999998</v>
      </c>
      <c r="F64" s="570"/>
      <c r="G64" s="571">
        <v>30028.739999999998</v>
      </c>
      <c r="H64" s="572">
        <v>240229.91999999998</v>
      </c>
      <c r="I64" s="583" t="s">
        <v>389</v>
      </c>
      <c r="J64" s="573" t="s">
        <v>1407</v>
      </c>
      <c r="K64" s="588">
        <v>26341</v>
      </c>
      <c r="L64" s="449"/>
      <c r="M64" s="449"/>
      <c r="N64" s="449"/>
      <c r="O64" s="449"/>
      <c r="P64" s="449"/>
      <c r="Q64" s="449"/>
      <c r="R64" s="449"/>
      <c r="S64" s="449"/>
      <c r="T64" s="449"/>
      <c r="U64" s="449"/>
    </row>
    <row r="65" spans="1:21" ht="18.75">
      <c r="A65" s="565">
        <v>56</v>
      </c>
      <c r="B65" s="578" t="s">
        <v>768</v>
      </c>
      <c r="C65" s="578" t="s">
        <v>305</v>
      </c>
      <c r="D65" s="568">
        <v>20</v>
      </c>
      <c r="E65" s="569">
        <v>30028.739999999998</v>
      </c>
      <c r="F65" s="570"/>
      <c r="G65" s="571">
        <v>30028.739999999998</v>
      </c>
      <c r="H65" s="572">
        <v>600574.79999999993</v>
      </c>
      <c r="I65" s="583" t="s">
        <v>389</v>
      </c>
      <c r="J65" s="573" t="s">
        <v>1407</v>
      </c>
      <c r="K65" s="588">
        <v>26341</v>
      </c>
      <c r="L65" s="449"/>
      <c r="M65" s="449"/>
      <c r="N65" s="449"/>
      <c r="O65" s="449"/>
      <c r="P65" s="449"/>
      <c r="Q65" s="449"/>
      <c r="R65" s="449"/>
      <c r="S65" s="449"/>
      <c r="T65" s="449"/>
      <c r="U65" s="449"/>
    </row>
    <row r="66" spans="1:21" ht="18.75">
      <c r="A66" s="565">
        <v>57</v>
      </c>
      <c r="B66" s="566" t="s">
        <v>59</v>
      </c>
      <c r="C66" s="567" t="s">
        <v>312</v>
      </c>
      <c r="D66" s="568">
        <v>16</v>
      </c>
      <c r="E66" s="569">
        <v>0</v>
      </c>
      <c r="F66" s="570"/>
      <c r="G66" s="571">
        <v>0</v>
      </c>
      <c r="H66" s="572">
        <v>0</v>
      </c>
      <c r="I66" s="583"/>
      <c r="J66" s="576"/>
      <c r="K66" s="588"/>
      <c r="L66" s="449"/>
      <c r="M66" s="449"/>
      <c r="N66" s="449"/>
      <c r="O66" s="449"/>
      <c r="P66" s="449"/>
      <c r="Q66" s="449"/>
      <c r="R66" s="449"/>
      <c r="S66" s="449"/>
      <c r="T66" s="449"/>
      <c r="U66" s="449"/>
    </row>
    <row r="67" spans="1:21" s="84" customFormat="1" ht="18.75">
      <c r="A67" s="565">
        <v>58</v>
      </c>
      <c r="B67" s="566" t="s">
        <v>769</v>
      </c>
      <c r="C67" s="567" t="s">
        <v>305</v>
      </c>
      <c r="D67" s="568">
        <v>8</v>
      </c>
      <c r="E67" s="569">
        <v>9354.8399999999983</v>
      </c>
      <c r="F67" s="570"/>
      <c r="G67" s="571">
        <v>9354.8399999999983</v>
      </c>
      <c r="H67" s="572">
        <v>74838.719999999987</v>
      </c>
      <c r="I67" s="583" t="s">
        <v>389</v>
      </c>
      <c r="J67" s="576" t="s">
        <v>1405</v>
      </c>
      <c r="K67" s="588">
        <v>8206</v>
      </c>
      <c r="L67" s="449"/>
      <c r="M67" s="465"/>
      <c r="N67" s="465"/>
      <c r="O67" s="465"/>
      <c r="P67" s="465"/>
      <c r="Q67" s="465"/>
      <c r="R67" s="465"/>
      <c r="S67" s="465"/>
      <c r="T67" s="465"/>
      <c r="U67" s="465"/>
    </row>
    <row r="68" spans="1:21" ht="18.75">
      <c r="A68" s="565">
        <v>59</v>
      </c>
      <c r="B68" s="566" t="s">
        <v>770</v>
      </c>
      <c r="C68" s="567" t="s">
        <v>305</v>
      </c>
      <c r="D68" s="568">
        <v>8</v>
      </c>
      <c r="E68" s="569">
        <v>10140.299999999999</v>
      </c>
      <c r="F68" s="570"/>
      <c r="G68" s="571">
        <v>10140.299999999999</v>
      </c>
      <c r="H68" s="572">
        <v>81122.399999999994</v>
      </c>
      <c r="I68" s="583" t="s">
        <v>389</v>
      </c>
      <c r="J68" s="576" t="s">
        <v>1405</v>
      </c>
      <c r="K68" s="588">
        <v>8895</v>
      </c>
      <c r="L68" s="449"/>
      <c r="M68" s="449"/>
      <c r="N68" s="449"/>
      <c r="O68" s="449"/>
      <c r="P68" s="449"/>
      <c r="Q68" s="449"/>
      <c r="R68" s="449"/>
      <c r="S68" s="449"/>
      <c r="T68" s="449"/>
      <c r="U68" s="449"/>
    </row>
    <row r="69" spans="1:21" ht="18.75">
      <c r="A69" s="565">
        <v>60</v>
      </c>
      <c r="B69" s="566" t="s">
        <v>771</v>
      </c>
      <c r="C69" s="567" t="s">
        <v>305</v>
      </c>
      <c r="D69" s="568">
        <v>8</v>
      </c>
      <c r="E69" s="569">
        <v>10140.299999999999</v>
      </c>
      <c r="F69" s="570"/>
      <c r="G69" s="571">
        <v>10140.299999999999</v>
      </c>
      <c r="H69" s="572">
        <v>81122.399999999994</v>
      </c>
      <c r="I69" s="583" t="s">
        <v>389</v>
      </c>
      <c r="J69" s="576" t="s">
        <v>1405</v>
      </c>
      <c r="K69" s="588">
        <v>8895</v>
      </c>
      <c r="L69" s="449"/>
      <c r="M69" s="449"/>
      <c r="N69" s="449"/>
      <c r="O69" s="449"/>
      <c r="P69" s="449"/>
      <c r="Q69" s="449"/>
      <c r="R69" s="449"/>
      <c r="S69" s="449"/>
      <c r="T69" s="449"/>
      <c r="U69" s="449"/>
    </row>
    <row r="70" spans="1:21" ht="18.75">
      <c r="A70" s="565">
        <v>61</v>
      </c>
      <c r="B70" s="566" t="s">
        <v>772</v>
      </c>
      <c r="C70" s="567" t="s">
        <v>305</v>
      </c>
      <c r="D70" s="568">
        <v>12</v>
      </c>
      <c r="E70" s="569">
        <v>10140.299999999999</v>
      </c>
      <c r="F70" s="570"/>
      <c r="G70" s="571">
        <v>10140.299999999999</v>
      </c>
      <c r="H70" s="572">
        <v>121683.59999999999</v>
      </c>
      <c r="I70" s="583" t="s">
        <v>389</v>
      </c>
      <c r="J70" s="576" t="s">
        <v>1405</v>
      </c>
      <c r="K70" s="588">
        <v>8895</v>
      </c>
      <c r="L70" s="449"/>
      <c r="M70" s="449"/>
      <c r="N70" s="449"/>
      <c r="O70" s="449"/>
      <c r="P70" s="449"/>
      <c r="Q70" s="449"/>
      <c r="R70" s="449"/>
      <c r="S70" s="449"/>
      <c r="T70" s="449"/>
      <c r="U70" s="449"/>
    </row>
    <row r="71" spans="1:21" ht="18.75">
      <c r="A71" s="565">
        <v>62</v>
      </c>
      <c r="B71" s="566" t="s">
        <v>773</v>
      </c>
      <c r="C71" s="567" t="s">
        <v>305</v>
      </c>
      <c r="D71" s="568">
        <v>12</v>
      </c>
      <c r="E71" s="569">
        <v>10140.299999999999</v>
      </c>
      <c r="F71" s="570"/>
      <c r="G71" s="571">
        <v>10140.299999999999</v>
      </c>
      <c r="H71" s="572">
        <v>121683.59999999999</v>
      </c>
      <c r="I71" s="583" t="s">
        <v>389</v>
      </c>
      <c r="J71" s="576" t="s">
        <v>1405</v>
      </c>
      <c r="K71" s="588">
        <v>8895</v>
      </c>
      <c r="L71" s="449"/>
      <c r="M71" s="449"/>
      <c r="N71" s="449"/>
      <c r="O71" s="449"/>
      <c r="P71" s="449"/>
      <c r="Q71" s="449"/>
      <c r="R71" s="449"/>
      <c r="S71" s="449"/>
      <c r="T71" s="449"/>
      <c r="U71" s="449"/>
    </row>
    <row r="72" spans="1:21" ht="18.75">
      <c r="A72" s="565">
        <v>63</v>
      </c>
      <c r="B72" s="566" t="s">
        <v>60</v>
      </c>
      <c r="C72" s="567" t="s">
        <v>305</v>
      </c>
      <c r="D72" s="568">
        <v>600</v>
      </c>
      <c r="E72" s="569">
        <v>5962.880000000001</v>
      </c>
      <c r="F72" s="570">
        <v>0</v>
      </c>
      <c r="G72" s="571">
        <v>5962.880000000001</v>
      </c>
      <c r="H72" s="572">
        <v>3577728.0000000005</v>
      </c>
      <c r="I72" s="573" t="s">
        <v>364</v>
      </c>
      <c r="J72" s="575" t="s">
        <v>390</v>
      </c>
      <c r="K72" s="449">
        <v>5324</v>
      </c>
      <c r="L72" s="449"/>
      <c r="M72" s="449"/>
      <c r="N72" s="449"/>
      <c r="O72" s="449"/>
      <c r="P72" s="449"/>
      <c r="Q72" s="449"/>
      <c r="R72" s="449"/>
      <c r="S72" s="449"/>
      <c r="T72" s="449"/>
      <c r="U72" s="449"/>
    </row>
    <row r="73" spans="1:21" s="88" customFormat="1" ht="18.75">
      <c r="A73" s="565">
        <v>64</v>
      </c>
      <c r="B73" s="566" t="s">
        <v>61</v>
      </c>
      <c r="C73" s="567" t="s">
        <v>305</v>
      </c>
      <c r="D73" s="568">
        <v>10</v>
      </c>
      <c r="E73" s="569">
        <v>0</v>
      </c>
      <c r="F73" s="570"/>
      <c r="G73" s="571">
        <v>0</v>
      </c>
      <c r="H73" s="572">
        <v>0</v>
      </c>
      <c r="I73" s="573"/>
      <c r="J73" s="574"/>
      <c r="K73" s="449"/>
      <c r="L73" s="449"/>
      <c r="M73" s="467"/>
      <c r="N73" s="467"/>
      <c r="O73" s="467"/>
      <c r="P73" s="467"/>
      <c r="Q73" s="467"/>
      <c r="R73" s="467"/>
      <c r="S73" s="467"/>
      <c r="T73" s="467"/>
      <c r="U73" s="467"/>
    </row>
    <row r="74" spans="1:21" s="88" customFormat="1" ht="18.75">
      <c r="A74" s="565">
        <v>65</v>
      </c>
      <c r="B74" s="566" t="s">
        <v>62</v>
      </c>
      <c r="C74" s="567" t="s">
        <v>305</v>
      </c>
      <c r="D74" s="568">
        <v>150</v>
      </c>
      <c r="E74" s="569">
        <v>157.32</v>
      </c>
      <c r="F74" s="570">
        <v>25.171199999999999</v>
      </c>
      <c r="G74" s="571">
        <v>182.49119999999999</v>
      </c>
      <c r="H74" s="572">
        <v>27373.68</v>
      </c>
      <c r="I74" s="573" t="s">
        <v>393</v>
      </c>
      <c r="J74" s="574" t="s">
        <v>1379</v>
      </c>
      <c r="K74" s="467">
        <v>138</v>
      </c>
      <c r="L74" s="467"/>
      <c r="M74" s="467"/>
      <c r="N74" s="467"/>
      <c r="O74" s="467"/>
      <c r="P74" s="467"/>
      <c r="Q74" s="467"/>
      <c r="R74" s="467"/>
      <c r="S74" s="467"/>
      <c r="T74" s="467"/>
      <c r="U74" s="467"/>
    </row>
    <row r="75" spans="1:21" s="88" customFormat="1" ht="18.75">
      <c r="A75" s="565">
        <v>66</v>
      </c>
      <c r="B75" s="566" t="s">
        <v>63</v>
      </c>
      <c r="C75" s="567" t="s">
        <v>305</v>
      </c>
      <c r="D75" s="568">
        <v>40</v>
      </c>
      <c r="E75" s="569">
        <v>12196.800000000001</v>
      </c>
      <c r="F75" s="570">
        <v>1951.4880000000003</v>
      </c>
      <c r="G75" s="571">
        <v>14148.288</v>
      </c>
      <c r="H75" s="572">
        <v>565931.52000000002</v>
      </c>
      <c r="I75" s="573" t="s">
        <v>356</v>
      </c>
      <c r="J75" s="574" t="s">
        <v>714</v>
      </c>
      <c r="K75" s="467">
        <v>10890</v>
      </c>
      <c r="L75" s="467"/>
      <c r="M75" s="467"/>
      <c r="N75" s="467"/>
      <c r="O75" s="467"/>
      <c r="P75" s="467"/>
      <c r="Q75" s="467"/>
      <c r="R75" s="467"/>
      <c r="S75" s="467"/>
      <c r="T75" s="467"/>
      <c r="U75" s="467"/>
    </row>
    <row r="76" spans="1:21" s="88" customFormat="1" ht="18.75">
      <c r="A76" s="565">
        <v>67</v>
      </c>
      <c r="B76" s="566" t="s">
        <v>64</v>
      </c>
      <c r="C76" s="567" t="s">
        <v>305</v>
      </c>
      <c r="D76" s="568">
        <v>40</v>
      </c>
      <c r="E76" s="569">
        <v>12196.800000000001</v>
      </c>
      <c r="F76" s="570">
        <v>1951.4880000000003</v>
      </c>
      <c r="G76" s="571">
        <v>14148.288</v>
      </c>
      <c r="H76" s="572">
        <v>565931.52000000002</v>
      </c>
      <c r="I76" s="573" t="s">
        <v>356</v>
      </c>
      <c r="J76" s="574" t="s">
        <v>714</v>
      </c>
      <c r="K76" s="467">
        <v>10890</v>
      </c>
      <c r="L76" s="467"/>
      <c r="M76" s="467"/>
      <c r="N76" s="467"/>
      <c r="O76" s="467"/>
      <c r="P76" s="467"/>
      <c r="Q76" s="467"/>
      <c r="R76" s="467"/>
      <c r="S76" s="467"/>
      <c r="T76" s="467"/>
      <c r="U76" s="467"/>
    </row>
    <row r="77" spans="1:21" s="88" customFormat="1" ht="22.5">
      <c r="A77" s="565">
        <v>68</v>
      </c>
      <c r="B77" s="566" t="s">
        <v>65</v>
      </c>
      <c r="C77" s="567" t="s">
        <v>305</v>
      </c>
      <c r="D77" s="568">
        <v>12</v>
      </c>
      <c r="E77" s="569">
        <v>46840.319999999992</v>
      </c>
      <c r="F77" s="570"/>
      <c r="G77" s="571">
        <v>46840.319999999992</v>
      </c>
      <c r="H77" s="572">
        <v>562083.83999999985</v>
      </c>
      <c r="I77" s="573" t="s">
        <v>389</v>
      </c>
      <c r="J77" s="573" t="s">
        <v>1408</v>
      </c>
      <c r="K77" s="588">
        <v>41088</v>
      </c>
      <c r="L77" s="449"/>
      <c r="M77" s="467"/>
      <c r="N77" s="467"/>
      <c r="O77" s="467"/>
      <c r="P77" s="467"/>
      <c r="Q77" s="467"/>
      <c r="R77" s="467"/>
      <c r="S77" s="467"/>
      <c r="T77" s="467"/>
      <c r="U77" s="467"/>
    </row>
    <row r="78" spans="1:21" s="88" customFormat="1" ht="18.75">
      <c r="A78" s="565">
        <v>69</v>
      </c>
      <c r="B78" s="566" t="s">
        <v>774</v>
      </c>
      <c r="C78" s="567" t="s">
        <v>898</v>
      </c>
      <c r="D78" s="568">
        <v>4</v>
      </c>
      <c r="E78" s="569">
        <v>108551.52</v>
      </c>
      <c r="F78" s="570">
        <v>17368.243200000001</v>
      </c>
      <c r="G78" s="571">
        <v>125919.7632</v>
      </c>
      <c r="H78" s="572">
        <v>503679.0528</v>
      </c>
      <c r="I78" s="573" t="s">
        <v>356</v>
      </c>
      <c r="J78" s="574" t="s">
        <v>1409</v>
      </c>
      <c r="K78" s="467">
        <v>96921</v>
      </c>
      <c r="L78" s="467"/>
      <c r="M78" s="467"/>
      <c r="N78" s="467"/>
      <c r="O78" s="467"/>
      <c r="P78" s="467"/>
      <c r="Q78" s="467"/>
      <c r="R78" s="467"/>
      <c r="S78" s="467"/>
      <c r="T78" s="467"/>
      <c r="U78" s="467"/>
    </row>
    <row r="79" spans="1:21" s="88" customFormat="1" ht="18.75">
      <c r="A79" s="565">
        <v>70</v>
      </c>
      <c r="B79" s="566" t="s">
        <v>775</v>
      </c>
      <c r="C79" s="567" t="s">
        <v>898</v>
      </c>
      <c r="D79" s="568">
        <v>4</v>
      </c>
      <c r="E79" s="569">
        <v>108551.52</v>
      </c>
      <c r="F79" s="570">
        <v>17368.243200000001</v>
      </c>
      <c r="G79" s="571">
        <v>125919.7632</v>
      </c>
      <c r="H79" s="572">
        <v>503679.0528</v>
      </c>
      <c r="I79" s="573" t="s">
        <v>356</v>
      </c>
      <c r="J79" s="574" t="s">
        <v>1409</v>
      </c>
      <c r="K79" s="467">
        <v>96921</v>
      </c>
      <c r="L79" s="467"/>
      <c r="M79" s="467"/>
      <c r="N79" s="467"/>
      <c r="O79" s="467"/>
      <c r="P79" s="467"/>
      <c r="Q79" s="467"/>
      <c r="R79" s="467"/>
      <c r="S79" s="467"/>
      <c r="T79" s="467"/>
      <c r="U79" s="467"/>
    </row>
    <row r="80" spans="1:21" s="88" customFormat="1" ht="18.75">
      <c r="A80" s="565">
        <v>71</v>
      </c>
      <c r="B80" s="566" t="s">
        <v>66</v>
      </c>
      <c r="C80" s="567" t="s">
        <v>305</v>
      </c>
      <c r="D80" s="568">
        <v>4800</v>
      </c>
      <c r="E80" s="569">
        <v>3745.1400000000003</v>
      </c>
      <c r="F80" s="570">
        <v>0</v>
      </c>
      <c r="G80" s="571">
        <v>3745.1400000000003</v>
      </c>
      <c r="H80" s="572">
        <v>17976672</v>
      </c>
      <c r="I80" s="573" t="s">
        <v>364</v>
      </c>
      <c r="J80" s="574" t="s">
        <v>555</v>
      </c>
      <c r="K80" s="467">
        <v>3374</v>
      </c>
      <c r="L80" s="467"/>
      <c r="M80" s="467"/>
      <c r="N80" s="467"/>
      <c r="O80" s="467"/>
      <c r="P80" s="467"/>
      <c r="Q80" s="467"/>
      <c r="R80" s="467"/>
      <c r="S80" s="467"/>
      <c r="T80" s="467"/>
      <c r="U80" s="467"/>
    </row>
    <row r="81" spans="1:21" s="88" customFormat="1" ht="18.75">
      <c r="A81" s="565">
        <v>72</v>
      </c>
      <c r="B81" s="566" t="s">
        <v>67</v>
      </c>
      <c r="C81" s="567" t="s">
        <v>313</v>
      </c>
      <c r="D81" s="568">
        <v>2</v>
      </c>
      <c r="E81" s="569">
        <v>251050.8</v>
      </c>
      <c r="F81" s="570">
        <v>40168.127999999997</v>
      </c>
      <c r="G81" s="571">
        <v>291218.92799999996</v>
      </c>
      <c r="H81" s="572">
        <v>582437.85599999991</v>
      </c>
      <c r="I81" s="573" t="s">
        <v>356</v>
      </c>
      <c r="J81" s="574" t="s">
        <v>715</v>
      </c>
      <c r="K81" s="467">
        <v>220220</v>
      </c>
      <c r="L81" s="467"/>
      <c r="M81" s="467"/>
      <c r="N81" s="467"/>
      <c r="O81" s="467"/>
      <c r="P81" s="467"/>
      <c r="Q81" s="467"/>
      <c r="R81" s="467"/>
      <c r="S81" s="467"/>
      <c r="T81" s="467"/>
      <c r="U81" s="467"/>
    </row>
    <row r="82" spans="1:21" s="88" customFormat="1" ht="18.75">
      <c r="A82" s="565">
        <v>73</v>
      </c>
      <c r="B82" s="566" t="s">
        <v>68</v>
      </c>
      <c r="C82" s="567" t="s">
        <v>305</v>
      </c>
      <c r="D82" s="568">
        <v>40</v>
      </c>
      <c r="E82" s="569">
        <v>604.19999999999993</v>
      </c>
      <c r="F82" s="570">
        <v>96.671999999999997</v>
      </c>
      <c r="G82" s="571">
        <v>700.87199999999996</v>
      </c>
      <c r="H82" s="572">
        <v>28034.879999999997</v>
      </c>
      <c r="I82" s="573" t="s">
        <v>393</v>
      </c>
      <c r="J82" s="574" t="s">
        <v>1410</v>
      </c>
      <c r="K82" s="467">
        <v>530</v>
      </c>
      <c r="L82" s="467"/>
      <c r="M82" s="467"/>
      <c r="N82" s="467"/>
      <c r="O82" s="467"/>
      <c r="P82" s="467"/>
      <c r="Q82" s="467"/>
      <c r="R82" s="467"/>
      <c r="S82" s="467"/>
      <c r="T82" s="467"/>
      <c r="U82" s="467"/>
    </row>
    <row r="83" spans="1:21" s="88" customFormat="1" ht="18.75">
      <c r="A83" s="565">
        <v>74</v>
      </c>
      <c r="B83" s="566" t="s">
        <v>69</v>
      </c>
      <c r="C83" s="567" t="s">
        <v>305</v>
      </c>
      <c r="D83" s="568">
        <v>20</v>
      </c>
      <c r="E83" s="569">
        <v>786.59999999999991</v>
      </c>
      <c r="F83" s="570">
        <v>125.85599999999999</v>
      </c>
      <c r="G83" s="571">
        <v>912.4559999999999</v>
      </c>
      <c r="H83" s="572">
        <v>18249.12</v>
      </c>
      <c r="I83" s="573" t="s">
        <v>393</v>
      </c>
      <c r="J83" s="574" t="s">
        <v>1410</v>
      </c>
      <c r="K83" s="467">
        <v>690</v>
      </c>
      <c r="L83" s="467"/>
      <c r="M83" s="467"/>
      <c r="N83" s="467"/>
      <c r="O83" s="467"/>
      <c r="P83" s="467"/>
      <c r="Q83" s="467"/>
      <c r="R83" s="467"/>
      <c r="S83" s="467"/>
      <c r="T83" s="467"/>
      <c r="U83" s="467"/>
    </row>
    <row r="84" spans="1:21" ht="18.75">
      <c r="A84" s="565">
        <v>75</v>
      </c>
      <c r="B84" s="566" t="s">
        <v>70</v>
      </c>
      <c r="C84" s="567" t="s">
        <v>305</v>
      </c>
      <c r="D84" s="568">
        <v>20</v>
      </c>
      <c r="E84" s="569">
        <v>604.19999999999993</v>
      </c>
      <c r="F84" s="570">
        <v>96.671999999999997</v>
      </c>
      <c r="G84" s="571">
        <v>700.87199999999996</v>
      </c>
      <c r="H84" s="572">
        <v>14017.439999999999</v>
      </c>
      <c r="I84" s="573" t="s">
        <v>393</v>
      </c>
      <c r="J84" s="574" t="s">
        <v>1410</v>
      </c>
      <c r="K84" s="467">
        <v>530</v>
      </c>
      <c r="L84" s="449"/>
      <c r="M84" s="449"/>
      <c r="N84" s="449"/>
      <c r="O84" s="449"/>
      <c r="P84" s="449"/>
      <c r="Q84" s="449"/>
      <c r="R84" s="449"/>
      <c r="S84" s="449"/>
      <c r="T84" s="449"/>
      <c r="U84" s="449"/>
    </row>
    <row r="85" spans="1:21" ht="18.75">
      <c r="A85" s="565">
        <v>76</v>
      </c>
      <c r="B85" s="566" t="s">
        <v>71</v>
      </c>
      <c r="C85" s="567" t="s">
        <v>305</v>
      </c>
      <c r="D85" s="568">
        <v>40</v>
      </c>
      <c r="E85" s="569">
        <v>604.19999999999993</v>
      </c>
      <c r="F85" s="570">
        <v>96.671999999999997</v>
      </c>
      <c r="G85" s="571">
        <v>700.87199999999996</v>
      </c>
      <c r="H85" s="572">
        <v>28034.879999999997</v>
      </c>
      <c r="I85" s="573" t="s">
        <v>393</v>
      </c>
      <c r="J85" s="574" t="s">
        <v>1410</v>
      </c>
      <c r="K85" s="467">
        <v>530</v>
      </c>
      <c r="L85" s="449"/>
      <c r="M85" s="449"/>
      <c r="N85" s="449"/>
      <c r="O85" s="449"/>
      <c r="P85" s="449"/>
      <c r="Q85" s="449"/>
      <c r="R85" s="449"/>
      <c r="S85" s="449"/>
      <c r="T85" s="449"/>
      <c r="U85" s="449"/>
    </row>
    <row r="86" spans="1:21" ht="18.75">
      <c r="A86" s="565">
        <v>77</v>
      </c>
      <c r="B86" s="566" t="s">
        <v>72</v>
      </c>
      <c r="C86" s="567" t="s">
        <v>305</v>
      </c>
      <c r="D86" s="568">
        <v>40</v>
      </c>
      <c r="E86" s="569">
        <v>604.19999999999993</v>
      </c>
      <c r="F86" s="570">
        <v>96.671999999999997</v>
      </c>
      <c r="G86" s="571">
        <v>700.87199999999996</v>
      </c>
      <c r="H86" s="572">
        <v>28034.879999999997</v>
      </c>
      <c r="I86" s="573" t="s">
        <v>393</v>
      </c>
      <c r="J86" s="574" t="s">
        <v>1410</v>
      </c>
      <c r="K86" s="467">
        <v>530</v>
      </c>
      <c r="L86" s="449"/>
      <c r="M86" s="449"/>
      <c r="N86" s="449"/>
      <c r="O86" s="449"/>
      <c r="P86" s="449"/>
      <c r="Q86" s="449"/>
      <c r="R86" s="449"/>
      <c r="S86" s="449"/>
      <c r="T86" s="449"/>
      <c r="U86" s="449"/>
    </row>
    <row r="87" spans="1:21" ht="18.75">
      <c r="A87" s="565">
        <v>78</v>
      </c>
      <c r="B87" s="566" t="s">
        <v>73</v>
      </c>
      <c r="C87" s="567" t="s">
        <v>305</v>
      </c>
      <c r="D87" s="568">
        <v>80</v>
      </c>
      <c r="E87" s="569">
        <v>604.19999999999993</v>
      </c>
      <c r="F87" s="570">
        <v>96.671999999999997</v>
      </c>
      <c r="G87" s="571">
        <v>700.87199999999996</v>
      </c>
      <c r="H87" s="572">
        <v>56069.759999999995</v>
      </c>
      <c r="I87" s="573" t="s">
        <v>393</v>
      </c>
      <c r="J87" s="574" t="s">
        <v>1410</v>
      </c>
      <c r="K87" s="467">
        <v>530</v>
      </c>
      <c r="L87" s="449"/>
      <c r="M87" s="449"/>
      <c r="N87" s="449"/>
      <c r="O87" s="449"/>
      <c r="P87" s="449"/>
      <c r="Q87" s="449"/>
      <c r="R87" s="449"/>
      <c r="S87" s="449"/>
      <c r="T87" s="449"/>
      <c r="U87" s="449"/>
    </row>
    <row r="88" spans="1:21" s="90" customFormat="1" ht="18.75">
      <c r="A88" s="565">
        <v>79</v>
      </c>
      <c r="B88" s="566" t="s">
        <v>74</v>
      </c>
      <c r="C88" s="567" t="s">
        <v>305</v>
      </c>
      <c r="D88" s="568">
        <v>600</v>
      </c>
      <c r="E88" s="569">
        <v>752.4</v>
      </c>
      <c r="F88" s="570">
        <v>120.384</v>
      </c>
      <c r="G88" s="571">
        <v>872.78399999999999</v>
      </c>
      <c r="H88" s="572">
        <v>523670.4</v>
      </c>
      <c r="I88" s="573" t="s">
        <v>393</v>
      </c>
      <c r="J88" s="574" t="s">
        <v>394</v>
      </c>
      <c r="K88" s="468">
        <v>660</v>
      </c>
      <c r="L88" s="468"/>
      <c r="M88" s="468"/>
      <c r="N88" s="468"/>
      <c r="O88" s="468"/>
      <c r="P88" s="468"/>
      <c r="Q88" s="468"/>
      <c r="R88" s="468"/>
      <c r="S88" s="468"/>
      <c r="T88" s="468"/>
      <c r="U88" s="468"/>
    </row>
    <row r="89" spans="1:21" s="84" customFormat="1" ht="18.75">
      <c r="A89" s="565">
        <v>80</v>
      </c>
      <c r="B89" s="566" t="s">
        <v>75</v>
      </c>
      <c r="C89" s="567" t="s">
        <v>305</v>
      </c>
      <c r="D89" s="568">
        <v>200</v>
      </c>
      <c r="E89" s="569">
        <v>951.89999999999986</v>
      </c>
      <c r="F89" s="570">
        <v>152.30399999999997</v>
      </c>
      <c r="G89" s="571">
        <v>1104.2039999999997</v>
      </c>
      <c r="H89" s="572">
        <v>220840.79999999993</v>
      </c>
      <c r="I89" s="576" t="s">
        <v>393</v>
      </c>
      <c r="J89" s="574" t="s">
        <v>394</v>
      </c>
      <c r="K89" s="465">
        <v>835</v>
      </c>
      <c r="L89" s="465"/>
      <c r="M89" s="465"/>
      <c r="N89" s="465"/>
      <c r="O89" s="465"/>
      <c r="P89" s="465"/>
      <c r="Q89" s="465"/>
      <c r="R89" s="465"/>
      <c r="S89" s="465"/>
      <c r="T89" s="465"/>
      <c r="U89" s="465"/>
    </row>
    <row r="90" spans="1:21" ht="18.75">
      <c r="A90" s="565">
        <v>81</v>
      </c>
      <c r="B90" s="566" t="s">
        <v>76</v>
      </c>
      <c r="C90" s="567" t="s">
        <v>305</v>
      </c>
      <c r="D90" s="568">
        <v>600</v>
      </c>
      <c r="E90" s="569">
        <v>923.4</v>
      </c>
      <c r="F90" s="570">
        <v>147.744</v>
      </c>
      <c r="G90" s="571">
        <v>1071.144</v>
      </c>
      <c r="H90" s="572">
        <v>642686.4</v>
      </c>
      <c r="I90" s="573" t="s">
        <v>393</v>
      </c>
      <c r="J90" s="574" t="s">
        <v>394</v>
      </c>
      <c r="K90" s="449">
        <v>810</v>
      </c>
      <c r="L90" s="449"/>
      <c r="M90" s="449"/>
      <c r="N90" s="449"/>
      <c r="O90" s="449"/>
      <c r="P90" s="449"/>
      <c r="Q90" s="449"/>
      <c r="R90" s="449"/>
      <c r="S90" s="449"/>
      <c r="T90" s="449"/>
      <c r="U90" s="449"/>
    </row>
    <row r="91" spans="1:21" s="84" customFormat="1" ht="18.75">
      <c r="A91" s="565">
        <v>82</v>
      </c>
      <c r="B91" s="589" t="s">
        <v>776</v>
      </c>
      <c r="C91" s="578" t="s">
        <v>305</v>
      </c>
      <c r="D91" s="568">
        <v>4</v>
      </c>
      <c r="E91" s="569">
        <v>0</v>
      </c>
      <c r="F91" s="570"/>
      <c r="G91" s="571">
        <v>0</v>
      </c>
      <c r="H91" s="572">
        <v>0</v>
      </c>
      <c r="I91" s="576"/>
      <c r="J91" s="586"/>
      <c r="K91" s="449"/>
      <c r="L91" s="449"/>
      <c r="M91" s="465"/>
      <c r="N91" s="465"/>
      <c r="O91" s="465"/>
      <c r="P91" s="465"/>
      <c r="Q91" s="465"/>
      <c r="R91" s="465"/>
      <c r="S91" s="465"/>
      <c r="T91" s="465"/>
      <c r="U91" s="465"/>
    </row>
    <row r="92" spans="1:21" s="84" customFormat="1" ht="18.75">
      <c r="A92" s="565">
        <v>83</v>
      </c>
      <c r="B92" s="589" t="s">
        <v>777</v>
      </c>
      <c r="C92" s="578" t="s">
        <v>305</v>
      </c>
      <c r="D92" s="568">
        <v>4</v>
      </c>
      <c r="E92" s="569">
        <v>0</v>
      </c>
      <c r="F92" s="570"/>
      <c r="G92" s="571">
        <v>0</v>
      </c>
      <c r="H92" s="572">
        <v>0</v>
      </c>
      <c r="I92" s="576"/>
      <c r="J92" s="586"/>
      <c r="K92" s="449"/>
      <c r="L92" s="449"/>
      <c r="M92" s="465"/>
      <c r="N92" s="465"/>
      <c r="O92" s="465"/>
      <c r="P92" s="465"/>
      <c r="Q92" s="465"/>
      <c r="R92" s="465"/>
      <c r="S92" s="465"/>
      <c r="T92" s="465"/>
      <c r="U92" s="465"/>
    </row>
    <row r="93" spans="1:21" s="84" customFormat="1" ht="18.75">
      <c r="A93" s="565">
        <v>84</v>
      </c>
      <c r="B93" s="566" t="s">
        <v>778</v>
      </c>
      <c r="C93" s="567" t="s">
        <v>305</v>
      </c>
      <c r="D93" s="568">
        <v>4</v>
      </c>
      <c r="E93" s="569">
        <v>0</v>
      </c>
      <c r="F93" s="570"/>
      <c r="G93" s="571">
        <v>0</v>
      </c>
      <c r="H93" s="572">
        <v>0</v>
      </c>
      <c r="I93" s="576"/>
      <c r="J93" s="586"/>
      <c r="K93" s="449"/>
      <c r="L93" s="449"/>
      <c r="M93" s="465"/>
      <c r="N93" s="465"/>
      <c r="O93" s="465"/>
      <c r="P93" s="465"/>
      <c r="Q93" s="465"/>
      <c r="R93" s="465"/>
      <c r="S93" s="465"/>
      <c r="T93" s="465"/>
      <c r="U93" s="465"/>
    </row>
    <row r="94" spans="1:21" s="84" customFormat="1" ht="18.75">
      <c r="A94" s="565">
        <v>85</v>
      </c>
      <c r="B94" s="566" t="s">
        <v>79</v>
      </c>
      <c r="C94" s="567" t="s">
        <v>305</v>
      </c>
      <c r="D94" s="568">
        <v>160</v>
      </c>
      <c r="E94" s="569">
        <v>934.8</v>
      </c>
      <c r="F94" s="570"/>
      <c r="G94" s="571">
        <v>934.8</v>
      </c>
      <c r="H94" s="572">
        <v>149568</v>
      </c>
      <c r="I94" s="576" t="s">
        <v>368</v>
      </c>
      <c r="J94" s="590" t="s">
        <v>398</v>
      </c>
      <c r="K94" s="465">
        <v>820</v>
      </c>
      <c r="L94" s="465"/>
      <c r="M94" s="465"/>
      <c r="N94" s="465"/>
      <c r="O94" s="465"/>
      <c r="P94" s="465"/>
      <c r="Q94" s="465"/>
      <c r="R94" s="465"/>
      <c r="S94" s="465"/>
      <c r="T94" s="465"/>
      <c r="U94" s="465"/>
    </row>
    <row r="95" spans="1:21" ht="24">
      <c r="A95" s="565">
        <v>86</v>
      </c>
      <c r="B95" s="566" t="s">
        <v>81</v>
      </c>
      <c r="C95" s="567" t="s">
        <v>305</v>
      </c>
      <c r="D95" s="568">
        <v>800</v>
      </c>
      <c r="E95" s="569">
        <v>2217.6000000000004</v>
      </c>
      <c r="F95" s="570"/>
      <c r="G95" s="571">
        <v>2217.6000000000004</v>
      </c>
      <c r="H95" s="572">
        <v>1774080.0000000002</v>
      </c>
      <c r="I95" s="573" t="s">
        <v>385</v>
      </c>
      <c r="J95" s="585" t="s">
        <v>1411</v>
      </c>
      <c r="K95" s="449">
        <v>1980</v>
      </c>
      <c r="L95" s="449"/>
      <c r="M95" s="449"/>
      <c r="N95" s="449"/>
      <c r="O95" s="449"/>
      <c r="P95" s="449"/>
      <c r="Q95" s="449"/>
      <c r="R95" s="449"/>
      <c r="S95" s="449"/>
      <c r="T95" s="449"/>
      <c r="U95" s="449"/>
    </row>
    <row r="96" spans="1:21" ht="22.5">
      <c r="A96" s="565">
        <v>87</v>
      </c>
      <c r="B96" s="566" t="s">
        <v>80</v>
      </c>
      <c r="C96" s="567" t="s">
        <v>305</v>
      </c>
      <c r="D96" s="568">
        <v>800</v>
      </c>
      <c r="E96" s="569">
        <v>934.8</v>
      </c>
      <c r="F96" s="587"/>
      <c r="G96" s="571">
        <v>934.8</v>
      </c>
      <c r="H96" s="572">
        <v>747840</v>
      </c>
      <c r="I96" s="573" t="s">
        <v>368</v>
      </c>
      <c r="J96" s="590" t="s">
        <v>398</v>
      </c>
      <c r="K96" s="449">
        <v>820</v>
      </c>
      <c r="L96" s="449"/>
      <c r="M96" s="449"/>
      <c r="N96" s="449"/>
      <c r="O96" s="449"/>
      <c r="P96" s="449"/>
      <c r="Q96" s="449"/>
      <c r="R96" s="449"/>
      <c r="S96" s="449"/>
      <c r="T96" s="449"/>
      <c r="U96" s="449"/>
    </row>
    <row r="97" spans="1:21" ht="18.75">
      <c r="A97" s="565">
        <v>88</v>
      </c>
      <c r="B97" s="566" t="s">
        <v>82</v>
      </c>
      <c r="C97" s="567" t="s">
        <v>305</v>
      </c>
      <c r="D97" s="568">
        <v>3200</v>
      </c>
      <c r="E97" s="569">
        <v>918.40000000000009</v>
      </c>
      <c r="F97" s="570"/>
      <c r="G97" s="571">
        <v>918.40000000000009</v>
      </c>
      <c r="H97" s="572">
        <v>2938880.0000000005</v>
      </c>
      <c r="I97" s="573" t="s">
        <v>368</v>
      </c>
      <c r="J97" s="590" t="s">
        <v>398</v>
      </c>
      <c r="K97" s="449">
        <v>820</v>
      </c>
      <c r="L97" s="449"/>
      <c r="M97" s="449"/>
      <c r="N97" s="449"/>
      <c r="O97" s="449"/>
      <c r="P97" s="449"/>
      <c r="Q97" s="449"/>
      <c r="R97" s="449"/>
      <c r="S97" s="449"/>
      <c r="T97" s="449"/>
      <c r="U97" s="449"/>
    </row>
    <row r="98" spans="1:21" s="97" customFormat="1" ht="24">
      <c r="A98" s="565">
        <v>89</v>
      </c>
      <c r="B98" s="566" t="s">
        <v>779</v>
      </c>
      <c r="C98" s="567" t="s">
        <v>305</v>
      </c>
      <c r="D98" s="568">
        <v>4000</v>
      </c>
      <c r="E98" s="579">
        <v>2217.6000000000004</v>
      </c>
      <c r="F98" s="580"/>
      <c r="G98" s="581">
        <v>2217.6000000000004</v>
      </c>
      <c r="H98" s="582">
        <v>8870400.0000000019</v>
      </c>
      <c r="I98" s="583" t="s">
        <v>385</v>
      </c>
      <c r="J98" s="585" t="s">
        <v>1411</v>
      </c>
      <c r="K98" s="482">
        <v>1980</v>
      </c>
      <c r="L98" s="482"/>
      <c r="M98" s="482"/>
      <c r="N98" s="482"/>
      <c r="O98" s="482"/>
      <c r="P98" s="482"/>
      <c r="Q98" s="482"/>
      <c r="R98" s="482"/>
      <c r="S98" s="482"/>
      <c r="T98" s="482"/>
      <c r="U98" s="482"/>
    </row>
    <row r="99" spans="1:21" ht="24">
      <c r="A99" s="565">
        <v>90</v>
      </c>
      <c r="B99" s="578" t="s">
        <v>780</v>
      </c>
      <c r="C99" s="578" t="s">
        <v>305</v>
      </c>
      <c r="D99" s="568">
        <v>200</v>
      </c>
      <c r="E99" s="569">
        <v>2257.1999999999998</v>
      </c>
      <c r="F99" s="570"/>
      <c r="G99" s="571">
        <v>2257.1999999999998</v>
      </c>
      <c r="H99" s="572">
        <v>451439.99999999994</v>
      </c>
      <c r="I99" s="573" t="s">
        <v>385</v>
      </c>
      <c r="J99" s="585" t="s">
        <v>1411</v>
      </c>
      <c r="K99" s="449">
        <v>1980</v>
      </c>
      <c r="L99" s="449"/>
      <c r="M99" s="449"/>
      <c r="N99" s="449"/>
      <c r="O99" s="449"/>
      <c r="P99" s="449"/>
      <c r="Q99" s="449"/>
      <c r="R99" s="449"/>
      <c r="S99" s="449"/>
      <c r="T99" s="449"/>
      <c r="U99" s="449"/>
    </row>
    <row r="100" spans="1:21" ht="18.75">
      <c r="A100" s="565">
        <v>91</v>
      </c>
      <c r="B100" s="566" t="s">
        <v>83</v>
      </c>
      <c r="C100" s="567" t="s">
        <v>305</v>
      </c>
      <c r="D100" s="568">
        <v>1200</v>
      </c>
      <c r="E100" s="569">
        <v>918.40000000000009</v>
      </c>
      <c r="F100" s="591"/>
      <c r="G100" s="571">
        <v>918.40000000000009</v>
      </c>
      <c r="H100" s="572">
        <v>1102080</v>
      </c>
      <c r="I100" s="573" t="s">
        <v>368</v>
      </c>
      <c r="J100" s="590" t="s">
        <v>398</v>
      </c>
      <c r="K100" s="449">
        <v>820</v>
      </c>
      <c r="L100" s="449"/>
      <c r="M100" s="449"/>
      <c r="N100" s="449"/>
      <c r="O100" s="449"/>
      <c r="P100" s="449"/>
      <c r="Q100" s="449"/>
      <c r="R100" s="449"/>
      <c r="S100" s="449"/>
      <c r="T100" s="449"/>
      <c r="U100" s="449"/>
    </row>
    <row r="101" spans="1:21" ht="24">
      <c r="A101" s="565">
        <v>92</v>
      </c>
      <c r="B101" s="578" t="s">
        <v>781</v>
      </c>
      <c r="C101" s="578" t="s">
        <v>305</v>
      </c>
      <c r="D101" s="568">
        <v>400</v>
      </c>
      <c r="E101" s="569">
        <v>2257.1999999999998</v>
      </c>
      <c r="F101" s="570"/>
      <c r="G101" s="571">
        <v>2257.1999999999998</v>
      </c>
      <c r="H101" s="572">
        <v>902879.99999999988</v>
      </c>
      <c r="I101" s="573" t="s">
        <v>385</v>
      </c>
      <c r="J101" s="585" t="s">
        <v>1411</v>
      </c>
      <c r="K101" s="449">
        <v>1980</v>
      </c>
      <c r="L101" s="449"/>
      <c r="M101" s="449"/>
      <c r="N101" s="449"/>
      <c r="O101" s="449"/>
      <c r="P101" s="449"/>
      <c r="Q101" s="449"/>
      <c r="R101" s="449"/>
      <c r="S101" s="449"/>
      <c r="T101" s="449"/>
      <c r="U101" s="449"/>
    </row>
    <row r="102" spans="1:21" ht="18.75">
      <c r="A102" s="565">
        <v>93</v>
      </c>
      <c r="B102" s="566" t="s">
        <v>84</v>
      </c>
      <c r="C102" s="567" t="s">
        <v>305</v>
      </c>
      <c r="D102" s="568">
        <v>800</v>
      </c>
      <c r="E102" s="569">
        <v>934.8</v>
      </c>
      <c r="F102" s="570"/>
      <c r="G102" s="571">
        <v>934.8</v>
      </c>
      <c r="H102" s="572">
        <v>747840</v>
      </c>
      <c r="I102" s="573" t="s">
        <v>368</v>
      </c>
      <c r="J102" s="590" t="s">
        <v>398</v>
      </c>
      <c r="K102" s="449">
        <v>820</v>
      </c>
      <c r="L102" s="449"/>
      <c r="M102" s="449"/>
      <c r="N102" s="449"/>
      <c r="O102" s="449"/>
      <c r="P102" s="449"/>
      <c r="Q102" s="449"/>
      <c r="R102" s="449"/>
      <c r="S102" s="449"/>
      <c r="T102" s="449"/>
      <c r="U102" s="449"/>
    </row>
    <row r="103" spans="1:21" ht="24">
      <c r="A103" s="565">
        <v>94</v>
      </c>
      <c r="B103" s="578" t="s">
        <v>782</v>
      </c>
      <c r="C103" s="578" t="s">
        <v>305</v>
      </c>
      <c r="D103" s="568">
        <v>400</v>
      </c>
      <c r="E103" s="569">
        <v>2257.1999999999998</v>
      </c>
      <c r="F103" s="570"/>
      <c r="G103" s="571">
        <v>2257.1999999999998</v>
      </c>
      <c r="H103" s="572">
        <v>902879.99999999988</v>
      </c>
      <c r="I103" s="573" t="s">
        <v>385</v>
      </c>
      <c r="J103" s="585" t="s">
        <v>1411</v>
      </c>
      <c r="K103" s="449">
        <v>1980</v>
      </c>
      <c r="L103" s="449"/>
      <c r="M103" s="449"/>
      <c r="N103" s="449"/>
      <c r="O103" s="449"/>
      <c r="P103" s="449"/>
      <c r="Q103" s="449"/>
      <c r="R103" s="449"/>
      <c r="S103" s="449"/>
      <c r="T103" s="449"/>
      <c r="U103" s="449"/>
    </row>
    <row r="104" spans="1:21" ht="18.75">
      <c r="A104" s="565">
        <v>95</v>
      </c>
      <c r="B104" s="566" t="s">
        <v>85</v>
      </c>
      <c r="C104" s="567" t="s">
        <v>305</v>
      </c>
      <c r="D104" s="568">
        <v>800</v>
      </c>
      <c r="E104" s="569">
        <v>934.8</v>
      </c>
      <c r="F104" s="570"/>
      <c r="G104" s="571">
        <v>934.8</v>
      </c>
      <c r="H104" s="572">
        <v>747840</v>
      </c>
      <c r="I104" s="573" t="s">
        <v>368</v>
      </c>
      <c r="J104" s="590" t="s">
        <v>398</v>
      </c>
      <c r="K104" s="449">
        <v>820</v>
      </c>
      <c r="L104" s="449"/>
      <c r="M104" s="449"/>
      <c r="N104" s="449"/>
      <c r="O104" s="449"/>
      <c r="P104" s="449"/>
      <c r="Q104" s="449"/>
      <c r="R104" s="449"/>
      <c r="S104" s="449"/>
      <c r="T104" s="449"/>
      <c r="U104" s="449"/>
    </row>
    <row r="105" spans="1:21" ht="24">
      <c r="A105" s="565">
        <v>96</v>
      </c>
      <c r="B105" s="566" t="s">
        <v>783</v>
      </c>
      <c r="C105" s="567" t="s">
        <v>305</v>
      </c>
      <c r="D105" s="568">
        <v>2</v>
      </c>
      <c r="E105" s="569">
        <v>127679.99999999999</v>
      </c>
      <c r="F105" s="570"/>
      <c r="G105" s="571">
        <v>127679.99999999999</v>
      </c>
      <c r="H105" s="572">
        <v>255359.99999999997</v>
      </c>
      <c r="I105" s="573" t="s">
        <v>396</v>
      </c>
      <c r="J105" s="585" t="s">
        <v>397</v>
      </c>
      <c r="K105" s="449">
        <v>112000</v>
      </c>
      <c r="L105" s="449"/>
      <c r="M105" s="449"/>
      <c r="N105" s="449"/>
      <c r="O105" s="449"/>
      <c r="P105" s="449"/>
      <c r="Q105" s="449"/>
      <c r="R105" s="449"/>
      <c r="S105" s="449"/>
      <c r="T105" s="449"/>
      <c r="U105" s="449"/>
    </row>
    <row r="106" spans="1:21" s="92" customFormat="1" ht="22.5">
      <c r="A106" s="565">
        <v>97</v>
      </c>
      <c r="B106" s="578" t="s">
        <v>784</v>
      </c>
      <c r="C106" s="578" t="s">
        <v>305</v>
      </c>
      <c r="D106" s="568">
        <v>2</v>
      </c>
      <c r="E106" s="569">
        <v>127679.99999999999</v>
      </c>
      <c r="F106" s="570"/>
      <c r="G106" s="571">
        <v>127679.99999999999</v>
      </c>
      <c r="H106" s="572">
        <v>255359.99999999997</v>
      </c>
      <c r="I106" s="592" t="s">
        <v>396</v>
      </c>
      <c r="J106" s="585" t="s">
        <v>397</v>
      </c>
      <c r="K106" s="355">
        <v>112000</v>
      </c>
      <c r="L106" s="355"/>
      <c r="M106" s="355"/>
      <c r="N106" s="355"/>
      <c r="O106" s="355"/>
      <c r="P106" s="355"/>
      <c r="Q106" s="355"/>
      <c r="R106" s="355"/>
      <c r="S106" s="355"/>
      <c r="T106" s="355"/>
      <c r="U106" s="355"/>
    </row>
    <row r="107" spans="1:21" s="92" customFormat="1" ht="22.5">
      <c r="A107" s="565">
        <v>98</v>
      </c>
      <c r="B107" s="566" t="s">
        <v>785</v>
      </c>
      <c r="C107" s="567" t="s">
        <v>305</v>
      </c>
      <c r="D107" s="568">
        <v>2</v>
      </c>
      <c r="E107" s="569">
        <v>127679.99999999999</v>
      </c>
      <c r="F107" s="570"/>
      <c r="G107" s="571">
        <v>127679.99999999999</v>
      </c>
      <c r="H107" s="572">
        <v>255359.99999999997</v>
      </c>
      <c r="I107" s="592" t="s">
        <v>396</v>
      </c>
      <c r="J107" s="585" t="s">
        <v>397</v>
      </c>
      <c r="K107" s="355">
        <v>112000</v>
      </c>
      <c r="L107" s="355"/>
      <c r="M107" s="355"/>
      <c r="N107" s="355"/>
      <c r="O107" s="355"/>
      <c r="P107" s="355"/>
      <c r="Q107" s="355"/>
      <c r="R107" s="355"/>
      <c r="S107" s="355"/>
      <c r="T107" s="355"/>
      <c r="U107" s="355"/>
    </row>
    <row r="108" spans="1:21" s="92" customFormat="1" ht="18.75">
      <c r="A108" s="565">
        <v>99</v>
      </c>
      <c r="B108" s="578" t="s">
        <v>786</v>
      </c>
      <c r="C108" s="578" t="s">
        <v>305</v>
      </c>
      <c r="D108" s="568">
        <v>8</v>
      </c>
      <c r="E108" s="569">
        <v>10394.519999999999</v>
      </c>
      <c r="F108" s="570"/>
      <c r="G108" s="571">
        <v>10394.519999999999</v>
      </c>
      <c r="H108" s="572">
        <v>83156.159999999989</v>
      </c>
      <c r="I108" s="592" t="s">
        <v>399</v>
      </c>
      <c r="J108" s="593" t="s">
        <v>400</v>
      </c>
      <c r="K108" s="449">
        <v>9118</v>
      </c>
      <c r="L108" s="449"/>
      <c r="M108" s="355"/>
      <c r="N108" s="355"/>
      <c r="O108" s="355"/>
      <c r="P108" s="355"/>
      <c r="Q108" s="355"/>
      <c r="R108" s="355"/>
      <c r="S108" s="355"/>
      <c r="T108" s="355"/>
      <c r="U108" s="355"/>
    </row>
    <row r="109" spans="1:21" s="92" customFormat="1" ht="18.75">
      <c r="A109" s="565">
        <v>100</v>
      </c>
      <c r="B109" s="566" t="s">
        <v>86</v>
      </c>
      <c r="C109" s="567" t="s">
        <v>305</v>
      </c>
      <c r="D109" s="568">
        <v>96</v>
      </c>
      <c r="E109" s="569">
        <v>7142.0999999999995</v>
      </c>
      <c r="F109" s="570"/>
      <c r="G109" s="571">
        <v>7142.0999999999995</v>
      </c>
      <c r="H109" s="572">
        <v>685641.6</v>
      </c>
      <c r="I109" s="592" t="s">
        <v>399</v>
      </c>
      <c r="J109" s="593" t="s">
        <v>400</v>
      </c>
      <c r="K109" s="594">
        <v>6265</v>
      </c>
      <c r="L109" s="355"/>
      <c r="M109" s="355"/>
      <c r="N109" s="355"/>
      <c r="O109" s="355"/>
      <c r="P109" s="355"/>
      <c r="Q109" s="355"/>
      <c r="R109" s="355"/>
      <c r="S109" s="355"/>
      <c r="T109" s="355"/>
      <c r="U109" s="355"/>
    </row>
    <row r="110" spans="1:21" ht="18.75">
      <c r="A110" s="565">
        <v>101</v>
      </c>
      <c r="B110" s="566" t="s">
        <v>87</v>
      </c>
      <c r="C110" s="567" t="s">
        <v>305</v>
      </c>
      <c r="D110" s="568">
        <v>48</v>
      </c>
      <c r="E110" s="569">
        <v>6760.2</v>
      </c>
      <c r="F110" s="570"/>
      <c r="G110" s="571">
        <v>6760.2</v>
      </c>
      <c r="H110" s="572">
        <v>324489.59999999998</v>
      </c>
      <c r="I110" s="573" t="s">
        <v>399</v>
      </c>
      <c r="J110" s="593" t="s">
        <v>400</v>
      </c>
      <c r="K110" s="594">
        <v>5930</v>
      </c>
      <c r="L110" s="449"/>
      <c r="M110" s="449"/>
      <c r="N110" s="449"/>
      <c r="O110" s="449"/>
      <c r="P110" s="449"/>
      <c r="Q110" s="449"/>
      <c r="R110" s="449"/>
      <c r="S110" s="449"/>
      <c r="T110" s="449"/>
      <c r="U110" s="449"/>
    </row>
    <row r="111" spans="1:21" ht="18.75">
      <c r="A111" s="565">
        <v>102</v>
      </c>
      <c r="B111" s="566" t="s">
        <v>88</v>
      </c>
      <c r="C111" s="567" t="s">
        <v>314</v>
      </c>
      <c r="D111" s="568">
        <v>30</v>
      </c>
      <c r="E111" s="569">
        <v>179760.00000000003</v>
      </c>
      <c r="F111" s="570">
        <v>28761.600000000006</v>
      </c>
      <c r="G111" s="571">
        <v>208521.60000000003</v>
      </c>
      <c r="H111" s="572">
        <v>6255648.0000000009</v>
      </c>
      <c r="I111" s="573" t="s">
        <v>401</v>
      </c>
      <c r="J111" s="574" t="s">
        <v>472</v>
      </c>
      <c r="K111" s="449">
        <v>160500</v>
      </c>
      <c r="L111" s="449"/>
      <c r="M111" s="449"/>
      <c r="N111" s="449"/>
      <c r="O111" s="449"/>
      <c r="P111" s="449"/>
      <c r="Q111" s="449"/>
      <c r="R111" s="449"/>
      <c r="S111" s="449"/>
      <c r="T111" s="449"/>
      <c r="U111" s="449"/>
    </row>
    <row r="112" spans="1:21" ht="18.75">
      <c r="A112" s="565">
        <v>103</v>
      </c>
      <c r="B112" s="566" t="s">
        <v>89</v>
      </c>
      <c r="C112" s="567" t="s">
        <v>305</v>
      </c>
      <c r="D112" s="568">
        <v>24</v>
      </c>
      <c r="E112" s="569">
        <v>0</v>
      </c>
      <c r="F112" s="570"/>
      <c r="G112" s="571">
        <v>0</v>
      </c>
      <c r="H112" s="572">
        <v>0</v>
      </c>
      <c r="I112" s="573"/>
      <c r="J112" s="574"/>
      <c r="K112" s="449"/>
      <c r="L112" s="449"/>
      <c r="M112" s="449"/>
      <c r="N112" s="449"/>
      <c r="O112" s="449"/>
      <c r="P112" s="449"/>
      <c r="Q112" s="449"/>
      <c r="R112" s="449"/>
      <c r="S112" s="449"/>
      <c r="T112" s="449"/>
      <c r="U112" s="449"/>
    </row>
    <row r="113" spans="1:21" ht="18.75">
      <c r="A113" s="565">
        <v>104</v>
      </c>
      <c r="B113" s="566" t="s">
        <v>90</v>
      </c>
      <c r="C113" s="567" t="s">
        <v>315</v>
      </c>
      <c r="D113" s="568">
        <v>4</v>
      </c>
      <c r="E113" s="569">
        <v>130206.23999999999</v>
      </c>
      <c r="F113" s="570"/>
      <c r="G113" s="571">
        <v>130206.23999999999</v>
      </c>
      <c r="H113" s="572">
        <v>520824.95999999996</v>
      </c>
      <c r="I113" s="573" t="s">
        <v>399</v>
      </c>
      <c r="J113" s="573" t="s">
        <v>1412</v>
      </c>
      <c r="K113" s="449">
        <v>114216</v>
      </c>
      <c r="L113" s="449"/>
      <c r="M113" s="449"/>
      <c r="N113" s="449"/>
      <c r="O113" s="449"/>
      <c r="P113" s="449"/>
      <c r="Q113" s="449"/>
      <c r="R113" s="449"/>
      <c r="S113" s="449"/>
      <c r="T113" s="449"/>
      <c r="U113" s="449"/>
    </row>
    <row r="114" spans="1:21" ht="18.75">
      <c r="A114" s="565">
        <v>105</v>
      </c>
      <c r="B114" s="566" t="s">
        <v>91</v>
      </c>
      <c r="C114" s="567" t="s">
        <v>899</v>
      </c>
      <c r="D114" s="568">
        <v>30</v>
      </c>
      <c r="E114" s="569">
        <v>142660</v>
      </c>
      <c r="F114" s="570"/>
      <c r="G114" s="571">
        <v>142660</v>
      </c>
      <c r="H114" s="572">
        <v>4279800</v>
      </c>
      <c r="I114" s="573" t="s">
        <v>399</v>
      </c>
      <c r="J114" s="590" t="s">
        <v>404</v>
      </c>
      <c r="K114" s="449">
        <v>127375</v>
      </c>
      <c r="L114" s="449"/>
      <c r="M114" s="449"/>
      <c r="N114" s="449"/>
      <c r="O114" s="449"/>
      <c r="P114" s="449"/>
      <c r="Q114" s="449"/>
      <c r="R114" s="449"/>
      <c r="S114" s="449"/>
      <c r="T114" s="449"/>
      <c r="U114" s="449"/>
    </row>
    <row r="115" spans="1:21" ht="33.75">
      <c r="A115" s="565">
        <v>106</v>
      </c>
      <c r="B115" s="566" t="s">
        <v>92</v>
      </c>
      <c r="C115" s="567" t="s">
        <v>305</v>
      </c>
      <c r="D115" s="568">
        <v>12</v>
      </c>
      <c r="E115" s="569">
        <v>1168109.6000000001</v>
      </c>
      <c r="F115" s="570"/>
      <c r="G115" s="571">
        <v>1168109.6000000001</v>
      </c>
      <c r="H115" s="572">
        <v>14017315.200000001</v>
      </c>
      <c r="I115" s="573" t="s">
        <v>399</v>
      </c>
      <c r="J115" s="575" t="s">
        <v>1413</v>
      </c>
      <c r="K115" s="449">
        <v>1042955</v>
      </c>
      <c r="L115" s="449"/>
      <c r="M115" s="449"/>
      <c r="N115" s="449"/>
      <c r="O115" s="449"/>
      <c r="P115" s="449"/>
      <c r="Q115" s="449"/>
      <c r="R115" s="449"/>
      <c r="S115" s="449"/>
      <c r="T115" s="449"/>
      <c r="U115" s="449"/>
    </row>
    <row r="116" spans="1:21" ht="22.5">
      <c r="A116" s="565">
        <v>107</v>
      </c>
      <c r="B116" s="566" t="s">
        <v>93</v>
      </c>
      <c r="C116" s="567" t="s">
        <v>316</v>
      </c>
      <c r="D116" s="568">
        <v>8</v>
      </c>
      <c r="E116" s="569">
        <v>5161.9199999999992</v>
      </c>
      <c r="F116" s="570"/>
      <c r="G116" s="571">
        <v>5161.9199999999992</v>
      </c>
      <c r="H116" s="572">
        <v>41295.359999999993</v>
      </c>
      <c r="I116" s="573" t="s">
        <v>529</v>
      </c>
      <c r="J116" s="573" t="s">
        <v>1414</v>
      </c>
      <c r="K116" s="588">
        <v>4528</v>
      </c>
      <c r="L116" s="449"/>
      <c r="M116" s="449"/>
      <c r="N116" s="449"/>
      <c r="O116" s="449"/>
      <c r="P116" s="449"/>
      <c r="Q116" s="449"/>
      <c r="R116" s="449"/>
      <c r="S116" s="449"/>
      <c r="T116" s="449"/>
      <c r="U116" s="449"/>
    </row>
    <row r="117" spans="1:21" ht="18.75">
      <c r="A117" s="565">
        <v>108</v>
      </c>
      <c r="B117" s="566" t="s">
        <v>94</v>
      </c>
      <c r="C117" s="567" t="s">
        <v>305</v>
      </c>
      <c r="D117" s="568">
        <v>200</v>
      </c>
      <c r="E117" s="569">
        <v>9178.4000000000015</v>
      </c>
      <c r="F117" s="570">
        <v>1468.5440000000003</v>
      </c>
      <c r="G117" s="571">
        <v>10646.944000000001</v>
      </c>
      <c r="H117" s="572">
        <v>2129388.8000000003</v>
      </c>
      <c r="I117" s="573" t="s">
        <v>535</v>
      </c>
      <c r="J117" s="590" t="s">
        <v>405</v>
      </c>
      <c r="K117" s="449">
        <v>8195</v>
      </c>
      <c r="L117" s="449"/>
      <c r="M117" s="449"/>
      <c r="N117" s="449"/>
      <c r="O117" s="449"/>
      <c r="P117" s="449"/>
      <c r="Q117" s="449"/>
      <c r="R117" s="449"/>
      <c r="S117" s="449"/>
      <c r="T117" s="449"/>
      <c r="U117" s="449"/>
    </row>
    <row r="118" spans="1:21" ht="18.75">
      <c r="A118" s="565">
        <v>109</v>
      </c>
      <c r="B118" s="566" t="s">
        <v>95</v>
      </c>
      <c r="C118" s="567" t="s">
        <v>305</v>
      </c>
      <c r="D118" s="568">
        <v>80</v>
      </c>
      <c r="E118" s="569">
        <v>9178.4000000000015</v>
      </c>
      <c r="F118" s="570">
        <v>1468.5440000000003</v>
      </c>
      <c r="G118" s="571">
        <v>10646.944000000001</v>
      </c>
      <c r="H118" s="572">
        <v>851755.52000000014</v>
      </c>
      <c r="I118" s="573" t="s">
        <v>535</v>
      </c>
      <c r="J118" s="590" t="s">
        <v>405</v>
      </c>
      <c r="K118" s="449">
        <v>8195</v>
      </c>
      <c r="L118" s="449"/>
      <c r="M118" s="449"/>
      <c r="N118" s="449"/>
      <c r="O118" s="449"/>
      <c r="P118" s="449"/>
      <c r="Q118" s="449"/>
      <c r="R118" s="449"/>
      <c r="S118" s="449"/>
      <c r="T118" s="449"/>
      <c r="U118" s="449"/>
    </row>
    <row r="119" spans="1:21" ht="18.75">
      <c r="A119" s="565">
        <v>110</v>
      </c>
      <c r="B119" s="578" t="s">
        <v>787</v>
      </c>
      <c r="C119" s="578" t="s">
        <v>305</v>
      </c>
      <c r="D119" s="568">
        <v>4</v>
      </c>
      <c r="E119" s="569">
        <v>0</v>
      </c>
      <c r="F119" s="570"/>
      <c r="G119" s="571">
        <v>0</v>
      </c>
      <c r="H119" s="572">
        <v>0</v>
      </c>
      <c r="I119" s="573"/>
      <c r="J119" s="574"/>
      <c r="K119" s="449"/>
      <c r="L119" s="449"/>
      <c r="M119" s="449"/>
      <c r="N119" s="449"/>
      <c r="O119" s="449"/>
      <c r="P119" s="449"/>
      <c r="Q119" s="449"/>
      <c r="R119" s="449"/>
      <c r="S119" s="449"/>
      <c r="T119" s="449"/>
      <c r="U119" s="449"/>
    </row>
    <row r="120" spans="1:21" ht="18.75">
      <c r="A120" s="565">
        <v>111</v>
      </c>
      <c r="B120" s="578" t="s">
        <v>788</v>
      </c>
      <c r="C120" s="578" t="s">
        <v>305</v>
      </c>
      <c r="D120" s="568">
        <v>20</v>
      </c>
      <c r="E120" s="569">
        <v>0</v>
      </c>
      <c r="F120" s="570"/>
      <c r="G120" s="571">
        <v>0</v>
      </c>
      <c r="H120" s="572">
        <v>0</v>
      </c>
      <c r="I120" s="573"/>
      <c r="J120" s="574"/>
      <c r="K120" s="449"/>
      <c r="L120" s="449"/>
      <c r="M120" s="449"/>
      <c r="N120" s="449"/>
      <c r="O120" s="449"/>
      <c r="P120" s="449"/>
      <c r="Q120" s="449"/>
      <c r="R120" s="449"/>
      <c r="S120" s="449"/>
      <c r="T120" s="449"/>
      <c r="U120" s="449"/>
    </row>
    <row r="121" spans="1:21" ht="18.75">
      <c r="A121" s="565">
        <v>112</v>
      </c>
      <c r="B121" s="578" t="s">
        <v>789</v>
      </c>
      <c r="C121" s="578" t="s">
        <v>305</v>
      </c>
      <c r="D121" s="568">
        <v>15</v>
      </c>
      <c r="E121" s="569">
        <v>0</v>
      </c>
      <c r="F121" s="570"/>
      <c r="G121" s="571">
        <v>0</v>
      </c>
      <c r="H121" s="572">
        <v>0</v>
      </c>
      <c r="I121" s="573"/>
      <c r="J121" s="574"/>
      <c r="K121" s="449"/>
      <c r="L121" s="449"/>
      <c r="M121" s="449"/>
      <c r="N121" s="449"/>
      <c r="O121" s="449"/>
      <c r="P121" s="449"/>
      <c r="Q121" s="449"/>
      <c r="R121" s="449"/>
      <c r="S121" s="449"/>
      <c r="T121" s="449"/>
      <c r="U121" s="449"/>
    </row>
    <row r="122" spans="1:21" s="88" customFormat="1" ht="18.75">
      <c r="A122" s="565">
        <v>113</v>
      </c>
      <c r="B122" s="578" t="s">
        <v>790</v>
      </c>
      <c r="C122" s="578" t="s">
        <v>305</v>
      </c>
      <c r="D122" s="568">
        <v>15</v>
      </c>
      <c r="E122" s="569">
        <v>0</v>
      </c>
      <c r="F122" s="570"/>
      <c r="G122" s="571">
        <v>0</v>
      </c>
      <c r="H122" s="572">
        <v>0</v>
      </c>
      <c r="I122" s="573"/>
      <c r="J122" s="574"/>
      <c r="K122" s="449"/>
      <c r="L122" s="449"/>
      <c r="M122" s="467"/>
      <c r="N122" s="467"/>
      <c r="O122" s="467"/>
      <c r="P122" s="467"/>
      <c r="Q122" s="467"/>
      <c r="R122" s="467"/>
      <c r="S122" s="467"/>
      <c r="T122" s="467"/>
      <c r="U122" s="467"/>
    </row>
    <row r="123" spans="1:21" s="93" customFormat="1" ht="18.75">
      <c r="A123" s="565">
        <v>114</v>
      </c>
      <c r="B123" s="566" t="s">
        <v>791</v>
      </c>
      <c r="C123" s="567" t="s">
        <v>305</v>
      </c>
      <c r="D123" s="568">
        <v>40</v>
      </c>
      <c r="E123" s="569">
        <v>0</v>
      </c>
      <c r="F123" s="580"/>
      <c r="G123" s="571">
        <v>0</v>
      </c>
      <c r="H123" s="572">
        <v>0</v>
      </c>
      <c r="I123" s="583"/>
      <c r="J123" s="575"/>
      <c r="K123" s="449"/>
      <c r="L123" s="449"/>
      <c r="M123" s="475"/>
      <c r="N123" s="475"/>
      <c r="O123" s="475"/>
      <c r="P123" s="475"/>
      <c r="Q123" s="475"/>
      <c r="R123" s="475"/>
      <c r="S123" s="475"/>
      <c r="T123" s="475"/>
      <c r="U123" s="475"/>
    </row>
    <row r="124" spans="1:21" ht="18.75">
      <c r="A124" s="565">
        <v>115</v>
      </c>
      <c r="B124" s="566" t="s">
        <v>792</v>
      </c>
      <c r="C124" s="567" t="s">
        <v>305</v>
      </c>
      <c r="D124" s="568">
        <v>20</v>
      </c>
      <c r="E124" s="569">
        <v>0</v>
      </c>
      <c r="F124" s="570"/>
      <c r="G124" s="571">
        <v>0</v>
      </c>
      <c r="H124" s="572">
        <v>0</v>
      </c>
      <c r="I124" s="573"/>
      <c r="J124" s="574"/>
      <c r="K124" s="449"/>
      <c r="L124" s="449"/>
      <c r="M124" s="449"/>
      <c r="N124" s="449"/>
      <c r="O124" s="449"/>
      <c r="P124" s="449"/>
      <c r="Q124" s="449"/>
      <c r="R124" s="449"/>
      <c r="S124" s="449"/>
      <c r="T124" s="449"/>
      <c r="U124" s="449"/>
    </row>
    <row r="125" spans="1:21" s="88" customFormat="1" ht="18.75">
      <c r="A125" s="565">
        <v>116</v>
      </c>
      <c r="B125" s="578" t="s">
        <v>793</v>
      </c>
      <c r="C125" s="578" t="s">
        <v>305</v>
      </c>
      <c r="D125" s="568">
        <v>2</v>
      </c>
      <c r="E125" s="569">
        <v>569997.12000000011</v>
      </c>
      <c r="F125" s="580">
        <v>91199.539200000014</v>
      </c>
      <c r="G125" s="571">
        <v>661196.65920000011</v>
      </c>
      <c r="H125" s="572">
        <v>1322393.3184000002</v>
      </c>
      <c r="I125" s="573" t="s">
        <v>356</v>
      </c>
      <c r="J125" s="574" t="s">
        <v>718</v>
      </c>
      <c r="K125" s="79">
        <v>508926</v>
      </c>
      <c r="L125" s="467"/>
      <c r="M125" s="467"/>
      <c r="N125" s="467"/>
      <c r="O125" s="467"/>
      <c r="P125" s="467"/>
      <c r="Q125" s="467"/>
      <c r="R125" s="467"/>
      <c r="S125" s="467"/>
      <c r="T125" s="467"/>
      <c r="U125" s="467"/>
    </row>
    <row r="126" spans="1:21" s="88" customFormat="1" ht="18.75">
      <c r="A126" s="565">
        <v>117</v>
      </c>
      <c r="B126" s="578" t="s">
        <v>794</v>
      </c>
      <c r="C126" s="578" t="s">
        <v>305</v>
      </c>
      <c r="D126" s="568">
        <v>2</v>
      </c>
      <c r="E126" s="569">
        <v>569997.12000000011</v>
      </c>
      <c r="F126" s="580">
        <v>91199.539200000014</v>
      </c>
      <c r="G126" s="571">
        <v>661196.65920000011</v>
      </c>
      <c r="H126" s="572">
        <v>1322393.3184000002</v>
      </c>
      <c r="I126" s="573" t="s">
        <v>356</v>
      </c>
      <c r="J126" s="574" t="s">
        <v>718</v>
      </c>
      <c r="K126" s="79">
        <v>508926</v>
      </c>
      <c r="L126" s="467"/>
      <c r="M126" s="467"/>
      <c r="N126" s="467"/>
      <c r="O126" s="467"/>
      <c r="P126" s="467"/>
      <c r="Q126" s="467"/>
      <c r="R126" s="467"/>
      <c r="S126" s="467"/>
      <c r="T126" s="467"/>
      <c r="U126" s="467"/>
    </row>
    <row r="127" spans="1:21" ht="18.75">
      <c r="A127" s="565">
        <v>118</v>
      </c>
      <c r="B127" s="578" t="s">
        <v>795</v>
      </c>
      <c r="C127" s="578" t="s">
        <v>305</v>
      </c>
      <c r="D127" s="568">
        <v>2</v>
      </c>
      <c r="E127" s="569">
        <v>569997.12000000011</v>
      </c>
      <c r="F127" s="580">
        <v>91199.539200000014</v>
      </c>
      <c r="G127" s="571">
        <v>661196.65920000011</v>
      </c>
      <c r="H127" s="572">
        <v>1322393.3184000002</v>
      </c>
      <c r="I127" s="573" t="s">
        <v>356</v>
      </c>
      <c r="J127" s="574" t="s">
        <v>718</v>
      </c>
      <c r="K127" s="79">
        <v>508926</v>
      </c>
      <c r="L127" s="449"/>
      <c r="M127" s="449"/>
      <c r="N127" s="449"/>
      <c r="O127" s="449"/>
      <c r="P127" s="449"/>
      <c r="Q127" s="449"/>
      <c r="R127" s="449"/>
      <c r="S127" s="449"/>
      <c r="T127" s="449"/>
      <c r="U127" s="449"/>
    </row>
    <row r="128" spans="1:21" s="95" customFormat="1" ht="18.75">
      <c r="A128" s="565">
        <v>119</v>
      </c>
      <c r="B128" s="578" t="s">
        <v>796</v>
      </c>
      <c r="C128" s="578" t="s">
        <v>305</v>
      </c>
      <c r="D128" s="568">
        <v>10</v>
      </c>
      <c r="E128" s="569">
        <v>12162.66</v>
      </c>
      <c r="F128" s="580"/>
      <c r="G128" s="571">
        <v>12162.66</v>
      </c>
      <c r="H128" s="572">
        <v>121626.6</v>
      </c>
      <c r="I128" s="576" t="s">
        <v>417</v>
      </c>
      <c r="J128" s="586" t="s">
        <v>1415</v>
      </c>
      <c r="K128" s="477">
        <v>10669</v>
      </c>
      <c r="L128" s="477"/>
      <c r="M128" s="477"/>
      <c r="N128" s="477"/>
      <c r="O128" s="477"/>
      <c r="P128" s="477"/>
      <c r="Q128" s="477"/>
      <c r="R128" s="477"/>
      <c r="S128" s="477"/>
      <c r="T128" s="477"/>
      <c r="U128" s="477"/>
    </row>
    <row r="129" spans="1:21" ht="22.5">
      <c r="A129" s="565">
        <v>120</v>
      </c>
      <c r="B129" s="566" t="s">
        <v>96</v>
      </c>
      <c r="C129" s="567" t="s">
        <v>305</v>
      </c>
      <c r="D129" s="568">
        <v>2000</v>
      </c>
      <c r="E129" s="569">
        <v>896.00000000000011</v>
      </c>
      <c r="F129" s="570">
        <v>0</v>
      </c>
      <c r="G129" s="571">
        <v>896.00000000000011</v>
      </c>
      <c r="H129" s="572">
        <v>1792000.0000000002</v>
      </c>
      <c r="I129" s="573" t="s">
        <v>466</v>
      </c>
      <c r="J129" s="574" t="s">
        <v>589</v>
      </c>
      <c r="K129" s="449">
        <v>800</v>
      </c>
      <c r="L129" s="449"/>
      <c r="M129" s="449"/>
      <c r="N129" s="449"/>
      <c r="O129" s="449"/>
      <c r="P129" s="449"/>
      <c r="Q129" s="449"/>
      <c r="R129" s="449"/>
      <c r="S129" s="449"/>
      <c r="T129" s="449"/>
      <c r="U129" s="449"/>
    </row>
    <row r="130" spans="1:21" ht="18.75">
      <c r="A130" s="565">
        <v>121</v>
      </c>
      <c r="B130" s="578" t="s">
        <v>797</v>
      </c>
      <c r="C130" s="578" t="s">
        <v>305</v>
      </c>
      <c r="D130" s="568">
        <v>20</v>
      </c>
      <c r="E130" s="569">
        <v>257.64</v>
      </c>
      <c r="F130" s="570"/>
      <c r="G130" s="571">
        <v>257.64</v>
      </c>
      <c r="H130" s="572">
        <v>5152.7999999999993</v>
      </c>
      <c r="I130" s="573" t="s">
        <v>376</v>
      </c>
      <c r="J130" s="574" t="s">
        <v>1416</v>
      </c>
      <c r="K130" s="449">
        <v>226</v>
      </c>
      <c r="L130" s="449"/>
      <c r="M130" s="449"/>
      <c r="N130" s="449"/>
      <c r="O130" s="449"/>
      <c r="P130" s="449"/>
      <c r="Q130" s="449"/>
      <c r="R130" s="449"/>
      <c r="S130" s="449"/>
      <c r="T130" s="449"/>
      <c r="U130" s="449"/>
    </row>
    <row r="131" spans="1:21" s="90" customFormat="1" ht="18.75">
      <c r="A131" s="565">
        <v>122</v>
      </c>
      <c r="B131" s="578" t="s">
        <v>798</v>
      </c>
      <c r="C131" s="578" t="s">
        <v>304</v>
      </c>
      <c r="D131" s="568">
        <v>4</v>
      </c>
      <c r="E131" s="569">
        <v>12560.519999999999</v>
      </c>
      <c r="F131" s="570">
        <v>2009.6831999999997</v>
      </c>
      <c r="G131" s="571">
        <v>14570.203199999998</v>
      </c>
      <c r="H131" s="572">
        <v>58280.812799999992</v>
      </c>
      <c r="I131" s="573" t="s">
        <v>408</v>
      </c>
      <c r="J131" s="575" t="s">
        <v>409</v>
      </c>
      <c r="K131" s="468">
        <v>11018</v>
      </c>
      <c r="L131" s="468"/>
      <c r="M131" s="468"/>
      <c r="N131" s="468"/>
      <c r="O131" s="468"/>
      <c r="P131" s="468"/>
      <c r="Q131" s="468"/>
      <c r="R131" s="468"/>
      <c r="S131" s="468"/>
      <c r="T131" s="468"/>
      <c r="U131" s="468"/>
    </row>
    <row r="132" spans="1:21" s="88" customFormat="1" ht="18.75">
      <c r="A132" s="565">
        <v>123</v>
      </c>
      <c r="B132" s="566" t="s">
        <v>97</v>
      </c>
      <c r="C132" s="567" t="s">
        <v>304</v>
      </c>
      <c r="D132" s="568">
        <v>40</v>
      </c>
      <c r="E132" s="569">
        <v>12560.519999999999</v>
      </c>
      <c r="F132" s="570">
        <v>2009.6831999999997</v>
      </c>
      <c r="G132" s="571">
        <v>14570.203199999998</v>
      </c>
      <c r="H132" s="572">
        <v>582808.12799999991</v>
      </c>
      <c r="I132" s="573" t="s">
        <v>408</v>
      </c>
      <c r="J132" s="575" t="s">
        <v>409</v>
      </c>
      <c r="K132" s="468">
        <v>11018</v>
      </c>
      <c r="L132" s="467"/>
      <c r="M132" s="467"/>
      <c r="N132" s="467"/>
      <c r="O132" s="467"/>
      <c r="P132" s="467"/>
      <c r="Q132" s="467"/>
      <c r="R132" s="467"/>
      <c r="S132" s="467"/>
      <c r="T132" s="467"/>
      <c r="U132" s="467"/>
    </row>
    <row r="133" spans="1:21" ht="18.75">
      <c r="A133" s="565">
        <v>124</v>
      </c>
      <c r="B133" s="566" t="s">
        <v>98</v>
      </c>
      <c r="C133" s="567" t="s">
        <v>304</v>
      </c>
      <c r="D133" s="568">
        <v>4</v>
      </c>
      <c r="E133" s="569">
        <v>12560.519999999999</v>
      </c>
      <c r="F133" s="570">
        <v>2009.6831999999997</v>
      </c>
      <c r="G133" s="571">
        <v>14570.203199999998</v>
      </c>
      <c r="H133" s="572">
        <v>58280.812799999992</v>
      </c>
      <c r="I133" s="573" t="s">
        <v>408</v>
      </c>
      <c r="J133" s="575" t="s">
        <v>409</v>
      </c>
      <c r="K133" s="468">
        <v>11018</v>
      </c>
      <c r="L133" s="449"/>
      <c r="M133" s="449"/>
      <c r="N133" s="449"/>
      <c r="O133" s="449"/>
      <c r="P133" s="449"/>
      <c r="Q133" s="449"/>
      <c r="R133" s="449"/>
      <c r="S133" s="449"/>
      <c r="T133" s="449"/>
      <c r="U133" s="449"/>
    </row>
    <row r="134" spans="1:21" ht="18.75">
      <c r="A134" s="565">
        <v>125</v>
      </c>
      <c r="B134" s="566" t="s">
        <v>99</v>
      </c>
      <c r="C134" s="567" t="s">
        <v>304</v>
      </c>
      <c r="D134" s="568">
        <v>12</v>
      </c>
      <c r="E134" s="569">
        <v>12560.519999999999</v>
      </c>
      <c r="F134" s="570">
        <v>2009.6831999999997</v>
      </c>
      <c r="G134" s="571">
        <v>14570.203199999998</v>
      </c>
      <c r="H134" s="572">
        <v>174842.43839999998</v>
      </c>
      <c r="I134" s="573" t="s">
        <v>408</v>
      </c>
      <c r="J134" s="575" t="s">
        <v>409</v>
      </c>
      <c r="K134" s="468">
        <v>11018</v>
      </c>
      <c r="L134" s="449"/>
      <c r="M134" s="449"/>
      <c r="N134" s="449"/>
      <c r="O134" s="449"/>
      <c r="P134" s="449"/>
      <c r="Q134" s="449"/>
      <c r="R134" s="449"/>
      <c r="S134" s="449"/>
      <c r="T134" s="449"/>
      <c r="U134" s="449"/>
    </row>
    <row r="135" spans="1:21" ht="18.75">
      <c r="A135" s="565">
        <v>126</v>
      </c>
      <c r="B135" s="578" t="s">
        <v>799</v>
      </c>
      <c r="C135" s="578" t="s">
        <v>304</v>
      </c>
      <c r="D135" s="568">
        <v>4</v>
      </c>
      <c r="E135" s="569">
        <v>12560.519999999999</v>
      </c>
      <c r="F135" s="570">
        <v>2009.6831999999997</v>
      </c>
      <c r="G135" s="571">
        <v>14570.203199999998</v>
      </c>
      <c r="H135" s="572">
        <v>58280.812799999992</v>
      </c>
      <c r="I135" s="573" t="s">
        <v>408</v>
      </c>
      <c r="J135" s="575" t="s">
        <v>409</v>
      </c>
      <c r="K135" s="468">
        <v>11018</v>
      </c>
      <c r="L135" s="449"/>
      <c r="M135" s="449"/>
      <c r="N135" s="449"/>
      <c r="O135" s="449"/>
      <c r="P135" s="449"/>
      <c r="Q135" s="449"/>
      <c r="R135" s="449"/>
      <c r="S135" s="449"/>
      <c r="T135" s="449"/>
      <c r="U135" s="449"/>
    </row>
    <row r="136" spans="1:21" ht="18.75">
      <c r="A136" s="565">
        <v>127</v>
      </c>
      <c r="B136" s="566" t="s">
        <v>100</v>
      </c>
      <c r="C136" s="567" t="s">
        <v>304</v>
      </c>
      <c r="D136" s="568">
        <v>48</v>
      </c>
      <c r="E136" s="569">
        <v>2394</v>
      </c>
      <c r="F136" s="570"/>
      <c r="G136" s="571">
        <v>2394</v>
      </c>
      <c r="H136" s="572">
        <v>114912</v>
      </c>
      <c r="I136" s="573" t="s">
        <v>417</v>
      </c>
      <c r="J136" s="574" t="s">
        <v>1417</v>
      </c>
      <c r="K136" s="449">
        <v>2100</v>
      </c>
      <c r="L136" s="449"/>
      <c r="M136" s="449"/>
      <c r="N136" s="449"/>
      <c r="O136" s="449"/>
      <c r="P136" s="449"/>
      <c r="Q136" s="449"/>
      <c r="R136" s="449"/>
      <c r="S136" s="449"/>
      <c r="T136" s="449"/>
      <c r="U136" s="449"/>
    </row>
    <row r="137" spans="1:21" ht="18.75">
      <c r="A137" s="565">
        <v>128</v>
      </c>
      <c r="B137" s="566" t="s">
        <v>101</v>
      </c>
      <c r="C137" s="567" t="s">
        <v>317</v>
      </c>
      <c r="D137" s="568">
        <v>12</v>
      </c>
      <c r="E137" s="569">
        <v>67258.86</v>
      </c>
      <c r="F137" s="570"/>
      <c r="G137" s="571">
        <v>67258.86</v>
      </c>
      <c r="H137" s="572">
        <v>807106.32000000007</v>
      </c>
      <c r="I137" s="573" t="s">
        <v>411</v>
      </c>
      <c r="J137" s="590" t="s">
        <v>412</v>
      </c>
      <c r="K137" s="449">
        <v>58999</v>
      </c>
      <c r="L137" s="449"/>
      <c r="M137" s="449"/>
      <c r="N137" s="449"/>
      <c r="O137" s="449"/>
      <c r="P137" s="449"/>
      <c r="Q137" s="449"/>
      <c r="R137" s="449"/>
      <c r="S137" s="449"/>
      <c r="T137" s="449"/>
      <c r="U137" s="449"/>
    </row>
    <row r="138" spans="1:21" ht="22.5">
      <c r="A138" s="565">
        <v>129</v>
      </c>
      <c r="B138" s="566" t="s">
        <v>102</v>
      </c>
      <c r="C138" s="567" t="s">
        <v>305</v>
      </c>
      <c r="D138" s="568">
        <v>600</v>
      </c>
      <c r="E138" s="569">
        <v>2217.6000000000004</v>
      </c>
      <c r="F138" s="570">
        <v>399.16800000000006</v>
      </c>
      <c r="G138" s="571">
        <v>2616.7680000000005</v>
      </c>
      <c r="H138" s="572">
        <v>1570060.8000000003</v>
      </c>
      <c r="I138" s="573" t="s">
        <v>385</v>
      </c>
      <c r="J138" s="574"/>
      <c r="K138" s="449">
        <v>1980</v>
      </c>
      <c r="L138" s="449"/>
      <c r="M138" s="449"/>
      <c r="N138" s="449"/>
      <c r="O138" s="449"/>
      <c r="P138" s="449"/>
      <c r="Q138" s="449"/>
      <c r="R138" s="449"/>
      <c r="S138" s="449"/>
      <c r="T138" s="449"/>
      <c r="U138" s="449"/>
    </row>
    <row r="139" spans="1:21" ht="18.75">
      <c r="A139" s="565">
        <v>130</v>
      </c>
      <c r="B139" s="578" t="s">
        <v>800</v>
      </c>
      <c r="C139" s="578" t="s">
        <v>305</v>
      </c>
      <c r="D139" s="568">
        <v>200</v>
      </c>
      <c r="E139" s="569">
        <v>4332</v>
      </c>
      <c r="F139" s="570"/>
      <c r="G139" s="571">
        <v>4332</v>
      </c>
      <c r="H139" s="572">
        <v>866400</v>
      </c>
      <c r="I139" s="573" t="s">
        <v>376</v>
      </c>
      <c r="J139" s="574" t="s">
        <v>1418</v>
      </c>
      <c r="K139" s="449">
        <v>3800</v>
      </c>
      <c r="L139" s="449"/>
      <c r="M139" s="449"/>
      <c r="N139" s="449"/>
      <c r="O139" s="449"/>
      <c r="P139" s="449"/>
      <c r="Q139" s="449"/>
      <c r="R139" s="449"/>
      <c r="S139" s="449"/>
      <c r="T139" s="449"/>
      <c r="U139" s="449"/>
    </row>
    <row r="140" spans="1:21" s="88" customFormat="1" ht="18.75">
      <c r="A140" s="565">
        <v>131</v>
      </c>
      <c r="B140" s="566" t="s">
        <v>103</v>
      </c>
      <c r="C140" s="567" t="s">
        <v>305</v>
      </c>
      <c r="D140" s="568">
        <v>6</v>
      </c>
      <c r="E140" s="569">
        <v>424536.00000000006</v>
      </c>
      <c r="F140" s="570"/>
      <c r="G140" s="571">
        <v>424536.00000000006</v>
      </c>
      <c r="H140" s="572">
        <v>2547216.0000000005</v>
      </c>
      <c r="I140" s="573" t="s">
        <v>440</v>
      </c>
      <c r="J140" s="574" t="s">
        <v>1419</v>
      </c>
      <c r="K140" s="467">
        <v>379050</v>
      </c>
      <c r="L140" s="467"/>
      <c r="M140" s="467"/>
      <c r="N140" s="467"/>
      <c r="O140" s="467"/>
      <c r="P140" s="467"/>
      <c r="Q140" s="467"/>
      <c r="R140" s="467"/>
      <c r="S140" s="467"/>
      <c r="T140" s="467"/>
      <c r="U140" s="467"/>
    </row>
    <row r="141" spans="1:21" ht="18.75">
      <c r="A141" s="565">
        <v>132</v>
      </c>
      <c r="B141" s="566" t="s">
        <v>104</v>
      </c>
      <c r="C141" s="567" t="s">
        <v>305</v>
      </c>
      <c r="D141" s="568">
        <v>8</v>
      </c>
      <c r="E141" s="569">
        <v>19380</v>
      </c>
      <c r="F141" s="570">
        <v>3100.8</v>
      </c>
      <c r="G141" s="571">
        <v>22480.799999999999</v>
      </c>
      <c r="H141" s="572">
        <v>179846.39999999999</v>
      </c>
      <c r="I141" s="573" t="s">
        <v>413</v>
      </c>
      <c r="J141" s="574" t="s">
        <v>414</v>
      </c>
      <c r="K141" s="449">
        <v>17000</v>
      </c>
      <c r="L141" s="449"/>
      <c r="M141" s="449"/>
      <c r="N141" s="449"/>
      <c r="O141" s="449"/>
      <c r="P141" s="449"/>
      <c r="Q141" s="449"/>
      <c r="R141" s="449"/>
      <c r="S141" s="449"/>
      <c r="T141" s="449"/>
      <c r="U141" s="449"/>
    </row>
    <row r="142" spans="1:21" ht="18.75">
      <c r="A142" s="565">
        <v>133</v>
      </c>
      <c r="B142" s="566" t="s">
        <v>105</v>
      </c>
      <c r="C142" s="567" t="s">
        <v>318</v>
      </c>
      <c r="D142" s="568">
        <v>8</v>
      </c>
      <c r="E142" s="569">
        <v>19380</v>
      </c>
      <c r="F142" s="587">
        <v>3100.8</v>
      </c>
      <c r="G142" s="571">
        <v>22480.799999999999</v>
      </c>
      <c r="H142" s="572">
        <v>179846.39999999999</v>
      </c>
      <c r="I142" s="573" t="s">
        <v>413</v>
      </c>
      <c r="J142" s="574" t="s">
        <v>414</v>
      </c>
      <c r="K142" s="449">
        <v>17000</v>
      </c>
      <c r="L142" s="449"/>
      <c r="M142" s="449"/>
      <c r="N142" s="449"/>
      <c r="O142" s="449"/>
      <c r="P142" s="449"/>
      <c r="Q142" s="449"/>
      <c r="R142" s="449"/>
      <c r="S142" s="449"/>
      <c r="T142" s="449"/>
      <c r="U142" s="449"/>
    </row>
    <row r="143" spans="1:21" s="90" customFormat="1" ht="18.75">
      <c r="A143" s="565">
        <v>134</v>
      </c>
      <c r="B143" s="566" t="s">
        <v>106</v>
      </c>
      <c r="C143" s="567" t="s">
        <v>319</v>
      </c>
      <c r="D143" s="568">
        <v>10</v>
      </c>
      <c r="E143" s="569">
        <v>22024.799999999999</v>
      </c>
      <c r="F143" s="587">
        <v>3523.9679999999998</v>
      </c>
      <c r="G143" s="571">
        <v>25548.768</v>
      </c>
      <c r="H143" s="572">
        <v>255487.68</v>
      </c>
      <c r="I143" s="573" t="s">
        <v>395</v>
      </c>
      <c r="J143" s="590" t="s">
        <v>415</v>
      </c>
      <c r="K143" s="468">
        <v>19320</v>
      </c>
      <c r="L143" s="468"/>
      <c r="M143" s="468"/>
      <c r="N143" s="468"/>
      <c r="O143" s="468"/>
      <c r="P143" s="468"/>
      <c r="Q143" s="468"/>
      <c r="R143" s="468"/>
      <c r="S143" s="468"/>
      <c r="T143" s="468"/>
      <c r="U143" s="468"/>
    </row>
    <row r="144" spans="1:21" s="84" customFormat="1" ht="18.75">
      <c r="A144" s="565">
        <v>135</v>
      </c>
      <c r="B144" s="566" t="s">
        <v>107</v>
      </c>
      <c r="C144" s="567" t="s">
        <v>319</v>
      </c>
      <c r="D144" s="568">
        <v>16</v>
      </c>
      <c r="E144" s="569">
        <v>22024.799999999999</v>
      </c>
      <c r="F144" s="570">
        <v>3523.9679999999998</v>
      </c>
      <c r="G144" s="571">
        <v>25548.768</v>
      </c>
      <c r="H144" s="572">
        <v>408780.288</v>
      </c>
      <c r="I144" s="576" t="s">
        <v>395</v>
      </c>
      <c r="J144" s="590" t="s">
        <v>415</v>
      </c>
      <c r="K144" s="465">
        <v>19320</v>
      </c>
      <c r="L144" s="465"/>
      <c r="M144" s="465"/>
      <c r="N144" s="465"/>
      <c r="O144" s="465"/>
      <c r="P144" s="465"/>
      <c r="Q144" s="465"/>
      <c r="R144" s="465"/>
      <c r="S144" s="465"/>
      <c r="T144" s="465"/>
      <c r="U144" s="465"/>
    </row>
    <row r="145" spans="1:21" s="84" customFormat="1" ht="18.75">
      <c r="A145" s="565">
        <v>136</v>
      </c>
      <c r="B145" s="566" t="s">
        <v>108</v>
      </c>
      <c r="C145" s="567" t="s">
        <v>320</v>
      </c>
      <c r="D145" s="568">
        <v>100</v>
      </c>
      <c r="E145" s="569">
        <v>18816</v>
      </c>
      <c r="F145" s="570">
        <v>3010.56</v>
      </c>
      <c r="G145" s="571">
        <v>21826.560000000001</v>
      </c>
      <c r="H145" s="572">
        <v>2182656</v>
      </c>
      <c r="I145" s="576" t="s">
        <v>1420</v>
      </c>
      <c r="J145" s="575" t="s">
        <v>1421</v>
      </c>
      <c r="K145" s="465">
        <v>16800</v>
      </c>
      <c r="L145" s="465"/>
      <c r="M145" s="465"/>
      <c r="N145" s="465"/>
      <c r="O145" s="465"/>
      <c r="P145" s="465"/>
      <c r="Q145" s="465"/>
      <c r="R145" s="465"/>
      <c r="S145" s="465"/>
      <c r="T145" s="465"/>
      <c r="U145" s="465"/>
    </row>
    <row r="146" spans="1:21" s="84" customFormat="1" ht="18.75">
      <c r="A146" s="565">
        <v>137</v>
      </c>
      <c r="B146" s="566" t="s">
        <v>109</v>
      </c>
      <c r="C146" s="567" t="s">
        <v>305</v>
      </c>
      <c r="D146" s="568">
        <v>8</v>
      </c>
      <c r="E146" s="569">
        <v>0</v>
      </c>
      <c r="F146" s="587"/>
      <c r="G146" s="571">
        <v>0</v>
      </c>
      <c r="H146" s="572">
        <v>0</v>
      </c>
      <c r="I146" s="576"/>
      <c r="J146" s="586"/>
      <c r="K146" s="449"/>
      <c r="L146" s="449"/>
      <c r="M146" s="465"/>
      <c r="N146" s="465"/>
      <c r="O146" s="465"/>
      <c r="P146" s="465"/>
      <c r="Q146" s="465"/>
      <c r="R146" s="465"/>
      <c r="S146" s="465"/>
      <c r="T146" s="465"/>
      <c r="U146" s="465"/>
    </row>
    <row r="147" spans="1:21" s="84" customFormat="1" ht="18.75">
      <c r="A147" s="565">
        <v>138</v>
      </c>
      <c r="B147" s="566" t="s">
        <v>110</v>
      </c>
      <c r="C147" s="567" t="s">
        <v>320</v>
      </c>
      <c r="D147" s="568">
        <v>80</v>
      </c>
      <c r="E147" s="569">
        <v>19152.000000000004</v>
      </c>
      <c r="F147" s="570">
        <v>3064.3200000000006</v>
      </c>
      <c r="G147" s="571">
        <v>22216.320000000003</v>
      </c>
      <c r="H147" s="572">
        <v>1777305.6000000003</v>
      </c>
      <c r="I147" s="576" t="s">
        <v>1420</v>
      </c>
      <c r="J147" s="575" t="s">
        <v>1421</v>
      </c>
      <c r="K147" s="465">
        <v>17100</v>
      </c>
      <c r="L147" s="465"/>
      <c r="M147" s="465"/>
      <c r="N147" s="465"/>
      <c r="O147" s="465"/>
      <c r="P147" s="465"/>
      <c r="Q147" s="465"/>
      <c r="R147" s="465"/>
      <c r="S147" s="465"/>
      <c r="T147" s="465"/>
      <c r="U147" s="465"/>
    </row>
    <row r="148" spans="1:21" ht="22.5">
      <c r="A148" s="565">
        <v>139</v>
      </c>
      <c r="B148" s="566" t="s">
        <v>801</v>
      </c>
      <c r="C148" s="567" t="s">
        <v>326</v>
      </c>
      <c r="D148" s="568">
        <v>10</v>
      </c>
      <c r="E148" s="569">
        <v>0</v>
      </c>
      <c r="F148" s="570"/>
      <c r="G148" s="571">
        <v>0</v>
      </c>
      <c r="H148" s="572">
        <v>0</v>
      </c>
      <c r="I148" s="573"/>
      <c r="J148" s="574"/>
      <c r="K148" s="449"/>
      <c r="L148" s="449"/>
      <c r="M148" s="449"/>
      <c r="N148" s="449"/>
      <c r="O148" s="449"/>
      <c r="P148" s="449"/>
      <c r="Q148" s="449"/>
      <c r="R148" s="449"/>
      <c r="S148" s="449"/>
      <c r="T148" s="449"/>
      <c r="U148" s="449"/>
    </row>
    <row r="149" spans="1:21" ht="18.75">
      <c r="A149" s="565">
        <v>140</v>
      </c>
      <c r="B149" s="566" t="s">
        <v>111</v>
      </c>
      <c r="C149" s="567" t="s">
        <v>305</v>
      </c>
      <c r="D149" s="568">
        <v>1200</v>
      </c>
      <c r="E149" s="569">
        <v>87.779999999999987</v>
      </c>
      <c r="F149" s="570">
        <v>14.044799999999999</v>
      </c>
      <c r="G149" s="571">
        <v>101.82479999999998</v>
      </c>
      <c r="H149" s="572">
        <v>122189.75999999998</v>
      </c>
      <c r="I149" s="573" t="s">
        <v>393</v>
      </c>
      <c r="J149" s="574" t="s">
        <v>1379</v>
      </c>
      <c r="K149" s="449">
        <v>77</v>
      </c>
      <c r="L149" s="449"/>
      <c r="M149" s="449"/>
      <c r="N149" s="449"/>
      <c r="O149" s="449"/>
      <c r="P149" s="449"/>
      <c r="Q149" s="449"/>
      <c r="R149" s="449"/>
      <c r="S149" s="449"/>
      <c r="T149" s="449"/>
      <c r="U149" s="449"/>
    </row>
    <row r="150" spans="1:21" s="84" customFormat="1" ht="18.75">
      <c r="A150" s="565">
        <v>141</v>
      </c>
      <c r="B150" s="566" t="s">
        <v>112</v>
      </c>
      <c r="C150" s="567" t="s">
        <v>305</v>
      </c>
      <c r="D150" s="568">
        <v>10</v>
      </c>
      <c r="E150" s="569">
        <v>0</v>
      </c>
      <c r="F150" s="570">
        <v>0</v>
      </c>
      <c r="G150" s="571">
        <v>0</v>
      </c>
      <c r="H150" s="572">
        <v>0</v>
      </c>
      <c r="I150" s="576"/>
      <c r="J150" s="586"/>
      <c r="K150" s="449"/>
      <c r="L150" s="449"/>
      <c r="M150" s="465"/>
      <c r="N150" s="465"/>
      <c r="O150" s="465"/>
      <c r="P150" s="465"/>
      <c r="Q150" s="465"/>
      <c r="R150" s="465"/>
      <c r="S150" s="465"/>
      <c r="T150" s="465"/>
      <c r="U150" s="465"/>
    </row>
    <row r="151" spans="1:21" ht="18.75">
      <c r="A151" s="565">
        <v>142</v>
      </c>
      <c r="B151" s="566" t="s">
        <v>113</v>
      </c>
      <c r="C151" s="567" t="s">
        <v>305</v>
      </c>
      <c r="D151" s="568">
        <v>5600</v>
      </c>
      <c r="E151" s="569">
        <v>1311.5200000000002</v>
      </c>
      <c r="F151" s="570"/>
      <c r="G151" s="571">
        <v>1311.5200000000002</v>
      </c>
      <c r="H151" s="572">
        <v>7344512.0000000009</v>
      </c>
      <c r="I151" s="573" t="s">
        <v>364</v>
      </c>
      <c r="J151" s="574" t="s">
        <v>555</v>
      </c>
      <c r="K151" s="449">
        <v>1171</v>
      </c>
      <c r="L151" s="449"/>
      <c r="M151" s="449"/>
      <c r="N151" s="449"/>
      <c r="O151" s="449"/>
      <c r="P151" s="449"/>
      <c r="Q151" s="449"/>
      <c r="R151" s="449"/>
      <c r="S151" s="449"/>
      <c r="T151" s="449"/>
      <c r="U151" s="449"/>
    </row>
    <row r="152" spans="1:21" ht="18.75">
      <c r="A152" s="565">
        <v>143</v>
      </c>
      <c r="B152" s="566" t="s">
        <v>114</v>
      </c>
      <c r="C152" s="567" t="s">
        <v>305</v>
      </c>
      <c r="D152" s="568">
        <v>8</v>
      </c>
      <c r="E152" s="569">
        <v>20734.32</v>
      </c>
      <c r="F152" s="587">
        <v>3317.4911999999999</v>
      </c>
      <c r="G152" s="571">
        <v>24051.8112</v>
      </c>
      <c r="H152" s="572">
        <v>192414.4896</v>
      </c>
      <c r="I152" s="573" t="s">
        <v>364</v>
      </c>
      <c r="J152" s="593" t="s">
        <v>392</v>
      </c>
      <c r="K152" s="449">
        <v>18188</v>
      </c>
      <c r="L152" s="449"/>
      <c r="M152" s="449"/>
      <c r="N152" s="449"/>
      <c r="O152" s="449"/>
      <c r="P152" s="449"/>
      <c r="Q152" s="449"/>
      <c r="R152" s="449"/>
      <c r="S152" s="449"/>
      <c r="T152" s="449"/>
      <c r="U152" s="449"/>
    </row>
    <row r="153" spans="1:21" ht="18.75">
      <c r="A153" s="565">
        <v>144</v>
      </c>
      <c r="B153" s="566" t="s">
        <v>115</v>
      </c>
      <c r="C153" s="567" t="s">
        <v>305</v>
      </c>
      <c r="D153" s="568">
        <v>200</v>
      </c>
      <c r="E153" s="569">
        <v>1709.9999999999998</v>
      </c>
      <c r="F153" s="570"/>
      <c r="G153" s="571">
        <v>1709.9999999999998</v>
      </c>
      <c r="H153" s="572">
        <v>341999.99999999994</v>
      </c>
      <c r="I153" s="573" t="s">
        <v>383</v>
      </c>
      <c r="J153" s="574" t="s">
        <v>1422</v>
      </c>
      <c r="K153" s="449">
        <v>1500</v>
      </c>
      <c r="L153" s="449"/>
      <c r="M153" s="449"/>
      <c r="N153" s="449"/>
      <c r="O153" s="449"/>
      <c r="P153" s="449"/>
      <c r="Q153" s="449"/>
      <c r="R153" s="449"/>
      <c r="S153" s="449"/>
      <c r="T153" s="449"/>
      <c r="U153" s="449"/>
    </row>
    <row r="154" spans="1:21" ht="22.5">
      <c r="A154" s="565">
        <v>145</v>
      </c>
      <c r="B154" s="566" t="s">
        <v>116</v>
      </c>
      <c r="C154" s="567" t="s">
        <v>321</v>
      </c>
      <c r="D154" s="568">
        <v>60</v>
      </c>
      <c r="E154" s="569">
        <v>40320.000000000007</v>
      </c>
      <c r="F154" s="570"/>
      <c r="G154" s="571">
        <v>40320.000000000007</v>
      </c>
      <c r="H154" s="572">
        <v>2419200.0000000005</v>
      </c>
      <c r="I154" s="573" t="s">
        <v>417</v>
      </c>
      <c r="J154" s="574" t="s">
        <v>728</v>
      </c>
      <c r="K154" s="449">
        <v>36000</v>
      </c>
      <c r="L154" s="449"/>
      <c r="M154" s="449"/>
      <c r="N154" s="449"/>
      <c r="O154" s="449"/>
      <c r="P154" s="449"/>
      <c r="Q154" s="449"/>
      <c r="R154" s="449"/>
      <c r="S154" s="449"/>
      <c r="T154" s="449"/>
      <c r="U154" s="449"/>
    </row>
    <row r="155" spans="1:21" ht="18.75">
      <c r="A155" s="565">
        <v>146</v>
      </c>
      <c r="B155" s="566" t="s">
        <v>117</v>
      </c>
      <c r="C155" s="567" t="s">
        <v>316</v>
      </c>
      <c r="D155" s="568">
        <v>40</v>
      </c>
      <c r="E155" s="569">
        <v>25200.000000000004</v>
      </c>
      <c r="F155" s="570"/>
      <c r="G155" s="571">
        <v>25200.000000000004</v>
      </c>
      <c r="H155" s="572">
        <v>1008000.0000000001</v>
      </c>
      <c r="I155" s="573" t="s">
        <v>417</v>
      </c>
      <c r="J155" s="574" t="s">
        <v>941</v>
      </c>
      <c r="K155" s="449">
        <v>22500</v>
      </c>
      <c r="L155" s="449"/>
      <c r="M155" s="449"/>
      <c r="N155" s="449"/>
      <c r="O155" s="449"/>
      <c r="P155" s="449"/>
      <c r="Q155" s="449"/>
      <c r="R155" s="449"/>
      <c r="S155" s="449"/>
      <c r="T155" s="449"/>
      <c r="U155" s="449"/>
    </row>
    <row r="156" spans="1:21" ht="18.75">
      <c r="A156" s="565">
        <v>147</v>
      </c>
      <c r="B156" s="566" t="s">
        <v>118</v>
      </c>
      <c r="C156" s="567" t="s">
        <v>322</v>
      </c>
      <c r="D156" s="568">
        <v>120</v>
      </c>
      <c r="E156" s="569">
        <v>25200.000000000004</v>
      </c>
      <c r="F156" s="570"/>
      <c r="G156" s="571">
        <v>25200.000000000004</v>
      </c>
      <c r="H156" s="572">
        <v>3024000.0000000005</v>
      </c>
      <c r="I156" s="573" t="s">
        <v>417</v>
      </c>
      <c r="J156" s="574" t="s">
        <v>941</v>
      </c>
      <c r="K156" s="449">
        <v>22500</v>
      </c>
      <c r="L156" s="449"/>
      <c r="M156" s="449"/>
      <c r="N156" s="449"/>
      <c r="O156" s="449"/>
      <c r="P156" s="449"/>
      <c r="Q156" s="449"/>
      <c r="R156" s="449"/>
      <c r="S156" s="449"/>
      <c r="T156" s="449"/>
      <c r="U156" s="449"/>
    </row>
    <row r="157" spans="1:21" ht="18.75">
      <c r="A157" s="565">
        <v>148</v>
      </c>
      <c r="B157" s="566" t="s">
        <v>119</v>
      </c>
      <c r="C157" s="567" t="s">
        <v>323</v>
      </c>
      <c r="D157" s="568">
        <v>80</v>
      </c>
      <c r="E157" s="569">
        <v>28000.000000000004</v>
      </c>
      <c r="F157" s="570"/>
      <c r="G157" s="571">
        <v>28000.000000000004</v>
      </c>
      <c r="H157" s="572">
        <v>2240000.0000000005</v>
      </c>
      <c r="I157" s="573" t="s">
        <v>417</v>
      </c>
      <c r="J157" s="574" t="s">
        <v>1423</v>
      </c>
      <c r="K157" s="449">
        <v>25000</v>
      </c>
      <c r="L157" s="449"/>
      <c r="M157" s="449"/>
      <c r="N157" s="449"/>
      <c r="O157" s="449"/>
      <c r="P157" s="449"/>
      <c r="Q157" s="449"/>
      <c r="R157" s="449"/>
      <c r="S157" s="449"/>
      <c r="T157" s="449"/>
      <c r="U157" s="449"/>
    </row>
    <row r="158" spans="1:21" ht="18.75">
      <c r="A158" s="565">
        <v>149</v>
      </c>
      <c r="B158" s="566" t="s">
        <v>802</v>
      </c>
      <c r="C158" s="567" t="s">
        <v>305</v>
      </c>
      <c r="D158" s="568">
        <v>160</v>
      </c>
      <c r="E158" s="569">
        <v>535.79999999999995</v>
      </c>
      <c r="F158" s="570">
        <v>85.727999999999994</v>
      </c>
      <c r="G158" s="571">
        <v>621.52799999999991</v>
      </c>
      <c r="H158" s="572">
        <v>99444.479999999981</v>
      </c>
      <c r="I158" s="573" t="s">
        <v>393</v>
      </c>
      <c r="J158" s="574" t="s">
        <v>1424</v>
      </c>
      <c r="K158" s="449">
        <v>470</v>
      </c>
      <c r="L158" s="449"/>
      <c r="M158" s="449"/>
      <c r="N158" s="449"/>
      <c r="O158" s="449"/>
      <c r="P158" s="449"/>
      <c r="Q158" s="449"/>
      <c r="R158" s="449"/>
      <c r="S158" s="449"/>
      <c r="T158" s="449"/>
      <c r="U158" s="449"/>
    </row>
    <row r="159" spans="1:21" ht="18.75">
      <c r="A159" s="565">
        <v>150</v>
      </c>
      <c r="B159" s="566" t="s">
        <v>803</v>
      </c>
      <c r="C159" s="567"/>
      <c r="D159" s="568">
        <v>100</v>
      </c>
      <c r="E159" s="569">
        <v>73368.960000000006</v>
      </c>
      <c r="F159" s="570"/>
      <c r="G159" s="571">
        <v>73368.960000000006</v>
      </c>
      <c r="H159" s="572">
        <v>7336896.0000000009</v>
      </c>
      <c r="I159" s="573" t="s">
        <v>368</v>
      </c>
      <c r="J159" s="590" t="s">
        <v>421</v>
      </c>
      <c r="K159" s="449">
        <v>65508</v>
      </c>
      <c r="L159" s="449"/>
      <c r="M159" s="449"/>
      <c r="N159" s="449"/>
      <c r="O159" s="449"/>
      <c r="P159" s="449"/>
      <c r="Q159" s="449"/>
      <c r="R159" s="449"/>
      <c r="S159" s="449"/>
      <c r="T159" s="449"/>
      <c r="U159" s="449"/>
    </row>
    <row r="160" spans="1:21" ht="18.75">
      <c r="A160" s="565">
        <v>151</v>
      </c>
      <c r="B160" s="566" t="s">
        <v>804</v>
      </c>
      <c r="C160" s="567" t="s">
        <v>305</v>
      </c>
      <c r="D160" s="568">
        <v>200</v>
      </c>
      <c r="E160" s="569">
        <v>5075.28</v>
      </c>
      <c r="F160" s="570">
        <v>812.04480000000001</v>
      </c>
      <c r="G160" s="571">
        <v>5887.3247999999994</v>
      </c>
      <c r="H160" s="572">
        <v>1177464.96</v>
      </c>
      <c r="I160" s="573" t="s">
        <v>368</v>
      </c>
      <c r="J160" s="590" t="s">
        <v>421</v>
      </c>
      <c r="K160" s="449">
        <v>4452</v>
      </c>
      <c r="L160" s="449"/>
      <c r="M160" s="449"/>
      <c r="N160" s="449"/>
      <c r="O160" s="449"/>
      <c r="P160" s="449"/>
      <c r="Q160" s="449"/>
      <c r="R160" s="449"/>
      <c r="S160" s="449"/>
      <c r="T160" s="449"/>
      <c r="U160" s="449"/>
    </row>
    <row r="161" spans="1:21" ht="18.75">
      <c r="A161" s="565">
        <v>152</v>
      </c>
      <c r="B161" s="566" t="s">
        <v>805</v>
      </c>
      <c r="C161" s="567" t="s">
        <v>305</v>
      </c>
      <c r="D161" s="568">
        <v>400</v>
      </c>
      <c r="E161" s="569">
        <v>4986.2400000000007</v>
      </c>
      <c r="F161" s="570">
        <v>797.79840000000013</v>
      </c>
      <c r="G161" s="571">
        <v>5784.0384000000013</v>
      </c>
      <c r="H161" s="572">
        <v>2313615.3600000003</v>
      </c>
      <c r="I161" s="573" t="s">
        <v>368</v>
      </c>
      <c r="J161" s="590" t="s">
        <v>421</v>
      </c>
      <c r="K161" s="449">
        <v>4452</v>
      </c>
      <c r="L161" s="449"/>
      <c r="M161" s="449"/>
      <c r="N161" s="449"/>
      <c r="O161" s="449"/>
      <c r="P161" s="449"/>
      <c r="Q161" s="449"/>
      <c r="R161" s="449"/>
      <c r="S161" s="449"/>
      <c r="T161" s="449"/>
      <c r="U161" s="449"/>
    </row>
    <row r="162" spans="1:21" ht="18.75">
      <c r="A162" s="565">
        <v>153</v>
      </c>
      <c r="B162" s="566" t="s">
        <v>806</v>
      </c>
      <c r="C162" s="567" t="s">
        <v>305</v>
      </c>
      <c r="D162" s="568">
        <v>200</v>
      </c>
      <c r="E162" s="569">
        <v>4986.2400000000007</v>
      </c>
      <c r="F162" s="570">
        <v>797.79840000000013</v>
      </c>
      <c r="G162" s="571">
        <v>5784.0384000000013</v>
      </c>
      <c r="H162" s="572">
        <v>1156807.6800000002</v>
      </c>
      <c r="I162" s="573" t="s">
        <v>368</v>
      </c>
      <c r="J162" s="590" t="s">
        <v>421</v>
      </c>
      <c r="K162" s="449">
        <v>4452</v>
      </c>
      <c r="L162" s="449"/>
      <c r="M162" s="449"/>
      <c r="N162" s="449"/>
      <c r="O162" s="449"/>
      <c r="P162" s="449"/>
      <c r="Q162" s="449"/>
      <c r="R162" s="449"/>
      <c r="S162" s="449"/>
      <c r="T162" s="449"/>
      <c r="U162" s="449"/>
    </row>
    <row r="163" spans="1:21" ht="18.75">
      <c r="A163" s="565">
        <v>154</v>
      </c>
      <c r="B163" s="566" t="s">
        <v>120</v>
      </c>
      <c r="C163" s="567" t="s">
        <v>305</v>
      </c>
      <c r="D163" s="568">
        <v>200</v>
      </c>
      <c r="E163" s="569">
        <v>43918.560000000005</v>
      </c>
      <c r="F163" s="570"/>
      <c r="G163" s="571">
        <v>43918.560000000005</v>
      </c>
      <c r="H163" s="572">
        <v>8783712.0000000019</v>
      </c>
      <c r="I163" s="573" t="s">
        <v>399</v>
      </c>
      <c r="J163" s="574" t="s">
        <v>422</v>
      </c>
      <c r="K163" s="449">
        <v>39213</v>
      </c>
      <c r="L163" s="449"/>
      <c r="M163" s="449"/>
      <c r="N163" s="449"/>
      <c r="O163" s="449"/>
      <c r="P163" s="449"/>
      <c r="Q163" s="449"/>
      <c r="R163" s="449"/>
      <c r="S163" s="449"/>
      <c r="T163" s="449"/>
      <c r="U163" s="449"/>
    </row>
    <row r="164" spans="1:21" ht="22.5">
      <c r="A164" s="565">
        <v>155</v>
      </c>
      <c r="B164" s="566" t="s">
        <v>121</v>
      </c>
      <c r="C164" s="567" t="s">
        <v>22</v>
      </c>
      <c r="D164" s="568">
        <v>4</v>
      </c>
      <c r="E164" s="569">
        <v>0</v>
      </c>
      <c r="F164" s="570"/>
      <c r="G164" s="571">
        <v>0</v>
      </c>
      <c r="H164" s="572">
        <v>0</v>
      </c>
      <c r="I164" s="573"/>
      <c r="J164" s="574"/>
      <c r="K164" s="449"/>
      <c r="L164" s="449"/>
      <c r="M164" s="449"/>
      <c r="N164" s="449"/>
      <c r="O164" s="449"/>
      <c r="P164" s="449"/>
      <c r="Q164" s="449"/>
      <c r="R164" s="449"/>
      <c r="S164" s="449"/>
      <c r="T164" s="449"/>
      <c r="U164" s="449"/>
    </row>
    <row r="165" spans="1:21" ht="22.5">
      <c r="A165" s="565">
        <v>156</v>
      </c>
      <c r="B165" s="566" t="s">
        <v>122</v>
      </c>
      <c r="C165" s="567" t="s">
        <v>324</v>
      </c>
      <c r="D165" s="568">
        <v>200</v>
      </c>
      <c r="E165" s="569">
        <v>6048.0000000000009</v>
      </c>
      <c r="F165" s="570"/>
      <c r="G165" s="571">
        <v>6048.0000000000009</v>
      </c>
      <c r="H165" s="572">
        <v>1209600.0000000002</v>
      </c>
      <c r="I165" s="573" t="s">
        <v>385</v>
      </c>
      <c r="J165" s="575" t="s">
        <v>730</v>
      </c>
      <c r="K165" s="449">
        <v>5400</v>
      </c>
      <c r="L165" s="449"/>
      <c r="M165" s="449"/>
      <c r="N165" s="449"/>
      <c r="O165" s="449"/>
      <c r="P165" s="449"/>
      <c r="Q165" s="449"/>
      <c r="R165" s="449"/>
      <c r="S165" s="449"/>
      <c r="T165" s="449"/>
      <c r="U165" s="449"/>
    </row>
    <row r="166" spans="1:21" ht="18.75">
      <c r="A166" s="565">
        <v>157</v>
      </c>
      <c r="B166" s="566" t="s">
        <v>123</v>
      </c>
      <c r="C166" s="567" t="s">
        <v>305</v>
      </c>
      <c r="D166" s="568">
        <v>48</v>
      </c>
      <c r="E166" s="569">
        <v>7404.2999999999993</v>
      </c>
      <c r="F166" s="570"/>
      <c r="G166" s="571">
        <v>7404.2999999999993</v>
      </c>
      <c r="H166" s="572">
        <v>355406.39999999997</v>
      </c>
      <c r="I166" s="573" t="s">
        <v>399</v>
      </c>
      <c r="J166" s="593" t="s">
        <v>423</v>
      </c>
      <c r="K166" s="449">
        <v>6495</v>
      </c>
      <c r="L166" s="449"/>
      <c r="M166" s="449"/>
      <c r="N166" s="449"/>
      <c r="O166" s="449"/>
      <c r="P166" s="449"/>
      <c r="Q166" s="449"/>
      <c r="R166" s="449"/>
      <c r="S166" s="449"/>
      <c r="T166" s="449"/>
      <c r="U166" s="449"/>
    </row>
    <row r="167" spans="1:21" ht="18.75">
      <c r="A167" s="565">
        <v>158</v>
      </c>
      <c r="B167" s="566" t="s">
        <v>124</v>
      </c>
      <c r="C167" s="567" t="s">
        <v>305</v>
      </c>
      <c r="D167" s="568">
        <v>48</v>
      </c>
      <c r="E167" s="569">
        <v>0</v>
      </c>
      <c r="F167" s="570"/>
      <c r="G167" s="571">
        <v>0</v>
      </c>
      <c r="H167" s="572">
        <v>0</v>
      </c>
      <c r="I167" s="573"/>
      <c r="J167" s="574"/>
      <c r="K167" s="449"/>
      <c r="L167" s="449"/>
      <c r="M167" s="449"/>
      <c r="N167" s="449"/>
      <c r="O167" s="449"/>
      <c r="P167" s="449"/>
      <c r="Q167" s="449"/>
      <c r="R167" s="449"/>
      <c r="S167" s="449"/>
      <c r="T167" s="449"/>
      <c r="U167" s="449"/>
    </row>
    <row r="168" spans="1:21" ht="18.75">
      <c r="A168" s="565">
        <v>159</v>
      </c>
      <c r="B168" s="566" t="s">
        <v>125</v>
      </c>
      <c r="C168" s="567" t="s">
        <v>305</v>
      </c>
      <c r="D168" s="568">
        <v>40</v>
      </c>
      <c r="E168" s="569">
        <v>1018.0199999999999</v>
      </c>
      <c r="F168" s="570"/>
      <c r="G168" s="571">
        <v>1018.0199999999999</v>
      </c>
      <c r="H168" s="572">
        <v>40720.799999999996</v>
      </c>
      <c r="I168" s="573" t="s">
        <v>406</v>
      </c>
      <c r="J168" s="574" t="s">
        <v>1340</v>
      </c>
      <c r="K168" s="449">
        <v>893</v>
      </c>
      <c r="L168" s="449"/>
      <c r="M168" s="449"/>
      <c r="N168" s="449"/>
      <c r="O168" s="449"/>
      <c r="P168" s="449"/>
      <c r="Q168" s="449"/>
      <c r="R168" s="449"/>
      <c r="S168" s="449"/>
      <c r="T168" s="449"/>
      <c r="U168" s="449"/>
    </row>
    <row r="169" spans="1:21" ht="18.75">
      <c r="A169" s="565">
        <v>160</v>
      </c>
      <c r="B169" s="566" t="s">
        <v>126</v>
      </c>
      <c r="C169" s="567" t="s">
        <v>305</v>
      </c>
      <c r="D169" s="568">
        <v>250</v>
      </c>
      <c r="E169" s="569">
        <v>1018.0199999999999</v>
      </c>
      <c r="F169" s="595"/>
      <c r="G169" s="571">
        <v>1018.0199999999999</v>
      </c>
      <c r="H169" s="572">
        <v>254504.99999999997</v>
      </c>
      <c r="I169" s="573" t="s">
        <v>406</v>
      </c>
      <c r="J169" s="574" t="s">
        <v>1340</v>
      </c>
      <c r="K169" s="449">
        <v>893</v>
      </c>
      <c r="L169" s="449"/>
      <c r="M169" s="449"/>
      <c r="N169" s="449"/>
      <c r="O169" s="449"/>
      <c r="P169" s="449"/>
      <c r="Q169" s="449"/>
      <c r="R169" s="449"/>
      <c r="S169" s="449"/>
      <c r="T169" s="449"/>
      <c r="U169" s="449"/>
    </row>
    <row r="170" spans="1:21" ht="18.75">
      <c r="A170" s="565">
        <v>161</v>
      </c>
      <c r="B170" s="566" t="s">
        <v>127</v>
      </c>
      <c r="C170" s="567" t="s">
        <v>325</v>
      </c>
      <c r="D170" s="568">
        <v>4</v>
      </c>
      <c r="E170" s="569">
        <v>0</v>
      </c>
      <c r="F170" s="570"/>
      <c r="G170" s="571">
        <v>0</v>
      </c>
      <c r="H170" s="572">
        <v>0</v>
      </c>
      <c r="I170" s="573"/>
      <c r="J170" s="574"/>
      <c r="K170" s="449"/>
      <c r="L170" s="449"/>
      <c r="M170" s="449"/>
      <c r="N170" s="449"/>
      <c r="O170" s="449"/>
      <c r="P170" s="449"/>
      <c r="Q170" s="449"/>
      <c r="R170" s="449"/>
      <c r="S170" s="449"/>
      <c r="T170" s="449"/>
      <c r="U170" s="449"/>
    </row>
    <row r="171" spans="1:21" ht="18.75">
      <c r="A171" s="565">
        <v>162</v>
      </c>
      <c r="B171" s="566" t="s">
        <v>128</v>
      </c>
      <c r="C171" s="567" t="s">
        <v>305</v>
      </c>
      <c r="D171" s="568">
        <v>30</v>
      </c>
      <c r="E171" s="569">
        <v>20139.239999999998</v>
      </c>
      <c r="F171" s="580">
        <v>3222.2783999999997</v>
      </c>
      <c r="G171" s="571">
        <v>23361.518399999997</v>
      </c>
      <c r="H171" s="572">
        <v>700845.55199999991</v>
      </c>
      <c r="I171" s="573" t="s">
        <v>356</v>
      </c>
      <c r="J171" s="574" t="s">
        <v>718</v>
      </c>
      <c r="K171" s="449">
        <v>17666</v>
      </c>
      <c r="L171" s="449"/>
      <c r="M171" s="449"/>
      <c r="N171" s="449"/>
      <c r="O171" s="449"/>
      <c r="P171" s="449"/>
      <c r="Q171" s="449"/>
      <c r="R171" s="449"/>
      <c r="S171" s="449"/>
      <c r="T171" s="449"/>
      <c r="U171" s="449"/>
    </row>
    <row r="172" spans="1:21" s="97" customFormat="1" ht="18.75">
      <c r="A172" s="565">
        <v>163</v>
      </c>
      <c r="B172" s="566" t="s">
        <v>129</v>
      </c>
      <c r="C172" s="567" t="s">
        <v>305</v>
      </c>
      <c r="D172" s="568">
        <v>200</v>
      </c>
      <c r="E172" s="569">
        <v>5517.5999999999995</v>
      </c>
      <c r="F172" s="580">
        <v>882.81599999999992</v>
      </c>
      <c r="G172" s="571">
        <v>6400.4159999999993</v>
      </c>
      <c r="H172" s="572">
        <v>1280083.2</v>
      </c>
      <c r="I172" s="583" t="s">
        <v>356</v>
      </c>
      <c r="J172" s="575" t="s">
        <v>719</v>
      </c>
      <c r="K172" s="482">
        <v>4840</v>
      </c>
      <c r="L172" s="482"/>
      <c r="M172" s="482"/>
      <c r="N172" s="482"/>
      <c r="O172" s="482"/>
      <c r="P172" s="482"/>
      <c r="Q172" s="482"/>
      <c r="R172" s="482"/>
      <c r="S172" s="482"/>
      <c r="T172" s="482"/>
      <c r="U172" s="482"/>
    </row>
    <row r="173" spans="1:21" s="97" customFormat="1" ht="18.75">
      <c r="A173" s="565">
        <v>164</v>
      </c>
      <c r="B173" s="566" t="s">
        <v>130</v>
      </c>
      <c r="C173" s="567" t="s">
        <v>305</v>
      </c>
      <c r="D173" s="568">
        <v>6000</v>
      </c>
      <c r="E173" s="569">
        <v>112.85999999999999</v>
      </c>
      <c r="F173" s="580">
        <v>18.057599999999997</v>
      </c>
      <c r="G173" s="571">
        <v>130.91759999999999</v>
      </c>
      <c r="H173" s="572">
        <v>785505.6</v>
      </c>
      <c r="I173" s="583" t="s">
        <v>393</v>
      </c>
      <c r="J173" s="575" t="s">
        <v>1379</v>
      </c>
      <c r="K173" s="482">
        <v>99</v>
      </c>
      <c r="L173" s="482"/>
      <c r="M173" s="482"/>
      <c r="N173" s="482"/>
      <c r="O173" s="482"/>
      <c r="P173" s="482"/>
      <c r="Q173" s="482"/>
      <c r="R173" s="482"/>
      <c r="S173" s="482"/>
      <c r="T173" s="482"/>
      <c r="U173" s="482"/>
    </row>
    <row r="174" spans="1:21" s="97" customFormat="1" ht="18.75">
      <c r="A174" s="565">
        <v>165</v>
      </c>
      <c r="B174" s="566" t="s">
        <v>131</v>
      </c>
      <c r="C174" s="567" t="s">
        <v>326</v>
      </c>
      <c r="D174" s="568">
        <v>40</v>
      </c>
      <c r="E174" s="569">
        <v>0</v>
      </c>
      <c r="F174" s="580"/>
      <c r="G174" s="571">
        <v>0</v>
      </c>
      <c r="H174" s="572">
        <v>0</v>
      </c>
      <c r="I174" s="583"/>
      <c r="J174" s="575"/>
      <c r="K174" s="449"/>
      <c r="L174" s="449"/>
      <c r="M174" s="482"/>
      <c r="N174" s="482"/>
      <c r="O174" s="482"/>
      <c r="P174" s="482"/>
      <c r="Q174" s="482"/>
      <c r="R174" s="482"/>
      <c r="S174" s="482"/>
      <c r="T174" s="482"/>
      <c r="U174" s="482"/>
    </row>
    <row r="175" spans="1:21" ht="22.5">
      <c r="A175" s="565">
        <v>166</v>
      </c>
      <c r="B175" s="566" t="s">
        <v>132</v>
      </c>
      <c r="C175" s="567" t="s">
        <v>327</v>
      </c>
      <c r="D175" s="568">
        <v>120</v>
      </c>
      <c r="E175" s="569">
        <v>45920.000000000007</v>
      </c>
      <c r="F175" s="570">
        <v>0</v>
      </c>
      <c r="G175" s="571">
        <v>45920.000000000007</v>
      </c>
      <c r="H175" s="572">
        <v>5510400.0000000009</v>
      </c>
      <c r="I175" s="573" t="s">
        <v>1425</v>
      </c>
      <c r="J175" s="574" t="s">
        <v>589</v>
      </c>
      <c r="K175" s="449">
        <v>41000</v>
      </c>
      <c r="L175" s="449"/>
      <c r="M175" s="449"/>
      <c r="N175" s="449"/>
      <c r="O175" s="449"/>
      <c r="P175" s="449"/>
      <c r="Q175" s="449"/>
      <c r="R175" s="449"/>
      <c r="S175" s="449"/>
      <c r="T175" s="449"/>
      <c r="U175" s="449"/>
    </row>
    <row r="176" spans="1:21" s="97" customFormat="1" ht="18.75">
      <c r="A176" s="565">
        <v>167</v>
      </c>
      <c r="B176" s="566" t="s">
        <v>133</v>
      </c>
      <c r="C176" s="567" t="s">
        <v>328</v>
      </c>
      <c r="D176" s="568">
        <v>20</v>
      </c>
      <c r="E176" s="569">
        <v>0</v>
      </c>
      <c r="F176" s="580"/>
      <c r="G176" s="571">
        <v>0</v>
      </c>
      <c r="H176" s="572">
        <v>0</v>
      </c>
      <c r="I176" s="583"/>
      <c r="J176" s="575"/>
      <c r="K176" s="449"/>
      <c r="L176" s="449"/>
      <c r="M176" s="482"/>
      <c r="N176" s="482"/>
      <c r="O176" s="482"/>
      <c r="P176" s="482"/>
      <c r="Q176" s="482"/>
      <c r="R176" s="482"/>
      <c r="S176" s="482"/>
      <c r="T176" s="482"/>
      <c r="U176" s="482"/>
    </row>
    <row r="177" spans="1:21" s="97" customFormat="1" ht="22.5">
      <c r="A177" s="565">
        <v>168</v>
      </c>
      <c r="B177" s="566" t="s">
        <v>134</v>
      </c>
      <c r="C177" s="567" t="s">
        <v>329</v>
      </c>
      <c r="D177" s="568">
        <v>40</v>
      </c>
      <c r="E177" s="569">
        <v>23291.339999999997</v>
      </c>
      <c r="F177" s="580"/>
      <c r="G177" s="571">
        <v>23291.339999999997</v>
      </c>
      <c r="H177" s="572">
        <v>931653.59999999986</v>
      </c>
      <c r="I177" s="583" t="s">
        <v>389</v>
      </c>
      <c r="J177" s="583" t="s">
        <v>590</v>
      </c>
      <c r="K177" s="588">
        <v>20431</v>
      </c>
      <c r="L177" s="449"/>
      <c r="M177" s="482"/>
      <c r="N177" s="482"/>
      <c r="O177" s="482"/>
      <c r="P177" s="482"/>
      <c r="Q177" s="482"/>
      <c r="R177" s="482"/>
      <c r="S177" s="482"/>
      <c r="T177" s="482"/>
      <c r="U177" s="482"/>
    </row>
    <row r="178" spans="1:21" s="97" customFormat="1" ht="22.5">
      <c r="A178" s="565">
        <v>169</v>
      </c>
      <c r="B178" s="566" t="s">
        <v>134</v>
      </c>
      <c r="C178" s="567" t="s">
        <v>330</v>
      </c>
      <c r="D178" s="568">
        <v>40</v>
      </c>
      <c r="E178" s="569">
        <v>45810.899999999994</v>
      </c>
      <c r="F178" s="580"/>
      <c r="G178" s="571">
        <v>45810.899999999994</v>
      </c>
      <c r="H178" s="572">
        <v>1832435.9999999998</v>
      </c>
      <c r="I178" s="583" t="s">
        <v>389</v>
      </c>
      <c r="J178" s="583" t="s">
        <v>590</v>
      </c>
      <c r="K178" s="588">
        <v>40185</v>
      </c>
      <c r="L178" s="449"/>
      <c r="M178" s="482"/>
      <c r="N178" s="482"/>
      <c r="O178" s="482"/>
      <c r="P178" s="482"/>
      <c r="Q178" s="482"/>
      <c r="R178" s="482"/>
      <c r="S178" s="482"/>
      <c r="T178" s="482"/>
      <c r="U178" s="482"/>
    </row>
    <row r="179" spans="1:21" ht="18.75">
      <c r="A179" s="565">
        <v>170</v>
      </c>
      <c r="B179" s="578" t="s">
        <v>135</v>
      </c>
      <c r="C179" s="578" t="s">
        <v>900</v>
      </c>
      <c r="D179" s="568">
        <v>40</v>
      </c>
      <c r="E179" s="569">
        <v>0</v>
      </c>
      <c r="F179" s="570"/>
      <c r="G179" s="571">
        <v>0</v>
      </c>
      <c r="H179" s="572">
        <v>0</v>
      </c>
      <c r="I179" s="573"/>
      <c r="J179" s="574"/>
      <c r="K179" s="449"/>
      <c r="L179" s="449"/>
      <c r="M179" s="449"/>
      <c r="N179" s="449"/>
      <c r="O179" s="449"/>
      <c r="P179" s="449"/>
      <c r="Q179" s="449"/>
      <c r="R179" s="449"/>
      <c r="S179" s="449"/>
      <c r="T179" s="449"/>
      <c r="U179" s="449"/>
    </row>
    <row r="180" spans="1:21" ht="18.75">
      <c r="A180" s="565">
        <v>171</v>
      </c>
      <c r="B180" s="566" t="s">
        <v>136</v>
      </c>
      <c r="C180" s="567" t="s">
        <v>897</v>
      </c>
      <c r="D180" s="568">
        <v>4</v>
      </c>
      <c r="E180" s="569">
        <v>20379.78</v>
      </c>
      <c r="F180" s="570"/>
      <c r="G180" s="571">
        <v>20379.78</v>
      </c>
      <c r="H180" s="572">
        <v>81519.12</v>
      </c>
      <c r="I180" s="573" t="s">
        <v>411</v>
      </c>
      <c r="J180" s="590" t="s">
        <v>426</v>
      </c>
      <c r="K180" s="449">
        <v>17877</v>
      </c>
      <c r="L180" s="449"/>
      <c r="M180" s="449"/>
      <c r="N180" s="449"/>
      <c r="O180" s="449"/>
      <c r="P180" s="449"/>
      <c r="Q180" s="449"/>
      <c r="R180" s="449"/>
      <c r="S180" s="449"/>
      <c r="T180" s="449"/>
      <c r="U180" s="449"/>
    </row>
    <row r="181" spans="1:21" ht="18.75">
      <c r="A181" s="565">
        <v>172</v>
      </c>
      <c r="B181" s="566" t="s">
        <v>137</v>
      </c>
      <c r="C181" s="567" t="s">
        <v>332</v>
      </c>
      <c r="D181" s="568">
        <v>240</v>
      </c>
      <c r="E181" s="569">
        <v>4275</v>
      </c>
      <c r="F181" s="570">
        <v>684</v>
      </c>
      <c r="G181" s="571">
        <v>4959</v>
      </c>
      <c r="H181" s="572">
        <v>1190160</v>
      </c>
      <c r="I181" s="573" t="s">
        <v>348</v>
      </c>
      <c r="J181" s="574" t="s">
        <v>1379</v>
      </c>
      <c r="K181" s="449">
        <v>3750</v>
      </c>
      <c r="L181" s="449"/>
      <c r="M181" s="449"/>
      <c r="N181" s="449"/>
      <c r="O181" s="449"/>
      <c r="P181" s="449"/>
      <c r="Q181" s="449"/>
      <c r="R181" s="449"/>
      <c r="S181" s="449"/>
      <c r="T181" s="449"/>
      <c r="U181" s="449"/>
    </row>
    <row r="182" spans="1:21" ht="18.75">
      <c r="A182" s="565">
        <v>173</v>
      </c>
      <c r="B182" s="566" t="s">
        <v>138</v>
      </c>
      <c r="C182" s="567" t="s">
        <v>333</v>
      </c>
      <c r="D182" s="568">
        <v>24</v>
      </c>
      <c r="E182" s="569">
        <v>8512</v>
      </c>
      <c r="F182" s="570">
        <v>1361.92</v>
      </c>
      <c r="G182" s="571">
        <v>9873.92</v>
      </c>
      <c r="H182" s="572">
        <v>236974.08000000002</v>
      </c>
      <c r="I182" s="573" t="s">
        <v>427</v>
      </c>
      <c r="J182" s="590" t="s">
        <v>428</v>
      </c>
      <c r="K182" s="449">
        <v>7600</v>
      </c>
      <c r="L182" s="449"/>
      <c r="M182" s="449"/>
      <c r="N182" s="449"/>
      <c r="O182" s="449"/>
      <c r="P182" s="449"/>
      <c r="Q182" s="449"/>
      <c r="R182" s="449"/>
      <c r="S182" s="449"/>
      <c r="T182" s="449"/>
      <c r="U182" s="449"/>
    </row>
    <row r="183" spans="1:21" ht="18.75">
      <c r="A183" s="565">
        <v>174</v>
      </c>
      <c r="B183" s="566" t="s">
        <v>139</v>
      </c>
      <c r="C183" s="567" t="s">
        <v>333</v>
      </c>
      <c r="D183" s="568">
        <v>800</v>
      </c>
      <c r="E183" s="569">
        <v>8512</v>
      </c>
      <c r="F183" s="570">
        <v>1361.92</v>
      </c>
      <c r="G183" s="571">
        <v>9873.92</v>
      </c>
      <c r="H183" s="572">
        <v>7899136</v>
      </c>
      <c r="I183" s="573" t="s">
        <v>427</v>
      </c>
      <c r="J183" s="590" t="s">
        <v>428</v>
      </c>
      <c r="K183" s="449">
        <v>7600</v>
      </c>
      <c r="L183" s="449"/>
      <c r="M183" s="449"/>
      <c r="N183" s="449"/>
      <c r="O183" s="449"/>
      <c r="P183" s="449"/>
      <c r="Q183" s="449"/>
      <c r="R183" s="449"/>
      <c r="S183" s="449"/>
      <c r="T183" s="449"/>
      <c r="U183" s="449"/>
    </row>
    <row r="184" spans="1:21" ht="18.75">
      <c r="A184" s="565">
        <v>175</v>
      </c>
      <c r="B184" s="566" t="s">
        <v>140</v>
      </c>
      <c r="C184" s="567" t="s">
        <v>333</v>
      </c>
      <c r="D184" s="568">
        <v>800</v>
      </c>
      <c r="E184" s="569">
        <v>8512</v>
      </c>
      <c r="F184" s="570">
        <v>1361.92</v>
      </c>
      <c r="G184" s="571">
        <v>9873.92</v>
      </c>
      <c r="H184" s="572">
        <v>7899136</v>
      </c>
      <c r="I184" s="573" t="s">
        <v>427</v>
      </c>
      <c r="J184" s="590" t="s">
        <v>428</v>
      </c>
      <c r="K184" s="449">
        <v>7600</v>
      </c>
      <c r="L184" s="449"/>
      <c r="M184" s="449"/>
      <c r="N184" s="449"/>
      <c r="O184" s="449"/>
      <c r="P184" s="449"/>
      <c r="Q184" s="449"/>
      <c r="R184" s="449"/>
      <c r="S184" s="449"/>
      <c r="T184" s="449"/>
      <c r="U184" s="449"/>
    </row>
    <row r="185" spans="1:21" ht="18.75">
      <c r="A185" s="565">
        <v>176</v>
      </c>
      <c r="B185" s="566" t="s">
        <v>141</v>
      </c>
      <c r="C185" s="567" t="s">
        <v>333</v>
      </c>
      <c r="D185" s="568">
        <v>40</v>
      </c>
      <c r="E185" s="569">
        <v>8512</v>
      </c>
      <c r="F185" s="570">
        <v>1361.92</v>
      </c>
      <c r="G185" s="571">
        <v>9873.92</v>
      </c>
      <c r="H185" s="572">
        <v>394956.79999999999</v>
      </c>
      <c r="I185" s="573" t="s">
        <v>427</v>
      </c>
      <c r="J185" s="590" t="s">
        <v>428</v>
      </c>
      <c r="K185" s="449">
        <v>7600</v>
      </c>
      <c r="L185" s="449"/>
      <c r="M185" s="449"/>
      <c r="N185" s="449"/>
      <c r="O185" s="449"/>
      <c r="P185" s="449"/>
      <c r="Q185" s="449"/>
      <c r="R185" s="449"/>
      <c r="S185" s="449"/>
      <c r="T185" s="449"/>
      <c r="U185" s="449"/>
    </row>
    <row r="186" spans="1:21" ht="18.75">
      <c r="A186" s="565">
        <v>177</v>
      </c>
      <c r="B186" s="566" t="s">
        <v>142</v>
      </c>
      <c r="C186" s="567" t="s">
        <v>333</v>
      </c>
      <c r="D186" s="568">
        <v>60</v>
      </c>
      <c r="E186" s="569">
        <v>41440.000000000007</v>
      </c>
      <c r="F186" s="570">
        <v>6630.4000000000015</v>
      </c>
      <c r="G186" s="571">
        <v>48070.400000000009</v>
      </c>
      <c r="H186" s="572">
        <v>2884224.0000000005</v>
      </c>
      <c r="I186" s="573" t="s">
        <v>429</v>
      </c>
      <c r="J186" s="590" t="s">
        <v>1426</v>
      </c>
      <c r="K186" s="449">
        <v>37000</v>
      </c>
      <c r="L186" s="449"/>
      <c r="M186" s="449"/>
      <c r="N186" s="449"/>
      <c r="O186" s="449"/>
      <c r="P186" s="449"/>
      <c r="Q186" s="449"/>
      <c r="R186" s="449"/>
      <c r="S186" s="449"/>
      <c r="T186" s="449"/>
      <c r="U186" s="449"/>
    </row>
    <row r="187" spans="1:21" ht="18.75">
      <c r="A187" s="565">
        <v>178</v>
      </c>
      <c r="B187" s="566" t="s">
        <v>143</v>
      </c>
      <c r="C187" s="567" t="s">
        <v>333</v>
      </c>
      <c r="D187" s="568">
        <v>60</v>
      </c>
      <c r="E187" s="569">
        <v>41440.000000000007</v>
      </c>
      <c r="F187" s="570">
        <v>6630.4000000000015</v>
      </c>
      <c r="G187" s="571">
        <v>48070.400000000009</v>
      </c>
      <c r="H187" s="572">
        <v>2884224.0000000005</v>
      </c>
      <c r="I187" s="573" t="s">
        <v>429</v>
      </c>
      <c r="J187" s="590" t="s">
        <v>1426</v>
      </c>
      <c r="K187" s="449">
        <v>37000</v>
      </c>
      <c r="L187" s="449"/>
      <c r="M187" s="449"/>
      <c r="N187" s="449"/>
      <c r="O187" s="449"/>
      <c r="P187" s="449"/>
      <c r="Q187" s="449"/>
      <c r="R187" s="449"/>
      <c r="S187" s="449"/>
      <c r="T187" s="449"/>
      <c r="U187" s="449"/>
    </row>
    <row r="188" spans="1:21" ht="18.75">
      <c r="A188" s="565">
        <v>179</v>
      </c>
      <c r="B188" s="566" t="s">
        <v>144</v>
      </c>
      <c r="C188" s="567" t="s">
        <v>333</v>
      </c>
      <c r="D188" s="568">
        <v>80</v>
      </c>
      <c r="E188" s="569">
        <v>41440.000000000007</v>
      </c>
      <c r="F188" s="570">
        <v>6630.4000000000015</v>
      </c>
      <c r="G188" s="571">
        <v>48070.400000000009</v>
      </c>
      <c r="H188" s="572">
        <v>3845632.0000000009</v>
      </c>
      <c r="I188" s="573" t="s">
        <v>429</v>
      </c>
      <c r="J188" s="590" t="s">
        <v>1426</v>
      </c>
      <c r="K188" s="449">
        <v>37000</v>
      </c>
      <c r="L188" s="449"/>
      <c r="M188" s="449"/>
      <c r="N188" s="449"/>
      <c r="O188" s="449"/>
      <c r="P188" s="449"/>
      <c r="Q188" s="449"/>
      <c r="R188" s="449"/>
      <c r="S188" s="449"/>
      <c r="T188" s="449"/>
      <c r="U188" s="449"/>
    </row>
    <row r="189" spans="1:21" ht="18.75">
      <c r="A189" s="565">
        <v>180</v>
      </c>
      <c r="B189" s="566" t="s">
        <v>145</v>
      </c>
      <c r="C189" s="567" t="s">
        <v>333</v>
      </c>
      <c r="D189" s="568">
        <v>24</v>
      </c>
      <c r="E189" s="569">
        <v>41440.000000000007</v>
      </c>
      <c r="F189" s="570">
        <v>6630.4000000000015</v>
      </c>
      <c r="G189" s="571">
        <v>48070.400000000009</v>
      </c>
      <c r="H189" s="572">
        <v>1153689.6000000001</v>
      </c>
      <c r="I189" s="573" t="s">
        <v>429</v>
      </c>
      <c r="J189" s="590" t="s">
        <v>1426</v>
      </c>
      <c r="K189" s="449">
        <v>37000</v>
      </c>
      <c r="L189" s="449"/>
      <c r="M189" s="449"/>
      <c r="N189" s="449"/>
      <c r="O189" s="449"/>
      <c r="P189" s="449"/>
      <c r="Q189" s="449"/>
      <c r="R189" s="449"/>
      <c r="S189" s="449"/>
      <c r="T189" s="449"/>
      <c r="U189" s="449"/>
    </row>
    <row r="190" spans="1:21" ht="18.75">
      <c r="A190" s="565">
        <v>181</v>
      </c>
      <c r="B190" s="566" t="s">
        <v>146</v>
      </c>
      <c r="C190" s="567" t="s">
        <v>333</v>
      </c>
      <c r="D190" s="568">
        <v>12</v>
      </c>
      <c r="E190" s="569">
        <v>12539.999999999998</v>
      </c>
      <c r="F190" s="570">
        <v>2006.3999999999999</v>
      </c>
      <c r="G190" s="571">
        <v>14546.399999999998</v>
      </c>
      <c r="H190" s="572">
        <v>174556.79999999999</v>
      </c>
      <c r="I190" s="573" t="s">
        <v>388</v>
      </c>
      <c r="J190" s="575" t="s">
        <v>431</v>
      </c>
      <c r="K190" s="449">
        <v>11000</v>
      </c>
      <c r="L190" s="449"/>
      <c r="M190" s="449"/>
      <c r="N190" s="449"/>
      <c r="O190" s="449"/>
      <c r="P190" s="449"/>
      <c r="Q190" s="449"/>
      <c r="R190" s="449"/>
      <c r="S190" s="449"/>
      <c r="T190" s="449"/>
      <c r="U190" s="449"/>
    </row>
    <row r="191" spans="1:21" s="88" customFormat="1" ht="18.75">
      <c r="A191" s="565">
        <v>182</v>
      </c>
      <c r="B191" s="566" t="s">
        <v>147</v>
      </c>
      <c r="C191" s="567" t="s">
        <v>333</v>
      </c>
      <c r="D191" s="568">
        <v>12</v>
      </c>
      <c r="E191" s="569">
        <v>12539.999999999998</v>
      </c>
      <c r="F191" s="570">
        <v>2006.3999999999999</v>
      </c>
      <c r="G191" s="571">
        <v>14546.399999999998</v>
      </c>
      <c r="H191" s="572">
        <v>174556.79999999999</v>
      </c>
      <c r="I191" s="573" t="s">
        <v>388</v>
      </c>
      <c r="J191" s="575" t="s">
        <v>431</v>
      </c>
      <c r="K191" s="467">
        <v>11000</v>
      </c>
      <c r="L191" s="467"/>
      <c r="M191" s="467"/>
      <c r="N191" s="467"/>
      <c r="O191" s="467"/>
      <c r="P191" s="467"/>
      <c r="Q191" s="467"/>
      <c r="R191" s="467"/>
      <c r="S191" s="467"/>
      <c r="T191" s="467"/>
      <c r="U191" s="467"/>
    </row>
    <row r="192" spans="1:21" s="97" customFormat="1" ht="18.75">
      <c r="A192" s="565">
        <v>183</v>
      </c>
      <c r="B192" s="566" t="s">
        <v>148</v>
      </c>
      <c r="C192" s="567" t="s">
        <v>333</v>
      </c>
      <c r="D192" s="568">
        <v>20</v>
      </c>
      <c r="E192" s="569">
        <v>12539.999999999998</v>
      </c>
      <c r="F192" s="570">
        <v>2006.3999999999999</v>
      </c>
      <c r="G192" s="571">
        <v>14546.399999999998</v>
      </c>
      <c r="H192" s="572">
        <v>290927.99999999994</v>
      </c>
      <c r="I192" s="573" t="s">
        <v>388</v>
      </c>
      <c r="J192" s="575" t="s">
        <v>431</v>
      </c>
      <c r="K192" s="482">
        <v>11000</v>
      </c>
      <c r="L192" s="482"/>
      <c r="M192" s="482"/>
      <c r="N192" s="482"/>
      <c r="O192" s="482"/>
      <c r="P192" s="482"/>
      <c r="Q192" s="482"/>
      <c r="R192" s="482"/>
      <c r="S192" s="482"/>
      <c r="T192" s="482"/>
      <c r="U192" s="482"/>
    </row>
    <row r="193" spans="1:21" s="93" customFormat="1" ht="18.75">
      <c r="A193" s="565">
        <v>184</v>
      </c>
      <c r="B193" s="566" t="s">
        <v>149</v>
      </c>
      <c r="C193" s="567" t="s">
        <v>305</v>
      </c>
      <c r="D193" s="568">
        <v>300</v>
      </c>
      <c r="E193" s="569">
        <v>2929.7999999999997</v>
      </c>
      <c r="F193" s="580">
        <v>468.76799999999997</v>
      </c>
      <c r="G193" s="571">
        <v>3398.5679999999998</v>
      </c>
      <c r="H193" s="572">
        <v>1019570.3999999999</v>
      </c>
      <c r="I193" s="583" t="s">
        <v>393</v>
      </c>
      <c r="J193" s="575" t="s">
        <v>1379</v>
      </c>
      <c r="K193" s="475">
        <v>2570</v>
      </c>
      <c r="L193" s="475"/>
      <c r="M193" s="475"/>
      <c r="N193" s="475"/>
      <c r="O193" s="475"/>
      <c r="P193" s="475"/>
      <c r="Q193" s="475"/>
      <c r="R193" s="475"/>
      <c r="S193" s="475"/>
      <c r="T193" s="475"/>
      <c r="U193" s="475"/>
    </row>
    <row r="194" spans="1:21" s="97" customFormat="1" ht="18.75">
      <c r="A194" s="565">
        <v>185</v>
      </c>
      <c r="B194" s="566" t="s">
        <v>150</v>
      </c>
      <c r="C194" s="567" t="s">
        <v>305</v>
      </c>
      <c r="D194" s="568">
        <v>120</v>
      </c>
      <c r="E194" s="569">
        <v>2314.1999999999998</v>
      </c>
      <c r="F194" s="580">
        <v>370.27199999999999</v>
      </c>
      <c r="G194" s="571">
        <v>2684.4719999999998</v>
      </c>
      <c r="H194" s="572">
        <v>322136.63999999996</v>
      </c>
      <c r="I194" s="583" t="s">
        <v>393</v>
      </c>
      <c r="J194" s="575" t="s">
        <v>1379</v>
      </c>
      <c r="K194" s="482">
        <v>2030</v>
      </c>
      <c r="L194" s="482"/>
      <c r="M194" s="482"/>
      <c r="N194" s="482"/>
      <c r="O194" s="482"/>
      <c r="P194" s="482"/>
      <c r="Q194" s="482"/>
      <c r="R194" s="482"/>
      <c r="S194" s="482"/>
      <c r="T194" s="482"/>
      <c r="U194" s="482"/>
    </row>
    <row r="195" spans="1:21" ht="18.75">
      <c r="A195" s="565">
        <v>186</v>
      </c>
      <c r="B195" s="566" t="s">
        <v>151</v>
      </c>
      <c r="C195" s="567" t="s">
        <v>305</v>
      </c>
      <c r="D195" s="568">
        <v>200</v>
      </c>
      <c r="E195" s="569">
        <v>0</v>
      </c>
      <c r="F195" s="570"/>
      <c r="G195" s="571">
        <v>0</v>
      </c>
      <c r="H195" s="572">
        <v>0</v>
      </c>
      <c r="I195" s="573"/>
      <c r="J195" s="574"/>
      <c r="K195" s="449"/>
      <c r="L195" s="449"/>
      <c r="M195" s="449"/>
      <c r="N195" s="449"/>
      <c r="O195" s="449"/>
      <c r="P195" s="449"/>
      <c r="Q195" s="449"/>
      <c r="R195" s="449"/>
      <c r="S195" s="449"/>
      <c r="T195" s="449"/>
      <c r="U195" s="449"/>
    </row>
    <row r="196" spans="1:21" s="93" customFormat="1" ht="24">
      <c r="A196" s="565">
        <v>187</v>
      </c>
      <c r="B196" s="578" t="s">
        <v>807</v>
      </c>
      <c r="C196" s="578" t="s">
        <v>305</v>
      </c>
      <c r="D196" s="568">
        <v>4</v>
      </c>
      <c r="E196" s="569">
        <v>2280</v>
      </c>
      <c r="F196" s="580">
        <v>364.8</v>
      </c>
      <c r="G196" s="571">
        <v>2644.8</v>
      </c>
      <c r="H196" s="572">
        <v>10579.2</v>
      </c>
      <c r="I196" s="583" t="s">
        <v>393</v>
      </c>
      <c r="J196" s="585" t="s">
        <v>1427</v>
      </c>
      <c r="K196" s="475">
        <v>2000</v>
      </c>
      <c r="L196" s="475"/>
      <c r="M196" s="475"/>
      <c r="N196" s="475"/>
      <c r="O196" s="475"/>
      <c r="P196" s="475"/>
      <c r="Q196" s="475"/>
      <c r="R196" s="475"/>
      <c r="S196" s="475"/>
      <c r="T196" s="475"/>
      <c r="U196" s="475"/>
    </row>
    <row r="197" spans="1:21" s="90" customFormat="1" ht="18.75">
      <c r="A197" s="565">
        <v>188</v>
      </c>
      <c r="B197" s="578" t="s">
        <v>808</v>
      </c>
      <c r="C197" s="578" t="s">
        <v>305</v>
      </c>
      <c r="D197" s="568">
        <v>4</v>
      </c>
      <c r="E197" s="569">
        <v>0</v>
      </c>
      <c r="F197" s="570"/>
      <c r="G197" s="571">
        <v>0</v>
      </c>
      <c r="H197" s="572">
        <v>0</v>
      </c>
      <c r="I197" s="573"/>
      <c r="J197" s="574"/>
      <c r="K197" s="449"/>
      <c r="L197" s="449"/>
      <c r="M197" s="468"/>
      <c r="N197" s="468"/>
      <c r="O197" s="468"/>
      <c r="P197" s="468"/>
      <c r="Q197" s="468"/>
      <c r="R197" s="468"/>
      <c r="S197" s="468"/>
      <c r="T197" s="468"/>
      <c r="U197" s="468"/>
    </row>
    <row r="198" spans="1:21" s="93" customFormat="1" ht="24">
      <c r="A198" s="565">
        <v>189</v>
      </c>
      <c r="B198" s="578" t="s">
        <v>809</v>
      </c>
      <c r="C198" s="578" t="s">
        <v>305</v>
      </c>
      <c r="D198" s="568">
        <v>4</v>
      </c>
      <c r="E198" s="569">
        <v>2280</v>
      </c>
      <c r="F198" s="580">
        <v>364.8</v>
      </c>
      <c r="G198" s="571">
        <v>2644.8</v>
      </c>
      <c r="H198" s="572">
        <v>10579.2</v>
      </c>
      <c r="I198" s="583" t="s">
        <v>393</v>
      </c>
      <c r="J198" s="585" t="s">
        <v>1427</v>
      </c>
      <c r="K198" s="475">
        <v>2000</v>
      </c>
      <c r="L198" s="475"/>
      <c r="M198" s="475"/>
      <c r="N198" s="475"/>
      <c r="O198" s="475"/>
      <c r="P198" s="475"/>
      <c r="Q198" s="475"/>
      <c r="R198" s="475"/>
      <c r="S198" s="475"/>
      <c r="T198" s="475"/>
      <c r="U198" s="475"/>
    </row>
    <row r="199" spans="1:21" s="93" customFormat="1" ht="18.75">
      <c r="A199" s="565">
        <v>190</v>
      </c>
      <c r="B199" s="566" t="s">
        <v>152</v>
      </c>
      <c r="C199" s="567" t="s">
        <v>305</v>
      </c>
      <c r="D199" s="568">
        <v>8</v>
      </c>
      <c r="E199" s="569">
        <v>2280</v>
      </c>
      <c r="F199" s="580">
        <v>364.8</v>
      </c>
      <c r="G199" s="571">
        <v>2644.8</v>
      </c>
      <c r="H199" s="572">
        <v>21158.400000000001</v>
      </c>
      <c r="I199" s="583" t="s">
        <v>402</v>
      </c>
      <c r="J199" s="596" t="s">
        <v>432</v>
      </c>
      <c r="K199" s="475">
        <v>2000</v>
      </c>
      <c r="L199" s="475"/>
      <c r="M199" s="475"/>
      <c r="N199" s="475"/>
      <c r="O199" s="475"/>
      <c r="P199" s="475"/>
      <c r="Q199" s="475"/>
      <c r="R199" s="475"/>
      <c r="S199" s="475"/>
      <c r="T199" s="475"/>
      <c r="U199" s="475"/>
    </row>
    <row r="200" spans="1:21" s="93" customFormat="1" ht="18.75">
      <c r="A200" s="565">
        <v>191</v>
      </c>
      <c r="B200" s="566" t="s">
        <v>153</v>
      </c>
      <c r="C200" s="567" t="s">
        <v>305</v>
      </c>
      <c r="D200" s="568">
        <v>8</v>
      </c>
      <c r="E200" s="569">
        <v>0</v>
      </c>
      <c r="F200" s="580"/>
      <c r="G200" s="571">
        <v>0</v>
      </c>
      <c r="H200" s="572">
        <v>0</v>
      </c>
      <c r="I200" s="583"/>
      <c r="J200" s="575"/>
      <c r="K200" s="449"/>
      <c r="L200" s="449"/>
      <c r="M200" s="475"/>
      <c r="N200" s="475"/>
      <c r="O200" s="475"/>
      <c r="P200" s="475"/>
      <c r="Q200" s="475"/>
      <c r="R200" s="475"/>
      <c r="S200" s="475"/>
      <c r="T200" s="475"/>
      <c r="U200" s="475"/>
    </row>
    <row r="201" spans="1:21" s="88" customFormat="1" ht="18.75">
      <c r="A201" s="565">
        <v>192</v>
      </c>
      <c r="B201" s="566" t="s">
        <v>154</v>
      </c>
      <c r="C201" s="567" t="s">
        <v>305</v>
      </c>
      <c r="D201" s="568">
        <v>8</v>
      </c>
      <c r="E201" s="569">
        <v>0</v>
      </c>
      <c r="F201" s="570"/>
      <c r="G201" s="571">
        <v>0</v>
      </c>
      <c r="H201" s="572">
        <v>0</v>
      </c>
      <c r="I201" s="573"/>
      <c r="J201" s="574"/>
      <c r="K201" s="449"/>
      <c r="L201" s="449"/>
      <c r="M201" s="467"/>
      <c r="N201" s="467"/>
      <c r="O201" s="467"/>
      <c r="P201" s="467"/>
      <c r="Q201" s="467"/>
      <c r="R201" s="467"/>
      <c r="S201" s="467"/>
      <c r="T201" s="467"/>
      <c r="U201" s="467"/>
    </row>
    <row r="202" spans="1:21" s="90" customFormat="1" ht="18.75">
      <c r="A202" s="565">
        <v>193</v>
      </c>
      <c r="B202" s="566" t="s">
        <v>810</v>
      </c>
      <c r="C202" s="567" t="s">
        <v>315</v>
      </c>
      <c r="D202" s="568">
        <v>4</v>
      </c>
      <c r="E202" s="569">
        <v>1295198.2400000002</v>
      </c>
      <c r="F202" s="570"/>
      <c r="G202" s="571">
        <v>1295198.2400000002</v>
      </c>
      <c r="H202" s="572">
        <v>5180792.9600000009</v>
      </c>
      <c r="I202" s="573" t="s">
        <v>399</v>
      </c>
      <c r="J202" s="574" t="s">
        <v>713</v>
      </c>
      <c r="K202" s="597">
        <v>1156427</v>
      </c>
      <c r="L202" s="468"/>
      <c r="M202" s="468"/>
      <c r="N202" s="468"/>
      <c r="O202" s="468"/>
      <c r="P202" s="468"/>
      <c r="Q202" s="468"/>
      <c r="R202" s="468"/>
      <c r="S202" s="468"/>
      <c r="T202" s="468"/>
      <c r="U202" s="468"/>
    </row>
    <row r="203" spans="1:21" s="90" customFormat="1" ht="18.75">
      <c r="A203" s="565">
        <v>194</v>
      </c>
      <c r="B203" s="566" t="s">
        <v>155</v>
      </c>
      <c r="C203" s="567" t="s">
        <v>305</v>
      </c>
      <c r="D203" s="568">
        <v>1600</v>
      </c>
      <c r="E203" s="569">
        <v>2850.4</v>
      </c>
      <c r="F203" s="570">
        <v>456.06400000000002</v>
      </c>
      <c r="G203" s="571">
        <v>3306.4639999999999</v>
      </c>
      <c r="H203" s="572">
        <v>5290342.4000000004</v>
      </c>
      <c r="I203" s="573" t="s">
        <v>393</v>
      </c>
      <c r="J203" s="574" t="s">
        <v>434</v>
      </c>
      <c r="K203" s="468">
        <v>2545</v>
      </c>
      <c r="L203" s="468"/>
      <c r="M203" s="468"/>
      <c r="N203" s="468"/>
      <c r="O203" s="468"/>
      <c r="P203" s="468"/>
      <c r="Q203" s="468"/>
      <c r="R203" s="468"/>
      <c r="S203" s="468"/>
      <c r="T203" s="468"/>
      <c r="U203" s="468"/>
    </row>
    <row r="204" spans="1:21" s="97" customFormat="1" ht="18.75">
      <c r="A204" s="565">
        <v>195</v>
      </c>
      <c r="B204" s="566" t="s">
        <v>156</v>
      </c>
      <c r="C204" s="567" t="s">
        <v>305</v>
      </c>
      <c r="D204" s="568">
        <v>200</v>
      </c>
      <c r="E204" s="569">
        <v>7392.0000000000009</v>
      </c>
      <c r="F204" s="570">
        <v>1182.7200000000003</v>
      </c>
      <c r="G204" s="571">
        <v>8574.7200000000012</v>
      </c>
      <c r="H204" s="572">
        <v>1714944.0000000002</v>
      </c>
      <c r="I204" s="583" t="s">
        <v>1428</v>
      </c>
      <c r="J204" s="590" t="s">
        <v>435</v>
      </c>
      <c r="K204" s="482">
        <v>6600</v>
      </c>
      <c r="L204" s="482"/>
      <c r="M204" s="482"/>
      <c r="N204" s="482"/>
      <c r="O204" s="482"/>
      <c r="P204" s="482"/>
      <c r="Q204" s="482"/>
      <c r="R204" s="482"/>
      <c r="S204" s="482"/>
      <c r="T204" s="482"/>
      <c r="U204" s="482"/>
    </row>
    <row r="205" spans="1:21" s="84" customFormat="1" ht="18.75">
      <c r="A205" s="565">
        <v>196</v>
      </c>
      <c r="B205" s="566" t="s">
        <v>157</v>
      </c>
      <c r="C205" s="567" t="s">
        <v>305</v>
      </c>
      <c r="D205" s="568">
        <v>160</v>
      </c>
      <c r="E205" s="569">
        <v>7392.0000000000009</v>
      </c>
      <c r="F205" s="570">
        <v>1182.7200000000003</v>
      </c>
      <c r="G205" s="571">
        <v>8574.7200000000012</v>
      </c>
      <c r="H205" s="572">
        <v>1371955.2000000002</v>
      </c>
      <c r="I205" s="576" t="s">
        <v>1428</v>
      </c>
      <c r="J205" s="590" t="s">
        <v>435</v>
      </c>
      <c r="K205" s="465">
        <v>6600</v>
      </c>
      <c r="L205" s="465"/>
      <c r="M205" s="465"/>
      <c r="N205" s="465"/>
      <c r="O205" s="465"/>
      <c r="P205" s="465"/>
      <c r="Q205" s="465"/>
      <c r="R205" s="465"/>
      <c r="S205" s="465"/>
      <c r="T205" s="465"/>
      <c r="U205" s="465"/>
    </row>
    <row r="206" spans="1:21" ht="18.75">
      <c r="A206" s="565">
        <v>197</v>
      </c>
      <c r="B206" s="578" t="s">
        <v>811</v>
      </c>
      <c r="C206" s="578" t="s">
        <v>305</v>
      </c>
      <c r="D206" s="568">
        <v>4</v>
      </c>
      <c r="E206" s="569">
        <v>110489.93999999999</v>
      </c>
      <c r="F206" s="580">
        <v>17678.3904</v>
      </c>
      <c r="G206" s="571">
        <v>128168.33039999999</v>
      </c>
      <c r="H206" s="572">
        <v>512673.32159999997</v>
      </c>
      <c r="I206" s="573" t="s">
        <v>356</v>
      </c>
      <c r="J206" s="574" t="s">
        <v>1409</v>
      </c>
      <c r="K206" s="449">
        <v>96921</v>
      </c>
      <c r="L206" s="449"/>
      <c r="M206" s="449"/>
      <c r="N206" s="449"/>
      <c r="O206" s="449"/>
      <c r="P206" s="449"/>
      <c r="Q206" s="449"/>
      <c r="R206" s="449"/>
      <c r="S206" s="449"/>
      <c r="T206" s="449"/>
      <c r="U206" s="449"/>
    </row>
    <row r="207" spans="1:21" ht="22.5">
      <c r="A207" s="565">
        <v>198</v>
      </c>
      <c r="B207" s="566" t="s">
        <v>158</v>
      </c>
      <c r="C207" s="567" t="s">
        <v>305</v>
      </c>
      <c r="D207" s="568">
        <v>8</v>
      </c>
      <c r="E207" s="569">
        <v>0</v>
      </c>
      <c r="F207" s="570"/>
      <c r="G207" s="571">
        <v>0</v>
      </c>
      <c r="H207" s="572">
        <v>0</v>
      </c>
      <c r="I207" s="573"/>
      <c r="J207" s="574"/>
      <c r="K207" s="449"/>
      <c r="L207" s="449"/>
      <c r="M207" s="449"/>
      <c r="N207" s="449"/>
      <c r="O207" s="449"/>
      <c r="P207" s="449"/>
      <c r="Q207" s="449"/>
      <c r="R207" s="449"/>
      <c r="S207" s="449"/>
      <c r="T207" s="449"/>
      <c r="U207" s="449"/>
    </row>
    <row r="208" spans="1:21" ht="22.5">
      <c r="A208" s="565">
        <v>199</v>
      </c>
      <c r="B208" s="566" t="s">
        <v>812</v>
      </c>
      <c r="C208" s="567" t="s">
        <v>335</v>
      </c>
      <c r="D208" s="568">
        <v>1000</v>
      </c>
      <c r="E208" s="569">
        <v>0</v>
      </c>
      <c r="F208" s="570"/>
      <c r="G208" s="571">
        <v>0</v>
      </c>
      <c r="H208" s="572">
        <v>0</v>
      </c>
      <c r="I208" s="573"/>
      <c r="J208" s="574"/>
      <c r="K208" s="449"/>
      <c r="L208" s="449"/>
      <c r="M208" s="449"/>
      <c r="N208" s="449"/>
      <c r="O208" s="449"/>
      <c r="P208" s="449"/>
      <c r="Q208" s="449"/>
      <c r="R208" s="449"/>
      <c r="S208" s="449"/>
      <c r="T208" s="449"/>
      <c r="U208" s="449"/>
    </row>
    <row r="209" spans="1:21" ht="22.5">
      <c r="A209" s="565">
        <v>200</v>
      </c>
      <c r="B209" s="566" t="s">
        <v>813</v>
      </c>
      <c r="C209" s="567" t="s">
        <v>335</v>
      </c>
      <c r="D209" s="568">
        <v>1000</v>
      </c>
      <c r="E209" s="569">
        <v>0</v>
      </c>
      <c r="F209" s="570"/>
      <c r="G209" s="571">
        <v>0</v>
      </c>
      <c r="H209" s="572">
        <v>0</v>
      </c>
      <c r="I209" s="573"/>
      <c r="J209" s="574"/>
      <c r="K209" s="449"/>
      <c r="L209" s="449"/>
      <c r="M209" s="449"/>
      <c r="N209" s="449"/>
      <c r="O209" s="449"/>
      <c r="P209" s="449"/>
      <c r="Q209" s="449"/>
      <c r="R209" s="449"/>
      <c r="S209" s="449"/>
      <c r="T209" s="449"/>
      <c r="U209" s="449"/>
    </row>
    <row r="210" spans="1:21" ht="22.5">
      <c r="A210" s="565">
        <v>201</v>
      </c>
      <c r="B210" s="566" t="s">
        <v>814</v>
      </c>
      <c r="C210" s="567" t="s">
        <v>334</v>
      </c>
      <c r="D210" s="568">
        <v>40</v>
      </c>
      <c r="E210" s="569">
        <v>0</v>
      </c>
      <c r="F210" s="570"/>
      <c r="G210" s="571">
        <v>0</v>
      </c>
      <c r="H210" s="572">
        <v>0</v>
      </c>
      <c r="I210" s="573"/>
      <c r="J210" s="574"/>
      <c r="K210" s="449"/>
      <c r="L210" s="449"/>
      <c r="M210" s="449"/>
      <c r="N210" s="449"/>
      <c r="O210" s="449"/>
      <c r="P210" s="449"/>
      <c r="Q210" s="449"/>
      <c r="R210" s="449"/>
      <c r="S210" s="449"/>
      <c r="T210" s="449"/>
      <c r="U210" s="449"/>
    </row>
    <row r="211" spans="1:21" s="97" customFormat="1" ht="22.5">
      <c r="A211" s="565">
        <v>202</v>
      </c>
      <c r="B211" s="566" t="s">
        <v>159</v>
      </c>
      <c r="C211" s="567" t="s">
        <v>334</v>
      </c>
      <c r="D211" s="568">
        <v>80</v>
      </c>
      <c r="E211" s="569">
        <v>0</v>
      </c>
      <c r="F211" s="580"/>
      <c r="G211" s="571">
        <v>0</v>
      </c>
      <c r="H211" s="572">
        <v>0</v>
      </c>
      <c r="I211" s="583"/>
      <c r="J211" s="575"/>
      <c r="K211" s="449"/>
      <c r="L211" s="449"/>
      <c r="M211" s="482"/>
      <c r="N211" s="482"/>
      <c r="O211" s="482"/>
      <c r="P211" s="482"/>
      <c r="Q211" s="482"/>
      <c r="R211" s="482"/>
      <c r="S211" s="482"/>
      <c r="T211" s="482"/>
      <c r="U211" s="482"/>
    </row>
    <row r="212" spans="1:21" s="97" customFormat="1" ht="24">
      <c r="A212" s="565">
        <v>203</v>
      </c>
      <c r="B212" s="566" t="s">
        <v>161</v>
      </c>
      <c r="C212" s="566" t="s">
        <v>305</v>
      </c>
      <c r="D212" s="568">
        <v>800</v>
      </c>
      <c r="E212" s="569">
        <v>100.32</v>
      </c>
      <c r="F212" s="580">
        <v>16.051199999999998</v>
      </c>
      <c r="G212" s="571">
        <v>116.37119999999999</v>
      </c>
      <c r="H212" s="572">
        <v>93096.959999999992</v>
      </c>
      <c r="I212" s="583" t="s">
        <v>437</v>
      </c>
      <c r="J212" s="585" t="s">
        <v>656</v>
      </c>
      <c r="K212" s="482">
        <v>88</v>
      </c>
      <c r="L212" s="482"/>
      <c r="M212" s="482"/>
      <c r="N212" s="482"/>
      <c r="O212" s="482"/>
      <c r="P212" s="482"/>
      <c r="Q212" s="482"/>
      <c r="R212" s="482"/>
      <c r="S212" s="482"/>
      <c r="T212" s="482"/>
      <c r="U212" s="482"/>
    </row>
    <row r="213" spans="1:21" s="97" customFormat="1" ht="18.75">
      <c r="A213" s="565">
        <v>204</v>
      </c>
      <c r="B213" s="566" t="s">
        <v>815</v>
      </c>
      <c r="C213" s="567" t="s">
        <v>305</v>
      </c>
      <c r="D213" s="568">
        <v>2000</v>
      </c>
      <c r="E213" s="569">
        <v>378.47999999999996</v>
      </c>
      <c r="F213" s="580">
        <v>60.556799999999996</v>
      </c>
      <c r="G213" s="571">
        <v>439.03679999999997</v>
      </c>
      <c r="H213" s="572">
        <v>878073.6</v>
      </c>
      <c r="I213" s="583" t="s">
        <v>385</v>
      </c>
      <c r="J213" s="575" t="s">
        <v>1429</v>
      </c>
      <c r="K213" s="482">
        <v>332</v>
      </c>
      <c r="L213" s="482"/>
      <c r="M213" s="482"/>
      <c r="N213" s="482"/>
      <c r="O213" s="482"/>
      <c r="P213" s="482"/>
      <c r="Q213" s="482"/>
      <c r="R213" s="482"/>
      <c r="S213" s="482"/>
      <c r="T213" s="482"/>
      <c r="U213" s="482"/>
    </row>
    <row r="214" spans="1:21" s="97" customFormat="1" ht="24">
      <c r="A214" s="565">
        <v>205</v>
      </c>
      <c r="B214" s="566" t="s">
        <v>162</v>
      </c>
      <c r="C214" s="567" t="s">
        <v>305</v>
      </c>
      <c r="D214" s="568">
        <v>4000</v>
      </c>
      <c r="E214" s="569">
        <v>234.83999999999997</v>
      </c>
      <c r="F214" s="580">
        <v>37.574399999999997</v>
      </c>
      <c r="G214" s="571">
        <v>272.4144</v>
      </c>
      <c r="H214" s="572">
        <v>1089657.6000000001</v>
      </c>
      <c r="I214" s="583" t="s">
        <v>437</v>
      </c>
      <c r="J214" s="585" t="s">
        <v>656</v>
      </c>
      <c r="K214" s="482">
        <v>206</v>
      </c>
      <c r="L214" s="482"/>
      <c r="M214" s="482"/>
      <c r="N214" s="482"/>
      <c r="O214" s="482"/>
      <c r="P214" s="482"/>
      <c r="Q214" s="482"/>
      <c r="R214" s="482"/>
      <c r="S214" s="482"/>
      <c r="T214" s="482"/>
      <c r="U214" s="482"/>
    </row>
    <row r="215" spans="1:21" s="97" customFormat="1" ht="24">
      <c r="A215" s="565">
        <v>206</v>
      </c>
      <c r="B215" s="566" t="s">
        <v>163</v>
      </c>
      <c r="C215" s="567" t="s">
        <v>305</v>
      </c>
      <c r="D215" s="568">
        <v>40000</v>
      </c>
      <c r="E215" s="569">
        <v>146.72000000000003</v>
      </c>
      <c r="F215" s="580">
        <v>23.475200000000005</v>
      </c>
      <c r="G215" s="571">
        <v>170.19520000000003</v>
      </c>
      <c r="H215" s="572">
        <v>6807808.0000000009</v>
      </c>
      <c r="I215" s="583" t="s">
        <v>437</v>
      </c>
      <c r="J215" s="585" t="s">
        <v>656</v>
      </c>
      <c r="K215" s="482">
        <v>131</v>
      </c>
      <c r="L215" s="482"/>
      <c r="M215" s="482"/>
      <c r="N215" s="482"/>
      <c r="O215" s="482"/>
      <c r="P215" s="482"/>
      <c r="Q215" s="482"/>
      <c r="R215" s="482"/>
      <c r="S215" s="482"/>
      <c r="T215" s="482"/>
      <c r="U215" s="482"/>
    </row>
    <row r="216" spans="1:21" s="97" customFormat="1" ht="18.75">
      <c r="A216" s="565">
        <v>207</v>
      </c>
      <c r="B216" s="566" t="s">
        <v>164</v>
      </c>
      <c r="C216" s="567" t="s">
        <v>305</v>
      </c>
      <c r="D216" s="568">
        <v>20000</v>
      </c>
      <c r="E216" s="569">
        <v>0</v>
      </c>
      <c r="F216" s="580"/>
      <c r="G216" s="571">
        <v>0</v>
      </c>
      <c r="H216" s="572">
        <v>0</v>
      </c>
      <c r="I216" s="583"/>
      <c r="J216" s="575"/>
      <c r="K216" s="449"/>
      <c r="L216" s="449"/>
      <c r="M216" s="482"/>
      <c r="N216" s="482"/>
      <c r="O216" s="482"/>
      <c r="P216" s="482"/>
      <c r="Q216" s="482"/>
      <c r="R216" s="482"/>
      <c r="S216" s="482"/>
      <c r="T216" s="482"/>
      <c r="U216" s="482"/>
    </row>
    <row r="217" spans="1:21" s="97" customFormat="1" ht="24">
      <c r="A217" s="565">
        <v>208</v>
      </c>
      <c r="B217" s="566" t="s">
        <v>165</v>
      </c>
      <c r="C217" s="567" t="s">
        <v>305</v>
      </c>
      <c r="D217" s="568">
        <v>20000</v>
      </c>
      <c r="E217" s="569">
        <v>97.440000000000012</v>
      </c>
      <c r="F217" s="580">
        <v>15.590400000000002</v>
      </c>
      <c r="G217" s="571">
        <v>113.03040000000001</v>
      </c>
      <c r="H217" s="572">
        <v>2260608.0000000005</v>
      </c>
      <c r="I217" s="583" t="s">
        <v>437</v>
      </c>
      <c r="J217" s="585" t="s">
        <v>656</v>
      </c>
      <c r="K217" s="482">
        <v>87</v>
      </c>
      <c r="L217" s="482"/>
      <c r="M217" s="482"/>
      <c r="N217" s="482"/>
      <c r="O217" s="482"/>
      <c r="P217" s="482"/>
      <c r="Q217" s="482"/>
      <c r="R217" s="482"/>
      <c r="S217" s="482"/>
      <c r="T217" s="482"/>
      <c r="U217" s="482"/>
    </row>
    <row r="218" spans="1:21" s="97" customFormat="1" ht="24">
      <c r="A218" s="565">
        <v>209</v>
      </c>
      <c r="B218" s="566" t="s">
        <v>166</v>
      </c>
      <c r="C218" s="567" t="s">
        <v>305</v>
      </c>
      <c r="D218" s="568">
        <v>32000</v>
      </c>
      <c r="E218" s="569">
        <v>100.80000000000001</v>
      </c>
      <c r="F218" s="580">
        <v>16.128000000000004</v>
      </c>
      <c r="G218" s="571">
        <v>116.92800000000001</v>
      </c>
      <c r="H218" s="572">
        <v>3741696.0000000005</v>
      </c>
      <c r="I218" s="583" t="s">
        <v>437</v>
      </c>
      <c r="J218" s="585" t="s">
        <v>656</v>
      </c>
      <c r="K218" s="482">
        <v>90</v>
      </c>
      <c r="L218" s="482"/>
      <c r="M218" s="482"/>
      <c r="N218" s="482"/>
      <c r="O218" s="482"/>
      <c r="P218" s="482"/>
      <c r="Q218" s="482"/>
      <c r="R218" s="482"/>
      <c r="S218" s="482"/>
      <c r="T218" s="482"/>
      <c r="U218" s="482"/>
    </row>
    <row r="219" spans="1:21" s="97" customFormat="1" ht="18.75">
      <c r="A219" s="565">
        <v>210</v>
      </c>
      <c r="B219" s="566" t="s">
        <v>167</v>
      </c>
      <c r="C219" s="567" t="s">
        <v>305</v>
      </c>
      <c r="D219" s="568">
        <v>200</v>
      </c>
      <c r="E219" s="569">
        <v>0</v>
      </c>
      <c r="F219" s="580"/>
      <c r="G219" s="571">
        <v>0</v>
      </c>
      <c r="H219" s="572">
        <v>0</v>
      </c>
      <c r="I219" s="583"/>
      <c r="J219" s="575"/>
      <c r="K219" s="449"/>
      <c r="L219" s="449"/>
      <c r="M219" s="482"/>
      <c r="N219" s="482"/>
      <c r="O219" s="482"/>
      <c r="P219" s="482"/>
      <c r="Q219" s="482"/>
      <c r="R219" s="482"/>
      <c r="S219" s="482"/>
      <c r="T219" s="482"/>
      <c r="U219" s="482"/>
    </row>
    <row r="220" spans="1:21" ht="22.5">
      <c r="A220" s="565">
        <v>211</v>
      </c>
      <c r="B220" s="566" t="s">
        <v>168</v>
      </c>
      <c r="C220" s="567" t="s">
        <v>336</v>
      </c>
      <c r="D220" s="568">
        <v>4</v>
      </c>
      <c r="E220" s="569">
        <v>0</v>
      </c>
      <c r="F220" s="570"/>
      <c r="G220" s="571">
        <v>0</v>
      </c>
      <c r="H220" s="572">
        <v>0</v>
      </c>
      <c r="I220" s="573"/>
      <c r="J220" s="574"/>
      <c r="K220" s="449"/>
      <c r="L220" s="449"/>
      <c r="M220" s="449"/>
      <c r="N220" s="449"/>
      <c r="O220" s="449"/>
      <c r="P220" s="449"/>
      <c r="Q220" s="449"/>
      <c r="R220" s="449"/>
      <c r="S220" s="449"/>
      <c r="T220" s="449"/>
      <c r="U220" s="449"/>
    </row>
    <row r="221" spans="1:21" ht="22.5">
      <c r="A221" s="565">
        <v>212</v>
      </c>
      <c r="B221" s="566" t="s">
        <v>171</v>
      </c>
      <c r="C221" s="567" t="s">
        <v>305</v>
      </c>
      <c r="D221" s="568">
        <v>10</v>
      </c>
      <c r="E221" s="569">
        <v>29248.979999999996</v>
      </c>
      <c r="F221" s="570"/>
      <c r="G221" s="571">
        <v>29248.979999999996</v>
      </c>
      <c r="H221" s="572">
        <v>292489.79999999993</v>
      </c>
      <c r="I221" s="573" t="s">
        <v>368</v>
      </c>
      <c r="J221" s="574" t="s">
        <v>1430</v>
      </c>
      <c r="K221" s="449">
        <v>25657</v>
      </c>
      <c r="L221" s="449"/>
      <c r="M221" s="449"/>
      <c r="N221" s="449"/>
      <c r="O221" s="449"/>
      <c r="P221" s="449"/>
      <c r="Q221" s="449"/>
      <c r="R221" s="449"/>
      <c r="S221" s="449"/>
      <c r="T221" s="449"/>
      <c r="U221" s="449"/>
    </row>
    <row r="222" spans="1:21" ht="22.5">
      <c r="A222" s="565">
        <v>213</v>
      </c>
      <c r="B222" s="566" t="s">
        <v>170</v>
      </c>
      <c r="C222" s="567" t="s">
        <v>305</v>
      </c>
      <c r="D222" s="568">
        <v>10</v>
      </c>
      <c r="E222" s="569">
        <v>28415.639999999996</v>
      </c>
      <c r="F222" s="570"/>
      <c r="G222" s="571">
        <v>28415.639999999996</v>
      </c>
      <c r="H222" s="572">
        <v>284156.39999999997</v>
      </c>
      <c r="I222" s="573" t="s">
        <v>385</v>
      </c>
      <c r="J222" s="574" t="s">
        <v>386</v>
      </c>
      <c r="K222" s="449">
        <v>24926</v>
      </c>
      <c r="L222" s="449"/>
      <c r="M222" s="449"/>
      <c r="N222" s="449"/>
      <c r="O222" s="449"/>
      <c r="P222" s="449"/>
      <c r="Q222" s="449"/>
      <c r="R222" s="449"/>
      <c r="S222" s="449"/>
      <c r="T222" s="449"/>
      <c r="U222" s="449"/>
    </row>
    <row r="223" spans="1:21" ht="22.5">
      <c r="A223" s="565">
        <v>214</v>
      </c>
      <c r="B223" s="566" t="s">
        <v>169</v>
      </c>
      <c r="C223" s="567" t="s">
        <v>305</v>
      </c>
      <c r="D223" s="568">
        <v>10</v>
      </c>
      <c r="E223" s="569">
        <v>28415.639999999996</v>
      </c>
      <c r="F223" s="570"/>
      <c r="G223" s="571">
        <v>28415.639999999996</v>
      </c>
      <c r="H223" s="572">
        <v>284156.39999999997</v>
      </c>
      <c r="I223" s="573" t="s">
        <v>385</v>
      </c>
      <c r="J223" s="574" t="s">
        <v>386</v>
      </c>
      <c r="K223" s="449">
        <v>24926</v>
      </c>
      <c r="L223" s="449"/>
      <c r="M223" s="449"/>
      <c r="N223" s="449"/>
      <c r="O223" s="449"/>
      <c r="P223" s="449"/>
      <c r="Q223" s="449"/>
      <c r="R223" s="449"/>
      <c r="S223" s="449"/>
      <c r="T223" s="449"/>
      <c r="U223" s="449"/>
    </row>
    <row r="224" spans="1:21" ht="18.75">
      <c r="A224" s="565">
        <v>215</v>
      </c>
      <c r="B224" s="566" t="s">
        <v>172</v>
      </c>
      <c r="C224" s="567" t="s">
        <v>337</v>
      </c>
      <c r="D224" s="568">
        <v>120</v>
      </c>
      <c r="E224" s="569">
        <v>986.09999999999991</v>
      </c>
      <c r="F224" s="570">
        <v>157.77599999999998</v>
      </c>
      <c r="G224" s="571">
        <v>1143.876</v>
      </c>
      <c r="H224" s="572">
        <v>137265.12</v>
      </c>
      <c r="I224" s="573" t="s">
        <v>393</v>
      </c>
      <c r="J224" s="574" t="s">
        <v>729</v>
      </c>
      <c r="K224" s="449">
        <v>865</v>
      </c>
      <c r="L224" s="449"/>
      <c r="M224" s="449"/>
      <c r="N224" s="449"/>
      <c r="O224" s="449"/>
      <c r="P224" s="449"/>
      <c r="Q224" s="449"/>
      <c r="R224" s="449"/>
      <c r="S224" s="449"/>
      <c r="T224" s="449"/>
      <c r="U224" s="449"/>
    </row>
    <row r="225" spans="1:21" ht="18.75">
      <c r="A225" s="565">
        <v>216</v>
      </c>
      <c r="B225" s="566" t="s">
        <v>174</v>
      </c>
      <c r="C225" s="567" t="s">
        <v>338</v>
      </c>
      <c r="D225" s="568">
        <v>12</v>
      </c>
      <c r="E225" s="569">
        <v>59507.999999999993</v>
      </c>
      <c r="F225" s="570">
        <v>9521.2799999999988</v>
      </c>
      <c r="G225" s="571">
        <v>69029.279999999999</v>
      </c>
      <c r="H225" s="572">
        <v>828351.36</v>
      </c>
      <c r="I225" s="573" t="s">
        <v>441</v>
      </c>
      <c r="J225" s="575" t="s">
        <v>442</v>
      </c>
      <c r="K225" s="449">
        <v>52200</v>
      </c>
      <c r="L225" s="449"/>
      <c r="M225" s="449"/>
      <c r="N225" s="449"/>
      <c r="O225" s="449"/>
      <c r="P225" s="449"/>
      <c r="Q225" s="449"/>
      <c r="R225" s="449"/>
      <c r="S225" s="449"/>
      <c r="T225" s="449"/>
      <c r="U225" s="449"/>
    </row>
    <row r="226" spans="1:21" ht="24">
      <c r="A226" s="565">
        <v>217</v>
      </c>
      <c r="B226" s="566" t="s">
        <v>173</v>
      </c>
      <c r="C226" s="567" t="s">
        <v>337</v>
      </c>
      <c r="D226" s="568">
        <v>20</v>
      </c>
      <c r="E226" s="569">
        <v>128498.51999999999</v>
      </c>
      <c r="F226" s="570"/>
      <c r="G226" s="571">
        <v>128498.51999999999</v>
      </c>
      <c r="H226" s="572">
        <v>2569970.4</v>
      </c>
      <c r="I226" s="573" t="s">
        <v>440</v>
      </c>
      <c r="J226" s="585" t="s">
        <v>1431</v>
      </c>
      <c r="K226" s="449">
        <v>112718</v>
      </c>
      <c r="L226" s="449"/>
      <c r="M226" s="449"/>
      <c r="N226" s="449"/>
      <c r="O226" s="449"/>
      <c r="P226" s="449"/>
      <c r="Q226" s="449"/>
      <c r="R226" s="449"/>
      <c r="S226" s="449"/>
      <c r="T226" s="449"/>
      <c r="U226" s="449"/>
    </row>
    <row r="227" spans="1:21" ht="18.75">
      <c r="A227" s="565">
        <v>218</v>
      </c>
      <c r="B227" s="566" t="s">
        <v>215</v>
      </c>
      <c r="C227" s="567" t="s">
        <v>305</v>
      </c>
      <c r="D227" s="568">
        <v>20</v>
      </c>
      <c r="E227" s="569">
        <v>99692.999999999985</v>
      </c>
      <c r="F227" s="570">
        <v>15950.879999999997</v>
      </c>
      <c r="G227" s="571">
        <v>115643.87999999998</v>
      </c>
      <c r="H227" s="572">
        <v>2312877.5999999996</v>
      </c>
      <c r="I227" s="573" t="s">
        <v>1432</v>
      </c>
      <c r="J227" s="575" t="s">
        <v>1433</v>
      </c>
      <c r="K227" s="449">
        <v>87450</v>
      </c>
      <c r="L227" s="449"/>
      <c r="M227" s="449"/>
      <c r="N227" s="449"/>
      <c r="O227" s="449"/>
      <c r="P227" s="449"/>
      <c r="Q227" s="449"/>
      <c r="R227" s="449"/>
      <c r="S227" s="449"/>
      <c r="T227" s="449"/>
      <c r="U227" s="449"/>
    </row>
    <row r="228" spans="1:21" ht="22.5">
      <c r="A228" s="565">
        <v>219</v>
      </c>
      <c r="B228" s="566" t="s">
        <v>816</v>
      </c>
      <c r="C228" s="567" t="s">
        <v>337</v>
      </c>
      <c r="D228" s="568">
        <v>2</v>
      </c>
      <c r="E228" s="569">
        <v>0</v>
      </c>
      <c r="F228" s="570"/>
      <c r="G228" s="571">
        <v>0</v>
      </c>
      <c r="H228" s="572">
        <v>0</v>
      </c>
      <c r="I228" s="573"/>
      <c r="J228" s="574"/>
      <c r="K228" s="449"/>
      <c r="L228" s="449"/>
      <c r="M228" s="449"/>
      <c r="N228" s="449"/>
      <c r="O228" s="449"/>
      <c r="P228" s="449"/>
      <c r="Q228" s="449"/>
      <c r="R228" s="449"/>
      <c r="S228" s="449"/>
      <c r="T228" s="449"/>
      <c r="U228" s="449"/>
    </row>
    <row r="229" spans="1:21" ht="18.75">
      <c r="A229" s="565">
        <v>220</v>
      </c>
      <c r="B229" s="566" t="s">
        <v>175</v>
      </c>
      <c r="C229" s="567" t="s">
        <v>304</v>
      </c>
      <c r="D229" s="568">
        <v>16</v>
      </c>
      <c r="E229" s="569">
        <v>0</v>
      </c>
      <c r="F229" s="570"/>
      <c r="G229" s="571">
        <v>0</v>
      </c>
      <c r="H229" s="572">
        <v>0</v>
      </c>
      <c r="I229" s="573"/>
      <c r="J229" s="574"/>
      <c r="K229" s="449"/>
      <c r="L229" s="449"/>
      <c r="M229" s="449"/>
      <c r="N229" s="449"/>
      <c r="O229" s="449"/>
      <c r="P229" s="449"/>
      <c r="Q229" s="449"/>
      <c r="R229" s="449"/>
      <c r="S229" s="449"/>
      <c r="T229" s="449"/>
      <c r="U229" s="449"/>
    </row>
    <row r="230" spans="1:21" ht="18.75">
      <c r="A230" s="565">
        <v>221</v>
      </c>
      <c r="B230" s="566" t="s">
        <v>176</v>
      </c>
      <c r="C230" s="567" t="s">
        <v>304</v>
      </c>
      <c r="D230" s="568">
        <v>8</v>
      </c>
      <c r="E230" s="569">
        <v>4332</v>
      </c>
      <c r="F230" s="570">
        <v>693.12</v>
      </c>
      <c r="G230" s="571">
        <v>5025.12</v>
      </c>
      <c r="H230" s="572">
        <v>40200.959999999999</v>
      </c>
      <c r="I230" s="573" t="s">
        <v>1434</v>
      </c>
      <c r="J230" s="574" t="s">
        <v>1379</v>
      </c>
      <c r="K230" s="449">
        <v>3800</v>
      </c>
      <c r="L230" s="449"/>
      <c r="M230" s="449"/>
      <c r="N230" s="449"/>
      <c r="O230" s="449"/>
      <c r="P230" s="449"/>
      <c r="Q230" s="449"/>
      <c r="R230" s="449"/>
      <c r="S230" s="449"/>
      <c r="T230" s="449"/>
      <c r="U230" s="449"/>
    </row>
    <row r="231" spans="1:21" ht="18.75">
      <c r="A231" s="565">
        <v>222</v>
      </c>
      <c r="B231" s="566" t="s">
        <v>177</v>
      </c>
      <c r="C231" s="567" t="s">
        <v>305</v>
      </c>
      <c r="D231" s="568">
        <v>700</v>
      </c>
      <c r="E231" s="569">
        <v>4032.0000000000005</v>
      </c>
      <c r="F231" s="570">
        <v>645.12000000000012</v>
      </c>
      <c r="G231" s="571">
        <v>4677.1200000000008</v>
      </c>
      <c r="H231" s="572">
        <v>3273984.0000000005</v>
      </c>
      <c r="I231" s="573" t="s">
        <v>416</v>
      </c>
      <c r="J231" s="574" t="s">
        <v>953</v>
      </c>
      <c r="K231" s="449">
        <v>3600</v>
      </c>
      <c r="L231" s="449"/>
      <c r="M231" s="449"/>
      <c r="N231" s="449"/>
      <c r="O231" s="449"/>
      <c r="P231" s="449"/>
      <c r="Q231" s="449"/>
      <c r="R231" s="449"/>
      <c r="S231" s="449"/>
      <c r="T231" s="449"/>
      <c r="U231" s="449"/>
    </row>
    <row r="232" spans="1:21" ht="18.75">
      <c r="A232" s="565">
        <v>223</v>
      </c>
      <c r="B232" s="589" t="s">
        <v>817</v>
      </c>
      <c r="C232" s="578" t="s">
        <v>305</v>
      </c>
      <c r="D232" s="568">
        <v>4</v>
      </c>
      <c r="E232" s="569">
        <v>27809.159999999996</v>
      </c>
      <c r="F232" s="570">
        <v>4449.4655999999995</v>
      </c>
      <c r="G232" s="571">
        <v>32258.625599999996</v>
      </c>
      <c r="H232" s="572">
        <v>129034.50239999998</v>
      </c>
      <c r="I232" s="573" t="s">
        <v>399</v>
      </c>
      <c r="J232" s="574" t="s">
        <v>999</v>
      </c>
      <c r="K232" s="594">
        <v>24394</v>
      </c>
      <c r="L232" s="449"/>
      <c r="M232" s="449"/>
      <c r="N232" s="449"/>
      <c r="O232" s="449"/>
      <c r="P232" s="449"/>
      <c r="Q232" s="449"/>
      <c r="R232" s="449"/>
      <c r="S232" s="449"/>
      <c r="T232" s="449"/>
      <c r="U232" s="449"/>
    </row>
    <row r="233" spans="1:21" ht="18.75">
      <c r="A233" s="565">
        <v>224</v>
      </c>
      <c r="B233" s="566" t="s">
        <v>178</v>
      </c>
      <c r="C233" s="567" t="s">
        <v>305</v>
      </c>
      <c r="D233" s="568">
        <v>120</v>
      </c>
      <c r="E233" s="569">
        <v>604.19999999999993</v>
      </c>
      <c r="F233" s="580"/>
      <c r="G233" s="571">
        <v>604.19999999999993</v>
      </c>
      <c r="H233" s="572">
        <v>72503.999999999985</v>
      </c>
      <c r="I233" s="573" t="s">
        <v>393</v>
      </c>
      <c r="J233" s="574" t="s">
        <v>445</v>
      </c>
      <c r="K233" s="449">
        <v>530</v>
      </c>
      <c r="L233" s="449"/>
      <c r="M233" s="449"/>
      <c r="N233" s="449"/>
      <c r="O233" s="449"/>
      <c r="P233" s="449"/>
      <c r="Q233" s="449"/>
      <c r="R233" s="449"/>
      <c r="S233" s="449"/>
      <c r="T233" s="449"/>
      <c r="U233" s="449"/>
    </row>
    <row r="234" spans="1:21" ht="18.75">
      <c r="A234" s="565">
        <v>225</v>
      </c>
      <c r="B234" s="566" t="s">
        <v>179</v>
      </c>
      <c r="C234" s="567" t="s">
        <v>305</v>
      </c>
      <c r="D234" s="568">
        <v>4</v>
      </c>
      <c r="E234" s="569">
        <v>322683.83999999997</v>
      </c>
      <c r="F234" s="587"/>
      <c r="G234" s="571">
        <v>322683.83999999997</v>
      </c>
      <c r="H234" s="572">
        <v>1290735.3599999999</v>
      </c>
      <c r="I234" s="573" t="s">
        <v>399</v>
      </c>
      <c r="J234" s="575" t="s">
        <v>446</v>
      </c>
      <c r="K234" s="594">
        <v>283056</v>
      </c>
      <c r="L234" s="449"/>
      <c r="M234" s="449"/>
      <c r="N234" s="449"/>
      <c r="O234" s="449"/>
      <c r="P234" s="449"/>
      <c r="Q234" s="449"/>
      <c r="R234" s="449"/>
      <c r="S234" s="449"/>
      <c r="T234" s="449"/>
      <c r="U234" s="449"/>
    </row>
    <row r="235" spans="1:21" s="84" customFormat="1" ht="18.75">
      <c r="A235" s="565">
        <v>226</v>
      </c>
      <c r="B235" s="566" t="s">
        <v>180</v>
      </c>
      <c r="C235" s="567" t="s">
        <v>339</v>
      </c>
      <c r="D235" s="568">
        <v>4</v>
      </c>
      <c r="E235" s="569">
        <v>71728.799999999988</v>
      </c>
      <c r="F235" s="580">
        <v>11476.607999999998</v>
      </c>
      <c r="G235" s="571">
        <v>83205.407999999981</v>
      </c>
      <c r="H235" s="572">
        <v>332821.63199999993</v>
      </c>
      <c r="I235" s="576" t="s">
        <v>356</v>
      </c>
      <c r="J235" s="586" t="s">
        <v>1409</v>
      </c>
      <c r="K235" s="465">
        <v>62920</v>
      </c>
      <c r="L235" s="465"/>
      <c r="M235" s="465"/>
      <c r="N235" s="465"/>
      <c r="O235" s="465"/>
      <c r="P235" s="465"/>
      <c r="Q235" s="465"/>
      <c r="R235" s="465"/>
      <c r="S235" s="465"/>
      <c r="T235" s="465"/>
      <c r="U235" s="465"/>
    </row>
    <row r="236" spans="1:21" s="84" customFormat="1" ht="18.75">
      <c r="A236" s="565">
        <v>227</v>
      </c>
      <c r="B236" s="566" t="s">
        <v>181</v>
      </c>
      <c r="C236" s="567" t="s">
        <v>305</v>
      </c>
      <c r="D236" s="568">
        <v>200</v>
      </c>
      <c r="E236" s="569">
        <v>0</v>
      </c>
      <c r="F236" s="570"/>
      <c r="G236" s="571">
        <v>0</v>
      </c>
      <c r="H236" s="572">
        <v>0</v>
      </c>
      <c r="I236" s="576"/>
      <c r="J236" s="586"/>
      <c r="K236" s="449"/>
      <c r="L236" s="449"/>
      <c r="M236" s="465"/>
      <c r="N236" s="465"/>
      <c r="O236" s="465"/>
      <c r="P236" s="465"/>
      <c r="Q236" s="465"/>
      <c r="R236" s="465"/>
      <c r="S236" s="465"/>
      <c r="T236" s="465"/>
      <c r="U236" s="465"/>
    </row>
    <row r="237" spans="1:21" s="100" customFormat="1" ht="18.75">
      <c r="A237" s="565">
        <v>228</v>
      </c>
      <c r="B237" s="566" t="s">
        <v>185</v>
      </c>
      <c r="C237" s="567" t="s">
        <v>305</v>
      </c>
      <c r="D237" s="568">
        <v>12</v>
      </c>
      <c r="E237" s="569">
        <v>125399.99999999999</v>
      </c>
      <c r="F237" s="580">
        <v>20063.999999999996</v>
      </c>
      <c r="G237" s="571">
        <v>145463.99999999997</v>
      </c>
      <c r="H237" s="572">
        <v>1745567.9999999995</v>
      </c>
      <c r="I237" s="583" t="s">
        <v>448</v>
      </c>
      <c r="J237" s="596" t="s">
        <v>1435</v>
      </c>
      <c r="K237" s="482">
        <v>110000</v>
      </c>
      <c r="L237" s="482"/>
      <c r="M237" s="482"/>
      <c r="N237" s="482"/>
      <c r="O237" s="482"/>
      <c r="P237" s="482"/>
      <c r="Q237" s="482"/>
      <c r="R237" s="482"/>
      <c r="S237" s="482"/>
      <c r="T237" s="482"/>
      <c r="U237" s="482"/>
    </row>
    <row r="238" spans="1:21" ht="18.75">
      <c r="A238" s="565">
        <v>229</v>
      </c>
      <c r="B238" s="566" t="s">
        <v>182</v>
      </c>
      <c r="C238" s="567" t="s">
        <v>305</v>
      </c>
      <c r="D238" s="568">
        <v>40</v>
      </c>
      <c r="E238" s="569">
        <v>2650.5</v>
      </c>
      <c r="F238" s="570">
        <v>424.08</v>
      </c>
      <c r="G238" s="571">
        <v>3074.58</v>
      </c>
      <c r="H238" s="572">
        <v>122983.2</v>
      </c>
      <c r="I238" s="573" t="s">
        <v>393</v>
      </c>
      <c r="J238" s="590" t="s">
        <v>447</v>
      </c>
      <c r="K238" s="449">
        <v>2325</v>
      </c>
      <c r="L238" s="449"/>
      <c r="M238" s="449"/>
      <c r="N238" s="449"/>
      <c r="O238" s="449"/>
      <c r="P238" s="449"/>
      <c r="Q238" s="449"/>
      <c r="R238" s="449"/>
      <c r="S238" s="449"/>
      <c r="T238" s="449"/>
      <c r="U238" s="449"/>
    </row>
    <row r="239" spans="1:21" ht="18.75">
      <c r="A239" s="565">
        <v>230</v>
      </c>
      <c r="B239" s="566" t="s">
        <v>183</v>
      </c>
      <c r="C239" s="567" t="s">
        <v>305</v>
      </c>
      <c r="D239" s="568">
        <v>4</v>
      </c>
      <c r="E239" s="569">
        <v>5793.48</v>
      </c>
      <c r="F239" s="580">
        <v>926.95679999999993</v>
      </c>
      <c r="G239" s="571">
        <v>6720.4367999999995</v>
      </c>
      <c r="H239" s="572">
        <v>26881.747199999998</v>
      </c>
      <c r="I239" s="573" t="s">
        <v>356</v>
      </c>
      <c r="J239" s="574" t="s">
        <v>720</v>
      </c>
      <c r="K239" s="449">
        <v>5082</v>
      </c>
      <c r="L239" s="449"/>
      <c r="M239" s="449"/>
      <c r="N239" s="449"/>
      <c r="O239" s="449"/>
      <c r="P239" s="449"/>
      <c r="Q239" s="449"/>
      <c r="R239" s="449"/>
      <c r="S239" s="449"/>
      <c r="T239" s="449"/>
      <c r="U239" s="449"/>
    </row>
    <row r="240" spans="1:21" ht="18.75">
      <c r="A240" s="565">
        <v>231</v>
      </c>
      <c r="B240" s="566" t="s">
        <v>184</v>
      </c>
      <c r="C240" s="567" t="s">
        <v>305</v>
      </c>
      <c r="D240" s="568">
        <v>4</v>
      </c>
      <c r="E240" s="569">
        <v>5793.48</v>
      </c>
      <c r="F240" s="580">
        <v>926.95679999999993</v>
      </c>
      <c r="G240" s="571">
        <v>6720.4367999999995</v>
      </c>
      <c r="H240" s="572">
        <v>26881.747199999998</v>
      </c>
      <c r="I240" s="573" t="s">
        <v>356</v>
      </c>
      <c r="J240" s="574" t="s">
        <v>720</v>
      </c>
      <c r="K240" s="449">
        <v>5082</v>
      </c>
      <c r="L240" s="449"/>
      <c r="M240" s="449"/>
      <c r="N240" s="449"/>
      <c r="O240" s="449"/>
      <c r="P240" s="449"/>
      <c r="Q240" s="449"/>
      <c r="R240" s="449"/>
      <c r="S240" s="449"/>
      <c r="T240" s="449"/>
      <c r="U240" s="449"/>
    </row>
    <row r="241" spans="1:21" s="101" customFormat="1" ht="18.75">
      <c r="A241" s="565">
        <v>232</v>
      </c>
      <c r="B241" s="566" t="s">
        <v>187</v>
      </c>
      <c r="C241" s="567" t="s">
        <v>305</v>
      </c>
      <c r="D241" s="568">
        <v>12</v>
      </c>
      <c r="E241" s="569">
        <v>125399.99999999999</v>
      </c>
      <c r="F241" s="570">
        <v>20063.999999999996</v>
      </c>
      <c r="G241" s="571">
        <v>145463.99999999997</v>
      </c>
      <c r="H241" s="572">
        <v>1745567.9999999995</v>
      </c>
      <c r="I241" s="576" t="s">
        <v>448</v>
      </c>
      <c r="J241" s="596" t="s">
        <v>1435</v>
      </c>
      <c r="K241" s="483">
        <v>110000</v>
      </c>
      <c r="L241" s="483"/>
      <c r="M241" s="483"/>
      <c r="N241" s="483"/>
      <c r="O241" s="483"/>
      <c r="P241" s="483"/>
      <c r="Q241" s="483"/>
      <c r="R241" s="483"/>
      <c r="S241" s="483"/>
      <c r="T241" s="483"/>
      <c r="U241" s="483"/>
    </row>
    <row r="242" spans="1:21" s="93" customFormat="1" ht="18.75">
      <c r="A242" s="565">
        <v>233</v>
      </c>
      <c r="B242" s="566" t="s">
        <v>189</v>
      </c>
      <c r="C242" s="567" t="s">
        <v>305</v>
      </c>
      <c r="D242" s="568">
        <v>12</v>
      </c>
      <c r="E242" s="569">
        <v>125399.99999999999</v>
      </c>
      <c r="F242" s="570">
        <v>20063.999999999996</v>
      </c>
      <c r="G242" s="571">
        <v>145463.99999999997</v>
      </c>
      <c r="H242" s="572">
        <v>1745567.9999999995</v>
      </c>
      <c r="I242" s="583" t="s">
        <v>448</v>
      </c>
      <c r="J242" s="596" t="s">
        <v>1435</v>
      </c>
      <c r="K242" s="475">
        <v>110000</v>
      </c>
      <c r="L242" s="475"/>
      <c r="M242" s="475"/>
      <c r="N242" s="475"/>
      <c r="O242" s="475"/>
      <c r="P242" s="475"/>
      <c r="Q242" s="475"/>
      <c r="R242" s="475"/>
      <c r="S242" s="475"/>
      <c r="T242" s="475"/>
      <c r="U242" s="475"/>
    </row>
    <row r="243" spans="1:21" s="93" customFormat="1" ht="18.75">
      <c r="A243" s="565">
        <v>234</v>
      </c>
      <c r="B243" s="566" t="s">
        <v>190</v>
      </c>
      <c r="C243" s="567" t="s">
        <v>305</v>
      </c>
      <c r="D243" s="568">
        <v>12</v>
      </c>
      <c r="E243" s="569">
        <v>125399.99999999999</v>
      </c>
      <c r="F243" s="570">
        <v>20063.999999999996</v>
      </c>
      <c r="G243" s="571">
        <v>145463.99999999997</v>
      </c>
      <c r="H243" s="572">
        <v>1745567.9999999995</v>
      </c>
      <c r="I243" s="583" t="s">
        <v>448</v>
      </c>
      <c r="J243" s="596" t="s">
        <v>1435</v>
      </c>
      <c r="K243" s="475">
        <v>110000</v>
      </c>
      <c r="L243" s="475"/>
      <c r="M243" s="475"/>
      <c r="N243" s="475"/>
      <c r="O243" s="475"/>
      <c r="P243" s="475"/>
      <c r="Q243" s="475"/>
      <c r="R243" s="475"/>
      <c r="S243" s="475"/>
      <c r="T243" s="475"/>
      <c r="U243" s="475"/>
    </row>
    <row r="244" spans="1:21" s="84" customFormat="1" ht="18.75">
      <c r="A244" s="565">
        <v>235</v>
      </c>
      <c r="B244" s="566" t="s">
        <v>191</v>
      </c>
      <c r="C244" s="567" t="s">
        <v>305</v>
      </c>
      <c r="D244" s="568">
        <v>12</v>
      </c>
      <c r="E244" s="569">
        <v>0</v>
      </c>
      <c r="F244" s="587"/>
      <c r="G244" s="571">
        <v>0</v>
      </c>
      <c r="H244" s="572">
        <v>0</v>
      </c>
      <c r="I244" s="576"/>
      <c r="J244" s="586"/>
      <c r="K244" s="449"/>
      <c r="L244" s="449"/>
      <c r="M244" s="465"/>
      <c r="N244" s="465"/>
      <c r="O244" s="465"/>
      <c r="P244" s="465"/>
      <c r="Q244" s="465"/>
      <c r="R244" s="465"/>
      <c r="S244" s="465"/>
      <c r="T244" s="465"/>
      <c r="U244" s="465"/>
    </row>
    <row r="245" spans="1:21" s="84" customFormat="1" ht="18.75">
      <c r="A245" s="565">
        <v>236</v>
      </c>
      <c r="B245" s="566" t="s">
        <v>192</v>
      </c>
      <c r="C245" s="567" t="s">
        <v>305</v>
      </c>
      <c r="D245" s="568">
        <v>12</v>
      </c>
      <c r="E245" s="569">
        <v>125399.99999999999</v>
      </c>
      <c r="F245" s="587">
        <v>20063.999999999996</v>
      </c>
      <c r="G245" s="571">
        <v>145463.99999999997</v>
      </c>
      <c r="H245" s="572">
        <v>1745567.9999999995</v>
      </c>
      <c r="I245" s="576" t="s">
        <v>448</v>
      </c>
      <c r="J245" s="596" t="s">
        <v>1435</v>
      </c>
      <c r="K245" s="465">
        <v>110000</v>
      </c>
      <c r="L245" s="465"/>
      <c r="M245" s="465"/>
      <c r="N245" s="465"/>
      <c r="O245" s="465"/>
      <c r="P245" s="465"/>
      <c r="Q245" s="465"/>
      <c r="R245" s="465"/>
      <c r="S245" s="465"/>
      <c r="T245" s="465"/>
      <c r="U245" s="465"/>
    </row>
    <row r="246" spans="1:21" s="84" customFormat="1" ht="18.75">
      <c r="A246" s="565">
        <v>237</v>
      </c>
      <c r="B246" s="566" t="s">
        <v>193</v>
      </c>
      <c r="C246" s="567" t="s">
        <v>305</v>
      </c>
      <c r="D246" s="568">
        <v>12</v>
      </c>
      <c r="E246" s="569">
        <v>0</v>
      </c>
      <c r="F246" s="587"/>
      <c r="G246" s="571">
        <v>0</v>
      </c>
      <c r="H246" s="572">
        <v>0</v>
      </c>
      <c r="I246" s="576"/>
      <c r="J246" s="586"/>
      <c r="K246" s="449"/>
      <c r="L246" s="449"/>
      <c r="M246" s="465"/>
      <c r="N246" s="465"/>
      <c r="O246" s="465"/>
      <c r="P246" s="465"/>
      <c r="Q246" s="465"/>
      <c r="R246" s="465"/>
      <c r="S246" s="465"/>
      <c r="T246" s="465"/>
      <c r="U246" s="465"/>
    </row>
    <row r="247" spans="1:21" s="84" customFormat="1" ht="18.75">
      <c r="A247" s="565">
        <v>238</v>
      </c>
      <c r="B247" s="566" t="s">
        <v>186</v>
      </c>
      <c r="C247" s="567" t="s">
        <v>305</v>
      </c>
      <c r="D247" s="568">
        <v>12</v>
      </c>
      <c r="E247" s="569">
        <v>0</v>
      </c>
      <c r="F247" s="587"/>
      <c r="G247" s="571">
        <v>0</v>
      </c>
      <c r="H247" s="572">
        <v>0</v>
      </c>
      <c r="I247" s="576"/>
      <c r="J247" s="586"/>
      <c r="K247" s="449"/>
      <c r="L247" s="449"/>
      <c r="M247" s="465"/>
      <c r="N247" s="465"/>
      <c r="O247" s="465"/>
      <c r="P247" s="465"/>
      <c r="Q247" s="465"/>
      <c r="R247" s="465"/>
      <c r="S247" s="465"/>
      <c r="T247" s="465"/>
      <c r="U247" s="465"/>
    </row>
    <row r="248" spans="1:21" s="84" customFormat="1" ht="18.75">
      <c r="A248" s="565">
        <v>239</v>
      </c>
      <c r="B248" s="566" t="s">
        <v>188</v>
      </c>
      <c r="C248" s="567" t="s">
        <v>305</v>
      </c>
      <c r="D248" s="568">
        <v>12</v>
      </c>
      <c r="E248" s="569">
        <v>125399.99999999999</v>
      </c>
      <c r="F248" s="587">
        <v>20063.999999999996</v>
      </c>
      <c r="G248" s="571">
        <v>145463.99999999997</v>
      </c>
      <c r="H248" s="572">
        <v>1745567.9999999995</v>
      </c>
      <c r="I248" s="576" t="s">
        <v>448</v>
      </c>
      <c r="J248" s="596" t="s">
        <v>1435</v>
      </c>
      <c r="K248" s="465">
        <v>110000</v>
      </c>
      <c r="L248" s="465"/>
      <c r="M248" s="465"/>
      <c r="N248" s="465"/>
      <c r="O248" s="465"/>
      <c r="P248" s="465"/>
      <c r="Q248" s="465"/>
      <c r="R248" s="465"/>
      <c r="S248" s="465"/>
      <c r="T248" s="465"/>
      <c r="U248" s="465"/>
    </row>
    <row r="249" spans="1:21" s="84" customFormat="1" ht="18.75">
      <c r="A249" s="565">
        <v>240</v>
      </c>
      <c r="B249" s="566" t="s">
        <v>194</v>
      </c>
      <c r="C249" s="567" t="s">
        <v>305</v>
      </c>
      <c r="D249" s="568">
        <v>80</v>
      </c>
      <c r="E249" s="569">
        <v>2735.9999999999995</v>
      </c>
      <c r="F249" s="587">
        <v>437.75999999999993</v>
      </c>
      <c r="G249" s="571">
        <v>3173.7599999999993</v>
      </c>
      <c r="H249" s="572">
        <v>253900.79999999993</v>
      </c>
      <c r="I249" s="576" t="s">
        <v>1428</v>
      </c>
      <c r="J249" s="574" t="s">
        <v>450</v>
      </c>
      <c r="K249" s="465">
        <v>2400</v>
      </c>
      <c r="L249" s="465"/>
      <c r="M249" s="465"/>
      <c r="N249" s="465"/>
      <c r="O249" s="465"/>
      <c r="P249" s="465"/>
      <c r="Q249" s="465"/>
      <c r="R249" s="465"/>
      <c r="S249" s="465"/>
      <c r="T249" s="465"/>
      <c r="U249" s="465"/>
    </row>
    <row r="250" spans="1:21" s="84" customFormat="1" ht="18.75">
      <c r="A250" s="565">
        <v>241</v>
      </c>
      <c r="B250" s="578" t="s">
        <v>818</v>
      </c>
      <c r="C250" s="578" t="s">
        <v>305</v>
      </c>
      <c r="D250" s="568">
        <v>40</v>
      </c>
      <c r="E250" s="569">
        <v>2735.9999999999995</v>
      </c>
      <c r="F250" s="587">
        <v>437.75999999999993</v>
      </c>
      <c r="G250" s="571">
        <v>3173.7599999999993</v>
      </c>
      <c r="H250" s="572">
        <v>126950.39999999997</v>
      </c>
      <c r="I250" s="576" t="s">
        <v>1428</v>
      </c>
      <c r="J250" s="574" t="s">
        <v>450</v>
      </c>
      <c r="K250" s="465">
        <v>2400</v>
      </c>
      <c r="L250" s="465"/>
      <c r="M250" s="465"/>
      <c r="N250" s="465"/>
      <c r="O250" s="465"/>
      <c r="P250" s="465"/>
      <c r="Q250" s="465"/>
      <c r="R250" s="465"/>
      <c r="S250" s="465"/>
      <c r="T250" s="465"/>
      <c r="U250" s="465"/>
    </row>
    <row r="251" spans="1:21" s="84" customFormat="1" ht="18.75">
      <c r="A251" s="565">
        <v>242</v>
      </c>
      <c r="B251" s="566" t="s">
        <v>195</v>
      </c>
      <c r="C251" s="567" t="s">
        <v>305</v>
      </c>
      <c r="D251" s="568">
        <v>200</v>
      </c>
      <c r="E251" s="569">
        <v>1652.9999999999998</v>
      </c>
      <c r="F251" s="587">
        <v>264.47999999999996</v>
      </c>
      <c r="G251" s="571">
        <v>1917.4799999999998</v>
      </c>
      <c r="H251" s="572">
        <v>383495.99999999994</v>
      </c>
      <c r="I251" s="576" t="s">
        <v>393</v>
      </c>
      <c r="J251" s="574" t="s">
        <v>451</v>
      </c>
      <c r="K251" s="465">
        <v>1450</v>
      </c>
      <c r="L251" s="465"/>
      <c r="M251" s="465"/>
      <c r="N251" s="465"/>
      <c r="O251" s="465"/>
      <c r="P251" s="465"/>
      <c r="Q251" s="465"/>
      <c r="R251" s="465"/>
      <c r="S251" s="465"/>
      <c r="T251" s="465"/>
      <c r="U251" s="465"/>
    </row>
    <row r="252" spans="1:21" s="84" customFormat="1" ht="18.75">
      <c r="A252" s="565">
        <v>243</v>
      </c>
      <c r="B252" s="566" t="s">
        <v>196</v>
      </c>
      <c r="C252" s="567" t="s">
        <v>305</v>
      </c>
      <c r="D252" s="568">
        <v>80</v>
      </c>
      <c r="E252" s="569">
        <v>1744.1999999999998</v>
      </c>
      <c r="F252" s="587">
        <v>279.072</v>
      </c>
      <c r="G252" s="571">
        <v>2023.2719999999999</v>
      </c>
      <c r="H252" s="572">
        <v>161861.76000000001</v>
      </c>
      <c r="I252" s="576" t="s">
        <v>393</v>
      </c>
      <c r="J252" s="574" t="s">
        <v>451</v>
      </c>
      <c r="K252" s="465">
        <v>1530</v>
      </c>
      <c r="L252" s="465"/>
      <c r="M252" s="465"/>
      <c r="N252" s="465"/>
      <c r="O252" s="465"/>
      <c r="P252" s="465"/>
      <c r="Q252" s="465"/>
      <c r="R252" s="465"/>
      <c r="S252" s="465"/>
      <c r="T252" s="465"/>
      <c r="U252" s="465"/>
    </row>
    <row r="253" spans="1:21" s="84" customFormat="1" ht="18.75">
      <c r="A253" s="565">
        <v>244</v>
      </c>
      <c r="B253" s="566" t="s">
        <v>197</v>
      </c>
      <c r="C253" s="567" t="s">
        <v>305</v>
      </c>
      <c r="D253" s="568">
        <v>60</v>
      </c>
      <c r="E253" s="569">
        <v>2650.5</v>
      </c>
      <c r="F253" s="587">
        <v>424.08</v>
      </c>
      <c r="G253" s="571">
        <v>3074.58</v>
      </c>
      <c r="H253" s="572">
        <v>184474.8</v>
      </c>
      <c r="I253" s="576" t="s">
        <v>393</v>
      </c>
      <c r="J253" s="574" t="s">
        <v>394</v>
      </c>
      <c r="K253" s="465">
        <v>2325</v>
      </c>
      <c r="L253" s="465"/>
      <c r="M253" s="465"/>
      <c r="N253" s="465"/>
      <c r="O253" s="465"/>
      <c r="P253" s="465"/>
      <c r="Q253" s="465"/>
      <c r="R253" s="465"/>
      <c r="S253" s="465"/>
      <c r="T253" s="465"/>
      <c r="U253" s="465"/>
    </row>
    <row r="254" spans="1:21" s="84" customFormat="1" ht="24">
      <c r="A254" s="565">
        <v>245</v>
      </c>
      <c r="B254" s="566" t="s">
        <v>201</v>
      </c>
      <c r="C254" s="567" t="s">
        <v>305</v>
      </c>
      <c r="D254" s="568">
        <v>60</v>
      </c>
      <c r="E254" s="569">
        <v>3416.58</v>
      </c>
      <c r="F254" s="587">
        <v>546.65279999999996</v>
      </c>
      <c r="G254" s="571">
        <v>3963.2327999999998</v>
      </c>
      <c r="H254" s="572">
        <v>237793.96799999999</v>
      </c>
      <c r="I254" s="576" t="s">
        <v>452</v>
      </c>
      <c r="J254" s="585" t="s">
        <v>725</v>
      </c>
      <c r="K254" s="465">
        <v>2997</v>
      </c>
      <c r="L254" s="465"/>
      <c r="M254" s="465"/>
      <c r="N254" s="465"/>
      <c r="O254" s="465"/>
      <c r="P254" s="465"/>
      <c r="Q254" s="465"/>
      <c r="R254" s="465"/>
      <c r="S254" s="465"/>
      <c r="T254" s="465"/>
      <c r="U254" s="465"/>
    </row>
    <row r="255" spans="1:21" s="84" customFormat="1" ht="24">
      <c r="A255" s="565">
        <v>246</v>
      </c>
      <c r="B255" s="566" t="s">
        <v>198</v>
      </c>
      <c r="C255" s="567" t="s">
        <v>305</v>
      </c>
      <c r="D255" s="568">
        <v>20</v>
      </c>
      <c r="E255" s="569">
        <v>3416.58</v>
      </c>
      <c r="F255" s="587">
        <v>546.65279999999996</v>
      </c>
      <c r="G255" s="571">
        <v>3963.2327999999998</v>
      </c>
      <c r="H255" s="572">
        <v>79264.655999999988</v>
      </c>
      <c r="I255" s="576" t="s">
        <v>452</v>
      </c>
      <c r="J255" s="585" t="s">
        <v>725</v>
      </c>
      <c r="K255" s="465">
        <v>2997</v>
      </c>
      <c r="L255" s="465"/>
      <c r="M255" s="465"/>
      <c r="N255" s="465"/>
      <c r="O255" s="465"/>
      <c r="P255" s="465"/>
      <c r="Q255" s="465"/>
      <c r="R255" s="465"/>
      <c r="S255" s="465"/>
      <c r="T255" s="465"/>
      <c r="U255" s="465"/>
    </row>
    <row r="256" spans="1:21" s="84" customFormat="1" ht="24">
      <c r="A256" s="565">
        <v>247</v>
      </c>
      <c r="B256" s="566" t="s">
        <v>199</v>
      </c>
      <c r="C256" s="567" t="s">
        <v>305</v>
      </c>
      <c r="D256" s="568">
        <v>20</v>
      </c>
      <c r="E256" s="569">
        <v>3416.58</v>
      </c>
      <c r="F256" s="587">
        <v>546.65279999999996</v>
      </c>
      <c r="G256" s="571">
        <v>3963.2327999999998</v>
      </c>
      <c r="H256" s="572">
        <v>79264.655999999988</v>
      </c>
      <c r="I256" s="576" t="s">
        <v>452</v>
      </c>
      <c r="J256" s="585" t="s">
        <v>725</v>
      </c>
      <c r="K256" s="465">
        <v>2997</v>
      </c>
      <c r="L256" s="465"/>
      <c r="M256" s="465"/>
      <c r="N256" s="465"/>
      <c r="O256" s="465"/>
      <c r="P256" s="465"/>
      <c r="Q256" s="465"/>
      <c r="R256" s="465"/>
      <c r="S256" s="465"/>
      <c r="T256" s="465"/>
      <c r="U256" s="465"/>
    </row>
    <row r="257" spans="1:21" s="84" customFormat="1" ht="24">
      <c r="A257" s="565">
        <v>248</v>
      </c>
      <c r="B257" s="566" t="s">
        <v>202</v>
      </c>
      <c r="C257" s="567" t="s">
        <v>305</v>
      </c>
      <c r="D257" s="568">
        <v>40</v>
      </c>
      <c r="E257" s="569">
        <v>3416.58</v>
      </c>
      <c r="F257" s="587">
        <v>546.65279999999996</v>
      </c>
      <c r="G257" s="571">
        <v>3963.2327999999998</v>
      </c>
      <c r="H257" s="572">
        <v>158529.31199999998</v>
      </c>
      <c r="I257" s="576" t="s">
        <v>452</v>
      </c>
      <c r="J257" s="585" t="s">
        <v>725</v>
      </c>
      <c r="K257" s="465">
        <v>2997</v>
      </c>
      <c r="L257" s="465"/>
      <c r="M257" s="465"/>
      <c r="N257" s="465"/>
      <c r="O257" s="465"/>
      <c r="P257" s="465"/>
      <c r="Q257" s="465"/>
      <c r="R257" s="465"/>
      <c r="S257" s="465"/>
      <c r="T257" s="465"/>
      <c r="U257" s="465"/>
    </row>
    <row r="258" spans="1:21" ht="24">
      <c r="A258" s="565">
        <v>249</v>
      </c>
      <c r="B258" s="566" t="s">
        <v>203</v>
      </c>
      <c r="C258" s="567" t="s">
        <v>305</v>
      </c>
      <c r="D258" s="568">
        <v>40</v>
      </c>
      <c r="E258" s="569">
        <v>3416.58</v>
      </c>
      <c r="F258" s="587">
        <v>546.65279999999996</v>
      </c>
      <c r="G258" s="571">
        <v>3963.2327999999998</v>
      </c>
      <c r="H258" s="572">
        <v>158529.31199999998</v>
      </c>
      <c r="I258" s="576" t="s">
        <v>452</v>
      </c>
      <c r="J258" s="585" t="s">
        <v>725</v>
      </c>
      <c r="K258" s="465">
        <v>2997</v>
      </c>
      <c r="L258" s="449"/>
      <c r="M258" s="449"/>
      <c r="N258" s="449"/>
      <c r="O258" s="449"/>
      <c r="P258" s="449"/>
      <c r="Q258" s="449"/>
      <c r="R258" s="449"/>
      <c r="S258" s="449"/>
      <c r="T258" s="449"/>
      <c r="U258" s="449"/>
    </row>
    <row r="259" spans="1:21" ht="24">
      <c r="A259" s="565">
        <v>250</v>
      </c>
      <c r="B259" s="566" t="s">
        <v>200</v>
      </c>
      <c r="C259" s="567" t="s">
        <v>305</v>
      </c>
      <c r="D259" s="568">
        <v>32</v>
      </c>
      <c r="E259" s="569">
        <v>3416.58</v>
      </c>
      <c r="F259" s="587">
        <v>546.65279999999996</v>
      </c>
      <c r="G259" s="571">
        <v>3963.2327999999998</v>
      </c>
      <c r="H259" s="572">
        <v>126823.44959999999</v>
      </c>
      <c r="I259" s="576" t="s">
        <v>452</v>
      </c>
      <c r="J259" s="585" t="s">
        <v>725</v>
      </c>
      <c r="K259" s="465">
        <v>2997</v>
      </c>
      <c r="L259" s="449"/>
      <c r="M259" s="449"/>
      <c r="N259" s="449"/>
      <c r="O259" s="449"/>
      <c r="P259" s="449"/>
      <c r="Q259" s="449"/>
      <c r="R259" s="449"/>
      <c r="S259" s="449"/>
      <c r="T259" s="449"/>
      <c r="U259" s="449"/>
    </row>
    <row r="260" spans="1:21" ht="18.75">
      <c r="A260" s="565">
        <v>251</v>
      </c>
      <c r="B260" s="566" t="s">
        <v>204</v>
      </c>
      <c r="C260" s="567" t="s">
        <v>305</v>
      </c>
      <c r="D260" s="568">
        <v>600</v>
      </c>
      <c r="E260" s="569">
        <v>1932.2999999999997</v>
      </c>
      <c r="F260" s="587">
        <v>309.16799999999995</v>
      </c>
      <c r="G260" s="571">
        <v>2241.4679999999998</v>
      </c>
      <c r="H260" s="572">
        <v>1344880.7999999998</v>
      </c>
      <c r="I260" s="573" t="s">
        <v>393</v>
      </c>
      <c r="J260" s="574" t="s">
        <v>453</v>
      </c>
      <c r="K260" s="449">
        <v>1695</v>
      </c>
      <c r="L260" s="449"/>
      <c r="M260" s="449"/>
      <c r="N260" s="449"/>
      <c r="O260" s="449"/>
      <c r="P260" s="449"/>
      <c r="Q260" s="449"/>
      <c r="R260" s="449"/>
      <c r="S260" s="449"/>
      <c r="T260" s="449"/>
      <c r="U260" s="449"/>
    </row>
    <row r="261" spans="1:21" ht="18.75">
      <c r="A261" s="565">
        <v>252</v>
      </c>
      <c r="B261" s="566" t="s">
        <v>205</v>
      </c>
      <c r="C261" s="567" t="s">
        <v>305</v>
      </c>
      <c r="D261" s="568">
        <v>400</v>
      </c>
      <c r="E261" s="569">
        <v>1932.2999999999997</v>
      </c>
      <c r="F261" s="587">
        <v>309.16799999999995</v>
      </c>
      <c r="G261" s="571">
        <v>2241.4679999999998</v>
      </c>
      <c r="H261" s="572">
        <v>896587.2</v>
      </c>
      <c r="I261" s="573" t="s">
        <v>393</v>
      </c>
      <c r="J261" s="574" t="s">
        <v>453</v>
      </c>
      <c r="K261" s="449">
        <v>1695</v>
      </c>
      <c r="L261" s="449"/>
      <c r="M261" s="449"/>
      <c r="N261" s="449"/>
      <c r="O261" s="449"/>
      <c r="P261" s="449"/>
      <c r="Q261" s="449"/>
      <c r="R261" s="449"/>
      <c r="S261" s="449"/>
      <c r="T261" s="449"/>
      <c r="U261" s="449"/>
    </row>
    <row r="262" spans="1:21" s="84" customFormat="1" ht="18.75">
      <c r="A262" s="565">
        <v>253</v>
      </c>
      <c r="B262" s="566" t="s">
        <v>206</v>
      </c>
      <c r="C262" s="567" t="s">
        <v>305</v>
      </c>
      <c r="D262" s="568">
        <v>48</v>
      </c>
      <c r="E262" s="569">
        <v>21608.699999999997</v>
      </c>
      <c r="F262" s="587"/>
      <c r="G262" s="571">
        <v>21608.699999999997</v>
      </c>
      <c r="H262" s="572">
        <v>1037217.5999999999</v>
      </c>
      <c r="I262" s="576" t="s">
        <v>399</v>
      </c>
      <c r="J262" s="576" t="s">
        <v>1436</v>
      </c>
      <c r="K262" s="594">
        <v>18955</v>
      </c>
      <c r="L262" s="449"/>
      <c r="M262" s="465"/>
      <c r="N262" s="465"/>
      <c r="O262" s="465"/>
      <c r="P262" s="465"/>
      <c r="Q262" s="465"/>
      <c r="R262" s="465"/>
      <c r="S262" s="465"/>
      <c r="T262" s="465"/>
      <c r="U262" s="465"/>
    </row>
    <row r="263" spans="1:21" s="84" customFormat="1" ht="18.75">
      <c r="A263" s="565">
        <v>254</v>
      </c>
      <c r="B263" s="566" t="s">
        <v>207</v>
      </c>
      <c r="C263" s="567" t="s">
        <v>305</v>
      </c>
      <c r="D263" s="568">
        <v>320</v>
      </c>
      <c r="E263" s="569">
        <v>541.5</v>
      </c>
      <c r="F263" s="587">
        <v>86.64</v>
      </c>
      <c r="G263" s="571">
        <v>628.14</v>
      </c>
      <c r="H263" s="572">
        <v>201004.79999999999</v>
      </c>
      <c r="I263" s="576" t="s">
        <v>393</v>
      </c>
      <c r="J263" s="586" t="s">
        <v>1379</v>
      </c>
      <c r="K263" s="465">
        <v>475</v>
      </c>
      <c r="L263" s="465"/>
      <c r="M263" s="465"/>
      <c r="N263" s="465"/>
      <c r="O263" s="465"/>
      <c r="P263" s="465"/>
      <c r="Q263" s="465"/>
      <c r="R263" s="465"/>
      <c r="S263" s="465"/>
      <c r="T263" s="465"/>
      <c r="U263" s="465"/>
    </row>
    <row r="264" spans="1:21" s="84" customFormat="1" ht="24">
      <c r="A264" s="565">
        <v>255</v>
      </c>
      <c r="B264" s="566" t="s">
        <v>208</v>
      </c>
      <c r="C264" s="567" t="s">
        <v>340</v>
      </c>
      <c r="D264" s="568">
        <v>4</v>
      </c>
      <c r="E264" s="569">
        <v>5471.9999999999991</v>
      </c>
      <c r="F264" s="587"/>
      <c r="G264" s="571">
        <v>5471.9999999999991</v>
      </c>
      <c r="H264" s="572">
        <v>21887.999999999996</v>
      </c>
      <c r="I264" s="576" t="s">
        <v>417</v>
      </c>
      <c r="J264" s="585" t="s">
        <v>454</v>
      </c>
      <c r="K264" s="465">
        <v>4800</v>
      </c>
      <c r="L264" s="465"/>
      <c r="M264" s="465"/>
      <c r="N264" s="465"/>
      <c r="O264" s="465"/>
      <c r="P264" s="465"/>
      <c r="Q264" s="465"/>
      <c r="R264" s="465"/>
      <c r="S264" s="465"/>
      <c r="T264" s="465"/>
      <c r="U264" s="465"/>
    </row>
    <row r="265" spans="1:21" s="93" customFormat="1" ht="24">
      <c r="A265" s="565">
        <v>256</v>
      </c>
      <c r="B265" s="566" t="s">
        <v>209</v>
      </c>
      <c r="C265" s="567" t="s">
        <v>340</v>
      </c>
      <c r="D265" s="568">
        <v>4</v>
      </c>
      <c r="E265" s="569">
        <v>10260</v>
      </c>
      <c r="F265" s="580"/>
      <c r="G265" s="571">
        <v>10260</v>
      </c>
      <c r="H265" s="572">
        <v>41040</v>
      </c>
      <c r="I265" s="583" t="s">
        <v>417</v>
      </c>
      <c r="J265" s="585" t="s">
        <v>454</v>
      </c>
      <c r="K265" s="475">
        <v>9000</v>
      </c>
      <c r="L265" s="475"/>
      <c r="M265" s="475"/>
      <c r="N265" s="475"/>
      <c r="O265" s="475"/>
      <c r="P265" s="475"/>
      <c r="Q265" s="475"/>
      <c r="R265" s="475"/>
      <c r="S265" s="475"/>
      <c r="T265" s="475"/>
      <c r="U265" s="475"/>
    </row>
    <row r="266" spans="1:21" s="93" customFormat="1" ht="18.75">
      <c r="A266" s="565">
        <v>257</v>
      </c>
      <c r="B266" s="566" t="s">
        <v>819</v>
      </c>
      <c r="C266" s="567" t="s">
        <v>330</v>
      </c>
      <c r="D266" s="568">
        <v>4</v>
      </c>
      <c r="E266" s="569">
        <v>55333.319999999992</v>
      </c>
      <c r="F266" s="580"/>
      <c r="G266" s="571">
        <v>55333.319999999992</v>
      </c>
      <c r="H266" s="572">
        <v>221333.27999999997</v>
      </c>
      <c r="I266" s="583" t="s">
        <v>389</v>
      </c>
      <c r="J266" s="583" t="s">
        <v>1437</v>
      </c>
      <c r="K266" s="588">
        <v>48538</v>
      </c>
      <c r="L266" s="449"/>
      <c r="M266" s="475"/>
      <c r="N266" s="475"/>
      <c r="O266" s="475"/>
      <c r="P266" s="475"/>
      <c r="Q266" s="475"/>
      <c r="R266" s="475"/>
      <c r="S266" s="475"/>
      <c r="T266" s="475"/>
      <c r="U266" s="475"/>
    </row>
    <row r="267" spans="1:21" s="88" customFormat="1" ht="18.75">
      <c r="A267" s="565">
        <v>258</v>
      </c>
      <c r="B267" s="566" t="s">
        <v>211</v>
      </c>
      <c r="C267" s="567" t="s">
        <v>341</v>
      </c>
      <c r="D267" s="568">
        <v>4</v>
      </c>
      <c r="E267" s="569">
        <v>45425.579999999994</v>
      </c>
      <c r="F267" s="570"/>
      <c r="G267" s="571">
        <v>45425.579999999994</v>
      </c>
      <c r="H267" s="572">
        <v>181702.31999999998</v>
      </c>
      <c r="I267" s="583" t="s">
        <v>389</v>
      </c>
      <c r="J267" s="573" t="s">
        <v>711</v>
      </c>
      <c r="K267" s="588">
        <v>39847</v>
      </c>
      <c r="L267" s="449"/>
      <c r="M267" s="467"/>
      <c r="N267" s="467"/>
      <c r="O267" s="467"/>
      <c r="P267" s="467"/>
      <c r="Q267" s="467"/>
      <c r="R267" s="467"/>
      <c r="S267" s="467"/>
      <c r="T267" s="467"/>
      <c r="U267" s="467"/>
    </row>
    <row r="268" spans="1:21" s="90" customFormat="1" ht="18.75">
      <c r="A268" s="565">
        <v>259</v>
      </c>
      <c r="B268" s="578" t="s">
        <v>226</v>
      </c>
      <c r="C268" s="578" t="s">
        <v>305</v>
      </c>
      <c r="D268" s="568">
        <v>36</v>
      </c>
      <c r="E268" s="569">
        <v>60530.579999999994</v>
      </c>
      <c r="F268" s="570"/>
      <c r="G268" s="571">
        <v>60530.579999999994</v>
      </c>
      <c r="H268" s="572">
        <v>2179100.88</v>
      </c>
      <c r="I268" s="583" t="s">
        <v>706</v>
      </c>
      <c r="J268" s="573" t="s">
        <v>1438</v>
      </c>
      <c r="K268" s="597">
        <v>53097</v>
      </c>
      <c r="L268" s="449"/>
      <c r="M268" s="468"/>
      <c r="N268" s="468"/>
      <c r="O268" s="468"/>
      <c r="P268" s="468"/>
      <c r="Q268" s="468"/>
      <c r="R268" s="468"/>
      <c r="S268" s="468"/>
      <c r="T268" s="468"/>
      <c r="U268" s="468"/>
    </row>
    <row r="269" spans="1:21" s="93" customFormat="1" ht="18.75">
      <c r="A269" s="565">
        <v>260</v>
      </c>
      <c r="B269" s="578" t="s">
        <v>820</v>
      </c>
      <c r="C269" s="578" t="s">
        <v>305</v>
      </c>
      <c r="D269" s="568">
        <v>200</v>
      </c>
      <c r="E269" s="579">
        <v>1996.1399999999999</v>
      </c>
      <c r="F269" s="580"/>
      <c r="G269" s="581">
        <v>1996.1399999999999</v>
      </c>
      <c r="H269" s="582">
        <v>399228</v>
      </c>
      <c r="I269" s="583" t="s">
        <v>417</v>
      </c>
      <c r="J269" s="575" t="s">
        <v>1439</v>
      </c>
      <c r="K269" s="475">
        <v>1751</v>
      </c>
      <c r="L269" s="475"/>
      <c r="M269" s="475"/>
      <c r="N269" s="475"/>
      <c r="O269" s="475"/>
      <c r="P269" s="475"/>
      <c r="Q269" s="475"/>
      <c r="R269" s="475"/>
      <c r="S269" s="475"/>
      <c r="T269" s="475"/>
      <c r="U269" s="475"/>
    </row>
    <row r="270" spans="1:21" s="88" customFormat="1" ht="18.75">
      <c r="A270" s="565">
        <v>261</v>
      </c>
      <c r="B270" s="578" t="s">
        <v>821</v>
      </c>
      <c r="C270" s="578"/>
      <c r="D270" s="568">
        <v>200</v>
      </c>
      <c r="E270" s="569">
        <v>3365.2799999999997</v>
      </c>
      <c r="F270" s="570"/>
      <c r="G270" s="571">
        <v>3365.2799999999997</v>
      </c>
      <c r="H270" s="572">
        <v>673056</v>
      </c>
      <c r="I270" s="573" t="s">
        <v>529</v>
      </c>
      <c r="J270" s="573" t="s">
        <v>1440</v>
      </c>
      <c r="K270" s="588">
        <v>2952</v>
      </c>
      <c r="L270" s="449"/>
      <c r="M270" s="467"/>
      <c r="N270" s="467"/>
      <c r="O270" s="467"/>
      <c r="P270" s="467"/>
      <c r="Q270" s="467"/>
      <c r="R270" s="467"/>
      <c r="S270" s="467"/>
      <c r="T270" s="467"/>
      <c r="U270" s="467"/>
    </row>
    <row r="271" spans="1:21" s="88" customFormat="1" ht="22.5">
      <c r="A271" s="565">
        <v>262</v>
      </c>
      <c r="B271" s="566" t="s">
        <v>822</v>
      </c>
      <c r="C271" s="567" t="s">
        <v>305</v>
      </c>
      <c r="D271" s="568">
        <v>20</v>
      </c>
      <c r="E271" s="569">
        <v>0</v>
      </c>
      <c r="F271" s="570"/>
      <c r="G271" s="571">
        <v>0</v>
      </c>
      <c r="H271" s="572">
        <v>0</v>
      </c>
      <c r="I271" s="573"/>
      <c r="J271" s="574"/>
      <c r="K271" s="449"/>
      <c r="L271" s="449"/>
      <c r="M271" s="467"/>
      <c r="N271" s="467"/>
      <c r="O271" s="467"/>
      <c r="P271" s="467"/>
      <c r="Q271" s="467"/>
      <c r="R271" s="467"/>
      <c r="S271" s="467"/>
      <c r="T271" s="467"/>
      <c r="U271" s="467"/>
    </row>
    <row r="272" spans="1:21" s="88" customFormat="1" ht="18.75">
      <c r="A272" s="565">
        <v>263</v>
      </c>
      <c r="B272" s="566" t="s">
        <v>212</v>
      </c>
      <c r="C272" s="567" t="s">
        <v>305</v>
      </c>
      <c r="D272" s="568">
        <v>120</v>
      </c>
      <c r="E272" s="569">
        <v>14044.8</v>
      </c>
      <c r="F272" s="570">
        <v>2247.1680000000001</v>
      </c>
      <c r="G272" s="571">
        <v>16291.967999999999</v>
      </c>
      <c r="H272" s="572">
        <v>1955036.1599999999</v>
      </c>
      <c r="I272" s="573" t="s">
        <v>455</v>
      </c>
      <c r="J272" s="590" t="s">
        <v>456</v>
      </c>
      <c r="K272" s="467">
        <v>12320</v>
      </c>
      <c r="L272" s="467"/>
      <c r="M272" s="467"/>
      <c r="N272" s="467"/>
      <c r="O272" s="467"/>
      <c r="P272" s="467"/>
      <c r="Q272" s="467"/>
      <c r="R272" s="467"/>
      <c r="S272" s="467"/>
      <c r="T272" s="467"/>
      <c r="U272" s="467"/>
    </row>
    <row r="273" spans="1:21" s="88" customFormat="1" ht="18.75">
      <c r="A273" s="565">
        <v>264</v>
      </c>
      <c r="B273" s="566" t="s">
        <v>213</v>
      </c>
      <c r="C273" s="567" t="s">
        <v>305</v>
      </c>
      <c r="D273" s="568">
        <v>40</v>
      </c>
      <c r="E273" s="569">
        <v>0</v>
      </c>
      <c r="F273" s="570"/>
      <c r="G273" s="571">
        <v>0</v>
      </c>
      <c r="H273" s="572">
        <v>0</v>
      </c>
      <c r="I273" s="573"/>
      <c r="J273" s="574"/>
      <c r="K273" s="449"/>
      <c r="L273" s="449"/>
      <c r="M273" s="467"/>
      <c r="N273" s="467"/>
      <c r="O273" s="467"/>
      <c r="P273" s="467"/>
      <c r="Q273" s="467"/>
      <c r="R273" s="467"/>
      <c r="S273" s="467"/>
      <c r="T273" s="467"/>
      <c r="U273" s="467"/>
    </row>
    <row r="274" spans="1:21" s="88" customFormat="1" ht="18.75">
      <c r="A274" s="565">
        <v>265</v>
      </c>
      <c r="B274" s="566" t="s">
        <v>214</v>
      </c>
      <c r="C274" s="567" t="s">
        <v>305</v>
      </c>
      <c r="D274" s="568">
        <v>40</v>
      </c>
      <c r="E274" s="569">
        <v>0</v>
      </c>
      <c r="F274" s="570"/>
      <c r="G274" s="571">
        <v>0</v>
      </c>
      <c r="H274" s="572">
        <v>0</v>
      </c>
      <c r="I274" s="573"/>
      <c r="J274" s="574"/>
      <c r="K274" s="449"/>
      <c r="L274" s="449"/>
      <c r="M274" s="467"/>
      <c r="N274" s="467"/>
      <c r="O274" s="467"/>
      <c r="P274" s="467"/>
      <c r="Q274" s="467"/>
      <c r="R274" s="467"/>
      <c r="S274" s="467"/>
      <c r="T274" s="467"/>
      <c r="U274" s="467"/>
    </row>
    <row r="275" spans="1:21" s="88" customFormat="1" ht="18.75">
      <c r="A275" s="565">
        <v>266</v>
      </c>
      <c r="B275" s="566" t="s">
        <v>216</v>
      </c>
      <c r="C275" s="567" t="s">
        <v>342</v>
      </c>
      <c r="D275" s="568">
        <v>200</v>
      </c>
      <c r="E275" s="569">
        <v>16800</v>
      </c>
      <c r="F275" s="570">
        <v>2688</v>
      </c>
      <c r="G275" s="571">
        <v>19488</v>
      </c>
      <c r="H275" s="572">
        <v>3897600</v>
      </c>
      <c r="I275" s="573" t="s">
        <v>348</v>
      </c>
      <c r="J275" s="574" t="s">
        <v>1379</v>
      </c>
      <c r="K275" s="467">
        <v>15000</v>
      </c>
      <c r="L275" s="467"/>
      <c r="M275" s="467"/>
      <c r="N275" s="467"/>
      <c r="O275" s="467"/>
      <c r="P275" s="467"/>
      <c r="Q275" s="467"/>
      <c r="R275" s="467"/>
      <c r="S275" s="467"/>
      <c r="T275" s="467"/>
      <c r="U275" s="467"/>
    </row>
    <row r="276" spans="1:21" s="88" customFormat="1" ht="18.75">
      <c r="A276" s="565">
        <v>267</v>
      </c>
      <c r="B276" s="566" t="s">
        <v>823</v>
      </c>
      <c r="C276" s="567" t="s">
        <v>343</v>
      </c>
      <c r="D276" s="568">
        <v>4</v>
      </c>
      <c r="E276" s="569">
        <v>0</v>
      </c>
      <c r="F276" s="570"/>
      <c r="G276" s="571">
        <v>0</v>
      </c>
      <c r="H276" s="572">
        <v>0</v>
      </c>
      <c r="I276" s="573"/>
      <c r="J276" s="574"/>
      <c r="K276" s="588"/>
      <c r="L276" s="449"/>
      <c r="M276" s="467"/>
      <c r="N276" s="467"/>
      <c r="O276" s="467"/>
      <c r="P276" s="467"/>
      <c r="Q276" s="467"/>
      <c r="R276" s="467"/>
      <c r="S276" s="467"/>
      <c r="T276" s="467"/>
      <c r="U276" s="467"/>
    </row>
    <row r="277" spans="1:21" ht="18.75">
      <c r="A277" s="565">
        <v>268</v>
      </c>
      <c r="B277" s="566" t="s">
        <v>217</v>
      </c>
      <c r="C277" s="567" t="s">
        <v>305</v>
      </c>
      <c r="D277" s="568">
        <v>48</v>
      </c>
      <c r="E277" s="569">
        <v>7273.2800000000007</v>
      </c>
      <c r="F277" s="570"/>
      <c r="G277" s="571">
        <v>7273.2800000000007</v>
      </c>
      <c r="H277" s="572">
        <v>349117.44000000006</v>
      </c>
      <c r="I277" s="573" t="s">
        <v>399</v>
      </c>
      <c r="J277" s="593" t="s">
        <v>457</v>
      </c>
      <c r="K277" s="594">
        <v>6494</v>
      </c>
      <c r="L277" s="449"/>
      <c r="M277" s="449"/>
      <c r="N277" s="449"/>
      <c r="O277" s="449"/>
      <c r="P277" s="449"/>
      <c r="Q277" s="449"/>
      <c r="R277" s="449"/>
      <c r="S277" s="449"/>
      <c r="T277" s="449"/>
      <c r="U277" s="449"/>
    </row>
    <row r="278" spans="1:21" ht="18.75">
      <c r="A278" s="565">
        <v>269</v>
      </c>
      <c r="B278" s="566" t="s">
        <v>218</v>
      </c>
      <c r="C278" s="567" t="s">
        <v>305</v>
      </c>
      <c r="D278" s="568">
        <v>288</v>
      </c>
      <c r="E278" s="569">
        <v>7956.4800000000005</v>
      </c>
      <c r="F278" s="570"/>
      <c r="G278" s="571">
        <v>7956.4800000000005</v>
      </c>
      <c r="H278" s="572">
        <v>2291466.2400000002</v>
      </c>
      <c r="I278" s="573" t="s">
        <v>399</v>
      </c>
      <c r="J278" s="593" t="s">
        <v>457</v>
      </c>
      <c r="K278" s="594">
        <v>7104</v>
      </c>
      <c r="L278" s="449"/>
      <c r="M278" s="449"/>
      <c r="N278" s="449"/>
      <c r="O278" s="449"/>
      <c r="P278" s="449"/>
      <c r="Q278" s="449"/>
      <c r="R278" s="449"/>
      <c r="S278" s="449"/>
      <c r="T278" s="449"/>
      <c r="U278" s="449"/>
    </row>
    <row r="279" spans="1:21" ht="18.75">
      <c r="A279" s="565">
        <v>270</v>
      </c>
      <c r="B279" s="566" t="s">
        <v>219</v>
      </c>
      <c r="C279" s="567" t="s">
        <v>305</v>
      </c>
      <c r="D279" s="568">
        <v>192</v>
      </c>
      <c r="E279" s="569">
        <v>7836.64</v>
      </c>
      <c r="F279" s="570"/>
      <c r="G279" s="571">
        <v>7836.64</v>
      </c>
      <c r="H279" s="572">
        <v>1504634.8800000001</v>
      </c>
      <c r="I279" s="573" t="s">
        <v>399</v>
      </c>
      <c r="J279" s="593" t="s">
        <v>457</v>
      </c>
      <c r="K279" s="594">
        <v>6997</v>
      </c>
      <c r="L279" s="449"/>
      <c r="M279" s="449"/>
      <c r="N279" s="449"/>
      <c r="O279" s="449"/>
      <c r="P279" s="449"/>
      <c r="Q279" s="449"/>
      <c r="R279" s="449"/>
      <c r="S279" s="449"/>
      <c r="T279" s="449"/>
      <c r="U279" s="449"/>
    </row>
    <row r="280" spans="1:21" ht="18.75">
      <c r="A280" s="565">
        <v>271</v>
      </c>
      <c r="B280" s="566" t="s">
        <v>220</v>
      </c>
      <c r="C280" s="567" t="s">
        <v>305</v>
      </c>
      <c r="D280" s="568">
        <v>48</v>
      </c>
      <c r="E280" s="569">
        <v>17078.88</v>
      </c>
      <c r="F280" s="570"/>
      <c r="G280" s="571">
        <v>17078.88</v>
      </c>
      <c r="H280" s="572">
        <v>819786.23999999999</v>
      </c>
      <c r="I280" s="573" t="s">
        <v>399</v>
      </c>
      <c r="J280" s="593" t="s">
        <v>457</v>
      </c>
      <c r="K280" s="594">
        <v>15249</v>
      </c>
      <c r="L280" s="449"/>
      <c r="M280" s="449"/>
      <c r="N280" s="449"/>
      <c r="O280" s="449"/>
      <c r="P280" s="449"/>
      <c r="Q280" s="449"/>
      <c r="R280" s="449"/>
      <c r="S280" s="449"/>
      <c r="T280" s="449"/>
      <c r="U280" s="449"/>
    </row>
    <row r="281" spans="1:21" ht="18.75">
      <c r="A281" s="565">
        <v>272</v>
      </c>
      <c r="B281" s="566" t="s">
        <v>221</v>
      </c>
      <c r="C281" s="567" t="s">
        <v>305</v>
      </c>
      <c r="D281" s="568">
        <v>192</v>
      </c>
      <c r="E281" s="569">
        <v>7956.4800000000005</v>
      </c>
      <c r="F281" s="570"/>
      <c r="G281" s="571">
        <v>7956.4800000000005</v>
      </c>
      <c r="H281" s="572">
        <v>1527644.1600000001</v>
      </c>
      <c r="I281" s="573" t="s">
        <v>399</v>
      </c>
      <c r="J281" s="593" t="s">
        <v>457</v>
      </c>
      <c r="K281" s="594">
        <v>7104</v>
      </c>
      <c r="L281" s="449"/>
      <c r="M281" s="449"/>
      <c r="N281" s="449"/>
      <c r="O281" s="449"/>
      <c r="P281" s="449"/>
      <c r="Q281" s="449"/>
      <c r="R281" s="449"/>
      <c r="S281" s="449"/>
      <c r="T281" s="449"/>
      <c r="U281" s="449"/>
    </row>
    <row r="282" spans="1:21" ht="18.75">
      <c r="A282" s="565">
        <v>273</v>
      </c>
      <c r="B282" s="566" t="s">
        <v>222</v>
      </c>
      <c r="C282" s="567" t="s">
        <v>305</v>
      </c>
      <c r="D282" s="568">
        <v>288</v>
      </c>
      <c r="E282" s="569">
        <v>8972.3200000000015</v>
      </c>
      <c r="F282" s="570"/>
      <c r="G282" s="571">
        <v>8972.3200000000015</v>
      </c>
      <c r="H282" s="572">
        <v>2584028.1600000006</v>
      </c>
      <c r="I282" s="573" t="s">
        <v>399</v>
      </c>
      <c r="J282" s="593" t="s">
        <v>457</v>
      </c>
      <c r="K282" s="594">
        <v>8011</v>
      </c>
      <c r="L282" s="449"/>
      <c r="M282" s="449"/>
      <c r="N282" s="449"/>
      <c r="O282" s="449"/>
      <c r="P282" s="449"/>
      <c r="Q282" s="449"/>
      <c r="R282" s="449"/>
      <c r="S282" s="449"/>
      <c r="T282" s="449"/>
      <c r="U282" s="449"/>
    </row>
    <row r="283" spans="1:21" ht="18.75">
      <c r="A283" s="565">
        <v>274</v>
      </c>
      <c r="B283" s="566" t="s">
        <v>223</v>
      </c>
      <c r="C283" s="567" t="s">
        <v>305</v>
      </c>
      <c r="D283" s="568">
        <v>288</v>
      </c>
      <c r="E283" s="569">
        <v>7836.64</v>
      </c>
      <c r="F283" s="570"/>
      <c r="G283" s="571">
        <v>7836.64</v>
      </c>
      <c r="H283" s="572">
        <v>2256952.3200000003</v>
      </c>
      <c r="I283" s="573" t="s">
        <v>399</v>
      </c>
      <c r="J283" s="593" t="s">
        <v>457</v>
      </c>
      <c r="K283" s="594">
        <v>6997</v>
      </c>
      <c r="L283" s="449"/>
      <c r="M283" s="449"/>
      <c r="N283" s="449"/>
      <c r="O283" s="449"/>
      <c r="P283" s="449"/>
      <c r="Q283" s="449"/>
      <c r="R283" s="449"/>
      <c r="S283" s="449"/>
      <c r="T283" s="449"/>
      <c r="U283" s="449"/>
    </row>
    <row r="284" spans="1:21" ht="18.75">
      <c r="A284" s="565">
        <v>275</v>
      </c>
      <c r="B284" s="578" t="s">
        <v>824</v>
      </c>
      <c r="C284" s="578" t="s">
        <v>305</v>
      </c>
      <c r="D284" s="568">
        <v>48</v>
      </c>
      <c r="E284" s="569">
        <v>8972.3200000000015</v>
      </c>
      <c r="F284" s="570"/>
      <c r="G284" s="571">
        <v>8972.3200000000015</v>
      </c>
      <c r="H284" s="572">
        <v>430671.3600000001</v>
      </c>
      <c r="I284" s="573" t="s">
        <v>399</v>
      </c>
      <c r="J284" s="593" t="s">
        <v>457</v>
      </c>
      <c r="K284" s="594">
        <v>8011</v>
      </c>
      <c r="L284" s="449"/>
      <c r="M284" s="449"/>
      <c r="N284" s="449"/>
      <c r="O284" s="449"/>
      <c r="P284" s="449"/>
      <c r="Q284" s="449"/>
      <c r="R284" s="449"/>
      <c r="S284" s="449"/>
      <c r="T284" s="449"/>
      <c r="U284" s="449"/>
    </row>
    <row r="285" spans="1:21" ht="18.75">
      <c r="A285" s="565">
        <v>276</v>
      </c>
      <c r="B285" s="566" t="s">
        <v>224</v>
      </c>
      <c r="C285" s="567" t="s">
        <v>305</v>
      </c>
      <c r="D285" s="568">
        <v>192</v>
      </c>
      <c r="E285" s="569">
        <v>13128.640000000001</v>
      </c>
      <c r="F285" s="570"/>
      <c r="G285" s="571">
        <v>13128.640000000001</v>
      </c>
      <c r="H285" s="572">
        <v>2520698.8800000004</v>
      </c>
      <c r="I285" s="573" t="s">
        <v>399</v>
      </c>
      <c r="J285" s="593" t="s">
        <v>457</v>
      </c>
      <c r="K285" s="594">
        <v>11722</v>
      </c>
      <c r="L285" s="449"/>
      <c r="M285" s="449"/>
      <c r="N285" s="449"/>
      <c r="O285" s="449"/>
      <c r="P285" s="449"/>
      <c r="Q285" s="449"/>
      <c r="R285" s="449"/>
      <c r="S285" s="449"/>
      <c r="T285" s="449"/>
      <c r="U285" s="449"/>
    </row>
    <row r="286" spans="1:21" s="97" customFormat="1" ht="18.75">
      <c r="A286" s="565">
        <v>277</v>
      </c>
      <c r="B286" s="566" t="s">
        <v>225</v>
      </c>
      <c r="C286" s="567" t="s">
        <v>305</v>
      </c>
      <c r="D286" s="568">
        <v>96</v>
      </c>
      <c r="E286" s="569">
        <v>7836.64</v>
      </c>
      <c r="F286" s="580"/>
      <c r="G286" s="571">
        <v>7836.64</v>
      </c>
      <c r="H286" s="572">
        <v>752317.44000000006</v>
      </c>
      <c r="I286" s="583" t="s">
        <v>399</v>
      </c>
      <c r="J286" s="593" t="s">
        <v>457</v>
      </c>
      <c r="K286" s="594">
        <v>6997</v>
      </c>
      <c r="L286" s="482"/>
      <c r="M286" s="482"/>
      <c r="N286" s="482"/>
      <c r="O286" s="482"/>
      <c r="P286" s="482"/>
      <c r="Q286" s="482"/>
      <c r="R286" s="482"/>
      <c r="S286" s="482"/>
      <c r="T286" s="482"/>
      <c r="U286" s="482"/>
    </row>
    <row r="287" spans="1:21" s="97" customFormat="1" ht="18.75">
      <c r="A287" s="565">
        <v>278</v>
      </c>
      <c r="B287" s="578" t="s">
        <v>825</v>
      </c>
      <c r="C287" s="578" t="s">
        <v>305</v>
      </c>
      <c r="D287" s="568">
        <v>48</v>
      </c>
      <c r="E287" s="569">
        <v>13128.640000000001</v>
      </c>
      <c r="F287" s="580"/>
      <c r="G287" s="571">
        <v>13128.640000000001</v>
      </c>
      <c r="H287" s="572">
        <v>630174.72000000009</v>
      </c>
      <c r="I287" s="583" t="s">
        <v>399</v>
      </c>
      <c r="J287" s="593" t="s">
        <v>457</v>
      </c>
      <c r="K287" s="594">
        <v>11722</v>
      </c>
      <c r="L287" s="482"/>
      <c r="M287" s="482"/>
      <c r="N287" s="482"/>
      <c r="O287" s="482"/>
      <c r="P287" s="482"/>
      <c r="Q287" s="482"/>
      <c r="R287" s="482"/>
      <c r="S287" s="482"/>
      <c r="T287" s="482"/>
      <c r="U287" s="482"/>
    </row>
    <row r="288" spans="1:21" s="97" customFormat="1" ht="18.75">
      <c r="A288" s="565">
        <v>279</v>
      </c>
      <c r="B288" s="566" t="s">
        <v>227</v>
      </c>
      <c r="C288" s="567" t="s">
        <v>305</v>
      </c>
      <c r="D288" s="568">
        <v>16</v>
      </c>
      <c r="E288" s="569">
        <v>286110.72000000003</v>
      </c>
      <c r="F288" s="580">
        <v>45777.715200000006</v>
      </c>
      <c r="G288" s="571">
        <v>331888.43520000007</v>
      </c>
      <c r="H288" s="572">
        <v>5310214.963200001</v>
      </c>
      <c r="I288" s="583" t="s">
        <v>399</v>
      </c>
      <c r="J288" s="583" t="s">
        <v>520</v>
      </c>
      <c r="K288" s="594">
        <v>255456</v>
      </c>
      <c r="L288" s="449"/>
      <c r="M288" s="482"/>
      <c r="N288" s="482"/>
      <c r="O288" s="482"/>
      <c r="P288" s="482"/>
      <c r="Q288" s="482"/>
      <c r="R288" s="482"/>
      <c r="S288" s="482"/>
      <c r="T288" s="482"/>
      <c r="U288" s="482"/>
    </row>
    <row r="289" spans="1:21" s="84" customFormat="1" ht="18.75">
      <c r="A289" s="565">
        <v>280</v>
      </c>
      <c r="B289" s="566" t="s">
        <v>228</v>
      </c>
      <c r="C289" s="567" t="s">
        <v>305</v>
      </c>
      <c r="D289" s="568">
        <v>16</v>
      </c>
      <c r="E289" s="569">
        <v>255034.08000000002</v>
      </c>
      <c r="F289" s="580">
        <v>40805.452800000006</v>
      </c>
      <c r="G289" s="571">
        <v>295839.53280000004</v>
      </c>
      <c r="H289" s="572">
        <v>4733432.5248000007</v>
      </c>
      <c r="I289" s="576" t="s">
        <v>399</v>
      </c>
      <c r="J289" s="583" t="s">
        <v>520</v>
      </c>
      <c r="K289" s="594">
        <v>227709</v>
      </c>
      <c r="L289" s="449"/>
      <c r="M289" s="465"/>
      <c r="N289" s="465"/>
      <c r="O289" s="465"/>
      <c r="P289" s="465"/>
      <c r="Q289" s="465"/>
      <c r="R289" s="465"/>
      <c r="S289" s="465"/>
      <c r="T289" s="465"/>
      <c r="U289" s="465"/>
    </row>
    <row r="290" spans="1:21" ht="18.75">
      <c r="A290" s="565">
        <v>281</v>
      </c>
      <c r="B290" s="566" t="s">
        <v>229</v>
      </c>
      <c r="C290" s="567" t="s">
        <v>305</v>
      </c>
      <c r="D290" s="568">
        <v>16</v>
      </c>
      <c r="E290" s="569">
        <v>288708</v>
      </c>
      <c r="F290" s="580">
        <v>46193.279999999999</v>
      </c>
      <c r="G290" s="571">
        <v>334901.28000000003</v>
      </c>
      <c r="H290" s="572">
        <v>5358420.4800000004</v>
      </c>
      <c r="I290" s="573" t="s">
        <v>399</v>
      </c>
      <c r="J290" s="583" t="s">
        <v>520</v>
      </c>
      <c r="K290" s="594">
        <v>257775</v>
      </c>
      <c r="L290" s="449"/>
      <c r="M290" s="449"/>
      <c r="N290" s="449"/>
      <c r="O290" s="449"/>
      <c r="P290" s="449"/>
      <c r="Q290" s="449"/>
      <c r="R290" s="449"/>
      <c r="S290" s="449"/>
      <c r="T290" s="449"/>
      <c r="U290" s="449"/>
    </row>
    <row r="291" spans="1:21" ht="18.75">
      <c r="A291" s="565">
        <v>282</v>
      </c>
      <c r="B291" s="566" t="s">
        <v>230</v>
      </c>
      <c r="C291" s="567" t="s">
        <v>305</v>
      </c>
      <c r="D291" s="568">
        <v>48</v>
      </c>
      <c r="E291" s="569">
        <v>7159.0400000000009</v>
      </c>
      <c r="F291" s="570"/>
      <c r="G291" s="571">
        <v>7159.0400000000009</v>
      </c>
      <c r="H291" s="572">
        <v>343633.92000000004</v>
      </c>
      <c r="I291" s="573" t="s">
        <v>399</v>
      </c>
      <c r="J291" s="593" t="s">
        <v>458</v>
      </c>
      <c r="K291" s="594">
        <v>6392</v>
      </c>
      <c r="L291" s="449"/>
      <c r="M291" s="449"/>
      <c r="N291" s="449"/>
      <c r="O291" s="449"/>
      <c r="P291" s="449"/>
      <c r="Q291" s="449"/>
      <c r="R291" s="449"/>
      <c r="S291" s="449"/>
      <c r="T291" s="449"/>
      <c r="U291" s="449"/>
    </row>
    <row r="292" spans="1:21" ht="18.75">
      <c r="A292" s="565">
        <v>283</v>
      </c>
      <c r="B292" s="566" t="s">
        <v>231</v>
      </c>
      <c r="C292" s="567" t="s">
        <v>305</v>
      </c>
      <c r="D292" s="568">
        <v>96</v>
      </c>
      <c r="E292" s="569">
        <v>4696.1600000000008</v>
      </c>
      <c r="F292" s="570"/>
      <c r="G292" s="571">
        <v>4696.1600000000008</v>
      </c>
      <c r="H292" s="572">
        <v>450831.3600000001</v>
      </c>
      <c r="I292" s="573" t="s">
        <v>399</v>
      </c>
      <c r="J292" s="593" t="s">
        <v>458</v>
      </c>
      <c r="K292" s="594">
        <v>4193</v>
      </c>
      <c r="L292" s="449"/>
      <c r="M292" s="449"/>
      <c r="N292" s="449"/>
      <c r="O292" s="449"/>
      <c r="P292" s="449"/>
      <c r="Q292" s="449"/>
      <c r="R292" s="449"/>
      <c r="S292" s="449"/>
      <c r="T292" s="449"/>
      <c r="U292" s="449"/>
    </row>
    <row r="293" spans="1:21" ht="18.75">
      <c r="A293" s="565">
        <v>284</v>
      </c>
      <c r="B293" s="566" t="s">
        <v>232</v>
      </c>
      <c r="C293" s="567" t="s">
        <v>305</v>
      </c>
      <c r="D293" s="568">
        <v>48</v>
      </c>
      <c r="E293" s="569">
        <v>7159.0400000000009</v>
      </c>
      <c r="F293" s="570"/>
      <c r="G293" s="571">
        <v>7159.0400000000009</v>
      </c>
      <c r="H293" s="572">
        <v>343633.92000000004</v>
      </c>
      <c r="I293" s="573" t="s">
        <v>399</v>
      </c>
      <c r="J293" s="593" t="s">
        <v>458</v>
      </c>
      <c r="K293" s="594">
        <v>6392</v>
      </c>
      <c r="L293" s="449"/>
      <c r="M293" s="449"/>
      <c r="N293" s="449"/>
      <c r="O293" s="449"/>
      <c r="P293" s="449"/>
      <c r="Q293" s="449"/>
      <c r="R293" s="449"/>
      <c r="S293" s="449"/>
      <c r="T293" s="449"/>
      <c r="U293" s="449"/>
    </row>
    <row r="294" spans="1:21" ht="18.75">
      <c r="A294" s="565">
        <v>285</v>
      </c>
      <c r="B294" s="578" t="s">
        <v>826</v>
      </c>
      <c r="C294" s="578" t="s">
        <v>305</v>
      </c>
      <c r="D294" s="568">
        <v>48</v>
      </c>
      <c r="E294" s="569">
        <v>4696.1600000000008</v>
      </c>
      <c r="F294" s="570"/>
      <c r="G294" s="571">
        <v>4696.1600000000008</v>
      </c>
      <c r="H294" s="572">
        <v>225415.68000000005</v>
      </c>
      <c r="I294" s="573" t="s">
        <v>399</v>
      </c>
      <c r="J294" s="593" t="s">
        <v>458</v>
      </c>
      <c r="K294" s="594">
        <v>4193</v>
      </c>
      <c r="L294" s="449"/>
      <c r="M294" s="449"/>
      <c r="N294" s="449"/>
      <c r="O294" s="449"/>
      <c r="P294" s="449"/>
      <c r="Q294" s="449"/>
      <c r="R294" s="449"/>
      <c r="S294" s="449"/>
      <c r="T294" s="449"/>
      <c r="U294" s="449"/>
    </row>
    <row r="295" spans="1:21" ht="22.5">
      <c r="A295" s="565">
        <v>286</v>
      </c>
      <c r="B295" s="566" t="s">
        <v>292</v>
      </c>
      <c r="C295" s="567" t="s">
        <v>346</v>
      </c>
      <c r="D295" s="568">
        <v>4</v>
      </c>
      <c r="E295" s="569">
        <v>0</v>
      </c>
      <c r="F295" s="570"/>
      <c r="G295" s="571">
        <v>0</v>
      </c>
      <c r="H295" s="572">
        <v>0</v>
      </c>
      <c r="I295" s="573"/>
      <c r="J295" s="574"/>
      <c r="K295" s="449"/>
      <c r="L295" s="449"/>
      <c r="M295" s="449"/>
      <c r="N295" s="449"/>
      <c r="O295" s="449"/>
      <c r="P295" s="449"/>
      <c r="Q295" s="449"/>
      <c r="R295" s="449"/>
      <c r="S295" s="449"/>
      <c r="T295" s="449"/>
      <c r="U295" s="449"/>
    </row>
    <row r="296" spans="1:21" ht="18.75">
      <c r="A296" s="565">
        <v>287</v>
      </c>
      <c r="B296" s="566" t="s">
        <v>210</v>
      </c>
      <c r="C296" s="567" t="s">
        <v>305</v>
      </c>
      <c r="D296" s="568">
        <v>4</v>
      </c>
      <c r="E296" s="569">
        <v>176346.59999999998</v>
      </c>
      <c r="F296" s="587"/>
      <c r="G296" s="571">
        <v>176346.59999999998</v>
      </c>
      <c r="H296" s="572">
        <v>705386.39999999991</v>
      </c>
      <c r="I296" s="573" t="s">
        <v>368</v>
      </c>
      <c r="J296" s="575" t="s">
        <v>522</v>
      </c>
      <c r="K296" s="449">
        <v>154690</v>
      </c>
      <c r="L296" s="449"/>
      <c r="M296" s="449"/>
      <c r="N296" s="449"/>
      <c r="O296" s="449"/>
      <c r="P296" s="449"/>
      <c r="Q296" s="449"/>
      <c r="R296" s="449"/>
      <c r="S296" s="449"/>
      <c r="T296" s="449"/>
      <c r="U296" s="449"/>
    </row>
    <row r="297" spans="1:21" ht="18.75">
      <c r="A297" s="565">
        <v>288</v>
      </c>
      <c r="B297" s="566" t="s">
        <v>827</v>
      </c>
      <c r="C297" s="567" t="s">
        <v>305</v>
      </c>
      <c r="D297" s="568">
        <v>8</v>
      </c>
      <c r="E297" s="569">
        <v>0</v>
      </c>
      <c r="F297" s="570"/>
      <c r="G297" s="571">
        <v>0</v>
      </c>
      <c r="H297" s="572">
        <v>0</v>
      </c>
      <c r="I297" s="573"/>
      <c r="J297" s="574"/>
      <c r="K297" s="449"/>
      <c r="L297" s="449"/>
      <c r="M297" s="449"/>
      <c r="N297" s="449"/>
      <c r="O297" s="449"/>
      <c r="P297" s="449"/>
      <c r="Q297" s="449"/>
      <c r="R297" s="449"/>
      <c r="S297" s="449"/>
      <c r="T297" s="449"/>
      <c r="U297" s="449"/>
    </row>
    <row r="298" spans="1:21" ht="18.75">
      <c r="A298" s="565">
        <v>289</v>
      </c>
      <c r="B298" s="566" t="s">
        <v>828</v>
      </c>
      <c r="C298" s="567" t="s">
        <v>305</v>
      </c>
      <c r="D298" s="568">
        <v>12</v>
      </c>
      <c r="E298" s="569">
        <v>0</v>
      </c>
      <c r="F298" s="570"/>
      <c r="G298" s="571">
        <v>0</v>
      </c>
      <c r="H298" s="572">
        <v>0</v>
      </c>
      <c r="I298" s="573"/>
      <c r="J298" s="574"/>
      <c r="K298" s="449"/>
      <c r="L298" s="449"/>
      <c r="M298" s="449"/>
      <c r="N298" s="449"/>
      <c r="O298" s="449"/>
      <c r="P298" s="449"/>
      <c r="Q298" s="449"/>
      <c r="R298" s="449"/>
      <c r="S298" s="449"/>
      <c r="T298" s="449"/>
      <c r="U298" s="449"/>
    </row>
    <row r="299" spans="1:21" ht="22.5">
      <c r="A299" s="565">
        <v>290</v>
      </c>
      <c r="B299" s="566" t="s">
        <v>829</v>
      </c>
      <c r="C299" s="567" t="s">
        <v>305</v>
      </c>
      <c r="D299" s="568">
        <v>12</v>
      </c>
      <c r="E299" s="569">
        <v>0</v>
      </c>
      <c r="F299" s="570"/>
      <c r="G299" s="571">
        <v>0</v>
      </c>
      <c r="H299" s="572">
        <v>0</v>
      </c>
      <c r="I299" s="573"/>
      <c r="J299" s="574"/>
      <c r="K299" s="449"/>
      <c r="L299" s="449"/>
      <c r="M299" s="449"/>
      <c r="N299" s="449"/>
      <c r="O299" s="449"/>
      <c r="P299" s="449"/>
      <c r="Q299" s="449"/>
      <c r="R299" s="449"/>
      <c r="S299" s="449"/>
      <c r="T299" s="449"/>
      <c r="U299" s="449"/>
    </row>
    <row r="300" spans="1:21" ht="18.75">
      <c r="A300" s="565">
        <v>291</v>
      </c>
      <c r="B300" s="578" t="s">
        <v>830</v>
      </c>
      <c r="C300" s="578" t="s">
        <v>305</v>
      </c>
      <c r="D300" s="568">
        <v>8</v>
      </c>
      <c r="E300" s="569">
        <v>0</v>
      </c>
      <c r="F300" s="570"/>
      <c r="G300" s="571">
        <v>0</v>
      </c>
      <c r="H300" s="572">
        <v>0</v>
      </c>
      <c r="I300" s="573"/>
      <c r="J300" s="574"/>
      <c r="K300" s="449"/>
      <c r="L300" s="449"/>
      <c r="M300" s="449"/>
      <c r="N300" s="449"/>
      <c r="O300" s="449"/>
      <c r="P300" s="449"/>
      <c r="Q300" s="449"/>
      <c r="R300" s="449"/>
      <c r="S300" s="449"/>
      <c r="T300" s="449"/>
      <c r="U300" s="449"/>
    </row>
    <row r="301" spans="1:21" ht="22.5">
      <c r="A301" s="565">
        <v>292</v>
      </c>
      <c r="B301" s="566" t="s">
        <v>831</v>
      </c>
      <c r="C301" s="567" t="s">
        <v>305</v>
      </c>
      <c r="D301" s="568">
        <v>40</v>
      </c>
      <c r="E301" s="569">
        <v>0</v>
      </c>
      <c r="F301" s="570"/>
      <c r="G301" s="571">
        <v>0</v>
      </c>
      <c r="H301" s="572">
        <v>0</v>
      </c>
      <c r="I301" s="573"/>
      <c r="J301" s="574"/>
      <c r="K301" s="449"/>
      <c r="L301" s="449"/>
      <c r="M301" s="449"/>
      <c r="N301" s="449"/>
      <c r="O301" s="449"/>
      <c r="P301" s="449"/>
      <c r="Q301" s="449"/>
      <c r="R301" s="449"/>
      <c r="S301" s="449"/>
      <c r="T301" s="449"/>
      <c r="U301" s="449"/>
    </row>
    <row r="302" spans="1:21" ht="22.5">
      <c r="A302" s="565">
        <v>293</v>
      </c>
      <c r="B302" s="566" t="s">
        <v>832</v>
      </c>
      <c r="C302" s="567" t="s">
        <v>305</v>
      </c>
      <c r="D302" s="568">
        <v>40</v>
      </c>
      <c r="E302" s="569">
        <v>0</v>
      </c>
      <c r="F302" s="570"/>
      <c r="G302" s="571">
        <v>0</v>
      </c>
      <c r="H302" s="572">
        <v>0</v>
      </c>
      <c r="I302" s="573"/>
      <c r="J302" s="574"/>
      <c r="K302" s="449"/>
      <c r="L302" s="449"/>
      <c r="M302" s="449"/>
      <c r="N302" s="449"/>
      <c r="O302" s="449"/>
      <c r="P302" s="449"/>
      <c r="Q302" s="449"/>
      <c r="R302" s="449"/>
      <c r="S302" s="449"/>
      <c r="T302" s="449"/>
      <c r="U302" s="449"/>
    </row>
    <row r="303" spans="1:21" ht="18.75">
      <c r="A303" s="565">
        <v>294</v>
      </c>
      <c r="B303" s="566" t="s">
        <v>233</v>
      </c>
      <c r="C303" s="567" t="s">
        <v>30</v>
      </c>
      <c r="D303" s="568">
        <v>4</v>
      </c>
      <c r="E303" s="569">
        <v>0</v>
      </c>
      <c r="F303" s="570"/>
      <c r="G303" s="571">
        <v>0</v>
      </c>
      <c r="H303" s="572">
        <v>0</v>
      </c>
      <c r="I303" s="573"/>
      <c r="J303" s="574"/>
      <c r="K303" s="449"/>
      <c r="L303" s="449"/>
      <c r="M303" s="449"/>
      <c r="N303" s="449"/>
      <c r="O303" s="449"/>
      <c r="P303" s="449"/>
      <c r="Q303" s="449"/>
      <c r="R303" s="449"/>
      <c r="S303" s="449"/>
      <c r="T303" s="449"/>
      <c r="U303" s="449"/>
    </row>
    <row r="304" spans="1:21" ht="24">
      <c r="A304" s="565">
        <v>295</v>
      </c>
      <c r="B304" s="598" t="s">
        <v>833</v>
      </c>
      <c r="C304" s="577" t="s">
        <v>901</v>
      </c>
      <c r="D304" s="568">
        <v>400</v>
      </c>
      <c r="E304" s="569">
        <v>0</v>
      </c>
      <c r="F304" s="570"/>
      <c r="G304" s="571">
        <v>0</v>
      </c>
      <c r="H304" s="572">
        <v>0</v>
      </c>
      <c r="I304" s="573"/>
      <c r="J304" s="574"/>
      <c r="K304" s="449"/>
      <c r="L304" s="449"/>
      <c r="M304" s="449"/>
      <c r="N304" s="449"/>
      <c r="O304" s="449"/>
      <c r="P304" s="449"/>
      <c r="Q304" s="449"/>
      <c r="R304" s="449"/>
      <c r="S304" s="449"/>
      <c r="T304" s="449"/>
      <c r="U304" s="449"/>
    </row>
    <row r="305" spans="1:21" ht="18.75">
      <c r="A305" s="565">
        <v>296</v>
      </c>
      <c r="B305" s="566" t="s">
        <v>234</v>
      </c>
      <c r="C305" s="567" t="s">
        <v>305</v>
      </c>
      <c r="D305" s="568">
        <v>4</v>
      </c>
      <c r="E305" s="569">
        <v>0</v>
      </c>
      <c r="F305" s="570"/>
      <c r="G305" s="571">
        <v>0</v>
      </c>
      <c r="H305" s="572">
        <v>0</v>
      </c>
      <c r="I305" s="573"/>
      <c r="J305" s="574"/>
      <c r="K305" s="449"/>
      <c r="L305" s="449"/>
      <c r="M305" s="449"/>
      <c r="N305" s="449"/>
      <c r="O305" s="449"/>
      <c r="P305" s="449"/>
      <c r="Q305" s="449"/>
      <c r="R305" s="449"/>
      <c r="S305" s="449"/>
      <c r="T305" s="449"/>
      <c r="U305" s="449"/>
    </row>
    <row r="306" spans="1:21" ht="18.75">
      <c r="A306" s="565">
        <v>297</v>
      </c>
      <c r="B306" s="566" t="s">
        <v>235</v>
      </c>
      <c r="C306" s="567" t="s">
        <v>305</v>
      </c>
      <c r="D306" s="568">
        <v>16</v>
      </c>
      <c r="E306" s="569">
        <v>364.79999999999995</v>
      </c>
      <c r="F306" s="570"/>
      <c r="G306" s="571">
        <v>364.79999999999995</v>
      </c>
      <c r="H306" s="572">
        <v>5836.7999999999993</v>
      </c>
      <c r="I306" s="573" t="s">
        <v>406</v>
      </c>
      <c r="J306" s="574" t="s">
        <v>620</v>
      </c>
      <c r="K306" s="449">
        <v>320</v>
      </c>
      <c r="L306" s="449"/>
      <c r="M306" s="449"/>
      <c r="N306" s="449"/>
      <c r="O306" s="449"/>
      <c r="P306" s="449"/>
      <c r="Q306" s="449"/>
      <c r="R306" s="449"/>
      <c r="S306" s="449"/>
      <c r="T306" s="449"/>
      <c r="U306" s="449"/>
    </row>
    <row r="307" spans="1:21" ht="18.75">
      <c r="A307" s="565">
        <v>298</v>
      </c>
      <c r="B307" s="566" t="s">
        <v>236</v>
      </c>
      <c r="C307" s="567" t="s">
        <v>305</v>
      </c>
      <c r="D307" s="568">
        <v>16</v>
      </c>
      <c r="E307" s="569">
        <v>526.67999999999995</v>
      </c>
      <c r="F307" s="570"/>
      <c r="G307" s="571">
        <v>526.67999999999995</v>
      </c>
      <c r="H307" s="572">
        <v>8426.8799999999992</v>
      </c>
      <c r="I307" s="573" t="s">
        <v>406</v>
      </c>
      <c r="J307" s="574" t="s">
        <v>620</v>
      </c>
      <c r="K307" s="449">
        <v>462</v>
      </c>
      <c r="L307" s="449"/>
      <c r="M307" s="449"/>
      <c r="N307" s="449"/>
      <c r="O307" s="449"/>
      <c r="P307" s="449"/>
      <c r="Q307" s="449"/>
      <c r="R307" s="449"/>
      <c r="S307" s="449"/>
      <c r="T307" s="449"/>
      <c r="U307" s="449"/>
    </row>
    <row r="308" spans="1:21" ht="18.75">
      <c r="A308" s="565">
        <v>299</v>
      </c>
      <c r="B308" s="566" t="s">
        <v>237</v>
      </c>
      <c r="C308" s="567" t="s">
        <v>305</v>
      </c>
      <c r="D308" s="568">
        <v>12</v>
      </c>
      <c r="E308" s="569">
        <v>627</v>
      </c>
      <c r="F308" s="570"/>
      <c r="G308" s="571">
        <v>627</v>
      </c>
      <c r="H308" s="572">
        <v>7524</v>
      </c>
      <c r="I308" s="573" t="s">
        <v>406</v>
      </c>
      <c r="J308" s="574" t="s">
        <v>620</v>
      </c>
      <c r="K308" s="449">
        <v>550</v>
      </c>
      <c r="L308" s="449"/>
      <c r="M308" s="449"/>
      <c r="N308" s="449"/>
      <c r="O308" s="449"/>
      <c r="P308" s="449"/>
      <c r="Q308" s="449"/>
      <c r="R308" s="449"/>
      <c r="S308" s="449"/>
      <c r="T308" s="449"/>
      <c r="U308" s="449"/>
    </row>
    <row r="309" spans="1:21" s="84" customFormat="1" ht="18.75">
      <c r="A309" s="565">
        <v>300</v>
      </c>
      <c r="B309" s="566" t="s">
        <v>238</v>
      </c>
      <c r="C309" s="567" t="s">
        <v>305</v>
      </c>
      <c r="D309" s="568">
        <v>160</v>
      </c>
      <c r="E309" s="569">
        <v>740.99999999999989</v>
      </c>
      <c r="F309" s="587"/>
      <c r="G309" s="571">
        <v>740.99999999999989</v>
      </c>
      <c r="H309" s="572">
        <v>118559.99999999999</v>
      </c>
      <c r="I309" s="576" t="s">
        <v>406</v>
      </c>
      <c r="J309" s="574" t="s">
        <v>620</v>
      </c>
      <c r="K309" s="465">
        <v>650</v>
      </c>
      <c r="L309" s="465"/>
      <c r="M309" s="465"/>
      <c r="N309" s="465"/>
      <c r="O309" s="465"/>
      <c r="P309" s="465"/>
      <c r="Q309" s="465"/>
      <c r="R309" s="465"/>
      <c r="S309" s="465"/>
      <c r="T309" s="465"/>
      <c r="U309" s="465"/>
    </row>
    <row r="310" spans="1:21" s="101" customFormat="1" ht="18.75">
      <c r="A310" s="565">
        <v>301</v>
      </c>
      <c r="B310" s="566" t="s">
        <v>239</v>
      </c>
      <c r="C310" s="567" t="s">
        <v>305</v>
      </c>
      <c r="D310" s="568">
        <v>160</v>
      </c>
      <c r="E310" s="569">
        <v>889.19999999999993</v>
      </c>
      <c r="F310" s="587"/>
      <c r="G310" s="571">
        <v>889.19999999999993</v>
      </c>
      <c r="H310" s="572">
        <v>142272</v>
      </c>
      <c r="I310" s="576" t="s">
        <v>406</v>
      </c>
      <c r="J310" s="574" t="s">
        <v>620</v>
      </c>
      <c r="K310" s="483">
        <v>780</v>
      </c>
      <c r="L310" s="483"/>
      <c r="M310" s="483"/>
      <c r="N310" s="483"/>
      <c r="O310" s="483"/>
      <c r="P310" s="483"/>
      <c r="Q310" s="483"/>
      <c r="R310" s="483"/>
      <c r="S310" s="483"/>
      <c r="T310" s="483"/>
      <c r="U310" s="483"/>
    </row>
    <row r="311" spans="1:21" s="84" customFormat="1" ht="18.75">
      <c r="A311" s="565">
        <v>302</v>
      </c>
      <c r="B311" s="566" t="s">
        <v>240</v>
      </c>
      <c r="C311" s="567" t="s">
        <v>305</v>
      </c>
      <c r="D311" s="568">
        <v>8</v>
      </c>
      <c r="E311" s="569">
        <v>0</v>
      </c>
      <c r="F311" s="587"/>
      <c r="G311" s="571">
        <v>0</v>
      </c>
      <c r="H311" s="572">
        <v>0</v>
      </c>
      <c r="I311" s="576"/>
      <c r="J311" s="574"/>
      <c r="K311" s="449"/>
      <c r="L311" s="449"/>
      <c r="M311" s="465"/>
      <c r="N311" s="465"/>
      <c r="O311" s="465"/>
      <c r="P311" s="465"/>
      <c r="Q311" s="465"/>
      <c r="R311" s="465"/>
      <c r="S311" s="465"/>
      <c r="T311" s="465"/>
      <c r="U311" s="465"/>
    </row>
    <row r="312" spans="1:21" s="84" customFormat="1" ht="18.75">
      <c r="A312" s="565">
        <v>303</v>
      </c>
      <c r="B312" s="566" t="s">
        <v>241</v>
      </c>
      <c r="C312" s="567" t="s">
        <v>305</v>
      </c>
      <c r="D312" s="568">
        <v>8</v>
      </c>
      <c r="E312" s="569">
        <v>319.2</v>
      </c>
      <c r="F312" s="587"/>
      <c r="G312" s="571">
        <v>319.2</v>
      </c>
      <c r="H312" s="572">
        <v>2553.6</v>
      </c>
      <c r="I312" s="576" t="s">
        <v>406</v>
      </c>
      <c r="J312" s="574" t="s">
        <v>620</v>
      </c>
      <c r="K312" s="465">
        <v>280</v>
      </c>
      <c r="L312" s="465"/>
      <c r="M312" s="465"/>
      <c r="N312" s="465"/>
      <c r="O312" s="465"/>
      <c r="P312" s="465"/>
      <c r="Q312" s="465"/>
      <c r="R312" s="465"/>
      <c r="S312" s="465"/>
      <c r="T312" s="465"/>
      <c r="U312" s="465"/>
    </row>
    <row r="313" spans="1:21" s="84" customFormat="1" ht="18.75">
      <c r="A313" s="565">
        <v>304</v>
      </c>
      <c r="B313" s="566" t="s">
        <v>242</v>
      </c>
      <c r="C313" s="567" t="s">
        <v>305</v>
      </c>
      <c r="D313" s="568">
        <v>8</v>
      </c>
      <c r="E313" s="569">
        <v>376.2</v>
      </c>
      <c r="F313" s="587"/>
      <c r="G313" s="571">
        <v>376.2</v>
      </c>
      <c r="H313" s="572">
        <v>3009.6</v>
      </c>
      <c r="I313" s="576" t="s">
        <v>406</v>
      </c>
      <c r="J313" s="574" t="s">
        <v>620</v>
      </c>
      <c r="K313" s="465">
        <v>330</v>
      </c>
      <c r="L313" s="465"/>
      <c r="M313" s="465"/>
      <c r="N313" s="465"/>
      <c r="O313" s="465"/>
      <c r="P313" s="465"/>
      <c r="Q313" s="465"/>
      <c r="R313" s="465"/>
      <c r="S313" s="465"/>
      <c r="T313" s="465"/>
      <c r="U313" s="465"/>
    </row>
    <row r="314" spans="1:21" s="84" customFormat="1" ht="18.75">
      <c r="A314" s="565">
        <v>305</v>
      </c>
      <c r="B314" s="566" t="s">
        <v>243</v>
      </c>
      <c r="C314" s="567" t="s">
        <v>305</v>
      </c>
      <c r="D314" s="568">
        <v>200</v>
      </c>
      <c r="E314" s="569">
        <v>372.78</v>
      </c>
      <c r="F314" s="587"/>
      <c r="G314" s="571">
        <v>372.78</v>
      </c>
      <c r="H314" s="572">
        <v>74556</v>
      </c>
      <c r="I314" s="576" t="s">
        <v>406</v>
      </c>
      <c r="J314" s="574" t="s">
        <v>622</v>
      </c>
      <c r="K314" s="465">
        <v>327</v>
      </c>
      <c r="L314" s="465"/>
      <c r="M314" s="465"/>
      <c r="N314" s="465"/>
      <c r="O314" s="465"/>
      <c r="P314" s="465"/>
      <c r="Q314" s="465"/>
      <c r="R314" s="465"/>
      <c r="S314" s="465"/>
      <c r="T314" s="465"/>
      <c r="U314" s="465"/>
    </row>
    <row r="315" spans="1:21" s="84" customFormat="1" ht="18.75">
      <c r="A315" s="565">
        <v>306</v>
      </c>
      <c r="B315" s="566" t="s">
        <v>244</v>
      </c>
      <c r="C315" s="567" t="s">
        <v>305</v>
      </c>
      <c r="D315" s="568">
        <v>80</v>
      </c>
      <c r="E315" s="569">
        <v>372.78</v>
      </c>
      <c r="F315" s="587"/>
      <c r="G315" s="571">
        <v>372.78</v>
      </c>
      <c r="H315" s="572">
        <v>29822.399999999998</v>
      </c>
      <c r="I315" s="576" t="s">
        <v>406</v>
      </c>
      <c r="J315" s="574" t="s">
        <v>622</v>
      </c>
      <c r="K315" s="465">
        <v>327</v>
      </c>
      <c r="L315" s="465"/>
      <c r="M315" s="465"/>
      <c r="N315" s="465"/>
      <c r="O315" s="465"/>
      <c r="P315" s="465"/>
      <c r="Q315" s="465"/>
      <c r="R315" s="465"/>
      <c r="S315" s="465"/>
      <c r="T315" s="465"/>
      <c r="U315" s="465"/>
    </row>
    <row r="316" spans="1:21" s="84" customFormat="1" ht="18.75">
      <c r="A316" s="565">
        <v>307</v>
      </c>
      <c r="B316" s="566" t="s">
        <v>245</v>
      </c>
      <c r="C316" s="567" t="s">
        <v>305</v>
      </c>
      <c r="D316" s="568">
        <v>80</v>
      </c>
      <c r="E316" s="569">
        <v>372.78</v>
      </c>
      <c r="F316" s="587"/>
      <c r="G316" s="571">
        <v>372.78</v>
      </c>
      <c r="H316" s="572">
        <v>29822.399999999998</v>
      </c>
      <c r="I316" s="576" t="s">
        <v>406</v>
      </c>
      <c r="J316" s="574" t="s">
        <v>622</v>
      </c>
      <c r="K316" s="465">
        <v>327</v>
      </c>
      <c r="L316" s="465"/>
      <c r="M316" s="465"/>
      <c r="N316" s="465"/>
      <c r="O316" s="465"/>
      <c r="P316" s="465"/>
      <c r="Q316" s="465"/>
      <c r="R316" s="465"/>
      <c r="S316" s="465"/>
      <c r="T316" s="465"/>
      <c r="U316" s="465"/>
    </row>
    <row r="317" spans="1:21" s="84" customFormat="1" ht="18.75">
      <c r="A317" s="565">
        <v>308</v>
      </c>
      <c r="B317" s="566" t="s">
        <v>246</v>
      </c>
      <c r="C317" s="567" t="s">
        <v>305</v>
      </c>
      <c r="D317" s="568">
        <v>120</v>
      </c>
      <c r="E317" s="569">
        <v>372.78</v>
      </c>
      <c r="F317" s="587"/>
      <c r="G317" s="571">
        <v>372.78</v>
      </c>
      <c r="H317" s="572">
        <v>44733.599999999999</v>
      </c>
      <c r="I317" s="576" t="s">
        <v>406</v>
      </c>
      <c r="J317" s="574" t="s">
        <v>622</v>
      </c>
      <c r="K317" s="465">
        <v>327</v>
      </c>
      <c r="L317" s="465"/>
      <c r="M317" s="465"/>
      <c r="N317" s="465"/>
      <c r="O317" s="465"/>
      <c r="P317" s="465"/>
      <c r="Q317" s="465"/>
      <c r="R317" s="465"/>
      <c r="S317" s="465"/>
      <c r="T317" s="465"/>
      <c r="U317" s="465"/>
    </row>
    <row r="318" spans="1:21" s="84" customFormat="1" ht="18.75">
      <c r="A318" s="565">
        <v>309</v>
      </c>
      <c r="B318" s="566" t="s">
        <v>247</v>
      </c>
      <c r="C318" s="567" t="s">
        <v>305</v>
      </c>
      <c r="D318" s="568">
        <v>120</v>
      </c>
      <c r="E318" s="569">
        <v>372.78</v>
      </c>
      <c r="F318" s="587"/>
      <c r="G318" s="571">
        <v>372.78</v>
      </c>
      <c r="H318" s="572">
        <v>44733.599999999999</v>
      </c>
      <c r="I318" s="576" t="s">
        <v>406</v>
      </c>
      <c r="J318" s="574" t="s">
        <v>622</v>
      </c>
      <c r="K318" s="465">
        <v>327</v>
      </c>
      <c r="L318" s="465"/>
      <c r="M318" s="465"/>
      <c r="N318" s="465"/>
      <c r="O318" s="465"/>
      <c r="P318" s="465"/>
      <c r="Q318" s="465"/>
      <c r="R318" s="465"/>
      <c r="S318" s="465"/>
      <c r="T318" s="465"/>
      <c r="U318" s="465"/>
    </row>
    <row r="319" spans="1:21" s="84" customFormat="1" ht="18.75">
      <c r="A319" s="565">
        <v>310</v>
      </c>
      <c r="B319" s="566" t="s">
        <v>248</v>
      </c>
      <c r="C319" s="567" t="s">
        <v>305</v>
      </c>
      <c r="D319" s="568">
        <v>80</v>
      </c>
      <c r="E319" s="569">
        <v>372.78</v>
      </c>
      <c r="F319" s="587"/>
      <c r="G319" s="571">
        <v>372.78</v>
      </c>
      <c r="H319" s="572">
        <v>29822.399999999998</v>
      </c>
      <c r="I319" s="576" t="s">
        <v>406</v>
      </c>
      <c r="J319" s="574" t="s">
        <v>622</v>
      </c>
      <c r="K319" s="465">
        <v>327</v>
      </c>
      <c r="L319" s="465"/>
      <c r="M319" s="465"/>
      <c r="N319" s="465"/>
      <c r="O319" s="465"/>
      <c r="P319" s="465"/>
      <c r="Q319" s="465"/>
      <c r="R319" s="465"/>
      <c r="S319" s="465"/>
      <c r="T319" s="465"/>
      <c r="U319" s="465"/>
    </row>
    <row r="320" spans="1:21" s="84" customFormat="1" ht="18.75">
      <c r="A320" s="565">
        <v>311</v>
      </c>
      <c r="B320" s="566" t="s">
        <v>249</v>
      </c>
      <c r="C320" s="567" t="s">
        <v>305</v>
      </c>
      <c r="D320" s="568">
        <v>200</v>
      </c>
      <c r="E320" s="569">
        <v>376.2</v>
      </c>
      <c r="F320" s="587"/>
      <c r="G320" s="571">
        <v>376.2</v>
      </c>
      <c r="H320" s="572">
        <v>75240</v>
      </c>
      <c r="I320" s="576" t="s">
        <v>395</v>
      </c>
      <c r="J320" s="574" t="s">
        <v>622</v>
      </c>
      <c r="K320" s="465">
        <v>330</v>
      </c>
      <c r="L320" s="465"/>
      <c r="M320" s="465"/>
      <c r="N320" s="465"/>
      <c r="O320" s="465"/>
      <c r="P320" s="465"/>
      <c r="Q320" s="465"/>
      <c r="R320" s="465"/>
      <c r="S320" s="465"/>
      <c r="T320" s="465"/>
      <c r="U320" s="465"/>
    </row>
    <row r="321" spans="1:21" s="84" customFormat="1" ht="18.75">
      <c r="A321" s="565">
        <v>312</v>
      </c>
      <c r="B321" s="566" t="s">
        <v>250</v>
      </c>
      <c r="C321" s="567" t="s">
        <v>305</v>
      </c>
      <c r="D321" s="568">
        <v>240</v>
      </c>
      <c r="E321" s="569">
        <v>372.78</v>
      </c>
      <c r="F321" s="587"/>
      <c r="G321" s="571">
        <v>372.78</v>
      </c>
      <c r="H321" s="572">
        <v>89467.199999999997</v>
      </c>
      <c r="I321" s="576" t="s">
        <v>406</v>
      </c>
      <c r="J321" s="574" t="s">
        <v>622</v>
      </c>
      <c r="K321" s="465">
        <v>327</v>
      </c>
      <c r="L321" s="465"/>
      <c r="M321" s="465"/>
      <c r="N321" s="465"/>
      <c r="O321" s="465"/>
      <c r="P321" s="465"/>
      <c r="Q321" s="465"/>
      <c r="R321" s="465"/>
      <c r="S321" s="465"/>
      <c r="T321" s="465"/>
      <c r="U321" s="465"/>
    </row>
    <row r="322" spans="1:21" s="84" customFormat="1" ht="18.75">
      <c r="A322" s="565">
        <v>313</v>
      </c>
      <c r="B322" s="566" t="s">
        <v>251</v>
      </c>
      <c r="C322" s="567" t="s">
        <v>305</v>
      </c>
      <c r="D322" s="568">
        <v>400</v>
      </c>
      <c r="E322" s="569">
        <v>372.78</v>
      </c>
      <c r="F322" s="587"/>
      <c r="G322" s="571">
        <v>372.78</v>
      </c>
      <c r="H322" s="572">
        <v>149112</v>
      </c>
      <c r="I322" s="576" t="s">
        <v>406</v>
      </c>
      <c r="J322" s="574" t="s">
        <v>622</v>
      </c>
      <c r="K322" s="465">
        <v>327</v>
      </c>
      <c r="L322" s="465"/>
      <c r="M322" s="465"/>
      <c r="N322" s="465"/>
      <c r="O322" s="465"/>
      <c r="P322" s="465"/>
      <c r="Q322" s="465"/>
      <c r="R322" s="465"/>
      <c r="S322" s="465"/>
      <c r="T322" s="465"/>
      <c r="U322" s="465"/>
    </row>
    <row r="323" spans="1:21" s="84" customFormat="1" ht="22.5">
      <c r="A323" s="565">
        <v>314</v>
      </c>
      <c r="B323" s="566" t="s">
        <v>252</v>
      </c>
      <c r="C323" s="567" t="s">
        <v>305</v>
      </c>
      <c r="D323" s="568">
        <v>4</v>
      </c>
      <c r="E323" s="569">
        <v>0</v>
      </c>
      <c r="F323" s="587"/>
      <c r="G323" s="571">
        <v>0</v>
      </c>
      <c r="H323" s="572">
        <v>0</v>
      </c>
      <c r="I323" s="576"/>
      <c r="J323" s="586"/>
      <c r="K323" s="449"/>
      <c r="L323" s="449"/>
      <c r="M323" s="465"/>
      <c r="N323" s="465"/>
      <c r="O323" s="465"/>
      <c r="P323" s="465"/>
      <c r="Q323" s="465"/>
      <c r="R323" s="465"/>
      <c r="S323" s="465"/>
      <c r="T323" s="465"/>
      <c r="U323" s="465"/>
    </row>
    <row r="324" spans="1:21" s="84" customFormat="1" ht="22.5">
      <c r="A324" s="565">
        <v>315</v>
      </c>
      <c r="B324" s="566" t="s">
        <v>253</v>
      </c>
      <c r="C324" s="567" t="s">
        <v>305</v>
      </c>
      <c r="D324" s="568">
        <v>4</v>
      </c>
      <c r="E324" s="569">
        <v>0</v>
      </c>
      <c r="F324" s="587"/>
      <c r="G324" s="571">
        <v>0</v>
      </c>
      <c r="H324" s="572">
        <v>0</v>
      </c>
      <c r="I324" s="576"/>
      <c r="J324" s="586"/>
      <c r="K324" s="449"/>
      <c r="L324" s="449"/>
      <c r="M324" s="465"/>
      <c r="N324" s="465"/>
      <c r="O324" s="465"/>
      <c r="P324" s="465"/>
      <c r="Q324" s="465"/>
      <c r="R324" s="465"/>
      <c r="S324" s="465"/>
      <c r="T324" s="465"/>
      <c r="U324" s="465"/>
    </row>
    <row r="325" spans="1:21" s="84" customFormat="1" ht="18.75">
      <c r="A325" s="565">
        <v>316</v>
      </c>
      <c r="B325" s="566" t="s">
        <v>256</v>
      </c>
      <c r="C325" s="567" t="s">
        <v>305</v>
      </c>
      <c r="D325" s="568">
        <v>4</v>
      </c>
      <c r="E325" s="569">
        <v>1254</v>
      </c>
      <c r="F325" s="587"/>
      <c r="G325" s="571">
        <v>1254</v>
      </c>
      <c r="H325" s="572">
        <v>5016</v>
      </c>
      <c r="I325" s="576" t="s">
        <v>459</v>
      </c>
      <c r="J325" s="590" t="s">
        <v>1441</v>
      </c>
      <c r="K325" s="465">
        <v>1100</v>
      </c>
      <c r="L325" s="465"/>
      <c r="M325" s="465"/>
      <c r="N325" s="465"/>
      <c r="O325" s="465"/>
      <c r="P325" s="465"/>
      <c r="Q325" s="465"/>
      <c r="R325" s="465"/>
      <c r="S325" s="465"/>
      <c r="T325" s="465"/>
      <c r="U325" s="465"/>
    </row>
    <row r="326" spans="1:21" s="84" customFormat="1" ht="18.75">
      <c r="A326" s="565">
        <v>317</v>
      </c>
      <c r="B326" s="566" t="s">
        <v>834</v>
      </c>
      <c r="C326" s="567" t="s">
        <v>305</v>
      </c>
      <c r="D326" s="568">
        <v>4</v>
      </c>
      <c r="E326" s="569">
        <v>1254</v>
      </c>
      <c r="F326" s="587"/>
      <c r="G326" s="571">
        <v>1254</v>
      </c>
      <c r="H326" s="572">
        <v>5016</v>
      </c>
      <c r="I326" s="576" t="s">
        <v>459</v>
      </c>
      <c r="J326" s="590" t="s">
        <v>1441</v>
      </c>
      <c r="K326" s="465">
        <v>1100</v>
      </c>
      <c r="L326" s="465"/>
      <c r="M326" s="465"/>
      <c r="N326" s="465"/>
      <c r="O326" s="465"/>
      <c r="P326" s="465"/>
      <c r="Q326" s="465"/>
      <c r="R326" s="465"/>
      <c r="S326" s="465"/>
      <c r="T326" s="465"/>
      <c r="U326" s="465"/>
    </row>
    <row r="327" spans="1:21" s="84" customFormat="1" ht="18.75">
      <c r="A327" s="565">
        <v>318</v>
      </c>
      <c r="B327" s="566" t="s">
        <v>257</v>
      </c>
      <c r="C327" s="567" t="s">
        <v>305</v>
      </c>
      <c r="D327" s="568">
        <v>400</v>
      </c>
      <c r="E327" s="569">
        <v>1254</v>
      </c>
      <c r="F327" s="587"/>
      <c r="G327" s="571">
        <v>1254</v>
      </c>
      <c r="H327" s="572">
        <v>501600</v>
      </c>
      <c r="I327" s="576" t="s">
        <v>459</v>
      </c>
      <c r="J327" s="590" t="s">
        <v>1441</v>
      </c>
      <c r="K327" s="465">
        <v>1100</v>
      </c>
      <c r="L327" s="465"/>
      <c r="M327" s="465"/>
      <c r="N327" s="465"/>
      <c r="O327" s="465"/>
      <c r="P327" s="465"/>
      <c r="Q327" s="465"/>
      <c r="R327" s="465"/>
      <c r="S327" s="465"/>
      <c r="T327" s="465"/>
      <c r="U327" s="465"/>
    </row>
    <row r="328" spans="1:21" s="84" customFormat="1" ht="18.75">
      <c r="A328" s="565">
        <v>319</v>
      </c>
      <c r="B328" s="566" t="s">
        <v>258</v>
      </c>
      <c r="C328" s="567" t="s">
        <v>305</v>
      </c>
      <c r="D328" s="568">
        <v>400</v>
      </c>
      <c r="E328" s="569">
        <v>1254</v>
      </c>
      <c r="F328" s="587"/>
      <c r="G328" s="571">
        <v>1254</v>
      </c>
      <c r="H328" s="572">
        <v>501600</v>
      </c>
      <c r="I328" s="576" t="s">
        <v>459</v>
      </c>
      <c r="J328" s="590" t="s">
        <v>1441</v>
      </c>
      <c r="K328" s="465">
        <v>1100</v>
      </c>
      <c r="L328" s="465"/>
      <c r="M328" s="465"/>
      <c r="N328" s="465"/>
      <c r="O328" s="465"/>
      <c r="P328" s="465"/>
      <c r="Q328" s="465"/>
      <c r="R328" s="465"/>
      <c r="S328" s="465"/>
      <c r="T328" s="465"/>
      <c r="U328" s="465"/>
    </row>
    <row r="329" spans="1:21" ht="18.75">
      <c r="A329" s="565">
        <v>320</v>
      </c>
      <c r="B329" s="578" t="s">
        <v>835</v>
      </c>
      <c r="C329" s="578"/>
      <c r="D329" s="568">
        <v>400</v>
      </c>
      <c r="E329" s="569">
        <v>1254</v>
      </c>
      <c r="F329" s="570"/>
      <c r="G329" s="571">
        <v>1254</v>
      </c>
      <c r="H329" s="572">
        <v>501600</v>
      </c>
      <c r="I329" s="573" t="s">
        <v>459</v>
      </c>
      <c r="J329" s="590" t="s">
        <v>1441</v>
      </c>
      <c r="K329" s="449">
        <v>1100</v>
      </c>
      <c r="L329" s="449"/>
      <c r="M329" s="449"/>
      <c r="N329" s="449"/>
      <c r="O329" s="449"/>
      <c r="P329" s="449"/>
      <c r="Q329" s="449"/>
      <c r="R329" s="449"/>
      <c r="S329" s="449"/>
      <c r="T329" s="449"/>
      <c r="U329" s="449"/>
    </row>
    <row r="330" spans="1:21" ht="18.75">
      <c r="A330" s="565">
        <v>321</v>
      </c>
      <c r="B330" s="578" t="s">
        <v>836</v>
      </c>
      <c r="C330" s="578"/>
      <c r="D330" s="568">
        <v>8</v>
      </c>
      <c r="E330" s="569">
        <v>1254</v>
      </c>
      <c r="F330" s="570"/>
      <c r="G330" s="571">
        <v>1254</v>
      </c>
      <c r="H330" s="572">
        <v>10032</v>
      </c>
      <c r="I330" s="573" t="s">
        <v>459</v>
      </c>
      <c r="J330" s="590" t="s">
        <v>1441</v>
      </c>
      <c r="K330" s="449">
        <v>1100</v>
      </c>
      <c r="L330" s="449"/>
      <c r="M330" s="449"/>
      <c r="N330" s="449"/>
      <c r="O330" s="449"/>
      <c r="P330" s="449"/>
      <c r="Q330" s="449"/>
      <c r="R330" s="449"/>
      <c r="S330" s="449"/>
      <c r="T330" s="449"/>
      <c r="U330" s="449"/>
    </row>
    <row r="331" spans="1:21" ht="18.75">
      <c r="A331" s="565">
        <v>322</v>
      </c>
      <c r="B331" s="566" t="s">
        <v>254</v>
      </c>
      <c r="C331" s="567" t="s">
        <v>305</v>
      </c>
      <c r="D331" s="568">
        <v>20</v>
      </c>
      <c r="E331" s="569">
        <v>2280</v>
      </c>
      <c r="F331" s="570"/>
      <c r="G331" s="571">
        <v>2280</v>
      </c>
      <c r="H331" s="572">
        <v>45600</v>
      </c>
      <c r="I331" s="573" t="s">
        <v>459</v>
      </c>
      <c r="J331" s="590" t="s">
        <v>1441</v>
      </c>
      <c r="K331" s="449">
        <v>2000</v>
      </c>
      <c r="L331" s="449"/>
      <c r="M331" s="449"/>
      <c r="N331" s="449"/>
      <c r="O331" s="449"/>
      <c r="P331" s="449"/>
      <c r="Q331" s="449"/>
      <c r="R331" s="449"/>
      <c r="S331" s="449"/>
      <c r="T331" s="449"/>
      <c r="U331" s="449"/>
    </row>
    <row r="332" spans="1:21" ht="18.75">
      <c r="A332" s="565">
        <v>323</v>
      </c>
      <c r="B332" s="566" t="s">
        <v>255</v>
      </c>
      <c r="C332" s="567" t="s">
        <v>305</v>
      </c>
      <c r="D332" s="568">
        <v>8</v>
      </c>
      <c r="E332" s="569">
        <v>1481.9999999999998</v>
      </c>
      <c r="F332" s="570"/>
      <c r="G332" s="571">
        <v>1481.9999999999998</v>
      </c>
      <c r="H332" s="572">
        <v>11855.999999999998</v>
      </c>
      <c r="I332" s="573" t="s">
        <v>459</v>
      </c>
      <c r="J332" s="590" t="s">
        <v>1441</v>
      </c>
      <c r="K332" s="449">
        <v>1300</v>
      </c>
      <c r="L332" s="449"/>
      <c r="M332" s="449"/>
      <c r="N332" s="449"/>
      <c r="O332" s="449"/>
      <c r="P332" s="449"/>
      <c r="Q332" s="449"/>
      <c r="R332" s="449"/>
      <c r="S332" s="449"/>
      <c r="T332" s="449"/>
      <c r="U332" s="449"/>
    </row>
    <row r="333" spans="1:21" ht="24">
      <c r="A333" s="565">
        <v>324</v>
      </c>
      <c r="B333" s="578" t="s">
        <v>837</v>
      </c>
      <c r="C333" s="578" t="s">
        <v>305</v>
      </c>
      <c r="D333" s="568">
        <v>50</v>
      </c>
      <c r="E333" s="569">
        <v>1927.7399999999998</v>
      </c>
      <c r="F333" s="570"/>
      <c r="G333" s="571">
        <v>1927.7399999999998</v>
      </c>
      <c r="H333" s="572">
        <v>96386.999999999985</v>
      </c>
      <c r="I333" s="573" t="s">
        <v>1442</v>
      </c>
      <c r="J333" s="585" t="s">
        <v>1443</v>
      </c>
      <c r="K333" s="449">
        <v>1691</v>
      </c>
      <c r="L333" s="449"/>
      <c r="M333" s="449"/>
      <c r="N333" s="449"/>
      <c r="O333" s="449"/>
      <c r="P333" s="449"/>
      <c r="Q333" s="449"/>
      <c r="R333" s="449"/>
      <c r="S333" s="449"/>
      <c r="T333" s="449"/>
      <c r="U333" s="449"/>
    </row>
    <row r="334" spans="1:21" ht="18.75">
      <c r="A334" s="565">
        <v>325</v>
      </c>
      <c r="B334" s="566" t="s">
        <v>259</v>
      </c>
      <c r="C334" s="567" t="s">
        <v>305</v>
      </c>
      <c r="D334" s="568">
        <v>12</v>
      </c>
      <c r="E334" s="569">
        <v>823645.76000000013</v>
      </c>
      <c r="F334" s="570">
        <v>131783.32160000002</v>
      </c>
      <c r="G334" s="571">
        <v>955429.08160000015</v>
      </c>
      <c r="H334" s="572">
        <v>11465148.979200002</v>
      </c>
      <c r="I334" s="573" t="s">
        <v>399</v>
      </c>
      <c r="J334" s="573" t="s">
        <v>520</v>
      </c>
      <c r="K334" s="594">
        <v>735398</v>
      </c>
      <c r="L334" s="449"/>
      <c r="M334" s="449"/>
      <c r="N334" s="449"/>
      <c r="O334" s="449"/>
      <c r="P334" s="449"/>
      <c r="Q334" s="449"/>
      <c r="R334" s="449"/>
      <c r="S334" s="449"/>
      <c r="T334" s="449"/>
      <c r="U334" s="449"/>
    </row>
    <row r="335" spans="1:21" ht="18.75">
      <c r="A335" s="565">
        <v>326</v>
      </c>
      <c r="B335" s="566" t="s">
        <v>260</v>
      </c>
      <c r="C335" s="567" t="s">
        <v>305</v>
      </c>
      <c r="D335" s="568">
        <v>12</v>
      </c>
      <c r="E335" s="569">
        <v>779511.04</v>
      </c>
      <c r="F335" s="570">
        <v>124721.76640000001</v>
      </c>
      <c r="G335" s="571">
        <v>904232.8064</v>
      </c>
      <c r="H335" s="572">
        <v>10850793.6768</v>
      </c>
      <c r="I335" s="573" t="s">
        <v>399</v>
      </c>
      <c r="J335" s="573" t="s">
        <v>520</v>
      </c>
      <c r="K335" s="594">
        <v>695992</v>
      </c>
      <c r="L335" s="449"/>
      <c r="M335" s="449"/>
      <c r="N335" s="449"/>
      <c r="O335" s="449"/>
      <c r="P335" s="449"/>
      <c r="Q335" s="449"/>
      <c r="R335" s="449"/>
      <c r="S335" s="449"/>
      <c r="T335" s="449"/>
      <c r="U335" s="449"/>
    </row>
    <row r="336" spans="1:21" ht="18.75">
      <c r="A336" s="565">
        <v>327</v>
      </c>
      <c r="B336" s="566" t="s">
        <v>261</v>
      </c>
      <c r="C336" s="567" t="s">
        <v>305</v>
      </c>
      <c r="D336" s="568">
        <v>12</v>
      </c>
      <c r="E336" s="569">
        <v>861310.24000000011</v>
      </c>
      <c r="F336" s="570">
        <v>137809.63840000003</v>
      </c>
      <c r="G336" s="571">
        <v>999119.87840000016</v>
      </c>
      <c r="H336" s="572">
        <v>11989438.540800001</v>
      </c>
      <c r="I336" s="573" t="s">
        <v>399</v>
      </c>
      <c r="J336" s="573" t="s">
        <v>520</v>
      </c>
      <c r="K336" s="594">
        <v>769027</v>
      </c>
      <c r="L336" s="449"/>
      <c r="M336" s="449"/>
      <c r="N336" s="449"/>
      <c r="O336" s="449"/>
      <c r="P336" s="449"/>
      <c r="Q336" s="449"/>
      <c r="R336" s="449"/>
      <c r="S336" s="449"/>
      <c r="T336" s="449"/>
      <c r="U336" s="449"/>
    </row>
    <row r="337" spans="1:21" ht="18.75">
      <c r="A337" s="565">
        <v>328</v>
      </c>
      <c r="B337" s="578" t="s">
        <v>838</v>
      </c>
      <c r="C337" s="578" t="s">
        <v>324</v>
      </c>
      <c r="D337" s="568">
        <v>200</v>
      </c>
      <c r="E337" s="569">
        <v>21280.000000000004</v>
      </c>
      <c r="F337" s="570">
        <v>3404.8000000000006</v>
      </c>
      <c r="G337" s="571">
        <v>24684.800000000003</v>
      </c>
      <c r="H337" s="572">
        <v>4936960.0000000009</v>
      </c>
      <c r="I337" s="573" t="s">
        <v>433</v>
      </c>
      <c r="J337" s="590" t="s">
        <v>462</v>
      </c>
      <c r="K337" s="449">
        <v>19000</v>
      </c>
      <c r="L337" s="449"/>
      <c r="M337" s="449"/>
      <c r="N337" s="449"/>
      <c r="O337" s="449"/>
      <c r="P337" s="449"/>
      <c r="Q337" s="449"/>
      <c r="R337" s="449"/>
      <c r="S337" s="449"/>
      <c r="T337" s="449"/>
      <c r="U337" s="449"/>
    </row>
    <row r="338" spans="1:21" ht="18.75">
      <c r="A338" s="565">
        <v>329</v>
      </c>
      <c r="B338" s="566" t="s">
        <v>262</v>
      </c>
      <c r="C338" s="567" t="s">
        <v>344</v>
      </c>
      <c r="D338" s="568">
        <v>80</v>
      </c>
      <c r="E338" s="569">
        <v>6554.9999999999991</v>
      </c>
      <c r="F338" s="570">
        <v>1048.8</v>
      </c>
      <c r="G338" s="571">
        <v>7603.7999999999993</v>
      </c>
      <c r="H338" s="572">
        <v>608304</v>
      </c>
      <c r="I338" s="573" t="s">
        <v>460</v>
      </c>
      <c r="J338" s="590" t="s">
        <v>461</v>
      </c>
      <c r="K338" s="449">
        <v>5750</v>
      </c>
      <c r="L338" s="449"/>
      <c r="M338" s="449"/>
      <c r="N338" s="449"/>
      <c r="O338" s="449"/>
      <c r="P338" s="449"/>
      <c r="Q338" s="449"/>
      <c r="R338" s="449"/>
      <c r="S338" s="449"/>
      <c r="T338" s="449"/>
      <c r="U338" s="449"/>
    </row>
    <row r="339" spans="1:21" s="84" customFormat="1" ht="18.75">
      <c r="A339" s="565">
        <v>330</v>
      </c>
      <c r="B339" s="566" t="s">
        <v>263</v>
      </c>
      <c r="C339" s="567" t="s">
        <v>345</v>
      </c>
      <c r="D339" s="568">
        <v>300</v>
      </c>
      <c r="E339" s="569">
        <v>6160.0000000000009</v>
      </c>
      <c r="F339" s="587">
        <v>985.60000000000014</v>
      </c>
      <c r="G339" s="571">
        <v>7145.6000000000013</v>
      </c>
      <c r="H339" s="572">
        <v>2143680.0000000005</v>
      </c>
      <c r="I339" s="576" t="s">
        <v>460</v>
      </c>
      <c r="J339" s="590" t="s">
        <v>461</v>
      </c>
      <c r="K339" s="465">
        <v>5500</v>
      </c>
      <c r="L339" s="465"/>
      <c r="M339" s="465"/>
      <c r="N339" s="465"/>
      <c r="O339" s="465"/>
      <c r="P339" s="465"/>
      <c r="Q339" s="465"/>
      <c r="R339" s="465"/>
      <c r="S339" s="465"/>
      <c r="T339" s="465"/>
      <c r="U339" s="465"/>
    </row>
    <row r="340" spans="1:21" s="84" customFormat="1" ht="24">
      <c r="A340" s="565">
        <v>331</v>
      </c>
      <c r="B340" s="566" t="s">
        <v>839</v>
      </c>
      <c r="C340" s="567" t="s">
        <v>326</v>
      </c>
      <c r="D340" s="568">
        <v>200</v>
      </c>
      <c r="E340" s="569">
        <v>3130.4399999999996</v>
      </c>
      <c r="F340" s="587">
        <v>500.87039999999996</v>
      </c>
      <c r="G340" s="571">
        <v>3631.3103999999994</v>
      </c>
      <c r="H340" s="572">
        <v>726262.07999999984</v>
      </c>
      <c r="I340" s="576" t="s">
        <v>529</v>
      </c>
      <c r="J340" s="599" t="s">
        <v>1011</v>
      </c>
      <c r="K340" s="465">
        <v>2746</v>
      </c>
      <c r="L340" s="465"/>
      <c r="M340" s="465"/>
      <c r="N340" s="465"/>
      <c r="O340" s="465"/>
      <c r="P340" s="465"/>
      <c r="Q340" s="465"/>
      <c r="R340" s="465"/>
      <c r="S340" s="465"/>
      <c r="T340" s="465"/>
      <c r="U340" s="465"/>
    </row>
    <row r="341" spans="1:21" s="84" customFormat="1" ht="24">
      <c r="A341" s="565">
        <v>332</v>
      </c>
      <c r="B341" s="566" t="s">
        <v>264</v>
      </c>
      <c r="C341" s="567" t="s">
        <v>305</v>
      </c>
      <c r="D341" s="568">
        <v>800</v>
      </c>
      <c r="E341" s="569">
        <v>1026</v>
      </c>
      <c r="F341" s="587">
        <v>164.16</v>
      </c>
      <c r="G341" s="571">
        <v>1190.1600000000001</v>
      </c>
      <c r="H341" s="572">
        <v>952128.00000000012</v>
      </c>
      <c r="I341" s="576" t="s">
        <v>383</v>
      </c>
      <c r="J341" s="600" t="s">
        <v>1444</v>
      </c>
      <c r="K341" s="465">
        <v>900</v>
      </c>
      <c r="L341" s="465"/>
      <c r="M341" s="465"/>
      <c r="N341" s="465"/>
      <c r="O341" s="465"/>
      <c r="P341" s="465"/>
      <c r="Q341" s="465"/>
      <c r="R341" s="465"/>
      <c r="S341" s="465"/>
      <c r="T341" s="465"/>
      <c r="U341" s="465"/>
    </row>
    <row r="342" spans="1:21" s="84" customFormat="1" ht="18.75">
      <c r="A342" s="565">
        <v>333</v>
      </c>
      <c r="B342" s="566" t="s">
        <v>265</v>
      </c>
      <c r="C342" s="567" t="s">
        <v>902</v>
      </c>
      <c r="D342" s="568">
        <v>20</v>
      </c>
      <c r="E342" s="569">
        <v>0</v>
      </c>
      <c r="F342" s="587"/>
      <c r="G342" s="571">
        <v>0</v>
      </c>
      <c r="H342" s="572">
        <v>0</v>
      </c>
      <c r="I342" s="576"/>
      <c r="J342" s="586"/>
      <c r="K342" s="449"/>
      <c r="L342" s="449"/>
      <c r="M342" s="465"/>
      <c r="N342" s="465"/>
      <c r="O342" s="465"/>
      <c r="P342" s="465"/>
      <c r="Q342" s="465"/>
      <c r="R342" s="465"/>
      <c r="S342" s="465"/>
      <c r="T342" s="465"/>
      <c r="U342" s="465"/>
    </row>
    <row r="343" spans="1:21" s="84" customFormat="1" ht="18.75">
      <c r="A343" s="565">
        <v>334</v>
      </c>
      <c r="B343" s="566" t="s">
        <v>266</v>
      </c>
      <c r="C343" s="567" t="s">
        <v>344</v>
      </c>
      <c r="D343" s="568">
        <v>140</v>
      </c>
      <c r="E343" s="569">
        <v>0</v>
      </c>
      <c r="F343" s="587"/>
      <c r="G343" s="571">
        <v>0</v>
      </c>
      <c r="H343" s="572">
        <v>0</v>
      </c>
      <c r="I343" s="576"/>
      <c r="J343" s="600"/>
      <c r="K343" s="465"/>
      <c r="L343" s="465"/>
      <c r="M343" s="465"/>
      <c r="N343" s="465"/>
      <c r="O343" s="465"/>
      <c r="P343" s="465"/>
      <c r="Q343" s="465"/>
      <c r="R343" s="465"/>
      <c r="S343" s="465"/>
      <c r="T343" s="465"/>
      <c r="U343" s="465"/>
    </row>
    <row r="344" spans="1:21" s="84" customFormat="1" ht="33.75">
      <c r="A344" s="565">
        <v>335</v>
      </c>
      <c r="B344" s="566" t="s">
        <v>840</v>
      </c>
      <c r="C344" s="567" t="s">
        <v>305</v>
      </c>
      <c r="D344" s="568">
        <v>12</v>
      </c>
      <c r="E344" s="569">
        <v>0</v>
      </c>
      <c r="F344" s="587"/>
      <c r="G344" s="571">
        <v>0</v>
      </c>
      <c r="H344" s="572">
        <v>0</v>
      </c>
      <c r="I344" s="576"/>
      <c r="J344" s="586"/>
      <c r="K344" s="449"/>
      <c r="L344" s="449"/>
      <c r="M344" s="465"/>
      <c r="N344" s="465"/>
      <c r="O344" s="465"/>
      <c r="P344" s="465"/>
      <c r="Q344" s="465"/>
      <c r="R344" s="465"/>
      <c r="S344" s="465"/>
      <c r="T344" s="465"/>
      <c r="U344" s="465"/>
    </row>
    <row r="345" spans="1:21" s="84" customFormat="1" ht="33.75">
      <c r="A345" s="565">
        <v>336</v>
      </c>
      <c r="B345" s="566" t="s">
        <v>841</v>
      </c>
      <c r="C345" s="567" t="s">
        <v>305</v>
      </c>
      <c r="D345" s="568">
        <v>12</v>
      </c>
      <c r="E345" s="569">
        <v>0</v>
      </c>
      <c r="F345" s="587"/>
      <c r="G345" s="571">
        <v>0</v>
      </c>
      <c r="H345" s="572">
        <v>0</v>
      </c>
      <c r="I345" s="576"/>
      <c r="J345" s="586"/>
      <c r="K345" s="449"/>
      <c r="L345" s="449"/>
      <c r="M345" s="465"/>
      <c r="N345" s="465"/>
      <c r="O345" s="465"/>
      <c r="P345" s="465"/>
      <c r="Q345" s="465"/>
      <c r="R345" s="465"/>
      <c r="S345" s="465"/>
      <c r="T345" s="465"/>
      <c r="U345" s="465"/>
    </row>
    <row r="346" spans="1:21" s="84" customFormat="1" ht="18.75">
      <c r="A346" s="565">
        <v>337</v>
      </c>
      <c r="B346" s="578" t="s">
        <v>842</v>
      </c>
      <c r="C346" s="578" t="s">
        <v>305</v>
      </c>
      <c r="D346" s="568">
        <v>8</v>
      </c>
      <c r="E346" s="569">
        <v>1862.7599999999998</v>
      </c>
      <c r="F346" s="587"/>
      <c r="G346" s="571">
        <v>1862.7599999999998</v>
      </c>
      <c r="H346" s="572">
        <v>14902.079999999998</v>
      </c>
      <c r="I346" s="576" t="s">
        <v>395</v>
      </c>
      <c r="J346" s="590" t="s">
        <v>463</v>
      </c>
      <c r="K346" s="465">
        <v>1634</v>
      </c>
      <c r="L346" s="465"/>
      <c r="M346" s="465"/>
      <c r="N346" s="465"/>
      <c r="O346" s="465"/>
      <c r="P346" s="465"/>
      <c r="Q346" s="465"/>
      <c r="R346" s="465"/>
      <c r="S346" s="465"/>
      <c r="T346" s="465"/>
      <c r="U346" s="465"/>
    </row>
    <row r="347" spans="1:21" s="84" customFormat="1" ht="18.75">
      <c r="A347" s="565">
        <v>338</v>
      </c>
      <c r="B347" s="578" t="s">
        <v>843</v>
      </c>
      <c r="C347" s="578" t="s">
        <v>305</v>
      </c>
      <c r="D347" s="568">
        <v>8</v>
      </c>
      <c r="E347" s="569">
        <v>2547.8999999999996</v>
      </c>
      <c r="F347" s="587"/>
      <c r="G347" s="571">
        <v>2547.8999999999996</v>
      </c>
      <c r="H347" s="572">
        <v>20383.199999999997</v>
      </c>
      <c r="I347" s="576" t="s">
        <v>406</v>
      </c>
      <c r="J347" s="574" t="s">
        <v>626</v>
      </c>
      <c r="K347" s="465">
        <v>2235</v>
      </c>
      <c r="L347" s="465"/>
      <c r="M347" s="465"/>
      <c r="N347" s="465"/>
      <c r="O347" s="465"/>
      <c r="P347" s="465"/>
      <c r="Q347" s="465"/>
      <c r="R347" s="465"/>
      <c r="S347" s="465"/>
      <c r="T347" s="465"/>
      <c r="U347" s="465"/>
    </row>
    <row r="348" spans="1:21" s="97" customFormat="1" ht="18.75">
      <c r="A348" s="565">
        <v>339</v>
      </c>
      <c r="B348" s="578" t="s">
        <v>844</v>
      </c>
      <c r="C348" s="578" t="s">
        <v>305</v>
      </c>
      <c r="D348" s="568">
        <v>8</v>
      </c>
      <c r="E348" s="569">
        <v>2547.8999999999996</v>
      </c>
      <c r="F348" s="580"/>
      <c r="G348" s="571">
        <v>2547.8999999999996</v>
      </c>
      <c r="H348" s="572">
        <v>20383.199999999997</v>
      </c>
      <c r="I348" s="583" t="s">
        <v>406</v>
      </c>
      <c r="J348" s="574" t="s">
        <v>626</v>
      </c>
      <c r="K348" s="482">
        <v>2235</v>
      </c>
      <c r="L348" s="482"/>
      <c r="M348" s="482"/>
      <c r="N348" s="482"/>
      <c r="O348" s="482"/>
      <c r="P348" s="482"/>
      <c r="Q348" s="482"/>
      <c r="R348" s="482"/>
      <c r="S348" s="482"/>
      <c r="T348" s="482"/>
      <c r="U348" s="482"/>
    </row>
    <row r="349" spans="1:21" s="97" customFormat="1" ht="18.75">
      <c r="A349" s="565">
        <v>340</v>
      </c>
      <c r="B349" s="578" t="s">
        <v>845</v>
      </c>
      <c r="C349" s="578" t="s">
        <v>305</v>
      </c>
      <c r="D349" s="568">
        <v>8</v>
      </c>
      <c r="E349" s="569">
        <v>2547.8999999999996</v>
      </c>
      <c r="F349" s="580"/>
      <c r="G349" s="571">
        <v>2547.8999999999996</v>
      </c>
      <c r="H349" s="572">
        <v>20383.199999999997</v>
      </c>
      <c r="I349" s="583" t="s">
        <v>406</v>
      </c>
      <c r="J349" s="574" t="s">
        <v>626</v>
      </c>
      <c r="K349" s="482">
        <v>2235</v>
      </c>
      <c r="L349" s="482"/>
      <c r="M349" s="482"/>
      <c r="N349" s="482"/>
      <c r="O349" s="482"/>
      <c r="P349" s="482"/>
      <c r="Q349" s="482"/>
      <c r="R349" s="482"/>
      <c r="S349" s="482"/>
      <c r="T349" s="482"/>
      <c r="U349" s="482"/>
    </row>
    <row r="350" spans="1:21" ht="18.75">
      <c r="A350" s="565">
        <v>341</v>
      </c>
      <c r="B350" s="566" t="s">
        <v>267</v>
      </c>
      <c r="C350" s="567" t="s">
        <v>305</v>
      </c>
      <c r="D350" s="568">
        <v>8</v>
      </c>
      <c r="E350" s="569">
        <v>2547.8999999999996</v>
      </c>
      <c r="F350" s="601"/>
      <c r="G350" s="571">
        <v>2547.8999999999996</v>
      </c>
      <c r="H350" s="572">
        <v>20383.199999999997</v>
      </c>
      <c r="I350" s="573" t="s">
        <v>406</v>
      </c>
      <c r="J350" s="574" t="s">
        <v>626</v>
      </c>
      <c r="K350" s="449">
        <v>2235</v>
      </c>
      <c r="L350" s="449"/>
      <c r="M350" s="449"/>
      <c r="N350" s="449"/>
      <c r="O350" s="449"/>
      <c r="P350" s="449"/>
      <c r="Q350" s="449"/>
      <c r="R350" s="449"/>
      <c r="S350" s="449"/>
      <c r="T350" s="449"/>
      <c r="U350" s="449"/>
    </row>
    <row r="351" spans="1:21" ht="18.75">
      <c r="A351" s="565">
        <v>342</v>
      </c>
      <c r="B351" s="566" t="s">
        <v>268</v>
      </c>
      <c r="C351" s="567" t="s">
        <v>305</v>
      </c>
      <c r="D351" s="568">
        <v>8</v>
      </c>
      <c r="E351" s="569">
        <v>2547.8999999999996</v>
      </c>
      <c r="F351" s="570"/>
      <c r="G351" s="571">
        <v>2547.8999999999996</v>
      </c>
      <c r="H351" s="572">
        <v>20383.199999999997</v>
      </c>
      <c r="I351" s="573" t="s">
        <v>406</v>
      </c>
      <c r="J351" s="574" t="s">
        <v>626</v>
      </c>
      <c r="K351" s="449">
        <v>2235</v>
      </c>
      <c r="L351" s="449"/>
      <c r="M351" s="449"/>
      <c r="N351" s="449"/>
      <c r="O351" s="449"/>
      <c r="P351" s="449"/>
      <c r="Q351" s="449"/>
      <c r="R351" s="449"/>
      <c r="S351" s="449"/>
      <c r="T351" s="449"/>
      <c r="U351" s="449"/>
    </row>
    <row r="352" spans="1:21" ht="18.75">
      <c r="A352" s="565">
        <v>343</v>
      </c>
      <c r="B352" s="578" t="s">
        <v>846</v>
      </c>
      <c r="C352" s="578" t="s">
        <v>305</v>
      </c>
      <c r="D352" s="568">
        <v>8</v>
      </c>
      <c r="E352" s="569">
        <v>2547.8999999999996</v>
      </c>
      <c r="F352" s="570"/>
      <c r="G352" s="571">
        <v>2547.8999999999996</v>
      </c>
      <c r="H352" s="572">
        <v>20383.199999999997</v>
      </c>
      <c r="I352" s="573" t="s">
        <v>406</v>
      </c>
      <c r="J352" s="574" t="s">
        <v>626</v>
      </c>
      <c r="K352" s="449">
        <v>2235</v>
      </c>
      <c r="L352" s="449"/>
      <c r="M352" s="449"/>
      <c r="N352" s="449"/>
      <c r="O352" s="449"/>
      <c r="P352" s="449"/>
      <c r="Q352" s="449"/>
      <c r="R352" s="449"/>
      <c r="S352" s="449"/>
      <c r="T352" s="449"/>
      <c r="U352" s="449"/>
    </row>
    <row r="353" spans="1:21" ht="18.75">
      <c r="A353" s="565">
        <v>344</v>
      </c>
      <c r="B353" s="578" t="s">
        <v>847</v>
      </c>
      <c r="C353" s="578" t="s">
        <v>305</v>
      </c>
      <c r="D353" s="568">
        <v>4</v>
      </c>
      <c r="E353" s="569">
        <v>2547.8999999999996</v>
      </c>
      <c r="F353" s="570"/>
      <c r="G353" s="571">
        <v>2547.8999999999996</v>
      </c>
      <c r="H353" s="572">
        <v>10191.599999999999</v>
      </c>
      <c r="I353" s="573" t="s">
        <v>406</v>
      </c>
      <c r="J353" s="574" t="s">
        <v>626</v>
      </c>
      <c r="K353" s="449">
        <v>2235</v>
      </c>
      <c r="L353" s="449"/>
      <c r="M353" s="449"/>
      <c r="N353" s="449"/>
      <c r="O353" s="449"/>
      <c r="P353" s="449"/>
      <c r="Q353" s="449"/>
      <c r="R353" s="449"/>
      <c r="S353" s="449"/>
      <c r="T353" s="449"/>
      <c r="U353" s="449"/>
    </row>
    <row r="354" spans="1:21" ht="18.75">
      <c r="A354" s="565">
        <v>345</v>
      </c>
      <c r="B354" s="566" t="s">
        <v>269</v>
      </c>
      <c r="C354" s="567" t="s">
        <v>305</v>
      </c>
      <c r="D354" s="568">
        <v>4</v>
      </c>
      <c r="E354" s="569">
        <v>0</v>
      </c>
      <c r="F354" s="570"/>
      <c r="G354" s="571">
        <v>0</v>
      </c>
      <c r="H354" s="572">
        <v>0</v>
      </c>
      <c r="I354" s="573"/>
      <c r="J354" s="574"/>
      <c r="K354" s="449"/>
      <c r="L354" s="449"/>
      <c r="M354" s="449"/>
      <c r="N354" s="449"/>
      <c r="O354" s="449"/>
      <c r="P354" s="449"/>
      <c r="Q354" s="449"/>
      <c r="R354" s="449"/>
      <c r="S354" s="449"/>
      <c r="T354" s="449"/>
      <c r="U354" s="449"/>
    </row>
    <row r="355" spans="1:21" ht="18.75">
      <c r="A355" s="565">
        <v>346</v>
      </c>
      <c r="B355" s="578" t="s">
        <v>848</v>
      </c>
      <c r="C355" s="578"/>
      <c r="D355" s="568">
        <v>4</v>
      </c>
      <c r="E355" s="569">
        <v>5471.9999999999991</v>
      </c>
      <c r="F355" s="570">
        <v>875.51999999999987</v>
      </c>
      <c r="G355" s="571">
        <v>6347.5199999999986</v>
      </c>
      <c r="H355" s="572">
        <v>25390.079999999994</v>
      </c>
      <c r="I355" s="573" t="s">
        <v>1445</v>
      </c>
      <c r="J355" s="575" t="s">
        <v>415</v>
      </c>
      <c r="K355" s="449">
        <v>4800</v>
      </c>
      <c r="L355" s="449"/>
      <c r="M355" s="449"/>
      <c r="N355" s="449"/>
      <c r="O355" s="449"/>
      <c r="P355" s="449"/>
      <c r="Q355" s="449"/>
      <c r="R355" s="449"/>
      <c r="S355" s="449"/>
      <c r="T355" s="449"/>
      <c r="U355" s="449"/>
    </row>
    <row r="356" spans="1:21" ht="18.75">
      <c r="A356" s="565">
        <v>347</v>
      </c>
      <c r="B356" s="566" t="s">
        <v>270</v>
      </c>
      <c r="C356" s="567" t="s">
        <v>305</v>
      </c>
      <c r="D356" s="568">
        <v>8</v>
      </c>
      <c r="E356" s="569">
        <v>5471.9999999999991</v>
      </c>
      <c r="F356" s="570">
        <v>875.51999999999987</v>
      </c>
      <c r="G356" s="571">
        <v>6347.5199999999986</v>
      </c>
      <c r="H356" s="572">
        <v>50780.159999999989</v>
      </c>
      <c r="I356" s="573" t="s">
        <v>1445</v>
      </c>
      <c r="J356" s="575" t="s">
        <v>415</v>
      </c>
      <c r="K356" s="449">
        <v>4800</v>
      </c>
      <c r="L356" s="449"/>
      <c r="M356" s="449"/>
      <c r="N356" s="449"/>
      <c r="O356" s="449"/>
      <c r="P356" s="449"/>
      <c r="Q356" s="449"/>
      <c r="R356" s="449"/>
      <c r="S356" s="449"/>
      <c r="T356" s="449"/>
      <c r="U356" s="449"/>
    </row>
    <row r="357" spans="1:21" ht="18.75">
      <c r="A357" s="565">
        <v>348</v>
      </c>
      <c r="B357" s="578" t="s">
        <v>849</v>
      </c>
      <c r="C357" s="578" t="s">
        <v>305</v>
      </c>
      <c r="D357" s="568">
        <v>4</v>
      </c>
      <c r="E357" s="569">
        <v>4104</v>
      </c>
      <c r="F357" s="580">
        <v>656.64</v>
      </c>
      <c r="G357" s="571">
        <v>4760.6400000000003</v>
      </c>
      <c r="H357" s="572">
        <v>19042.560000000001</v>
      </c>
      <c r="I357" s="573" t="s">
        <v>356</v>
      </c>
      <c r="J357" s="574" t="s">
        <v>1446</v>
      </c>
      <c r="K357" s="79">
        <v>3600</v>
      </c>
      <c r="L357" s="449"/>
      <c r="M357" s="449"/>
      <c r="N357" s="449"/>
      <c r="O357" s="449"/>
      <c r="P357" s="449"/>
      <c r="Q357" s="449"/>
      <c r="R357" s="449"/>
      <c r="S357" s="449"/>
      <c r="T357" s="449"/>
      <c r="U357" s="449"/>
    </row>
    <row r="358" spans="1:21" ht="18.75">
      <c r="A358" s="565">
        <v>349</v>
      </c>
      <c r="B358" s="578" t="s">
        <v>850</v>
      </c>
      <c r="C358" s="578" t="s">
        <v>305</v>
      </c>
      <c r="D358" s="568">
        <v>4</v>
      </c>
      <c r="E358" s="569">
        <v>4104</v>
      </c>
      <c r="F358" s="580">
        <v>656.64</v>
      </c>
      <c r="G358" s="571">
        <v>4760.6400000000003</v>
      </c>
      <c r="H358" s="572">
        <v>19042.560000000001</v>
      </c>
      <c r="I358" s="573" t="s">
        <v>356</v>
      </c>
      <c r="J358" s="574" t="s">
        <v>1446</v>
      </c>
      <c r="K358" s="79">
        <v>3600</v>
      </c>
      <c r="L358" s="449"/>
      <c r="M358" s="449"/>
      <c r="N358" s="449"/>
      <c r="O358" s="449"/>
      <c r="P358" s="449"/>
      <c r="Q358" s="449"/>
      <c r="R358" s="449"/>
      <c r="S358" s="449"/>
      <c r="T358" s="449"/>
      <c r="U358" s="449"/>
    </row>
    <row r="359" spans="1:21" ht="18.75">
      <c r="A359" s="565">
        <v>350</v>
      </c>
      <c r="B359" s="578" t="s">
        <v>851</v>
      </c>
      <c r="C359" s="578" t="s">
        <v>305</v>
      </c>
      <c r="D359" s="568">
        <v>4</v>
      </c>
      <c r="E359" s="569">
        <v>4104</v>
      </c>
      <c r="F359" s="580">
        <v>656.64</v>
      </c>
      <c r="G359" s="571">
        <v>4760.6400000000003</v>
      </c>
      <c r="H359" s="572">
        <v>19042.560000000001</v>
      </c>
      <c r="I359" s="573" t="s">
        <v>356</v>
      </c>
      <c r="J359" s="574" t="s">
        <v>1446</v>
      </c>
      <c r="K359" s="79">
        <v>3600</v>
      </c>
      <c r="L359" s="449"/>
      <c r="M359" s="449"/>
      <c r="N359" s="449"/>
      <c r="O359" s="449"/>
      <c r="P359" s="449"/>
      <c r="Q359" s="449"/>
      <c r="R359" s="449"/>
      <c r="S359" s="449"/>
      <c r="T359" s="449"/>
      <c r="U359" s="449"/>
    </row>
    <row r="360" spans="1:21" ht="18.75">
      <c r="A360" s="565">
        <v>351</v>
      </c>
      <c r="B360" s="578" t="s">
        <v>852</v>
      </c>
      <c r="C360" s="578" t="s">
        <v>305</v>
      </c>
      <c r="D360" s="568">
        <v>4</v>
      </c>
      <c r="E360" s="569">
        <v>4104</v>
      </c>
      <c r="F360" s="580">
        <v>656.64</v>
      </c>
      <c r="G360" s="571">
        <v>4760.6400000000003</v>
      </c>
      <c r="H360" s="572">
        <v>19042.560000000001</v>
      </c>
      <c r="I360" s="573" t="s">
        <v>356</v>
      </c>
      <c r="J360" s="574" t="s">
        <v>1446</v>
      </c>
      <c r="K360" s="79">
        <v>3600</v>
      </c>
      <c r="L360" s="449"/>
      <c r="M360" s="449"/>
      <c r="N360" s="449"/>
      <c r="O360" s="449"/>
      <c r="P360" s="449"/>
      <c r="Q360" s="449"/>
      <c r="R360" s="449"/>
      <c r="S360" s="449"/>
      <c r="T360" s="449"/>
      <c r="U360" s="449"/>
    </row>
    <row r="361" spans="1:21" ht="18.75">
      <c r="A361" s="565">
        <v>352</v>
      </c>
      <c r="B361" s="578" t="s">
        <v>853</v>
      </c>
      <c r="C361" s="578" t="s">
        <v>305</v>
      </c>
      <c r="D361" s="568">
        <v>4</v>
      </c>
      <c r="E361" s="569">
        <v>4104</v>
      </c>
      <c r="F361" s="580">
        <v>656.64</v>
      </c>
      <c r="G361" s="571">
        <v>4760.6400000000003</v>
      </c>
      <c r="H361" s="572">
        <v>19042.560000000001</v>
      </c>
      <c r="I361" s="573" t="s">
        <v>356</v>
      </c>
      <c r="J361" s="574" t="s">
        <v>1446</v>
      </c>
      <c r="K361" s="79">
        <v>3600</v>
      </c>
      <c r="L361" s="449"/>
      <c r="M361" s="449"/>
      <c r="N361" s="449"/>
      <c r="O361" s="449"/>
      <c r="P361" s="449"/>
      <c r="Q361" s="449"/>
      <c r="R361" s="449"/>
      <c r="S361" s="449"/>
      <c r="T361" s="449"/>
      <c r="U361" s="449"/>
    </row>
    <row r="362" spans="1:21" ht="24">
      <c r="A362" s="565">
        <v>353</v>
      </c>
      <c r="B362" s="566" t="s">
        <v>271</v>
      </c>
      <c r="C362" s="567" t="s">
        <v>305</v>
      </c>
      <c r="D362" s="568">
        <v>24</v>
      </c>
      <c r="E362" s="569">
        <v>1869.6</v>
      </c>
      <c r="F362" s="570">
        <v>299.13599999999997</v>
      </c>
      <c r="G362" s="571">
        <v>2168.7359999999999</v>
      </c>
      <c r="H362" s="572">
        <v>52049.663999999997</v>
      </c>
      <c r="I362" s="573" t="s">
        <v>393</v>
      </c>
      <c r="J362" s="585" t="s">
        <v>1447</v>
      </c>
      <c r="K362" s="449">
        <v>1640</v>
      </c>
      <c r="L362" s="449"/>
      <c r="M362" s="449"/>
      <c r="N362" s="449"/>
      <c r="O362" s="449"/>
      <c r="P362" s="449"/>
      <c r="Q362" s="449"/>
      <c r="R362" s="449"/>
      <c r="S362" s="449"/>
      <c r="T362" s="449"/>
      <c r="U362" s="449"/>
    </row>
    <row r="363" spans="1:21" ht="18.75">
      <c r="A363" s="565">
        <v>354</v>
      </c>
      <c r="B363" s="578" t="s">
        <v>854</v>
      </c>
      <c r="C363" s="578" t="s">
        <v>305</v>
      </c>
      <c r="D363" s="602">
        <v>30</v>
      </c>
      <c r="E363" s="569">
        <v>0</v>
      </c>
      <c r="F363" s="570"/>
      <c r="G363" s="571">
        <v>0</v>
      </c>
      <c r="H363" s="572">
        <v>0</v>
      </c>
      <c r="I363" s="573"/>
      <c r="J363" s="574"/>
      <c r="K363" s="449"/>
      <c r="L363" s="449"/>
      <c r="M363" s="449"/>
      <c r="N363" s="449"/>
      <c r="O363" s="449"/>
      <c r="P363" s="449"/>
      <c r="Q363" s="449"/>
      <c r="R363" s="449"/>
      <c r="S363" s="449"/>
      <c r="T363" s="449"/>
      <c r="U363" s="449"/>
    </row>
    <row r="364" spans="1:21" ht="24">
      <c r="A364" s="565">
        <v>355</v>
      </c>
      <c r="B364" s="578" t="s">
        <v>855</v>
      </c>
      <c r="C364" s="578" t="s">
        <v>305</v>
      </c>
      <c r="D364" s="602">
        <v>30</v>
      </c>
      <c r="E364" s="569">
        <v>1385.1</v>
      </c>
      <c r="F364" s="570">
        <v>221.61599999999999</v>
      </c>
      <c r="G364" s="571">
        <v>1606.7159999999999</v>
      </c>
      <c r="H364" s="572">
        <v>48201.479999999996</v>
      </c>
      <c r="I364" s="573" t="s">
        <v>416</v>
      </c>
      <c r="J364" s="600" t="s">
        <v>432</v>
      </c>
      <c r="K364" s="449">
        <v>1215</v>
      </c>
      <c r="L364" s="449"/>
      <c r="M364" s="449"/>
      <c r="N364" s="449"/>
      <c r="O364" s="449"/>
      <c r="P364" s="449"/>
      <c r="Q364" s="449"/>
      <c r="R364" s="449"/>
      <c r="S364" s="449"/>
      <c r="T364" s="449"/>
      <c r="U364" s="449"/>
    </row>
    <row r="365" spans="1:21" ht="18.75">
      <c r="A365" s="565">
        <v>356</v>
      </c>
      <c r="B365" s="566" t="s">
        <v>272</v>
      </c>
      <c r="C365" s="567" t="s">
        <v>305</v>
      </c>
      <c r="D365" s="568">
        <v>100</v>
      </c>
      <c r="E365" s="569">
        <v>1720.2599999999998</v>
      </c>
      <c r="F365" s="570">
        <v>275.24159999999995</v>
      </c>
      <c r="G365" s="571">
        <v>1995.5015999999996</v>
      </c>
      <c r="H365" s="572">
        <v>199550.15999999997</v>
      </c>
      <c r="I365" s="573" t="s">
        <v>367</v>
      </c>
      <c r="J365" s="574" t="s">
        <v>465</v>
      </c>
      <c r="K365" s="449">
        <v>1509</v>
      </c>
      <c r="L365" s="449"/>
      <c r="M365" s="449"/>
      <c r="N365" s="449"/>
      <c r="O365" s="449"/>
      <c r="P365" s="449"/>
      <c r="Q365" s="449"/>
      <c r="R365" s="449"/>
      <c r="S365" s="449"/>
      <c r="T365" s="449"/>
      <c r="U365" s="449"/>
    </row>
    <row r="366" spans="1:21" ht="18.75">
      <c r="A366" s="565">
        <v>357</v>
      </c>
      <c r="B366" s="566" t="s">
        <v>273</v>
      </c>
      <c r="C366" s="567" t="s">
        <v>305</v>
      </c>
      <c r="D366" s="568">
        <v>100</v>
      </c>
      <c r="E366" s="569">
        <v>1720.2599999999998</v>
      </c>
      <c r="F366" s="570">
        <v>275.24159999999995</v>
      </c>
      <c r="G366" s="571">
        <v>1995.5015999999996</v>
      </c>
      <c r="H366" s="572">
        <v>199550.15999999997</v>
      </c>
      <c r="I366" s="573" t="s">
        <v>367</v>
      </c>
      <c r="J366" s="574" t="s">
        <v>465</v>
      </c>
      <c r="K366" s="449">
        <v>1509</v>
      </c>
      <c r="L366" s="449"/>
      <c r="M366" s="449"/>
      <c r="N366" s="449"/>
      <c r="O366" s="449"/>
      <c r="P366" s="449"/>
      <c r="Q366" s="449"/>
      <c r="R366" s="449"/>
      <c r="S366" s="449"/>
      <c r="T366" s="449"/>
      <c r="U366" s="449"/>
    </row>
    <row r="367" spans="1:21" ht="18.75">
      <c r="A367" s="565">
        <v>358</v>
      </c>
      <c r="B367" s="566" t="s">
        <v>274</v>
      </c>
      <c r="C367" s="567" t="s">
        <v>305</v>
      </c>
      <c r="D367" s="568">
        <v>20</v>
      </c>
      <c r="E367" s="569">
        <v>1720.2599999999998</v>
      </c>
      <c r="F367" s="570">
        <v>275.24159999999995</v>
      </c>
      <c r="G367" s="571">
        <v>1995.5015999999996</v>
      </c>
      <c r="H367" s="572">
        <v>39910.031999999992</v>
      </c>
      <c r="I367" s="573" t="s">
        <v>367</v>
      </c>
      <c r="J367" s="574" t="s">
        <v>465</v>
      </c>
      <c r="K367" s="449">
        <v>1509</v>
      </c>
      <c r="L367" s="449"/>
      <c r="M367" s="449"/>
      <c r="N367" s="449"/>
      <c r="O367" s="449"/>
      <c r="P367" s="449"/>
      <c r="Q367" s="449"/>
      <c r="R367" s="449"/>
      <c r="S367" s="449"/>
      <c r="T367" s="449"/>
      <c r="U367" s="449"/>
    </row>
    <row r="368" spans="1:21" ht="18.75">
      <c r="A368" s="565">
        <v>359</v>
      </c>
      <c r="B368" s="566" t="s">
        <v>275</v>
      </c>
      <c r="C368" s="567" t="s">
        <v>305</v>
      </c>
      <c r="D368" s="568">
        <v>20</v>
      </c>
      <c r="E368" s="569">
        <v>1720.2599999999998</v>
      </c>
      <c r="F368" s="570">
        <v>275.24159999999995</v>
      </c>
      <c r="G368" s="571">
        <v>1995.5015999999996</v>
      </c>
      <c r="H368" s="572">
        <v>39910.031999999992</v>
      </c>
      <c r="I368" s="573" t="s">
        <v>367</v>
      </c>
      <c r="J368" s="574" t="s">
        <v>465</v>
      </c>
      <c r="K368" s="449">
        <v>1509</v>
      </c>
      <c r="L368" s="449"/>
      <c r="M368" s="449"/>
      <c r="N368" s="449"/>
      <c r="O368" s="449"/>
      <c r="P368" s="449"/>
      <c r="Q368" s="449"/>
      <c r="R368" s="449"/>
      <c r="S368" s="449"/>
      <c r="T368" s="449"/>
      <c r="U368" s="449"/>
    </row>
    <row r="369" spans="1:21" ht="18.75">
      <c r="A369" s="565">
        <v>360</v>
      </c>
      <c r="B369" s="566" t="s">
        <v>276</v>
      </c>
      <c r="C369" s="567" t="s">
        <v>305</v>
      </c>
      <c r="D369" s="568">
        <v>4</v>
      </c>
      <c r="E369" s="569">
        <v>1720.2599999999998</v>
      </c>
      <c r="F369" s="570">
        <v>275.24159999999995</v>
      </c>
      <c r="G369" s="571">
        <v>1995.5015999999996</v>
      </c>
      <c r="H369" s="572">
        <v>7982.0063999999984</v>
      </c>
      <c r="I369" s="573" t="s">
        <v>367</v>
      </c>
      <c r="J369" s="574" t="s">
        <v>465</v>
      </c>
      <c r="K369" s="449">
        <v>1509</v>
      </c>
      <c r="L369" s="449"/>
      <c r="M369" s="449"/>
      <c r="N369" s="449"/>
      <c r="O369" s="449"/>
      <c r="P369" s="449"/>
      <c r="Q369" s="449"/>
      <c r="R369" s="449"/>
      <c r="S369" s="449"/>
      <c r="T369" s="449"/>
      <c r="U369" s="449"/>
    </row>
    <row r="370" spans="1:21" ht="18.75">
      <c r="A370" s="565">
        <v>361</v>
      </c>
      <c r="B370" s="566" t="s">
        <v>277</v>
      </c>
      <c r="C370" s="567" t="s">
        <v>305</v>
      </c>
      <c r="D370" s="568">
        <v>12</v>
      </c>
      <c r="E370" s="569">
        <v>1652.9999999999998</v>
      </c>
      <c r="F370" s="570">
        <v>264.47999999999996</v>
      </c>
      <c r="G370" s="571">
        <v>1917.4799999999998</v>
      </c>
      <c r="H370" s="572">
        <v>23009.759999999998</v>
      </c>
      <c r="I370" s="573" t="s">
        <v>464</v>
      </c>
      <c r="J370" s="574" t="s">
        <v>465</v>
      </c>
      <c r="K370" s="449">
        <v>1450</v>
      </c>
      <c r="L370" s="449"/>
      <c r="M370" s="449"/>
      <c r="N370" s="449"/>
      <c r="O370" s="449"/>
      <c r="P370" s="449"/>
      <c r="Q370" s="449"/>
      <c r="R370" s="449"/>
      <c r="S370" s="449"/>
      <c r="T370" s="449"/>
      <c r="U370" s="449"/>
    </row>
    <row r="371" spans="1:21" ht="18.75">
      <c r="A371" s="565">
        <v>362</v>
      </c>
      <c r="B371" s="578" t="s">
        <v>856</v>
      </c>
      <c r="C371" s="578" t="s">
        <v>305</v>
      </c>
      <c r="D371" s="568">
        <v>4</v>
      </c>
      <c r="E371" s="569">
        <v>0</v>
      </c>
      <c r="F371" s="570"/>
      <c r="G371" s="571">
        <v>0</v>
      </c>
      <c r="H371" s="572">
        <v>0</v>
      </c>
      <c r="I371" s="573"/>
      <c r="J371" s="574"/>
      <c r="K371" s="449"/>
      <c r="L371" s="449"/>
      <c r="M371" s="449"/>
      <c r="N371" s="449"/>
      <c r="O371" s="449"/>
      <c r="P371" s="449"/>
      <c r="Q371" s="449"/>
      <c r="R371" s="449"/>
      <c r="S371" s="449"/>
      <c r="T371" s="449"/>
      <c r="U371" s="449"/>
    </row>
    <row r="372" spans="1:21" ht="24">
      <c r="A372" s="565">
        <v>363</v>
      </c>
      <c r="B372" s="566" t="s">
        <v>278</v>
      </c>
      <c r="C372" s="567" t="s">
        <v>305</v>
      </c>
      <c r="D372" s="568">
        <v>16</v>
      </c>
      <c r="E372" s="569">
        <v>1869.6</v>
      </c>
      <c r="F372" s="570">
        <v>299.13599999999997</v>
      </c>
      <c r="G372" s="571">
        <v>2168.7359999999999</v>
      </c>
      <c r="H372" s="572">
        <v>34699.775999999998</v>
      </c>
      <c r="I372" s="573" t="s">
        <v>393</v>
      </c>
      <c r="J372" s="585" t="s">
        <v>1447</v>
      </c>
      <c r="K372" s="449">
        <v>1640</v>
      </c>
      <c r="L372" s="449"/>
      <c r="M372" s="449"/>
      <c r="N372" s="449"/>
      <c r="O372" s="449"/>
      <c r="P372" s="449"/>
      <c r="Q372" s="449"/>
      <c r="R372" s="449"/>
      <c r="S372" s="449"/>
      <c r="T372" s="449"/>
      <c r="U372" s="449"/>
    </row>
    <row r="373" spans="1:21" ht="18.75">
      <c r="A373" s="565">
        <v>364</v>
      </c>
      <c r="B373" s="578" t="s">
        <v>857</v>
      </c>
      <c r="C373" s="578" t="s">
        <v>305</v>
      </c>
      <c r="D373" s="568">
        <v>4</v>
      </c>
      <c r="E373" s="569">
        <v>0</v>
      </c>
      <c r="F373" s="570"/>
      <c r="G373" s="571">
        <v>0</v>
      </c>
      <c r="H373" s="572">
        <v>0</v>
      </c>
      <c r="I373" s="573"/>
      <c r="J373" s="574"/>
      <c r="K373" s="449"/>
      <c r="L373" s="449"/>
      <c r="M373" s="449"/>
      <c r="N373" s="449"/>
      <c r="O373" s="449"/>
      <c r="P373" s="449"/>
      <c r="Q373" s="449"/>
      <c r="R373" s="449"/>
      <c r="S373" s="449"/>
      <c r="T373" s="449"/>
      <c r="U373" s="449"/>
    </row>
    <row r="374" spans="1:21" ht="24">
      <c r="A374" s="565">
        <v>365</v>
      </c>
      <c r="B374" s="578" t="s">
        <v>858</v>
      </c>
      <c r="C374" s="578" t="s">
        <v>305</v>
      </c>
      <c r="D374" s="568">
        <v>4</v>
      </c>
      <c r="E374" s="569">
        <v>1869.6</v>
      </c>
      <c r="F374" s="570">
        <v>299.13599999999997</v>
      </c>
      <c r="G374" s="571">
        <v>2168.7359999999999</v>
      </c>
      <c r="H374" s="572">
        <v>8674.9439999999995</v>
      </c>
      <c r="I374" s="573" t="s">
        <v>393</v>
      </c>
      <c r="J374" s="585" t="s">
        <v>1447</v>
      </c>
      <c r="K374" s="449">
        <v>1640</v>
      </c>
      <c r="L374" s="449"/>
      <c r="M374" s="449"/>
      <c r="N374" s="449"/>
      <c r="O374" s="449"/>
      <c r="P374" s="449"/>
      <c r="Q374" s="449"/>
      <c r="R374" s="449"/>
      <c r="S374" s="449"/>
      <c r="T374" s="449"/>
      <c r="U374" s="449"/>
    </row>
    <row r="375" spans="1:21" ht="24">
      <c r="A375" s="565">
        <v>366</v>
      </c>
      <c r="B375" s="566" t="s">
        <v>279</v>
      </c>
      <c r="C375" s="567" t="s">
        <v>305</v>
      </c>
      <c r="D375" s="568">
        <v>20</v>
      </c>
      <c r="E375" s="569">
        <v>1869.6</v>
      </c>
      <c r="F375" s="570">
        <v>299.13599999999997</v>
      </c>
      <c r="G375" s="571">
        <v>2168.7359999999999</v>
      </c>
      <c r="H375" s="572">
        <v>43374.720000000001</v>
      </c>
      <c r="I375" s="573" t="s">
        <v>393</v>
      </c>
      <c r="J375" s="585" t="s">
        <v>1447</v>
      </c>
      <c r="K375" s="449">
        <v>1640</v>
      </c>
      <c r="L375" s="449"/>
      <c r="M375" s="449"/>
      <c r="N375" s="449"/>
      <c r="O375" s="449"/>
      <c r="P375" s="449"/>
      <c r="Q375" s="449"/>
      <c r="R375" s="449"/>
      <c r="S375" s="449"/>
      <c r="T375" s="449"/>
      <c r="U375" s="449"/>
    </row>
    <row r="376" spans="1:21" ht="18.75">
      <c r="A376" s="565">
        <v>367</v>
      </c>
      <c r="B376" s="578" t="s">
        <v>859</v>
      </c>
      <c r="C376" s="578" t="s">
        <v>305</v>
      </c>
      <c r="D376" s="568">
        <v>4</v>
      </c>
      <c r="E376" s="569">
        <v>1220.9399999999998</v>
      </c>
      <c r="F376" s="570">
        <v>195.35039999999998</v>
      </c>
      <c r="G376" s="571">
        <v>1416.2903999999999</v>
      </c>
      <c r="H376" s="572">
        <v>5665.1615999999995</v>
      </c>
      <c r="I376" s="573" t="s">
        <v>367</v>
      </c>
      <c r="J376" s="574" t="s">
        <v>465</v>
      </c>
      <c r="K376" s="449">
        <v>1071</v>
      </c>
      <c r="L376" s="449"/>
      <c r="M376" s="449"/>
      <c r="N376" s="449"/>
      <c r="O376" s="449"/>
      <c r="P376" s="449"/>
      <c r="Q376" s="449"/>
      <c r="R376" s="449"/>
      <c r="S376" s="449"/>
      <c r="T376" s="449"/>
      <c r="U376" s="449"/>
    </row>
    <row r="377" spans="1:21" ht="24">
      <c r="A377" s="565">
        <v>368</v>
      </c>
      <c r="B377" s="566" t="s">
        <v>280</v>
      </c>
      <c r="C377" s="567" t="s">
        <v>305</v>
      </c>
      <c r="D377" s="568">
        <v>20</v>
      </c>
      <c r="E377" s="569">
        <v>1869.6</v>
      </c>
      <c r="F377" s="570">
        <v>299.13599999999997</v>
      </c>
      <c r="G377" s="571">
        <v>2168.7359999999999</v>
      </c>
      <c r="H377" s="572">
        <v>43374.720000000001</v>
      </c>
      <c r="I377" s="573" t="s">
        <v>459</v>
      </c>
      <c r="J377" s="600" t="s">
        <v>432</v>
      </c>
      <c r="K377" s="449">
        <v>1640</v>
      </c>
      <c r="L377" s="449"/>
      <c r="M377" s="449"/>
      <c r="N377" s="449"/>
      <c r="O377" s="449"/>
      <c r="P377" s="449"/>
      <c r="Q377" s="449"/>
      <c r="R377" s="449"/>
      <c r="S377" s="449"/>
      <c r="T377" s="449"/>
      <c r="U377" s="449"/>
    </row>
    <row r="378" spans="1:21" ht="18.75">
      <c r="A378" s="565">
        <v>369</v>
      </c>
      <c r="B378" s="566" t="s">
        <v>281</v>
      </c>
      <c r="C378" s="567" t="s">
        <v>305</v>
      </c>
      <c r="D378" s="568">
        <v>20</v>
      </c>
      <c r="E378" s="569">
        <v>1720.2599999999998</v>
      </c>
      <c r="F378" s="570">
        <v>275.24159999999995</v>
      </c>
      <c r="G378" s="571">
        <v>1995.5015999999996</v>
      </c>
      <c r="H378" s="572">
        <v>39910.031999999992</v>
      </c>
      <c r="I378" s="573" t="s">
        <v>367</v>
      </c>
      <c r="J378" s="574" t="s">
        <v>465</v>
      </c>
      <c r="K378" s="449">
        <v>1509</v>
      </c>
      <c r="L378" s="449"/>
      <c r="M378" s="449"/>
      <c r="N378" s="449"/>
      <c r="O378" s="449"/>
      <c r="P378" s="449"/>
      <c r="Q378" s="449"/>
      <c r="R378" s="449"/>
      <c r="S378" s="449"/>
      <c r="T378" s="449"/>
      <c r="U378" s="449"/>
    </row>
    <row r="379" spans="1:21" ht="18.75">
      <c r="A379" s="565">
        <v>370</v>
      </c>
      <c r="B379" s="578" t="s">
        <v>860</v>
      </c>
      <c r="C379" s="578" t="s">
        <v>305</v>
      </c>
      <c r="D379" s="568">
        <v>4</v>
      </c>
      <c r="E379" s="569">
        <v>0</v>
      </c>
      <c r="F379" s="570"/>
      <c r="G379" s="571">
        <v>0</v>
      </c>
      <c r="H379" s="572">
        <v>0</v>
      </c>
      <c r="I379" s="573"/>
      <c r="J379" s="574"/>
      <c r="K379" s="449"/>
      <c r="L379" s="449"/>
      <c r="M379" s="449"/>
      <c r="N379" s="449"/>
      <c r="O379" s="449"/>
      <c r="P379" s="449"/>
      <c r="Q379" s="449"/>
      <c r="R379" s="449"/>
      <c r="S379" s="449"/>
      <c r="T379" s="449"/>
      <c r="U379" s="449"/>
    </row>
    <row r="380" spans="1:21" ht="24">
      <c r="A380" s="565">
        <v>371</v>
      </c>
      <c r="B380" s="566" t="s">
        <v>282</v>
      </c>
      <c r="C380" s="567" t="s">
        <v>305</v>
      </c>
      <c r="D380" s="568">
        <v>20</v>
      </c>
      <c r="E380" s="569">
        <v>1652.9999999999998</v>
      </c>
      <c r="F380" s="570"/>
      <c r="G380" s="571">
        <v>1652.9999999999998</v>
      </c>
      <c r="H380" s="572">
        <v>33059.999999999993</v>
      </c>
      <c r="I380" s="573" t="s">
        <v>459</v>
      </c>
      <c r="J380" s="600" t="s">
        <v>432</v>
      </c>
      <c r="K380" s="449">
        <v>1450</v>
      </c>
      <c r="L380" s="449"/>
      <c r="M380" s="449"/>
      <c r="N380" s="449"/>
      <c r="O380" s="449"/>
      <c r="P380" s="449"/>
      <c r="Q380" s="449"/>
      <c r="R380" s="449"/>
      <c r="S380" s="449"/>
      <c r="T380" s="449"/>
      <c r="U380" s="449"/>
    </row>
    <row r="381" spans="1:21" ht="18.75">
      <c r="A381" s="565">
        <v>372</v>
      </c>
      <c r="B381" s="578" t="s">
        <v>861</v>
      </c>
      <c r="C381" s="578" t="s">
        <v>305</v>
      </c>
      <c r="D381" s="568">
        <v>4</v>
      </c>
      <c r="E381" s="569">
        <v>0</v>
      </c>
      <c r="F381" s="570"/>
      <c r="G381" s="571">
        <v>0</v>
      </c>
      <c r="H381" s="572">
        <v>0</v>
      </c>
      <c r="I381" s="573"/>
      <c r="J381" s="574"/>
      <c r="K381" s="449"/>
      <c r="L381" s="449"/>
      <c r="M381" s="449"/>
      <c r="N381" s="449"/>
      <c r="O381" s="449"/>
      <c r="P381" s="449"/>
      <c r="Q381" s="449"/>
      <c r="R381" s="449"/>
      <c r="S381" s="449"/>
      <c r="T381" s="449"/>
      <c r="U381" s="449"/>
    </row>
    <row r="382" spans="1:21" ht="18.75">
      <c r="A382" s="565">
        <v>373</v>
      </c>
      <c r="B382" s="578" t="s">
        <v>862</v>
      </c>
      <c r="C382" s="578" t="s">
        <v>305</v>
      </c>
      <c r="D382" s="568">
        <v>4</v>
      </c>
      <c r="E382" s="569">
        <v>0</v>
      </c>
      <c r="F382" s="570"/>
      <c r="G382" s="571">
        <v>0</v>
      </c>
      <c r="H382" s="572">
        <v>0</v>
      </c>
      <c r="I382" s="573"/>
      <c r="J382" s="574"/>
      <c r="K382" s="449"/>
      <c r="L382" s="449"/>
      <c r="M382" s="449"/>
      <c r="N382" s="449"/>
      <c r="O382" s="449"/>
      <c r="P382" s="449"/>
      <c r="Q382" s="449"/>
      <c r="R382" s="449"/>
      <c r="S382" s="449"/>
      <c r="T382" s="449"/>
      <c r="U382" s="449"/>
    </row>
    <row r="383" spans="1:21" ht="18.75">
      <c r="A383" s="565">
        <v>374</v>
      </c>
      <c r="B383" s="578" t="s">
        <v>863</v>
      </c>
      <c r="C383" s="578" t="s">
        <v>305</v>
      </c>
      <c r="D383" s="568">
        <v>4</v>
      </c>
      <c r="E383" s="569">
        <v>0</v>
      </c>
      <c r="F383" s="570"/>
      <c r="G383" s="571">
        <v>0</v>
      </c>
      <c r="H383" s="572">
        <v>0</v>
      </c>
      <c r="I383" s="573"/>
      <c r="J383" s="574"/>
      <c r="K383" s="449"/>
      <c r="L383" s="449"/>
      <c r="M383" s="449"/>
      <c r="N383" s="449"/>
      <c r="O383" s="449"/>
      <c r="P383" s="449"/>
      <c r="Q383" s="449"/>
      <c r="R383" s="449"/>
      <c r="S383" s="449"/>
      <c r="T383" s="449"/>
      <c r="U383" s="449"/>
    </row>
    <row r="384" spans="1:21" ht="18.75">
      <c r="A384" s="565">
        <v>375</v>
      </c>
      <c r="B384" s="578" t="s">
        <v>864</v>
      </c>
      <c r="C384" s="578" t="s">
        <v>305</v>
      </c>
      <c r="D384" s="568">
        <v>4</v>
      </c>
      <c r="E384" s="569">
        <v>0</v>
      </c>
      <c r="F384" s="570"/>
      <c r="G384" s="571">
        <v>0</v>
      </c>
      <c r="H384" s="572">
        <v>0</v>
      </c>
      <c r="I384" s="573"/>
      <c r="J384" s="574"/>
      <c r="K384" s="449"/>
      <c r="L384" s="449"/>
      <c r="M384" s="449"/>
      <c r="N384" s="449"/>
      <c r="O384" s="449"/>
      <c r="P384" s="449"/>
      <c r="Q384" s="449"/>
      <c r="R384" s="449"/>
      <c r="S384" s="449"/>
      <c r="T384" s="449"/>
      <c r="U384" s="449"/>
    </row>
    <row r="385" spans="1:21" ht="18.75">
      <c r="A385" s="565">
        <v>376</v>
      </c>
      <c r="B385" s="566" t="s">
        <v>283</v>
      </c>
      <c r="C385" s="567" t="s">
        <v>305</v>
      </c>
      <c r="D385" s="568">
        <v>1200</v>
      </c>
      <c r="E385" s="569">
        <v>840.00000000000011</v>
      </c>
      <c r="F385" s="570">
        <v>0</v>
      </c>
      <c r="G385" s="571">
        <v>840.00000000000011</v>
      </c>
      <c r="H385" s="572">
        <v>1008000.0000000001</v>
      </c>
      <c r="I385" s="573" t="s">
        <v>1448</v>
      </c>
      <c r="J385" s="574" t="s">
        <v>1279</v>
      </c>
      <c r="K385" s="603">
        <v>750</v>
      </c>
      <c r="L385" s="449"/>
      <c r="M385" s="449"/>
      <c r="N385" s="449"/>
      <c r="O385" s="449"/>
      <c r="P385" s="449"/>
      <c r="Q385" s="449"/>
      <c r="R385" s="449"/>
      <c r="S385" s="449"/>
      <c r="T385" s="449"/>
      <c r="U385" s="449"/>
    </row>
    <row r="386" spans="1:21" ht="18.75">
      <c r="A386" s="565">
        <v>377</v>
      </c>
      <c r="B386" s="566" t="s">
        <v>284</v>
      </c>
      <c r="C386" s="567" t="s">
        <v>305</v>
      </c>
      <c r="D386" s="568">
        <v>1600</v>
      </c>
      <c r="E386" s="569">
        <v>1019.2</v>
      </c>
      <c r="F386" s="570">
        <v>0</v>
      </c>
      <c r="G386" s="571">
        <v>1019.2</v>
      </c>
      <c r="H386" s="572">
        <v>1630720</v>
      </c>
      <c r="I386" s="573" t="s">
        <v>1448</v>
      </c>
      <c r="J386" s="574" t="s">
        <v>1279</v>
      </c>
      <c r="K386" s="603">
        <v>910</v>
      </c>
      <c r="L386" s="449"/>
      <c r="M386" s="449"/>
      <c r="N386" s="449"/>
      <c r="O386" s="449"/>
      <c r="P386" s="449"/>
      <c r="Q386" s="449"/>
      <c r="R386" s="449"/>
      <c r="S386" s="449"/>
      <c r="T386" s="449"/>
      <c r="U386" s="449"/>
    </row>
    <row r="387" spans="1:21" ht="18.75">
      <c r="A387" s="565">
        <v>378</v>
      </c>
      <c r="B387" s="566" t="s">
        <v>285</v>
      </c>
      <c r="C387" s="567" t="s">
        <v>305</v>
      </c>
      <c r="D387" s="568">
        <v>800</v>
      </c>
      <c r="E387" s="569">
        <v>1187.2</v>
      </c>
      <c r="F387" s="570">
        <v>0</v>
      </c>
      <c r="G387" s="571">
        <v>1187.2</v>
      </c>
      <c r="H387" s="572">
        <v>949760</v>
      </c>
      <c r="I387" s="573" t="s">
        <v>1448</v>
      </c>
      <c r="J387" s="574" t="s">
        <v>1279</v>
      </c>
      <c r="K387" s="603">
        <v>1060</v>
      </c>
      <c r="L387" s="449"/>
      <c r="M387" s="449"/>
      <c r="N387" s="449"/>
      <c r="O387" s="449"/>
      <c r="P387" s="449"/>
      <c r="Q387" s="449"/>
      <c r="R387" s="449"/>
      <c r="S387" s="449"/>
      <c r="T387" s="449"/>
      <c r="U387" s="449"/>
    </row>
    <row r="388" spans="1:21" ht="18.75">
      <c r="A388" s="565">
        <v>379</v>
      </c>
      <c r="B388" s="566" t="s">
        <v>286</v>
      </c>
      <c r="C388" s="567" t="s">
        <v>305</v>
      </c>
      <c r="D388" s="568">
        <v>288</v>
      </c>
      <c r="E388" s="569">
        <v>3936.8</v>
      </c>
      <c r="F388" s="570">
        <v>0</v>
      </c>
      <c r="G388" s="571">
        <v>3936.8</v>
      </c>
      <c r="H388" s="572">
        <v>1133798.4000000001</v>
      </c>
      <c r="I388" s="573" t="s">
        <v>467</v>
      </c>
      <c r="J388" s="575" t="s">
        <v>468</v>
      </c>
      <c r="K388" s="449">
        <v>3515</v>
      </c>
      <c r="L388" s="449"/>
      <c r="M388" s="449"/>
      <c r="N388" s="449"/>
      <c r="O388" s="449"/>
      <c r="P388" s="449"/>
      <c r="Q388" s="449"/>
      <c r="R388" s="449"/>
      <c r="S388" s="449"/>
      <c r="T388" s="449"/>
      <c r="U388" s="449"/>
    </row>
    <row r="389" spans="1:21" ht="18.75">
      <c r="A389" s="565">
        <v>380</v>
      </c>
      <c r="B389" s="566" t="s">
        <v>287</v>
      </c>
      <c r="C389" s="567" t="s">
        <v>305</v>
      </c>
      <c r="D389" s="568">
        <v>288</v>
      </c>
      <c r="E389" s="569">
        <v>4592</v>
      </c>
      <c r="F389" s="570">
        <v>0</v>
      </c>
      <c r="G389" s="571">
        <v>4592</v>
      </c>
      <c r="H389" s="572">
        <v>1322496</v>
      </c>
      <c r="I389" s="573" t="s">
        <v>467</v>
      </c>
      <c r="J389" s="575" t="s">
        <v>468</v>
      </c>
      <c r="K389" s="449">
        <v>4100</v>
      </c>
      <c r="L389" s="449"/>
      <c r="M389" s="449"/>
      <c r="N389" s="449"/>
      <c r="O389" s="449"/>
      <c r="P389" s="449"/>
      <c r="Q389" s="449"/>
      <c r="R389" s="449"/>
      <c r="S389" s="449"/>
      <c r="T389" s="449"/>
      <c r="U389" s="449"/>
    </row>
    <row r="390" spans="1:21" ht="18.75">
      <c r="A390" s="565">
        <v>381</v>
      </c>
      <c r="B390" s="566" t="s">
        <v>288</v>
      </c>
      <c r="C390" s="567" t="s">
        <v>305</v>
      </c>
      <c r="D390" s="568">
        <v>288</v>
      </c>
      <c r="E390" s="569">
        <v>5353.6</v>
      </c>
      <c r="F390" s="570">
        <v>0</v>
      </c>
      <c r="G390" s="571">
        <v>5353.6</v>
      </c>
      <c r="H390" s="572">
        <v>1541836.8</v>
      </c>
      <c r="I390" s="573" t="s">
        <v>467</v>
      </c>
      <c r="J390" s="575" t="s">
        <v>468</v>
      </c>
      <c r="K390" s="449">
        <v>4780</v>
      </c>
      <c r="L390" s="449"/>
      <c r="M390" s="449"/>
      <c r="N390" s="449"/>
      <c r="O390" s="449"/>
      <c r="P390" s="449"/>
      <c r="Q390" s="449"/>
      <c r="R390" s="449"/>
      <c r="S390" s="449"/>
      <c r="T390" s="449"/>
      <c r="U390" s="449"/>
    </row>
    <row r="391" spans="1:21" ht="18.75">
      <c r="A391" s="565">
        <v>382</v>
      </c>
      <c r="B391" s="566" t="s">
        <v>289</v>
      </c>
      <c r="C391" s="567" t="s">
        <v>305</v>
      </c>
      <c r="D391" s="568">
        <v>1600</v>
      </c>
      <c r="E391" s="569">
        <v>952.00000000000011</v>
      </c>
      <c r="F391" s="570">
        <v>0</v>
      </c>
      <c r="G391" s="571">
        <v>952.00000000000011</v>
      </c>
      <c r="H391" s="572">
        <v>1523200.0000000002</v>
      </c>
      <c r="I391" s="573" t="s">
        <v>1448</v>
      </c>
      <c r="J391" s="574" t="s">
        <v>469</v>
      </c>
      <c r="K391" s="604">
        <v>850</v>
      </c>
      <c r="L391" s="449"/>
      <c r="M391" s="449"/>
      <c r="N391" s="449"/>
      <c r="O391" s="449"/>
      <c r="P391" s="449"/>
      <c r="Q391" s="449"/>
      <c r="R391" s="449"/>
      <c r="S391" s="449"/>
      <c r="T391" s="449"/>
      <c r="U391" s="449"/>
    </row>
    <row r="392" spans="1:21" ht="18.75">
      <c r="A392" s="565">
        <v>383</v>
      </c>
      <c r="B392" s="566" t="s">
        <v>290</v>
      </c>
      <c r="C392" s="567" t="s">
        <v>305</v>
      </c>
      <c r="D392" s="568">
        <v>1600</v>
      </c>
      <c r="E392" s="569">
        <v>1176</v>
      </c>
      <c r="F392" s="570">
        <v>0</v>
      </c>
      <c r="G392" s="571">
        <v>1176</v>
      </c>
      <c r="H392" s="572">
        <v>1881600</v>
      </c>
      <c r="I392" s="573" t="s">
        <v>1448</v>
      </c>
      <c r="J392" s="574" t="s">
        <v>469</v>
      </c>
      <c r="K392" s="604">
        <v>1050</v>
      </c>
      <c r="L392" s="449"/>
      <c r="M392" s="449"/>
      <c r="N392" s="449"/>
      <c r="O392" s="449"/>
      <c r="P392" s="449"/>
      <c r="Q392" s="449"/>
      <c r="R392" s="449"/>
      <c r="S392" s="449"/>
      <c r="T392" s="449"/>
      <c r="U392" s="449"/>
    </row>
    <row r="393" spans="1:21" ht="18.75">
      <c r="A393" s="565">
        <v>384</v>
      </c>
      <c r="B393" s="566" t="s">
        <v>291</v>
      </c>
      <c r="C393" s="567" t="s">
        <v>305</v>
      </c>
      <c r="D393" s="568">
        <v>1600</v>
      </c>
      <c r="E393" s="569">
        <v>1395.5200000000002</v>
      </c>
      <c r="F393" s="570">
        <v>0</v>
      </c>
      <c r="G393" s="571">
        <v>1395.5200000000002</v>
      </c>
      <c r="H393" s="572">
        <v>2232832.0000000005</v>
      </c>
      <c r="I393" s="573" t="s">
        <v>1448</v>
      </c>
      <c r="J393" s="574" t="s">
        <v>469</v>
      </c>
      <c r="K393" s="604">
        <v>1246</v>
      </c>
      <c r="L393" s="449"/>
      <c r="M393" s="449"/>
      <c r="N393" s="449"/>
      <c r="O393" s="449"/>
      <c r="P393" s="449"/>
      <c r="Q393" s="449"/>
      <c r="R393" s="449"/>
      <c r="S393" s="449"/>
      <c r="T393" s="449"/>
      <c r="U393" s="449"/>
    </row>
    <row r="394" spans="1:21" ht="18.75">
      <c r="A394" s="565">
        <v>385</v>
      </c>
      <c r="B394" s="566" t="s">
        <v>294</v>
      </c>
      <c r="C394" s="567" t="s">
        <v>305</v>
      </c>
      <c r="D394" s="568">
        <v>288</v>
      </c>
      <c r="E394" s="569">
        <v>11904.480000000001</v>
      </c>
      <c r="F394" s="570"/>
      <c r="G394" s="571">
        <v>11904.480000000001</v>
      </c>
      <c r="H394" s="572">
        <v>3428490.24</v>
      </c>
      <c r="I394" s="573" t="s">
        <v>399</v>
      </c>
      <c r="J394" s="593" t="s">
        <v>470</v>
      </c>
      <c r="K394" s="449">
        <v>10629</v>
      </c>
      <c r="L394" s="449"/>
      <c r="M394" s="449"/>
      <c r="N394" s="449"/>
      <c r="O394" s="449"/>
      <c r="P394" s="449"/>
      <c r="Q394" s="449"/>
      <c r="R394" s="449"/>
      <c r="S394" s="449"/>
      <c r="T394" s="449"/>
      <c r="U394" s="449"/>
    </row>
    <row r="395" spans="1:21" ht="18.75">
      <c r="A395" s="565">
        <v>386</v>
      </c>
      <c r="B395" s="566" t="s">
        <v>295</v>
      </c>
      <c r="C395" s="567" t="s">
        <v>305</v>
      </c>
      <c r="D395" s="568">
        <v>96</v>
      </c>
      <c r="E395" s="569">
        <v>11904.480000000001</v>
      </c>
      <c r="F395" s="570"/>
      <c r="G395" s="571">
        <v>11904.480000000001</v>
      </c>
      <c r="H395" s="572">
        <v>1142830.0800000001</v>
      </c>
      <c r="I395" s="573" t="s">
        <v>399</v>
      </c>
      <c r="J395" s="593" t="s">
        <v>470</v>
      </c>
      <c r="K395" s="449">
        <v>10629</v>
      </c>
      <c r="L395" s="449"/>
      <c r="M395" s="449"/>
      <c r="N395" s="449"/>
      <c r="O395" s="449"/>
      <c r="P395" s="449"/>
      <c r="Q395" s="449"/>
      <c r="R395" s="449"/>
      <c r="S395" s="449"/>
      <c r="T395" s="449"/>
      <c r="U395" s="449"/>
    </row>
    <row r="396" spans="1:21" ht="18.75">
      <c r="A396" s="565">
        <v>387</v>
      </c>
      <c r="B396" s="566" t="s">
        <v>297</v>
      </c>
      <c r="C396" s="567" t="s">
        <v>305</v>
      </c>
      <c r="D396" s="568">
        <v>288</v>
      </c>
      <c r="E396" s="569">
        <v>11904.480000000001</v>
      </c>
      <c r="F396" s="570"/>
      <c r="G396" s="571">
        <v>11904.480000000001</v>
      </c>
      <c r="H396" s="572">
        <v>3428490.24</v>
      </c>
      <c r="I396" s="573" t="s">
        <v>399</v>
      </c>
      <c r="J396" s="593" t="s">
        <v>470</v>
      </c>
      <c r="K396" s="449">
        <v>10629</v>
      </c>
      <c r="L396" s="449"/>
      <c r="M396" s="449"/>
      <c r="N396" s="449"/>
      <c r="O396" s="449"/>
      <c r="P396" s="449"/>
      <c r="Q396" s="449"/>
      <c r="R396" s="449"/>
      <c r="S396" s="449"/>
      <c r="T396" s="449"/>
      <c r="U396" s="449"/>
    </row>
    <row r="397" spans="1:21" ht="18.75">
      <c r="A397" s="565">
        <v>388</v>
      </c>
      <c r="B397" s="566" t="s">
        <v>299</v>
      </c>
      <c r="C397" s="567" t="s">
        <v>305</v>
      </c>
      <c r="D397" s="568">
        <v>48</v>
      </c>
      <c r="E397" s="569">
        <v>11904.480000000001</v>
      </c>
      <c r="F397" s="570"/>
      <c r="G397" s="571">
        <v>11904.480000000001</v>
      </c>
      <c r="H397" s="572">
        <v>571415.04000000004</v>
      </c>
      <c r="I397" s="573" t="s">
        <v>399</v>
      </c>
      <c r="J397" s="593" t="s">
        <v>470</v>
      </c>
      <c r="K397" s="449">
        <v>10629</v>
      </c>
      <c r="L397" s="449"/>
      <c r="M397" s="449"/>
      <c r="N397" s="449"/>
      <c r="O397" s="449"/>
      <c r="P397" s="449"/>
      <c r="Q397" s="449"/>
      <c r="R397" s="449"/>
      <c r="S397" s="449"/>
      <c r="T397" s="449"/>
      <c r="U397" s="449"/>
    </row>
    <row r="398" spans="1:21" ht="18.75">
      <c r="A398" s="565">
        <v>389</v>
      </c>
      <c r="B398" s="566" t="s">
        <v>293</v>
      </c>
      <c r="C398" s="567" t="s">
        <v>305</v>
      </c>
      <c r="D398" s="568">
        <v>240</v>
      </c>
      <c r="E398" s="569">
        <v>11904.480000000001</v>
      </c>
      <c r="F398" s="570"/>
      <c r="G398" s="571">
        <v>11904.480000000001</v>
      </c>
      <c r="H398" s="572">
        <v>2857075.2</v>
      </c>
      <c r="I398" s="573" t="s">
        <v>399</v>
      </c>
      <c r="J398" s="593" t="s">
        <v>470</v>
      </c>
      <c r="K398" s="449">
        <v>10629</v>
      </c>
      <c r="L398" s="449"/>
      <c r="M398" s="449"/>
      <c r="N398" s="449"/>
      <c r="O398" s="449"/>
      <c r="P398" s="449"/>
      <c r="Q398" s="449"/>
      <c r="R398" s="449"/>
      <c r="S398" s="449"/>
      <c r="T398" s="449"/>
      <c r="U398" s="449"/>
    </row>
    <row r="399" spans="1:21" ht="18.75">
      <c r="A399" s="565">
        <v>390</v>
      </c>
      <c r="B399" s="566" t="s">
        <v>296</v>
      </c>
      <c r="C399" s="567" t="s">
        <v>305</v>
      </c>
      <c r="D399" s="568">
        <v>240</v>
      </c>
      <c r="E399" s="569">
        <v>11904.480000000001</v>
      </c>
      <c r="F399" s="570"/>
      <c r="G399" s="571">
        <v>11904.480000000001</v>
      </c>
      <c r="H399" s="572">
        <v>2857075.2</v>
      </c>
      <c r="I399" s="573" t="s">
        <v>399</v>
      </c>
      <c r="J399" s="593" t="s">
        <v>470</v>
      </c>
      <c r="K399" s="449">
        <v>10629</v>
      </c>
      <c r="L399" s="449"/>
      <c r="M399" s="449"/>
      <c r="N399" s="449"/>
      <c r="O399" s="449"/>
      <c r="P399" s="449"/>
      <c r="Q399" s="449"/>
      <c r="R399" s="449"/>
      <c r="S399" s="449"/>
      <c r="T399" s="449"/>
      <c r="U399" s="449"/>
    </row>
    <row r="400" spans="1:21" ht="18.75">
      <c r="A400" s="565">
        <v>391</v>
      </c>
      <c r="B400" s="578" t="s">
        <v>865</v>
      </c>
      <c r="C400" s="578" t="s">
        <v>305</v>
      </c>
      <c r="D400" s="568">
        <v>48</v>
      </c>
      <c r="E400" s="569">
        <v>10334.240000000002</v>
      </c>
      <c r="F400" s="570"/>
      <c r="G400" s="571">
        <v>10334.240000000002</v>
      </c>
      <c r="H400" s="572">
        <v>496043.52000000008</v>
      </c>
      <c r="I400" s="573" t="s">
        <v>399</v>
      </c>
      <c r="J400" s="593" t="s">
        <v>470</v>
      </c>
      <c r="K400" s="449">
        <v>9227</v>
      </c>
      <c r="L400" s="449"/>
      <c r="M400" s="449"/>
      <c r="N400" s="449"/>
      <c r="O400" s="449"/>
      <c r="P400" s="449"/>
      <c r="Q400" s="449"/>
      <c r="R400" s="449"/>
      <c r="S400" s="449"/>
      <c r="T400" s="449"/>
      <c r="U400" s="449"/>
    </row>
    <row r="401" spans="1:21" ht="18.75">
      <c r="A401" s="565">
        <v>392</v>
      </c>
      <c r="B401" s="566" t="s">
        <v>298</v>
      </c>
      <c r="C401" s="567" t="s">
        <v>305</v>
      </c>
      <c r="D401" s="568">
        <v>96</v>
      </c>
      <c r="E401" s="569">
        <v>12074.720000000001</v>
      </c>
      <c r="F401" s="570"/>
      <c r="G401" s="571">
        <v>12074.720000000001</v>
      </c>
      <c r="H401" s="572">
        <v>1159173.1200000001</v>
      </c>
      <c r="I401" s="573" t="s">
        <v>399</v>
      </c>
      <c r="J401" s="593" t="s">
        <v>470</v>
      </c>
      <c r="K401" s="449">
        <v>10781</v>
      </c>
      <c r="L401" s="449"/>
      <c r="M401" s="449"/>
      <c r="N401" s="449"/>
      <c r="O401" s="449"/>
      <c r="P401" s="449"/>
      <c r="Q401" s="449"/>
      <c r="R401" s="449"/>
      <c r="S401" s="449"/>
      <c r="T401" s="449"/>
      <c r="U401" s="449"/>
    </row>
    <row r="402" spans="1:21" ht="18.75">
      <c r="A402" s="565">
        <v>393</v>
      </c>
      <c r="B402" s="578" t="s">
        <v>866</v>
      </c>
      <c r="C402" s="578" t="s">
        <v>305</v>
      </c>
      <c r="D402" s="568">
        <v>48</v>
      </c>
      <c r="E402" s="569">
        <v>12074.720000000001</v>
      </c>
      <c r="F402" s="570"/>
      <c r="G402" s="571">
        <v>12074.720000000001</v>
      </c>
      <c r="H402" s="572">
        <v>579586.56000000006</v>
      </c>
      <c r="I402" s="573" t="s">
        <v>399</v>
      </c>
      <c r="J402" s="593" t="s">
        <v>470</v>
      </c>
      <c r="K402" s="449">
        <v>10781</v>
      </c>
      <c r="L402" s="449"/>
      <c r="M402" s="449"/>
      <c r="N402" s="449"/>
      <c r="O402" s="449"/>
      <c r="P402" s="449"/>
      <c r="Q402" s="449"/>
      <c r="R402" s="449"/>
      <c r="S402" s="449"/>
      <c r="T402" s="449"/>
      <c r="U402" s="449"/>
    </row>
    <row r="403" spans="1:21" ht="18.75">
      <c r="A403" s="565">
        <v>394</v>
      </c>
      <c r="B403" s="566" t="s">
        <v>300</v>
      </c>
      <c r="C403" s="567" t="s">
        <v>305</v>
      </c>
      <c r="D403" s="568">
        <v>80</v>
      </c>
      <c r="E403" s="569">
        <v>19980.800000000003</v>
      </c>
      <c r="F403" s="570"/>
      <c r="G403" s="571">
        <v>19980.800000000003</v>
      </c>
      <c r="H403" s="572">
        <v>1598464.0000000002</v>
      </c>
      <c r="I403" s="573" t="s">
        <v>364</v>
      </c>
      <c r="J403" s="574" t="s">
        <v>555</v>
      </c>
      <c r="K403" s="449">
        <v>17840</v>
      </c>
      <c r="L403" s="449"/>
      <c r="M403" s="449"/>
      <c r="N403" s="449"/>
      <c r="O403" s="449"/>
      <c r="P403" s="449"/>
      <c r="Q403" s="449"/>
      <c r="R403" s="449"/>
      <c r="S403" s="449"/>
      <c r="T403" s="449"/>
      <c r="U403" s="449"/>
    </row>
    <row r="404" spans="1:21" ht="24">
      <c r="A404" s="565">
        <v>395</v>
      </c>
      <c r="B404" s="566" t="s">
        <v>301</v>
      </c>
      <c r="C404" s="578" t="s">
        <v>903</v>
      </c>
      <c r="D404" s="568">
        <v>2000</v>
      </c>
      <c r="E404" s="569">
        <v>2240</v>
      </c>
      <c r="F404" s="570"/>
      <c r="G404" s="571">
        <v>2240</v>
      </c>
      <c r="H404" s="572">
        <v>4480000</v>
      </c>
      <c r="I404" s="573" t="s">
        <v>366</v>
      </c>
      <c r="J404" s="585" t="s">
        <v>1449</v>
      </c>
      <c r="K404" s="449">
        <v>2000</v>
      </c>
      <c r="L404" s="449"/>
      <c r="M404" s="449"/>
      <c r="N404" s="449"/>
      <c r="O404" s="449"/>
      <c r="P404" s="449"/>
      <c r="Q404" s="449"/>
      <c r="R404" s="449"/>
      <c r="S404" s="449"/>
      <c r="T404" s="449"/>
      <c r="U404" s="449"/>
    </row>
    <row r="405" spans="1:21" ht="24">
      <c r="A405" s="565">
        <v>396</v>
      </c>
      <c r="B405" s="566" t="s">
        <v>302</v>
      </c>
      <c r="C405" s="578" t="s">
        <v>903</v>
      </c>
      <c r="D405" s="568">
        <v>1800</v>
      </c>
      <c r="E405" s="569">
        <v>2464.0000000000005</v>
      </c>
      <c r="F405" s="570"/>
      <c r="G405" s="571">
        <v>2464.0000000000005</v>
      </c>
      <c r="H405" s="572">
        <v>4435200.0000000009</v>
      </c>
      <c r="I405" s="573" t="s">
        <v>366</v>
      </c>
      <c r="J405" s="585" t="s">
        <v>1450</v>
      </c>
      <c r="K405" s="449">
        <v>2200</v>
      </c>
      <c r="L405" s="449"/>
      <c r="M405" s="449"/>
      <c r="N405" s="449"/>
      <c r="O405" s="449"/>
      <c r="P405" s="449"/>
      <c r="Q405" s="449"/>
      <c r="R405" s="449"/>
      <c r="S405" s="449"/>
      <c r="T405" s="449"/>
      <c r="U405" s="449"/>
    </row>
    <row r="406" spans="1:21" s="97" customFormat="1" ht="18.75">
      <c r="A406" s="578">
        <v>397</v>
      </c>
      <c r="B406" s="578" t="s">
        <v>867</v>
      </c>
      <c r="C406" s="578" t="s">
        <v>904</v>
      </c>
      <c r="D406" s="568">
        <v>40</v>
      </c>
      <c r="E406" s="579">
        <v>168000.00000000003</v>
      </c>
      <c r="F406" s="580"/>
      <c r="G406" s="581">
        <v>168000.00000000003</v>
      </c>
      <c r="H406" s="582">
        <v>6720000.0000000009</v>
      </c>
      <c r="I406" s="583" t="s">
        <v>417</v>
      </c>
      <c r="J406" s="575" t="s">
        <v>1451</v>
      </c>
      <c r="K406" s="482">
        <v>150000</v>
      </c>
      <c r="L406" s="482"/>
      <c r="M406" s="482"/>
      <c r="N406" s="482"/>
      <c r="O406" s="482"/>
      <c r="P406" s="482"/>
      <c r="Q406" s="482"/>
      <c r="R406" s="482"/>
      <c r="S406" s="482"/>
      <c r="T406" s="482"/>
      <c r="U406" s="482"/>
    </row>
    <row r="407" spans="1:21" s="84" customFormat="1" ht="18.75">
      <c r="A407" s="578">
        <v>398</v>
      </c>
      <c r="B407" s="578" t="s">
        <v>868</v>
      </c>
      <c r="C407" s="578" t="s">
        <v>305</v>
      </c>
      <c r="D407" s="568">
        <v>40</v>
      </c>
      <c r="E407" s="569">
        <v>0</v>
      </c>
      <c r="F407" s="587"/>
      <c r="G407" s="571">
        <v>0</v>
      </c>
      <c r="H407" s="572">
        <v>0</v>
      </c>
      <c r="I407" s="576"/>
      <c r="J407" s="586"/>
      <c r="K407" s="449"/>
      <c r="L407" s="449"/>
      <c r="M407" s="465"/>
      <c r="N407" s="465"/>
      <c r="O407" s="465"/>
      <c r="P407" s="465"/>
      <c r="Q407" s="465"/>
      <c r="R407" s="465"/>
      <c r="S407" s="465"/>
      <c r="T407" s="465"/>
      <c r="U407" s="465"/>
    </row>
    <row r="408" spans="1:21" s="84" customFormat="1" ht="18.75">
      <c r="A408" s="578">
        <v>399</v>
      </c>
      <c r="B408" s="578" t="s">
        <v>869</v>
      </c>
      <c r="C408" s="578" t="s">
        <v>305</v>
      </c>
      <c r="D408" s="568">
        <v>40</v>
      </c>
      <c r="E408" s="569">
        <v>0</v>
      </c>
      <c r="F408" s="587"/>
      <c r="G408" s="571">
        <v>0</v>
      </c>
      <c r="H408" s="572">
        <v>0</v>
      </c>
      <c r="I408" s="576"/>
      <c r="J408" s="586"/>
      <c r="K408" s="449"/>
      <c r="L408" s="449"/>
      <c r="M408" s="465"/>
      <c r="N408" s="465"/>
      <c r="O408" s="465"/>
      <c r="P408" s="465"/>
      <c r="Q408" s="465"/>
      <c r="R408" s="465"/>
      <c r="S408" s="465"/>
      <c r="T408" s="465"/>
      <c r="U408" s="465"/>
    </row>
    <row r="409" spans="1:21" s="84" customFormat="1" ht="18.75">
      <c r="A409" s="578">
        <v>400</v>
      </c>
      <c r="B409" s="578" t="s">
        <v>870</v>
      </c>
      <c r="C409" s="578" t="s">
        <v>305</v>
      </c>
      <c r="D409" s="568">
        <v>40</v>
      </c>
      <c r="E409" s="569">
        <v>0</v>
      </c>
      <c r="F409" s="587"/>
      <c r="G409" s="571">
        <v>0</v>
      </c>
      <c r="H409" s="572">
        <v>0</v>
      </c>
      <c r="I409" s="576"/>
      <c r="J409" s="586"/>
      <c r="K409" s="449"/>
      <c r="L409" s="449"/>
      <c r="M409" s="465"/>
      <c r="N409" s="465"/>
      <c r="O409" s="465"/>
      <c r="P409" s="465"/>
      <c r="Q409" s="465"/>
      <c r="R409" s="465"/>
      <c r="S409" s="465"/>
      <c r="T409" s="465"/>
      <c r="U409" s="465"/>
    </row>
    <row r="410" spans="1:21" s="84" customFormat="1" ht="18.75">
      <c r="A410" s="578">
        <v>401</v>
      </c>
      <c r="B410" s="578" t="s">
        <v>871</v>
      </c>
      <c r="C410" s="578" t="s">
        <v>305</v>
      </c>
      <c r="D410" s="568">
        <v>40</v>
      </c>
      <c r="E410" s="569">
        <v>0</v>
      </c>
      <c r="F410" s="587"/>
      <c r="G410" s="571">
        <v>0</v>
      </c>
      <c r="H410" s="572">
        <v>0</v>
      </c>
      <c r="I410" s="576"/>
      <c r="J410" s="586"/>
      <c r="K410" s="449"/>
      <c r="L410" s="449"/>
      <c r="M410" s="465"/>
      <c r="N410" s="465"/>
      <c r="O410" s="465"/>
      <c r="P410" s="465"/>
      <c r="Q410" s="465"/>
      <c r="R410" s="465"/>
      <c r="S410" s="465"/>
      <c r="T410" s="465"/>
      <c r="U410" s="465"/>
    </row>
    <row r="411" spans="1:21" s="97" customFormat="1" ht="18.75">
      <c r="A411" s="578">
        <v>402</v>
      </c>
      <c r="B411" s="578" t="s">
        <v>872</v>
      </c>
      <c r="C411" s="578" t="s">
        <v>305</v>
      </c>
      <c r="D411" s="568">
        <v>24</v>
      </c>
      <c r="E411" s="579">
        <v>1409.04</v>
      </c>
      <c r="F411" s="580"/>
      <c r="G411" s="581">
        <v>1409.04</v>
      </c>
      <c r="H411" s="582">
        <v>33816.959999999999</v>
      </c>
      <c r="I411" s="583" t="s">
        <v>417</v>
      </c>
      <c r="J411" s="575" t="s">
        <v>1452</v>
      </c>
      <c r="K411" s="482">
        <v>1236</v>
      </c>
      <c r="L411" s="482"/>
      <c r="M411" s="482"/>
      <c r="N411" s="482"/>
      <c r="O411" s="482"/>
      <c r="P411" s="482"/>
      <c r="Q411" s="482"/>
      <c r="R411" s="482"/>
      <c r="S411" s="482"/>
      <c r="T411" s="482"/>
      <c r="U411" s="482"/>
    </row>
    <row r="412" spans="1:21" s="84" customFormat="1" ht="18.75">
      <c r="A412" s="578">
        <v>403</v>
      </c>
      <c r="B412" s="578" t="s">
        <v>873</v>
      </c>
      <c r="C412" s="578" t="s">
        <v>305</v>
      </c>
      <c r="D412" s="568">
        <v>40</v>
      </c>
      <c r="E412" s="569">
        <v>5061.5999999999995</v>
      </c>
      <c r="F412" s="587"/>
      <c r="G412" s="571">
        <v>5061.5999999999995</v>
      </c>
      <c r="H412" s="572">
        <v>202463.99999999997</v>
      </c>
      <c r="I412" s="576" t="s">
        <v>417</v>
      </c>
      <c r="J412" s="573" t="s">
        <v>1401</v>
      </c>
      <c r="K412" s="588">
        <v>4440</v>
      </c>
      <c r="L412" s="449"/>
      <c r="M412" s="465"/>
      <c r="N412" s="465"/>
      <c r="O412" s="465"/>
      <c r="P412" s="465"/>
      <c r="Q412" s="465"/>
      <c r="R412" s="465"/>
      <c r="S412" s="465"/>
      <c r="T412" s="465"/>
      <c r="U412" s="465"/>
    </row>
    <row r="413" spans="1:21" s="84" customFormat="1" ht="18.75">
      <c r="A413" s="578">
        <v>404</v>
      </c>
      <c r="B413" s="578" t="s">
        <v>874</v>
      </c>
      <c r="C413" s="578" t="s">
        <v>305</v>
      </c>
      <c r="D413" s="568">
        <v>40</v>
      </c>
      <c r="E413" s="569">
        <v>0</v>
      </c>
      <c r="F413" s="587"/>
      <c r="G413" s="571">
        <v>0</v>
      </c>
      <c r="H413" s="572">
        <v>0</v>
      </c>
      <c r="I413" s="576"/>
      <c r="J413" s="586"/>
      <c r="K413" s="449"/>
      <c r="L413" s="449"/>
      <c r="M413" s="465"/>
      <c r="N413" s="465"/>
      <c r="O413" s="465"/>
      <c r="P413" s="465"/>
      <c r="Q413" s="465"/>
      <c r="R413" s="465"/>
      <c r="S413" s="465"/>
      <c r="T413" s="465"/>
      <c r="U413" s="465"/>
    </row>
    <row r="414" spans="1:21" s="84" customFormat="1" ht="18.75">
      <c r="A414" s="578">
        <v>405</v>
      </c>
      <c r="B414" s="578" t="s">
        <v>875</v>
      </c>
      <c r="C414" s="578" t="s">
        <v>305</v>
      </c>
      <c r="D414" s="568">
        <v>40</v>
      </c>
      <c r="E414" s="569">
        <v>0</v>
      </c>
      <c r="F414" s="587"/>
      <c r="G414" s="571">
        <v>0</v>
      </c>
      <c r="H414" s="572">
        <v>0</v>
      </c>
      <c r="I414" s="576"/>
      <c r="J414" s="586"/>
      <c r="K414" s="449"/>
      <c r="L414" s="449"/>
      <c r="M414" s="465"/>
      <c r="N414" s="465"/>
      <c r="O414" s="465"/>
      <c r="P414" s="465"/>
      <c r="Q414" s="465"/>
      <c r="R414" s="465"/>
      <c r="S414" s="465"/>
      <c r="T414" s="465"/>
      <c r="U414" s="465"/>
    </row>
    <row r="415" spans="1:21" s="84" customFormat="1" ht="18.75">
      <c r="A415" s="578">
        <v>406</v>
      </c>
      <c r="B415" s="578" t="s">
        <v>876</v>
      </c>
      <c r="C415" s="578" t="s">
        <v>305</v>
      </c>
      <c r="D415" s="568">
        <v>20</v>
      </c>
      <c r="E415" s="569">
        <v>0</v>
      </c>
      <c r="F415" s="587"/>
      <c r="G415" s="571">
        <v>0</v>
      </c>
      <c r="H415" s="572">
        <v>0</v>
      </c>
      <c r="I415" s="576"/>
      <c r="J415" s="586"/>
      <c r="K415" s="449"/>
      <c r="L415" s="449"/>
      <c r="M415" s="465"/>
      <c r="N415" s="465"/>
      <c r="O415" s="465"/>
      <c r="P415" s="465"/>
      <c r="Q415" s="465"/>
      <c r="R415" s="465"/>
      <c r="S415" s="465"/>
      <c r="T415" s="465"/>
      <c r="U415" s="465"/>
    </row>
    <row r="416" spans="1:21" s="84" customFormat="1" ht="18.75">
      <c r="A416" s="578">
        <v>407</v>
      </c>
      <c r="B416" s="578" t="s">
        <v>877</v>
      </c>
      <c r="C416" s="578" t="s">
        <v>305</v>
      </c>
      <c r="D416" s="568">
        <v>40</v>
      </c>
      <c r="E416" s="579">
        <v>0</v>
      </c>
      <c r="F416" s="587"/>
      <c r="G416" s="571">
        <v>0</v>
      </c>
      <c r="H416" s="572">
        <v>0</v>
      </c>
      <c r="I416" s="576"/>
      <c r="J416" s="586"/>
      <c r="K416" s="449"/>
      <c r="L416" s="449"/>
      <c r="M416" s="465"/>
      <c r="N416" s="465"/>
      <c r="O416" s="465"/>
      <c r="P416" s="465"/>
      <c r="Q416" s="465"/>
      <c r="R416" s="465"/>
      <c r="S416" s="465"/>
      <c r="T416" s="465"/>
      <c r="U416" s="465"/>
    </row>
    <row r="417" spans="1:21" s="84" customFormat="1" ht="18.75">
      <c r="A417" s="578">
        <v>408</v>
      </c>
      <c r="B417" s="576" t="s">
        <v>878</v>
      </c>
      <c r="C417" s="576" t="s">
        <v>305</v>
      </c>
      <c r="D417" s="568">
        <v>8</v>
      </c>
      <c r="E417" s="569">
        <v>0</v>
      </c>
      <c r="F417" s="587"/>
      <c r="G417" s="571">
        <v>0</v>
      </c>
      <c r="H417" s="572">
        <v>0</v>
      </c>
      <c r="I417" s="576"/>
      <c r="J417" s="586"/>
      <c r="K417" s="449"/>
      <c r="L417" s="449"/>
      <c r="M417" s="465"/>
      <c r="N417" s="465"/>
      <c r="O417" s="465"/>
      <c r="P417" s="465"/>
      <c r="Q417" s="465"/>
      <c r="R417" s="465"/>
      <c r="S417" s="465"/>
      <c r="T417" s="465"/>
      <c r="U417" s="465"/>
    </row>
    <row r="418" spans="1:21" s="84" customFormat="1" ht="18.75">
      <c r="A418" s="578">
        <v>409</v>
      </c>
      <c r="B418" s="578" t="s">
        <v>879</v>
      </c>
      <c r="C418" s="578" t="s">
        <v>305</v>
      </c>
      <c r="D418" s="568">
        <v>40</v>
      </c>
      <c r="E418" s="569">
        <v>0</v>
      </c>
      <c r="F418" s="587"/>
      <c r="G418" s="571">
        <v>0</v>
      </c>
      <c r="H418" s="572">
        <v>0</v>
      </c>
      <c r="I418" s="576"/>
      <c r="J418" s="574"/>
      <c r="K418" s="463"/>
      <c r="L418" s="449"/>
      <c r="M418" s="465"/>
      <c r="N418" s="465"/>
      <c r="O418" s="465"/>
      <c r="P418" s="465"/>
      <c r="Q418" s="465"/>
      <c r="R418" s="465"/>
      <c r="S418" s="465"/>
      <c r="T418" s="465"/>
      <c r="U418" s="465"/>
    </row>
    <row r="419" spans="1:21" s="84" customFormat="1" ht="18.75">
      <c r="A419" s="578">
        <v>410</v>
      </c>
      <c r="B419" s="578" t="s">
        <v>880</v>
      </c>
      <c r="C419" s="578" t="s">
        <v>905</v>
      </c>
      <c r="D419" s="568">
        <v>16</v>
      </c>
      <c r="E419" s="569">
        <v>0</v>
      </c>
      <c r="F419" s="587"/>
      <c r="G419" s="571">
        <v>0</v>
      </c>
      <c r="H419" s="572">
        <v>0</v>
      </c>
      <c r="I419" s="576"/>
      <c r="J419" s="586"/>
      <c r="K419" s="449"/>
      <c r="L419" s="449"/>
      <c r="M419" s="465"/>
      <c r="N419" s="465"/>
      <c r="O419" s="465"/>
      <c r="P419" s="465"/>
      <c r="Q419" s="465"/>
      <c r="R419" s="465"/>
      <c r="S419" s="465"/>
      <c r="T419" s="465"/>
      <c r="U419" s="465"/>
    </row>
    <row r="420" spans="1:21" s="84" customFormat="1" ht="18.75">
      <c r="A420" s="578">
        <v>411</v>
      </c>
      <c r="B420" s="578" t="s">
        <v>881</v>
      </c>
      <c r="C420" s="578" t="s">
        <v>305</v>
      </c>
      <c r="D420" s="568">
        <v>2</v>
      </c>
      <c r="E420" s="569">
        <v>0</v>
      </c>
      <c r="F420" s="587"/>
      <c r="G420" s="571">
        <v>0</v>
      </c>
      <c r="H420" s="572">
        <v>0</v>
      </c>
      <c r="I420" s="576"/>
      <c r="J420" s="586"/>
      <c r="K420" s="449"/>
      <c r="L420" s="449"/>
      <c r="M420" s="465"/>
      <c r="N420" s="465"/>
      <c r="O420" s="465"/>
      <c r="P420" s="465"/>
      <c r="Q420" s="465"/>
      <c r="R420" s="465"/>
      <c r="S420" s="465"/>
      <c r="T420" s="465"/>
      <c r="U420" s="465"/>
    </row>
    <row r="421" spans="1:21" s="84" customFormat="1" ht="18.75">
      <c r="A421" s="578">
        <v>412</v>
      </c>
      <c r="B421" s="578" t="s">
        <v>882</v>
      </c>
      <c r="C421" s="576" t="s">
        <v>305</v>
      </c>
      <c r="D421" s="568">
        <v>2</v>
      </c>
      <c r="E421" s="569">
        <v>0</v>
      </c>
      <c r="F421" s="587"/>
      <c r="G421" s="571">
        <v>0</v>
      </c>
      <c r="H421" s="572">
        <v>0</v>
      </c>
      <c r="I421" s="576"/>
      <c r="J421" s="586"/>
      <c r="K421" s="449"/>
      <c r="L421" s="449"/>
      <c r="M421" s="465"/>
      <c r="N421" s="465"/>
      <c r="O421" s="465"/>
      <c r="P421" s="465"/>
      <c r="Q421" s="465"/>
      <c r="R421" s="465"/>
      <c r="S421" s="465"/>
      <c r="T421" s="465"/>
      <c r="U421" s="465"/>
    </row>
    <row r="422" spans="1:21" s="84" customFormat="1" ht="18.75">
      <c r="A422" s="578">
        <v>413</v>
      </c>
      <c r="B422" s="578" t="s">
        <v>883</v>
      </c>
      <c r="C422" s="578" t="s">
        <v>305</v>
      </c>
      <c r="D422" s="568">
        <v>40</v>
      </c>
      <c r="E422" s="569">
        <v>6725.9999999999991</v>
      </c>
      <c r="F422" s="587">
        <v>0</v>
      </c>
      <c r="G422" s="571">
        <v>6725.9999999999991</v>
      </c>
      <c r="H422" s="572">
        <v>269039.99999999994</v>
      </c>
      <c r="I422" s="576" t="s">
        <v>406</v>
      </c>
      <c r="J422" s="574" t="s">
        <v>568</v>
      </c>
      <c r="K422" s="449">
        <v>5900</v>
      </c>
      <c r="L422" s="449"/>
      <c r="M422" s="465"/>
      <c r="N422" s="465"/>
      <c r="O422" s="465"/>
      <c r="P422" s="465"/>
      <c r="Q422" s="465"/>
      <c r="R422" s="465"/>
      <c r="S422" s="465"/>
      <c r="T422" s="465"/>
      <c r="U422" s="465"/>
    </row>
    <row r="423" spans="1:21" s="84" customFormat="1" ht="18.75">
      <c r="A423" s="578">
        <v>414</v>
      </c>
      <c r="B423" s="578" t="s">
        <v>884</v>
      </c>
      <c r="C423" s="578" t="s">
        <v>305</v>
      </c>
      <c r="D423" s="568">
        <v>12</v>
      </c>
      <c r="E423" s="569">
        <v>54890.999999999993</v>
      </c>
      <c r="F423" s="587"/>
      <c r="G423" s="571">
        <v>54890.999999999993</v>
      </c>
      <c r="H423" s="572">
        <v>658691.99999999988</v>
      </c>
      <c r="I423" s="573" t="s">
        <v>1453</v>
      </c>
      <c r="J423" s="574" t="s">
        <v>1454</v>
      </c>
      <c r="K423" s="604">
        <v>48150</v>
      </c>
      <c r="L423" s="465"/>
      <c r="M423" s="465"/>
      <c r="N423" s="465"/>
      <c r="O423" s="465"/>
      <c r="P423" s="465"/>
      <c r="Q423" s="465"/>
      <c r="R423" s="465"/>
      <c r="S423" s="465"/>
      <c r="T423" s="465"/>
      <c r="U423" s="465"/>
    </row>
    <row r="424" spans="1:21" s="84" customFormat="1" ht="18.75">
      <c r="A424" s="578">
        <v>415</v>
      </c>
      <c r="B424" s="578" t="s">
        <v>885</v>
      </c>
      <c r="C424" s="578" t="s">
        <v>305</v>
      </c>
      <c r="D424" s="568">
        <v>32</v>
      </c>
      <c r="E424" s="569">
        <v>68544</v>
      </c>
      <c r="F424" s="587"/>
      <c r="G424" s="571">
        <v>68544</v>
      </c>
      <c r="H424" s="572">
        <v>2193408</v>
      </c>
      <c r="I424" s="573" t="s">
        <v>1453</v>
      </c>
      <c r="J424" s="574" t="s">
        <v>1454</v>
      </c>
      <c r="K424" s="604">
        <v>61200</v>
      </c>
      <c r="L424" s="465"/>
      <c r="M424" s="465"/>
      <c r="N424" s="465"/>
      <c r="O424" s="465"/>
      <c r="P424" s="465"/>
      <c r="Q424" s="465"/>
      <c r="R424" s="465"/>
      <c r="S424" s="465"/>
      <c r="T424" s="465"/>
      <c r="U424" s="465"/>
    </row>
    <row r="425" spans="1:21" s="84" customFormat="1" ht="18.75">
      <c r="A425" s="578">
        <v>416</v>
      </c>
      <c r="B425" s="578" t="s">
        <v>886</v>
      </c>
      <c r="C425" s="578" t="s">
        <v>906</v>
      </c>
      <c r="D425" s="568">
        <v>16</v>
      </c>
      <c r="E425" s="569">
        <v>0</v>
      </c>
      <c r="F425" s="587"/>
      <c r="G425" s="571">
        <v>0</v>
      </c>
      <c r="H425" s="572">
        <v>0</v>
      </c>
      <c r="I425" s="576"/>
      <c r="J425" s="586"/>
      <c r="K425" s="449"/>
      <c r="L425" s="449"/>
      <c r="M425" s="465"/>
      <c r="N425" s="465"/>
      <c r="O425" s="465"/>
      <c r="P425" s="465"/>
      <c r="Q425" s="465"/>
      <c r="R425" s="465"/>
      <c r="S425" s="465"/>
      <c r="T425" s="465"/>
      <c r="U425" s="465"/>
    </row>
    <row r="426" spans="1:21" s="84" customFormat="1" ht="18.75">
      <c r="A426" s="578">
        <v>417</v>
      </c>
      <c r="B426" s="578" t="s">
        <v>887</v>
      </c>
      <c r="C426" s="578" t="s">
        <v>907</v>
      </c>
      <c r="D426" s="568">
        <v>60</v>
      </c>
      <c r="E426" s="569">
        <v>1842.2399999999998</v>
      </c>
      <c r="F426" s="587"/>
      <c r="G426" s="571">
        <v>1842.2399999999998</v>
      </c>
      <c r="H426" s="572">
        <v>110534.39999999999</v>
      </c>
      <c r="I426" s="576" t="s">
        <v>406</v>
      </c>
      <c r="J426" s="586" t="s">
        <v>1455</v>
      </c>
      <c r="K426" s="449">
        <v>1616</v>
      </c>
      <c r="L426" s="449"/>
      <c r="M426" s="465"/>
      <c r="N426" s="465"/>
      <c r="O426" s="465"/>
      <c r="P426" s="465"/>
      <c r="Q426" s="465"/>
      <c r="R426" s="465"/>
      <c r="S426" s="465"/>
      <c r="T426" s="465"/>
      <c r="U426" s="465"/>
    </row>
    <row r="427" spans="1:21" s="84" customFormat="1" ht="18.75">
      <c r="A427" s="578">
        <v>418</v>
      </c>
      <c r="B427" s="578" t="s">
        <v>888</v>
      </c>
      <c r="C427" s="578" t="s">
        <v>907</v>
      </c>
      <c r="D427" s="568">
        <v>400</v>
      </c>
      <c r="E427" s="569">
        <v>1842.2399999999998</v>
      </c>
      <c r="F427" s="587"/>
      <c r="G427" s="571">
        <v>1842.2399999999998</v>
      </c>
      <c r="H427" s="572">
        <v>736895.99999999988</v>
      </c>
      <c r="I427" s="576" t="s">
        <v>406</v>
      </c>
      <c r="J427" s="586" t="s">
        <v>1455</v>
      </c>
      <c r="K427" s="449">
        <v>1616</v>
      </c>
      <c r="L427" s="449"/>
      <c r="M427" s="465"/>
      <c r="N427" s="465"/>
      <c r="O427" s="465"/>
      <c r="P427" s="465"/>
      <c r="Q427" s="465"/>
      <c r="R427" s="465"/>
      <c r="S427" s="465"/>
      <c r="T427" s="465"/>
      <c r="U427" s="465"/>
    </row>
    <row r="428" spans="1:21" ht="22.5">
      <c r="A428" s="565">
        <v>419</v>
      </c>
      <c r="B428" s="605" t="s">
        <v>889</v>
      </c>
      <c r="C428" s="606" t="s">
        <v>908</v>
      </c>
      <c r="D428" s="607">
        <v>10</v>
      </c>
      <c r="E428" s="569">
        <v>0</v>
      </c>
      <c r="F428" s="570"/>
      <c r="G428" s="571">
        <v>0</v>
      </c>
      <c r="H428" s="572">
        <v>0</v>
      </c>
      <c r="I428" s="573"/>
      <c r="J428" s="574"/>
      <c r="K428" s="449"/>
      <c r="L428" s="449"/>
      <c r="M428" s="449"/>
      <c r="N428" s="449"/>
      <c r="O428" s="449"/>
      <c r="P428" s="449"/>
      <c r="Q428" s="449"/>
      <c r="R428" s="449"/>
      <c r="S428" s="449"/>
      <c r="T428" s="449"/>
      <c r="U428" s="449"/>
    </row>
    <row r="429" spans="1:21" ht="22.5">
      <c r="A429" s="565">
        <v>420</v>
      </c>
      <c r="B429" s="605" t="s">
        <v>890</v>
      </c>
      <c r="C429" s="606" t="s">
        <v>908</v>
      </c>
      <c r="D429" s="607">
        <v>10</v>
      </c>
      <c r="E429" s="569">
        <v>0</v>
      </c>
      <c r="F429" s="570"/>
      <c r="G429" s="571">
        <v>0</v>
      </c>
      <c r="H429" s="572">
        <v>0</v>
      </c>
      <c r="I429" s="573"/>
      <c r="J429" s="574"/>
      <c r="K429" s="449"/>
      <c r="L429" s="449"/>
      <c r="M429" s="449"/>
      <c r="N429" s="449"/>
      <c r="O429" s="449"/>
      <c r="P429" s="449"/>
      <c r="Q429" s="449"/>
      <c r="R429" s="449"/>
      <c r="S429" s="449"/>
      <c r="T429" s="449"/>
      <c r="U429" s="449"/>
    </row>
    <row r="430" spans="1:21" ht="22.5">
      <c r="A430" s="565">
        <v>421</v>
      </c>
      <c r="B430" s="605" t="s">
        <v>891</v>
      </c>
      <c r="C430" s="606" t="s">
        <v>908</v>
      </c>
      <c r="D430" s="607">
        <v>10</v>
      </c>
      <c r="E430" s="569">
        <v>0</v>
      </c>
      <c r="F430" s="570"/>
      <c r="G430" s="571">
        <v>0</v>
      </c>
      <c r="H430" s="572">
        <v>0</v>
      </c>
      <c r="I430" s="573"/>
      <c r="J430" s="574"/>
      <c r="K430" s="449"/>
      <c r="L430" s="449"/>
      <c r="M430" s="449"/>
      <c r="N430" s="449"/>
      <c r="O430" s="449"/>
      <c r="P430" s="449"/>
      <c r="Q430" s="449"/>
      <c r="R430" s="449"/>
      <c r="S430" s="449"/>
      <c r="T430" s="449"/>
      <c r="U430" s="449"/>
    </row>
    <row r="431" spans="1:21" ht="18.75">
      <c r="A431" s="565">
        <v>422</v>
      </c>
      <c r="B431" s="605" t="s">
        <v>892</v>
      </c>
      <c r="C431" s="606" t="s">
        <v>909</v>
      </c>
      <c r="D431" s="607">
        <v>3</v>
      </c>
      <c r="E431" s="569">
        <v>0</v>
      </c>
      <c r="F431" s="570"/>
      <c r="G431" s="571">
        <v>0</v>
      </c>
      <c r="H431" s="572">
        <v>0</v>
      </c>
      <c r="I431" s="573"/>
      <c r="J431" s="574"/>
      <c r="K431" s="449"/>
      <c r="L431" s="449"/>
      <c r="M431" s="449"/>
      <c r="N431" s="449"/>
      <c r="O431" s="449"/>
      <c r="P431" s="449"/>
      <c r="Q431" s="449"/>
      <c r="R431" s="449"/>
      <c r="S431" s="449"/>
      <c r="T431" s="449"/>
      <c r="U431" s="449"/>
    </row>
    <row r="432" spans="1:21" ht="18.75">
      <c r="A432" s="565">
        <v>423</v>
      </c>
      <c r="B432" s="605" t="s">
        <v>893</v>
      </c>
      <c r="C432" s="606" t="s">
        <v>909</v>
      </c>
      <c r="D432" s="607">
        <v>8</v>
      </c>
      <c r="E432" s="569">
        <v>0</v>
      </c>
      <c r="F432" s="570"/>
      <c r="G432" s="571">
        <v>0</v>
      </c>
      <c r="H432" s="572">
        <v>0</v>
      </c>
      <c r="I432" s="573"/>
      <c r="J432" s="574"/>
      <c r="K432" s="449"/>
      <c r="L432" s="449"/>
      <c r="M432" s="449"/>
      <c r="N432" s="449"/>
      <c r="O432" s="449"/>
      <c r="P432" s="449"/>
      <c r="Q432" s="449"/>
      <c r="R432" s="449"/>
      <c r="S432" s="449"/>
      <c r="T432" s="449"/>
      <c r="U432" s="449"/>
    </row>
    <row r="433" spans="1:21" ht="18.75">
      <c r="A433" s="565">
        <v>424</v>
      </c>
      <c r="B433" s="605" t="s">
        <v>894</v>
      </c>
      <c r="C433" s="606" t="s">
        <v>909</v>
      </c>
      <c r="D433" s="607">
        <v>3</v>
      </c>
      <c r="E433" s="569">
        <v>0</v>
      </c>
      <c r="F433" s="570"/>
      <c r="G433" s="571">
        <v>0</v>
      </c>
      <c r="H433" s="572">
        <v>0</v>
      </c>
      <c r="I433" s="573"/>
      <c r="J433" s="574"/>
      <c r="K433" s="449"/>
      <c r="L433" s="449"/>
      <c r="M433" s="449"/>
      <c r="N433" s="449"/>
      <c r="O433" s="449"/>
      <c r="P433" s="449"/>
      <c r="Q433" s="449"/>
      <c r="R433" s="449"/>
      <c r="S433" s="449"/>
      <c r="T433" s="449"/>
      <c r="U433" s="449"/>
    </row>
    <row r="434" spans="1:21" ht="18.75">
      <c r="A434" s="565">
        <v>425</v>
      </c>
      <c r="B434" s="605" t="s">
        <v>895</v>
      </c>
      <c r="C434" s="606" t="s">
        <v>910</v>
      </c>
      <c r="D434" s="607">
        <v>2</v>
      </c>
      <c r="E434" s="569">
        <v>0</v>
      </c>
      <c r="F434" s="570"/>
      <c r="G434" s="571">
        <v>0</v>
      </c>
      <c r="H434" s="572">
        <v>0</v>
      </c>
      <c r="I434" s="573"/>
      <c r="J434" s="574"/>
      <c r="K434" s="449"/>
      <c r="L434" s="449"/>
      <c r="M434" s="449"/>
      <c r="N434" s="449"/>
      <c r="O434" s="449"/>
      <c r="P434" s="449"/>
      <c r="Q434" s="449"/>
      <c r="R434" s="449"/>
      <c r="S434" s="449"/>
      <c r="T434" s="449"/>
      <c r="U434" s="449"/>
    </row>
    <row r="435" spans="1:21" ht="18.75">
      <c r="A435" s="565">
        <v>426</v>
      </c>
      <c r="B435" s="605" t="s">
        <v>896</v>
      </c>
      <c r="C435" s="606" t="s">
        <v>910</v>
      </c>
      <c r="D435" s="607">
        <v>2</v>
      </c>
      <c r="E435" s="569">
        <v>0</v>
      </c>
      <c r="F435" s="570"/>
      <c r="G435" s="571">
        <v>0</v>
      </c>
      <c r="H435" s="572">
        <v>0</v>
      </c>
      <c r="I435" s="573"/>
      <c r="J435" s="574"/>
      <c r="K435" s="449"/>
      <c r="L435" s="449"/>
      <c r="M435" s="449"/>
      <c r="N435" s="449"/>
      <c r="O435" s="449"/>
      <c r="P435" s="449"/>
      <c r="Q435" s="449"/>
      <c r="R435" s="449"/>
      <c r="S435" s="449"/>
      <c r="T435" s="449"/>
      <c r="U435" s="449"/>
    </row>
    <row r="436" spans="1:21" ht="18.75">
      <c r="A436" s="573"/>
      <c r="B436" s="576"/>
      <c r="C436" s="573"/>
      <c r="D436" s="608"/>
      <c r="E436" s="570"/>
      <c r="F436" s="570"/>
      <c r="G436" s="737">
        <f>+SUM(G10:G435)</f>
        <v>16527883.480799995</v>
      </c>
      <c r="H436" s="572">
        <v>397299409.76800025</v>
      </c>
      <c r="I436" s="573"/>
      <c r="J436" s="573"/>
      <c r="K436" s="449"/>
      <c r="L436" s="449"/>
      <c r="M436" s="449"/>
      <c r="N436" s="449"/>
      <c r="O436" s="449"/>
      <c r="P436" s="449"/>
      <c r="Q436" s="449"/>
      <c r="R436" s="449"/>
      <c r="S436" s="449"/>
      <c r="T436" s="449"/>
      <c r="U436" s="449"/>
    </row>
    <row r="437" spans="1:21" ht="18.75">
      <c r="A437" s="449"/>
      <c r="B437" s="465"/>
      <c r="C437" s="449"/>
      <c r="D437" s="539"/>
      <c r="E437" s="540"/>
      <c r="F437" s="540"/>
      <c r="G437" s="449"/>
      <c r="H437" s="541"/>
      <c r="I437" s="449"/>
      <c r="K437" s="449"/>
      <c r="L437" s="449"/>
      <c r="M437" s="449"/>
      <c r="N437" s="449"/>
      <c r="O437" s="449"/>
      <c r="P437" s="449"/>
      <c r="Q437" s="449"/>
      <c r="R437" s="449"/>
      <c r="S437" s="449"/>
      <c r="T437" s="449"/>
      <c r="U437" s="449"/>
    </row>
    <row r="438" spans="1:21" ht="18.75">
      <c r="A438" s="449"/>
      <c r="B438" s="465"/>
      <c r="C438" s="449"/>
      <c r="D438" s="539"/>
      <c r="E438" s="540"/>
      <c r="F438" s="540"/>
      <c r="G438" s="449"/>
      <c r="H438" s="541"/>
      <c r="I438" s="449"/>
      <c r="K438" s="449"/>
      <c r="L438" s="449"/>
      <c r="M438" s="449"/>
      <c r="N438" s="449"/>
      <c r="O438" s="449"/>
      <c r="P438" s="449"/>
      <c r="Q438" s="449"/>
      <c r="R438" s="449"/>
      <c r="S438" s="449"/>
      <c r="T438" s="449"/>
      <c r="U438" s="449"/>
    </row>
    <row r="439" spans="1:21" ht="18.75">
      <c r="A439" s="999" t="s">
        <v>1456</v>
      </c>
      <c r="B439" s="999"/>
      <c r="C439" s="999"/>
      <c r="D439" s="999"/>
      <c r="E439" s="999"/>
      <c r="F439" s="999"/>
      <c r="G439" s="999"/>
      <c r="H439" s="999"/>
      <c r="I439" s="999"/>
      <c r="J439" s="996"/>
      <c r="K439" s="449"/>
      <c r="L439" s="449"/>
      <c r="M439" s="449"/>
      <c r="N439" s="449"/>
      <c r="O439" s="449"/>
      <c r="P439" s="449"/>
      <c r="Q439" s="449"/>
      <c r="R439" s="449"/>
      <c r="S439" s="449"/>
      <c r="T439" s="449"/>
      <c r="U439" s="449"/>
    </row>
    <row r="440" spans="1:21" ht="18.75">
      <c r="A440" s="999" t="s">
        <v>1457</v>
      </c>
      <c r="B440" s="999"/>
      <c r="C440" s="999"/>
      <c r="D440" s="999"/>
      <c r="E440" s="999"/>
      <c r="F440" s="999"/>
      <c r="G440" s="999"/>
      <c r="H440" s="999"/>
      <c r="I440" s="999"/>
      <c r="J440" s="996"/>
      <c r="K440" s="449"/>
      <c r="L440" s="449"/>
      <c r="M440" s="449"/>
      <c r="N440" s="449"/>
      <c r="O440" s="449"/>
      <c r="P440" s="449"/>
      <c r="Q440" s="449"/>
      <c r="R440" s="449"/>
      <c r="S440" s="449"/>
      <c r="T440" s="449"/>
      <c r="U440" s="449"/>
    </row>
    <row r="441" spans="1:21" ht="18.75">
      <c r="A441" s="610" t="s">
        <v>1458</v>
      </c>
      <c r="B441" s="148"/>
      <c r="C441" s="136"/>
      <c r="D441" s="196"/>
      <c r="E441" s="197"/>
      <c r="F441" s="197"/>
      <c r="G441" s="136"/>
      <c r="H441" s="198"/>
      <c r="I441" s="136"/>
      <c r="K441" s="449"/>
      <c r="L441" s="449"/>
      <c r="M441" s="449"/>
      <c r="N441" s="449"/>
      <c r="O441" s="449"/>
      <c r="P441" s="449"/>
      <c r="Q441" s="449"/>
      <c r="R441" s="449"/>
      <c r="S441" s="449"/>
      <c r="T441" s="449"/>
      <c r="U441" s="449"/>
    </row>
    <row r="442" spans="1:21" ht="18.75">
      <c r="A442" s="610" t="s">
        <v>1459</v>
      </c>
      <c r="B442" s="148"/>
      <c r="C442" s="136"/>
      <c r="D442" s="196"/>
      <c r="E442" s="197"/>
      <c r="F442" s="197"/>
      <c r="G442" s="136"/>
      <c r="H442" s="198"/>
      <c r="I442" s="136"/>
      <c r="K442" s="449"/>
      <c r="L442" s="449"/>
      <c r="M442" s="449"/>
      <c r="N442" s="449"/>
      <c r="O442" s="449"/>
      <c r="P442" s="449"/>
      <c r="Q442" s="449"/>
      <c r="R442" s="449"/>
      <c r="S442" s="449"/>
      <c r="T442" s="449"/>
      <c r="U442" s="449"/>
    </row>
    <row r="443" spans="1:21" ht="18.75">
      <c r="A443" s="610" t="s">
        <v>1460</v>
      </c>
      <c r="B443" s="148"/>
      <c r="C443" s="136"/>
      <c r="D443" s="196"/>
      <c r="E443" s="197"/>
      <c r="F443" s="197"/>
      <c r="G443" s="136"/>
      <c r="H443" s="198"/>
      <c r="I443" s="136"/>
      <c r="K443" s="449"/>
      <c r="L443" s="449"/>
      <c r="M443" s="449"/>
      <c r="N443" s="449"/>
      <c r="O443" s="449"/>
      <c r="P443" s="449"/>
      <c r="Q443" s="449"/>
      <c r="R443" s="449"/>
      <c r="S443" s="449"/>
      <c r="T443" s="449"/>
      <c r="U443" s="449"/>
    </row>
    <row r="444" spans="1:21" ht="18.75">
      <c r="A444" s="136"/>
      <c r="B444" s="148"/>
      <c r="C444" s="136"/>
      <c r="D444" s="196"/>
      <c r="E444" s="197"/>
      <c r="F444" s="197"/>
      <c r="G444" s="136"/>
      <c r="H444" s="198"/>
      <c r="I444" s="136"/>
      <c r="K444" s="449"/>
      <c r="L444" s="449"/>
      <c r="M444" s="449"/>
      <c r="N444" s="449"/>
      <c r="O444" s="449"/>
      <c r="P444" s="449"/>
      <c r="Q444" s="449"/>
      <c r="R444" s="449"/>
      <c r="S444" s="449"/>
      <c r="T444" s="449"/>
      <c r="U444" s="449"/>
    </row>
    <row r="445" spans="1:21" ht="18.75">
      <c r="A445" s="449"/>
      <c r="B445" s="465"/>
      <c r="C445" s="449"/>
      <c r="D445" s="539"/>
      <c r="E445" s="540"/>
      <c r="F445" s="540"/>
      <c r="G445" s="449"/>
      <c r="H445" s="541"/>
      <c r="I445" s="449"/>
      <c r="K445" s="449"/>
      <c r="L445" s="449"/>
      <c r="M445" s="449"/>
      <c r="N445" s="449"/>
      <c r="O445" s="449"/>
      <c r="P445" s="449"/>
      <c r="Q445" s="449"/>
      <c r="R445" s="449"/>
      <c r="S445" s="449"/>
      <c r="T445" s="449"/>
      <c r="U445" s="449"/>
    </row>
    <row r="446" spans="1:21" ht="18.75">
      <c r="A446" s="449"/>
      <c r="B446" s="465"/>
      <c r="C446" s="449"/>
      <c r="D446" s="539"/>
      <c r="E446" s="540"/>
      <c r="F446" s="540"/>
      <c r="G446" s="449"/>
      <c r="H446" s="541"/>
      <c r="I446" s="449"/>
      <c r="K446" s="449"/>
      <c r="L446" s="449"/>
      <c r="M446" s="449"/>
      <c r="N446" s="449"/>
      <c r="O446" s="449"/>
      <c r="P446" s="449"/>
      <c r="Q446" s="449"/>
      <c r="R446" s="449"/>
      <c r="S446" s="449"/>
      <c r="T446" s="449"/>
      <c r="U446" s="449"/>
    </row>
    <row r="447" spans="1:21" ht="18.75">
      <c r="A447" s="449"/>
      <c r="B447" s="465"/>
      <c r="C447" s="449"/>
      <c r="D447" s="539"/>
      <c r="E447" s="540"/>
      <c r="F447" s="540"/>
      <c r="G447" s="449"/>
      <c r="H447" s="541"/>
      <c r="I447" s="449"/>
      <c r="K447" s="449"/>
      <c r="L447" s="449"/>
      <c r="M447" s="449"/>
      <c r="N447" s="449"/>
      <c r="O447" s="449"/>
      <c r="P447" s="449"/>
      <c r="Q447" s="449"/>
      <c r="R447" s="449"/>
      <c r="S447" s="449"/>
      <c r="T447" s="449"/>
      <c r="U447" s="449"/>
    </row>
    <row r="448" spans="1:21" ht="18.75">
      <c r="A448" s="449"/>
      <c r="B448" s="465"/>
      <c r="C448" s="449"/>
      <c r="D448" s="539"/>
      <c r="E448" s="540"/>
      <c r="F448" s="540"/>
      <c r="G448" s="449"/>
      <c r="H448" s="541"/>
      <c r="I448" s="449"/>
      <c r="K448" s="449"/>
      <c r="L448" s="449"/>
      <c r="M448" s="449"/>
      <c r="N448" s="449"/>
      <c r="O448" s="449"/>
      <c r="P448" s="449"/>
      <c r="Q448" s="449"/>
      <c r="R448" s="449"/>
      <c r="S448" s="449"/>
      <c r="T448" s="449"/>
      <c r="U448" s="449"/>
    </row>
    <row r="449" spans="1:21" ht="18.75">
      <c r="A449" s="449"/>
      <c r="B449" s="465"/>
      <c r="C449" s="449"/>
      <c r="D449" s="539"/>
      <c r="E449" s="540"/>
      <c r="F449" s="540"/>
      <c r="G449" s="449"/>
      <c r="H449" s="541"/>
      <c r="I449" s="449"/>
      <c r="K449" s="449"/>
      <c r="L449" s="449"/>
      <c r="M449" s="449"/>
      <c r="N449" s="449"/>
      <c r="O449" s="449"/>
      <c r="P449" s="449"/>
      <c r="Q449" s="449"/>
      <c r="R449" s="449"/>
      <c r="S449" s="449"/>
      <c r="T449" s="449"/>
      <c r="U449" s="449"/>
    </row>
    <row r="450" spans="1:21" ht="18.75">
      <c r="A450" s="449"/>
      <c r="B450" s="465"/>
      <c r="C450" s="449"/>
      <c r="D450" s="539"/>
      <c r="E450" s="540"/>
      <c r="F450" s="540"/>
      <c r="G450" s="449"/>
      <c r="H450" s="541"/>
      <c r="I450" s="449"/>
      <c r="K450" s="449"/>
      <c r="L450" s="449"/>
      <c r="M450" s="449"/>
      <c r="N450" s="449"/>
      <c r="O450" s="449"/>
      <c r="P450" s="449"/>
      <c r="Q450" s="449"/>
      <c r="R450" s="449"/>
      <c r="S450" s="449"/>
      <c r="T450" s="449"/>
      <c r="U450" s="449"/>
    </row>
    <row r="451" spans="1:21" ht="18.75">
      <c r="A451" s="449"/>
      <c r="B451" s="465"/>
      <c r="C451" s="449"/>
      <c r="D451" s="539"/>
      <c r="E451" s="540"/>
      <c r="F451" s="540"/>
      <c r="G451" s="449"/>
      <c r="H451" s="541"/>
      <c r="I451" s="449"/>
      <c r="K451" s="449"/>
      <c r="L451" s="449"/>
      <c r="M451" s="449"/>
      <c r="N451" s="449"/>
      <c r="O451" s="449"/>
      <c r="P451" s="449"/>
      <c r="Q451" s="449"/>
      <c r="R451" s="449"/>
      <c r="S451" s="449"/>
      <c r="T451" s="449"/>
      <c r="U451" s="449"/>
    </row>
    <row r="452" spans="1:21" ht="18.75">
      <c r="A452" s="449"/>
      <c r="B452" s="465"/>
      <c r="C452" s="449"/>
      <c r="D452" s="539"/>
      <c r="E452" s="540"/>
      <c r="F452" s="540"/>
      <c r="G452" s="449"/>
      <c r="H452" s="541"/>
      <c r="I452" s="449"/>
      <c r="K452" s="449"/>
      <c r="L452" s="449"/>
      <c r="M452" s="449"/>
      <c r="N452" s="449"/>
      <c r="O452" s="449"/>
      <c r="P452" s="449"/>
      <c r="Q452" s="449"/>
      <c r="R452" s="449"/>
      <c r="S452" s="449"/>
      <c r="T452" s="449"/>
      <c r="U452" s="449"/>
    </row>
    <row r="453" spans="1:21" ht="18.75">
      <c r="A453" s="449"/>
      <c r="B453" s="465"/>
      <c r="C453" s="449"/>
      <c r="D453" s="539"/>
      <c r="E453" s="540"/>
      <c r="F453" s="540"/>
      <c r="G453" s="449"/>
      <c r="H453" s="541"/>
      <c r="I453" s="449"/>
      <c r="K453" s="449"/>
      <c r="L453" s="449"/>
      <c r="M453" s="449"/>
      <c r="N453" s="449"/>
      <c r="O453" s="449"/>
      <c r="P453" s="449"/>
      <c r="Q453" s="449"/>
      <c r="R453" s="449"/>
      <c r="S453" s="449"/>
      <c r="T453" s="449"/>
      <c r="U453" s="449"/>
    </row>
    <row r="454" spans="1:21" ht="18.75">
      <c r="A454" s="449"/>
      <c r="B454" s="465"/>
      <c r="C454" s="449"/>
      <c r="D454" s="539"/>
      <c r="E454" s="540"/>
      <c r="F454" s="540"/>
      <c r="G454" s="449"/>
      <c r="H454" s="541"/>
      <c r="I454" s="449"/>
      <c r="K454" s="449"/>
      <c r="L454" s="449"/>
      <c r="M454" s="449"/>
      <c r="N454" s="449"/>
      <c r="O454" s="449"/>
      <c r="P454" s="449"/>
      <c r="Q454" s="449"/>
      <c r="R454" s="449"/>
      <c r="S454" s="449"/>
      <c r="T454" s="449"/>
      <c r="U454" s="449"/>
    </row>
    <row r="455" spans="1:21" ht="18.75">
      <c r="A455" s="449"/>
      <c r="B455" s="465"/>
      <c r="C455" s="449"/>
      <c r="D455" s="539"/>
      <c r="E455" s="540"/>
      <c r="F455" s="540"/>
      <c r="G455" s="449"/>
      <c r="H455" s="541"/>
      <c r="I455" s="449"/>
      <c r="K455" s="449"/>
      <c r="L455" s="449"/>
      <c r="M455" s="449"/>
      <c r="N455" s="449"/>
      <c r="O455" s="449"/>
      <c r="P455" s="449"/>
      <c r="Q455" s="449"/>
      <c r="R455" s="449"/>
      <c r="S455" s="449"/>
      <c r="T455" s="449"/>
      <c r="U455" s="449"/>
    </row>
    <row r="456" spans="1:21" ht="18.75">
      <c r="A456" s="449"/>
      <c r="B456" s="465"/>
      <c r="C456" s="449"/>
      <c r="D456" s="539"/>
      <c r="E456" s="540"/>
      <c r="F456" s="540"/>
      <c r="G456" s="449"/>
      <c r="H456" s="541"/>
      <c r="I456" s="449"/>
      <c r="K456" s="449"/>
      <c r="L456" s="449"/>
      <c r="M456" s="449"/>
      <c r="N456" s="449"/>
      <c r="O456" s="449"/>
      <c r="P456" s="449"/>
      <c r="Q456" s="449"/>
      <c r="R456" s="449"/>
      <c r="S456" s="449"/>
      <c r="T456" s="449"/>
      <c r="U456" s="449"/>
    </row>
    <row r="457" spans="1:21" ht="18.75">
      <c r="A457" s="449"/>
      <c r="B457" s="465"/>
      <c r="C457" s="449"/>
      <c r="D457" s="539"/>
      <c r="E457" s="540"/>
      <c r="F457" s="540"/>
      <c r="G457" s="449"/>
      <c r="H457" s="541"/>
      <c r="I457" s="449"/>
      <c r="K457" s="449"/>
      <c r="L457" s="449"/>
      <c r="M457" s="449"/>
      <c r="N457" s="449"/>
      <c r="O457" s="449"/>
      <c r="P457" s="449"/>
      <c r="Q457" s="449"/>
      <c r="R457" s="449"/>
      <c r="S457" s="449"/>
      <c r="T457" s="449"/>
      <c r="U457" s="449"/>
    </row>
    <row r="458" spans="1:21" ht="18.75">
      <c r="A458" s="449"/>
      <c r="B458" s="465"/>
      <c r="C458" s="449"/>
      <c r="D458" s="539"/>
      <c r="E458" s="540"/>
      <c r="F458" s="540"/>
      <c r="G458" s="449"/>
      <c r="H458" s="541"/>
      <c r="I458" s="449"/>
      <c r="K458" s="449"/>
      <c r="L458" s="449"/>
      <c r="M458" s="449"/>
      <c r="N458" s="449"/>
      <c r="O458" s="449"/>
      <c r="P458" s="449"/>
      <c r="Q458" s="449"/>
      <c r="R458" s="449"/>
      <c r="S458" s="449"/>
      <c r="T458" s="449"/>
      <c r="U458" s="449"/>
    </row>
    <row r="459" spans="1:21" ht="18.75">
      <c r="A459" s="449"/>
      <c r="B459" s="465"/>
      <c r="C459" s="449"/>
      <c r="D459" s="539"/>
      <c r="E459" s="540"/>
      <c r="F459" s="540"/>
      <c r="G459" s="449"/>
      <c r="H459" s="541"/>
      <c r="I459" s="449"/>
      <c r="K459" s="449"/>
      <c r="L459" s="449"/>
      <c r="M459" s="449"/>
      <c r="N459" s="449"/>
      <c r="O459" s="449"/>
      <c r="P459" s="449"/>
      <c r="Q459" s="449"/>
      <c r="R459" s="449"/>
      <c r="S459" s="449"/>
      <c r="T459" s="449"/>
      <c r="U459" s="449"/>
    </row>
    <row r="460" spans="1:21" ht="18.75">
      <c r="A460" s="449"/>
      <c r="B460" s="465"/>
      <c r="C460" s="449"/>
      <c r="D460" s="539"/>
      <c r="E460" s="540"/>
      <c r="F460" s="540"/>
      <c r="G460" s="449"/>
      <c r="H460" s="541"/>
      <c r="I460" s="449"/>
      <c r="K460" s="449"/>
      <c r="L460" s="449"/>
      <c r="M460" s="449"/>
      <c r="N460" s="449"/>
      <c r="O460" s="449"/>
      <c r="P460" s="449"/>
      <c r="Q460" s="449"/>
      <c r="R460" s="449"/>
      <c r="S460" s="449"/>
      <c r="T460" s="449"/>
      <c r="U460" s="449"/>
    </row>
    <row r="461" spans="1:21" ht="18.75">
      <c r="A461" s="449"/>
      <c r="B461" s="465"/>
      <c r="C461" s="449"/>
      <c r="D461" s="539"/>
      <c r="E461" s="540"/>
      <c r="F461" s="540"/>
      <c r="G461" s="449"/>
      <c r="H461" s="541"/>
      <c r="I461" s="449"/>
      <c r="K461" s="449"/>
      <c r="L461" s="449"/>
      <c r="M461" s="449"/>
      <c r="N461" s="449"/>
      <c r="O461" s="449"/>
      <c r="P461" s="449"/>
      <c r="Q461" s="449"/>
      <c r="R461" s="449"/>
      <c r="S461" s="449"/>
      <c r="T461" s="449"/>
      <c r="U461" s="449"/>
    </row>
    <row r="462" spans="1:21" ht="18.75">
      <c r="A462" s="449"/>
      <c r="B462" s="465"/>
      <c r="C462" s="449"/>
      <c r="D462" s="539"/>
      <c r="E462" s="540"/>
      <c r="F462" s="540"/>
      <c r="G462" s="449"/>
      <c r="H462" s="541"/>
      <c r="I462" s="449"/>
      <c r="K462" s="449"/>
      <c r="L462" s="449"/>
      <c r="M462" s="449"/>
      <c r="N462" s="449"/>
      <c r="O462" s="449"/>
      <c r="P462" s="449"/>
      <c r="Q462" s="449"/>
      <c r="R462" s="449"/>
      <c r="S462" s="449"/>
      <c r="T462" s="449"/>
      <c r="U462" s="449"/>
    </row>
    <row r="463" spans="1:21" ht="18.75">
      <c r="A463" s="449"/>
      <c r="B463" s="465"/>
      <c r="C463" s="449"/>
      <c r="D463" s="539"/>
      <c r="E463" s="540"/>
      <c r="F463" s="540"/>
      <c r="G463" s="449"/>
      <c r="H463" s="541"/>
      <c r="I463" s="449"/>
      <c r="K463" s="449"/>
      <c r="L463" s="449"/>
      <c r="M463" s="449"/>
      <c r="N463" s="449"/>
      <c r="O463" s="449"/>
      <c r="P463" s="449"/>
      <c r="Q463" s="449"/>
      <c r="R463" s="449"/>
      <c r="S463" s="449"/>
      <c r="T463" s="449"/>
      <c r="U463" s="449"/>
    </row>
    <row r="464" spans="1:21" ht="18.75">
      <c r="A464" s="449"/>
      <c r="B464" s="465"/>
      <c r="C464" s="449"/>
      <c r="D464" s="539"/>
      <c r="E464" s="540"/>
      <c r="F464" s="540"/>
      <c r="G464" s="449"/>
      <c r="H464" s="541"/>
      <c r="I464" s="449"/>
      <c r="K464" s="449"/>
      <c r="L464" s="449"/>
      <c r="M464" s="449"/>
      <c r="N464" s="449"/>
      <c r="O464" s="449"/>
      <c r="P464" s="449"/>
      <c r="Q464" s="449"/>
      <c r="R464" s="449"/>
      <c r="S464" s="449"/>
      <c r="T464" s="449"/>
      <c r="U464" s="449"/>
    </row>
    <row r="465" spans="1:21" ht="18.75">
      <c r="A465" s="449"/>
      <c r="B465" s="465"/>
      <c r="C465" s="449"/>
      <c r="D465" s="539"/>
      <c r="E465" s="540"/>
      <c r="F465" s="540"/>
      <c r="G465" s="449"/>
      <c r="H465" s="541"/>
      <c r="I465" s="449"/>
      <c r="K465" s="449"/>
      <c r="L465" s="449"/>
      <c r="M465" s="449"/>
      <c r="N465" s="449"/>
      <c r="O465" s="449"/>
      <c r="P465" s="449"/>
      <c r="Q465" s="449"/>
      <c r="R465" s="449"/>
      <c r="S465" s="449"/>
      <c r="T465" s="449"/>
      <c r="U465" s="449"/>
    </row>
    <row r="466" spans="1:21" ht="18.75">
      <c r="A466" s="449"/>
      <c r="B466" s="465"/>
      <c r="C466" s="449"/>
      <c r="D466" s="539"/>
      <c r="E466" s="540"/>
      <c r="F466" s="540"/>
      <c r="G466" s="449"/>
      <c r="H466" s="541"/>
      <c r="I466" s="449"/>
      <c r="K466" s="449"/>
      <c r="L466" s="449"/>
      <c r="M466" s="449"/>
      <c r="N466" s="449"/>
      <c r="O466" s="449"/>
      <c r="P466" s="449"/>
      <c r="Q466" s="449"/>
      <c r="R466" s="449"/>
      <c r="S466" s="449"/>
      <c r="T466" s="449"/>
      <c r="U466" s="449"/>
    </row>
    <row r="467" spans="1:21" ht="18.75">
      <c r="A467" s="449"/>
      <c r="B467" s="465"/>
      <c r="C467" s="449"/>
      <c r="D467" s="539"/>
      <c r="E467" s="540"/>
      <c r="F467" s="540"/>
      <c r="G467" s="449"/>
      <c r="H467" s="541"/>
      <c r="I467" s="449"/>
      <c r="K467" s="449"/>
      <c r="L467" s="449"/>
      <c r="M467" s="449"/>
      <c r="N467" s="449"/>
      <c r="O467" s="449"/>
      <c r="P467" s="449"/>
      <c r="Q467" s="449"/>
      <c r="R467" s="449"/>
      <c r="S467" s="449"/>
      <c r="T467" s="449"/>
      <c r="U467" s="449"/>
    </row>
    <row r="468" spans="1:21" ht="18.75">
      <c r="A468" s="449"/>
      <c r="B468" s="465"/>
      <c r="C468" s="449"/>
      <c r="D468" s="539"/>
      <c r="E468" s="540"/>
      <c r="F468" s="540"/>
      <c r="G468" s="449"/>
      <c r="H468" s="541"/>
      <c r="I468" s="449"/>
      <c r="K468" s="449"/>
      <c r="L468" s="449"/>
      <c r="M468" s="449"/>
      <c r="N468" s="449"/>
      <c r="O468" s="449"/>
      <c r="P468" s="449"/>
      <c r="Q468" s="449"/>
      <c r="R468" s="449"/>
      <c r="S468" s="449"/>
      <c r="T468" s="449"/>
      <c r="U468" s="449"/>
    </row>
    <row r="469" spans="1:21" ht="18.75">
      <c r="A469" s="449"/>
      <c r="B469" s="465"/>
      <c r="C469" s="449"/>
      <c r="D469" s="539"/>
      <c r="E469" s="540"/>
      <c r="F469" s="540"/>
      <c r="G469" s="449"/>
      <c r="H469" s="541"/>
      <c r="I469" s="449"/>
      <c r="K469" s="449"/>
      <c r="L469" s="449"/>
      <c r="M469" s="449"/>
      <c r="N469" s="449"/>
      <c r="O469" s="449"/>
      <c r="P469" s="449"/>
      <c r="Q469" s="449"/>
      <c r="R469" s="449"/>
      <c r="S469" s="449"/>
      <c r="T469" s="449"/>
      <c r="U469" s="449"/>
    </row>
    <row r="470" spans="1:21" ht="18.75">
      <c r="A470" s="449"/>
      <c r="B470" s="465"/>
      <c r="C470" s="449"/>
      <c r="D470" s="539"/>
      <c r="E470" s="540"/>
      <c r="F470" s="540"/>
      <c r="G470" s="449"/>
      <c r="H470" s="541"/>
      <c r="I470" s="449"/>
      <c r="K470" s="449"/>
      <c r="L470" s="449"/>
      <c r="M470" s="449"/>
      <c r="N470" s="449"/>
      <c r="O470" s="449"/>
      <c r="P470" s="449"/>
      <c r="Q470" s="449"/>
      <c r="R470" s="449"/>
      <c r="S470" s="449"/>
      <c r="T470" s="449"/>
      <c r="U470" s="449"/>
    </row>
    <row r="471" spans="1:21" ht="18.75">
      <c r="A471" s="449"/>
      <c r="B471" s="465"/>
      <c r="C471" s="449"/>
      <c r="D471" s="539"/>
      <c r="E471" s="540"/>
      <c r="F471" s="540"/>
      <c r="G471" s="449"/>
      <c r="H471" s="541"/>
      <c r="I471" s="449"/>
      <c r="K471" s="449"/>
      <c r="L471" s="449"/>
      <c r="M471" s="449"/>
      <c r="N471" s="449"/>
      <c r="O471" s="449"/>
      <c r="P471" s="449"/>
      <c r="Q471" s="449"/>
      <c r="R471" s="449"/>
      <c r="S471" s="449"/>
      <c r="T471" s="449"/>
      <c r="U471" s="449"/>
    </row>
    <row r="472" spans="1:21" ht="18.75">
      <c r="A472" s="449"/>
      <c r="B472" s="465"/>
      <c r="C472" s="449"/>
      <c r="D472" s="539"/>
      <c r="E472" s="540"/>
      <c r="F472" s="540"/>
      <c r="G472" s="449"/>
      <c r="H472" s="541"/>
      <c r="I472" s="449"/>
      <c r="K472" s="449"/>
      <c r="L472" s="449"/>
      <c r="M472" s="449"/>
      <c r="N472" s="449"/>
      <c r="O472" s="449"/>
      <c r="P472" s="449"/>
      <c r="Q472" s="449"/>
      <c r="R472" s="449"/>
      <c r="S472" s="449"/>
      <c r="T472" s="449"/>
      <c r="U472" s="449"/>
    </row>
    <row r="473" spans="1:21" ht="18.75">
      <c r="A473" s="449"/>
      <c r="B473" s="465"/>
      <c r="C473" s="449"/>
      <c r="D473" s="539"/>
      <c r="E473" s="540"/>
      <c r="F473" s="540"/>
      <c r="G473" s="449"/>
      <c r="H473" s="541"/>
      <c r="I473" s="449"/>
      <c r="K473" s="449"/>
      <c r="L473" s="449"/>
      <c r="M473" s="449"/>
      <c r="N473" s="449"/>
      <c r="O473" s="449"/>
      <c r="P473" s="449"/>
      <c r="Q473" s="449"/>
      <c r="R473" s="449"/>
      <c r="S473" s="449"/>
      <c r="T473" s="449"/>
      <c r="U473" s="449"/>
    </row>
    <row r="474" spans="1:21" ht="18.75">
      <c r="A474" s="449"/>
      <c r="B474" s="465"/>
      <c r="C474" s="449"/>
      <c r="D474" s="539"/>
      <c r="E474" s="540"/>
      <c r="F474" s="540"/>
      <c r="G474" s="449"/>
      <c r="H474" s="541"/>
      <c r="I474" s="449"/>
      <c r="K474" s="449"/>
      <c r="L474" s="449"/>
      <c r="M474" s="449"/>
      <c r="N474" s="449"/>
      <c r="O474" s="449"/>
      <c r="P474" s="449"/>
      <c r="Q474" s="449"/>
      <c r="R474" s="449"/>
      <c r="S474" s="449"/>
      <c r="T474" s="449"/>
      <c r="U474" s="449"/>
    </row>
    <row r="475" spans="1:21" ht="18.75">
      <c r="A475" s="449"/>
      <c r="B475" s="465"/>
      <c r="C475" s="449"/>
      <c r="D475" s="539"/>
      <c r="E475" s="540"/>
      <c r="F475" s="540"/>
      <c r="G475" s="449"/>
      <c r="H475" s="541"/>
      <c r="I475" s="449"/>
      <c r="K475" s="449"/>
      <c r="L475" s="449"/>
      <c r="M475" s="449"/>
      <c r="N475" s="449"/>
      <c r="O475" s="449"/>
      <c r="P475" s="449"/>
      <c r="Q475" s="449"/>
      <c r="R475" s="449"/>
      <c r="S475" s="449"/>
      <c r="T475" s="449"/>
      <c r="U475" s="449"/>
    </row>
    <row r="476" spans="1:21" ht="18.75">
      <c r="A476" s="449"/>
      <c r="B476" s="465"/>
      <c r="C476" s="449"/>
      <c r="D476" s="539"/>
      <c r="E476" s="540"/>
      <c r="F476" s="540"/>
      <c r="G476" s="449"/>
      <c r="H476" s="541"/>
      <c r="I476" s="449"/>
      <c r="K476" s="449"/>
      <c r="L476" s="449"/>
      <c r="M476" s="449"/>
      <c r="N476" s="449"/>
      <c r="O476" s="449"/>
      <c r="P476" s="449"/>
      <c r="Q476" s="449"/>
      <c r="R476" s="449"/>
      <c r="S476" s="449"/>
      <c r="T476" s="449"/>
      <c r="U476" s="449"/>
    </row>
    <row r="477" spans="1:21" ht="18.75">
      <c r="A477" s="449"/>
      <c r="B477" s="465"/>
      <c r="C477" s="449"/>
      <c r="D477" s="539"/>
      <c r="E477" s="540"/>
      <c r="F477" s="540"/>
      <c r="G477" s="449"/>
      <c r="H477" s="541"/>
      <c r="I477" s="449"/>
      <c r="K477" s="449"/>
      <c r="L477" s="449"/>
      <c r="M477" s="449"/>
      <c r="N477" s="449"/>
      <c r="O477" s="449"/>
      <c r="P477" s="449"/>
      <c r="Q477" s="449"/>
      <c r="R477" s="449"/>
      <c r="S477" s="449"/>
      <c r="T477" s="449"/>
      <c r="U477" s="449"/>
    </row>
    <row r="478" spans="1:21" ht="18.75">
      <c r="A478" s="449"/>
      <c r="B478" s="465"/>
      <c r="C478" s="449"/>
      <c r="D478" s="539"/>
      <c r="E478" s="540"/>
      <c r="F478" s="540"/>
      <c r="G478" s="449"/>
      <c r="H478" s="541"/>
      <c r="I478" s="449"/>
      <c r="K478" s="449"/>
      <c r="L478" s="449"/>
      <c r="M478" s="449"/>
      <c r="N478" s="449"/>
      <c r="O478" s="449"/>
      <c r="P478" s="449"/>
      <c r="Q478" s="449"/>
      <c r="R478" s="449"/>
      <c r="S478" s="449"/>
      <c r="T478" s="449"/>
      <c r="U478" s="449"/>
    </row>
    <row r="479" spans="1:21" ht="18.75">
      <c r="A479" s="449"/>
      <c r="B479" s="465"/>
      <c r="C479" s="449"/>
      <c r="D479" s="539"/>
      <c r="E479" s="540"/>
      <c r="F479" s="540"/>
      <c r="G479" s="449"/>
      <c r="H479" s="541"/>
      <c r="I479" s="449"/>
      <c r="K479" s="449"/>
      <c r="L479" s="449"/>
      <c r="M479" s="449"/>
      <c r="N479" s="449"/>
      <c r="O479" s="449"/>
      <c r="P479" s="449"/>
      <c r="Q479" s="449"/>
      <c r="R479" s="449"/>
      <c r="S479" s="449"/>
      <c r="T479" s="449"/>
      <c r="U479" s="449"/>
    </row>
    <row r="480" spans="1:21" ht="18.75">
      <c r="A480" s="449"/>
      <c r="B480" s="465"/>
      <c r="C480" s="449"/>
      <c r="D480" s="539"/>
      <c r="E480" s="540"/>
      <c r="F480" s="540"/>
      <c r="G480" s="449"/>
      <c r="H480" s="541"/>
      <c r="I480" s="449"/>
      <c r="K480" s="449"/>
      <c r="L480" s="449"/>
      <c r="M480" s="449"/>
      <c r="N480" s="449"/>
      <c r="O480" s="449"/>
      <c r="P480" s="449"/>
      <c r="Q480" s="449"/>
      <c r="R480" s="449"/>
      <c r="S480" s="449"/>
      <c r="T480" s="449"/>
      <c r="U480" s="449"/>
    </row>
    <row r="481" spans="1:21" ht="18.75">
      <c r="A481" s="449"/>
      <c r="B481" s="465"/>
      <c r="C481" s="449"/>
      <c r="D481" s="539"/>
      <c r="E481" s="540"/>
      <c r="F481" s="540"/>
      <c r="G481" s="449"/>
      <c r="H481" s="541"/>
      <c r="I481" s="449"/>
      <c r="K481" s="449"/>
      <c r="L481" s="449"/>
      <c r="M481" s="449"/>
      <c r="N481" s="449"/>
      <c r="O481" s="449"/>
      <c r="P481" s="449"/>
      <c r="Q481" s="449"/>
      <c r="R481" s="449"/>
      <c r="S481" s="449"/>
      <c r="T481" s="449"/>
      <c r="U481" s="449"/>
    </row>
    <row r="482" spans="1:21" ht="18.75">
      <c r="A482" s="449"/>
      <c r="B482" s="465"/>
      <c r="C482" s="449"/>
      <c r="D482" s="539"/>
      <c r="E482" s="540"/>
      <c r="F482" s="540"/>
      <c r="G482" s="449"/>
      <c r="H482" s="541"/>
      <c r="I482" s="449"/>
      <c r="K482" s="449"/>
      <c r="L482" s="449"/>
      <c r="M482" s="449"/>
      <c r="N482" s="449"/>
      <c r="O482" s="449"/>
      <c r="P482" s="449"/>
      <c r="Q482" s="449"/>
      <c r="R482" s="449"/>
      <c r="S482" s="449"/>
      <c r="T482" s="449"/>
      <c r="U482" s="449"/>
    </row>
    <row r="483" spans="1:21" ht="18.75">
      <c r="A483" s="449"/>
      <c r="B483" s="465"/>
      <c r="C483" s="449"/>
      <c r="D483" s="539"/>
      <c r="E483" s="540"/>
      <c r="F483" s="540"/>
      <c r="G483" s="449"/>
      <c r="H483" s="541"/>
      <c r="I483" s="449"/>
      <c r="K483" s="449"/>
      <c r="L483" s="449"/>
      <c r="M483" s="449"/>
      <c r="N483" s="449"/>
      <c r="O483" s="449"/>
      <c r="P483" s="449"/>
      <c r="Q483" s="449"/>
      <c r="R483" s="449"/>
      <c r="S483" s="449"/>
      <c r="T483" s="449"/>
      <c r="U483" s="449"/>
    </row>
    <row r="484" spans="1:21" ht="18.75">
      <c r="A484" s="449"/>
      <c r="B484" s="465"/>
      <c r="C484" s="449"/>
      <c r="D484" s="539"/>
      <c r="E484" s="540"/>
      <c r="F484" s="540"/>
      <c r="G484" s="449"/>
      <c r="H484" s="541"/>
      <c r="I484" s="449"/>
      <c r="K484" s="449"/>
      <c r="L484" s="449"/>
      <c r="M484" s="449"/>
      <c r="N484" s="449"/>
      <c r="O484" s="449"/>
      <c r="P484" s="449"/>
      <c r="Q484" s="449"/>
      <c r="R484" s="449"/>
      <c r="S484" s="449"/>
      <c r="T484" s="449"/>
      <c r="U484" s="449"/>
    </row>
    <row r="485" spans="1:21" ht="18.75">
      <c r="A485" s="449"/>
      <c r="B485" s="465"/>
      <c r="C485" s="449"/>
      <c r="D485" s="539"/>
      <c r="E485" s="540"/>
      <c r="F485" s="540"/>
      <c r="G485" s="449"/>
      <c r="H485" s="541"/>
      <c r="I485" s="449"/>
      <c r="K485" s="449"/>
      <c r="L485" s="449"/>
      <c r="M485" s="449"/>
      <c r="N485" s="449"/>
      <c r="O485" s="449"/>
      <c r="P485" s="449"/>
      <c r="Q485" s="449"/>
      <c r="R485" s="449"/>
      <c r="S485" s="449"/>
      <c r="T485" s="449"/>
      <c r="U485" s="449"/>
    </row>
    <row r="486" spans="1:21" ht="18.75">
      <c r="A486" s="449"/>
      <c r="B486" s="465"/>
      <c r="C486" s="449"/>
      <c r="D486" s="539"/>
      <c r="E486" s="540"/>
      <c r="F486" s="540"/>
      <c r="G486" s="449"/>
      <c r="H486" s="541"/>
      <c r="I486" s="449"/>
      <c r="K486" s="449"/>
      <c r="L486" s="449"/>
      <c r="M486" s="449"/>
      <c r="N486" s="449"/>
      <c r="O486" s="449"/>
      <c r="P486" s="449"/>
      <c r="Q486" s="449"/>
      <c r="R486" s="449"/>
      <c r="S486" s="449"/>
      <c r="T486" s="449"/>
      <c r="U486" s="449"/>
    </row>
    <row r="487" spans="1:21" ht="18.75">
      <c r="A487" s="449"/>
      <c r="B487" s="465"/>
      <c r="C487" s="449"/>
      <c r="D487" s="539"/>
      <c r="E487" s="540"/>
      <c r="F487" s="540"/>
      <c r="G487" s="449"/>
      <c r="H487" s="541"/>
      <c r="I487" s="449"/>
      <c r="K487" s="449"/>
      <c r="L487" s="449"/>
      <c r="M487" s="449"/>
      <c r="N487" s="449"/>
      <c r="O487" s="449"/>
      <c r="P487" s="449"/>
      <c r="Q487" s="449"/>
      <c r="R487" s="449"/>
      <c r="S487" s="449"/>
      <c r="T487" s="449"/>
      <c r="U487" s="449"/>
    </row>
    <row r="488" spans="1:21" ht="18.75">
      <c r="A488" s="449"/>
      <c r="B488" s="465"/>
      <c r="C488" s="449"/>
      <c r="D488" s="539"/>
      <c r="E488" s="540"/>
      <c r="F488" s="540"/>
      <c r="G488" s="449"/>
      <c r="H488" s="541"/>
      <c r="I488" s="449"/>
      <c r="K488" s="449"/>
      <c r="L488" s="449"/>
      <c r="M488" s="449"/>
      <c r="N488" s="449"/>
      <c r="O488" s="449"/>
      <c r="P488" s="449"/>
      <c r="Q488" s="449"/>
      <c r="R488" s="449"/>
      <c r="S488" s="449"/>
      <c r="T488" s="449"/>
      <c r="U488" s="449"/>
    </row>
    <row r="489" spans="1:21" ht="18.75">
      <c r="A489" s="449"/>
      <c r="B489" s="465"/>
      <c r="C489" s="449"/>
      <c r="D489" s="539"/>
      <c r="E489" s="540"/>
      <c r="F489" s="540"/>
      <c r="G489" s="449"/>
      <c r="H489" s="541"/>
      <c r="I489" s="449"/>
      <c r="K489" s="449"/>
      <c r="L489" s="449"/>
      <c r="M489" s="449"/>
      <c r="N489" s="449"/>
      <c r="O489" s="449"/>
      <c r="P489" s="449"/>
      <c r="Q489" s="449"/>
      <c r="R489" s="449"/>
      <c r="S489" s="449"/>
      <c r="T489" s="449"/>
      <c r="U489" s="449"/>
    </row>
    <row r="490" spans="1:21" ht="18.75">
      <c r="A490" s="449"/>
      <c r="B490" s="465"/>
      <c r="C490" s="449"/>
      <c r="D490" s="539"/>
      <c r="E490" s="540"/>
      <c r="F490" s="540"/>
      <c r="G490" s="449"/>
      <c r="H490" s="541"/>
      <c r="I490" s="449"/>
      <c r="K490" s="449"/>
      <c r="L490" s="449"/>
      <c r="M490" s="449"/>
      <c r="N490" s="449"/>
      <c r="O490" s="449"/>
      <c r="P490" s="449"/>
      <c r="Q490" s="449"/>
      <c r="R490" s="449"/>
      <c r="S490" s="449"/>
      <c r="T490" s="449"/>
      <c r="U490" s="449"/>
    </row>
    <row r="491" spans="1:21" ht="18.75">
      <c r="A491" s="449"/>
      <c r="B491" s="465"/>
      <c r="C491" s="449"/>
      <c r="D491" s="539"/>
      <c r="E491" s="540"/>
      <c r="F491" s="540"/>
      <c r="G491" s="449"/>
      <c r="H491" s="541"/>
      <c r="I491" s="449"/>
      <c r="K491" s="449"/>
      <c r="L491" s="449"/>
      <c r="M491" s="449"/>
      <c r="N491" s="449"/>
      <c r="O491" s="449"/>
      <c r="P491" s="449"/>
      <c r="Q491" s="449"/>
      <c r="R491" s="449"/>
      <c r="S491" s="449"/>
      <c r="T491" s="449"/>
      <c r="U491" s="449"/>
    </row>
    <row r="492" spans="1:21" ht="18.75">
      <c r="A492" s="449"/>
      <c r="B492" s="465"/>
      <c r="C492" s="449"/>
      <c r="D492" s="539"/>
      <c r="E492" s="540"/>
      <c r="F492" s="540"/>
      <c r="G492" s="449"/>
      <c r="H492" s="541"/>
      <c r="I492" s="449"/>
      <c r="K492" s="449"/>
      <c r="L492" s="449"/>
      <c r="M492" s="449"/>
      <c r="N492" s="449"/>
      <c r="O492" s="449"/>
      <c r="P492" s="449"/>
      <c r="Q492" s="449"/>
      <c r="R492" s="449"/>
      <c r="S492" s="449"/>
      <c r="T492" s="449"/>
      <c r="U492" s="449"/>
    </row>
    <row r="493" spans="1:21" ht="18.75">
      <c r="A493" s="449"/>
      <c r="B493" s="465"/>
      <c r="C493" s="449"/>
      <c r="D493" s="539"/>
      <c r="E493" s="540"/>
      <c r="F493" s="540"/>
      <c r="G493" s="449"/>
      <c r="H493" s="541"/>
      <c r="I493" s="449"/>
      <c r="K493" s="449"/>
      <c r="L493" s="449"/>
      <c r="M493" s="449"/>
      <c r="N493" s="449"/>
      <c r="O493" s="449"/>
      <c r="P493" s="449"/>
      <c r="Q493" s="449"/>
      <c r="R493" s="449"/>
      <c r="S493" s="449"/>
      <c r="T493" s="449"/>
      <c r="U493" s="449"/>
    </row>
    <row r="494" spans="1:21" ht="18.75">
      <c r="A494" s="449"/>
      <c r="B494" s="465"/>
      <c r="C494" s="449"/>
      <c r="D494" s="539"/>
      <c r="E494" s="540"/>
      <c r="F494" s="540"/>
      <c r="G494" s="449"/>
      <c r="H494" s="541"/>
      <c r="I494" s="449"/>
      <c r="K494" s="449"/>
      <c r="L494" s="449"/>
      <c r="M494" s="449"/>
      <c r="N494" s="449"/>
      <c r="O494" s="449"/>
      <c r="P494" s="449"/>
      <c r="Q494" s="449"/>
      <c r="R494" s="449"/>
      <c r="S494" s="449"/>
      <c r="T494" s="449"/>
      <c r="U494" s="449"/>
    </row>
    <row r="495" spans="1:21" ht="18.75">
      <c r="A495" s="449"/>
      <c r="B495" s="465"/>
      <c r="C495" s="449"/>
      <c r="D495" s="539"/>
      <c r="E495" s="540"/>
      <c r="F495" s="540"/>
      <c r="G495" s="449"/>
      <c r="H495" s="541"/>
      <c r="I495" s="449"/>
      <c r="K495" s="449"/>
      <c r="L495" s="449"/>
      <c r="M495" s="449"/>
      <c r="N495" s="449"/>
      <c r="O495" s="449"/>
      <c r="P495" s="449"/>
      <c r="Q495" s="449"/>
      <c r="R495" s="449"/>
      <c r="S495" s="449"/>
      <c r="T495" s="449"/>
      <c r="U495" s="449"/>
    </row>
    <row r="496" spans="1:21" ht="18.75">
      <c r="A496" s="449"/>
      <c r="B496" s="465"/>
      <c r="C496" s="449"/>
      <c r="D496" s="539"/>
      <c r="E496" s="540"/>
      <c r="F496" s="540"/>
      <c r="G496" s="449"/>
      <c r="H496" s="541"/>
      <c r="I496" s="449"/>
      <c r="K496" s="449"/>
      <c r="L496" s="449"/>
      <c r="M496" s="449"/>
      <c r="N496" s="449"/>
      <c r="O496" s="449"/>
      <c r="P496" s="449"/>
      <c r="Q496" s="449"/>
      <c r="R496" s="449"/>
      <c r="S496" s="449"/>
      <c r="T496" s="449"/>
      <c r="U496" s="449"/>
    </row>
    <row r="497" spans="1:21" ht="18.75">
      <c r="A497" s="449"/>
      <c r="B497" s="465"/>
      <c r="C497" s="449"/>
      <c r="D497" s="539"/>
      <c r="E497" s="540"/>
      <c r="F497" s="540"/>
      <c r="G497" s="449"/>
      <c r="H497" s="541"/>
      <c r="I497" s="449"/>
      <c r="K497" s="449"/>
      <c r="L497" s="449"/>
      <c r="M497" s="449"/>
      <c r="N497" s="449"/>
      <c r="O497" s="449"/>
      <c r="P497" s="449"/>
      <c r="Q497" s="449"/>
      <c r="R497" s="449"/>
      <c r="S497" s="449"/>
      <c r="T497" s="449"/>
      <c r="U497" s="449"/>
    </row>
    <row r="498" spans="1:21" ht="18.75">
      <c r="A498" s="449"/>
      <c r="B498" s="465"/>
      <c r="C498" s="449"/>
      <c r="D498" s="539"/>
      <c r="E498" s="540"/>
      <c r="F498" s="540"/>
      <c r="G498" s="449"/>
      <c r="H498" s="541"/>
      <c r="I498" s="449"/>
      <c r="K498" s="449"/>
      <c r="L498" s="449"/>
      <c r="M498" s="449"/>
      <c r="N498" s="449"/>
      <c r="O498" s="449"/>
      <c r="P498" s="449"/>
      <c r="Q498" s="449"/>
      <c r="R498" s="449"/>
      <c r="S498" s="449"/>
      <c r="T498" s="449"/>
      <c r="U498" s="449"/>
    </row>
    <row r="499" spans="1:21" ht="18.75">
      <c r="A499" s="449"/>
      <c r="B499" s="465"/>
      <c r="C499" s="449"/>
      <c r="D499" s="539"/>
      <c r="E499" s="540"/>
      <c r="F499" s="540"/>
      <c r="G499" s="449"/>
      <c r="H499" s="541"/>
      <c r="I499" s="449"/>
      <c r="K499" s="449"/>
      <c r="L499" s="449"/>
      <c r="M499" s="449"/>
      <c r="N499" s="449"/>
      <c r="O499" s="449"/>
      <c r="P499" s="449"/>
      <c r="Q499" s="449"/>
      <c r="R499" s="449"/>
      <c r="S499" s="449"/>
      <c r="T499" s="449"/>
      <c r="U499" s="449"/>
    </row>
    <row r="500" spans="1:21" ht="18.75">
      <c r="A500" s="449"/>
      <c r="B500" s="465"/>
      <c r="C500" s="449"/>
      <c r="D500" s="539"/>
      <c r="E500" s="540"/>
      <c r="F500" s="540"/>
      <c r="G500" s="449"/>
      <c r="H500" s="541"/>
      <c r="I500" s="449"/>
      <c r="K500" s="449"/>
      <c r="L500" s="449"/>
      <c r="M500" s="449"/>
      <c r="N500" s="449"/>
      <c r="O500" s="449"/>
      <c r="P500" s="449"/>
      <c r="Q500" s="449"/>
      <c r="R500" s="449"/>
      <c r="S500" s="449"/>
      <c r="T500" s="449"/>
      <c r="U500" s="449"/>
    </row>
    <row r="501" spans="1:21" ht="18.75">
      <c r="A501" s="449"/>
      <c r="B501" s="465"/>
      <c r="C501" s="449"/>
      <c r="D501" s="539"/>
      <c r="E501" s="540"/>
      <c r="F501" s="540"/>
      <c r="G501" s="449"/>
      <c r="H501" s="541"/>
      <c r="I501" s="449"/>
      <c r="K501" s="449"/>
      <c r="L501" s="449"/>
      <c r="M501" s="449"/>
      <c r="N501" s="449"/>
      <c r="O501" s="449"/>
      <c r="P501" s="449"/>
      <c r="Q501" s="449"/>
      <c r="R501" s="449"/>
      <c r="S501" s="449"/>
      <c r="T501" s="449"/>
      <c r="U501" s="449"/>
    </row>
    <row r="502" spans="1:21" ht="18.75">
      <c r="A502" s="449"/>
      <c r="B502" s="465"/>
      <c r="C502" s="449"/>
      <c r="D502" s="539"/>
      <c r="E502" s="540"/>
      <c r="F502" s="540"/>
      <c r="G502" s="449"/>
      <c r="H502" s="541"/>
      <c r="I502" s="449"/>
      <c r="K502" s="449"/>
      <c r="L502" s="449"/>
      <c r="M502" s="449"/>
      <c r="N502" s="449"/>
      <c r="O502" s="449"/>
      <c r="P502" s="449"/>
      <c r="Q502" s="449"/>
      <c r="R502" s="449"/>
      <c r="S502" s="449"/>
      <c r="T502" s="449"/>
      <c r="U502" s="449"/>
    </row>
    <row r="503" spans="1:21" ht="18.75">
      <c r="A503" s="449"/>
      <c r="B503" s="465"/>
      <c r="C503" s="449"/>
      <c r="D503" s="539"/>
      <c r="E503" s="540"/>
      <c r="F503" s="540"/>
      <c r="G503" s="449"/>
      <c r="H503" s="541"/>
      <c r="I503" s="449"/>
      <c r="K503" s="449"/>
      <c r="L503" s="449"/>
      <c r="M503" s="449"/>
      <c r="N503" s="449"/>
      <c r="O503" s="449"/>
      <c r="P503" s="449"/>
      <c r="Q503" s="449"/>
      <c r="R503" s="449"/>
      <c r="S503" s="449"/>
      <c r="T503" s="449"/>
      <c r="U503" s="449"/>
    </row>
    <row r="504" spans="1:21" ht="18.75">
      <c r="A504" s="449"/>
      <c r="B504" s="465"/>
      <c r="C504" s="449"/>
      <c r="D504" s="539"/>
      <c r="E504" s="540"/>
      <c r="F504" s="540"/>
      <c r="G504" s="449"/>
      <c r="H504" s="541"/>
      <c r="I504" s="449"/>
      <c r="K504" s="449"/>
      <c r="L504" s="449"/>
      <c r="M504" s="449"/>
      <c r="N504" s="449"/>
      <c r="O504" s="449"/>
      <c r="P504" s="449"/>
      <c r="Q504" s="449"/>
      <c r="R504" s="449"/>
      <c r="S504" s="449"/>
      <c r="T504" s="449"/>
      <c r="U504" s="449"/>
    </row>
    <row r="505" spans="1:21" ht="18.75">
      <c r="A505" s="449"/>
      <c r="B505" s="465"/>
      <c r="C505" s="449"/>
      <c r="D505" s="539"/>
      <c r="E505" s="540"/>
      <c r="F505" s="540"/>
      <c r="G505" s="449"/>
      <c r="H505" s="541"/>
      <c r="I505" s="449"/>
      <c r="K505" s="449"/>
      <c r="L505" s="449"/>
      <c r="M505" s="449"/>
      <c r="N505" s="449"/>
      <c r="O505" s="449"/>
      <c r="P505" s="449"/>
      <c r="Q505" s="449"/>
      <c r="R505" s="449"/>
      <c r="S505" s="449"/>
      <c r="T505" s="449"/>
      <c r="U505" s="449"/>
    </row>
    <row r="506" spans="1:21" ht="18.75">
      <c r="A506" s="449"/>
      <c r="B506" s="465"/>
      <c r="C506" s="449"/>
      <c r="D506" s="539"/>
      <c r="E506" s="540"/>
      <c r="F506" s="540"/>
      <c r="G506" s="449"/>
      <c r="H506" s="541"/>
      <c r="I506" s="449"/>
      <c r="K506" s="449"/>
      <c r="L506" s="449"/>
      <c r="M506" s="449"/>
      <c r="N506" s="449"/>
      <c r="O506" s="449"/>
      <c r="P506" s="449"/>
      <c r="Q506" s="449"/>
      <c r="R506" s="449"/>
      <c r="S506" s="449"/>
      <c r="T506" s="449"/>
      <c r="U506" s="449"/>
    </row>
    <row r="507" spans="1:21" ht="18.75">
      <c r="A507" s="449"/>
      <c r="B507" s="465"/>
      <c r="C507" s="449"/>
      <c r="D507" s="539"/>
      <c r="E507" s="540"/>
      <c r="F507" s="540"/>
      <c r="G507" s="449"/>
      <c r="H507" s="541"/>
      <c r="I507" s="449"/>
      <c r="K507" s="449"/>
      <c r="L507" s="449"/>
      <c r="M507" s="449"/>
      <c r="N507" s="449"/>
      <c r="O507" s="449"/>
      <c r="P507" s="449"/>
      <c r="Q507" s="449"/>
      <c r="R507" s="449"/>
      <c r="S507" s="449"/>
      <c r="T507" s="449"/>
      <c r="U507" s="449"/>
    </row>
    <row r="508" spans="1:21" ht="18.75">
      <c r="A508" s="449"/>
      <c r="B508" s="465"/>
      <c r="C508" s="449"/>
      <c r="D508" s="539"/>
      <c r="E508" s="540"/>
      <c r="F508" s="540"/>
      <c r="G508" s="449"/>
      <c r="H508" s="541"/>
      <c r="I508" s="449"/>
      <c r="K508" s="449"/>
      <c r="L508" s="449"/>
      <c r="M508" s="449"/>
      <c r="N508" s="449"/>
      <c r="O508" s="449"/>
      <c r="P508" s="449"/>
      <c r="Q508" s="449"/>
      <c r="R508" s="449"/>
      <c r="S508" s="449"/>
      <c r="T508" s="449"/>
      <c r="U508" s="449"/>
    </row>
    <row r="509" spans="1:21" ht="18.75">
      <c r="A509" s="449"/>
      <c r="B509" s="465"/>
      <c r="C509" s="449"/>
      <c r="D509" s="539"/>
      <c r="E509" s="540"/>
      <c r="F509" s="540"/>
      <c r="G509" s="449"/>
      <c r="H509" s="541"/>
      <c r="I509" s="449"/>
      <c r="K509" s="449"/>
      <c r="L509" s="449"/>
      <c r="M509" s="449"/>
      <c r="N509" s="449"/>
      <c r="O509" s="449"/>
      <c r="P509" s="449"/>
      <c r="Q509" s="449"/>
      <c r="R509" s="449"/>
      <c r="S509" s="449"/>
      <c r="T509" s="449"/>
      <c r="U509" s="449"/>
    </row>
    <row r="510" spans="1:21" ht="18.75">
      <c r="A510" s="449"/>
      <c r="B510" s="465"/>
      <c r="C510" s="449"/>
      <c r="D510" s="539"/>
      <c r="E510" s="540"/>
      <c r="F510" s="540"/>
      <c r="G510" s="449"/>
      <c r="H510" s="541"/>
      <c r="I510" s="449"/>
      <c r="K510" s="449"/>
      <c r="L510" s="449"/>
      <c r="M510" s="449"/>
      <c r="N510" s="449"/>
      <c r="O510" s="449"/>
      <c r="P510" s="449"/>
      <c r="Q510" s="449"/>
      <c r="R510" s="449"/>
      <c r="S510" s="449"/>
      <c r="T510" s="449"/>
      <c r="U510" s="449"/>
    </row>
    <row r="511" spans="1:21" ht="18.75">
      <c r="A511" s="449"/>
      <c r="B511" s="465"/>
      <c r="C511" s="449"/>
      <c r="D511" s="539"/>
      <c r="E511" s="540"/>
      <c r="F511" s="540"/>
      <c r="G511" s="449"/>
      <c r="H511" s="541"/>
      <c r="I511" s="449"/>
      <c r="K511" s="449"/>
      <c r="L511" s="449"/>
      <c r="M511" s="449"/>
      <c r="N511" s="449"/>
      <c r="O511" s="449"/>
      <c r="P511" s="449"/>
      <c r="Q511" s="449"/>
      <c r="R511" s="449"/>
      <c r="S511" s="449"/>
      <c r="T511" s="449"/>
      <c r="U511" s="449"/>
    </row>
    <row r="512" spans="1:21" ht="18.75">
      <c r="A512" s="449"/>
      <c r="B512" s="465"/>
      <c r="C512" s="449"/>
      <c r="D512" s="539"/>
      <c r="E512" s="540"/>
      <c r="F512" s="540"/>
      <c r="G512" s="449"/>
      <c r="H512" s="541"/>
      <c r="I512" s="449"/>
      <c r="K512" s="449"/>
      <c r="L512" s="449"/>
      <c r="M512" s="449"/>
      <c r="N512" s="449"/>
      <c r="O512" s="449"/>
      <c r="P512" s="449"/>
      <c r="Q512" s="449"/>
      <c r="R512" s="449"/>
      <c r="S512" s="449"/>
      <c r="T512" s="449"/>
      <c r="U512" s="449"/>
    </row>
    <row r="513" spans="1:21" ht="18.75">
      <c r="A513" s="449"/>
      <c r="B513" s="465"/>
      <c r="C513" s="449"/>
      <c r="D513" s="539"/>
      <c r="E513" s="540"/>
      <c r="F513" s="540"/>
      <c r="G513" s="449"/>
      <c r="H513" s="541"/>
      <c r="I513" s="449"/>
      <c r="K513" s="449"/>
      <c r="L513" s="449"/>
      <c r="M513" s="449"/>
      <c r="N513" s="449"/>
      <c r="O513" s="449"/>
      <c r="P513" s="449"/>
      <c r="Q513" s="449"/>
      <c r="R513" s="449"/>
      <c r="S513" s="449"/>
      <c r="T513" s="449"/>
      <c r="U513" s="449"/>
    </row>
    <row r="514" spans="1:21" ht="18.75">
      <c r="A514" s="449"/>
      <c r="B514" s="465"/>
      <c r="C514" s="449"/>
      <c r="D514" s="539"/>
      <c r="E514" s="540"/>
      <c r="F514" s="540"/>
      <c r="G514" s="449"/>
      <c r="H514" s="541"/>
      <c r="I514" s="449"/>
      <c r="K514" s="449"/>
      <c r="L514" s="449"/>
      <c r="M514" s="449"/>
      <c r="N514" s="449"/>
      <c r="O514" s="449"/>
      <c r="P514" s="449"/>
      <c r="Q514" s="449"/>
      <c r="R514" s="449"/>
      <c r="S514" s="449"/>
      <c r="T514" s="449"/>
      <c r="U514" s="449"/>
    </row>
    <row r="515" spans="1:21" ht="18.75">
      <c r="A515" s="449"/>
      <c r="B515" s="465"/>
      <c r="C515" s="449"/>
      <c r="D515" s="539"/>
      <c r="E515" s="540"/>
      <c r="F515" s="540"/>
      <c r="G515" s="449"/>
      <c r="H515" s="541"/>
      <c r="I515" s="449"/>
      <c r="K515" s="449"/>
      <c r="L515" s="449"/>
      <c r="M515" s="449"/>
      <c r="N515" s="449"/>
      <c r="O515" s="449"/>
      <c r="P515" s="449"/>
      <c r="Q515" s="449"/>
      <c r="R515" s="449"/>
      <c r="S515" s="449"/>
      <c r="T515" s="449"/>
      <c r="U515" s="449"/>
    </row>
    <row r="516" spans="1:21" ht="18.75">
      <c r="A516" s="449"/>
      <c r="B516" s="465"/>
      <c r="C516" s="449"/>
      <c r="D516" s="539"/>
      <c r="E516" s="540"/>
      <c r="F516" s="540"/>
      <c r="G516" s="449"/>
      <c r="H516" s="541"/>
      <c r="I516" s="449"/>
      <c r="K516" s="449"/>
      <c r="L516" s="449"/>
      <c r="M516" s="449"/>
      <c r="N516" s="449"/>
      <c r="O516" s="449"/>
      <c r="P516" s="449"/>
      <c r="Q516" s="449"/>
      <c r="R516" s="449"/>
      <c r="S516" s="449"/>
      <c r="T516" s="449"/>
      <c r="U516" s="449"/>
    </row>
    <row r="517" spans="1:21" ht="18.75">
      <c r="A517" s="449"/>
      <c r="B517" s="465"/>
      <c r="C517" s="449"/>
      <c r="D517" s="539"/>
      <c r="E517" s="540"/>
      <c r="F517" s="540"/>
      <c r="G517" s="449"/>
      <c r="H517" s="541"/>
      <c r="I517" s="449"/>
      <c r="K517" s="449"/>
      <c r="L517" s="449"/>
      <c r="M517" s="449"/>
      <c r="N517" s="449"/>
      <c r="O517" s="449"/>
      <c r="P517" s="449"/>
      <c r="Q517" s="449"/>
      <c r="R517" s="449"/>
      <c r="S517" s="449"/>
      <c r="T517" s="449"/>
      <c r="U517" s="449"/>
    </row>
    <row r="518" spans="1:21" ht="18.75">
      <c r="A518" s="449"/>
      <c r="B518" s="465"/>
      <c r="C518" s="449"/>
      <c r="D518" s="539"/>
      <c r="E518" s="540"/>
      <c r="F518" s="540"/>
      <c r="G518" s="449"/>
      <c r="H518" s="541"/>
      <c r="I518" s="449"/>
      <c r="K518" s="449"/>
      <c r="L518" s="449"/>
      <c r="M518" s="449"/>
      <c r="N518" s="449"/>
      <c r="O518" s="449"/>
      <c r="P518" s="449"/>
      <c r="Q518" s="449"/>
      <c r="R518" s="449"/>
      <c r="S518" s="449"/>
      <c r="T518" s="449"/>
      <c r="U518" s="449"/>
    </row>
    <row r="519" spans="1:21" ht="18.75">
      <c r="A519" s="449"/>
      <c r="B519" s="465"/>
      <c r="C519" s="449"/>
      <c r="D519" s="539"/>
      <c r="E519" s="540"/>
      <c r="F519" s="540"/>
      <c r="G519" s="449"/>
      <c r="H519" s="541"/>
      <c r="I519" s="449"/>
      <c r="K519" s="449"/>
      <c r="L519" s="449"/>
      <c r="M519" s="449"/>
      <c r="N519" s="449"/>
      <c r="O519" s="449"/>
      <c r="P519" s="449"/>
      <c r="Q519" s="449"/>
      <c r="R519" s="449"/>
      <c r="S519" s="449"/>
      <c r="T519" s="449"/>
      <c r="U519" s="449"/>
    </row>
    <row r="520" spans="1:21" ht="18.75">
      <c r="A520" s="449"/>
      <c r="B520" s="465"/>
      <c r="C520" s="449"/>
      <c r="D520" s="539"/>
      <c r="E520" s="540"/>
      <c r="F520" s="540"/>
      <c r="G520" s="449"/>
      <c r="H520" s="541"/>
      <c r="I520" s="449"/>
      <c r="K520" s="449"/>
      <c r="L520" s="449"/>
      <c r="M520" s="449"/>
      <c r="N520" s="449"/>
      <c r="O520" s="449"/>
      <c r="P520" s="449"/>
      <c r="Q520" s="449"/>
      <c r="R520" s="449"/>
      <c r="S520" s="449"/>
      <c r="T520" s="449"/>
      <c r="U520" s="449"/>
    </row>
    <row r="521" spans="1:21" ht="18.75">
      <c r="A521" s="449"/>
      <c r="B521" s="465"/>
      <c r="C521" s="449"/>
      <c r="D521" s="539"/>
      <c r="E521" s="540"/>
      <c r="F521" s="540"/>
      <c r="G521" s="449"/>
      <c r="H521" s="541"/>
      <c r="I521" s="449"/>
      <c r="K521" s="449"/>
      <c r="L521" s="449"/>
      <c r="M521" s="449"/>
      <c r="N521" s="449"/>
      <c r="O521" s="449"/>
      <c r="P521" s="449"/>
      <c r="Q521" s="449"/>
      <c r="R521" s="449"/>
      <c r="S521" s="449"/>
      <c r="T521" s="449"/>
      <c r="U521" s="449"/>
    </row>
    <row r="522" spans="1:21" ht="18.75">
      <c r="A522" s="449"/>
      <c r="B522" s="465"/>
      <c r="C522" s="449"/>
      <c r="D522" s="539"/>
      <c r="E522" s="540"/>
      <c r="F522" s="540"/>
      <c r="G522" s="449"/>
      <c r="H522" s="541"/>
      <c r="I522" s="449"/>
      <c r="K522" s="449"/>
      <c r="L522" s="449"/>
      <c r="M522" s="449"/>
      <c r="N522" s="449"/>
      <c r="O522" s="449"/>
      <c r="P522" s="449"/>
      <c r="Q522" s="449"/>
      <c r="R522" s="449"/>
      <c r="S522" s="449"/>
      <c r="T522" s="449"/>
      <c r="U522" s="449"/>
    </row>
    <row r="523" spans="1:21" ht="18.75">
      <c r="A523" s="449"/>
      <c r="B523" s="465"/>
      <c r="C523" s="449"/>
      <c r="D523" s="539"/>
      <c r="E523" s="540"/>
      <c r="F523" s="540"/>
      <c r="G523" s="449"/>
      <c r="H523" s="541"/>
      <c r="I523" s="449"/>
      <c r="K523" s="449"/>
      <c r="L523" s="449"/>
      <c r="M523" s="449"/>
      <c r="N523" s="449"/>
      <c r="O523" s="449"/>
      <c r="P523" s="449"/>
      <c r="Q523" s="449"/>
      <c r="R523" s="449"/>
      <c r="S523" s="449"/>
      <c r="T523" s="449"/>
      <c r="U523" s="449"/>
    </row>
    <row r="524" spans="1:21" ht="18.75">
      <c r="A524" s="449"/>
      <c r="B524" s="465"/>
      <c r="C524" s="449"/>
      <c r="D524" s="539"/>
      <c r="E524" s="540"/>
      <c r="F524" s="540"/>
      <c r="G524" s="449"/>
      <c r="H524" s="541"/>
      <c r="I524" s="449"/>
      <c r="K524" s="449"/>
      <c r="L524" s="449"/>
      <c r="M524" s="449"/>
      <c r="N524" s="449"/>
      <c r="O524" s="449"/>
      <c r="P524" s="449"/>
      <c r="Q524" s="449"/>
      <c r="R524" s="449"/>
      <c r="S524" s="449"/>
      <c r="T524" s="449"/>
      <c r="U524" s="449"/>
    </row>
    <row r="525" spans="1:21" ht="18.75">
      <c r="A525" s="449"/>
      <c r="B525" s="465"/>
      <c r="C525" s="449"/>
      <c r="D525" s="539"/>
      <c r="E525" s="540"/>
      <c r="F525" s="540"/>
      <c r="G525" s="449"/>
      <c r="H525" s="541"/>
      <c r="I525" s="449"/>
      <c r="K525" s="449"/>
      <c r="L525" s="449"/>
      <c r="M525" s="449"/>
      <c r="N525" s="449"/>
      <c r="O525" s="449"/>
      <c r="P525" s="449"/>
      <c r="Q525" s="449"/>
      <c r="R525" s="449"/>
      <c r="S525" s="449"/>
      <c r="T525" s="449"/>
      <c r="U525" s="449"/>
    </row>
    <row r="526" spans="1:21" ht="18.75">
      <c r="A526" s="449"/>
      <c r="B526" s="465"/>
      <c r="C526" s="449"/>
      <c r="D526" s="539"/>
      <c r="E526" s="540"/>
      <c r="F526" s="540"/>
      <c r="G526" s="449"/>
      <c r="H526" s="541"/>
      <c r="I526" s="449"/>
      <c r="K526" s="449"/>
      <c r="L526" s="449"/>
      <c r="M526" s="449"/>
      <c r="N526" s="449"/>
      <c r="O526" s="449"/>
      <c r="P526" s="449"/>
      <c r="Q526" s="449"/>
      <c r="R526" s="449"/>
      <c r="S526" s="449"/>
      <c r="T526" s="449"/>
      <c r="U526" s="449"/>
    </row>
    <row r="527" spans="1:21" ht="18.75">
      <c r="A527" s="449"/>
      <c r="B527" s="465"/>
      <c r="C527" s="449"/>
      <c r="D527" s="539"/>
      <c r="E527" s="540"/>
      <c r="F527" s="540"/>
      <c r="G527" s="449"/>
      <c r="H527" s="541"/>
      <c r="I527" s="449"/>
      <c r="K527" s="449"/>
      <c r="L527" s="449"/>
      <c r="M527" s="449"/>
      <c r="N527" s="449"/>
      <c r="O527" s="449"/>
      <c r="P527" s="449"/>
      <c r="Q527" s="449"/>
      <c r="R527" s="449"/>
      <c r="S527" s="449"/>
      <c r="T527" s="449"/>
      <c r="U527" s="449"/>
    </row>
    <row r="528" spans="1:21" ht="18.75">
      <c r="A528" s="449"/>
      <c r="B528" s="465"/>
      <c r="C528" s="449"/>
      <c r="D528" s="539"/>
      <c r="E528" s="540"/>
      <c r="F528" s="540"/>
      <c r="G528" s="449"/>
      <c r="H528" s="541"/>
      <c r="I528" s="449"/>
      <c r="K528" s="449"/>
      <c r="L528" s="449"/>
      <c r="M528" s="449"/>
      <c r="N528" s="449"/>
      <c r="O528" s="449"/>
      <c r="P528" s="449"/>
      <c r="Q528" s="449"/>
      <c r="R528" s="449"/>
      <c r="S528" s="449"/>
      <c r="T528" s="449"/>
      <c r="U528" s="449"/>
    </row>
    <row r="529" spans="1:21" ht="18.75">
      <c r="A529" s="449"/>
      <c r="B529" s="465"/>
      <c r="C529" s="449"/>
      <c r="D529" s="539"/>
      <c r="E529" s="540"/>
      <c r="F529" s="540"/>
      <c r="G529" s="449"/>
      <c r="H529" s="541"/>
      <c r="I529" s="449"/>
      <c r="K529" s="449"/>
      <c r="L529" s="449"/>
      <c r="M529" s="449"/>
      <c r="N529" s="449"/>
      <c r="O529" s="449"/>
      <c r="P529" s="449"/>
      <c r="Q529" s="449"/>
      <c r="R529" s="449"/>
      <c r="S529" s="449"/>
      <c r="T529" s="449"/>
      <c r="U529" s="449"/>
    </row>
    <row r="530" spans="1:21" ht="18.75">
      <c r="A530" s="449"/>
      <c r="B530" s="465"/>
      <c r="C530" s="449"/>
      <c r="D530" s="539"/>
      <c r="E530" s="540"/>
      <c r="F530" s="540"/>
      <c r="G530" s="449"/>
      <c r="H530" s="541"/>
      <c r="I530" s="449"/>
      <c r="K530" s="449"/>
      <c r="L530" s="449"/>
      <c r="M530" s="449"/>
      <c r="N530" s="449"/>
      <c r="O530" s="449"/>
      <c r="P530" s="449"/>
      <c r="Q530" s="449"/>
      <c r="R530" s="449"/>
      <c r="S530" s="449"/>
      <c r="T530" s="449"/>
      <c r="U530" s="449"/>
    </row>
    <row r="531" spans="1:21" ht="18.75">
      <c r="A531" s="449"/>
      <c r="B531" s="465"/>
      <c r="C531" s="449"/>
      <c r="D531" s="539"/>
      <c r="E531" s="540"/>
      <c r="F531" s="540"/>
      <c r="G531" s="449"/>
      <c r="H531" s="541"/>
      <c r="I531" s="449"/>
      <c r="K531" s="449"/>
      <c r="L531" s="449"/>
      <c r="M531" s="449"/>
      <c r="N531" s="449"/>
      <c r="O531" s="449"/>
      <c r="P531" s="449"/>
      <c r="Q531" s="449"/>
      <c r="R531" s="449"/>
      <c r="S531" s="449"/>
      <c r="T531" s="449"/>
      <c r="U531" s="449"/>
    </row>
    <row r="532" spans="1:21" ht="18.75">
      <c r="A532" s="449"/>
      <c r="B532" s="465"/>
      <c r="C532" s="449"/>
      <c r="D532" s="539"/>
      <c r="E532" s="540"/>
      <c r="F532" s="540"/>
      <c r="G532" s="449"/>
      <c r="H532" s="541"/>
      <c r="I532" s="449"/>
      <c r="K532" s="449"/>
      <c r="L532" s="449"/>
      <c r="M532" s="449"/>
      <c r="N532" s="449"/>
      <c r="O532" s="449"/>
      <c r="P532" s="449"/>
      <c r="Q532" s="449"/>
      <c r="R532" s="449"/>
      <c r="S532" s="449"/>
      <c r="T532" s="449"/>
      <c r="U532" s="449"/>
    </row>
    <row r="533" spans="1:21" ht="18.75">
      <c r="A533" s="449"/>
      <c r="B533" s="465"/>
      <c r="C533" s="449"/>
      <c r="D533" s="539"/>
      <c r="E533" s="540"/>
      <c r="F533" s="540"/>
      <c r="G533" s="449"/>
      <c r="H533" s="541"/>
      <c r="I533" s="449"/>
      <c r="K533" s="449"/>
      <c r="L533" s="449"/>
      <c r="M533" s="449"/>
      <c r="N533" s="449"/>
      <c r="O533" s="449"/>
      <c r="P533" s="449"/>
      <c r="Q533" s="449"/>
      <c r="R533" s="449"/>
      <c r="S533" s="449"/>
      <c r="T533" s="449"/>
      <c r="U533" s="449"/>
    </row>
    <row r="534" spans="1:21" ht="18.75">
      <c r="A534" s="449"/>
      <c r="B534" s="465"/>
      <c r="C534" s="449"/>
      <c r="D534" s="539"/>
      <c r="E534" s="540"/>
      <c r="F534" s="540"/>
      <c r="G534" s="449"/>
      <c r="H534" s="541"/>
      <c r="I534" s="449"/>
      <c r="K534" s="449"/>
      <c r="L534" s="449"/>
      <c r="M534" s="449"/>
      <c r="N534" s="449"/>
      <c r="O534" s="449"/>
      <c r="P534" s="449"/>
      <c r="Q534" s="449"/>
      <c r="R534" s="449"/>
      <c r="S534" s="449"/>
      <c r="T534" s="449"/>
      <c r="U534" s="449"/>
    </row>
    <row r="535" spans="1:21" ht="18.75">
      <c r="A535" s="449"/>
      <c r="B535" s="465"/>
      <c r="C535" s="449"/>
      <c r="D535" s="539"/>
      <c r="E535" s="540"/>
      <c r="F535" s="540"/>
      <c r="G535" s="449"/>
      <c r="H535" s="541"/>
      <c r="I535" s="449"/>
      <c r="K535" s="449"/>
      <c r="L535" s="449"/>
      <c r="M535" s="449"/>
      <c r="N535" s="449"/>
      <c r="O535" s="449"/>
      <c r="P535" s="449"/>
      <c r="Q535" s="449"/>
      <c r="R535" s="449"/>
      <c r="S535" s="449"/>
      <c r="T535" s="449"/>
      <c r="U535" s="449"/>
    </row>
    <row r="536" spans="1:21" ht="18.75">
      <c r="A536" s="449"/>
      <c r="B536" s="465"/>
      <c r="C536" s="449"/>
      <c r="D536" s="539"/>
      <c r="E536" s="540"/>
      <c r="F536" s="540"/>
      <c r="G536" s="449"/>
      <c r="H536" s="541"/>
      <c r="I536" s="449"/>
      <c r="K536" s="449"/>
      <c r="L536" s="449"/>
      <c r="M536" s="449"/>
      <c r="N536" s="449"/>
      <c r="O536" s="449"/>
      <c r="P536" s="449"/>
      <c r="Q536" s="449"/>
      <c r="R536" s="449"/>
      <c r="S536" s="449"/>
      <c r="T536" s="449"/>
      <c r="U536" s="449"/>
    </row>
    <row r="537" spans="1:21" ht="18.75">
      <c r="A537" s="449"/>
      <c r="B537" s="465"/>
      <c r="C537" s="449"/>
      <c r="D537" s="539"/>
      <c r="E537" s="540"/>
      <c r="F537" s="540"/>
      <c r="G537" s="449"/>
      <c r="H537" s="541"/>
      <c r="I537" s="449"/>
      <c r="K537" s="449"/>
      <c r="L537" s="449"/>
      <c r="M537" s="449"/>
      <c r="N537" s="449"/>
      <c r="O537" s="449"/>
      <c r="P537" s="449"/>
      <c r="Q537" s="449"/>
      <c r="R537" s="449"/>
      <c r="S537" s="449"/>
      <c r="T537" s="449"/>
      <c r="U537" s="449"/>
    </row>
    <row r="538" spans="1:21" ht="18.75">
      <c r="A538" s="449"/>
      <c r="B538" s="465"/>
      <c r="C538" s="449"/>
      <c r="D538" s="539"/>
      <c r="E538" s="540"/>
      <c r="F538" s="540"/>
      <c r="G538" s="449"/>
      <c r="H538" s="541"/>
      <c r="I538" s="449"/>
      <c r="K538" s="449"/>
      <c r="L538" s="449"/>
      <c r="M538" s="449"/>
      <c r="N538" s="449"/>
      <c r="O538" s="449"/>
      <c r="P538" s="449"/>
      <c r="Q538" s="449"/>
      <c r="R538" s="449"/>
      <c r="S538" s="449"/>
      <c r="T538" s="449"/>
      <c r="U538" s="449"/>
    </row>
    <row r="539" spans="1:21" ht="18.75">
      <c r="A539" s="449"/>
      <c r="B539" s="465"/>
      <c r="C539" s="449"/>
      <c r="D539" s="539"/>
      <c r="E539" s="540"/>
      <c r="F539" s="540"/>
      <c r="G539" s="449"/>
      <c r="H539" s="541"/>
      <c r="I539" s="449"/>
      <c r="K539" s="449"/>
      <c r="L539" s="449"/>
      <c r="M539" s="449"/>
      <c r="N539" s="449"/>
      <c r="O539" s="449"/>
      <c r="P539" s="449"/>
      <c r="Q539" s="449"/>
      <c r="R539" s="449"/>
      <c r="S539" s="449"/>
      <c r="T539" s="449"/>
      <c r="U539" s="449"/>
    </row>
    <row r="540" spans="1:21" ht="18.75">
      <c r="A540" s="449"/>
      <c r="B540" s="465"/>
      <c r="C540" s="449"/>
      <c r="D540" s="539"/>
      <c r="E540" s="540"/>
      <c r="F540" s="540"/>
      <c r="G540" s="449"/>
      <c r="H540" s="541"/>
      <c r="I540" s="449"/>
      <c r="K540" s="449"/>
      <c r="L540" s="449"/>
      <c r="M540" s="449"/>
      <c r="N540" s="449"/>
      <c r="O540" s="449"/>
      <c r="P540" s="449"/>
      <c r="Q540" s="449"/>
      <c r="R540" s="449"/>
      <c r="S540" s="449"/>
      <c r="T540" s="449"/>
      <c r="U540" s="449"/>
    </row>
    <row r="541" spans="1:21" ht="18.75">
      <c r="A541" s="449"/>
      <c r="B541" s="465"/>
      <c r="C541" s="449"/>
      <c r="D541" s="539"/>
      <c r="E541" s="540"/>
      <c r="F541" s="540"/>
      <c r="G541" s="449"/>
      <c r="H541" s="541"/>
      <c r="I541" s="449"/>
      <c r="K541" s="449"/>
      <c r="L541" s="449"/>
      <c r="M541" s="449"/>
      <c r="N541" s="449"/>
      <c r="O541" s="449"/>
      <c r="P541" s="449"/>
      <c r="Q541" s="449"/>
      <c r="R541" s="449"/>
      <c r="S541" s="449"/>
      <c r="T541" s="449"/>
      <c r="U541" s="449"/>
    </row>
    <row r="542" spans="1:21" ht="18.75">
      <c r="A542" s="449"/>
      <c r="B542" s="465"/>
      <c r="C542" s="449"/>
      <c r="D542" s="539"/>
      <c r="E542" s="540"/>
      <c r="F542" s="540"/>
      <c r="G542" s="449"/>
      <c r="H542" s="541"/>
      <c r="I542" s="449"/>
      <c r="K542" s="449"/>
      <c r="L542" s="449"/>
      <c r="M542" s="449"/>
      <c r="N542" s="449"/>
      <c r="O542" s="449"/>
      <c r="P542" s="449"/>
      <c r="Q542" s="449"/>
      <c r="R542" s="449"/>
      <c r="S542" s="449"/>
      <c r="T542" s="449"/>
      <c r="U542" s="449"/>
    </row>
    <row r="543" spans="1:21" ht="18.75">
      <c r="A543" s="449"/>
      <c r="B543" s="465"/>
      <c r="C543" s="449"/>
      <c r="D543" s="539"/>
      <c r="E543" s="540"/>
      <c r="F543" s="540"/>
      <c r="G543" s="449"/>
      <c r="H543" s="541"/>
      <c r="I543" s="449"/>
      <c r="K543" s="449"/>
      <c r="L543" s="449"/>
      <c r="M543" s="449"/>
      <c r="N543" s="449"/>
      <c r="O543" s="449"/>
      <c r="P543" s="449"/>
      <c r="Q543" s="449"/>
      <c r="R543" s="449"/>
      <c r="S543" s="449"/>
      <c r="T543" s="449"/>
      <c r="U543" s="449"/>
    </row>
    <row r="544" spans="1:21" ht="18.75">
      <c r="A544" s="449"/>
      <c r="B544" s="465"/>
      <c r="C544" s="449"/>
      <c r="D544" s="539"/>
      <c r="E544" s="540"/>
      <c r="F544" s="540"/>
      <c r="G544" s="449"/>
      <c r="H544" s="541"/>
      <c r="I544" s="449"/>
      <c r="K544" s="449"/>
      <c r="L544" s="449"/>
      <c r="M544" s="449"/>
      <c r="N544" s="449"/>
      <c r="O544" s="449"/>
      <c r="P544" s="449"/>
      <c r="Q544" s="449"/>
      <c r="R544" s="449"/>
      <c r="S544" s="449"/>
      <c r="T544" s="449"/>
      <c r="U544" s="449"/>
    </row>
    <row r="545" spans="1:21" ht="18.75">
      <c r="A545" s="449"/>
      <c r="B545" s="465"/>
      <c r="C545" s="449"/>
      <c r="D545" s="539"/>
      <c r="E545" s="540"/>
      <c r="F545" s="540"/>
      <c r="G545" s="449"/>
      <c r="H545" s="541"/>
      <c r="I545" s="449"/>
      <c r="K545" s="449"/>
      <c r="L545" s="449"/>
      <c r="M545" s="449"/>
      <c r="N545" s="449"/>
      <c r="O545" s="449"/>
      <c r="P545" s="449"/>
      <c r="Q545" s="449"/>
      <c r="R545" s="449"/>
      <c r="S545" s="449"/>
      <c r="T545" s="449"/>
      <c r="U545" s="449"/>
    </row>
    <row r="546" spans="1:21" ht="18.75">
      <c r="A546" s="449"/>
      <c r="B546" s="465"/>
      <c r="C546" s="449"/>
      <c r="D546" s="539"/>
      <c r="E546" s="540"/>
      <c r="F546" s="540"/>
      <c r="G546" s="449"/>
      <c r="H546" s="541"/>
      <c r="I546" s="449"/>
      <c r="K546" s="449"/>
      <c r="L546" s="449"/>
      <c r="M546" s="449"/>
      <c r="N546" s="449"/>
      <c r="O546" s="449"/>
      <c r="P546" s="449"/>
      <c r="Q546" s="449"/>
      <c r="R546" s="449"/>
      <c r="S546" s="449"/>
      <c r="T546" s="449"/>
      <c r="U546" s="449"/>
    </row>
    <row r="547" spans="1:21" ht="18.75">
      <c r="A547" s="449"/>
      <c r="B547" s="465"/>
      <c r="C547" s="449"/>
      <c r="D547" s="539"/>
      <c r="E547" s="540"/>
      <c r="F547" s="540"/>
      <c r="G547" s="449"/>
      <c r="H547" s="541"/>
      <c r="I547" s="449"/>
      <c r="K547" s="449"/>
      <c r="L547" s="449"/>
      <c r="M547" s="449"/>
      <c r="N547" s="449"/>
      <c r="O547" s="449"/>
      <c r="P547" s="449"/>
      <c r="Q547" s="449"/>
      <c r="R547" s="449"/>
      <c r="S547" s="449"/>
      <c r="T547" s="449"/>
      <c r="U547" s="449"/>
    </row>
    <row r="548" spans="1:21" ht="18.75">
      <c r="A548" s="449"/>
      <c r="B548" s="465"/>
      <c r="C548" s="449"/>
      <c r="D548" s="539"/>
      <c r="E548" s="540"/>
      <c r="F548" s="540"/>
      <c r="G548" s="449"/>
      <c r="H548" s="541"/>
      <c r="I548" s="449"/>
      <c r="K548" s="449"/>
      <c r="L548" s="449"/>
      <c r="M548" s="449"/>
      <c r="N548" s="449"/>
      <c r="O548" s="449"/>
      <c r="P548" s="449"/>
      <c r="Q548" s="449"/>
      <c r="R548" s="449"/>
      <c r="S548" s="449"/>
      <c r="T548" s="449"/>
      <c r="U548" s="449"/>
    </row>
    <row r="549" spans="1:21" ht="18.75">
      <c r="A549" s="449"/>
      <c r="B549" s="465"/>
      <c r="C549" s="449"/>
      <c r="D549" s="539"/>
      <c r="E549" s="540"/>
      <c r="F549" s="540"/>
      <c r="G549" s="449"/>
      <c r="H549" s="541"/>
      <c r="I549" s="449"/>
      <c r="K549" s="449"/>
      <c r="L549" s="449"/>
      <c r="M549" s="449"/>
      <c r="N549" s="449"/>
      <c r="O549" s="449"/>
      <c r="P549" s="449"/>
      <c r="Q549" s="449"/>
      <c r="R549" s="449"/>
      <c r="S549" s="449"/>
      <c r="T549" s="449"/>
      <c r="U549" s="449"/>
    </row>
    <row r="550" spans="1:21" ht="18.75">
      <c r="A550" s="449"/>
      <c r="B550" s="465"/>
      <c r="C550" s="449"/>
      <c r="D550" s="539"/>
      <c r="E550" s="540"/>
      <c r="F550" s="540"/>
      <c r="G550" s="449"/>
      <c r="H550" s="541"/>
      <c r="I550" s="449"/>
      <c r="K550" s="449"/>
      <c r="L550" s="449"/>
      <c r="M550" s="449"/>
      <c r="N550" s="449"/>
      <c r="O550" s="449"/>
      <c r="P550" s="449"/>
      <c r="Q550" s="449"/>
      <c r="R550" s="449"/>
      <c r="S550" s="449"/>
      <c r="T550" s="449"/>
      <c r="U550" s="449"/>
    </row>
    <row r="551" spans="1:21" ht="18.75">
      <c r="A551" s="449"/>
      <c r="B551" s="465"/>
      <c r="C551" s="449"/>
      <c r="D551" s="539"/>
      <c r="E551" s="540"/>
      <c r="F551" s="540"/>
      <c r="G551" s="449"/>
      <c r="H551" s="541"/>
      <c r="I551" s="449"/>
      <c r="K551" s="449"/>
      <c r="L551" s="449"/>
      <c r="M551" s="449"/>
      <c r="N551" s="449"/>
      <c r="O551" s="449"/>
      <c r="P551" s="449"/>
      <c r="Q551" s="449"/>
      <c r="R551" s="449"/>
      <c r="S551" s="449"/>
      <c r="T551" s="449"/>
      <c r="U551" s="449"/>
    </row>
    <row r="552" spans="1:21" ht="18.75">
      <c r="A552" s="449"/>
      <c r="B552" s="465"/>
      <c r="C552" s="449"/>
      <c r="D552" s="539"/>
      <c r="E552" s="540"/>
      <c r="F552" s="540"/>
      <c r="G552" s="449"/>
      <c r="H552" s="541"/>
      <c r="I552" s="449"/>
      <c r="K552" s="449"/>
      <c r="L552" s="449"/>
      <c r="M552" s="449"/>
      <c r="N552" s="449"/>
      <c r="O552" s="449"/>
      <c r="P552" s="449"/>
      <c r="Q552" s="449"/>
      <c r="R552" s="449"/>
      <c r="S552" s="449"/>
      <c r="T552" s="449"/>
      <c r="U552" s="449"/>
    </row>
    <row r="553" spans="1:21" ht="18.75">
      <c r="A553" s="449"/>
      <c r="B553" s="465"/>
      <c r="C553" s="449"/>
      <c r="D553" s="539"/>
      <c r="E553" s="540"/>
      <c r="F553" s="540"/>
      <c r="G553" s="449"/>
      <c r="H553" s="541"/>
      <c r="I553" s="449"/>
      <c r="K553" s="449"/>
      <c r="L553" s="449"/>
      <c r="M553" s="449"/>
      <c r="N553" s="449"/>
      <c r="O553" s="449"/>
      <c r="P553" s="449"/>
      <c r="Q553" s="449"/>
      <c r="R553" s="449"/>
      <c r="S553" s="449"/>
      <c r="T553" s="449"/>
      <c r="U553" s="449"/>
    </row>
    <row r="554" spans="1:21" ht="18.75">
      <c r="A554" s="449"/>
      <c r="B554" s="465"/>
      <c r="C554" s="449"/>
      <c r="D554" s="539"/>
      <c r="E554" s="540"/>
      <c r="F554" s="540"/>
      <c r="G554" s="449"/>
      <c r="H554" s="541"/>
      <c r="I554" s="449"/>
      <c r="K554" s="449"/>
      <c r="L554" s="449"/>
      <c r="M554" s="449"/>
      <c r="N554" s="449"/>
      <c r="O554" s="449"/>
      <c r="P554" s="449"/>
      <c r="Q554" s="449"/>
      <c r="R554" s="449"/>
      <c r="S554" s="449"/>
      <c r="T554" s="449"/>
      <c r="U554" s="449"/>
    </row>
    <row r="555" spans="1:21" ht="18.75">
      <c r="A555" s="449"/>
      <c r="B555" s="465"/>
      <c r="C555" s="449"/>
      <c r="D555" s="539"/>
      <c r="E555" s="540"/>
      <c r="F555" s="540"/>
      <c r="G555" s="449"/>
      <c r="H555" s="541"/>
      <c r="I555" s="449"/>
      <c r="K555" s="449"/>
      <c r="L555" s="449"/>
      <c r="M555" s="449"/>
      <c r="N555" s="449"/>
      <c r="O555" s="449"/>
      <c r="P555" s="449"/>
      <c r="Q555" s="449"/>
      <c r="R555" s="449"/>
      <c r="S555" s="449"/>
      <c r="T555" s="449"/>
      <c r="U555" s="449"/>
    </row>
    <row r="556" spans="1:21" ht="18.75">
      <c r="A556" s="449"/>
      <c r="B556" s="465"/>
      <c r="C556" s="449"/>
      <c r="D556" s="539"/>
      <c r="E556" s="540"/>
      <c r="F556" s="540"/>
      <c r="G556" s="449"/>
      <c r="H556" s="541"/>
      <c r="I556" s="449"/>
      <c r="K556" s="449"/>
      <c r="L556" s="449"/>
      <c r="M556" s="449"/>
      <c r="N556" s="449"/>
      <c r="O556" s="449"/>
      <c r="P556" s="449"/>
      <c r="Q556" s="449"/>
      <c r="R556" s="449"/>
      <c r="S556" s="449"/>
      <c r="T556" s="449"/>
      <c r="U556" s="449"/>
    </row>
    <row r="557" spans="1:21" ht="18.75">
      <c r="A557" s="449"/>
      <c r="B557" s="465"/>
      <c r="C557" s="449"/>
      <c r="D557" s="539"/>
      <c r="E557" s="540"/>
      <c r="F557" s="540"/>
      <c r="G557" s="449"/>
      <c r="H557" s="541"/>
      <c r="I557" s="449"/>
      <c r="K557" s="449"/>
      <c r="L557" s="449"/>
      <c r="M557" s="449"/>
      <c r="N557" s="449"/>
      <c r="O557" s="449"/>
      <c r="P557" s="449"/>
      <c r="Q557" s="449"/>
      <c r="R557" s="449"/>
      <c r="S557" s="449"/>
      <c r="T557" s="449"/>
      <c r="U557" s="449"/>
    </row>
    <row r="558" spans="1:21" ht="18.75">
      <c r="A558" s="449"/>
      <c r="B558" s="465"/>
      <c r="C558" s="449"/>
      <c r="D558" s="539"/>
      <c r="E558" s="540"/>
      <c r="F558" s="540"/>
      <c r="G558" s="449"/>
      <c r="H558" s="541"/>
      <c r="I558" s="449"/>
      <c r="K558" s="449"/>
      <c r="L558" s="449"/>
      <c r="M558" s="449"/>
      <c r="N558" s="449"/>
      <c r="O558" s="449"/>
      <c r="P558" s="449"/>
      <c r="Q558" s="449"/>
      <c r="R558" s="449"/>
      <c r="S558" s="449"/>
      <c r="T558" s="449"/>
      <c r="U558" s="449"/>
    </row>
    <row r="559" spans="1:21" ht="18.75">
      <c r="A559" s="449"/>
      <c r="B559" s="465"/>
      <c r="C559" s="449"/>
      <c r="D559" s="539"/>
      <c r="E559" s="540"/>
      <c r="F559" s="540"/>
      <c r="G559" s="449"/>
      <c r="H559" s="541"/>
      <c r="I559" s="449"/>
      <c r="K559" s="449"/>
      <c r="L559" s="449"/>
      <c r="M559" s="449"/>
      <c r="N559" s="449"/>
      <c r="O559" s="449"/>
      <c r="P559" s="449"/>
      <c r="Q559" s="449"/>
      <c r="R559" s="449"/>
      <c r="S559" s="449"/>
      <c r="T559" s="449"/>
      <c r="U559" s="449"/>
    </row>
    <row r="560" spans="1:21" ht="18.75">
      <c r="A560" s="449"/>
      <c r="B560" s="465"/>
      <c r="C560" s="449"/>
      <c r="D560" s="539"/>
      <c r="E560" s="540"/>
      <c r="F560" s="540"/>
      <c r="G560" s="449"/>
      <c r="H560" s="541"/>
      <c r="I560" s="449"/>
      <c r="K560" s="449"/>
      <c r="L560" s="449"/>
      <c r="M560" s="449"/>
      <c r="N560" s="449"/>
      <c r="O560" s="449"/>
      <c r="P560" s="449"/>
      <c r="Q560" s="449"/>
      <c r="R560" s="449"/>
      <c r="S560" s="449"/>
      <c r="T560" s="449"/>
      <c r="U560" s="449"/>
    </row>
    <row r="561" spans="1:21" ht="18.75">
      <c r="A561" s="449"/>
      <c r="B561" s="465"/>
      <c r="C561" s="449"/>
      <c r="D561" s="539"/>
      <c r="E561" s="540"/>
      <c r="F561" s="540"/>
      <c r="G561" s="449"/>
      <c r="H561" s="541"/>
      <c r="I561" s="449"/>
      <c r="K561" s="449"/>
      <c r="L561" s="449"/>
      <c r="M561" s="449"/>
      <c r="N561" s="449"/>
      <c r="O561" s="449"/>
      <c r="P561" s="449"/>
      <c r="Q561" s="449"/>
      <c r="R561" s="449"/>
      <c r="S561" s="449"/>
      <c r="T561" s="449"/>
      <c r="U561" s="449"/>
    </row>
    <row r="562" spans="1:21" ht="18.75">
      <c r="A562" s="449"/>
      <c r="B562" s="465"/>
      <c r="C562" s="449"/>
      <c r="D562" s="539"/>
      <c r="E562" s="540"/>
      <c r="F562" s="540"/>
      <c r="G562" s="449"/>
      <c r="H562" s="541"/>
      <c r="I562" s="449"/>
      <c r="K562" s="449"/>
      <c r="L562" s="449"/>
      <c r="M562" s="449"/>
      <c r="N562" s="449"/>
      <c r="O562" s="449"/>
      <c r="P562" s="449"/>
      <c r="Q562" s="449"/>
      <c r="R562" s="449"/>
      <c r="S562" s="449"/>
      <c r="T562" s="449"/>
      <c r="U562" s="449"/>
    </row>
    <row r="563" spans="1:21" ht="18.75">
      <c r="A563" s="449"/>
      <c r="B563" s="465"/>
      <c r="C563" s="449"/>
      <c r="D563" s="539"/>
      <c r="E563" s="540"/>
      <c r="F563" s="540"/>
      <c r="G563" s="449"/>
      <c r="H563" s="541"/>
      <c r="I563" s="449"/>
      <c r="K563" s="449"/>
      <c r="L563" s="449"/>
      <c r="M563" s="449"/>
      <c r="N563" s="449"/>
      <c r="O563" s="449"/>
      <c r="P563" s="449"/>
      <c r="Q563" s="449"/>
      <c r="R563" s="449"/>
      <c r="S563" s="449"/>
      <c r="T563" s="449"/>
      <c r="U563" s="449"/>
    </row>
    <row r="564" spans="1:21" ht="18.75">
      <c r="A564" s="449"/>
      <c r="B564" s="465"/>
      <c r="C564" s="449"/>
      <c r="D564" s="539"/>
      <c r="E564" s="540"/>
      <c r="F564" s="540"/>
      <c r="G564" s="449"/>
      <c r="H564" s="541"/>
      <c r="I564" s="449"/>
      <c r="K564" s="449"/>
      <c r="L564" s="449"/>
      <c r="M564" s="449"/>
      <c r="N564" s="449"/>
      <c r="O564" s="449"/>
      <c r="P564" s="449"/>
      <c r="Q564" s="449"/>
      <c r="R564" s="449"/>
      <c r="S564" s="449"/>
      <c r="T564" s="449"/>
      <c r="U564" s="449"/>
    </row>
    <row r="565" spans="1:21" ht="18.75">
      <c r="A565" s="449"/>
      <c r="B565" s="465"/>
      <c r="C565" s="449"/>
      <c r="D565" s="539"/>
      <c r="E565" s="540"/>
      <c r="F565" s="540"/>
      <c r="G565" s="449"/>
      <c r="H565" s="541"/>
      <c r="I565" s="449"/>
      <c r="K565" s="449"/>
      <c r="L565" s="449"/>
      <c r="M565" s="449"/>
      <c r="N565" s="449"/>
      <c r="O565" s="449"/>
      <c r="P565" s="449"/>
      <c r="Q565" s="449"/>
      <c r="R565" s="449"/>
      <c r="S565" s="449"/>
      <c r="T565" s="449"/>
      <c r="U565" s="449"/>
    </row>
    <row r="566" spans="1:21" ht="18.75">
      <c r="A566" s="449"/>
      <c r="B566" s="465"/>
      <c r="C566" s="449"/>
      <c r="D566" s="539"/>
      <c r="E566" s="540"/>
      <c r="F566" s="540"/>
      <c r="G566" s="449"/>
      <c r="H566" s="541"/>
      <c r="I566" s="449"/>
      <c r="K566" s="449"/>
      <c r="L566" s="449"/>
      <c r="M566" s="449"/>
      <c r="N566" s="449"/>
      <c r="O566" s="449"/>
      <c r="P566" s="449"/>
      <c r="Q566" s="449"/>
      <c r="R566" s="449"/>
      <c r="S566" s="449"/>
      <c r="T566" s="449"/>
      <c r="U566" s="449"/>
    </row>
    <row r="567" spans="1:21" ht="18.75">
      <c r="A567" s="449"/>
      <c r="B567" s="465"/>
      <c r="C567" s="449"/>
      <c r="D567" s="539"/>
      <c r="E567" s="540"/>
      <c r="F567" s="540"/>
      <c r="G567" s="449"/>
      <c r="H567" s="541"/>
      <c r="I567" s="449"/>
      <c r="K567" s="449"/>
      <c r="L567" s="449"/>
      <c r="M567" s="449"/>
      <c r="N567" s="449"/>
      <c r="O567" s="449"/>
      <c r="P567" s="449"/>
      <c r="Q567" s="449"/>
      <c r="R567" s="449"/>
      <c r="S567" s="449"/>
      <c r="T567" s="449"/>
      <c r="U567" s="449"/>
    </row>
    <row r="568" spans="1:21" ht="18.75">
      <c r="A568" s="449"/>
      <c r="B568" s="465"/>
      <c r="C568" s="449"/>
      <c r="D568" s="539"/>
      <c r="E568" s="540"/>
      <c r="F568" s="540"/>
      <c r="G568" s="449"/>
      <c r="H568" s="541"/>
      <c r="I568" s="449"/>
      <c r="K568" s="449"/>
      <c r="L568" s="449"/>
      <c r="M568" s="449"/>
      <c r="N568" s="449"/>
      <c r="O568" s="449"/>
      <c r="P568" s="449"/>
      <c r="Q568" s="449"/>
      <c r="R568" s="449"/>
      <c r="S568" s="449"/>
      <c r="T568" s="449"/>
      <c r="U568" s="449"/>
    </row>
    <row r="569" spans="1:21" ht="18.75">
      <c r="A569" s="449"/>
      <c r="B569" s="465"/>
      <c r="C569" s="449"/>
      <c r="D569" s="539"/>
      <c r="E569" s="540"/>
      <c r="F569" s="540"/>
      <c r="G569" s="449"/>
      <c r="H569" s="541"/>
      <c r="I569" s="449"/>
      <c r="K569" s="449"/>
      <c r="L569" s="449"/>
      <c r="M569" s="449"/>
      <c r="N569" s="449"/>
      <c r="O569" s="449"/>
      <c r="P569" s="449"/>
      <c r="Q569" s="449"/>
      <c r="R569" s="449"/>
      <c r="S569" s="449"/>
      <c r="T569" s="449"/>
      <c r="U569" s="449"/>
    </row>
    <row r="570" spans="1:21" ht="18.75">
      <c r="A570" s="449"/>
      <c r="B570" s="465"/>
      <c r="C570" s="449"/>
      <c r="D570" s="539"/>
      <c r="E570" s="540"/>
      <c r="F570" s="540"/>
      <c r="G570" s="449"/>
      <c r="H570" s="541"/>
      <c r="I570" s="449"/>
      <c r="K570" s="449"/>
      <c r="L570" s="449"/>
      <c r="M570" s="449"/>
      <c r="N570" s="449"/>
      <c r="O570" s="449"/>
      <c r="P570" s="449"/>
      <c r="Q570" s="449"/>
      <c r="R570" s="449"/>
      <c r="S570" s="449"/>
      <c r="T570" s="449"/>
      <c r="U570" s="449"/>
    </row>
    <row r="571" spans="1:21" ht="18.75">
      <c r="A571" s="449"/>
      <c r="B571" s="465"/>
      <c r="C571" s="449"/>
      <c r="D571" s="539"/>
      <c r="E571" s="540"/>
      <c r="F571" s="540"/>
      <c r="G571" s="449"/>
      <c r="H571" s="541"/>
      <c r="I571" s="449"/>
      <c r="K571" s="449"/>
      <c r="L571" s="449"/>
      <c r="M571" s="449"/>
      <c r="N571" s="449"/>
      <c r="O571" s="449"/>
      <c r="P571" s="449"/>
      <c r="Q571" s="449"/>
      <c r="R571" s="449"/>
      <c r="S571" s="449"/>
      <c r="T571" s="449"/>
      <c r="U571" s="449"/>
    </row>
    <row r="572" spans="1:21" ht="18.75">
      <c r="A572" s="449"/>
      <c r="B572" s="465"/>
      <c r="C572" s="449"/>
      <c r="D572" s="539"/>
      <c r="E572" s="540"/>
      <c r="F572" s="540"/>
      <c r="G572" s="449"/>
      <c r="H572" s="541"/>
      <c r="I572" s="449"/>
      <c r="K572" s="449"/>
      <c r="L572" s="449"/>
      <c r="M572" s="449"/>
      <c r="N572" s="449"/>
      <c r="O572" s="449"/>
      <c r="P572" s="449"/>
      <c r="Q572" s="449"/>
      <c r="R572" s="449"/>
      <c r="S572" s="449"/>
      <c r="T572" s="449"/>
      <c r="U572" s="449"/>
    </row>
    <row r="573" spans="1:21" ht="18.75">
      <c r="A573" s="449"/>
      <c r="B573" s="465"/>
      <c r="C573" s="449"/>
      <c r="D573" s="539"/>
      <c r="E573" s="540"/>
      <c r="F573" s="540"/>
      <c r="G573" s="449"/>
      <c r="H573" s="541"/>
      <c r="I573" s="449"/>
      <c r="K573" s="449"/>
      <c r="L573" s="449"/>
      <c r="M573" s="449"/>
      <c r="N573" s="449"/>
      <c r="O573" s="449"/>
      <c r="P573" s="449"/>
      <c r="Q573" s="449"/>
      <c r="R573" s="449"/>
      <c r="S573" s="449"/>
      <c r="T573" s="449"/>
      <c r="U573" s="449"/>
    </row>
    <row r="574" spans="1:21" ht="18.75">
      <c r="A574" s="449"/>
      <c r="B574" s="465"/>
      <c r="C574" s="449"/>
      <c r="D574" s="539"/>
      <c r="E574" s="540"/>
      <c r="F574" s="540"/>
      <c r="G574" s="449"/>
      <c r="H574" s="541"/>
      <c r="I574" s="449"/>
      <c r="K574" s="449"/>
      <c r="L574" s="449"/>
      <c r="M574" s="449"/>
      <c r="N574" s="449"/>
      <c r="O574" s="449"/>
      <c r="P574" s="449"/>
      <c r="Q574" s="449"/>
      <c r="R574" s="449"/>
      <c r="S574" s="449"/>
      <c r="T574" s="449"/>
      <c r="U574" s="449"/>
    </row>
    <row r="575" spans="1:21" ht="18.75">
      <c r="A575" s="449"/>
      <c r="B575" s="465"/>
      <c r="C575" s="449"/>
      <c r="D575" s="539"/>
      <c r="E575" s="540"/>
      <c r="F575" s="540"/>
      <c r="G575" s="449"/>
      <c r="H575" s="541"/>
      <c r="I575" s="449"/>
      <c r="K575" s="449"/>
      <c r="L575" s="449"/>
      <c r="M575" s="449"/>
      <c r="N575" s="449"/>
      <c r="O575" s="449"/>
      <c r="P575" s="449"/>
      <c r="Q575" s="449"/>
      <c r="R575" s="449"/>
      <c r="S575" s="449"/>
      <c r="T575" s="449"/>
      <c r="U575" s="449"/>
    </row>
    <row r="576" spans="1:21" ht="18.75">
      <c r="A576" s="449"/>
      <c r="B576" s="465"/>
      <c r="C576" s="449"/>
      <c r="D576" s="539"/>
      <c r="E576" s="540"/>
      <c r="F576" s="540"/>
      <c r="G576" s="449"/>
      <c r="H576" s="541"/>
      <c r="I576" s="449"/>
      <c r="K576" s="449"/>
      <c r="L576" s="449"/>
      <c r="M576" s="449"/>
      <c r="N576" s="449"/>
      <c r="O576" s="449"/>
      <c r="P576" s="449"/>
      <c r="Q576" s="449"/>
      <c r="R576" s="449"/>
      <c r="S576" s="449"/>
      <c r="T576" s="449"/>
      <c r="U576" s="449"/>
    </row>
    <row r="577" spans="1:21" ht="18.75">
      <c r="A577" s="449"/>
      <c r="B577" s="465"/>
      <c r="C577" s="449"/>
      <c r="D577" s="539"/>
      <c r="E577" s="540"/>
      <c r="F577" s="540"/>
      <c r="G577" s="449"/>
      <c r="H577" s="541"/>
      <c r="I577" s="449"/>
      <c r="K577" s="449"/>
      <c r="L577" s="449"/>
      <c r="M577" s="449"/>
      <c r="N577" s="449"/>
      <c r="O577" s="449"/>
      <c r="P577" s="449"/>
      <c r="Q577" s="449"/>
      <c r="R577" s="449"/>
      <c r="S577" s="449"/>
      <c r="T577" s="449"/>
      <c r="U577" s="449"/>
    </row>
    <row r="578" spans="1:21" ht="18.75">
      <c r="A578" s="449"/>
      <c r="B578" s="465"/>
      <c r="C578" s="449"/>
      <c r="D578" s="539"/>
      <c r="E578" s="540"/>
      <c r="F578" s="540"/>
      <c r="G578" s="449"/>
      <c r="H578" s="541"/>
      <c r="I578" s="449"/>
      <c r="K578" s="449"/>
      <c r="L578" s="449"/>
      <c r="M578" s="449"/>
      <c r="N578" s="449"/>
      <c r="O578" s="449"/>
      <c r="P578" s="449"/>
      <c r="Q578" s="449"/>
      <c r="R578" s="449"/>
      <c r="S578" s="449"/>
      <c r="T578" s="449"/>
      <c r="U578" s="449"/>
    </row>
    <row r="579" spans="1:21" ht="18.75">
      <c r="A579" s="449"/>
      <c r="B579" s="465"/>
      <c r="C579" s="449"/>
      <c r="D579" s="539"/>
      <c r="E579" s="540"/>
      <c r="F579" s="540"/>
      <c r="G579" s="449"/>
      <c r="H579" s="541"/>
      <c r="I579" s="449"/>
      <c r="K579" s="449"/>
      <c r="L579" s="449"/>
      <c r="M579" s="449"/>
      <c r="N579" s="449"/>
      <c r="O579" s="449"/>
      <c r="P579" s="449"/>
      <c r="Q579" s="449"/>
      <c r="R579" s="449"/>
      <c r="S579" s="449"/>
      <c r="T579" s="449"/>
      <c r="U579" s="449"/>
    </row>
    <row r="580" spans="1:21" ht="18.75">
      <c r="A580" s="449"/>
      <c r="B580" s="465"/>
      <c r="C580" s="449"/>
      <c r="D580" s="539"/>
      <c r="E580" s="540"/>
      <c r="F580" s="540"/>
      <c r="G580" s="449"/>
      <c r="H580" s="541"/>
      <c r="I580" s="449"/>
      <c r="K580" s="449"/>
      <c r="L580" s="449"/>
      <c r="M580" s="449"/>
      <c r="N580" s="449"/>
      <c r="O580" s="449"/>
      <c r="P580" s="449"/>
      <c r="Q580" s="449"/>
      <c r="R580" s="449"/>
      <c r="S580" s="449"/>
      <c r="T580" s="449"/>
      <c r="U580" s="449"/>
    </row>
    <row r="581" spans="1:21" ht="18.75">
      <c r="A581" s="449"/>
      <c r="B581" s="465"/>
      <c r="C581" s="449"/>
      <c r="D581" s="539"/>
      <c r="E581" s="540"/>
      <c r="F581" s="540"/>
      <c r="G581" s="449"/>
      <c r="H581" s="541"/>
      <c r="I581" s="449"/>
      <c r="K581" s="449"/>
      <c r="L581" s="449"/>
      <c r="M581" s="449"/>
      <c r="N581" s="449"/>
      <c r="O581" s="449"/>
      <c r="P581" s="449"/>
      <c r="Q581" s="449"/>
      <c r="R581" s="449"/>
      <c r="S581" s="449"/>
      <c r="T581" s="449"/>
      <c r="U581" s="449"/>
    </row>
    <row r="582" spans="1:21" ht="18.75">
      <c r="A582" s="449"/>
      <c r="B582" s="465"/>
      <c r="C582" s="449"/>
      <c r="D582" s="539"/>
      <c r="E582" s="540"/>
      <c r="F582" s="540"/>
      <c r="G582" s="449"/>
      <c r="H582" s="541"/>
      <c r="I582" s="449"/>
      <c r="K582" s="449"/>
      <c r="L582" s="449"/>
      <c r="M582" s="449"/>
      <c r="N582" s="449"/>
      <c r="O582" s="449"/>
      <c r="P582" s="449"/>
      <c r="Q582" s="449"/>
      <c r="R582" s="449"/>
      <c r="S582" s="449"/>
      <c r="T582" s="449"/>
      <c r="U582" s="449"/>
    </row>
    <row r="583" spans="1:21" ht="18.75">
      <c r="A583" s="449"/>
      <c r="B583" s="465"/>
      <c r="C583" s="449"/>
      <c r="D583" s="539"/>
      <c r="E583" s="540"/>
      <c r="F583" s="540"/>
      <c r="G583" s="449"/>
      <c r="H583" s="541"/>
      <c r="I583" s="449"/>
      <c r="K583" s="449"/>
      <c r="L583" s="449"/>
      <c r="M583" s="449"/>
      <c r="N583" s="449"/>
      <c r="O583" s="449"/>
      <c r="P583" s="449"/>
      <c r="Q583" s="449"/>
      <c r="R583" s="449"/>
      <c r="S583" s="449"/>
      <c r="T583" s="449"/>
      <c r="U583" s="449"/>
    </row>
    <row r="584" spans="1:21" ht="18.75">
      <c r="A584" s="449"/>
      <c r="B584" s="465"/>
      <c r="C584" s="449"/>
      <c r="D584" s="539"/>
      <c r="E584" s="540"/>
      <c r="F584" s="540"/>
      <c r="G584" s="449"/>
      <c r="H584" s="541"/>
      <c r="I584" s="449"/>
      <c r="K584" s="449"/>
      <c r="L584" s="449"/>
      <c r="M584" s="449"/>
      <c r="N584" s="449"/>
      <c r="O584" s="449"/>
      <c r="P584" s="449"/>
      <c r="Q584" s="449"/>
      <c r="R584" s="449"/>
      <c r="S584" s="449"/>
      <c r="T584" s="449"/>
      <c r="U584" s="449"/>
    </row>
    <row r="585" spans="1:21" ht="18.75">
      <c r="A585" s="449"/>
      <c r="B585" s="465"/>
      <c r="C585" s="449"/>
      <c r="D585" s="539"/>
      <c r="E585" s="540"/>
      <c r="F585" s="540"/>
      <c r="G585" s="449"/>
      <c r="H585" s="541"/>
      <c r="I585" s="449"/>
      <c r="K585" s="449"/>
      <c r="L585" s="449"/>
      <c r="M585" s="449"/>
      <c r="N585" s="449"/>
      <c r="O585" s="449"/>
      <c r="P585" s="449"/>
      <c r="Q585" s="449"/>
      <c r="R585" s="449"/>
      <c r="S585" s="449"/>
      <c r="T585" s="449"/>
      <c r="U585" s="449"/>
    </row>
    <row r="586" spans="1:21" ht="18.75">
      <c r="A586" s="449"/>
      <c r="B586" s="465"/>
      <c r="C586" s="449"/>
      <c r="D586" s="539"/>
      <c r="E586" s="540"/>
      <c r="F586" s="540"/>
      <c r="G586" s="449"/>
      <c r="H586" s="541"/>
      <c r="I586" s="449"/>
      <c r="K586" s="449"/>
      <c r="L586" s="449"/>
      <c r="M586" s="449"/>
      <c r="N586" s="449"/>
      <c r="O586" s="449"/>
      <c r="P586" s="449"/>
      <c r="Q586" s="449"/>
      <c r="R586" s="449"/>
      <c r="S586" s="449"/>
      <c r="T586" s="449"/>
      <c r="U586" s="449"/>
    </row>
    <row r="587" spans="1:21" ht="18.75">
      <c r="A587" s="449"/>
      <c r="B587" s="465"/>
      <c r="C587" s="449"/>
      <c r="D587" s="539"/>
      <c r="E587" s="540"/>
      <c r="F587" s="540"/>
      <c r="G587" s="449"/>
      <c r="H587" s="541"/>
      <c r="I587" s="449"/>
      <c r="K587" s="449"/>
      <c r="L587" s="449"/>
      <c r="M587" s="449"/>
      <c r="N587" s="449"/>
      <c r="O587" s="449"/>
      <c r="P587" s="449"/>
      <c r="Q587" s="449"/>
      <c r="R587" s="449"/>
      <c r="S587" s="449"/>
      <c r="T587" s="449"/>
      <c r="U587" s="449"/>
    </row>
    <row r="588" spans="1:21" ht="18.75">
      <c r="A588" s="449"/>
      <c r="B588" s="465"/>
      <c r="C588" s="449"/>
      <c r="D588" s="539"/>
      <c r="E588" s="540"/>
      <c r="F588" s="540"/>
      <c r="G588" s="449"/>
      <c r="H588" s="541"/>
      <c r="I588" s="449"/>
      <c r="K588" s="449"/>
      <c r="L588" s="449"/>
      <c r="M588" s="449"/>
      <c r="N588" s="449"/>
      <c r="O588" s="449"/>
      <c r="P588" s="449"/>
      <c r="Q588" s="449"/>
      <c r="R588" s="449"/>
      <c r="S588" s="449"/>
      <c r="T588" s="449"/>
      <c r="U588" s="449"/>
    </row>
    <row r="589" spans="1:21" ht="18.75">
      <c r="A589" s="449"/>
      <c r="B589" s="465"/>
      <c r="C589" s="449"/>
      <c r="D589" s="539"/>
      <c r="E589" s="540"/>
      <c r="F589" s="540"/>
      <c r="G589" s="449"/>
      <c r="H589" s="541"/>
      <c r="I589" s="449"/>
      <c r="K589" s="449"/>
      <c r="L589" s="449"/>
      <c r="M589" s="449"/>
      <c r="N589" s="449"/>
      <c r="O589" s="449"/>
      <c r="P589" s="449"/>
      <c r="Q589" s="449"/>
      <c r="R589" s="449"/>
      <c r="S589" s="449"/>
      <c r="T589" s="449"/>
      <c r="U589" s="449"/>
    </row>
    <row r="590" spans="1:21" ht="18.75">
      <c r="A590" s="449"/>
      <c r="B590" s="465"/>
      <c r="C590" s="449"/>
      <c r="D590" s="539"/>
      <c r="E590" s="540"/>
      <c r="F590" s="540"/>
      <c r="G590" s="449"/>
      <c r="H590" s="541"/>
      <c r="I590" s="449"/>
      <c r="K590" s="449"/>
      <c r="L590" s="449"/>
      <c r="M590" s="449"/>
      <c r="N590" s="449"/>
      <c r="O590" s="449"/>
      <c r="P590" s="449"/>
      <c r="Q590" s="449"/>
      <c r="R590" s="449"/>
      <c r="S590" s="449"/>
      <c r="T590" s="449"/>
      <c r="U590" s="449"/>
    </row>
    <row r="591" spans="1:21" ht="18.75">
      <c r="A591" s="449"/>
      <c r="B591" s="465"/>
      <c r="C591" s="449"/>
      <c r="D591" s="539"/>
      <c r="E591" s="540"/>
      <c r="F591" s="540"/>
      <c r="G591" s="449"/>
      <c r="H591" s="541"/>
      <c r="I591" s="449"/>
      <c r="K591" s="449"/>
      <c r="L591" s="449"/>
      <c r="M591" s="449"/>
      <c r="N591" s="449"/>
      <c r="O591" s="449"/>
      <c r="P591" s="449"/>
      <c r="Q591" s="449"/>
      <c r="R591" s="449"/>
      <c r="S591" s="449"/>
      <c r="T591" s="449"/>
      <c r="U591" s="449"/>
    </row>
    <row r="592" spans="1:21" ht="18.75">
      <c r="A592" s="449"/>
      <c r="B592" s="465"/>
      <c r="C592" s="449"/>
      <c r="D592" s="539"/>
      <c r="E592" s="540"/>
      <c r="F592" s="540"/>
      <c r="G592" s="449"/>
      <c r="H592" s="541"/>
      <c r="I592" s="449"/>
      <c r="K592" s="449"/>
      <c r="L592" s="449"/>
      <c r="M592" s="449"/>
      <c r="N592" s="449"/>
      <c r="O592" s="449"/>
      <c r="P592" s="449"/>
      <c r="Q592" s="449"/>
      <c r="R592" s="449"/>
      <c r="S592" s="449"/>
      <c r="T592" s="449"/>
      <c r="U592" s="449"/>
    </row>
    <row r="593" spans="1:21" ht="18.75">
      <c r="A593" s="449"/>
      <c r="B593" s="465"/>
      <c r="C593" s="449"/>
      <c r="D593" s="539"/>
      <c r="E593" s="540"/>
      <c r="F593" s="540"/>
      <c r="G593" s="449"/>
      <c r="H593" s="541"/>
      <c r="I593" s="449"/>
      <c r="K593" s="449"/>
      <c r="L593" s="449"/>
      <c r="M593" s="449"/>
      <c r="N593" s="449"/>
      <c r="O593" s="449"/>
      <c r="P593" s="449"/>
      <c r="Q593" s="449"/>
      <c r="R593" s="449"/>
      <c r="S593" s="449"/>
      <c r="T593" s="449"/>
      <c r="U593" s="449"/>
    </row>
  </sheetData>
  <mergeCells count="5">
    <mergeCell ref="A6:J6"/>
    <mergeCell ref="A7:J7"/>
    <mergeCell ref="A8:J8"/>
    <mergeCell ref="A439:J439"/>
    <mergeCell ref="A440:J44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sheetPr enableFormatConditionsCalculation="0">
    <tabColor rgb="FF00B050"/>
  </sheetPr>
  <dimension ref="A2:J10"/>
  <sheetViews>
    <sheetView workbookViewId="0">
      <selection activeCell="G5" sqref="G5"/>
    </sheetView>
  </sheetViews>
  <sheetFormatPr baseColWidth="10" defaultColWidth="11.42578125" defaultRowHeight="15"/>
  <cols>
    <col min="2" max="2" width="28.85546875" customWidth="1"/>
    <col min="7" max="7" width="13" bestFit="1" customWidth="1"/>
    <col min="8" max="8" width="13" style="542" bestFit="1" customWidth="1"/>
  </cols>
  <sheetData>
    <row r="2" spans="1:10" ht="28.5">
      <c r="A2" s="1000" t="s">
        <v>1388</v>
      </c>
      <c r="B2" s="1000"/>
      <c r="C2" s="1000"/>
      <c r="D2" s="1000"/>
      <c r="E2" s="1000"/>
      <c r="F2" s="1000"/>
      <c r="G2" s="1000"/>
      <c r="H2" s="1000"/>
      <c r="I2" s="1000"/>
      <c r="J2" s="1000"/>
    </row>
    <row r="3" spans="1:10" ht="15.75" thickBot="1"/>
    <row r="4" spans="1:10" ht="63">
      <c r="A4" s="543" t="s">
        <v>3</v>
      </c>
      <c r="B4" s="544" t="s">
        <v>4</v>
      </c>
      <c r="C4" s="69" t="s">
        <v>6</v>
      </c>
      <c r="D4" s="70" t="s">
        <v>1389</v>
      </c>
      <c r="E4" s="545" t="s">
        <v>377</v>
      </c>
      <c r="F4" s="546" t="s">
        <v>378</v>
      </c>
      <c r="G4" s="547" t="s">
        <v>379</v>
      </c>
      <c r="H4" s="548" t="s">
        <v>15</v>
      </c>
      <c r="I4" s="549" t="s">
        <v>380</v>
      </c>
      <c r="J4" s="550" t="s">
        <v>360</v>
      </c>
    </row>
    <row r="5" spans="1:10" ht="47.25">
      <c r="A5" s="551">
        <v>334</v>
      </c>
      <c r="B5" s="552" t="s">
        <v>266</v>
      </c>
      <c r="C5" s="403" t="s">
        <v>344</v>
      </c>
      <c r="D5" s="359">
        <v>140</v>
      </c>
      <c r="E5" s="553">
        <v>38000</v>
      </c>
      <c r="F5" s="554"/>
      <c r="G5" s="555">
        <f>E5+F5</f>
        <v>38000</v>
      </c>
      <c r="H5" s="556">
        <f>D5*G5</f>
        <v>5320000</v>
      </c>
      <c r="I5" s="557" t="s">
        <v>1390</v>
      </c>
      <c r="J5" s="557" t="s">
        <v>1391</v>
      </c>
    </row>
    <row r="8" spans="1:10">
      <c r="A8" t="s">
        <v>1392</v>
      </c>
    </row>
    <row r="10" spans="1:10">
      <c r="A10" t="s">
        <v>1393</v>
      </c>
    </row>
  </sheetData>
  <mergeCells count="1">
    <mergeCell ref="A2:J2"/>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sheetPr filterMode="1" enableFormatConditionsCalculation="0">
    <tabColor theme="6" tint="-0.249977111117893"/>
  </sheetPr>
  <dimension ref="A1:U585"/>
  <sheetViews>
    <sheetView topLeftCell="A174" zoomScale="70" zoomScaleNormal="70" zoomScalePageLayoutView="70" workbookViewId="0">
      <selection activeCell="G429" sqref="G429"/>
    </sheetView>
  </sheetViews>
  <sheetFormatPr baseColWidth="10" defaultRowHeight="15"/>
  <cols>
    <col min="1" max="1" width="8.7109375" customWidth="1"/>
    <col min="2" max="2" width="120.85546875" style="84" customWidth="1"/>
    <col min="3" max="3" width="24" customWidth="1"/>
    <col min="4" max="4" width="13.28515625" style="113" customWidth="1"/>
    <col min="5" max="5" width="20.28515625" style="114" bestFit="1" customWidth="1"/>
    <col min="6" max="6" width="15" style="114" bestFit="1" customWidth="1"/>
    <col min="7" max="7" width="20.7109375" bestFit="1" customWidth="1"/>
    <col min="8" max="8" width="23.28515625" style="115" bestFit="1" customWidth="1"/>
    <col min="9" max="9" width="19.85546875" customWidth="1"/>
    <col min="10" max="10" width="20.28515625" customWidth="1"/>
  </cols>
  <sheetData>
    <row r="1" spans="1:21" s="48" customFormat="1" ht="56.25">
      <c r="A1" s="434" t="s">
        <v>3</v>
      </c>
      <c r="B1" s="435" t="s">
        <v>4</v>
      </c>
      <c r="C1" s="69" t="s">
        <v>6</v>
      </c>
      <c r="D1" s="70" t="s">
        <v>5</v>
      </c>
      <c r="E1" s="520" t="s">
        <v>377</v>
      </c>
      <c r="F1" s="521" t="s">
        <v>378</v>
      </c>
      <c r="G1" s="522" t="s">
        <v>379</v>
      </c>
      <c r="H1" s="523" t="s">
        <v>15</v>
      </c>
      <c r="I1" s="524" t="s">
        <v>380</v>
      </c>
      <c r="J1" s="525" t="s">
        <v>360</v>
      </c>
    </row>
    <row r="2" spans="1:21" ht="18.75" hidden="1">
      <c r="A2" s="443">
        <v>1</v>
      </c>
      <c r="B2" s="71" t="s">
        <v>31</v>
      </c>
      <c r="C2" s="72" t="s">
        <v>897</v>
      </c>
      <c r="D2" s="73">
        <v>4</v>
      </c>
      <c r="E2" s="74"/>
      <c r="F2" s="526"/>
      <c r="G2" s="447">
        <f>E2+F2</f>
        <v>0</v>
      </c>
      <c r="H2" s="448"/>
      <c r="I2" s="75"/>
      <c r="J2" s="75"/>
      <c r="K2" s="449"/>
      <c r="L2" s="449"/>
      <c r="M2" s="449"/>
      <c r="N2" s="449"/>
      <c r="O2" s="449"/>
      <c r="P2" s="449"/>
      <c r="Q2" s="449"/>
      <c r="R2" s="449"/>
      <c r="S2" s="449"/>
      <c r="T2" s="449"/>
      <c r="U2" s="449"/>
    </row>
    <row r="3" spans="1:21" ht="18.75" hidden="1">
      <c r="A3" s="459">
        <v>2</v>
      </c>
      <c r="B3" s="76" t="s">
        <v>32</v>
      </c>
      <c r="C3" s="77" t="s">
        <v>304</v>
      </c>
      <c r="D3" s="78">
        <v>40</v>
      </c>
      <c r="E3" s="79"/>
      <c r="F3" s="527"/>
      <c r="G3" s="463">
        <f t="shared" ref="G3:G66" si="0">E3+F3</f>
        <v>0</v>
      </c>
      <c r="H3" s="464"/>
      <c r="I3" s="80"/>
      <c r="J3" s="80"/>
      <c r="K3" s="449"/>
      <c r="L3" s="449"/>
      <c r="M3" s="449"/>
      <c r="N3" s="449"/>
      <c r="O3" s="449"/>
      <c r="P3" s="449"/>
      <c r="Q3" s="449"/>
      <c r="R3" s="449"/>
      <c r="S3" s="449"/>
      <c r="T3" s="449"/>
      <c r="U3" s="449"/>
    </row>
    <row r="4" spans="1:21" ht="18.75" hidden="1">
      <c r="A4" s="459">
        <v>3</v>
      </c>
      <c r="B4" s="76" t="s">
        <v>33</v>
      </c>
      <c r="C4" s="77" t="s">
        <v>304</v>
      </c>
      <c r="D4" s="78">
        <v>8</v>
      </c>
      <c r="E4" s="79"/>
      <c r="F4" s="527"/>
      <c r="G4" s="463">
        <f t="shared" si="0"/>
        <v>0</v>
      </c>
      <c r="H4" s="464"/>
      <c r="I4" s="80"/>
      <c r="J4" s="80"/>
      <c r="K4" s="449"/>
      <c r="L4" s="449"/>
      <c r="M4" s="449"/>
      <c r="N4" s="449"/>
      <c r="O4" s="449"/>
      <c r="P4" s="449"/>
      <c r="Q4" s="449"/>
      <c r="R4" s="449"/>
      <c r="S4" s="449"/>
      <c r="T4" s="449"/>
      <c r="U4" s="449"/>
    </row>
    <row r="5" spans="1:21" ht="18.75" hidden="1">
      <c r="A5" s="459">
        <v>4</v>
      </c>
      <c r="B5" s="76" t="s">
        <v>34</v>
      </c>
      <c r="C5" s="77" t="s">
        <v>304</v>
      </c>
      <c r="D5" s="78">
        <v>8</v>
      </c>
      <c r="E5" s="79"/>
      <c r="F5" s="527"/>
      <c r="G5" s="463">
        <f t="shared" si="0"/>
        <v>0</v>
      </c>
      <c r="H5" s="464"/>
      <c r="I5" s="80"/>
      <c r="J5" s="80"/>
      <c r="K5" s="449"/>
      <c r="L5" s="449"/>
      <c r="M5" s="449"/>
      <c r="N5" s="449"/>
      <c r="O5" s="449"/>
      <c r="P5" s="449"/>
      <c r="Q5" s="449"/>
      <c r="R5" s="449"/>
      <c r="S5" s="449"/>
      <c r="T5" s="449"/>
      <c r="U5" s="449"/>
    </row>
    <row r="6" spans="1:21" ht="18.75" hidden="1">
      <c r="A6" s="459">
        <v>5</v>
      </c>
      <c r="B6" s="76" t="s">
        <v>35</v>
      </c>
      <c r="C6" s="77" t="s">
        <v>304</v>
      </c>
      <c r="D6" s="78">
        <v>8</v>
      </c>
      <c r="E6" s="79"/>
      <c r="F6" s="527"/>
      <c r="G6" s="463">
        <f t="shared" si="0"/>
        <v>0</v>
      </c>
      <c r="H6" s="464"/>
      <c r="I6" s="80"/>
      <c r="J6" s="80"/>
      <c r="K6" s="449"/>
      <c r="L6" s="449"/>
      <c r="M6" s="449"/>
      <c r="N6" s="449"/>
      <c r="O6" s="449"/>
      <c r="P6" s="449"/>
      <c r="Q6" s="449"/>
      <c r="R6" s="449"/>
      <c r="S6" s="449"/>
      <c r="T6" s="449"/>
      <c r="U6" s="449"/>
    </row>
    <row r="7" spans="1:21" ht="18.75" hidden="1">
      <c r="A7" s="459">
        <v>6</v>
      </c>
      <c r="B7" s="76" t="s">
        <v>36</v>
      </c>
      <c r="C7" s="77" t="s">
        <v>304</v>
      </c>
      <c r="D7" s="78">
        <v>8</v>
      </c>
      <c r="E7" s="79"/>
      <c r="F7" s="527"/>
      <c r="G7" s="463">
        <f t="shared" si="0"/>
        <v>0</v>
      </c>
      <c r="H7" s="464"/>
      <c r="I7" s="80"/>
      <c r="J7" s="80"/>
      <c r="K7" s="449"/>
      <c r="L7" s="449"/>
      <c r="M7" s="449"/>
      <c r="N7" s="449"/>
      <c r="O7" s="449"/>
      <c r="P7" s="449"/>
      <c r="Q7" s="449"/>
      <c r="R7" s="449"/>
      <c r="S7" s="449"/>
      <c r="T7" s="449"/>
      <c r="U7" s="449"/>
    </row>
    <row r="8" spans="1:21" ht="18.75" hidden="1">
      <c r="A8" s="459">
        <v>7</v>
      </c>
      <c r="B8" s="76" t="s">
        <v>37</v>
      </c>
      <c r="C8" s="77" t="s">
        <v>304</v>
      </c>
      <c r="D8" s="78">
        <v>16</v>
      </c>
      <c r="E8" s="79"/>
      <c r="F8" s="527"/>
      <c r="G8" s="463">
        <f t="shared" si="0"/>
        <v>0</v>
      </c>
      <c r="H8" s="464"/>
      <c r="I8" s="80"/>
      <c r="J8" s="80"/>
      <c r="K8" s="449"/>
      <c r="L8" s="449"/>
      <c r="M8" s="449"/>
      <c r="N8" s="449"/>
      <c r="O8" s="449"/>
      <c r="P8" s="449"/>
      <c r="Q8" s="449"/>
      <c r="R8" s="449"/>
      <c r="S8" s="449"/>
      <c r="T8" s="449"/>
      <c r="U8" s="449"/>
    </row>
    <row r="9" spans="1:21" ht="18.75" hidden="1">
      <c r="A9" s="459">
        <v>8</v>
      </c>
      <c r="B9" s="76" t="s">
        <v>38</v>
      </c>
      <c r="C9" s="77" t="s">
        <v>304</v>
      </c>
      <c r="D9" s="78">
        <v>8</v>
      </c>
      <c r="E9" s="79"/>
      <c r="F9" s="527"/>
      <c r="G9" s="463">
        <f t="shared" si="0"/>
        <v>0</v>
      </c>
      <c r="H9" s="464"/>
      <c r="I9" s="80"/>
      <c r="J9" s="80"/>
      <c r="K9" s="449"/>
      <c r="L9" s="449"/>
      <c r="M9" s="449"/>
      <c r="N9" s="449"/>
      <c r="O9" s="449"/>
      <c r="P9" s="449"/>
      <c r="Q9" s="449"/>
      <c r="R9" s="449"/>
      <c r="S9" s="449"/>
      <c r="T9" s="449"/>
      <c r="U9" s="449"/>
    </row>
    <row r="10" spans="1:21" ht="18.75" hidden="1">
      <c r="A10" s="459">
        <v>9</v>
      </c>
      <c r="B10" s="76" t="s">
        <v>39</v>
      </c>
      <c r="C10" s="77" t="s">
        <v>304</v>
      </c>
      <c r="D10" s="78">
        <v>4</v>
      </c>
      <c r="E10" s="79"/>
      <c r="F10" s="527"/>
      <c r="G10" s="463">
        <f t="shared" si="0"/>
        <v>0</v>
      </c>
      <c r="H10" s="464"/>
      <c r="I10" s="80"/>
      <c r="J10" s="80"/>
      <c r="K10" s="449"/>
      <c r="L10" s="449"/>
      <c r="M10" s="449"/>
      <c r="N10" s="449"/>
      <c r="O10" s="449"/>
      <c r="P10" s="449"/>
      <c r="Q10" s="449"/>
      <c r="R10" s="449"/>
      <c r="S10" s="449"/>
      <c r="T10" s="449"/>
      <c r="U10" s="449"/>
    </row>
    <row r="11" spans="1:21" ht="18.75" hidden="1">
      <c r="A11" s="459">
        <v>10</v>
      </c>
      <c r="B11" s="76" t="s">
        <v>40</v>
      </c>
      <c r="C11" s="77" t="s">
        <v>304</v>
      </c>
      <c r="D11" s="78">
        <v>8</v>
      </c>
      <c r="E11" s="79"/>
      <c r="F11" s="527"/>
      <c r="G11" s="463">
        <f t="shared" si="0"/>
        <v>0</v>
      </c>
      <c r="H11" s="464"/>
      <c r="I11" s="80"/>
      <c r="J11" s="80"/>
      <c r="K11" s="449"/>
      <c r="L11" s="449"/>
      <c r="M11" s="449"/>
      <c r="N11" s="449"/>
      <c r="O11" s="449"/>
      <c r="P11" s="449"/>
      <c r="Q11" s="449"/>
      <c r="R11" s="449"/>
      <c r="S11" s="449"/>
      <c r="T11" s="449"/>
      <c r="U11" s="449"/>
    </row>
    <row r="12" spans="1:21" ht="18.75" hidden="1">
      <c r="A12" s="459">
        <v>11</v>
      </c>
      <c r="B12" s="76" t="s">
        <v>740</v>
      </c>
      <c r="C12" s="77" t="s">
        <v>304</v>
      </c>
      <c r="D12" s="78">
        <v>8</v>
      </c>
      <c r="E12" s="79"/>
      <c r="F12" s="527"/>
      <c r="G12" s="463">
        <f t="shared" si="0"/>
        <v>0</v>
      </c>
      <c r="H12" s="464"/>
      <c r="I12" s="80"/>
      <c r="J12" s="80"/>
      <c r="K12" s="449"/>
      <c r="L12" s="449"/>
      <c r="M12" s="449"/>
      <c r="N12" s="449"/>
      <c r="O12" s="449"/>
      <c r="P12" s="449"/>
      <c r="Q12" s="449"/>
      <c r="R12" s="449"/>
      <c r="S12" s="449"/>
      <c r="T12" s="449"/>
      <c r="U12" s="449"/>
    </row>
    <row r="13" spans="1:21" ht="18.75" hidden="1">
      <c r="A13" s="459">
        <v>12</v>
      </c>
      <c r="B13" s="76" t="s">
        <v>42</v>
      </c>
      <c r="C13" s="77" t="s">
        <v>304</v>
      </c>
      <c r="D13" s="78">
        <v>68</v>
      </c>
      <c r="E13" s="79"/>
      <c r="F13" s="527"/>
      <c r="G13" s="463">
        <f t="shared" si="0"/>
        <v>0</v>
      </c>
      <c r="H13" s="464"/>
      <c r="I13" s="80"/>
      <c r="J13" s="80"/>
      <c r="K13" s="449"/>
      <c r="L13" s="449"/>
      <c r="M13" s="449"/>
      <c r="N13" s="449"/>
      <c r="O13" s="449"/>
      <c r="P13" s="449"/>
      <c r="Q13" s="449"/>
      <c r="R13" s="449"/>
      <c r="S13" s="449"/>
      <c r="T13" s="449"/>
      <c r="U13" s="449"/>
    </row>
    <row r="14" spans="1:21" ht="18.75" hidden="1">
      <c r="A14" s="459">
        <v>13</v>
      </c>
      <c r="B14" s="76" t="s">
        <v>43</v>
      </c>
      <c r="C14" s="77" t="s">
        <v>304</v>
      </c>
      <c r="D14" s="78">
        <v>8</v>
      </c>
      <c r="E14" s="79"/>
      <c r="F14" s="527"/>
      <c r="G14" s="463">
        <f t="shared" si="0"/>
        <v>0</v>
      </c>
      <c r="H14" s="464"/>
      <c r="I14" s="80"/>
      <c r="J14" s="80"/>
      <c r="K14" s="449"/>
      <c r="L14" s="449"/>
      <c r="M14" s="449"/>
      <c r="N14" s="449"/>
      <c r="O14" s="449"/>
      <c r="P14" s="449"/>
      <c r="Q14" s="449"/>
      <c r="R14" s="449"/>
      <c r="S14" s="449"/>
      <c r="T14" s="449"/>
      <c r="U14" s="449"/>
    </row>
    <row r="15" spans="1:21" ht="18.75" hidden="1">
      <c r="A15" s="459">
        <v>14</v>
      </c>
      <c r="B15" s="76" t="s">
        <v>44</v>
      </c>
      <c r="C15" s="77" t="s">
        <v>304</v>
      </c>
      <c r="D15" s="78">
        <v>8</v>
      </c>
      <c r="E15" s="79"/>
      <c r="F15" s="527"/>
      <c r="G15" s="463">
        <f t="shared" si="0"/>
        <v>0</v>
      </c>
      <c r="H15" s="464"/>
      <c r="I15" s="80"/>
      <c r="J15" s="80"/>
      <c r="K15" s="449"/>
      <c r="L15" s="449"/>
      <c r="M15" s="449"/>
      <c r="N15" s="449"/>
      <c r="O15" s="449"/>
      <c r="P15" s="449"/>
      <c r="Q15" s="449"/>
      <c r="R15" s="449"/>
      <c r="S15" s="449"/>
      <c r="T15" s="449"/>
      <c r="U15" s="449"/>
    </row>
    <row r="16" spans="1:21" ht="18.75" hidden="1">
      <c r="A16" s="459">
        <v>15</v>
      </c>
      <c r="B16" s="76" t="s">
        <v>47</v>
      </c>
      <c r="C16" s="77" t="s">
        <v>304</v>
      </c>
      <c r="D16" s="78">
        <v>2</v>
      </c>
      <c r="E16" s="79"/>
      <c r="F16" s="527"/>
      <c r="G16" s="463">
        <f t="shared" si="0"/>
        <v>0</v>
      </c>
      <c r="H16" s="464"/>
      <c r="I16" s="80"/>
      <c r="J16" s="80"/>
      <c r="K16" s="449"/>
      <c r="L16" s="449"/>
      <c r="M16" s="449"/>
      <c r="N16" s="449"/>
      <c r="O16" s="449"/>
      <c r="P16" s="449"/>
      <c r="Q16" s="449"/>
      <c r="R16" s="449"/>
      <c r="S16" s="449"/>
      <c r="T16" s="449"/>
      <c r="U16" s="449"/>
    </row>
    <row r="17" spans="1:21" ht="18.75" hidden="1">
      <c r="A17" s="459">
        <v>16</v>
      </c>
      <c r="B17" s="76" t="s">
        <v>45</v>
      </c>
      <c r="C17" s="77" t="s">
        <v>305</v>
      </c>
      <c r="D17" s="78">
        <v>8</v>
      </c>
      <c r="E17" s="79"/>
      <c r="F17" s="527"/>
      <c r="G17" s="463">
        <f t="shared" si="0"/>
        <v>0</v>
      </c>
      <c r="H17" s="464"/>
      <c r="I17" s="80"/>
      <c r="J17" s="80"/>
      <c r="K17" s="449"/>
      <c r="L17" s="449"/>
      <c r="M17" s="449"/>
      <c r="N17" s="449"/>
      <c r="O17" s="449"/>
      <c r="P17" s="449"/>
      <c r="Q17" s="449"/>
      <c r="R17" s="449"/>
      <c r="S17" s="449"/>
      <c r="T17" s="449"/>
      <c r="U17" s="449"/>
    </row>
    <row r="18" spans="1:21" ht="18.75" hidden="1">
      <c r="A18" s="459">
        <v>17</v>
      </c>
      <c r="B18" s="76" t="s">
        <v>46</v>
      </c>
      <c r="C18" s="77" t="s">
        <v>305</v>
      </c>
      <c r="D18" s="78">
        <v>4</v>
      </c>
      <c r="E18" s="79"/>
      <c r="F18" s="527"/>
      <c r="G18" s="463">
        <f t="shared" si="0"/>
        <v>0</v>
      </c>
      <c r="H18" s="464"/>
      <c r="I18" s="80"/>
      <c r="J18" s="80"/>
      <c r="K18" s="449"/>
      <c r="L18" s="449"/>
      <c r="M18" s="449"/>
      <c r="N18" s="449"/>
      <c r="O18" s="449"/>
      <c r="P18" s="449"/>
      <c r="Q18" s="449"/>
      <c r="R18" s="449"/>
      <c r="S18" s="449"/>
      <c r="T18" s="449"/>
      <c r="U18" s="449"/>
    </row>
    <row r="19" spans="1:21" ht="18.75" hidden="1">
      <c r="A19" s="459">
        <v>18</v>
      </c>
      <c r="B19" s="76" t="s">
        <v>48</v>
      </c>
      <c r="C19" s="77" t="s">
        <v>306</v>
      </c>
      <c r="D19" s="78">
        <v>248</v>
      </c>
      <c r="E19" s="79"/>
      <c r="F19" s="527"/>
      <c r="G19" s="463">
        <f t="shared" si="0"/>
        <v>0</v>
      </c>
      <c r="H19" s="464"/>
      <c r="I19" s="80"/>
      <c r="J19" s="80"/>
      <c r="K19" s="449"/>
      <c r="L19" s="449"/>
      <c r="M19" s="449"/>
      <c r="N19" s="449"/>
      <c r="O19" s="449"/>
      <c r="P19" s="449"/>
      <c r="Q19" s="449"/>
      <c r="R19" s="449"/>
      <c r="S19" s="449"/>
      <c r="T19" s="449"/>
      <c r="U19" s="449"/>
    </row>
    <row r="20" spans="1:21" ht="18.75" hidden="1">
      <c r="A20" s="459">
        <v>19</v>
      </c>
      <c r="B20" s="76" t="s">
        <v>49</v>
      </c>
      <c r="C20" s="77" t="s">
        <v>897</v>
      </c>
      <c r="D20" s="78">
        <v>4</v>
      </c>
      <c r="E20" s="79"/>
      <c r="F20" s="527"/>
      <c r="G20" s="463">
        <f t="shared" si="0"/>
        <v>0</v>
      </c>
      <c r="H20" s="464"/>
      <c r="I20" s="80"/>
      <c r="J20" s="80"/>
      <c r="K20" s="449"/>
      <c r="L20" s="449"/>
      <c r="M20" s="449"/>
      <c r="N20" s="449"/>
      <c r="O20" s="449"/>
      <c r="P20" s="449"/>
      <c r="Q20" s="449"/>
      <c r="R20" s="449"/>
      <c r="S20" s="449"/>
      <c r="T20" s="449"/>
      <c r="U20" s="449"/>
    </row>
    <row r="21" spans="1:21" s="84" customFormat="1" ht="18.75" hidden="1">
      <c r="A21" s="459">
        <v>20</v>
      </c>
      <c r="B21" s="76" t="s">
        <v>50</v>
      </c>
      <c r="C21" s="77" t="s">
        <v>308</v>
      </c>
      <c r="D21" s="78">
        <v>120</v>
      </c>
      <c r="E21" s="79"/>
      <c r="F21" s="527"/>
      <c r="G21" s="463">
        <f t="shared" si="0"/>
        <v>0</v>
      </c>
      <c r="H21" s="464"/>
      <c r="I21" s="83"/>
      <c r="J21" s="83"/>
      <c r="K21" s="465"/>
      <c r="L21" s="465"/>
      <c r="M21" s="465"/>
      <c r="N21" s="465"/>
      <c r="O21" s="465"/>
      <c r="P21" s="465"/>
      <c r="Q21" s="465"/>
      <c r="R21" s="465"/>
      <c r="S21" s="465"/>
      <c r="T21" s="465"/>
      <c r="U21" s="465"/>
    </row>
    <row r="22" spans="1:21" ht="18.75">
      <c r="A22" s="459">
        <v>21</v>
      </c>
      <c r="B22" s="76" t="s">
        <v>51</v>
      </c>
      <c r="C22" s="77" t="s">
        <v>305</v>
      </c>
      <c r="D22" s="78">
        <v>8000</v>
      </c>
      <c r="E22" s="79"/>
      <c r="F22" s="527"/>
      <c r="G22" s="463">
        <f>+H22/D22</f>
        <v>26.067499999999999</v>
      </c>
      <c r="H22" s="464">
        <v>208540</v>
      </c>
      <c r="I22" s="80"/>
      <c r="J22" s="80"/>
      <c r="K22" s="449"/>
      <c r="L22" s="449"/>
      <c r="M22" s="449"/>
      <c r="N22" s="449"/>
      <c r="O22" s="449"/>
      <c r="P22" s="449"/>
      <c r="Q22" s="449"/>
      <c r="R22" s="449"/>
      <c r="S22" s="449"/>
      <c r="T22" s="449"/>
      <c r="U22" s="449"/>
    </row>
    <row r="23" spans="1:21" ht="18.75" hidden="1">
      <c r="A23" s="459">
        <v>22</v>
      </c>
      <c r="B23" s="85" t="s">
        <v>741</v>
      </c>
      <c r="C23" s="86" t="s">
        <v>305</v>
      </c>
      <c r="D23" s="78">
        <v>120</v>
      </c>
      <c r="E23" s="79"/>
      <c r="F23" s="527"/>
      <c r="G23" s="463">
        <f t="shared" si="0"/>
        <v>0</v>
      </c>
      <c r="H23" s="464"/>
      <c r="I23" s="80"/>
      <c r="J23" s="80"/>
      <c r="K23" s="449"/>
      <c r="L23" s="449"/>
      <c r="M23" s="449"/>
      <c r="N23" s="449"/>
      <c r="O23" s="449"/>
      <c r="P23" s="449"/>
      <c r="Q23" s="449"/>
      <c r="R23" s="449"/>
      <c r="S23" s="449"/>
      <c r="T23" s="449"/>
      <c r="U23" s="449"/>
    </row>
    <row r="24" spans="1:21" ht="18.75" hidden="1">
      <c r="A24" s="459">
        <v>23</v>
      </c>
      <c r="B24" s="76" t="s">
        <v>52</v>
      </c>
      <c r="C24" s="77" t="s">
        <v>305</v>
      </c>
      <c r="D24" s="78">
        <v>120</v>
      </c>
      <c r="E24" s="79"/>
      <c r="F24" s="527"/>
      <c r="G24" s="463">
        <f t="shared" si="0"/>
        <v>0</v>
      </c>
      <c r="H24" s="464"/>
      <c r="I24" s="80"/>
      <c r="J24" s="80"/>
      <c r="K24" s="449"/>
      <c r="L24" s="449"/>
      <c r="M24" s="449"/>
      <c r="N24" s="449"/>
      <c r="O24" s="449"/>
      <c r="P24" s="449"/>
      <c r="Q24" s="449"/>
      <c r="R24" s="449"/>
      <c r="S24" s="449"/>
      <c r="T24" s="449"/>
      <c r="U24" s="449"/>
    </row>
    <row r="25" spans="1:21" ht="18.75" hidden="1">
      <c r="A25" s="459">
        <v>24</v>
      </c>
      <c r="B25" s="76" t="s">
        <v>742</v>
      </c>
      <c r="C25" s="77" t="s">
        <v>309</v>
      </c>
      <c r="D25" s="78">
        <v>4</v>
      </c>
      <c r="E25" s="79"/>
      <c r="F25" s="527"/>
      <c r="G25" s="463">
        <f t="shared" si="0"/>
        <v>0</v>
      </c>
      <c r="H25" s="464"/>
      <c r="I25" s="80"/>
      <c r="J25" s="80"/>
      <c r="K25" s="449"/>
      <c r="L25" s="449"/>
      <c r="M25" s="449"/>
      <c r="N25" s="449"/>
      <c r="O25" s="449"/>
      <c r="P25" s="449"/>
      <c r="Q25" s="449"/>
      <c r="R25" s="449"/>
      <c r="S25" s="449"/>
      <c r="T25" s="449"/>
      <c r="U25" s="449"/>
    </row>
    <row r="26" spans="1:21" ht="18.75" hidden="1">
      <c r="A26" s="459">
        <v>25</v>
      </c>
      <c r="B26" s="76" t="s">
        <v>743</v>
      </c>
      <c r="C26" s="77" t="s">
        <v>310</v>
      </c>
      <c r="D26" s="78">
        <v>4</v>
      </c>
      <c r="E26" s="79"/>
      <c r="F26" s="527"/>
      <c r="G26" s="463">
        <f t="shared" si="0"/>
        <v>0</v>
      </c>
      <c r="H26" s="464"/>
      <c r="I26" s="80"/>
      <c r="J26" s="80"/>
      <c r="K26" s="449"/>
      <c r="L26" s="449"/>
      <c r="M26" s="449"/>
      <c r="N26" s="449"/>
      <c r="O26" s="449"/>
      <c r="P26" s="449"/>
      <c r="Q26" s="449"/>
      <c r="R26" s="449"/>
      <c r="S26" s="449"/>
      <c r="T26" s="449"/>
      <c r="U26" s="449"/>
    </row>
    <row r="27" spans="1:21" ht="18.75" hidden="1">
      <c r="A27" s="459">
        <v>26</v>
      </c>
      <c r="B27" s="76" t="s">
        <v>744</v>
      </c>
      <c r="C27" s="77" t="s">
        <v>310</v>
      </c>
      <c r="D27" s="78">
        <v>4</v>
      </c>
      <c r="E27" s="79"/>
      <c r="F27" s="527"/>
      <c r="G27" s="463">
        <f t="shared" si="0"/>
        <v>0</v>
      </c>
      <c r="H27" s="464"/>
      <c r="I27" s="80"/>
      <c r="J27" s="80"/>
      <c r="K27" s="449"/>
      <c r="L27" s="449"/>
      <c r="M27" s="449"/>
      <c r="N27" s="449"/>
      <c r="O27" s="449"/>
      <c r="P27" s="449"/>
      <c r="Q27" s="449"/>
      <c r="R27" s="449"/>
      <c r="S27" s="449"/>
      <c r="T27" s="449"/>
      <c r="U27" s="449"/>
    </row>
    <row r="28" spans="1:21" ht="18.75" hidden="1">
      <c r="A28" s="459">
        <v>27</v>
      </c>
      <c r="B28" s="87" t="s">
        <v>745</v>
      </c>
      <c r="C28" s="86" t="s">
        <v>305</v>
      </c>
      <c r="D28" s="78">
        <v>40</v>
      </c>
      <c r="E28" s="79"/>
      <c r="F28" s="527"/>
      <c r="G28" s="463">
        <f t="shared" si="0"/>
        <v>0</v>
      </c>
      <c r="H28" s="464"/>
      <c r="I28" s="80"/>
      <c r="J28" s="80"/>
      <c r="K28" s="449"/>
      <c r="L28" s="449"/>
      <c r="M28" s="449"/>
      <c r="N28" s="449"/>
      <c r="O28" s="449"/>
      <c r="P28" s="449"/>
      <c r="Q28" s="449"/>
      <c r="R28" s="449"/>
      <c r="S28" s="449"/>
      <c r="T28" s="449"/>
      <c r="U28" s="449"/>
    </row>
    <row r="29" spans="1:21" ht="18.75" hidden="1">
      <c r="A29" s="459">
        <v>28</v>
      </c>
      <c r="B29" s="87" t="s">
        <v>746</v>
      </c>
      <c r="C29" s="86" t="s">
        <v>305</v>
      </c>
      <c r="D29" s="78">
        <v>40</v>
      </c>
      <c r="E29" s="79"/>
      <c r="F29" s="527"/>
      <c r="G29" s="463">
        <f t="shared" si="0"/>
        <v>0</v>
      </c>
      <c r="H29" s="464"/>
      <c r="I29" s="80"/>
      <c r="J29" s="80"/>
      <c r="K29" s="449"/>
      <c r="L29" s="449"/>
      <c r="M29" s="449"/>
      <c r="N29" s="449"/>
      <c r="O29" s="449"/>
      <c r="P29" s="449"/>
      <c r="Q29" s="449"/>
      <c r="R29" s="449"/>
      <c r="S29" s="449"/>
      <c r="T29" s="449"/>
      <c r="U29" s="449"/>
    </row>
    <row r="30" spans="1:21" ht="18.75" hidden="1">
      <c r="A30" s="459">
        <v>29</v>
      </c>
      <c r="B30" s="76" t="s">
        <v>747</v>
      </c>
      <c r="C30" s="77" t="s">
        <v>305</v>
      </c>
      <c r="D30" s="78">
        <v>60</v>
      </c>
      <c r="E30" s="79"/>
      <c r="F30" s="527"/>
      <c r="G30" s="463">
        <f t="shared" si="0"/>
        <v>0</v>
      </c>
      <c r="H30" s="464"/>
      <c r="I30" s="80"/>
      <c r="J30" s="80"/>
      <c r="K30" s="449"/>
      <c r="L30" s="449"/>
      <c r="M30" s="449"/>
      <c r="N30" s="449"/>
      <c r="O30" s="449"/>
      <c r="P30" s="449"/>
      <c r="Q30" s="449"/>
      <c r="R30" s="449"/>
      <c r="S30" s="449"/>
      <c r="T30" s="449"/>
      <c r="U30" s="449"/>
    </row>
    <row r="31" spans="1:21" ht="18.75" hidden="1">
      <c r="A31" s="459">
        <v>30</v>
      </c>
      <c r="B31" s="76" t="s">
        <v>53</v>
      </c>
      <c r="C31" s="77" t="s">
        <v>305</v>
      </c>
      <c r="D31" s="78">
        <v>60</v>
      </c>
      <c r="E31" s="79"/>
      <c r="F31" s="527"/>
      <c r="G31" s="463">
        <f t="shared" si="0"/>
        <v>0</v>
      </c>
      <c r="H31" s="464"/>
      <c r="I31" s="80"/>
      <c r="J31" s="80"/>
      <c r="K31" s="449"/>
      <c r="L31" s="449"/>
      <c r="M31" s="449"/>
      <c r="N31" s="449"/>
      <c r="O31" s="449"/>
      <c r="P31" s="449"/>
      <c r="Q31" s="449"/>
      <c r="R31" s="449"/>
      <c r="S31" s="449"/>
      <c r="T31" s="449"/>
      <c r="U31" s="449"/>
    </row>
    <row r="32" spans="1:21" ht="18.75" hidden="1">
      <c r="A32" s="459">
        <v>31</v>
      </c>
      <c r="B32" s="76" t="s">
        <v>54</v>
      </c>
      <c r="C32" s="77" t="s">
        <v>305</v>
      </c>
      <c r="D32" s="78">
        <v>20</v>
      </c>
      <c r="E32" s="79"/>
      <c r="F32" s="527"/>
      <c r="G32" s="463">
        <f t="shared" si="0"/>
        <v>0</v>
      </c>
      <c r="H32" s="464"/>
      <c r="I32" s="80"/>
      <c r="J32" s="80"/>
      <c r="K32" s="449"/>
      <c r="L32" s="449"/>
      <c r="M32" s="449"/>
      <c r="N32" s="449"/>
      <c r="O32" s="449"/>
      <c r="P32" s="449"/>
      <c r="Q32" s="449"/>
      <c r="R32" s="449"/>
      <c r="S32" s="449"/>
      <c r="T32" s="449"/>
      <c r="U32" s="449"/>
    </row>
    <row r="33" spans="1:21" ht="18.75" hidden="1">
      <c r="A33" s="459">
        <v>32</v>
      </c>
      <c r="B33" s="87" t="s">
        <v>748</v>
      </c>
      <c r="C33" s="86" t="s">
        <v>305</v>
      </c>
      <c r="D33" s="78">
        <v>40</v>
      </c>
      <c r="E33" s="79"/>
      <c r="F33" s="527"/>
      <c r="G33" s="463">
        <f t="shared" si="0"/>
        <v>0</v>
      </c>
      <c r="H33" s="464"/>
      <c r="I33" s="80"/>
      <c r="J33" s="80"/>
      <c r="K33" s="449"/>
      <c r="L33" s="449"/>
      <c r="M33" s="449"/>
      <c r="N33" s="449"/>
      <c r="O33" s="449"/>
      <c r="P33" s="449"/>
      <c r="Q33" s="449"/>
      <c r="R33" s="449"/>
      <c r="S33" s="449"/>
      <c r="T33" s="449"/>
      <c r="U33" s="449"/>
    </row>
    <row r="34" spans="1:21" ht="18.75" hidden="1">
      <c r="A34" s="459">
        <v>33</v>
      </c>
      <c r="B34" s="76" t="s">
        <v>749</v>
      </c>
      <c r="C34" s="77" t="s">
        <v>305</v>
      </c>
      <c r="D34" s="78">
        <v>40</v>
      </c>
      <c r="E34" s="79"/>
      <c r="F34" s="527"/>
      <c r="G34" s="463">
        <f t="shared" si="0"/>
        <v>0</v>
      </c>
      <c r="H34" s="464"/>
      <c r="I34" s="80"/>
      <c r="J34" s="80"/>
      <c r="K34" s="449"/>
      <c r="L34" s="449"/>
      <c r="M34" s="449"/>
      <c r="N34" s="449"/>
      <c r="O34" s="449"/>
      <c r="P34" s="449"/>
      <c r="Q34" s="449"/>
      <c r="R34" s="449"/>
      <c r="S34" s="449"/>
      <c r="T34" s="449"/>
      <c r="U34" s="449"/>
    </row>
    <row r="35" spans="1:21" ht="18.75" hidden="1">
      <c r="A35" s="459">
        <v>34</v>
      </c>
      <c r="B35" s="76" t="s">
        <v>750</v>
      </c>
      <c r="C35" s="77" t="s">
        <v>305</v>
      </c>
      <c r="D35" s="78">
        <v>40</v>
      </c>
      <c r="E35" s="79"/>
      <c r="F35" s="527"/>
      <c r="G35" s="463">
        <f t="shared" si="0"/>
        <v>0</v>
      </c>
      <c r="H35" s="464"/>
      <c r="I35" s="80"/>
      <c r="J35" s="80"/>
      <c r="K35" s="449"/>
      <c r="L35" s="449"/>
      <c r="M35" s="449"/>
      <c r="N35" s="449"/>
      <c r="O35" s="449"/>
      <c r="P35" s="449"/>
      <c r="Q35" s="449"/>
      <c r="R35" s="449"/>
      <c r="S35" s="449"/>
      <c r="T35" s="449"/>
      <c r="U35" s="449"/>
    </row>
    <row r="36" spans="1:21" s="84" customFormat="1" ht="18.75" hidden="1">
      <c r="A36" s="459">
        <v>35</v>
      </c>
      <c r="B36" s="76" t="s">
        <v>751</v>
      </c>
      <c r="C36" s="77" t="s">
        <v>305</v>
      </c>
      <c r="D36" s="78">
        <v>40</v>
      </c>
      <c r="E36" s="79"/>
      <c r="F36" s="527"/>
      <c r="G36" s="463">
        <f t="shared" si="0"/>
        <v>0</v>
      </c>
      <c r="H36" s="464"/>
      <c r="I36" s="83"/>
      <c r="J36" s="83"/>
      <c r="K36" s="465"/>
      <c r="L36" s="465"/>
      <c r="M36" s="465"/>
      <c r="N36" s="465"/>
      <c r="O36" s="465"/>
      <c r="P36" s="465"/>
      <c r="Q36" s="465"/>
      <c r="R36" s="465"/>
      <c r="S36" s="465"/>
      <c r="T36" s="465"/>
      <c r="U36" s="465"/>
    </row>
    <row r="37" spans="1:21" s="84" customFormat="1" ht="18.75" hidden="1">
      <c r="A37" s="459">
        <v>36</v>
      </c>
      <c r="B37" s="87" t="s">
        <v>752</v>
      </c>
      <c r="C37" s="86" t="s">
        <v>305</v>
      </c>
      <c r="D37" s="78">
        <v>40</v>
      </c>
      <c r="E37" s="79"/>
      <c r="F37" s="527"/>
      <c r="G37" s="463">
        <f t="shared" si="0"/>
        <v>0</v>
      </c>
      <c r="H37" s="464"/>
      <c r="I37" s="83"/>
      <c r="J37" s="83"/>
      <c r="K37" s="465"/>
      <c r="L37" s="465"/>
      <c r="M37" s="465"/>
      <c r="N37" s="465"/>
      <c r="O37" s="465"/>
      <c r="P37" s="465"/>
      <c r="Q37" s="465"/>
      <c r="R37" s="465"/>
      <c r="S37" s="465"/>
      <c r="T37" s="465"/>
      <c r="U37" s="465"/>
    </row>
    <row r="38" spans="1:21" s="84" customFormat="1" ht="18.75" hidden="1">
      <c r="A38" s="459">
        <v>37</v>
      </c>
      <c r="B38" s="87" t="s">
        <v>753</v>
      </c>
      <c r="C38" s="86" t="s">
        <v>305</v>
      </c>
      <c r="D38" s="78">
        <v>40</v>
      </c>
      <c r="E38" s="79"/>
      <c r="F38" s="527"/>
      <c r="G38" s="463">
        <f t="shared" si="0"/>
        <v>0</v>
      </c>
      <c r="H38" s="464"/>
      <c r="I38" s="83"/>
      <c r="J38" s="83"/>
      <c r="K38" s="465"/>
      <c r="L38" s="465"/>
      <c r="M38" s="465"/>
      <c r="N38" s="465"/>
      <c r="O38" s="465"/>
      <c r="P38" s="465"/>
      <c r="Q38" s="465"/>
      <c r="R38" s="465"/>
      <c r="S38" s="465"/>
      <c r="T38" s="465"/>
      <c r="U38" s="465"/>
    </row>
    <row r="39" spans="1:21" s="84" customFormat="1" ht="37.5" hidden="1">
      <c r="A39" s="459">
        <v>38</v>
      </c>
      <c r="B39" s="76" t="s">
        <v>55</v>
      </c>
      <c r="C39" s="77" t="s">
        <v>305</v>
      </c>
      <c r="D39" s="78">
        <v>16</v>
      </c>
      <c r="E39" s="79"/>
      <c r="F39" s="527"/>
      <c r="G39" s="463">
        <f t="shared" si="0"/>
        <v>0</v>
      </c>
      <c r="H39" s="464"/>
      <c r="I39" s="83"/>
      <c r="J39" s="83"/>
      <c r="K39" s="465"/>
      <c r="L39" s="465"/>
      <c r="M39" s="465"/>
      <c r="N39" s="465"/>
      <c r="O39" s="465"/>
      <c r="P39" s="465"/>
      <c r="Q39" s="465"/>
      <c r="R39" s="465"/>
      <c r="S39" s="465"/>
      <c r="T39" s="465"/>
      <c r="U39" s="465"/>
    </row>
    <row r="40" spans="1:21" s="84" customFormat="1" ht="17.25" hidden="1" customHeight="1">
      <c r="A40" s="459">
        <v>39</v>
      </c>
      <c r="B40" s="76" t="s">
        <v>56</v>
      </c>
      <c r="C40" s="77" t="s">
        <v>305</v>
      </c>
      <c r="D40" s="78">
        <v>12</v>
      </c>
      <c r="E40" s="79"/>
      <c r="F40" s="527"/>
      <c r="G40" s="463">
        <f t="shared" si="0"/>
        <v>0</v>
      </c>
      <c r="H40" s="464"/>
      <c r="I40" s="83"/>
      <c r="J40" s="83"/>
      <c r="K40" s="465"/>
      <c r="L40" s="465"/>
      <c r="M40" s="465"/>
      <c r="N40" s="465"/>
      <c r="O40" s="465"/>
      <c r="P40" s="465"/>
      <c r="Q40" s="465"/>
      <c r="R40" s="465"/>
      <c r="S40" s="465"/>
      <c r="T40" s="465"/>
      <c r="U40" s="465"/>
    </row>
    <row r="41" spans="1:21" s="84" customFormat="1" ht="18.75" hidden="1">
      <c r="A41" s="459">
        <v>40</v>
      </c>
      <c r="B41" s="87" t="s">
        <v>754</v>
      </c>
      <c r="C41" s="86" t="s">
        <v>305</v>
      </c>
      <c r="D41" s="78">
        <v>40</v>
      </c>
      <c r="E41" s="79"/>
      <c r="F41" s="527"/>
      <c r="G41" s="463">
        <f t="shared" si="0"/>
        <v>0</v>
      </c>
      <c r="H41" s="464"/>
      <c r="I41" s="83"/>
      <c r="J41" s="83"/>
      <c r="K41" s="465"/>
      <c r="L41" s="465"/>
      <c r="M41" s="465"/>
      <c r="N41" s="465"/>
      <c r="O41" s="465"/>
      <c r="P41" s="465"/>
      <c r="Q41" s="465"/>
      <c r="R41" s="465"/>
      <c r="S41" s="465"/>
      <c r="T41" s="465"/>
      <c r="U41" s="465"/>
    </row>
    <row r="42" spans="1:21" s="84" customFormat="1" ht="18.75" hidden="1">
      <c r="A42" s="459">
        <v>41</v>
      </c>
      <c r="B42" s="87" t="s">
        <v>755</v>
      </c>
      <c r="C42" s="86" t="s">
        <v>305</v>
      </c>
      <c r="D42" s="78">
        <v>120</v>
      </c>
      <c r="E42" s="79"/>
      <c r="F42" s="527"/>
      <c r="G42" s="463">
        <f t="shared" si="0"/>
        <v>0</v>
      </c>
      <c r="H42" s="464"/>
      <c r="I42" s="83"/>
      <c r="J42" s="83"/>
      <c r="K42" s="465"/>
      <c r="L42" s="465"/>
      <c r="M42" s="465"/>
      <c r="N42" s="465"/>
      <c r="O42" s="465"/>
      <c r="P42" s="465"/>
      <c r="Q42" s="465"/>
      <c r="R42" s="465"/>
      <c r="S42" s="465"/>
      <c r="T42" s="465"/>
      <c r="U42" s="465"/>
    </row>
    <row r="43" spans="1:21" s="84" customFormat="1" ht="18.75">
      <c r="A43" s="459">
        <v>42</v>
      </c>
      <c r="B43" s="76" t="s">
        <v>57</v>
      </c>
      <c r="C43" s="77" t="s">
        <v>311</v>
      </c>
      <c r="D43" s="78">
        <v>8</v>
      </c>
      <c r="E43" s="79"/>
      <c r="F43" s="528"/>
      <c r="G43" s="463">
        <v>18560</v>
      </c>
      <c r="H43" s="464">
        <f t="shared" ref="H43" si="1">D43*G43</f>
        <v>148480</v>
      </c>
      <c r="I43" s="83"/>
      <c r="J43" s="83"/>
      <c r="K43" s="465"/>
      <c r="L43" s="465"/>
      <c r="M43" s="465"/>
      <c r="N43" s="465"/>
      <c r="O43" s="465"/>
      <c r="P43" s="465"/>
      <c r="Q43" s="465"/>
      <c r="R43" s="465"/>
      <c r="S43" s="465"/>
      <c r="T43" s="465"/>
      <c r="U43" s="465"/>
    </row>
    <row r="44" spans="1:21" ht="18.75" hidden="1">
      <c r="A44" s="459">
        <v>43</v>
      </c>
      <c r="B44" s="76" t="s">
        <v>58</v>
      </c>
      <c r="C44" s="77" t="s">
        <v>305</v>
      </c>
      <c r="D44" s="78">
        <v>8</v>
      </c>
      <c r="E44" s="79"/>
      <c r="F44" s="528"/>
      <c r="G44" s="463">
        <f t="shared" si="0"/>
        <v>0</v>
      </c>
      <c r="H44" s="464"/>
      <c r="I44" s="80"/>
      <c r="J44" s="80"/>
      <c r="K44" s="449"/>
      <c r="L44" s="449"/>
      <c r="M44" s="449"/>
      <c r="N44" s="449"/>
      <c r="O44" s="449"/>
      <c r="P44" s="449"/>
      <c r="Q44" s="449"/>
      <c r="R44" s="449"/>
      <c r="S44" s="449"/>
      <c r="T44" s="449"/>
      <c r="U44" s="449"/>
    </row>
    <row r="45" spans="1:21" ht="18.75" hidden="1">
      <c r="A45" s="459">
        <v>44</v>
      </c>
      <c r="B45" s="87" t="s">
        <v>756</v>
      </c>
      <c r="C45" s="86" t="s">
        <v>305</v>
      </c>
      <c r="D45" s="78">
        <v>8</v>
      </c>
      <c r="E45" s="79"/>
      <c r="F45" s="528"/>
      <c r="G45" s="463">
        <f t="shared" si="0"/>
        <v>0</v>
      </c>
      <c r="H45" s="464"/>
      <c r="I45" s="80"/>
      <c r="J45" s="80"/>
      <c r="K45" s="449"/>
      <c r="L45" s="449"/>
      <c r="M45" s="449"/>
      <c r="N45" s="449"/>
      <c r="O45" s="449"/>
      <c r="P45" s="449"/>
      <c r="Q45" s="449"/>
      <c r="R45" s="449"/>
      <c r="S45" s="449"/>
      <c r="T45" s="449"/>
      <c r="U45" s="449"/>
    </row>
    <row r="46" spans="1:21" ht="18.75" hidden="1">
      <c r="A46" s="459">
        <v>45</v>
      </c>
      <c r="B46" s="87" t="s">
        <v>757</v>
      </c>
      <c r="C46" s="86" t="s">
        <v>305</v>
      </c>
      <c r="D46" s="78">
        <v>8</v>
      </c>
      <c r="E46" s="79"/>
      <c r="F46" s="528"/>
      <c r="G46" s="463">
        <f t="shared" si="0"/>
        <v>0</v>
      </c>
      <c r="H46" s="464"/>
      <c r="I46" s="80"/>
      <c r="J46" s="80"/>
      <c r="K46" s="449"/>
      <c r="L46" s="449"/>
      <c r="M46" s="449"/>
      <c r="N46" s="449"/>
      <c r="O46" s="449"/>
      <c r="P46" s="449"/>
      <c r="Q46" s="449"/>
      <c r="R46" s="449"/>
      <c r="S46" s="449"/>
      <c r="T46" s="449"/>
      <c r="U46" s="449"/>
    </row>
    <row r="47" spans="1:21" ht="18.75" hidden="1">
      <c r="A47" s="459">
        <v>46</v>
      </c>
      <c r="B47" s="87" t="s">
        <v>758</v>
      </c>
      <c r="C47" s="86" t="s">
        <v>305</v>
      </c>
      <c r="D47" s="78">
        <v>8</v>
      </c>
      <c r="E47" s="79"/>
      <c r="F47" s="528"/>
      <c r="G47" s="463">
        <f t="shared" si="0"/>
        <v>0</v>
      </c>
      <c r="H47" s="464"/>
      <c r="I47" s="80"/>
      <c r="J47" s="80"/>
      <c r="K47" s="449"/>
      <c r="L47" s="449"/>
      <c r="M47" s="449"/>
      <c r="N47" s="449"/>
      <c r="O47" s="449"/>
      <c r="P47" s="449"/>
      <c r="Q47" s="449"/>
      <c r="R47" s="449"/>
      <c r="S47" s="449"/>
      <c r="T47" s="449"/>
      <c r="U47" s="449"/>
    </row>
    <row r="48" spans="1:21" ht="18.75" hidden="1">
      <c r="A48" s="459">
        <v>47</v>
      </c>
      <c r="B48" s="87" t="s">
        <v>759</v>
      </c>
      <c r="C48" s="86" t="s">
        <v>305</v>
      </c>
      <c r="D48" s="78">
        <v>8</v>
      </c>
      <c r="E48" s="79"/>
      <c r="F48" s="528"/>
      <c r="G48" s="463">
        <f t="shared" si="0"/>
        <v>0</v>
      </c>
      <c r="H48" s="464"/>
      <c r="I48" s="80"/>
      <c r="J48" s="80"/>
      <c r="K48" s="449"/>
      <c r="L48" s="449"/>
      <c r="M48" s="449"/>
      <c r="N48" s="449"/>
      <c r="O48" s="449"/>
      <c r="P48" s="449"/>
      <c r="Q48" s="449"/>
      <c r="R48" s="449"/>
      <c r="S48" s="449"/>
      <c r="T48" s="449"/>
      <c r="U48" s="449"/>
    </row>
    <row r="49" spans="1:21" ht="18.75" hidden="1">
      <c r="A49" s="459">
        <v>48</v>
      </c>
      <c r="B49" s="87" t="s">
        <v>760</v>
      </c>
      <c r="C49" s="86" t="s">
        <v>305</v>
      </c>
      <c r="D49" s="78">
        <v>8</v>
      </c>
      <c r="E49" s="79"/>
      <c r="F49" s="528"/>
      <c r="G49" s="463">
        <f t="shared" si="0"/>
        <v>0</v>
      </c>
      <c r="H49" s="464"/>
      <c r="I49" s="80"/>
      <c r="J49" s="80"/>
      <c r="K49" s="449"/>
      <c r="L49" s="449"/>
      <c r="M49" s="449"/>
      <c r="N49" s="449"/>
      <c r="O49" s="449"/>
      <c r="P49" s="449"/>
      <c r="Q49" s="449"/>
      <c r="R49" s="449"/>
      <c r="S49" s="449"/>
      <c r="T49" s="449"/>
      <c r="U49" s="449"/>
    </row>
    <row r="50" spans="1:21" ht="18.75" hidden="1">
      <c r="A50" s="459">
        <v>49</v>
      </c>
      <c r="B50" s="87" t="s">
        <v>761</v>
      </c>
      <c r="C50" s="86" t="s">
        <v>305</v>
      </c>
      <c r="D50" s="78">
        <v>8</v>
      </c>
      <c r="E50" s="79"/>
      <c r="F50" s="527"/>
      <c r="G50" s="463">
        <f t="shared" si="0"/>
        <v>0</v>
      </c>
      <c r="H50" s="464"/>
      <c r="I50" s="80"/>
      <c r="J50" s="80"/>
      <c r="K50" s="449"/>
      <c r="L50" s="449"/>
      <c r="M50" s="449"/>
      <c r="N50" s="449"/>
      <c r="O50" s="449"/>
      <c r="P50" s="449"/>
      <c r="Q50" s="449"/>
      <c r="R50" s="449"/>
      <c r="S50" s="449"/>
      <c r="T50" s="449"/>
      <c r="U50" s="449"/>
    </row>
    <row r="51" spans="1:21" ht="18.75" hidden="1">
      <c r="A51" s="459">
        <v>50</v>
      </c>
      <c r="B51" s="87" t="s">
        <v>762</v>
      </c>
      <c r="C51" s="86" t="s">
        <v>305</v>
      </c>
      <c r="D51" s="78">
        <v>8</v>
      </c>
      <c r="E51" s="79"/>
      <c r="F51" s="528"/>
      <c r="G51" s="463">
        <f t="shared" si="0"/>
        <v>0</v>
      </c>
      <c r="H51" s="464"/>
      <c r="I51" s="80"/>
      <c r="J51" s="80"/>
      <c r="K51" s="449"/>
      <c r="L51" s="449"/>
      <c r="M51" s="449"/>
      <c r="N51" s="449"/>
      <c r="O51" s="449"/>
      <c r="P51" s="449"/>
      <c r="Q51" s="449"/>
      <c r="R51" s="449"/>
      <c r="S51" s="449"/>
      <c r="T51" s="449"/>
      <c r="U51" s="449"/>
    </row>
    <row r="52" spans="1:21" ht="18.75" hidden="1">
      <c r="A52" s="459">
        <v>51</v>
      </c>
      <c r="B52" s="87" t="s">
        <v>763</v>
      </c>
      <c r="C52" s="86" t="s">
        <v>305</v>
      </c>
      <c r="D52" s="78">
        <v>8</v>
      </c>
      <c r="E52" s="79"/>
      <c r="F52" s="527"/>
      <c r="G52" s="463">
        <f t="shared" si="0"/>
        <v>0</v>
      </c>
      <c r="H52" s="464"/>
      <c r="I52" s="80"/>
      <c r="J52" s="80"/>
      <c r="K52" s="449"/>
      <c r="L52" s="449"/>
      <c r="M52" s="449"/>
      <c r="N52" s="449"/>
      <c r="O52" s="449"/>
      <c r="P52" s="449"/>
      <c r="Q52" s="449"/>
      <c r="R52" s="449"/>
      <c r="S52" s="449"/>
      <c r="T52" s="449"/>
      <c r="U52" s="449"/>
    </row>
    <row r="53" spans="1:21" ht="18.75" hidden="1">
      <c r="A53" s="459">
        <v>52</v>
      </c>
      <c r="B53" s="87" t="s">
        <v>764</v>
      </c>
      <c r="C53" s="86" t="s">
        <v>305</v>
      </c>
      <c r="D53" s="78">
        <v>8</v>
      </c>
      <c r="E53" s="79"/>
      <c r="F53" s="527"/>
      <c r="G53" s="463">
        <f t="shared" si="0"/>
        <v>0</v>
      </c>
      <c r="H53" s="464"/>
      <c r="I53" s="80"/>
      <c r="J53" s="80"/>
      <c r="K53" s="449"/>
      <c r="L53" s="449"/>
      <c r="M53" s="449"/>
      <c r="N53" s="449"/>
      <c r="O53" s="449"/>
      <c r="P53" s="449"/>
      <c r="Q53" s="449"/>
      <c r="R53" s="449"/>
      <c r="S53" s="449"/>
      <c r="T53" s="449"/>
      <c r="U53" s="449"/>
    </row>
    <row r="54" spans="1:21" ht="18.75" hidden="1">
      <c r="A54" s="459">
        <v>53</v>
      </c>
      <c r="B54" s="87" t="s">
        <v>765</v>
      </c>
      <c r="C54" s="86" t="s">
        <v>305</v>
      </c>
      <c r="D54" s="78">
        <v>8</v>
      </c>
      <c r="E54" s="79"/>
      <c r="F54" s="527"/>
      <c r="G54" s="463">
        <f t="shared" si="0"/>
        <v>0</v>
      </c>
      <c r="H54" s="464"/>
      <c r="I54" s="80"/>
      <c r="J54" s="80"/>
      <c r="K54" s="449"/>
      <c r="L54" s="449"/>
      <c r="M54" s="449"/>
      <c r="N54" s="449"/>
      <c r="O54" s="449"/>
      <c r="P54" s="449"/>
      <c r="Q54" s="449"/>
      <c r="R54" s="449"/>
      <c r="S54" s="449"/>
      <c r="T54" s="449"/>
      <c r="U54" s="449"/>
    </row>
    <row r="55" spans="1:21" ht="18.75" hidden="1">
      <c r="A55" s="459">
        <v>54</v>
      </c>
      <c r="B55" s="87" t="s">
        <v>766</v>
      </c>
      <c r="C55" s="86" t="s">
        <v>305</v>
      </c>
      <c r="D55" s="78">
        <v>8</v>
      </c>
      <c r="E55" s="79"/>
      <c r="F55" s="527"/>
      <c r="G55" s="463">
        <f t="shared" si="0"/>
        <v>0</v>
      </c>
      <c r="H55" s="464"/>
      <c r="I55" s="80"/>
      <c r="J55" s="80"/>
      <c r="K55" s="449"/>
      <c r="L55" s="449"/>
      <c r="M55" s="449"/>
      <c r="N55" s="449"/>
      <c r="O55" s="449"/>
      <c r="P55" s="449"/>
      <c r="Q55" s="449"/>
      <c r="R55" s="449"/>
      <c r="S55" s="449"/>
      <c r="T55" s="449"/>
      <c r="U55" s="449"/>
    </row>
    <row r="56" spans="1:21" ht="18.75" hidden="1">
      <c r="A56" s="459">
        <v>55</v>
      </c>
      <c r="B56" s="87" t="s">
        <v>767</v>
      </c>
      <c r="C56" s="86" t="s">
        <v>305</v>
      </c>
      <c r="D56" s="78">
        <v>8</v>
      </c>
      <c r="E56" s="79"/>
      <c r="F56" s="527"/>
      <c r="G56" s="463">
        <f t="shared" si="0"/>
        <v>0</v>
      </c>
      <c r="H56" s="464"/>
      <c r="I56" s="80"/>
      <c r="J56" s="80"/>
      <c r="K56" s="449"/>
      <c r="L56" s="449"/>
      <c r="M56" s="449"/>
      <c r="N56" s="449"/>
      <c r="O56" s="449"/>
      <c r="P56" s="449"/>
      <c r="Q56" s="449"/>
      <c r="R56" s="449"/>
      <c r="S56" s="449"/>
      <c r="T56" s="449"/>
      <c r="U56" s="449"/>
    </row>
    <row r="57" spans="1:21" ht="18.75" hidden="1">
      <c r="A57" s="459">
        <v>56</v>
      </c>
      <c r="B57" s="87" t="s">
        <v>768</v>
      </c>
      <c r="C57" s="86" t="s">
        <v>305</v>
      </c>
      <c r="D57" s="78">
        <v>20</v>
      </c>
      <c r="E57" s="79"/>
      <c r="F57" s="527"/>
      <c r="G57" s="463">
        <f t="shared" si="0"/>
        <v>0</v>
      </c>
      <c r="H57" s="464"/>
      <c r="I57" s="80"/>
      <c r="J57" s="80"/>
      <c r="K57" s="449"/>
      <c r="L57" s="449"/>
      <c r="M57" s="449"/>
      <c r="N57" s="449"/>
      <c r="O57" s="449"/>
      <c r="P57" s="449"/>
      <c r="Q57" s="449"/>
      <c r="R57" s="449"/>
      <c r="S57" s="449"/>
      <c r="T57" s="449"/>
      <c r="U57" s="449"/>
    </row>
    <row r="58" spans="1:21" ht="18.75" hidden="1">
      <c r="A58" s="459">
        <v>57</v>
      </c>
      <c r="B58" s="76" t="s">
        <v>59</v>
      </c>
      <c r="C58" s="77" t="s">
        <v>312</v>
      </c>
      <c r="D58" s="78">
        <v>16</v>
      </c>
      <c r="E58" s="79"/>
      <c r="F58" s="527"/>
      <c r="G58" s="463">
        <f t="shared" si="0"/>
        <v>0</v>
      </c>
      <c r="H58" s="464"/>
      <c r="I58" s="80"/>
      <c r="J58" s="80"/>
      <c r="K58" s="449"/>
      <c r="L58" s="449"/>
      <c r="M58" s="449"/>
      <c r="N58" s="449"/>
      <c r="O58" s="449"/>
      <c r="P58" s="449"/>
      <c r="Q58" s="449"/>
      <c r="R58" s="449"/>
      <c r="S58" s="449"/>
      <c r="T58" s="449"/>
      <c r="U58" s="449"/>
    </row>
    <row r="59" spans="1:21" s="84" customFormat="1" ht="18.75" hidden="1">
      <c r="A59" s="459">
        <v>58</v>
      </c>
      <c r="B59" s="76" t="s">
        <v>769</v>
      </c>
      <c r="C59" s="77" t="s">
        <v>305</v>
      </c>
      <c r="D59" s="78">
        <v>8</v>
      </c>
      <c r="E59" s="79"/>
      <c r="F59" s="527"/>
      <c r="G59" s="463">
        <f t="shared" si="0"/>
        <v>0</v>
      </c>
      <c r="H59" s="464"/>
      <c r="I59" s="83"/>
      <c r="J59" s="83"/>
      <c r="K59" s="465"/>
      <c r="L59" s="465"/>
      <c r="M59" s="465"/>
      <c r="N59" s="465"/>
      <c r="O59" s="465"/>
      <c r="P59" s="465"/>
      <c r="Q59" s="465"/>
      <c r="R59" s="465"/>
      <c r="S59" s="465"/>
      <c r="T59" s="465"/>
      <c r="U59" s="465"/>
    </row>
    <row r="60" spans="1:21" ht="18.75" hidden="1">
      <c r="A60" s="459">
        <v>59</v>
      </c>
      <c r="B60" s="76" t="s">
        <v>770</v>
      </c>
      <c r="C60" s="77" t="s">
        <v>305</v>
      </c>
      <c r="D60" s="78">
        <v>8</v>
      </c>
      <c r="E60" s="79"/>
      <c r="F60" s="527"/>
      <c r="G60" s="463">
        <f t="shared" si="0"/>
        <v>0</v>
      </c>
      <c r="H60" s="464"/>
      <c r="I60" s="80"/>
      <c r="J60" s="80"/>
      <c r="K60" s="449"/>
      <c r="L60" s="449"/>
      <c r="M60" s="449"/>
      <c r="N60" s="449"/>
      <c r="O60" s="449"/>
      <c r="P60" s="449"/>
      <c r="Q60" s="449"/>
      <c r="R60" s="449"/>
      <c r="S60" s="449"/>
      <c r="T60" s="449"/>
      <c r="U60" s="449"/>
    </row>
    <row r="61" spans="1:21" ht="18.75" hidden="1">
      <c r="A61" s="459">
        <v>60</v>
      </c>
      <c r="B61" s="76" t="s">
        <v>771</v>
      </c>
      <c r="C61" s="77" t="s">
        <v>305</v>
      </c>
      <c r="D61" s="78">
        <v>8</v>
      </c>
      <c r="E61" s="79"/>
      <c r="F61" s="527"/>
      <c r="G61" s="463">
        <f t="shared" si="0"/>
        <v>0</v>
      </c>
      <c r="H61" s="464"/>
      <c r="I61" s="80"/>
      <c r="J61" s="80"/>
      <c r="K61" s="449"/>
      <c r="L61" s="449"/>
      <c r="M61" s="449"/>
      <c r="N61" s="449"/>
      <c r="O61" s="449"/>
      <c r="P61" s="449"/>
      <c r="Q61" s="449"/>
      <c r="R61" s="449"/>
      <c r="S61" s="449"/>
      <c r="T61" s="449"/>
      <c r="U61" s="449"/>
    </row>
    <row r="62" spans="1:21" ht="18.75" hidden="1">
      <c r="A62" s="459">
        <v>61</v>
      </c>
      <c r="B62" s="76" t="s">
        <v>772</v>
      </c>
      <c r="C62" s="77" t="s">
        <v>305</v>
      </c>
      <c r="D62" s="78">
        <v>12</v>
      </c>
      <c r="E62" s="79"/>
      <c r="F62" s="527"/>
      <c r="G62" s="463">
        <f t="shared" si="0"/>
        <v>0</v>
      </c>
      <c r="H62" s="464"/>
      <c r="I62" s="80"/>
      <c r="J62" s="80"/>
      <c r="K62" s="449"/>
      <c r="L62" s="449"/>
      <c r="M62" s="449"/>
      <c r="N62" s="449"/>
      <c r="O62" s="449"/>
      <c r="P62" s="449"/>
      <c r="Q62" s="449"/>
      <c r="R62" s="449"/>
      <c r="S62" s="449"/>
      <c r="T62" s="449"/>
      <c r="U62" s="449"/>
    </row>
    <row r="63" spans="1:21" ht="18.75" hidden="1">
      <c r="A63" s="459">
        <v>62</v>
      </c>
      <c r="B63" s="76" t="s">
        <v>773</v>
      </c>
      <c r="C63" s="77" t="s">
        <v>305</v>
      </c>
      <c r="D63" s="78">
        <v>12</v>
      </c>
      <c r="E63" s="79"/>
      <c r="F63" s="527"/>
      <c r="G63" s="463">
        <f t="shared" si="0"/>
        <v>0</v>
      </c>
      <c r="H63" s="464"/>
      <c r="I63" s="80"/>
      <c r="J63" s="80"/>
      <c r="K63" s="449"/>
      <c r="L63" s="449"/>
      <c r="M63" s="449"/>
      <c r="N63" s="449"/>
      <c r="O63" s="449"/>
      <c r="P63" s="449"/>
      <c r="Q63" s="449"/>
      <c r="R63" s="449"/>
      <c r="S63" s="449"/>
      <c r="T63" s="449"/>
      <c r="U63" s="449"/>
    </row>
    <row r="64" spans="1:21" ht="18.75" hidden="1">
      <c r="A64" s="459">
        <v>63</v>
      </c>
      <c r="B64" s="76" t="s">
        <v>60</v>
      </c>
      <c r="C64" s="77" t="s">
        <v>305</v>
      </c>
      <c r="D64" s="78">
        <v>600</v>
      </c>
      <c r="E64" s="79"/>
      <c r="F64" s="527"/>
      <c r="G64" s="463">
        <f t="shared" si="0"/>
        <v>0</v>
      </c>
      <c r="H64" s="464"/>
      <c r="I64" s="80"/>
      <c r="J64" s="80"/>
      <c r="K64" s="449"/>
      <c r="L64" s="449"/>
      <c r="M64" s="449"/>
      <c r="N64" s="449"/>
      <c r="O64" s="449"/>
      <c r="P64" s="449"/>
      <c r="Q64" s="449"/>
      <c r="R64" s="449"/>
      <c r="S64" s="449"/>
      <c r="T64" s="449"/>
      <c r="U64" s="449"/>
    </row>
    <row r="65" spans="1:21" s="88" customFormat="1" ht="18.75" hidden="1">
      <c r="A65" s="459">
        <v>64</v>
      </c>
      <c r="B65" s="76" t="s">
        <v>61</v>
      </c>
      <c r="C65" s="77" t="s">
        <v>305</v>
      </c>
      <c r="D65" s="78">
        <v>10</v>
      </c>
      <c r="E65" s="79"/>
      <c r="F65" s="527"/>
      <c r="G65" s="463">
        <f t="shared" si="0"/>
        <v>0</v>
      </c>
      <c r="H65" s="464"/>
      <c r="I65" s="89"/>
      <c r="J65" s="89"/>
      <c r="K65" s="467"/>
      <c r="L65" s="467"/>
      <c r="M65" s="467"/>
      <c r="N65" s="467"/>
      <c r="O65" s="467"/>
      <c r="P65" s="467"/>
      <c r="Q65" s="467"/>
      <c r="R65" s="467"/>
      <c r="S65" s="467"/>
      <c r="T65" s="467"/>
      <c r="U65" s="467"/>
    </row>
    <row r="66" spans="1:21" s="88" customFormat="1" ht="18.75" hidden="1">
      <c r="A66" s="459">
        <v>65</v>
      </c>
      <c r="B66" s="76" t="s">
        <v>62</v>
      </c>
      <c r="C66" s="77" t="s">
        <v>305</v>
      </c>
      <c r="D66" s="78">
        <v>150</v>
      </c>
      <c r="E66" s="79"/>
      <c r="F66" s="527"/>
      <c r="G66" s="463">
        <f t="shared" si="0"/>
        <v>0</v>
      </c>
      <c r="H66" s="464"/>
      <c r="I66" s="89"/>
      <c r="J66" s="89"/>
      <c r="K66" s="467"/>
      <c r="L66" s="467"/>
      <c r="M66" s="467"/>
      <c r="N66" s="467"/>
      <c r="O66" s="467"/>
      <c r="P66" s="467"/>
      <c r="Q66" s="467"/>
      <c r="R66" s="467"/>
      <c r="S66" s="467"/>
      <c r="T66" s="467"/>
      <c r="U66" s="467"/>
    </row>
    <row r="67" spans="1:21" s="88" customFormat="1" ht="18.75" hidden="1">
      <c r="A67" s="459">
        <v>66</v>
      </c>
      <c r="B67" s="76" t="s">
        <v>63</v>
      </c>
      <c r="C67" s="77" t="s">
        <v>305</v>
      </c>
      <c r="D67" s="78">
        <v>40</v>
      </c>
      <c r="E67" s="79"/>
      <c r="F67" s="527"/>
      <c r="G67" s="463">
        <f t="shared" ref="G67:G130" si="2">E67+F67</f>
        <v>0</v>
      </c>
      <c r="H67" s="464"/>
      <c r="I67" s="89"/>
      <c r="J67" s="89"/>
      <c r="K67" s="467"/>
      <c r="L67" s="467"/>
      <c r="M67" s="467"/>
      <c r="N67" s="467"/>
      <c r="O67" s="467"/>
      <c r="P67" s="467"/>
      <c r="Q67" s="467"/>
      <c r="R67" s="467"/>
      <c r="S67" s="467"/>
      <c r="T67" s="467"/>
      <c r="U67" s="467"/>
    </row>
    <row r="68" spans="1:21" s="88" customFormat="1" ht="18.75" hidden="1">
      <c r="A68" s="459">
        <v>67</v>
      </c>
      <c r="B68" s="76" t="s">
        <v>64</v>
      </c>
      <c r="C68" s="77" t="s">
        <v>305</v>
      </c>
      <c r="D68" s="78">
        <v>40</v>
      </c>
      <c r="E68" s="79"/>
      <c r="F68" s="527"/>
      <c r="G68" s="463">
        <f t="shared" si="2"/>
        <v>0</v>
      </c>
      <c r="H68" s="464"/>
      <c r="I68" s="89"/>
      <c r="J68" s="89"/>
      <c r="K68" s="467"/>
      <c r="L68" s="467"/>
      <c r="M68" s="467"/>
      <c r="N68" s="467"/>
      <c r="O68" s="467"/>
      <c r="P68" s="467"/>
      <c r="Q68" s="467"/>
      <c r="R68" s="467"/>
      <c r="S68" s="467"/>
      <c r="T68" s="467"/>
      <c r="U68" s="467"/>
    </row>
    <row r="69" spans="1:21" s="88" customFormat="1" ht="18.75" hidden="1">
      <c r="A69" s="459">
        <v>68</v>
      </c>
      <c r="B69" s="76" t="s">
        <v>65</v>
      </c>
      <c r="C69" s="77" t="s">
        <v>305</v>
      </c>
      <c r="D69" s="78">
        <v>12</v>
      </c>
      <c r="E69" s="79"/>
      <c r="F69" s="527"/>
      <c r="G69" s="463">
        <f t="shared" si="2"/>
        <v>0</v>
      </c>
      <c r="H69" s="464"/>
      <c r="I69" s="89"/>
      <c r="J69" s="89"/>
      <c r="K69" s="467"/>
      <c r="L69" s="467"/>
      <c r="M69" s="467"/>
      <c r="N69" s="467"/>
      <c r="O69" s="467"/>
      <c r="P69" s="467"/>
      <c r="Q69" s="467"/>
      <c r="R69" s="467"/>
      <c r="S69" s="467"/>
      <c r="T69" s="467"/>
      <c r="U69" s="467"/>
    </row>
    <row r="70" spans="1:21" s="88" customFormat="1" ht="18.75" hidden="1">
      <c r="A70" s="459">
        <v>69</v>
      </c>
      <c r="B70" s="76" t="s">
        <v>774</v>
      </c>
      <c r="C70" s="77" t="s">
        <v>898</v>
      </c>
      <c r="D70" s="78">
        <v>4</v>
      </c>
      <c r="E70" s="79"/>
      <c r="F70" s="527"/>
      <c r="G70" s="463">
        <f t="shared" si="2"/>
        <v>0</v>
      </c>
      <c r="H70" s="464"/>
      <c r="I70" s="89"/>
      <c r="J70" s="89"/>
      <c r="K70" s="467"/>
      <c r="L70" s="467"/>
      <c r="M70" s="467"/>
      <c r="N70" s="467"/>
      <c r="O70" s="467"/>
      <c r="P70" s="467"/>
      <c r="Q70" s="467"/>
      <c r="R70" s="467"/>
      <c r="S70" s="467"/>
      <c r="T70" s="467"/>
      <c r="U70" s="467"/>
    </row>
    <row r="71" spans="1:21" s="88" customFormat="1" ht="18.75" hidden="1">
      <c r="A71" s="459">
        <v>70</v>
      </c>
      <c r="B71" s="76" t="s">
        <v>775</v>
      </c>
      <c r="C71" s="77" t="s">
        <v>898</v>
      </c>
      <c r="D71" s="78">
        <v>4</v>
      </c>
      <c r="E71" s="79"/>
      <c r="F71" s="527"/>
      <c r="G71" s="463">
        <f t="shared" si="2"/>
        <v>0</v>
      </c>
      <c r="H71" s="464"/>
      <c r="I71" s="89"/>
      <c r="J71" s="89"/>
      <c r="K71" s="467"/>
      <c r="L71" s="467"/>
      <c r="M71" s="467"/>
      <c r="N71" s="467"/>
      <c r="O71" s="467"/>
      <c r="P71" s="467"/>
      <c r="Q71" s="467"/>
      <c r="R71" s="467"/>
      <c r="S71" s="467"/>
      <c r="T71" s="467"/>
      <c r="U71" s="467"/>
    </row>
    <row r="72" spans="1:21" s="88" customFormat="1" ht="18.75" hidden="1">
      <c r="A72" s="459">
        <v>71</v>
      </c>
      <c r="B72" s="76" t="s">
        <v>66</v>
      </c>
      <c r="C72" s="77" t="s">
        <v>305</v>
      </c>
      <c r="D72" s="78">
        <v>4800</v>
      </c>
      <c r="E72" s="79"/>
      <c r="F72" s="527"/>
      <c r="G72" s="463">
        <f t="shared" si="2"/>
        <v>0</v>
      </c>
      <c r="H72" s="464"/>
      <c r="I72" s="89"/>
      <c r="J72" s="89"/>
      <c r="K72" s="467"/>
      <c r="L72" s="467"/>
      <c r="M72" s="467"/>
      <c r="N72" s="467"/>
      <c r="O72" s="467"/>
      <c r="P72" s="467"/>
      <c r="Q72" s="467"/>
      <c r="R72" s="467"/>
      <c r="S72" s="467"/>
      <c r="T72" s="467"/>
      <c r="U72" s="467"/>
    </row>
    <row r="73" spans="1:21" s="88" customFormat="1" ht="18.75" hidden="1">
      <c r="A73" s="459">
        <v>72</v>
      </c>
      <c r="B73" s="76" t="s">
        <v>67</v>
      </c>
      <c r="C73" s="77" t="s">
        <v>313</v>
      </c>
      <c r="D73" s="78">
        <v>2</v>
      </c>
      <c r="E73" s="79"/>
      <c r="F73" s="527"/>
      <c r="G73" s="463">
        <f t="shared" si="2"/>
        <v>0</v>
      </c>
      <c r="H73" s="464"/>
      <c r="I73" s="89"/>
      <c r="J73" s="89"/>
      <c r="K73" s="467"/>
      <c r="L73" s="467"/>
      <c r="M73" s="467"/>
      <c r="N73" s="467"/>
      <c r="O73" s="467"/>
      <c r="P73" s="467"/>
      <c r="Q73" s="467"/>
      <c r="R73" s="467"/>
      <c r="S73" s="467"/>
      <c r="T73" s="467"/>
      <c r="U73" s="467"/>
    </row>
    <row r="74" spans="1:21" s="88" customFormat="1" ht="18.75" hidden="1">
      <c r="A74" s="459">
        <v>73</v>
      </c>
      <c r="B74" s="76" t="s">
        <v>68</v>
      </c>
      <c r="C74" s="77" t="s">
        <v>305</v>
      </c>
      <c r="D74" s="78">
        <v>40</v>
      </c>
      <c r="E74" s="79"/>
      <c r="F74" s="527"/>
      <c r="G74" s="463">
        <f t="shared" si="2"/>
        <v>0</v>
      </c>
      <c r="H74" s="464"/>
      <c r="I74" s="89"/>
      <c r="J74" s="89"/>
      <c r="K74" s="467"/>
      <c r="L74" s="467"/>
      <c r="M74" s="467"/>
      <c r="N74" s="467"/>
      <c r="O74" s="467"/>
      <c r="P74" s="467"/>
      <c r="Q74" s="467"/>
      <c r="R74" s="467"/>
      <c r="S74" s="467"/>
      <c r="T74" s="467"/>
      <c r="U74" s="467"/>
    </row>
    <row r="75" spans="1:21" s="88" customFormat="1" ht="18.75" hidden="1">
      <c r="A75" s="459">
        <v>74</v>
      </c>
      <c r="B75" s="76" t="s">
        <v>69</v>
      </c>
      <c r="C75" s="77" t="s">
        <v>305</v>
      </c>
      <c r="D75" s="78">
        <v>20</v>
      </c>
      <c r="E75" s="79"/>
      <c r="F75" s="527"/>
      <c r="G75" s="463">
        <f t="shared" si="2"/>
        <v>0</v>
      </c>
      <c r="H75" s="464"/>
      <c r="I75" s="89"/>
      <c r="J75" s="89"/>
      <c r="K75" s="467"/>
      <c r="L75" s="467"/>
      <c r="M75" s="467"/>
      <c r="N75" s="467"/>
      <c r="O75" s="467"/>
      <c r="P75" s="467"/>
      <c r="Q75" s="467"/>
      <c r="R75" s="467"/>
      <c r="S75" s="467"/>
      <c r="T75" s="467"/>
      <c r="U75" s="467"/>
    </row>
    <row r="76" spans="1:21" ht="18.75" hidden="1">
      <c r="A76" s="459">
        <v>75</v>
      </c>
      <c r="B76" s="76" t="s">
        <v>70</v>
      </c>
      <c r="C76" s="77" t="s">
        <v>305</v>
      </c>
      <c r="D76" s="78">
        <v>20</v>
      </c>
      <c r="E76" s="79"/>
      <c r="F76" s="527"/>
      <c r="G76" s="463">
        <f t="shared" si="2"/>
        <v>0</v>
      </c>
      <c r="H76" s="464"/>
      <c r="I76" s="80"/>
      <c r="J76" s="80"/>
      <c r="K76" s="449"/>
      <c r="L76" s="449"/>
      <c r="M76" s="449"/>
      <c r="N76" s="449"/>
      <c r="O76" s="449"/>
      <c r="P76" s="449"/>
      <c r="Q76" s="449"/>
      <c r="R76" s="449"/>
      <c r="S76" s="449"/>
      <c r="T76" s="449"/>
      <c r="U76" s="449"/>
    </row>
    <row r="77" spans="1:21" ht="18.75" hidden="1">
      <c r="A77" s="459">
        <v>76</v>
      </c>
      <c r="B77" s="76" t="s">
        <v>71</v>
      </c>
      <c r="C77" s="77" t="s">
        <v>305</v>
      </c>
      <c r="D77" s="78">
        <v>40</v>
      </c>
      <c r="E77" s="79"/>
      <c r="F77" s="527"/>
      <c r="G77" s="463">
        <f t="shared" si="2"/>
        <v>0</v>
      </c>
      <c r="H77" s="464"/>
      <c r="I77" s="80"/>
      <c r="J77" s="80"/>
      <c r="K77" s="449"/>
      <c r="L77" s="449"/>
      <c r="M77" s="449"/>
      <c r="N77" s="449"/>
      <c r="O77" s="449"/>
      <c r="P77" s="449"/>
      <c r="Q77" s="449"/>
      <c r="R77" s="449"/>
      <c r="S77" s="449"/>
      <c r="T77" s="449"/>
      <c r="U77" s="449"/>
    </row>
    <row r="78" spans="1:21" ht="18.75" hidden="1">
      <c r="A78" s="459">
        <v>77</v>
      </c>
      <c r="B78" s="76" t="s">
        <v>72</v>
      </c>
      <c r="C78" s="77" t="s">
        <v>305</v>
      </c>
      <c r="D78" s="78">
        <v>40</v>
      </c>
      <c r="E78" s="79"/>
      <c r="F78" s="527"/>
      <c r="G78" s="463">
        <f t="shared" si="2"/>
        <v>0</v>
      </c>
      <c r="H78" s="464"/>
      <c r="I78" s="80"/>
      <c r="J78" s="80"/>
      <c r="K78" s="449"/>
      <c r="L78" s="449"/>
      <c r="M78" s="449"/>
      <c r="N78" s="449"/>
      <c r="O78" s="449"/>
      <c r="P78" s="449"/>
      <c r="Q78" s="449"/>
      <c r="R78" s="449"/>
      <c r="S78" s="449"/>
      <c r="T78" s="449"/>
      <c r="U78" s="449"/>
    </row>
    <row r="79" spans="1:21" ht="18.75" hidden="1">
      <c r="A79" s="459">
        <v>78</v>
      </c>
      <c r="B79" s="76" t="s">
        <v>73</v>
      </c>
      <c r="C79" s="77" t="s">
        <v>305</v>
      </c>
      <c r="D79" s="78">
        <v>80</v>
      </c>
      <c r="E79" s="79"/>
      <c r="F79" s="527"/>
      <c r="G79" s="463">
        <f t="shared" si="2"/>
        <v>0</v>
      </c>
      <c r="H79" s="464"/>
      <c r="I79" s="80"/>
      <c r="J79" s="80"/>
      <c r="K79" s="449"/>
      <c r="L79" s="449"/>
      <c r="M79" s="449"/>
      <c r="N79" s="449"/>
      <c r="O79" s="449"/>
      <c r="P79" s="449"/>
      <c r="Q79" s="449"/>
      <c r="R79" s="449"/>
      <c r="S79" s="449"/>
      <c r="T79" s="449"/>
      <c r="U79" s="449"/>
    </row>
    <row r="80" spans="1:21" s="90" customFormat="1" ht="18.75" hidden="1">
      <c r="A80" s="459">
        <v>79</v>
      </c>
      <c r="B80" s="76" t="s">
        <v>74</v>
      </c>
      <c r="C80" s="77" t="s">
        <v>305</v>
      </c>
      <c r="D80" s="78">
        <v>600</v>
      </c>
      <c r="E80" s="79"/>
      <c r="F80" s="527"/>
      <c r="G80" s="463">
        <f t="shared" si="2"/>
        <v>0</v>
      </c>
      <c r="H80" s="464"/>
      <c r="I80" s="96"/>
      <c r="J80" s="96"/>
      <c r="K80" s="468"/>
      <c r="L80" s="468"/>
      <c r="M80" s="468"/>
      <c r="N80" s="468"/>
      <c r="O80" s="468"/>
      <c r="P80" s="468"/>
      <c r="Q80" s="468"/>
      <c r="R80" s="468"/>
      <c r="S80" s="468"/>
      <c r="T80" s="468"/>
      <c r="U80" s="468"/>
    </row>
    <row r="81" spans="1:21" s="84" customFormat="1" ht="18.75" hidden="1">
      <c r="A81" s="459">
        <v>80</v>
      </c>
      <c r="B81" s="76" t="s">
        <v>75</v>
      </c>
      <c r="C81" s="77" t="s">
        <v>305</v>
      </c>
      <c r="D81" s="78">
        <v>200</v>
      </c>
      <c r="E81" s="79"/>
      <c r="F81" s="527"/>
      <c r="G81" s="463">
        <f t="shared" si="2"/>
        <v>0</v>
      </c>
      <c r="H81" s="464"/>
      <c r="I81" s="83"/>
      <c r="J81" s="83"/>
      <c r="K81" s="465"/>
      <c r="L81" s="465"/>
      <c r="M81" s="465"/>
      <c r="N81" s="465"/>
      <c r="O81" s="465"/>
      <c r="P81" s="465"/>
      <c r="Q81" s="465"/>
      <c r="R81" s="465"/>
      <c r="S81" s="465"/>
      <c r="T81" s="465"/>
      <c r="U81" s="465"/>
    </row>
    <row r="82" spans="1:21" ht="18.75" hidden="1">
      <c r="A82" s="459">
        <v>81</v>
      </c>
      <c r="B82" s="76" t="s">
        <v>76</v>
      </c>
      <c r="C82" s="77" t="s">
        <v>305</v>
      </c>
      <c r="D82" s="78">
        <v>600</v>
      </c>
      <c r="E82" s="79"/>
      <c r="F82" s="527"/>
      <c r="G82" s="463">
        <f t="shared" si="2"/>
        <v>0</v>
      </c>
      <c r="H82" s="464"/>
      <c r="I82" s="80"/>
      <c r="J82" s="80"/>
      <c r="K82" s="449"/>
      <c r="L82" s="449"/>
      <c r="M82" s="449"/>
      <c r="N82" s="449"/>
      <c r="O82" s="449"/>
      <c r="P82" s="449"/>
      <c r="Q82" s="449"/>
      <c r="R82" s="449"/>
      <c r="S82" s="449"/>
      <c r="T82" s="449"/>
      <c r="U82" s="449"/>
    </row>
    <row r="83" spans="1:21" s="84" customFormat="1" ht="18.75" hidden="1">
      <c r="A83" s="459">
        <v>82</v>
      </c>
      <c r="B83" s="91" t="s">
        <v>776</v>
      </c>
      <c r="C83" s="86" t="s">
        <v>305</v>
      </c>
      <c r="D83" s="78">
        <v>4</v>
      </c>
      <c r="E83" s="79"/>
      <c r="F83" s="527"/>
      <c r="G83" s="463">
        <f t="shared" si="2"/>
        <v>0</v>
      </c>
      <c r="H83" s="464"/>
      <c r="I83" s="83"/>
      <c r="J83" s="83"/>
      <c r="K83" s="465"/>
      <c r="L83" s="465"/>
      <c r="M83" s="465"/>
      <c r="N83" s="465"/>
      <c r="O83" s="465"/>
      <c r="P83" s="465"/>
      <c r="Q83" s="465"/>
      <c r="R83" s="465"/>
      <c r="S83" s="465"/>
      <c r="T83" s="465"/>
      <c r="U83" s="465"/>
    </row>
    <row r="84" spans="1:21" s="84" customFormat="1" ht="18.75" hidden="1">
      <c r="A84" s="459">
        <v>83</v>
      </c>
      <c r="B84" s="91" t="s">
        <v>777</v>
      </c>
      <c r="C84" s="86" t="s">
        <v>305</v>
      </c>
      <c r="D84" s="78">
        <v>4</v>
      </c>
      <c r="E84" s="79"/>
      <c r="F84" s="527"/>
      <c r="G84" s="463">
        <f t="shared" si="2"/>
        <v>0</v>
      </c>
      <c r="H84" s="464"/>
      <c r="I84" s="83"/>
      <c r="J84" s="83"/>
      <c r="K84" s="465"/>
      <c r="L84" s="465"/>
      <c r="M84" s="465"/>
      <c r="N84" s="465"/>
      <c r="O84" s="465"/>
      <c r="P84" s="465"/>
      <c r="Q84" s="465"/>
      <c r="R84" s="465"/>
      <c r="S84" s="465"/>
      <c r="T84" s="465"/>
      <c r="U84" s="465"/>
    </row>
    <row r="85" spans="1:21" s="84" customFormat="1" ht="18.75" hidden="1">
      <c r="A85" s="459">
        <v>84</v>
      </c>
      <c r="B85" s="76" t="s">
        <v>778</v>
      </c>
      <c r="C85" s="77" t="s">
        <v>305</v>
      </c>
      <c r="D85" s="78">
        <v>4</v>
      </c>
      <c r="E85" s="79"/>
      <c r="F85" s="527"/>
      <c r="G85" s="463">
        <f t="shared" si="2"/>
        <v>0</v>
      </c>
      <c r="H85" s="464"/>
      <c r="I85" s="83"/>
      <c r="J85" s="83"/>
      <c r="K85" s="465"/>
      <c r="L85" s="465"/>
      <c r="M85" s="465"/>
      <c r="N85" s="465"/>
      <c r="O85" s="465"/>
      <c r="P85" s="465"/>
      <c r="Q85" s="465"/>
      <c r="R85" s="465"/>
      <c r="S85" s="465"/>
      <c r="T85" s="465"/>
      <c r="U85" s="465"/>
    </row>
    <row r="86" spans="1:21" s="84" customFormat="1" ht="18.75" hidden="1">
      <c r="A86" s="459">
        <v>85</v>
      </c>
      <c r="B86" s="76" t="s">
        <v>79</v>
      </c>
      <c r="C86" s="77" t="s">
        <v>305</v>
      </c>
      <c r="D86" s="78">
        <v>160</v>
      </c>
      <c r="E86" s="79"/>
      <c r="F86" s="527"/>
      <c r="G86" s="463">
        <f t="shared" si="2"/>
        <v>0</v>
      </c>
      <c r="H86" s="464"/>
      <c r="I86" s="83"/>
      <c r="J86" s="83"/>
      <c r="K86" s="465"/>
      <c r="L86" s="465"/>
      <c r="M86" s="465"/>
      <c r="N86" s="465"/>
      <c r="O86" s="465"/>
      <c r="P86" s="465"/>
      <c r="Q86" s="465"/>
      <c r="R86" s="465"/>
      <c r="S86" s="465"/>
      <c r="T86" s="465"/>
      <c r="U86" s="465"/>
    </row>
    <row r="87" spans="1:21" ht="18.75" hidden="1">
      <c r="A87" s="459">
        <v>86</v>
      </c>
      <c r="B87" s="76" t="s">
        <v>81</v>
      </c>
      <c r="C87" s="77" t="s">
        <v>305</v>
      </c>
      <c r="D87" s="78">
        <v>800</v>
      </c>
      <c r="E87" s="79"/>
      <c r="F87" s="527"/>
      <c r="G87" s="463">
        <f t="shared" si="2"/>
        <v>0</v>
      </c>
      <c r="H87" s="464"/>
      <c r="I87" s="80"/>
      <c r="J87" s="80"/>
      <c r="K87" s="449"/>
      <c r="L87" s="449"/>
      <c r="M87" s="449"/>
      <c r="N87" s="449"/>
      <c r="O87" s="449"/>
      <c r="P87" s="449"/>
      <c r="Q87" s="449"/>
      <c r="R87" s="449"/>
      <c r="S87" s="449"/>
      <c r="T87" s="449"/>
      <c r="U87" s="449"/>
    </row>
    <row r="88" spans="1:21" ht="18.75" hidden="1">
      <c r="A88" s="459">
        <v>87</v>
      </c>
      <c r="B88" s="76" t="s">
        <v>80</v>
      </c>
      <c r="C88" s="77" t="s">
        <v>305</v>
      </c>
      <c r="D88" s="78">
        <v>800</v>
      </c>
      <c r="E88" s="79"/>
      <c r="F88" s="528"/>
      <c r="G88" s="463">
        <f t="shared" si="2"/>
        <v>0</v>
      </c>
      <c r="H88" s="464"/>
      <c r="I88" s="80"/>
      <c r="J88" s="80"/>
      <c r="K88" s="449"/>
      <c r="L88" s="449"/>
      <c r="M88" s="449"/>
      <c r="N88" s="449"/>
      <c r="O88" s="449"/>
      <c r="P88" s="449"/>
      <c r="Q88" s="449"/>
      <c r="R88" s="449"/>
      <c r="S88" s="449"/>
      <c r="T88" s="449"/>
      <c r="U88" s="449"/>
    </row>
    <row r="89" spans="1:21" ht="18.75" hidden="1">
      <c r="A89" s="459">
        <v>88</v>
      </c>
      <c r="B89" s="76" t="s">
        <v>82</v>
      </c>
      <c r="C89" s="77" t="s">
        <v>305</v>
      </c>
      <c r="D89" s="78">
        <v>3200</v>
      </c>
      <c r="E89" s="79"/>
      <c r="F89" s="527"/>
      <c r="G89" s="463">
        <f t="shared" si="2"/>
        <v>0</v>
      </c>
      <c r="H89" s="464"/>
      <c r="I89" s="80"/>
      <c r="J89" s="80"/>
      <c r="K89" s="449"/>
      <c r="L89" s="449"/>
      <c r="M89" s="449"/>
      <c r="N89" s="449"/>
      <c r="O89" s="449"/>
      <c r="P89" s="449"/>
      <c r="Q89" s="449"/>
      <c r="R89" s="449"/>
      <c r="S89" s="449"/>
      <c r="T89" s="449"/>
      <c r="U89" s="449"/>
    </row>
    <row r="90" spans="1:21" ht="18.75" hidden="1">
      <c r="A90" s="459">
        <v>89</v>
      </c>
      <c r="B90" s="76" t="s">
        <v>779</v>
      </c>
      <c r="C90" s="77" t="s">
        <v>305</v>
      </c>
      <c r="D90" s="78">
        <v>4000</v>
      </c>
      <c r="E90" s="79"/>
      <c r="F90" s="527"/>
      <c r="G90" s="463">
        <f t="shared" si="2"/>
        <v>0</v>
      </c>
      <c r="H90" s="464"/>
      <c r="I90" s="80"/>
      <c r="J90" s="80"/>
      <c r="K90" s="449"/>
      <c r="L90" s="449"/>
      <c r="M90" s="449"/>
      <c r="N90" s="449"/>
      <c r="O90" s="449"/>
      <c r="P90" s="449"/>
      <c r="Q90" s="449"/>
      <c r="R90" s="449"/>
      <c r="S90" s="449"/>
      <c r="T90" s="449"/>
      <c r="U90" s="449"/>
    </row>
    <row r="91" spans="1:21" ht="18.75" hidden="1">
      <c r="A91" s="459">
        <v>90</v>
      </c>
      <c r="B91" s="87" t="s">
        <v>780</v>
      </c>
      <c r="C91" s="86" t="s">
        <v>305</v>
      </c>
      <c r="D91" s="78">
        <v>200</v>
      </c>
      <c r="E91" s="79"/>
      <c r="F91" s="527"/>
      <c r="G91" s="463">
        <f t="shared" si="2"/>
        <v>0</v>
      </c>
      <c r="H91" s="464"/>
      <c r="I91" s="80"/>
      <c r="J91" s="80"/>
      <c r="K91" s="449"/>
      <c r="L91" s="449"/>
      <c r="M91" s="449"/>
      <c r="N91" s="449"/>
      <c r="O91" s="449"/>
      <c r="P91" s="449"/>
      <c r="Q91" s="449"/>
      <c r="R91" s="449"/>
      <c r="S91" s="449"/>
      <c r="T91" s="449"/>
      <c r="U91" s="449"/>
    </row>
    <row r="92" spans="1:21" ht="18.75" hidden="1">
      <c r="A92" s="459">
        <v>91</v>
      </c>
      <c r="B92" s="76" t="s">
        <v>83</v>
      </c>
      <c r="C92" s="77" t="s">
        <v>305</v>
      </c>
      <c r="D92" s="78">
        <v>1200</v>
      </c>
      <c r="E92" s="79"/>
      <c r="F92" s="529"/>
      <c r="G92" s="463">
        <f t="shared" si="2"/>
        <v>0</v>
      </c>
      <c r="H92" s="464"/>
      <c r="I92" s="80"/>
      <c r="J92" s="80"/>
      <c r="K92" s="449"/>
      <c r="L92" s="449"/>
      <c r="M92" s="449"/>
      <c r="N92" s="449"/>
      <c r="O92" s="449"/>
      <c r="P92" s="449"/>
      <c r="Q92" s="449"/>
      <c r="R92" s="449"/>
      <c r="S92" s="449"/>
      <c r="T92" s="449"/>
      <c r="U92" s="449"/>
    </row>
    <row r="93" spans="1:21" ht="18.75" hidden="1">
      <c r="A93" s="459">
        <v>92</v>
      </c>
      <c r="B93" s="87" t="s">
        <v>781</v>
      </c>
      <c r="C93" s="86" t="s">
        <v>305</v>
      </c>
      <c r="D93" s="78">
        <v>400</v>
      </c>
      <c r="E93" s="79"/>
      <c r="F93" s="527"/>
      <c r="G93" s="463">
        <f t="shared" si="2"/>
        <v>0</v>
      </c>
      <c r="H93" s="464"/>
      <c r="I93" s="80"/>
      <c r="J93" s="80"/>
      <c r="K93" s="449"/>
      <c r="L93" s="449"/>
      <c r="M93" s="449"/>
      <c r="N93" s="449"/>
      <c r="O93" s="449"/>
      <c r="P93" s="449"/>
      <c r="Q93" s="449"/>
      <c r="R93" s="449"/>
      <c r="S93" s="449"/>
      <c r="T93" s="449"/>
      <c r="U93" s="449"/>
    </row>
    <row r="94" spans="1:21" ht="18.75" hidden="1">
      <c r="A94" s="459">
        <v>93</v>
      </c>
      <c r="B94" s="76" t="s">
        <v>84</v>
      </c>
      <c r="C94" s="77" t="s">
        <v>305</v>
      </c>
      <c r="D94" s="78">
        <v>800</v>
      </c>
      <c r="E94" s="79"/>
      <c r="F94" s="527"/>
      <c r="G94" s="463">
        <f t="shared" si="2"/>
        <v>0</v>
      </c>
      <c r="H94" s="464"/>
      <c r="I94" s="80"/>
      <c r="J94" s="80"/>
      <c r="K94" s="449"/>
      <c r="L94" s="449"/>
      <c r="M94" s="449"/>
      <c r="N94" s="449"/>
      <c r="O94" s="449"/>
      <c r="P94" s="449"/>
      <c r="Q94" s="449"/>
      <c r="R94" s="449"/>
      <c r="S94" s="449"/>
      <c r="T94" s="449"/>
      <c r="U94" s="449"/>
    </row>
    <row r="95" spans="1:21" ht="18.75" hidden="1">
      <c r="A95" s="459">
        <v>94</v>
      </c>
      <c r="B95" s="87" t="s">
        <v>782</v>
      </c>
      <c r="C95" s="86" t="s">
        <v>305</v>
      </c>
      <c r="D95" s="78">
        <v>400</v>
      </c>
      <c r="E95" s="79"/>
      <c r="F95" s="527"/>
      <c r="G95" s="463">
        <f t="shared" si="2"/>
        <v>0</v>
      </c>
      <c r="H95" s="464"/>
      <c r="I95" s="80"/>
      <c r="J95" s="80"/>
      <c r="K95" s="449"/>
      <c r="L95" s="449"/>
      <c r="M95" s="449"/>
      <c r="N95" s="449"/>
      <c r="O95" s="449"/>
      <c r="P95" s="449"/>
      <c r="Q95" s="449"/>
      <c r="R95" s="449"/>
      <c r="S95" s="449"/>
      <c r="T95" s="449"/>
      <c r="U95" s="449"/>
    </row>
    <row r="96" spans="1:21" ht="18.75" hidden="1">
      <c r="A96" s="459">
        <v>95</v>
      </c>
      <c r="B96" s="76" t="s">
        <v>85</v>
      </c>
      <c r="C96" s="77" t="s">
        <v>305</v>
      </c>
      <c r="D96" s="78">
        <v>800</v>
      </c>
      <c r="E96" s="79"/>
      <c r="F96" s="527"/>
      <c r="G96" s="463">
        <f t="shared" si="2"/>
        <v>0</v>
      </c>
      <c r="H96" s="464"/>
      <c r="I96" s="80"/>
      <c r="J96" s="80"/>
      <c r="K96" s="449"/>
      <c r="L96" s="449"/>
      <c r="M96" s="449"/>
      <c r="N96" s="449"/>
      <c r="O96" s="449"/>
      <c r="P96" s="449"/>
      <c r="Q96" s="449"/>
      <c r="R96" s="449"/>
      <c r="S96" s="449"/>
      <c r="T96" s="449"/>
      <c r="U96" s="449"/>
    </row>
    <row r="97" spans="1:21" ht="18.75" hidden="1">
      <c r="A97" s="459">
        <v>96</v>
      </c>
      <c r="B97" s="76" t="s">
        <v>783</v>
      </c>
      <c r="C97" s="77" t="s">
        <v>305</v>
      </c>
      <c r="D97" s="78">
        <v>2</v>
      </c>
      <c r="E97" s="79"/>
      <c r="F97" s="527"/>
      <c r="G97" s="463">
        <f t="shared" si="2"/>
        <v>0</v>
      </c>
      <c r="H97" s="464"/>
      <c r="I97" s="80"/>
      <c r="J97" s="80"/>
      <c r="K97" s="449"/>
      <c r="L97" s="449"/>
      <c r="M97" s="449"/>
      <c r="N97" s="449"/>
      <c r="O97" s="449"/>
      <c r="P97" s="449"/>
      <c r="Q97" s="449"/>
      <c r="R97" s="449"/>
      <c r="S97" s="449"/>
      <c r="T97" s="449"/>
      <c r="U97" s="449"/>
    </row>
    <row r="98" spans="1:21" s="92" customFormat="1" ht="18.75" hidden="1">
      <c r="A98" s="459">
        <v>97</v>
      </c>
      <c r="B98" s="87" t="s">
        <v>784</v>
      </c>
      <c r="C98" s="86" t="s">
        <v>305</v>
      </c>
      <c r="D98" s="78">
        <v>2</v>
      </c>
      <c r="E98" s="79"/>
      <c r="F98" s="527"/>
      <c r="G98" s="463">
        <f t="shared" si="2"/>
        <v>0</v>
      </c>
      <c r="H98" s="464"/>
      <c r="I98" s="471"/>
      <c r="J98" s="471"/>
      <c r="K98" s="355"/>
      <c r="L98" s="355"/>
      <c r="M98" s="355"/>
      <c r="N98" s="355"/>
      <c r="O98" s="355"/>
      <c r="P98" s="355"/>
      <c r="Q98" s="355"/>
      <c r="R98" s="355"/>
      <c r="S98" s="355"/>
      <c r="T98" s="355"/>
      <c r="U98" s="355"/>
    </row>
    <row r="99" spans="1:21" s="92" customFormat="1" ht="18.75" hidden="1">
      <c r="A99" s="459">
        <v>98</v>
      </c>
      <c r="B99" s="76" t="s">
        <v>785</v>
      </c>
      <c r="C99" s="77" t="s">
        <v>305</v>
      </c>
      <c r="D99" s="78">
        <v>2</v>
      </c>
      <c r="E99" s="79"/>
      <c r="F99" s="527"/>
      <c r="G99" s="463">
        <f t="shared" si="2"/>
        <v>0</v>
      </c>
      <c r="H99" s="464"/>
      <c r="I99" s="471"/>
      <c r="J99" s="471"/>
      <c r="K99" s="355"/>
      <c r="L99" s="355"/>
      <c r="M99" s="355"/>
      <c r="N99" s="355"/>
      <c r="O99" s="355"/>
      <c r="P99" s="355"/>
      <c r="Q99" s="355"/>
      <c r="R99" s="355"/>
      <c r="S99" s="355"/>
      <c r="T99" s="355"/>
      <c r="U99" s="355"/>
    </row>
    <row r="100" spans="1:21" s="92" customFormat="1" ht="18.75" hidden="1">
      <c r="A100" s="459">
        <v>99</v>
      </c>
      <c r="B100" s="87" t="s">
        <v>786</v>
      </c>
      <c r="C100" s="86" t="s">
        <v>305</v>
      </c>
      <c r="D100" s="78">
        <v>8</v>
      </c>
      <c r="E100" s="79"/>
      <c r="F100" s="527"/>
      <c r="G100" s="463">
        <f t="shared" si="2"/>
        <v>0</v>
      </c>
      <c r="H100" s="464"/>
      <c r="I100" s="471"/>
      <c r="J100" s="471"/>
      <c r="K100" s="355"/>
      <c r="L100" s="355"/>
      <c r="M100" s="355"/>
      <c r="N100" s="355"/>
      <c r="O100" s="355"/>
      <c r="P100" s="355"/>
      <c r="Q100" s="355"/>
      <c r="R100" s="355"/>
      <c r="S100" s="355"/>
      <c r="T100" s="355"/>
      <c r="U100" s="355"/>
    </row>
    <row r="101" spans="1:21" s="92" customFormat="1" ht="15" hidden="1" customHeight="1">
      <c r="A101" s="459">
        <v>100</v>
      </c>
      <c r="B101" s="76" t="s">
        <v>86</v>
      </c>
      <c r="C101" s="77" t="s">
        <v>305</v>
      </c>
      <c r="D101" s="78">
        <v>96</v>
      </c>
      <c r="E101" s="79"/>
      <c r="F101" s="527"/>
      <c r="G101" s="463">
        <f t="shared" si="2"/>
        <v>0</v>
      </c>
      <c r="H101" s="464"/>
      <c r="I101" s="471"/>
      <c r="J101" s="471"/>
      <c r="K101" s="355"/>
      <c r="L101" s="355"/>
      <c r="M101" s="355"/>
      <c r="N101" s="355"/>
      <c r="O101" s="355"/>
      <c r="P101" s="355"/>
      <c r="Q101" s="355"/>
      <c r="R101" s="355"/>
      <c r="S101" s="355"/>
      <c r="T101" s="355"/>
      <c r="U101" s="355"/>
    </row>
    <row r="102" spans="1:21" ht="18.75" hidden="1">
      <c r="A102" s="459">
        <v>101</v>
      </c>
      <c r="B102" s="76" t="s">
        <v>87</v>
      </c>
      <c r="C102" s="77" t="s">
        <v>305</v>
      </c>
      <c r="D102" s="78">
        <v>48</v>
      </c>
      <c r="E102" s="79"/>
      <c r="F102" s="527"/>
      <c r="G102" s="463">
        <f t="shared" si="2"/>
        <v>0</v>
      </c>
      <c r="H102" s="464"/>
      <c r="I102" s="80"/>
      <c r="J102" s="80"/>
      <c r="K102" s="449"/>
      <c r="L102" s="449"/>
      <c r="M102" s="449"/>
      <c r="N102" s="449"/>
      <c r="O102" s="449"/>
      <c r="P102" s="449"/>
      <c r="Q102" s="449"/>
      <c r="R102" s="449"/>
      <c r="S102" s="449"/>
      <c r="T102" s="449"/>
      <c r="U102" s="449"/>
    </row>
    <row r="103" spans="1:21" ht="18.75" hidden="1">
      <c r="A103" s="459">
        <v>102</v>
      </c>
      <c r="B103" s="76" t="s">
        <v>88</v>
      </c>
      <c r="C103" s="77" t="s">
        <v>314</v>
      </c>
      <c r="D103" s="78">
        <v>30</v>
      </c>
      <c r="E103" s="79"/>
      <c r="F103" s="527"/>
      <c r="G103" s="463">
        <f t="shared" si="2"/>
        <v>0</v>
      </c>
      <c r="H103" s="464"/>
      <c r="I103" s="80"/>
      <c r="J103" s="80"/>
      <c r="K103" s="449"/>
      <c r="L103" s="449"/>
      <c r="M103" s="449"/>
      <c r="N103" s="449"/>
      <c r="O103" s="449"/>
      <c r="P103" s="449"/>
      <c r="Q103" s="449"/>
      <c r="R103" s="449"/>
      <c r="S103" s="449"/>
      <c r="T103" s="449"/>
      <c r="U103" s="449"/>
    </row>
    <row r="104" spans="1:21" ht="18.75" hidden="1">
      <c r="A104" s="459">
        <v>103</v>
      </c>
      <c r="B104" s="76" t="s">
        <v>89</v>
      </c>
      <c r="C104" s="77" t="s">
        <v>305</v>
      </c>
      <c r="D104" s="78">
        <v>24</v>
      </c>
      <c r="E104" s="79"/>
      <c r="F104" s="530"/>
      <c r="G104" s="463">
        <f t="shared" si="2"/>
        <v>0</v>
      </c>
      <c r="H104" s="464"/>
      <c r="I104" s="80"/>
      <c r="J104" s="80"/>
      <c r="K104" s="449"/>
      <c r="L104" s="449"/>
      <c r="M104" s="449"/>
      <c r="N104" s="449"/>
      <c r="O104" s="449"/>
      <c r="P104" s="449"/>
      <c r="Q104" s="449"/>
      <c r="R104" s="449"/>
      <c r="S104" s="449"/>
      <c r="T104" s="449"/>
      <c r="U104" s="449"/>
    </row>
    <row r="105" spans="1:21" ht="18.75" hidden="1">
      <c r="A105" s="459">
        <v>104</v>
      </c>
      <c r="B105" s="76" t="s">
        <v>90</v>
      </c>
      <c r="C105" s="77" t="s">
        <v>315</v>
      </c>
      <c r="D105" s="78">
        <v>4</v>
      </c>
      <c r="E105" s="79"/>
      <c r="F105" s="527"/>
      <c r="G105" s="463">
        <f t="shared" si="2"/>
        <v>0</v>
      </c>
      <c r="H105" s="464"/>
      <c r="I105" s="80"/>
      <c r="J105" s="80"/>
      <c r="K105" s="449"/>
      <c r="L105" s="449"/>
      <c r="M105" s="449"/>
      <c r="N105" s="449"/>
      <c r="O105" s="449"/>
      <c r="P105" s="449"/>
      <c r="Q105" s="449"/>
      <c r="R105" s="449"/>
      <c r="S105" s="449"/>
      <c r="T105" s="449"/>
      <c r="U105" s="449"/>
    </row>
    <row r="106" spans="1:21" ht="18.75" hidden="1">
      <c r="A106" s="459">
        <v>105</v>
      </c>
      <c r="B106" s="76" t="s">
        <v>91</v>
      </c>
      <c r="C106" s="77" t="s">
        <v>899</v>
      </c>
      <c r="D106" s="78">
        <v>30</v>
      </c>
      <c r="E106" s="79"/>
      <c r="F106" s="527"/>
      <c r="G106" s="463">
        <f t="shared" si="2"/>
        <v>0</v>
      </c>
      <c r="H106" s="464"/>
      <c r="I106" s="80"/>
      <c r="J106" s="80"/>
      <c r="K106" s="449"/>
      <c r="L106" s="449"/>
      <c r="M106" s="449"/>
      <c r="N106" s="449"/>
      <c r="O106" s="449"/>
      <c r="P106" s="449"/>
      <c r="Q106" s="449"/>
      <c r="R106" s="449"/>
      <c r="S106" s="449"/>
      <c r="T106" s="449"/>
      <c r="U106" s="449"/>
    </row>
    <row r="107" spans="1:21" ht="37.5" hidden="1">
      <c r="A107" s="459">
        <v>106</v>
      </c>
      <c r="B107" s="76" t="s">
        <v>92</v>
      </c>
      <c r="C107" s="77" t="s">
        <v>305</v>
      </c>
      <c r="D107" s="78">
        <v>12</v>
      </c>
      <c r="E107" s="79"/>
      <c r="F107" s="527"/>
      <c r="G107" s="463">
        <f t="shared" si="2"/>
        <v>0</v>
      </c>
      <c r="H107" s="464"/>
      <c r="I107" s="80"/>
      <c r="J107" s="80"/>
      <c r="K107" s="449"/>
      <c r="L107" s="449"/>
      <c r="M107" s="449"/>
      <c r="N107" s="449"/>
      <c r="O107" s="449"/>
      <c r="P107" s="449"/>
      <c r="Q107" s="449"/>
      <c r="R107" s="449"/>
      <c r="S107" s="449"/>
      <c r="T107" s="449"/>
      <c r="U107" s="449"/>
    </row>
    <row r="108" spans="1:21" ht="18.75" hidden="1">
      <c r="A108" s="459">
        <v>107</v>
      </c>
      <c r="B108" s="76" t="s">
        <v>93</v>
      </c>
      <c r="C108" s="77" t="s">
        <v>316</v>
      </c>
      <c r="D108" s="78">
        <v>8</v>
      </c>
      <c r="E108" s="79"/>
      <c r="F108" s="527"/>
      <c r="G108" s="463">
        <f t="shared" si="2"/>
        <v>0</v>
      </c>
      <c r="H108" s="464"/>
      <c r="I108" s="80"/>
      <c r="J108" s="80"/>
      <c r="K108" s="449"/>
      <c r="L108" s="449"/>
      <c r="M108" s="449"/>
      <c r="N108" s="449"/>
      <c r="O108" s="449"/>
      <c r="P108" s="449"/>
      <c r="Q108" s="449"/>
      <c r="R108" s="449"/>
      <c r="S108" s="449"/>
      <c r="T108" s="449"/>
      <c r="U108" s="449"/>
    </row>
    <row r="109" spans="1:21" ht="18.75" hidden="1">
      <c r="A109" s="459">
        <v>108</v>
      </c>
      <c r="B109" s="76" t="s">
        <v>94</v>
      </c>
      <c r="C109" s="77" t="s">
        <v>305</v>
      </c>
      <c r="D109" s="78">
        <v>200</v>
      </c>
      <c r="E109" s="79"/>
      <c r="F109" s="527"/>
      <c r="G109" s="463">
        <f t="shared" si="2"/>
        <v>0</v>
      </c>
      <c r="H109" s="464"/>
      <c r="I109" s="80"/>
      <c r="J109" s="80"/>
      <c r="K109" s="449"/>
      <c r="L109" s="449"/>
      <c r="M109" s="449"/>
      <c r="N109" s="449"/>
      <c r="O109" s="449"/>
      <c r="P109" s="449"/>
      <c r="Q109" s="449"/>
      <c r="R109" s="449"/>
      <c r="S109" s="449"/>
      <c r="T109" s="449"/>
      <c r="U109" s="449"/>
    </row>
    <row r="110" spans="1:21" ht="18.75" hidden="1">
      <c r="A110" s="459">
        <v>109</v>
      </c>
      <c r="B110" s="76" t="s">
        <v>95</v>
      </c>
      <c r="C110" s="77" t="s">
        <v>305</v>
      </c>
      <c r="D110" s="78">
        <v>80</v>
      </c>
      <c r="E110" s="79"/>
      <c r="F110" s="527"/>
      <c r="G110" s="463">
        <f t="shared" si="2"/>
        <v>0</v>
      </c>
      <c r="H110" s="464"/>
      <c r="I110" s="80"/>
      <c r="J110" s="80"/>
      <c r="K110" s="449"/>
      <c r="L110" s="449"/>
      <c r="M110" s="449"/>
      <c r="N110" s="449"/>
      <c r="O110" s="449"/>
      <c r="P110" s="449"/>
      <c r="Q110" s="449"/>
      <c r="R110" s="449"/>
      <c r="S110" s="449"/>
      <c r="T110" s="449"/>
      <c r="U110" s="449"/>
    </row>
    <row r="111" spans="1:21" ht="18.75" hidden="1">
      <c r="A111" s="459">
        <v>110</v>
      </c>
      <c r="B111" s="87" t="s">
        <v>787</v>
      </c>
      <c r="C111" s="86" t="s">
        <v>305</v>
      </c>
      <c r="D111" s="78">
        <v>4</v>
      </c>
      <c r="E111" s="79"/>
      <c r="F111" s="527"/>
      <c r="G111" s="463">
        <f t="shared" si="2"/>
        <v>0</v>
      </c>
      <c r="H111" s="464"/>
      <c r="I111" s="80"/>
      <c r="J111" s="80"/>
      <c r="K111" s="449"/>
      <c r="L111" s="449"/>
      <c r="M111" s="449"/>
      <c r="N111" s="449"/>
      <c r="O111" s="449"/>
      <c r="P111" s="449"/>
      <c r="Q111" s="449"/>
      <c r="R111" s="449"/>
      <c r="S111" s="449"/>
      <c r="T111" s="449"/>
      <c r="U111" s="449"/>
    </row>
    <row r="112" spans="1:21" ht="18.75" hidden="1">
      <c r="A112" s="459">
        <v>111</v>
      </c>
      <c r="B112" s="87" t="s">
        <v>788</v>
      </c>
      <c r="C112" s="86" t="s">
        <v>305</v>
      </c>
      <c r="D112" s="78">
        <v>20</v>
      </c>
      <c r="E112" s="79"/>
      <c r="F112" s="527"/>
      <c r="G112" s="463">
        <f t="shared" si="2"/>
        <v>0</v>
      </c>
      <c r="H112" s="464"/>
      <c r="I112" s="80"/>
      <c r="J112" s="80"/>
      <c r="K112" s="449"/>
      <c r="L112" s="449"/>
      <c r="M112" s="449"/>
      <c r="N112" s="449"/>
      <c r="O112" s="449"/>
      <c r="P112" s="449"/>
      <c r="Q112" s="449"/>
      <c r="R112" s="449"/>
      <c r="S112" s="449"/>
      <c r="T112" s="449"/>
      <c r="U112" s="449"/>
    </row>
    <row r="113" spans="1:21" ht="18.75" hidden="1">
      <c r="A113" s="459">
        <v>112</v>
      </c>
      <c r="B113" s="87" t="s">
        <v>789</v>
      </c>
      <c r="C113" s="86" t="s">
        <v>305</v>
      </c>
      <c r="D113" s="78">
        <v>15</v>
      </c>
      <c r="E113" s="79"/>
      <c r="F113" s="527"/>
      <c r="G113" s="463">
        <f t="shared" si="2"/>
        <v>0</v>
      </c>
      <c r="H113" s="464"/>
      <c r="I113" s="80"/>
      <c r="J113" s="80"/>
      <c r="K113" s="449"/>
      <c r="L113" s="449"/>
      <c r="M113" s="449"/>
      <c r="N113" s="449"/>
      <c r="O113" s="449"/>
      <c r="P113" s="449"/>
      <c r="Q113" s="449"/>
      <c r="R113" s="449"/>
      <c r="S113" s="449"/>
      <c r="T113" s="449"/>
      <c r="U113" s="449"/>
    </row>
    <row r="114" spans="1:21" s="88" customFormat="1" ht="18.75" hidden="1">
      <c r="A114" s="459">
        <v>113</v>
      </c>
      <c r="B114" s="87" t="s">
        <v>790</v>
      </c>
      <c r="C114" s="86" t="s">
        <v>305</v>
      </c>
      <c r="D114" s="78">
        <v>15</v>
      </c>
      <c r="E114" s="79"/>
      <c r="F114" s="527"/>
      <c r="G114" s="463">
        <f t="shared" si="2"/>
        <v>0</v>
      </c>
      <c r="H114" s="464"/>
      <c r="I114" s="89"/>
      <c r="J114" s="89"/>
      <c r="K114" s="467"/>
      <c r="L114" s="467"/>
      <c r="M114" s="467"/>
      <c r="N114" s="467"/>
      <c r="O114" s="467"/>
      <c r="P114" s="467"/>
      <c r="Q114" s="467"/>
      <c r="R114" s="467"/>
      <c r="S114" s="467"/>
      <c r="T114" s="467"/>
      <c r="U114" s="467"/>
    </row>
    <row r="115" spans="1:21" s="93" customFormat="1" ht="18.75" hidden="1">
      <c r="A115" s="459">
        <v>114</v>
      </c>
      <c r="B115" s="76" t="s">
        <v>791</v>
      </c>
      <c r="C115" s="77" t="s">
        <v>305</v>
      </c>
      <c r="D115" s="78">
        <v>40</v>
      </c>
      <c r="E115" s="79"/>
      <c r="F115" s="531"/>
      <c r="G115" s="463">
        <f t="shared" si="2"/>
        <v>0</v>
      </c>
      <c r="H115" s="464"/>
      <c r="I115" s="474"/>
      <c r="J115" s="474"/>
      <c r="K115" s="475"/>
      <c r="L115" s="475"/>
      <c r="M115" s="475"/>
      <c r="N115" s="475"/>
      <c r="O115" s="475"/>
      <c r="P115" s="475"/>
      <c r="Q115" s="475"/>
      <c r="R115" s="475"/>
      <c r="S115" s="475"/>
      <c r="T115" s="475"/>
      <c r="U115" s="475"/>
    </row>
    <row r="116" spans="1:21" ht="18.75" hidden="1">
      <c r="A116" s="459">
        <v>115</v>
      </c>
      <c r="B116" s="76" t="s">
        <v>792</v>
      </c>
      <c r="C116" s="77" t="s">
        <v>305</v>
      </c>
      <c r="D116" s="78">
        <v>20</v>
      </c>
      <c r="E116" s="79"/>
      <c r="F116" s="527"/>
      <c r="G116" s="463">
        <f t="shared" si="2"/>
        <v>0</v>
      </c>
      <c r="H116" s="464"/>
      <c r="I116" s="80"/>
      <c r="J116" s="80"/>
      <c r="K116" s="449"/>
      <c r="L116" s="449"/>
      <c r="M116" s="449"/>
      <c r="N116" s="449"/>
      <c r="O116" s="449"/>
      <c r="P116" s="449"/>
      <c r="Q116" s="449"/>
      <c r="R116" s="449"/>
      <c r="S116" s="449"/>
      <c r="T116" s="449"/>
      <c r="U116" s="449"/>
    </row>
    <row r="117" spans="1:21" s="88" customFormat="1" ht="18.75" hidden="1">
      <c r="A117" s="459">
        <v>116</v>
      </c>
      <c r="B117" s="87" t="s">
        <v>793</v>
      </c>
      <c r="C117" s="86" t="s">
        <v>305</v>
      </c>
      <c r="D117" s="78">
        <v>2</v>
      </c>
      <c r="E117" s="79"/>
      <c r="F117" s="530"/>
      <c r="G117" s="463">
        <f t="shared" si="2"/>
        <v>0</v>
      </c>
      <c r="H117" s="464"/>
      <c r="I117" s="89"/>
      <c r="J117" s="89"/>
      <c r="K117" s="467"/>
      <c r="L117" s="467"/>
      <c r="M117" s="467"/>
      <c r="N117" s="467"/>
      <c r="O117" s="467"/>
      <c r="P117" s="467"/>
      <c r="Q117" s="467"/>
      <c r="R117" s="467"/>
      <c r="S117" s="467"/>
      <c r="T117" s="467"/>
      <c r="U117" s="467"/>
    </row>
    <row r="118" spans="1:21" s="88" customFormat="1" ht="18.75" hidden="1">
      <c r="A118" s="459">
        <v>117</v>
      </c>
      <c r="B118" s="87" t="s">
        <v>794</v>
      </c>
      <c r="C118" s="86" t="s">
        <v>305</v>
      </c>
      <c r="D118" s="78">
        <v>2</v>
      </c>
      <c r="E118" s="79"/>
      <c r="F118" s="530"/>
      <c r="G118" s="463">
        <f t="shared" si="2"/>
        <v>0</v>
      </c>
      <c r="H118" s="464"/>
      <c r="I118" s="89"/>
      <c r="J118" s="89"/>
      <c r="K118" s="467"/>
      <c r="L118" s="467"/>
      <c r="M118" s="467"/>
      <c r="N118" s="467"/>
      <c r="O118" s="467"/>
      <c r="P118" s="467"/>
      <c r="Q118" s="467"/>
      <c r="R118" s="467"/>
      <c r="S118" s="467"/>
      <c r="T118" s="467"/>
      <c r="U118" s="467"/>
    </row>
    <row r="119" spans="1:21" ht="18.75" hidden="1">
      <c r="A119" s="459">
        <v>118</v>
      </c>
      <c r="B119" s="87" t="s">
        <v>795</v>
      </c>
      <c r="C119" s="86" t="s">
        <v>305</v>
      </c>
      <c r="D119" s="78">
        <v>2</v>
      </c>
      <c r="E119" s="79"/>
      <c r="F119" s="527"/>
      <c r="G119" s="463">
        <f t="shared" si="2"/>
        <v>0</v>
      </c>
      <c r="H119" s="464"/>
      <c r="I119" s="80"/>
      <c r="J119" s="80"/>
      <c r="K119" s="449"/>
      <c r="L119" s="449"/>
      <c r="M119" s="449"/>
      <c r="N119" s="449"/>
      <c r="O119" s="449"/>
      <c r="P119" s="449"/>
      <c r="Q119" s="449"/>
      <c r="R119" s="449"/>
      <c r="S119" s="449"/>
      <c r="T119" s="449"/>
      <c r="U119" s="449"/>
    </row>
    <row r="120" spans="1:21" s="95" customFormat="1" ht="18.75" hidden="1">
      <c r="A120" s="459">
        <v>119</v>
      </c>
      <c r="B120" s="87" t="s">
        <v>796</v>
      </c>
      <c r="C120" s="86" t="s">
        <v>305</v>
      </c>
      <c r="D120" s="78">
        <v>10</v>
      </c>
      <c r="E120" s="79"/>
      <c r="F120" s="527"/>
      <c r="G120" s="463">
        <f t="shared" si="2"/>
        <v>0</v>
      </c>
      <c r="H120" s="464"/>
      <c r="I120" s="476"/>
      <c r="J120" s="476"/>
      <c r="K120" s="477"/>
      <c r="L120" s="477"/>
      <c r="M120" s="477"/>
      <c r="N120" s="477"/>
      <c r="O120" s="477"/>
      <c r="P120" s="477"/>
      <c r="Q120" s="477"/>
      <c r="R120" s="477"/>
      <c r="S120" s="477"/>
      <c r="T120" s="477"/>
      <c r="U120" s="477"/>
    </row>
    <row r="121" spans="1:21" ht="18.75">
      <c r="A121" s="459">
        <v>120</v>
      </c>
      <c r="B121" s="76" t="s">
        <v>96</v>
      </c>
      <c r="C121" s="77" t="s">
        <v>305</v>
      </c>
      <c r="D121" s="78">
        <v>2000</v>
      </c>
      <c r="E121" s="79"/>
      <c r="F121" s="527"/>
      <c r="G121" s="463">
        <v>1060</v>
      </c>
      <c r="H121" s="464">
        <f t="shared" ref="H121" si="3">D121*G121</f>
        <v>2120000</v>
      </c>
      <c r="I121" s="80"/>
      <c r="J121" s="80"/>
      <c r="K121" s="449"/>
      <c r="L121" s="449"/>
      <c r="M121" s="449"/>
      <c r="N121" s="449"/>
      <c r="O121" s="449"/>
      <c r="P121" s="449"/>
      <c r="Q121" s="449"/>
      <c r="R121" s="449"/>
      <c r="S121" s="449"/>
      <c r="T121" s="449"/>
      <c r="U121" s="449"/>
    </row>
    <row r="122" spans="1:21" ht="18.75" hidden="1">
      <c r="A122" s="459">
        <v>121</v>
      </c>
      <c r="B122" s="87" t="s">
        <v>797</v>
      </c>
      <c r="C122" s="86" t="s">
        <v>305</v>
      </c>
      <c r="D122" s="78">
        <v>20</v>
      </c>
      <c r="E122" s="79"/>
      <c r="F122" s="530"/>
      <c r="G122" s="463">
        <f t="shared" si="2"/>
        <v>0</v>
      </c>
      <c r="H122" s="464"/>
      <c r="I122" s="80"/>
      <c r="J122" s="80"/>
      <c r="K122" s="449"/>
      <c r="L122" s="449"/>
      <c r="M122" s="449"/>
      <c r="N122" s="449"/>
      <c r="O122" s="449"/>
      <c r="P122" s="449"/>
      <c r="Q122" s="449"/>
      <c r="R122" s="449"/>
      <c r="S122" s="449"/>
      <c r="T122" s="449"/>
      <c r="U122" s="449"/>
    </row>
    <row r="123" spans="1:21" s="90" customFormat="1" ht="18.75" hidden="1">
      <c r="A123" s="459">
        <v>122</v>
      </c>
      <c r="B123" s="87" t="s">
        <v>798</v>
      </c>
      <c r="C123" s="86" t="s">
        <v>304</v>
      </c>
      <c r="D123" s="78">
        <v>4</v>
      </c>
      <c r="E123" s="79"/>
      <c r="F123" s="527"/>
      <c r="G123" s="463">
        <f t="shared" si="2"/>
        <v>0</v>
      </c>
      <c r="H123" s="464"/>
      <c r="I123" s="96"/>
      <c r="J123" s="96"/>
      <c r="K123" s="468"/>
      <c r="L123" s="468"/>
      <c r="M123" s="468"/>
      <c r="N123" s="468"/>
      <c r="O123" s="468"/>
      <c r="P123" s="468"/>
      <c r="Q123" s="468"/>
      <c r="R123" s="468"/>
      <c r="S123" s="468"/>
      <c r="T123" s="468"/>
      <c r="U123" s="468"/>
    </row>
    <row r="124" spans="1:21" s="88" customFormat="1" ht="18.75" hidden="1">
      <c r="A124" s="459">
        <v>123</v>
      </c>
      <c r="B124" s="76" t="s">
        <v>97</v>
      </c>
      <c r="C124" s="77" t="s">
        <v>304</v>
      </c>
      <c r="D124" s="78">
        <v>40</v>
      </c>
      <c r="E124" s="79"/>
      <c r="F124" s="527"/>
      <c r="G124" s="463">
        <f t="shared" si="2"/>
        <v>0</v>
      </c>
      <c r="H124" s="464"/>
      <c r="I124" s="89"/>
      <c r="J124" s="89"/>
      <c r="K124" s="467"/>
      <c r="L124" s="467"/>
      <c r="M124" s="467"/>
      <c r="N124" s="467"/>
      <c r="O124" s="467"/>
      <c r="P124" s="467"/>
      <c r="Q124" s="467"/>
      <c r="R124" s="467"/>
      <c r="S124" s="467"/>
      <c r="T124" s="467"/>
      <c r="U124" s="467"/>
    </row>
    <row r="125" spans="1:21" ht="18.75" hidden="1">
      <c r="A125" s="459">
        <v>124</v>
      </c>
      <c r="B125" s="76" t="s">
        <v>98</v>
      </c>
      <c r="C125" s="77" t="s">
        <v>304</v>
      </c>
      <c r="D125" s="78">
        <v>4</v>
      </c>
      <c r="E125" s="79"/>
      <c r="F125" s="527"/>
      <c r="G125" s="463">
        <f t="shared" si="2"/>
        <v>0</v>
      </c>
      <c r="H125" s="464"/>
      <c r="I125" s="80"/>
      <c r="J125" s="80"/>
      <c r="K125" s="449"/>
      <c r="L125" s="449"/>
      <c r="M125" s="449"/>
      <c r="N125" s="449"/>
      <c r="O125" s="449"/>
      <c r="P125" s="449"/>
      <c r="Q125" s="449"/>
      <c r="R125" s="449"/>
      <c r="S125" s="449"/>
      <c r="T125" s="449"/>
      <c r="U125" s="449"/>
    </row>
    <row r="126" spans="1:21" ht="18.75" hidden="1">
      <c r="A126" s="459">
        <v>125</v>
      </c>
      <c r="B126" s="76" t="s">
        <v>99</v>
      </c>
      <c r="C126" s="77" t="s">
        <v>304</v>
      </c>
      <c r="D126" s="78">
        <v>12</v>
      </c>
      <c r="E126" s="79"/>
      <c r="F126" s="527"/>
      <c r="G126" s="463">
        <f t="shared" si="2"/>
        <v>0</v>
      </c>
      <c r="H126" s="464"/>
      <c r="I126" s="80"/>
      <c r="J126" s="80"/>
      <c r="K126" s="449"/>
      <c r="L126" s="449"/>
      <c r="M126" s="449"/>
      <c r="N126" s="449"/>
      <c r="O126" s="449"/>
      <c r="P126" s="449"/>
      <c r="Q126" s="449"/>
      <c r="R126" s="449"/>
      <c r="S126" s="449"/>
      <c r="T126" s="449"/>
      <c r="U126" s="449"/>
    </row>
    <row r="127" spans="1:21" ht="18.75" hidden="1">
      <c r="A127" s="459">
        <v>126</v>
      </c>
      <c r="B127" s="87" t="s">
        <v>799</v>
      </c>
      <c r="C127" s="86" t="s">
        <v>304</v>
      </c>
      <c r="D127" s="78">
        <v>4</v>
      </c>
      <c r="E127" s="79"/>
      <c r="F127" s="527"/>
      <c r="G127" s="463">
        <f t="shared" si="2"/>
        <v>0</v>
      </c>
      <c r="H127" s="464"/>
      <c r="I127" s="80"/>
      <c r="J127" s="80"/>
      <c r="K127" s="449"/>
      <c r="L127" s="449"/>
      <c r="M127" s="449"/>
      <c r="N127" s="449"/>
      <c r="O127" s="449"/>
      <c r="P127" s="449"/>
      <c r="Q127" s="449"/>
      <c r="R127" s="449"/>
      <c r="S127" s="449"/>
      <c r="T127" s="449"/>
      <c r="U127" s="449"/>
    </row>
    <row r="128" spans="1:21" ht="18.75" hidden="1">
      <c r="A128" s="459">
        <v>127</v>
      </c>
      <c r="B128" s="76" t="s">
        <v>100</v>
      </c>
      <c r="C128" s="77" t="s">
        <v>304</v>
      </c>
      <c r="D128" s="78">
        <v>48</v>
      </c>
      <c r="E128" s="79"/>
      <c r="F128" s="527"/>
      <c r="G128" s="463">
        <f t="shared" si="2"/>
        <v>0</v>
      </c>
      <c r="H128" s="464"/>
      <c r="I128" s="80"/>
      <c r="J128" s="80"/>
      <c r="K128" s="449"/>
      <c r="L128" s="449"/>
      <c r="M128" s="449"/>
      <c r="N128" s="449"/>
      <c r="O128" s="449"/>
      <c r="P128" s="449"/>
      <c r="Q128" s="449"/>
      <c r="R128" s="449"/>
      <c r="S128" s="449"/>
      <c r="T128" s="449"/>
      <c r="U128" s="449"/>
    </row>
    <row r="129" spans="1:21" ht="18.75" hidden="1">
      <c r="A129" s="459">
        <v>128</v>
      </c>
      <c r="B129" s="76" t="s">
        <v>101</v>
      </c>
      <c r="C129" s="77" t="s">
        <v>317</v>
      </c>
      <c r="D129" s="78">
        <v>12</v>
      </c>
      <c r="E129" s="79"/>
      <c r="F129" s="527"/>
      <c r="G129" s="463">
        <f t="shared" si="2"/>
        <v>0</v>
      </c>
      <c r="H129" s="464"/>
      <c r="I129" s="80"/>
      <c r="J129" s="80"/>
      <c r="K129" s="449"/>
      <c r="L129" s="449"/>
      <c r="M129" s="449"/>
      <c r="N129" s="449"/>
      <c r="O129" s="449"/>
      <c r="P129" s="449"/>
      <c r="Q129" s="449"/>
      <c r="R129" s="449"/>
      <c r="S129" s="449"/>
      <c r="T129" s="449"/>
      <c r="U129" s="449"/>
    </row>
    <row r="130" spans="1:21" ht="18.75" hidden="1">
      <c r="A130" s="459">
        <v>129</v>
      </c>
      <c r="B130" s="76" t="s">
        <v>102</v>
      </c>
      <c r="C130" s="77" t="s">
        <v>305</v>
      </c>
      <c r="D130" s="78">
        <v>600</v>
      </c>
      <c r="E130" s="79"/>
      <c r="F130" s="527"/>
      <c r="G130" s="463">
        <f t="shared" si="2"/>
        <v>0</v>
      </c>
      <c r="H130" s="464"/>
      <c r="I130" s="80"/>
      <c r="J130" s="80"/>
      <c r="K130" s="449"/>
      <c r="L130" s="449"/>
      <c r="M130" s="449"/>
      <c r="N130" s="449"/>
      <c r="O130" s="449"/>
      <c r="P130" s="449"/>
      <c r="Q130" s="449"/>
      <c r="R130" s="449"/>
      <c r="S130" s="449"/>
      <c r="T130" s="449"/>
      <c r="U130" s="449"/>
    </row>
    <row r="131" spans="1:21" ht="18.75" hidden="1">
      <c r="A131" s="459">
        <v>130</v>
      </c>
      <c r="B131" s="87" t="s">
        <v>800</v>
      </c>
      <c r="C131" s="86" t="s">
        <v>305</v>
      </c>
      <c r="D131" s="78">
        <v>200</v>
      </c>
      <c r="E131" s="79"/>
      <c r="F131" s="527"/>
      <c r="G131" s="463">
        <f t="shared" ref="G131:G194" si="4">E131+F131</f>
        <v>0</v>
      </c>
      <c r="H131" s="464"/>
      <c r="I131" s="80"/>
      <c r="J131" s="80"/>
      <c r="K131" s="449"/>
      <c r="L131" s="449"/>
      <c r="M131" s="449"/>
      <c r="N131" s="449"/>
      <c r="O131" s="449"/>
      <c r="P131" s="449"/>
      <c r="Q131" s="449"/>
      <c r="R131" s="449"/>
      <c r="S131" s="449"/>
      <c r="T131" s="449"/>
      <c r="U131" s="449"/>
    </row>
    <row r="132" spans="1:21" s="88" customFormat="1" ht="18.75" hidden="1">
      <c r="A132" s="459">
        <v>131</v>
      </c>
      <c r="B132" s="76" t="s">
        <v>103</v>
      </c>
      <c r="C132" s="77" t="s">
        <v>305</v>
      </c>
      <c r="D132" s="78">
        <v>6</v>
      </c>
      <c r="E132" s="79"/>
      <c r="F132" s="530"/>
      <c r="G132" s="463">
        <f t="shared" si="4"/>
        <v>0</v>
      </c>
      <c r="H132" s="464"/>
      <c r="I132" s="89"/>
      <c r="J132" s="89"/>
      <c r="K132" s="467"/>
      <c r="L132" s="467"/>
      <c r="M132" s="467"/>
      <c r="N132" s="467"/>
      <c r="O132" s="467"/>
      <c r="P132" s="467"/>
      <c r="Q132" s="467"/>
      <c r="R132" s="467"/>
      <c r="S132" s="467"/>
      <c r="T132" s="467"/>
      <c r="U132" s="467"/>
    </row>
    <row r="133" spans="1:21" ht="18.75" hidden="1">
      <c r="A133" s="459">
        <v>132</v>
      </c>
      <c r="B133" s="76" t="s">
        <v>104</v>
      </c>
      <c r="C133" s="77" t="s">
        <v>305</v>
      </c>
      <c r="D133" s="78">
        <v>8</v>
      </c>
      <c r="E133" s="79"/>
      <c r="F133" s="527"/>
      <c r="G133" s="463">
        <f t="shared" si="4"/>
        <v>0</v>
      </c>
      <c r="H133" s="464"/>
      <c r="I133" s="80"/>
      <c r="J133" s="80"/>
      <c r="K133" s="449"/>
      <c r="L133" s="449"/>
      <c r="M133" s="449"/>
      <c r="N133" s="449"/>
      <c r="O133" s="449"/>
      <c r="P133" s="449"/>
      <c r="Q133" s="449"/>
      <c r="R133" s="449"/>
      <c r="S133" s="449"/>
      <c r="T133" s="449"/>
      <c r="U133" s="449"/>
    </row>
    <row r="134" spans="1:21" ht="18.75" hidden="1">
      <c r="A134" s="459">
        <v>133</v>
      </c>
      <c r="B134" s="76" t="s">
        <v>105</v>
      </c>
      <c r="C134" s="77" t="s">
        <v>318</v>
      </c>
      <c r="D134" s="78">
        <v>8</v>
      </c>
      <c r="E134" s="79"/>
      <c r="F134" s="528"/>
      <c r="G134" s="463">
        <f t="shared" si="4"/>
        <v>0</v>
      </c>
      <c r="H134" s="464"/>
      <c r="I134" s="80"/>
      <c r="J134" s="80"/>
      <c r="K134" s="449"/>
      <c r="L134" s="449"/>
      <c r="M134" s="449"/>
      <c r="N134" s="449"/>
      <c r="O134" s="449"/>
      <c r="P134" s="449"/>
      <c r="Q134" s="449"/>
      <c r="R134" s="449"/>
      <c r="S134" s="449"/>
      <c r="T134" s="449"/>
      <c r="U134" s="449"/>
    </row>
    <row r="135" spans="1:21" s="90" customFormat="1" ht="18.75" hidden="1">
      <c r="A135" s="459">
        <v>134</v>
      </c>
      <c r="B135" s="76" t="s">
        <v>106</v>
      </c>
      <c r="C135" s="77" t="s">
        <v>319</v>
      </c>
      <c r="D135" s="78">
        <v>10</v>
      </c>
      <c r="E135" s="79"/>
      <c r="F135" s="528"/>
      <c r="G135" s="463">
        <f t="shared" si="4"/>
        <v>0</v>
      </c>
      <c r="H135" s="464"/>
      <c r="I135" s="96"/>
      <c r="J135" s="96"/>
      <c r="K135" s="468"/>
      <c r="L135" s="468"/>
      <c r="M135" s="468"/>
      <c r="N135" s="468"/>
      <c r="O135" s="468"/>
      <c r="P135" s="468"/>
      <c r="Q135" s="468"/>
      <c r="R135" s="468"/>
      <c r="S135" s="468"/>
      <c r="T135" s="468"/>
      <c r="U135" s="468"/>
    </row>
    <row r="136" spans="1:21" s="84" customFormat="1" ht="18.75" hidden="1">
      <c r="A136" s="459">
        <v>135</v>
      </c>
      <c r="B136" s="76" t="s">
        <v>107</v>
      </c>
      <c r="C136" s="77" t="s">
        <v>319</v>
      </c>
      <c r="D136" s="78">
        <v>16</v>
      </c>
      <c r="E136" s="79"/>
      <c r="F136" s="527"/>
      <c r="G136" s="463">
        <f t="shared" si="4"/>
        <v>0</v>
      </c>
      <c r="H136" s="464"/>
      <c r="I136" s="83"/>
      <c r="J136" s="83"/>
      <c r="K136" s="465"/>
      <c r="L136" s="465"/>
      <c r="M136" s="465"/>
      <c r="N136" s="465"/>
      <c r="O136" s="465"/>
      <c r="P136" s="465"/>
      <c r="Q136" s="465"/>
      <c r="R136" s="465"/>
      <c r="S136" s="465"/>
      <c r="T136" s="465"/>
      <c r="U136" s="465"/>
    </row>
    <row r="137" spans="1:21" s="84" customFormat="1" ht="18.75" hidden="1">
      <c r="A137" s="459">
        <v>136</v>
      </c>
      <c r="B137" s="76" t="s">
        <v>108</v>
      </c>
      <c r="C137" s="77" t="s">
        <v>320</v>
      </c>
      <c r="D137" s="78">
        <v>100</v>
      </c>
      <c r="E137" s="79"/>
      <c r="F137" s="527"/>
      <c r="G137" s="463">
        <f t="shared" si="4"/>
        <v>0</v>
      </c>
      <c r="H137" s="464"/>
      <c r="I137" s="83"/>
      <c r="J137" s="83"/>
      <c r="K137" s="465"/>
      <c r="L137" s="465"/>
      <c r="M137" s="465"/>
      <c r="N137" s="465"/>
      <c r="O137" s="465"/>
      <c r="P137" s="465"/>
      <c r="Q137" s="465"/>
      <c r="R137" s="465"/>
      <c r="S137" s="465"/>
      <c r="T137" s="465"/>
      <c r="U137" s="465"/>
    </row>
    <row r="138" spans="1:21" s="84" customFormat="1" ht="18.75" hidden="1">
      <c r="A138" s="459">
        <v>137</v>
      </c>
      <c r="B138" s="76" t="s">
        <v>109</v>
      </c>
      <c r="C138" s="77" t="s">
        <v>305</v>
      </c>
      <c r="D138" s="78">
        <v>8</v>
      </c>
      <c r="E138" s="79"/>
      <c r="F138" s="528"/>
      <c r="G138" s="463">
        <f t="shared" si="4"/>
        <v>0</v>
      </c>
      <c r="H138" s="464"/>
      <c r="I138" s="83"/>
      <c r="J138" s="83"/>
      <c r="K138" s="465"/>
      <c r="L138" s="465"/>
      <c r="M138" s="465"/>
      <c r="N138" s="465"/>
      <c r="O138" s="465"/>
      <c r="P138" s="465"/>
      <c r="Q138" s="465"/>
      <c r="R138" s="465"/>
      <c r="S138" s="465"/>
      <c r="T138" s="465"/>
      <c r="U138" s="465"/>
    </row>
    <row r="139" spans="1:21" s="84" customFormat="1" ht="18.75" hidden="1">
      <c r="A139" s="459">
        <v>138</v>
      </c>
      <c r="B139" s="76" t="s">
        <v>110</v>
      </c>
      <c r="C139" s="77" t="s">
        <v>320</v>
      </c>
      <c r="D139" s="78">
        <v>80</v>
      </c>
      <c r="E139" s="79"/>
      <c r="F139" s="527"/>
      <c r="G139" s="463">
        <f t="shared" si="4"/>
        <v>0</v>
      </c>
      <c r="H139" s="464"/>
      <c r="I139" s="83"/>
      <c r="J139" s="83"/>
      <c r="K139" s="465"/>
      <c r="L139" s="465"/>
      <c r="M139" s="465"/>
      <c r="N139" s="465"/>
      <c r="O139" s="465"/>
      <c r="P139" s="465"/>
      <c r="Q139" s="465"/>
      <c r="R139" s="465"/>
      <c r="S139" s="465"/>
      <c r="T139" s="465"/>
      <c r="U139" s="465"/>
    </row>
    <row r="140" spans="1:21" ht="18.75" hidden="1">
      <c r="A140" s="459">
        <v>139</v>
      </c>
      <c r="B140" s="76" t="s">
        <v>801</v>
      </c>
      <c r="C140" s="77" t="s">
        <v>326</v>
      </c>
      <c r="D140" s="78">
        <v>10</v>
      </c>
      <c r="E140" s="79"/>
      <c r="F140" s="527"/>
      <c r="G140" s="463">
        <f t="shared" si="4"/>
        <v>0</v>
      </c>
      <c r="H140" s="464"/>
      <c r="I140" s="80"/>
      <c r="J140" s="80"/>
      <c r="K140" s="449"/>
      <c r="L140" s="449"/>
      <c r="M140" s="449"/>
      <c r="N140" s="449"/>
      <c r="O140" s="449"/>
      <c r="P140" s="449"/>
      <c r="Q140" s="449"/>
      <c r="R140" s="449"/>
      <c r="S140" s="449"/>
      <c r="T140" s="449"/>
      <c r="U140" s="449"/>
    </row>
    <row r="141" spans="1:21" ht="18.75" hidden="1">
      <c r="A141" s="459">
        <v>140</v>
      </c>
      <c r="B141" s="76" t="s">
        <v>111</v>
      </c>
      <c r="C141" s="77" t="s">
        <v>305</v>
      </c>
      <c r="D141" s="78">
        <v>1200</v>
      </c>
      <c r="E141" s="79"/>
      <c r="F141" s="527"/>
      <c r="G141" s="463">
        <f t="shared" si="4"/>
        <v>0</v>
      </c>
      <c r="H141" s="464"/>
      <c r="I141" s="80"/>
      <c r="J141" s="80"/>
      <c r="K141" s="449"/>
      <c r="L141" s="449"/>
      <c r="M141" s="449"/>
      <c r="N141" s="449"/>
      <c r="O141" s="449"/>
      <c r="P141" s="449"/>
      <c r="Q141" s="449"/>
      <c r="R141" s="449"/>
      <c r="S141" s="449"/>
      <c r="T141" s="449"/>
      <c r="U141" s="449"/>
    </row>
    <row r="142" spans="1:21" s="84" customFormat="1" ht="18.75" hidden="1">
      <c r="A142" s="459">
        <v>141</v>
      </c>
      <c r="B142" s="76" t="s">
        <v>112</v>
      </c>
      <c r="C142" s="77" t="s">
        <v>305</v>
      </c>
      <c r="D142" s="78">
        <v>10</v>
      </c>
      <c r="E142" s="79"/>
      <c r="F142" s="527"/>
      <c r="G142" s="463">
        <f t="shared" si="4"/>
        <v>0</v>
      </c>
      <c r="H142" s="464"/>
      <c r="I142" s="83"/>
      <c r="J142" s="83"/>
      <c r="K142" s="465"/>
      <c r="L142" s="465"/>
      <c r="M142" s="465"/>
      <c r="N142" s="465"/>
      <c r="O142" s="465"/>
      <c r="P142" s="465"/>
      <c r="Q142" s="465"/>
      <c r="R142" s="465"/>
      <c r="S142" s="465"/>
      <c r="T142" s="465"/>
      <c r="U142" s="465"/>
    </row>
    <row r="143" spans="1:21" ht="18.75">
      <c r="A143" s="459">
        <v>142</v>
      </c>
      <c r="B143" s="76" t="s">
        <v>113</v>
      </c>
      <c r="C143" s="77" t="s">
        <v>305</v>
      </c>
      <c r="D143" s="78">
        <v>5600</v>
      </c>
      <c r="E143" s="79"/>
      <c r="F143" s="527"/>
      <c r="G143" s="463">
        <v>636</v>
      </c>
      <c r="H143" s="464">
        <f t="shared" ref="H143:H184" si="5">D143*G143</f>
        <v>3561600</v>
      </c>
      <c r="I143" s="80"/>
      <c r="J143" s="80"/>
      <c r="K143" s="449"/>
      <c r="L143" s="449"/>
      <c r="M143" s="449"/>
      <c r="N143" s="449"/>
      <c r="O143" s="449"/>
      <c r="P143" s="449"/>
      <c r="Q143" s="449"/>
      <c r="R143" s="449"/>
      <c r="S143" s="449"/>
      <c r="T143" s="449"/>
      <c r="U143" s="449"/>
    </row>
    <row r="144" spans="1:21" ht="18.75" hidden="1">
      <c r="A144" s="459">
        <v>143</v>
      </c>
      <c r="B144" s="76" t="s">
        <v>114</v>
      </c>
      <c r="C144" s="77" t="s">
        <v>305</v>
      </c>
      <c r="D144" s="78">
        <v>8</v>
      </c>
      <c r="E144" s="79"/>
      <c r="F144" s="528"/>
      <c r="G144" s="463">
        <f t="shared" si="4"/>
        <v>0</v>
      </c>
      <c r="H144" s="464"/>
      <c r="I144" s="80"/>
      <c r="J144" s="80"/>
      <c r="K144" s="449"/>
      <c r="L144" s="449"/>
      <c r="M144" s="449"/>
      <c r="N144" s="449"/>
      <c r="O144" s="449"/>
      <c r="P144" s="449"/>
      <c r="Q144" s="449"/>
      <c r="R144" s="449"/>
      <c r="S144" s="449"/>
      <c r="T144" s="449"/>
      <c r="U144" s="449"/>
    </row>
    <row r="145" spans="1:21" ht="18.75" hidden="1">
      <c r="A145" s="459">
        <v>144</v>
      </c>
      <c r="B145" s="76" t="s">
        <v>115</v>
      </c>
      <c r="C145" s="77" t="s">
        <v>305</v>
      </c>
      <c r="D145" s="78">
        <v>200</v>
      </c>
      <c r="E145" s="79"/>
      <c r="F145" s="527"/>
      <c r="G145" s="463">
        <f t="shared" si="4"/>
        <v>0</v>
      </c>
      <c r="H145" s="464"/>
      <c r="I145" s="80"/>
      <c r="J145" s="80"/>
      <c r="K145" s="449"/>
      <c r="L145" s="449"/>
      <c r="M145" s="449"/>
      <c r="N145" s="449"/>
      <c r="O145" s="449"/>
      <c r="P145" s="449"/>
      <c r="Q145" s="449"/>
      <c r="R145" s="449"/>
      <c r="S145" s="449"/>
      <c r="T145" s="449"/>
      <c r="U145" s="449"/>
    </row>
    <row r="146" spans="1:21" ht="18.75">
      <c r="A146" s="459">
        <v>145</v>
      </c>
      <c r="B146" s="76" t="s">
        <v>116</v>
      </c>
      <c r="C146" s="77" t="s">
        <v>321</v>
      </c>
      <c r="D146" s="78">
        <v>60</v>
      </c>
      <c r="E146" s="79"/>
      <c r="F146" s="527"/>
      <c r="G146" s="463">
        <v>29680</v>
      </c>
      <c r="H146" s="464">
        <f t="shared" si="5"/>
        <v>1780800</v>
      </c>
      <c r="I146" s="80"/>
      <c r="J146" s="80"/>
      <c r="K146" s="449"/>
      <c r="L146" s="449"/>
      <c r="M146" s="449"/>
      <c r="N146" s="449"/>
      <c r="O146" s="449"/>
      <c r="P146" s="449"/>
      <c r="Q146" s="449"/>
      <c r="R146" s="449"/>
      <c r="S146" s="449"/>
      <c r="T146" s="449"/>
      <c r="U146" s="449"/>
    </row>
    <row r="147" spans="1:21" ht="18.75">
      <c r="A147" s="459">
        <v>146</v>
      </c>
      <c r="B147" s="76" t="s">
        <v>117</v>
      </c>
      <c r="C147" s="77" t="s">
        <v>316</v>
      </c>
      <c r="D147" s="78">
        <v>40</v>
      </c>
      <c r="E147" s="79"/>
      <c r="F147" s="527"/>
      <c r="G147" s="463">
        <v>1431</v>
      </c>
      <c r="H147" s="464">
        <f t="shared" si="5"/>
        <v>57240</v>
      </c>
      <c r="I147" s="80"/>
      <c r="J147" s="80"/>
      <c r="K147" s="449"/>
      <c r="L147" s="449"/>
      <c r="M147" s="449"/>
      <c r="N147" s="449"/>
      <c r="O147" s="449"/>
      <c r="P147" s="449"/>
      <c r="Q147" s="449"/>
      <c r="R147" s="449"/>
      <c r="S147" s="449"/>
      <c r="T147" s="449"/>
      <c r="U147" s="449"/>
    </row>
    <row r="148" spans="1:21" ht="18.75">
      <c r="A148" s="459">
        <v>147</v>
      </c>
      <c r="B148" s="76" t="s">
        <v>118</v>
      </c>
      <c r="C148" s="77" t="s">
        <v>322</v>
      </c>
      <c r="D148" s="78">
        <v>120</v>
      </c>
      <c r="E148" s="79"/>
      <c r="F148" s="527"/>
      <c r="G148" s="463">
        <v>2756</v>
      </c>
      <c r="H148" s="464">
        <f t="shared" si="5"/>
        <v>330720</v>
      </c>
      <c r="I148" s="80"/>
      <c r="J148" s="80"/>
      <c r="K148" s="449"/>
      <c r="L148" s="449"/>
      <c r="M148" s="449"/>
      <c r="N148" s="449"/>
      <c r="O148" s="449"/>
      <c r="P148" s="449"/>
      <c r="Q148" s="449"/>
      <c r="R148" s="449"/>
      <c r="S148" s="449"/>
      <c r="T148" s="449"/>
      <c r="U148" s="449"/>
    </row>
    <row r="149" spans="1:21" ht="18.75">
      <c r="A149" s="459">
        <v>148</v>
      </c>
      <c r="B149" s="76" t="s">
        <v>119</v>
      </c>
      <c r="C149" s="77" t="s">
        <v>323</v>
      </c>
      <c r="D149" s="78">
        <v>80</v>
      </c>
      <c r="E149" s="79"/>
      <c r="F149" s="527"/>
      <c r="G149" s="463">
        <v>33920</v>
      </c>
      <c r="H149" s="464">
        <f t="shared" si="5"/>
        <v>2713600</v>
      </c>
      <c r="I149" s="80"/>
      <c r="J149" s="80"/>
      <c r="K149" s="449"/>
      <c r="L149" s="449"/>
      <c r="M149" s="449"/>
      <c r="N149" s="449"/>
      <c r="O149" s="449"/>
      <c r="P149" s="449"/>
      <c r="Q149" s="449"/>
      <c r="R149" s="449"/>
      <c r="S149" s="449"/>
      <c r="T149" s="449"/>
      <c r="U149" s="449"/>
    </row>
    <row r="150" spans="1:21" ht="18.75" hidden="1">
      <c r="A150" s="459">
        <v>149</v>
      </c>
      <c r="B150" s="76" t="s">
        <v>802</v>
      </c>
      <c r="C150" s="77" t="s">
        <v>305</v>
      </c>
      <c r="D150" s="78">
        <v>160</v>
      </c>
      <c r="E150" s="79"/>
      <c r="F150" s="527"/>
      <c r="G150" s="463">
        <f t="shared" si="4"/>
        <v>0</v>
      </c>
      <c r="H150" s="464"/>
      <c r="I150" s="80"/>
      <c r="J150" s="80"/>
      <c r="K150" s="449"/>
      <c r="L150" s="449"/>
      <c r="M150" s="449"/>
      <c r="N150" s="449"/>
      <c r="O150" s="449"/>
      <c r="P150" s="449"/>
      <c r="Q150" s="449"/>
      <c r="R150" s="449"/>
      <c r="S150" s="449"/>
      <c r="T150" s="449"/>
      <c r="U150" s="449"/>
    </row>
    <row r="151" spans="1:21" ht="18.75" hidden="1">
      <c r="A151" s="459">
        <v>150</v>
      </c>
      <c r="B151" s="76" t="s">
        <v>803</v>
      </c>
      <c r="C151" s="77"/>
      <c r="D151" s="78">
        <v>100</v>
      </c>
      <c r="E151" s="79"/>
      <c r="F151" s="527"/>
      <c r="G151" s="463">
        <f t="shared" si="4"/>
        <v>0</v>
      </c>
      <c r="H151" s="464"/>
      <c r="I151" s="80"/>
      <c r="J151" s="80"/>
      <c r="K151" s="449"/>
      <c r="L151" s="449"/>
      <c r="M151" s="449"/>
      <c r="N151" s="449"/>
      <c r="O151" s="449"/>
      <c r="P151" s="449"/>
      <c r="Q151" s="449"/>
      <c r="R151" s="449"/>
      <c r="S151" s="449"/>
      <c r="T151" s="449"/>
      <c r="U151" s="449"/>
    </row>
    <row r="152" spans="1:21" ht="18.75" hidden="1">
      <c r="A152" s="459">
        <v>151</v>
      </c>
      <c r="B152" s="76" t="s">
        <v>804</v>
      </c>
      <c r="C152" s="77" t="s">
        <v>305</v>
      </c>
      <c r="D152" s="78">
        <v>200</v>
      </c>
      <c r="E152" s="79"/>
      <c r="F152" s="527"/>
      <c r="G152" s="463">
        <f t="shared" si="4"/>
        <v>0</v>
      </c>
      <c r="H152" s="464"/>
      <c r="I152" s="80"/>
      <c r="J152" s="80"/>
      <c r="K152" s="449"/>
      <c r="L152" s="449"/>
      <c r="M152" s="449"/>
      <c r="N152" s="449"/>
      <c r="O152" s="449"/>
      <c r="P152" s="449"/>
      <c r="Q152" s="449"/>
      <c r="R152" s="449"/>
      <c r="S152" s="449"/>
      <c r="T152" s="449"/>
      <c r="U152" s="449"/>
    </row>
    <row r="153" spans="1:21" ht="18.75" hidden="1">
      <c r="A153" s="459">
        <v>152</v>
      </c>
      <c r="B153" s="76" t="s">
        <v>805</v>
      </c>
      <c r="C153" s="77" t="s">
        <v>305</v>
      </c>
      <c r="D153" s="78">
        <v>400</v>
      </c>
      <c r="E153" s="79"/>
      <c r="F153" s="527"/>
      <c r="G153" s="463">
        <f t="shared" si="4"/>
        <v>0</v>
      </c>
      <c r="H153" s="464"/>
      <c r="I153" s="80"/>
      <c r="J153" s="80"/>
      <c r="K153" s="449"/>
      <c r="L153" s="449"/>
      <c r="M153" s="449"/>
      <c r="N153" s="449"/>
      <c r="O153" s="449"/>
      <c r="P153" s="449"/>
      <c r="Q153" s="449"/>
      <c r="R153" s="449"/>
      <c r="S153" s="449"/>
      <c r="T153" s="449"/>
      <c r="U153" s="449"/>
    </row>
    <row r="154" spans="1:21" ht="18.75" hidden="1">
      <c r="A154" s="459">
        <v>153</v>
      </c>
      <c r="B154" s="76" t="s">
        <v>806</v>
      </c>
      <c r="C154" s="77" t="s">
        <v>305</v>
      </c>
      <c r="D154" s="78">
        <v>200</v>
      </c>
      <c r="E154" s="79"/>
      <c r="F154" s="527"/>
      <c r="G154" s="463">
        <f t="shared" si="4"/>
        <v>0</v>
      </c>
      <c r="H154" s="464"/>
      <c r="I154" s="80"/>
      <c r="J154" s="80"/>
      <c r="K154" s="449"/>
      <c r="L154" s="449"/>
      <c r="M154" s="449"/>
      <c r="N154" s="449"/>
      <c r="O154" s="449"/>
      <c r="P154" s="449"/>
      <c r="Q154" s="449"/>
      <c r="R154" s="449"/>
      <c r="S154" s="449"/>
      <c r="T154" s="449"/>
      <c r="U154" s="449"/>
    </row>
    <row r="155" spans="1:21" ht="18.75" hidden="1">
      <c r="A155" s="459">
        <v>154</v>
      </c>
      <c r="B155" s="76" t="s">
        <v>120</v>
      </c>
      <c r="C155" s="77" t="s">
        <v>305</v>
      </c>
      <c r="D155" s="78">
        <v>200</v>
      </c>
      <c r="E155" s="79"/>
      <c r="F155" s="527"/>
      <c r="G155" s="463">
        <f t="shared" si="4"/>
        <v>0</v>
      </c>
      <c r="H155" s="464"/>
      <c r="I155" s="80"/>
      <c r="J155" s="80"/>
      <c r="K155" s="449"/>
      <c r="L155" s="449"/>
      <c r="M155" s="449"/>
      <c r="N155" s="449"/>
      <c r="O155" s="449"/>
      <c r="P155" s="449"/>
      <c r="Q155" s="449"/>
      <c r="R155" s="449"/>
      <c r="S155" s="449"/>
      <c r="T155" s="449"/>
      <c r="U155" s="449"/>
    </row>
    <row r="156" spans="1:21" ht="18.75" hidden="1">
      <c r="A156" s="459">
        <v>155</v>
      </c>
      <c r="B156" s="76" t="s">
        <v>121</v>
      </c>
      <c r="C156" s="77" t="s">
        <v>22</v>
      </c>
      <c r="D156" s="78">
        <v>4</v>
      </c>
      <c r="E156" s="79"/>
      <c r="F156" s="527"/>
      <c r="G156" s="463">
        <f t="shared" si="4"/>
        <v>0</v>
      </c>
      <c r="H156" s="464"/>
      <c r="I156" s="80"/>
      <c r="J156" s="80"/>
      <c r="K156" s="449"/>
      <c r="L156" s="449"/>
      <c r="M156" s="449"/>
      <c r="N156" s="449"/>
      <c r="O156" s="449"/>
      <c r="P156" s="449"/>
      <c r="Q156" s="449"/>
      <c r="R156" s="449"/>
      <c r="S156" s="449"/>
      <c r="T156" s="449"/>
      <c r="U156" s="449"/>
    </row>
    <row r="157" spans="1:21" ht="18.75" hidden="1">
      <c r="A157" s="459">
        <v>156</v>
      </c>
      <c r="B157" s="76" t="s">
        <v>122</v>
      </c>
      <c r="C157" s="77" t="s">
        <v>324</v>
      </c>
      <c r="D157" s="78">
        <v>200</v>
      </c>
      <c r="E157" s="79"/>
      <c r="F157" s="527"/>
      <c r="G157" s="463">
        <f t="shared" si="4"/>
        <v>0</v>
      </c>
      <c r="H157" s="464"/>
      <c r="I157" s="80"/>
      <c r="J157" s="80"/>
      <c r="K157" s="449"/>
      <c r="L157" s="449"/>
      <c r="M157" s="449"/>
      <c r="N157" s="449"/>
      <c r="O157" s="449"/>
      <c r="P157" s="449"/>
      <c r="Q157" s="449"/>
      <c r="R157" s="449"/>
      <c r="S157" s="449"/>
      <c r="T157" s="449"/>
      <c r="U157" s="449"/>
    </row>
    <row r="158" spans="1:21" ht="18.75" hidden="1">
      <c r="A158" s="459">
        <v>157</v>
      </c>
      <c r="B158" s="76" t="s">
        <v>123</v>
      </c>
      <c r="C158" s="77" t="s">
        <v>305</v>
      </c>
      <c r="D158" s="78">
        <v>48</v>
      </c>
      <c r="E158" s="79"/>
      <c r="F158" s="527"/>
      <c r="G158" s="463">
        <f t="shared" si="4"/>
        <v>0</v>
      </c>
      <c r="H158" s="464"/>
      <c r="I158" s="80"/>
      <c r="J158" s="80"/>
      <c r="K158" s="449"/>
      <c r="L158" s="449"/>
      <c r="M158" s="449"/>
      <c r="N158" s="449"/>
      <c r="O158" s="449"/>
      <c r="P158" s="449"/>
      <c r="Q158" s="449"/>
      <c r="R158" s="449"/>
      <c r="S158" s="449"/>
      <c r="T158" s="449"/>
      <c r="U158" s="449"/>
    </row>
    <row r="159" spans="1:21" ht="18.75" hidden="1">
      <c r="A159" s="459">
        <v>158</v>
      </c>
      <c r="B159" s="76" t="s">
        <v>124</v>
      </c>
      <c r="C159" s="77" t="s">
        <v>305</v>
      </c>
      <c r="D159" s="78">
        <v>48</v>
      </c>
      <c r="E159" s="79"/>
      <c r="F159" s="527"/>
      <c r="G159" s="463">
        <f t="shared" si="4"/>
        <v>0</v>
      </c>
      <c r="H159" s="464"/>
      <c r="I159" s="80"/>
      <c r="J159" s="80"/>
      <c r="K159" s="449"/>
      <c r="L159" s="449"/>
      <c r="M159" s="449"/>
      <c r="N159" s="449"/>
      <c r="O159" s="449"/>
      <c r="P159" s="449"/>
      <c r="Q159" s="449"/>
      <c r="R159" s="449"/>
      <c r="S159" s="449"/>
      <c r="T159" s="449"/>
      <c r="U159" s="449"/>
    </row>
    <row r="160" spans="1:21" ht="18.75" hidden="1">
      <c r="A160" s="459">
        <v>159</v>
      </c>
      <c r="B160" s="76" t="s">
        <v>125</v>
      </c>
      <c r="C160" s="77" t="s">
        <v>305</v>
      </c>
      <c r="D160" s="78">
        <v>40</v>
      </c>
      <c r="E160" s="79"/>
      <c r="F160" s="527"/>
      <c r="G160" s="463">
        <f t="shared" si="4"/>
        <v>0</v>
      </c>
      <c r="H160" s="464"/>
      <c r="I160" s="80"/>
      <c r="J160" s="80"/>
      <c r="K160" s="449"/>
      <c r="L160" s="449"/>
      <c r="M160" s="449"/>
      <c r="N160" s="449"/>
      <c r="O160" s="449"/>
      <c r="P160" s="449"/>
      <c r="Q160" s="449"/>
      <c r="R160" s="449"/>
      <c r="S160" s="449"/>
      <c r="T160" s="449"/>
      <c r="U160" s="449"/>
    </row>
    <row r="161" spans="1:21" ht="18.75" hidden="1">
      <c r="A161" s="459">
        <v>160</v>
      </c>
      <c r="B161" s="76" t="s">
        <v>126</v>
      </c>
      <c r="C161" s="77" t="s">
        <v>305</v>
      </c>
      <c r="D161" s="78">
        <v>250</v>
      </c>
      <c r="E161" s="79"/>
      <c r="F161" s="532"/>
      <c r="G161" s="463">
        <f t="shared" si="4"/>
        <v>0</v>
      </c>
      <c r="H161" s="464"/>
      <c r="I161" s="80"/>
      <c r="J161" s="80"/>
      <c r="K161" s="449"/>
      <c r="L161" s="449"/>
      <c r="M161" s="449"/>
      <c r="N161" s="449"/>
      <c r="O161" s="449"/>
      <c r="P161" s="449"/>
      <c r="Q161" s="449"/>
      <c r="R161" s="449"/>
      <c r="S161" s="449"/>
      <c r="T161" s="449"/>
      <c r="U161" s="449"/>
    </row>
    <row r="162" spans="1:21" ht="18.75" hidden="1">
      <c r="A162" s="459">
        <v>161</v>
      </c>
      <c r="B162" s="76" t="s">
        <v>127</v>
      </c>
      <c r="C162" s="77" t="s">
        <v>325</v>
      </c>
      <c r="D162" s="78">
        <v>4</v>
      </c>
      <c r="E162" s="79"/>
      <c r="F162" s="527"/>
      <c r="G162" s="463">
        <f t="shared" si="4"/>
        <v>0</v>
      </c>
      <c r="H162" s="464"/>
      <c r="I162" s="80"/>
      <c r="J162" s="80"/>
      <c r="K162" s="449"/>
      <c r="L162" s="449"/>
      <c r="M162" s="449"/>
      <c r="N162" s="449"/>
      <c r="O162" s="449"/>
      <c r="P162" s="449"/>
      <c r="Q162" s="449"/>
      <c r="R162" s="449"/>
      <c r="S162" s="449"/>
      <c r="T162" s="449"/>
      <c r="U162" s="449"/>
    </row>
    <row r="163" spans="1:21" ht="18.75" hidden="1">
      <c r="A163" s="459">
        <v>162</v>
      </c>
      <c r="B163" s="76" t="s">
        <v>128</v>
      </c>
      <c r="C163" s="77" t="s">
        <v>305</v>
      </c>
      <c r="D163" s="78">
        <v>30</v>
      </c>
      <c r="E163" s="79"/>
      <c r="F163" s="527"/>
      <c r="G163" s="463">
        <f t="shared" si="4"/>
        <v>0</v>
      </c>
      <c r="H163" s="464"/>
      <c r="I163" s="80"/>
      <c r="J163" s="80"/>
      <c r="K163" s="449"/>
      <c r="L163" s="449"/>
      <c r="M163" s="449"/>
      <c r="N163" s="449"/>
      <c r="O163" s="449"/>
      <c r="P163" s="449"/>
      <c r="Q163" s="449"/>
      <c r="R163" s="449"/>
      <c r="S163" s="449"/>
      <c r="T163" s="449"/>
      <c r="U163" s="449"/>
    </row>
    <row r="164" spans="1:21" s="97" customFormat="1" ht="18.75" hidden="1">
      <c r="A164" s="459">
        <v>163</v>
      </c>
      <c r="B164" s="76" t="s">
        <v>129</v>
      </c>
      <c r="C164" s="77" t="s">
        <v>305</v>
      </c>
      <c r="D164" s="78">
        <v>200</v>
      </c>
      <c r="E164" s="79"/>
      <c r="F164" s="533"/>
      <c r="G164" s="463">
        <f t="shared" si="4"/>
        <v>0</v>
      </c>
      <c r="H164" s="464"/>
      <c r="I164" s="98"/>
      <c r="J164" s="98"/>
      <c r="K164" s="482"/>
      <c r="L164" s="482"/>
      <c r="M164" s="482"/>
      <c r="N164" s="482"/>
      <c r="O164" s="482"/>
      <c r="P164" s="482"/>
      <c r="Q164" s="482"/>
      <c r="R164" s="482"/>
      <c r="S164" s="482"/>
      <c r="T164" s="482"/>
      <c r="U164" s="482"/>
    </row>
    <row r="165" spans="1:21" s="97" customFormat="1" ht="18.75" hidden="1">
      <c r="A165" s="459">
        <v>164</v>
      </c>
      <c r="B165" s="76" t="s">
        <v>130</v>
      </c>
      <c r="C165" s="77" t="s">
        <v>305</v>
      </c>
      <c r="D165" s="78">
        <v>6000</v>
      </c>
      <c r="E165" s="79"/>
      <c r="F165" s="533"/>
      <c r="G165" s="463">
        <f t="shared" si="4"/>
        <v>0</v>
      </c>
      <c r="H165" s="464"/>
      <c r="I165" s="98"/>
      <c r="J165" s="98"/>
      <c r="K165" s="482"/>
      <c r="L165" s="482"/>
      <c r="M165" s="482"/>
      <c r="N165" s="482"/>
      <c r="O165" s="482"/>
      <c r="P165" s="482"/>
      <c r="Q165" s="482"/>
      <c r="R165" s="482"/>
      <c r="S165" s="482"/>
      <c r="T165" s="482"/>
      <c r="U165" s="482"/>
    </row>
    <row r="166" spans="1:21" s="97" customFormat="1" ht="18.75" hidden="1">
      <c r="A166" s="459">
        <v>165</v>
      </c>
      <c r="B166" s="76" t="s">
        <v>131</v>
      </c>
      <c r="C166" s="77" t="s">
        <v>326</v>
      </c>
      <c r="D166" s="78">
        <v>40</v>
      </c>
      <c r="E166" s="79"/>
      <c r="F166" s="533"/>
      <c r="G166" s="463">
        <f t="shared" si="4"/>
        <v>0</v>
      </c>
      <c r="H166" s="464"/>
      <c r="I166" s="98"/>
      <c r="J166" s="98"/>
      <c r="K166" s="482"/>
      <c r="L166" s="482"/>
      <c r="M166" s="482"/>
      <c r="N166" s="482"/>
      <c r="O166" s="482"/>
      <c r="P166" s="482"/>
      <c r="Q166" s="482"/>
      <c r="R166" s="482"/>
      <c r="S166" s="482"/>
      <c r="T166" s="482"/>
      <c r="U166" s="482"/>
    </row>
    <row r="167" spans="1:21" ht="18.75">
      <c r="A167" s="459">
        <v>166</v>
      </c>
      <c r="B167" s="76" t="s">
        <v>132</v>
      </c>
      <c r="C167" s="77" t="s">
        <v>327</v>
      </c>
      <c r="D167" s="78">
        <v>120</v>
      </c>
      <c r="E167" s="79"/>
      <c r="F167" s="527"/>
      <c r="G167" s="463">
        <v>36888</v>
      </c>
      <c r="H167" s="464">
        <f t="shared" si="5"/>
        <v>4426560</v>
      </c>
      <c r="I167" s="80"/>
      <c r="J167" s="80"/>
      <c r="K167" s="449"/>
      <c r="L167" s="449"/>
      <c r="M167" s="449"/>
      <c r="N167" s="449"/>
      <c r="O167" s="449"/>
      <c r="P167" s="449"/>
      <c r="Q167" s="449"/>
      <c r="R167" s="449"/>
      <c r="S167" s="449"/>
      <c r="T167" s="449"/>
      <c r="U167" s="449"/>
    </row>
    <row r="168" spans="1:21" s="97" customFormat="1" ht="18.75" hidden="1">
      <c r="A168" s="459">
        <v>167</v>
      </c>
      <c r="B168" s="76" t="s">
        <v>133</v>
      </c>
      <c r="C168" s="77" t="s">
        <v>328</v>
      </c>
      <c r="D168" s="78">
        <v>20</v>
      </c>
      <c r="E168" s="79"/>
      <c r="F168" s="533"/>
      <c r="G168" s="463">
        <f t="shared" si="4"/>
        <v>0</v>
      </c>
      <c r="H168" s="464"/>
      <c r="I168" s="98"/>
      <c r="J168" s="98"/>
      <c r="K168" s="482"/>
      <c r="L168" s="482"/>
      <c r="M168" s="482"/>
      <c r="N168" s="482"/>
      <c r="O168" s="482"/>
      <c r="P168" s="482"/>
      <c r="Q168" s="482"/>
      <c r="R168" s="482"/>
      <c r="S168" s="482"/>
      <c r="T168" s="482"/>
      <c r="U168" s="482"/>
    </row>
    <row r="169" spans="1:21" s="97" customFormat="1" ht="18.75" hidden="1">
      <c r="A169" s="459">
        <v>168</v>
      </c>
      <c r="B169" s="76" t="s">
        <v>134</v>
      </c>
      <c r="C169" s="77" t="s">
        <v>329</v>
      </c>
      <c r="D169" s="78">
        <v>40</v>
      </c>
      <c r="E169" s="79"/>
      <c r="F169" s="533"/>
      <c r="G169" s="463">
        <f t="shared" si="4"/>
        <v>0</v>
      </c>
      <c r="H169" s="464"/>
      <c r="I169" s="98"/>
      <c r="J169" s="98"/>
      <c r="K169" s="482"/>
      <c r="L169" s="482"/>
      <c r="M169" s="482"/>
      <c r="N169" s="482"/>
      <c r="O169" s="482"/>
      <c r="P169" s="482"/>
      <c r="Q169" s="482"/>
      <c r="R169" s="482"/>
      <c r="S169" s="482"/>
      <c r="T169" s="482"/>
      <c r="U169" s="482"/>
    </row>
    <row r="170" spans="1:21" s="97" customFormat="1" ht="18.75" hidden="1">
      <c r="A170" s="459">
        <v>169</v>
      </c>
      <c r="B170" s="76" t="s">
        <v>134</v>
      </c>
      <c r="C170" s="77" t="s">
        <v>330</v>
      </c>
      <c r="D170" s="78">
        <v>40</v>
      </c>
      <c r="E170" s="79"/>
      <c r="F170" s="533"/>
      <c r="G170" s="463">
        <f t="shared" si="4"/>
        <v>0</v>
      </c>
      <c r="H170" s="464"/>
      <c r="I170" s="98"/>
      <c r="J170" s="98"/>
      <c r="K170" s="482"/>
      <c r="L170" s="482"/>
      <c r="M170" s="482"/>
      <c r="N170" s="482"/>
      <c r="O170" s="482"/>
      <c r="P170" s="482"/>
      <c r="Q170" s="482"/>
      <c r="R170" s="482"/>
      <c r="S170" s="482"/>
      <c r="T170" s="482"/>
      <c r="U170" s="482"/>
    </row>
    <row r="171" spans="1:21" ht="18.75" hidden="1">
      <c r="A171" s="459">
        <v>170</v>
      </c>
      <c r="B171" s="87" t="s">
        <v>135</v>
      </c>
      <c r="C171" s="86" t="s">
        <v>900</v>
      </c>
      <c r="D171" s="78">
        <v>40</v>
      </c>
      <c r="E171" s="79"/>
      <c r="F171" s="527"/>
      <c r="G171" s="463">
        <f t="shared" si="4"/>
        <v>0</v>
      </c>
      <c r="H171" s="464"/>
      <c r="I171" s="80"/>
      <c r="J171" s="80"/>
      <c r="K171" s="449"/>
      <c r="L171" s="449"/>
      <c r="M171" s="449"/>
      <c r="N171" s="449"/>
      <c r="O171" s="449"/>
      <c r="P171" s="449"/>
      <c r="Q171" s="449"/>
      <c r="R171" s="449"/>
      <c r="S171" s="449"/>
      <c r="T171" s="449"/>
      <c r="U171" s="449"/>
    </row>
    <row r="172" spans="1:21" ht="18.75" hidden="1">
      <c r="A172" s="459">
        <v>171</v>
      </c>
      <c r="B172" s="76" t="s">
        <v>136</v>
      </c>
      <c r="C172" s="77" t="s">
        <v>897</v>
      </c>
      <c r="D172" s="78">
        <v>4</v>
      </c>
      <c r="E172" s="79"/>
      <c r="F172" s="527"/>
      <c r="G172" s="463">
        <f t="shared" si="4"/>
        <v>0</v>
      </c>
      <c r="H172" s="464"/>
      <c r="I172" s="80"/>
      <c r="J172" s="80"/>
      <c r="K172" s="449"/>
      <c r="L172" s="449"/>
      <c r="M172" s="449"/>
      <c r="N172" s="449"/>
      <c r="O172" s="449"/>
      <c r="P172" s="449"/>
      <c r="Q172" s="449"/>
      <c r="R172" s="449"/>
      <c r="S172" s="449"/>
      <c r="T172" s="449"/>
      <c r="U172" s="449"/>
    </row>
    <row r="173" spans="1:21" ht="18.75">
      <c r="A173" s="459">
        <v>172</v>
      </c>
      <c r="B173" s="76" t="s">
        <v>137</v>
      </c>
      <c r="C173" s="77" t="s">
        <v>332</v>
      </c>
      <c r="D173" s="78">
        <v>240</v>
      </c>
      <c r="E173" s="79"/>
      <c r="F173" s="527"/>
      <c r="G173" s="463">
        <v>5840.6</v>
      </c>
      <c r="H173" s="464">
        <f t="shared" si="5"/>
        <v>1401744</v>
      </c>
      <c r="I173" s="80"/>
      <c r="J173" s="80"/>
      <c r="K173" s="449"/>
      <c r="L173" s="449"/>
      <c r="M173" s="449"/>
      <c r="N173" s="449"/>
      <c r="O173" s="449"/>
      <c r="P173" s="449"/>
      <c r="Q173" s="449"/>
      <c r="R173" s="449"/>
      <c r="S173" s="449"/>
      <c r="T173" s="449"/>
      <c r="U173" s="449"/>
    </row>
    <row r="174" spans="1:21" ht="18.75">
      <c r="A174" s="459">
        <v>173</v>
      </c>
      <c r="B174" s="76" t="s">
        <v>138</v>
      </c>
      <c r="C174" s="77" t="s">
        <v>333</v>
      </c>
      <c r="D174" s="78">
        <v>24</v>
      </c>
      <c r="E174" s="79"/>
      <c r="F174" s="527"/>
      <c r="G174" s="463">
        <v>9713.84</v>
      </c>
      <c r="H174" s="464">
        <f t="shared" si="5"/>
        <v>233132.16</v>
      </c>
      <c r="I174" s="80"/>
      <c r="J174" s="80"/>
      <c r="K174" s="449"/>
      <c r="L174" s="449"/>
      <c r="M174" s="449"/>
      <c r="N174" s="449"/>
      <c r="O174" s="449"/>
      <c r="P174" s="449"/>
      <c r="Q174" s="449"/>
      <c r="R174" s="449"/>
      <c r="S174" s="449"/>
      <c r="T174" s="449"/>
      <c r="U174" s="449"/>
    </row>
    <row r="175" spans="1:21" ht="18.75">
      <c r="A175" s="459">
        <v>174</v>
      </c>
      <c r="B175" s="76" t="s">
        <v>139</v>
      </c>
      <c r="C175" s="77" t="s">
        <v>333</v>
      </c>
      <c r="D175" s="78">
        <v>800</v>
      </c>
      <c r="E175" s="79"/>
      <c r="F175" s="527"/>
      <c r="G175" s="463">
        <v>9713.84</v>
      </c>
      <c r="H175" s="464">
        <f t="shared" si="5"/>
        <v>7771072</v>
      </c>
      <c r="I175" s="80"/>
      <c r="J175" s="80"/>
      <c r="K175" s="449"/>
      <c r="L175" s="449"/>
      <c r="M175" s="449"/>
      <c r="N175" s="449"/>
      <c r="O175" s="449"/>
      <c r="P175" s="449"/>
      <c r="Q175" s="449"/>
      <c r="R175" s="449"/>
      <c r="S175" s="449"/>
      <c r="T175" s="449"/>
      <c r="U175" s="449"/>
    </row>
    <row r="176" spans="1:21" ht="18.75">
      <c r="A176" s="459">
        <v>175</v>
      </c>
      <c r="B176" s="76" t="s">
        <v>140</v>
      </c>
      <c r="C176" s="77" t="s">
        <v>333</v>
      </c>
      <c r="D176" s="78">
        <v>800</v>
      </c>
      <c r="E176" s="79"/>
      <c r="F176" s="527"/>
      <c r="G176" s="463">
        <v>9713.84</v>
      </c>
      <c r="H176" s="464">
        <f t="shared" si="5"/>
        <v>7771072</v>
      </c>
      <c r="I176" s="80"/>
      <c r="J176" s="80"/>
      <c r="K176" s="449"/>
      <c r="L176" s="449"/>
      <c r="M176" s="449"/>
      <c r="N176" s="449"/>
      <c r="O176" s="449"/>
      <c r="P176" s="449"/>
      <c r="Q176" s="449"/>
      <c r="R176" s="449"/>
      <c r="S176" s="449"/>
      <c r="T176" s="449"/>
      <c r="U176" s="449"/>
    </row>
    <row r="177" spans="1:21" ht="18.75">
      <c r="A177" s="459">
        <v>176</v>
      </c>
      <c r="B177" s="76" t="s">
        <v>141</v>
      </c>
      <c r="C177" s="77" t="s">
        <v>333</v>
      </c>
      <c r="D177" s="78">
        <v>40</v>
      </c>
      <c r="E177" s="79"/>
      <c r="F177" s="527"/>
      <c r="G177" s="463">
        <v>32891.800000000003</v>
      </c>
      <c r="H177" s="464">
        <f t="shared" si="5"/>
        <v>1315672</v>
      </c>
      <c r="I177" s="80"/>
      <c r="J177" s="80"/>
      <c r="K177" s="449"/>
      <c r="L177" s="449"/>
      <c r="M177" s="449"/>
      <c r="N177" s="449"/>
      <c r="O177" s="449"/>
      <c r="P177" s="449"/>
      <c r="Q177" s="449"/>
      <c r="R177" s="449"/>
      <c r="S177" s="449"/>
      <c r="T177" s="449"/>
      <c r="U177" s="449"/>
    </row>
    <row r="178" spans="1:21" ht="18.75">
      <c r="A178" s="459">
        <v>177</v>
      </c>
      <c r="B178" s="76" t="s">
        <v>142</v>
      </c>
      <c r="C178" s="77" t="s">
        <v>333</v>
      </c>
      <c r="D178" s="78">
        <v>60</v>
      </c>
      <c r="E178" s="79"/>
      <c r="F178" s="527"/>
      <c r="G178" s="463">
        <v>32891.800000000003</v>
      </c>
      <c r="H178" s="464">
        <f t="shared" si="5"/>
        <v>1973508.0000000002</v>
      </c>
      <c r="I178" s="80"/>
      <c r="J178" s="80"/>
      <c r="K178" s="449"/>
      <c r="L178" s="449"/>
      <c r="M178" s="449"/>
      <c r="N178" s="449"/>
      <c r="O178" s="449"/>
      <c r="P178" s="449"/>
      <c r="Q178" s="449"/>
      <c r="R178" s="449"/>
      <c r="S178" s="449"/>
      <c r="T178" s="449"/>
      <c r="U178" s="449"/>
    </row>
    <row r="179" spans="1:21" ht="18.75">
      <c r="A179" s="459">
        <v>178</v>
      </c>
      <c r="B179" s="76" t="s">
        <v>143</v>
      </c>
      <c r="C179" s="77" t="s">
        <v>333</v>
      </c>
      <c r="D179" s="78">
        <v>60</v>
      </c>
      <c r="E179" s="79"/>
      <c r="F179" s="527"/>
      <c r="G179" s="463">
        <v>32891.800000000003</v>
      </c>
      <c r="H179" s="464">
        <f t="shared" si="5"/>
        <v>1973508.0000000002</v>
      </c>
      <c r="I179" s="80"/>
      <c r="J179" s="80"/>
      <c r="K179" s="449"/>
      <c r="L179" s="449"/>
      <c r="M179" s="449"/>
      <c r="N179" s="449"/>
      <c r="O179" s="449"/>
      <c r="P179" s="449"/>
      <c r="Q179" s="449"/>
      <c r="R179" s="449"/>
      <c r="S179" s="449"/>
      <c r="T179" s="449"/>
      <c r="U179" s="449"/>
    </row>
    <row r="180" spans="1:21" ht="18.75">
      <c r="A180" s="459">
        <v>179</v>
      </c>
      <c r="B180" s="76" t="s">
        <v>144</v>
      </c>
      <c r="C180" s="77" t="s">
        <v>333</v>
      </c>
      <c r="D180" s="78">
        <v>80</v>
      </c>
      <c r="E180" s="79"/>
      <c r="F180" s="527"/>
      <c r="G180" s="463">
        <v>32891.800000000003</v>
      </c>
      <c r="H180" s="464">
        <f t="shared" si="5"/>
        <v>2631344</v>
      </c>
      <c r="I180" s="80"/>
      <c r="J180" s="80"/>
      <c r="K180" s="449"/>
      <c r="L180" s="449"/>
      <c r="M180" s="449"/>
      <c r="N180" s="449"/>
      <c r="O180" s="449"/>
      <c r="P180" s="449"/>
      <c r="Q180" s="449"/>
      <c r="R180" s="449"/>
      <c r="S180" s="449"/>
      <c r="T180" s="449"/>
      <c r="U180" s="449"/>
    </row>
    <row r="181" spans="1:21" ht="18.75">
      <c r="A181" s="459">
        <v>180</v>
      </c>
      <c r="B181" s="76" t="s">
        <v>145</v>
      </c>
      <c r="C181" s="77" t="s">
        <v>333</v>
      </c>
      <c r="D181" s="78">
        <v>24</v>
      </c>
      <c r="E181" s="79"/>
      <c r="F181" s="527"/>
      <c r="G181" s="463">
        <v>32891.800000000003</v>
      </c>
      <c r="H181" s="464">
        <f t="shared" si="5"/>
        <v>789403.20000000007</v>
      </c>
      <c r="I181" s="80"/>
      <c r="J181" s="80"/>
      <c r="K181" s="449"/>
      <c r="L181" s="449"/>
      <c r="M181" s="449"/>
      <c r="N181" s="449"/>
      <c r="O181" s="449"/>
      <c r="P181" s="449"/>
      <c r="Q181" s="449"/>
      <c r="R181" s="449"/>
      <c r="S181" s="449"/>
      <c r="T181" s="449"/>
      <c r="U181" s="449"/>
    </row>
    <row r="182" spans="1:21" ht="18.75">
      <c r="A182" s="459">
        <v>181</v>
      </c>
      <c r="B182" s="76" t="s">
        <v>146</v>
      </c>
      <c r="C182" s="77" t="s">
        <v>333</v>
      </c>
      <c r="D182" s="78">
        <v>12</v>
      </c>
      <c r="E182" s="79"/>
      <c r="F182" s="527"/>
      <c r="G182" s="463">
        <v>13525.6</v>
      </c>
      <c r="H182" s="464">
        <f t="shared" si="5"/>
        <v>162307.20000000001</v>
      </c>
      <c r="I182" s="80"/>
      <c r="J182" s="80"/>
      <c r="K182" s="449"/>
      <c r="L182" s="449"/>
      <c r="M182" s="449"/>
      <c r="N182" s="449"/>
      <c r="O182" s="449"/>
      <c r="P182" s="449"/>
      <c r="Q182" s="449"/>
      <c r="R182" s="449"/>
      <c r="S182" s="449"/>
      <c r="T182" s="449"/>
      <c r="U182" s="449"/>
    </row>
    <row r="183" spans="1:21" s="88" customFormat="1" ht="18.75">
      <c r="A183" s="459">
        <v>182</v>
      </c>
      <c r="B183" s="76" t="s">
        <v>147</v>
      </c>
      <c r="C183" s="77" t="s">
        <v>333</v>
      </c>
      <c r="D183" s="78">
        <v>12</v>
      </c>
      <c r="E183" s="79"/>
      <c r="F183" s="530"/>
      <c r="G183" s="463">
        <v>13525.6</v>
      </c>
      <c r="H183" s="464">
        <f t="shared" si="5"/>
        <v>162307.20000000001</v>
      </c>
      <c r="I183" s="89"/>
      <c r="J183" s="89"/>
      <c r="K183" s="467"/>
      <c r="L183" s="467"/>
      <c r="M183" s="467"/>
      <c r="N183" s="467"/>
      <c r="O183" s="467"/>
      <c r="P183" s="467"/>
      <c r="Q183" s="467"/>
      <c r="R183" s="467"/>
      <c r="S183" s="467"/>
      <c r="T183" s="467"/>
      <c r="U183" s="467"/>
    </row>
    <row r="184" spans="1:21" s="97" customFormat="1" ht="18.75">
      <c r="A184" s="459">
        <v>183</v>
      </c>
      <c r="B184" s="76" t="s">
        <v>148</v>
      </c>
      <c r="C184" s="77" t="s">
        <v>333</v>
      </c>
      <c r="D184" s="78">
        <v>20</v>
      </c>
      <c r="E184" s="79"/>
      <c r="F184" s="533"/>
      <c r="G184" s="463">
        <v>13525.6</v>
      </c>
      <c r="H184" s="464">
        <f t="shared" si="5"/>
        <v>270512</v>
      </c>
      <c r="I184" s="98"/>
      <c r="J184" s="98"/>
      <c r="K184" s="482"/>
      <c r="L184" s="482"/>
      <c r="M184" s="482"/>
      <c r="N184" s="482"/>
      <c r="O184" s="482"/>
      <c r="P184" s="482"/>
      <c r="Q184" s="482"/>
      <c r="R184" s="482"/>
      <c r="S184" s="482"/>
      <c r="T184" s="482"/>
      <c r="U184" s="482"/>
    </row>
    <row r="185" spans="1:21" s="93" customFormat="1" ht="18.75" hidden="1">
      <c r="A185" s="459">
        <v>184</v>
      </c>
      <c r="B185" s="76" t="s">
        <v>149</v>
      </c>
      <c r="C185" s="77" t="s">
        <v>305</v>
      </c>
      <c r="D185" s="78">
        <v>300</v>
      </c>
      <c r="E185" s="79"/>
      <c r="F185" s="533"/>
      <c r="G185" s="463">
        <f t="shared" si="4"/>
        <v>0</v>
      </c>
      <c r="H185" s="464"/>
      <c r="I185" s="474"/>
      <c r="J185" s="474"/>
      <c r="K185" s="475"/>
      <c r="L185" s="475"/>
      <c r="M185" s="475"/>
      <c r="N185" s="475"/>
      <c r="O185" s="475"/>
      <c r="P185" s="475"/>
      <c r="Q185" s="475"/>
      <c r="R185" s="475"/>
      <c r="S185" s="475"/>
      <c r="T185" s="475"/>
      <c r="U185" s="475"/>
    </row>
    <row r="186" spans="1:21" s="97" customFormat="1" ht="18.75" hidden="1">
      <c r="A186" s="459">
        <v>185</v>
      </c>
      <c r="B186" s="76" t="s">
        <v>150</v>
      </c>
      <c r="C186" s="77" t="s">
        <v>305</v>
      </c>
      <c r="D186" s="78">
        <v>120</v>
      </c>
      <c r="E186" s="79"/>
      <c r="F186" s="533"/>
      <c r="G186" s="463">
        <f t="shared" si="4"/>
        <v>0</v>
      </c>
      <c r="H186" s="464"/>
      <c r="I186" s="98"/>
      <c r="J186" s="98"/>
      <c r="K186" s="482"/>
      <c r="L186" s="482"/>
      <c r="M186" s="482"/>
      <c r="N186" s="482"/>
      <c r="O186" s="482"/>
      <c r="P186" s="482"/>
      <c r="Q186" s="482"/>
      <c r="R186" s="482"/>
      <c r="S186" s="482"/>
      <c r="T186" s="482"/>
      <c r="U186" s="482"/>
    </row>
    <row r="187" spans="1:21" ht="18.75" hidden="1">
      <c r="A187" s="459">
        <v>186</v>
      </c>
      <c r="B187" s="76" t="s">
        <v>151</v>
      </c>
      <c r="C187" s="77" t="s">
        <v>305</v>
      </c>
      <c r="D187" s="78">
        <v>200</v>
      </c>
      <c r="E187" s="79"/>
      <c r="F187" s="527"/>
      <c r="G187" s="463">
        <f t="shared" si="4"/>
        <v>0</v>
      </c>
      <c r="H187" s="464"/>
      <c r="I187" s="80"/>
      <c r="J187" s="80"/>
      <c r="K187" s="449"/>
      <c r="L187" s="449"/>
      <c r="M187" s="449"/>
      <c r="N187" s="449"/>
      <c r="O187" s="449"/>
      <c r="P187" s="449"/>
      <c r="Q187" s="449"/>
      <c r="R187" s="449"/>
      <c r="S187" s="449"/>
      <c r="T187" s="449"/>
      <c r="U187" s="449"/>
    </row>
    <row r="188" spans="1:21" s="93" customFormat="1" ht="18.75" hidden="1">
      <c r="A188" s="459">
        <v>187</v>
      </c>
      <c r="B188" s="87" t="s">
        <v>807</v>
      </c>
      <c r="C188" s="86" t="s">
        <v>305</v>
      </c>
      <c r="D188" s="78">
        <v>4</v>
      </c>
      <c r="E188" s="79"/>
      <c r="F188" s="531"/>
      <c r="G188" s="463">
        <f t="shared" si="4"/>
        <v>0</v>
      </c>
      <c r="H188" s="464"/>
      <c r="I188" s="474"/>
      <c r="J188" s="474"/>
      <c r="K188" s="475"/>
      <c r="L188" s="475"/>
      <c r="M188" s="475"/>
      <c r="N188" s="475"/>
      <c r="O188" s="475"/>
      <c r="P188" s="475"/>
      <c r="Q188" s="475"/>
      <c r="R188" s="475"/>
      <c r="S188" s="475"/>
      <c r="T188" s="475"/>
      <c r="U188" s="475"/>
    </row>
    <row r="189" spans="1:21" s="90" customFormat="1" ht="18.75" hidden="1">
      <c r="A189" s="459">
        <v>188</v>
      </c>
      <c r="B189" s="87" t="s">
        <v>808</v>
      </c>
      <c r="C189" s="86" t="s">
        <v>305</v>
      </c>
      <c r="D189" s="78">
        <v>4</v>
      </c>
      <c r="E189" s="79"/>
      <c r="F189" s="527"/>
      <c r="G189" s="463">
        <f t="shared" si="4"/>
        <v>0</v>
      </c>
      <c r="H189" s="464"/>
      <c r="I189" s="96"/>
      <c r="J189" s="96"/>
      <c r="K189" s="468"/>
      <c r="L189" s="468"/>
      <c r="M189" s="468"/>
      <c r="N189" s="468"/>
      <c r="O189" s="468"/>
      <c r="P189" s="468"/>
      <c r="Q189" s="468"/>
      <c r="R189" s="468"/>
      <c r="S189" s="468"/>
      <c r="T189" s="468"/>
      <c r="U189" s="468"/>
    </row>
    <row r="190" spans="1:21" s="93" customFormat="1" ht="18.75" hidden="1">
      <c r="A190" s="459">
        <v>189</v>
      </c>
      <c r="B190" s="87" t="s">
        <v>809</v>
      </c>
      <c r="C190" s="86" t="s">
        <v>305</v>
      </c>
      <c r="D190" s="78">
        <v>4</v>
      </c>
      <c r="E190" s="79"/>
      <c r="F190" s="531"/>
      <c r="G190" s="463">
        <f t="shared" si="4"/>
        <v>0</v>
      </c>
      <c r="H190" s="464"/>
      <c r="I190" s="474"/>
      <c r="J190" s="474"/>
      <c r="K190" s="475"/>
      <c r="L190" s="475"/>
      <c r="M190" s="475"/>
      <c r="N190" s="475"/>
      <c r="O190" s="475"/>
      <c r="P190" s="475"/>
      <c r="Q190" s="475"/>
      <c r="R190" s="475"/>
      <c r="S190" s="475"/>
      <c r="T190" s="475"/>
      <c r="U190" s="475"/>
    </row>
    <row r="191" spans="1:21" s="93" customFormat="1" ht="18.75" hidden="1">
      <c r="A191" s="459">
        <v>190</v>
      </c>
      <c r="B191" s="76" t="s">
        <v>152</v>
      </c>
      <c r="C191" s="77" t="s">
        <v>305</v>
      </c>
      <c r="D191" s="78">
        <v>8</v>
      </c>
      <c r="E191" s="79"/>
      <c r="F191" s="531"/>
      <c r="G191" s="463">
        <f t="shared" si="4"/>
        <v>0</v>
      </c>
      <c r="H191" s="464"/>
      <c r="I191" s="474"/>
      <c r="J191" s="474"/>
      <c r="K191" s="475"/>
      <c r="L191" s="475"/>
      <c r="M191" s="475"/>
      <c r="N191" s="475"/>
      <c r="O191" s="475"/>
      <c r="P191" s="475"/>
      <c r="Q191" s="475"/>
      <c r="R191" s="475"/>
      <c r="S191" s="475"/>
      <c r="T191" s="475"/>
      <c r="U191" s="475"/>
    </row>
    <row r="192" spans="1:21" s="93" customFormat="1" ht="18.75" hidden="1">
      <c r="A192" s="459">
        <v>191</v>
      </c>
      <c r="B192" s="76" t="s">
        <v>153</v>
      </c>
      <c r="C192" s="77" t="s">
        <v>305</v>
      </c>
      <c r="D192" s="78">
        <v>8</v>
      </c>
      <c r="E192" s="79"/>
      <c r="F192" s="531"/>
      <c r="G192" s="463">
        <f t="shared" si="4"/>
        <v>0</v>
      </c>
      <c r="H192" s="464"/>
      <c r="I192" s="474"/>
      <c r="J192" s="474"/>
      <c r="K192" s="475"/>
      <c r="L192" s="475"/>
      <c r="M192" s="475"/>
      <c r="N192" s="475"/>
      <c r="O192" s="475"/>
      <c r="P192" s="475"/>
      <c r="Q192" s="475"/>
      <c r="R192" s="475"/>
      <c r="S192" s="475"/>
      <c r="T192" s="475"/>
      <c r="U192" s="475"/>
    </row>
    <row r="193" spans="1:21" s="88" customFormat="1" ht="18.75" hidden="1">
      <c r="A193" s="459">
        <v>192</v>
      </c>
      <c r="B193" s="76" t="s">
        <v>154</v>
      </c>
      <c r="C193" s="77" t="s">
        <v>305</v>
      </c>
      <c r="D193" s="78">
        <v>8</v>
      </c>
      <c r="E193" s="79"/>
      <c r="F193" s="530"/>
      <c r="G193" s="463">
        <f t="shared" si="4"/>
        <v>0</v>
      </c>
      <c r="H193" s="464"/>
      <c r="I193" s="89"/>
      <c r="J193" s="89"/>
      <c r="K193" s="467"/>
      <c r="L193" s="467"/>
      <c r="M193" s="467"/>
      <c r="N193" s="467"/>
      <c r="O193" s="467"/>
      <c r="P193" s="467"/>
      <c r="Q193" s="467"/>
      <c r="R193" s="467"/>
      <c r="S193" s="467"/>
      <c r="T193" s="467"/>
      <c r="U193" s="467"/>
    </row>
    <row r="194" spans="1:21" s="90" customFormat="1" ht="18.75" hidden="1">
      <c r="A194" s="459">
        <v>193</v>
      </c>
      <c r="B194" s="76" t="s">
        <v>810</v>
      </c>
      <c r="C194" s="77" t="s">
        <v>315</v>
      </c>
      <c r="D194" s="78">
        <v>4</v>
      </c>
      <c r="E194" s="79"/>
      <c r="F194" s="527"/>
      <c r="G194" s="463">
        <f t="shared" si="4"/>
        <v>0</v>
      </c>
      <c r="H194" s="464"/>
      <c r="I194" s="96"/>
      <c r="J194" s="96"/>
      <c r="K194" s="468"/>
      <c r="L194" s="468"/>
      <c r="M194" s="468"/>
      <c r="N194" s="468"/>
      <c r="O194" s="468"/>
      <c r="P194" s="468"/>
      <c r="Q194" s="468"/>
      <c r="R194" s="468"/>
      <c r="S194" s="468"/>
      <c r="T194" s="468"/>
      <c r="U194" s="468"/>
    </row>
    <row r="195" spans="1:21" s="90" customFormat="1" ht="18.75" hidden="1">
      <c r="A195" s="459">
        <v>194</v>
      </c>
      <c r="B195" s="76" t="s">
        <v>155</v>
      </c>
      <c r="C195" s="77" t="s">
        <v>305</v>
      </c>
      <c r="D195" s="78">
        <v>1600</v>
      </c>
      <c r="E195" s="79"/>
      <c r="F195" s="527"/>
      <c r="G195" s="463">
        <f t="shared" ref="G195:G258" si="6">E195+F195</f>
        <v>0</v>
      </c>
      <c r="H195" s="464"/>
      <c r="I195" s="96"/>
      <c r="J195" s="96"/>
      <c r="K195" s="468"/>
      <c r="L195" s="468"/>
      <c r="M195" s="468"/>
      <c r="N195" s="468"/>
      <c r="O195" s="468"/>
      <c r="P195" s="468"/>
      <c r="Q195" s="468"/>
      <c r="R195" s="468"/>
      <c r="S195" s="468"/>
      <c r="T195" s="468"/>
      <c r="U195" s="468"/>
    </row>
    <row r="196" spans="1:21" s="97" customFormat="1" ht="18.75" hidden="1">
      <c r="A196" s="459">
        <v>195</v>
      </c>
      <c r="B196" s="76" t="s">
        <v>156</v>
      </c>
      <c r="C196" s="77" t="s">
        <v>305</v>
      </c>
      <c r="D196" s="78">
        <v>200</v>
      </c>
      <c r="E196" s="79"/>
      <c r="F196" s="533"/>
      <c r="G196" s="463">
        <f t="shared" si="6"/>
        <v>0</v>
      </c>
      <c r="H196" s="464"/>
      <c r="I196" s="98"/>
      <c r="J196" s="98"/>
      <c r="K196" s="482"/>
      <c r="L196" s="482"/>
      <c r="M196" s="482"/>
      <c r="N196" s="482"/>
      <c r="O196" s="482"/>
      <c r="P196" s="482"/>
      <c r="Q196" s="482"/>
      <c r="R196" s="482"/>
      <c r="S196" s="482"/>
      <c r="T196" s="482"/>
      <c r="U196" s="482"/>
    </row>
    <row r="197" spans="1:21" s="84" customFormat="1" ht="18.75" hidden="1">
      <c r="A197" s="459">
        <v>196</v>
      </c>
      <c r="B197" s="76" t="s">
        <v>157</v>
      </c>
      <c r="C197" s="77" t="s">
        <v>305</v>
      </c>
      <c r="D197" s="78">
        <v>160</v>
      </c>
      <c r="E197" s="79"/>
      <c r="F197" s="527"/>
      <c r="G197" s="463">
        <f t="shared" si="6"/>
        <v>0</v>
      </c>
      <c r="H197" s="464"/>
      <c r="I197" s="83"/>
      <c r="J197" s="83"/>
      <c r="K197" s="465"/>
      <c r="L197" s="465"/>
      <c r="M197" s="465"/>
      <c r="N197" s="465"/>
      <c r="O197" s="465"/>
      <c r="P197" s="465"/>
      <c r="Q197" s="465"/>
      <c r="R197" s="465"/>
      <c r="S197" s="465"/>
      <c r="T197" s="465"/>
      <c r="U197" s="465"/>
    </row>
    <row r="198" spans="1:21" ht="18.75" hidden="1">
      <c r="A198" s="459">
        <v>197</v>
      </c>
      <c r="B198" s="87" t="s">
        <v>811</v>
      </c>
      <c r="C198" s="86" t="s">
        <v>305</v>
      </c>
      <c r="D198" s="78">
        <v>4</v>
      </c>
      <c r="E198" s="79"/>
      <c r="F198" s="527"/>
      <c r="G198" s="463">
        <f t="shared" si="6"/>
        <v>0</v>
      </c>
      <c r="H198" s="464"/>
      <c r="I198" s="80"/>
      <c r="J198" s="80"/>
      <c r="K198" s="449"/>
      <c r="L198" s="449"/>
      <c r="M198" s="449"/>
      <c r="N198" s="449"/>
      <c r="O198" s="449"/>
      <c r="P198" s="449"/>
      <c r="Q198" s="449"/>
      <c r="R198" s="449"/>
      <c r="S198" s="449"/>
      <c r="T198" s="449"/>
      <c r="U198" s="449"/>
    </row>
    <row r="199" spans="1:21" ht="18.75" hidden="1">
      <c r="A199" s="459">
        <v>198</v>
      </c>
      <c r="B199" s="76" t="s">
        <v>158</v>
      </c>
      <c r="C199" s="77" t="s">
        <v>305</v>
      </c>
      <c r="D199" s="78">
        <v>8</v>
      </c>
      <c r="E199" s="79"/>
      <c r="F199" s="527"/>
      <c r="G199" s="463">
        <f t="shared" si="6"/>
        <v>0</v>
      </c>
      <c r="H199" s="464"/>
      <c r="I199" s="80"/>
      <c r="J199" s="80"/>
      <c r="K199" s="449"/>
      <c r="L199" s="449"/>
      <c r="M199" s="449"/>
      <c r="N199" s="449"/>
      <c r="O199" s="449"/>
      <c r="P199" s="449"/>
      <c r="Q199" s="449"/>
      <c r="R199" s="449"/>
      <c r="S199" s="449"/>
      <c r="T199" s="449"/>
      <c r="U199" s="449"/>
    </row>
    <row r="200" spans="1:21" ht="37.5" hidden="1">
      <c r="A200" s="459">
        <v>199</v>
      </c>
      <c r="B200" s="76" t="s">
        <v>812</v>
      </c>
      <c r="C200" s="77" t="s">
        <v>335</v>
      </c>
      <c r="D200" s="78">
        <v>1000</v>
      </c>
      <c r="E200" s="79"/>
      <c r="F200" s="527"/>
      <c r="G200" s="463">
        <f t="shared" si="6"/>
        <v>0</v>
      </c>
      <c r="H200" s="464"/>
      <c r="I200" s="80"/>
      <c r="J200" s="80"/>
      <c r="K200" s="449"/>
      <c r="L200" s="449"/>
      <c r="M200" s="449"/>
      <c r="N200" s="449"/>
      <c r="O200" s="449"/>
      <c r="P200" s="449"/>
      <c r="Q200" s="449"/>
      <c r="R200" s="449"/>
      <c r="S200" s="449"/>
      <c r="T200" s="449"/>
      <c r="U200" s="449"/>
    </row>
    <row r="201" spans="1:21" ht="37.5" hidden="1">
      <c r="A201" s="459">
        <v>200</v>
      </c>
      <c r="B201" s="76" t="s">
        <v>813</v>
      </c>
      <c r="C201" s="77" t="s">
        <v>335</v>
      </c>
      <c r="D201" s="78">
        <v>1000</v>
      </c>
      <c r="E201" s="79"/>
      <c r="F201" s="527"/>
      <c r="G201" s="463">
        <f t="shared" si="6"/>
        <v>0</v>
      </c>
      <c r="H201" s="464"/>
      <c r="I201" s="80"/>
      <c r="J201" s="80"/>
      <c r="K201" s="449"/>
      <c r="L201" s="449"/>
      <c r="M201" s="449"/>
      <c r="N201" s="449"/>
      <c r="O201" s="449"/>
      <c r="P201" s="449"/>
      <c r="Q201" s="449"/>
      <c r="R201" s="449"/>
      <c r="S201" s="449"/>
      <c r="T201" s="449"/>
      <c r="U201" s="449"/>
    </row>
    <row r="202" spans="1:21" ht="37.5" hidden="1">
      <c r="A202" s="459">
        <v>201</v>
      </c>
      <c r="B202" s="76" t="s">
        <v>1387</v>
      </c>
      <c r="C202" s="77" t="s">
        <v>334</v>
      </c>
      <c r="D202" s="78">
        <v>40</v>
      </c>
      <c r="E202" s="79"/>
      <c r="F202" s="527"/>
      <c r="G202" s="463">
        <f t="shared" si="6"/>
        <v>0</v>
      </c>
      <c r="H202" s="464"/>
      <c r="I202" s="80"/>
      <c r="J202" s="80"/>
      <c r="K202" s="449"/>
      <c r="L202" s="449"/>
      <c r="M202" s="449"/>
      <c r="N202" s="449"/>
      <c r="O202" s="449"/>
      <c r="P202" s="449"/>
      <c r="Q202" s="449"/>
      <c r="R202" s="449"/>
      <c r="S202" s="449"/>
      <c r="T202" s="449"/>
      <c r="U202" s="449"/>
    </row>
    <row r="203" spans="1:21" s="97" customFormat="1" ht="37.5" hidden="1">
      <c r="A203" s="459">
        <v>202</v>
      </c>
      <c r="B203" s="76" t="s">
        <v>159</v>
      </c>
      <c r="C203" s="77" t="s">
        <v>334</v>
      </c>
      <c r="D203" s="78">
        <v>80</v>
      </c>
      <c r="E203" s="79"/>
      <c r="F203" s="533"/>
      <c r="G203" s="463">
        <f t="shared" si="6"/>
        <v>0</v>
      </c>
      <c r="H203" s="464"/>
      <c r="I203" s="98"/>
      <c r="J203" s="98"/>
      <c r="K203" s="482"/>
      <c r="L203" s="482"/>
      <c r="M203" s="482"/>
      <c r="N203" s="482"/>
      <c r="O203" s="482"/>
      <c r="P203" s="482"/>
      <c r="Q203" s="482"/>
      <c r="R203" s="482"/>
      <c r="S203" s="482"/>
      <c r="T203" s="482"/>
      <c r="U203" s="482"/>
    </row>
    <row r="204" spans="1:21" s="97" customFormat="1" ht="18.75">
      <c r="A204" s="459">
        <v>203</v>
      </c>
      <c r="B204" s="76" t="s">
        <v>161</v>
      </c>
      <c r="C204" s="99" t="s">
        <v>305</v>
      </c>
      <c r="D204" s="78">
        <v>800</v>
      </c>
      <c r="E204" s="79"/>
      <c r="F204" s="533"/>
      <c r="G204" s="744">
        <f t="shared" ref="G204:G211" si="7">+H204/D204</f>
        <v>129.10749999999999</v>
      </c>
      <c r="H204" s="464">
        <v>103286</v>
      </c>
      <c r="I204" s="98"/>
      <c r="J204" s="98"/>
      <c r="K204" s="482"/>
      <c r="L204" s="482"/>
      <c r="M204" s="482"/>
      <c r="N204" s="482"/>
      <c r="O204" s="482"/>
      <c r="P204" s="482"/>
      <c r="Q204" s="482"/>
      <c r="R204" s="482"/>
      <c r="S204" s="482"/>
      <c r="T204" s="482"/>
      <c r="U204" s="482"/>
    </row>
    <row r="205" spans="1:21" s="97" customFormat="1" ht="18.75">
      <c r="A205" s="459">
        <v>204</v>
      </c>
      <c r="B205" s="76" t="s">
        <v>815</v>
      </c>
      <c r="C205" s="77" t="s">
        <v>305</v>
      </c>
      <c r="D205" s="78">
        <v>2000</v>
      </c>
      <c r="E205" s="79"/>
      <c r="F205" s="533"/>
      <c r="G205" s="744">
        <f t="shared" si="7"/>
        <v>221.328</v>
      </c>
      <c r="H205" s="464">
        <v>442656</v>
      </c>
      <c r="I205" s="98"/>
      <c r="J205" s="98"/>
      <c r="K205" s="482"/>
      <c r="L205" s="482"/>
      <c r="M205" s="482"/>
      <c r="N205" s="482"/>
      <c r="O205" s="482"/>
      <c r="P205" s="482"/>
      <c r="Q205" s="482"/>
      <c r="R205" s="482"/>
      <c r="S205" s="482"/>
      <c r="T205" s="482"/>
      <c r="U205" s="482"/>
    </row>
    <row r="206" spans="1:21" s="97" customFormat="1" ht="16.5" customHeight="1">
      <c r="A206" s="459">
        <v>205</v>
      </c>
      <c r="B206" s="76" t="s">
        <v>162</v>
      </c>
      <c r="C206" s="77" t="s">
        <v>305</v>
      </c>
      <c r="D206" s="78">
        <v>4000</v>
      </c>
      <c r="E206" s="79"/>
      <c r="F206" s="533"/>
      <c r="G206" s="744">
        <f t="shared" si="7"/>
        <v>270.512</v>
      </c>
      <c r="H206" s="464">
        <v>1082048</v>
      </c>
      <c r="I206" s="98"/>
      <c r="J206" s="98"/>
      <c r="K206" s="482"/>
      <c r="L206" s="482"/>
      <c r="M206" s="482"/>
      <c r="N206" s="482"/>
      <c r="O206" s="482"/>
      <c r="P206" s="482"/>
      <c r="Q206" s="482"/>
      <c r="R206" s="482"/>
      <c r="S206" s="482"/>
      <c r="T206" s="482"/>
      <c r="U206" s="482"/>
    </row>
    <row r="207" spans="1:21" s="97" customFormat="1" ht="18.75">
      <c r="A207" s="459">
        <v>206</v>
      </c>
      <c r="B207" s="76" t="s">
        <v>163</v>
      </c>
      <c r="C207" s="77" t="s">
        <v>305</v>
      </c>
      <c r="D207" s="78">
        <v>40000</v>
      </c>
      <c r="E207" s="79"/>
      <c r="F207" s="533"/>
      <c r="G207" s="744">
        <f t="shared" si="7"/>
        <v>165.99600000000001</v>
      </c>
      <c r="H207" s="464">
        <v>6639840</v>
      </c>
      <c r="I207" s="98"/>
      <c r="J207" s="98"/>
      <c r="K207" s="482"/>
      <c r="L207" s="482"/>
      <c r="M207" s="482"/>
      <c r="N207" s="482"/>
      <c r="O207" s="482"/>
      <c r="P207" s="482"/>
      <c r="Q207" s="482"/>
      <c r="R207" s="482"/>
      <c r="S207" s="482"/>
      <c r="T207" s="482"/>
      <c r="U207" s="482"/>
    </row>
    <row r="208" spans="1:21" s="97" customFormat="1" ht="18.75">
      <c r="A208" s="459">
        <v>207</v>
      </c>
      <c r="B208" s="76" t="s">
        <v>164</v>
      </c>
      <c r="C208" s="77" t="s">
        <v>305</v>
      </c>
      <c r="D208" s="78">
        <v>20000</v>
      </c>
      <c r="E208" s="79"/>
      <c r="F208" s="533"/>
      <c r="G208" s="744">
        <f t="shared" si="7"/>
        <v>159.84800000000001</v>
      </c>
      <c r="H208" s="464">
        <v>3196960</v>
      </c>
      <c r="I208" s="98"/>
      <c r="J208" s="98"/>
      <c r="K208" s="482"/>
      <c r="L208" s="482"/>
      <c r="M208" s="482"/>
      <c r="N208" s="482"/>
      <c r="O208" s="482"/>
      <c r="P208" s="482"/>
      <c r="Q208" s="482"/>
      <c r="R208" s="482"/>
      <c r="S208" s="482"/>
      <c r="T208" s="482"/>
      <c r="U208" s="482"/>
    </row>
    <row r="209" spans="1:21" s="97" customFormat="1" ht="18.75">
      <c r="A209" s="459">
        <v>208</v>
      </c>
      <c r="B209" s="76" t="s">
        <v>165</v>
      </c>
      <c r="C209" s="77" t="s">
        <v>305</v>
      </c>
      <c r="D209" s="78">
        <v>20000</v>
      </c>
      <c r="E209" s="79"/>
      <c r="F209" s="533"/>
      <c r="G209" s="744">
        <f t="shared" si="7"/>
        <v>116.812</v>
      </c>
      <c r="H209" s="464">
        <v>2336240</v>
      </c>
      <c r="I209" s="98"/>
      <c r="J209" s="98"/>
      <c r="K209" s="482"/>
      <c r="L209" s="482"/>
      <c r="M209" s="482"/>
      <c r="N209" s="482"/>
      <c r="O209" s="482"/>
      <c r="P209" s="482"/>
      <c r="Q209" s="482"/>
      <c r="R209" s="482"/>
      <c r="S209" s="482"/>
      <c r="T209" s="482"/>
      <c r="U209" s="482"/>
    </row>
    <row r="210" spans="1:21" s="97" customFormat="1" ht="18.75">
      <c r="A210" s="459">
        <v>209</v>
      </c>
      <c r="B210" s="76" t="s">
        <v>166</v>
      </c>
      <c r="C210" s="77" t="s">
        <v>305</v>
      </c>
      <c r="D210" s="78">
        <v>32000</v>
      </c>
      <c r="E210" s="79"/>
      <c r="F210" s="533"/>
      <c r="G210" s="744">
        <f t="shared" si="7"/>
        <v>120.50081249999999</v>
      </c>
      <c r="H210" s="464">
        <v>3856026</v>
      </c>
      <c r="I210" s="98"/>
      <c r="J210" s="98"/>
      <c r="K210" s="482"/>
      <c r="L210" s="482"/>
      <c r="M210" s="482"/>
      <c r="N210" s="482"/>
      <c r="O210" s="482"/>
      <c r="P210" s="482"/>
      <c r="Q210" s="482"/>
      <c r="R210" s="482"/>
      <c r="S210" s="482"/>
      <c r="T210" s="482"/>
      <c r="U210" s="482"/>
    </row>
    <row r="211" spans="1:21" s="97" customFormat="1" ht="18.75">
      <c r="A211" s="459">
        <v>210</v>
      </c>
      <c r="B211" s="76" t="s">
        <v>167</v>
      </c>
      <c r="C211" s="77" t="s">
        <v>305</v>
      </c>
      <c r="D211" s="78">
        <v>200</v>
      </c>
      <c r="E211" s="79"/>
      <c r="F211" s="533"/>
      <c r="G211" s="744">
        <f t="shared" si="7"/>
        <v>737.76</v>
      </c>
      <c r="H211" s="464">
        <v>147552</v>
      </c>
      <c r="I211" s="98"/>
      <c r="J211" s="98"/>
      <c r="K211" s="482"/>
      <c r="L211" s="482"/>
      <c r="M211" s="482"/>
      <c r="N211" s="482"/>
      <c r="O211" s="482"/>
      <c r="P211" s="482"/>
      <c r="Q211" s="482"/>
      <c r="R211" s="482"/>
      <c r="S211" s="482"/>
      <c r="T211" s="482"/>
      <c r="U211" s="482"/>
    </row>
    <row r="212" spans="1:21" ht="18.75" hidden="1">
      <c r="A212" s="459">
        <v>211</v>
      </c>
      <c r="B212" s="76" t="s">
        <v>168</v>
      </c>
      <c r="C212" s="77" t="s">
        <v>336</v>
      </c>
      <c r="D212" s="78">
        <v>4</v>
      </c>
      <c r="E212" s="79"/>
      <c r="F212" s="527"/>
      <c r="G212" s="463">
        <f t="shared" si="6"/>
        <v>0</v>
      </c>
      <c r="H212" s="464"/>
      <c r="I212" s="80"/>
      <c r="J212" s="80"/>
      <c r="K212" s="449"/>
      <c r="L212" s="449"/>
      <c r="M212" s="449"/>
      <c r="N212" s="449"/>
      <c r="O212" s="449"/>
      <c r="P212" s="449"/>
      <c r="Q212" s="449"/>
      <c r="R212" s="449"/>
      <c r="S212" s="449"/>
      <c r="T212" s="449"/>
      <c r="U212" s="449"/>
    </row>
    <row r="213" spans="1:21" ht="18.75" hidden="1">
      <c r="A213" s="459">
        <v>212</v>
      </c>
      <c r="B213" s="76" t="s">
        <v>171</v>
      </c>
      <c r="C213" s="77" t="s">
        <v>305</v>
      </c>
      <c r="D213" s="78">
        <v>10</v>
      </c>
      <c r="E213" s="79"/>
      <c r="F213" s="527"/>
      <c r="G213" s="463">
        <f t="shared" si="6"/>
        <v>0</v>
      </c>
      <c r="H213" s="464"/>
      <c r="I213" s="80"/>
      <c r="J213" s="80"/>
      <c r="K213" s="449"/>
      <c r="L213" s="449"/>
      <c r="M213" s="449"/>
      <c r="N213" s="449"/>
      <c r="O213" s="449"/>
      <c r="P213" s="449"/>
      <c r="Q213" s="449"/>
      <c r="R213" s="449"/>
      <c r="S213" s="449"/>
      <c r="T213" s="449"/>
      <c r="U213" s="449"/>
    </row>
    <row r="214" spans="1:21" ht="18.75" hidden="1">
      <c r="A214" s="459">
        <v>213</v>
      </c>
      <c r="B214" s="76" t="s">
        <v>170</v>
      </c>
      <c r="C214" s="77" t="s">
        <v>305</v>
      </c>
      <c r="D214" s="78">
        <v>10</v>
      </c>
      <c r="E214" s="79"/>
      <c r="F214" s="527"/>
      <c r="G214" s="463">
        <f t="shared" si="6"/>
        <v>0</v>
      </c>
      <c r="H214" s="464"/>
      <c r="I214" s="80"/>
      <c r="J214" s="80"/>
      <c r="K214" s="449"/>
      <c r="L214" s="449"/>
      <c r="M214" s="449"/>
      <c r="N214" s="449"/>
      <c r="O214" s="449"/>
      <c r="P214" s="449"/>
      <c r="Q214" s="449"/>
      <c r="R214" s="449"/>
      <c r="S214" s="449"/>
      <c r="T214" s="449"/>
      <c r="U214" s="449"/>
    </row>
    <row r="215" spans="1:21" ht="18.75" hidden="1">
      <c r="A215" s="459">
        <v>214</v>
      </c>
      <c r="B215" s="76" t="s">
        <v>169</v>
      </c>
      <c r="C215" s="77" t="s">
        <v>305</v>
      </c>
      <c r="D215" s="78">
        <v>10</v>
      </c>
      <c r="E215" s="79"/>
      <c r="F215" s="527"/>
      <c r="G215" s="463">
        <f t="shared" si="6"/>
        <v>0</v>
      </c>
      <c r="H215" s="464"/>
      <c r="I215" s="80"/>
      <c r="J215" s="80"/>
      <c r="K215" s="449"/>
      <c r="L215" s="449"/>
      <c r="M215" s="449"/>
      <c r="N215" s="449"/>
      <c r="O215" s="449"/>
      <c r="P215" s="449"/>
      <c r="Q215" s="449"/>
      <c r="R215" s="449"/>
      <c r="S215" s="449"/>
      <c r="T215" s="449"/>
      <c r="U215" s="449"/>
    </row>
    <row r="216" spans="1:21" ht="18.75" hidden="1">
      <c r="A216" s="459">
        <v>215</v>
      </c>
      <c r="B216" s="76" t="s">
        <v>172</v>
      </c>
      <c r="C216" s="77" t="s">
        <v>337</v>
      </c>
      <c r="D216" s="78">
        <v>120</v>
      </c>
      <c r="E216" s="79"/>
      <c r="F216" s="527"/>
      <c r="G216" s="463">
        <f t="shared" si="6"/>
        <v>0</v>
      </c>
      <c r="H216" s="464"/>
      <c r="I216" s="80"/>
      <c r="J216" s="80"/>
      <c r="K216" s="449"/>
      <c r="L216" s="449"/>
      <c r="M216" s="449"/>
      <c r="N216" s="449"/>
      <c r="O216" s="449"/>
      <c r="P216" s="449"/>
      <c r="Q216" s="449"/>
      <c r="R216" s="449"/>
      <c r="S216" s="449"/>
      <c r="T216" s="449"/>
      <c r="U216" s="449"/>
    </row>
    <row r="217" spans="1:21" ht="18.75" hidden="1">
      <c r="A217" s="459">
        <v>216</v>
      </c>
      <c r="B217" s="76" t="s">
        <v>174</v>
      </c>
      <c r="C217" s="77" t="s">
        <v>338</v>
      </c>
      <c r="D217" s="78">
        <v>12</v>
      </c>
      <c r="E217" s="79"/>
      <c r="F217" s="527"/>
      <c r="G217" s="463">
        <f t="shared" si="6"/>
        <v>0</v>
      </c>
      <c r="H217" s="464"/>
      <c r="I217" s="80"/>
      <c r="J217" s="80"/>
      <c r="K217" s="449"/>
      <c r="L217" s="449"/>
      <c r="M217" s="449"/>
      <c r="N217" s="449"/>
      <c r="O217" s="449"/>
      <c r="P217" s="449"/>
      <c r="Q217" s="449"/>
      <c r="R217" s="449"/>
      <c r="S217" s="449"/>
      <c r="T217" s="449"/>
      <c r="U217" s="449"/>
    </row>
    <row r="218" spans="1:21" ht="18.75" hidden="1">
      <c r="A218" s="459">
        <v>217</v>
      </c>
      <c r="B218" s="76" t="s">
        <v>173</v>
      </c>
      <c r="C218" s="77" t="s">
        <v>337</v>
      </c>
      <c r="D218" s="78">
        <v>20</v>
      </c>
      <c r="E218" s="79"/>
      <c r="F218" s="527"/>
      <c r="G218" s="463">
        <f t="shared" si="6"/>
        <v>0</v>
      </c>
      <c r="H218" s="464"/>
      <c r="I218" s="80"/>
      <c r="J218" s="80"/>
      <c r="K218" s="449"/>
      <c r="L218" s="449"/>
      <c r="M218" s="449"/>
      <c r="N218" s="449"/>
      <c r="O218" s="449"/>
      <c r="P218" s="449"/>
      <c r="Q218" s="449"/>
      <c r="R218" s="449"/>
      <c r="S218" s="449"/>
      <c r="T218" s="449"/>
      <c r="U218" s="449"/>
    </row>
    <row r="219" spans="1:21" ht="18.75" hidden="1">
      <c r="A219" s="459">
        <v>218</v>
      </c>
      <c r="B219" s="76" t="s">
        <v>215</v>
      </c>
      <c r="C219" s="77" t="s">
        <v>305</v>
      </c>
      <c r="D219" s="78">
        <v>20</v>
      </c>
      <c r="E219" s="79"/>
      <c r="F219" s="527"/>
      <c r="G219" s="463">
        <f t="shared" si="6"/>
        <v>0</v>
      </c>
      <c r="H219" s="464"/>
      <c r="I219" s="80"/>
      <c r="J219" s="80"/>
      <c r="K219" s="449"/>
      <c r="L219" s="449"/>
      <c r="M219" s="449"/>
      <c r="N219" s="449"/>
      <c r="O219" s="449"/>
      <c r="P219" s="449"/>
      <c r="Q219" s="449"/>
      <c r="R219" s="449"/>
      <c r="S219" s="449"/>
      <c r="T219" s="449"/>
      <c r="U219" s="449"/>
    </row>
    <row r="220" spans="1:21" ht="37.5" hidden="1">
      <c r="A220" s="459">
        <v>219</v>
      </c>
      <c r="B220" s="76" t="s">
        <v>816</v>
      </c>
      <c r="C220" s="77" t="s">
        <v>337</v>
      </c>
      <c r="D220" s="78">
        <v>2</v>
      </c>
      <c r="E220" s="79"/>
      <c r="F220" s="527"/>
      <c r="G220" s="463">
        <f t="shared" si="6"/>
        <v>0</v>
      </c>
      <c r="H220" s="464"/>
      <c r="I220" s="80"/>
      <c r="J220" s="80"/>
      <c r="K220" s="449"/>
      <c r="L220" s="449"/>
      <c r="M220" s="449"/>
      <c r="N220" s="449"/>
      <c r="O220" s="449"/>
      <c r="P220" s="449"/>
      <c r="Q220" s="449"/>
      <c r="R220" s="449"/>
      <c r="S220" s="449"/>
      <c r="T220" s="449"/>
      <c r="U220" s="449"/>
    </row>
    <row r="221" spans="1:21" ht="18.75" hidden="1">
      <c r="A221" s="459">
        <v>220</v>
      </c>
      <c r="B221" s="76" t="s">
        <v>175</v>
      </c>
      <c r="C221" s="77" t="s">
        <v>304</v>
      </c>
      <c r="D221" s="78">
        <v>16</v>
      </c>
      <c r="E221" s="79"/>
      <c r="F221" s="527"/>
      <c r="G221" s="463">
        <f t="shared" si="6"/>
        <v>0</v>
      </c>
      <c r="H221" s="464"/>
      <c r="I221" s="80"/>
      <c r="J221" s="80"/>
      <c r="K221" s="449"/>
      <c r="L221" s="449"/>
      <c r="M221" s="449"/>
      <c r="N221" s="449"/>
      <c r="O221" s="449"/>
      <c r="P221" s="449"/>
      <c r="Q221" s="449"/>
      <c r="R221" s="449"/>
      <c r="S221" s="449"/>
      <c r="T221" s="449"/>
      <c r="U221" s="449"/>
    </row>
    <row r="222" spans="1:21" ht="18.75" hidden="1">
      <c r="A222" s="459">
        <v>221</v>
      </c>
      <c r="B222" s="76" t="s">
        <v>176</v>
      </c>
      <c r="C222" s="77" t="s">
        <v>304</v>
      </c>
      <c r="D222" s="78">
        <v>8</v>
      </c>
      <c r="E222" s="79"/>
      <c r="F222" s="527"/>
      <c r="G222" s="463">
        <f t="shared" si="6"/>
        <v>0</v>
      </c>
      <c r="H222" s="464"/>
      <c r="I222" s="80"/>
      <c r="J222" s="80"/>
      <c r="K222" s="449"/>
      <c r="L222" s="449"/>
      <c r="M222" s="449"/>
      <c r="N222" s="449"/>
      <c r="O222" s="449"/>
      <c r="P222" s="449"/>
      <c r="Q222" s="449"/>
      <c r="R222" s="449"/>
      <c r="S222" s="449"/>
      <c r="T222" s="449"/>
      <c r="U222" s="449"/>
    </row>
    <row r="223" spans="1:21" ht="18.75" hidden="1">
      <c r="A223" s="459">
        <v>222</v>
      </c>
      <c r="B223" s="76" t="s">
        <v>177</v>
      </c>
      <c r="C223" s="77" t="s">
        <v>305</v>
      </c>
      <c r="D223" s="78">
        <v>700</v>
      </c>
      <c r="E223" s="79"/>
      <c r="F223" s="527"/>
      <c r="G223" s="463">
        <f t="shared" si="6"/>
        <v>0</v>
      </c>
      <c r="H223" s="464"/>
      <c r="I223" s="80"/>
      <c r="J223" s="80"/>
      <c r="K223" s="449"/>
      <c r="L223" s="449"/>
      <c r="M223" s="449"/>
      <c r="N223" s="449"/>
      <c r="O223" s="449"/>
      <c r="P223" s="449"/>
      <c r="Q223" s="449"/>
      <c r="R223" s="449"/>
      <c r="S223" s="449"/>
      <c r="T223" s="449"/>
      <c r="U223" s="449"/>
    </row>
    <row r="224" spans="1:21" ht="18.75" hidden="1">
      <c r="A224" s="459">
        <v>223</v>
      </c>
      <c r="B224" s="91" t="s">
        <v>817</v>
      </c>
      <c r="C224" s="86" t="s">
        <v>305</v>
      </c>
      <c r="D224" s="78">
        <v>4</v>
      </c>
      <c r="E224" s="79"/>
      <c r="F224" s="527"/>
      <c r="G224" s="463">
        <f t="shared" si="6"/>
        <v>0</v>
      </c>
      <c r="H224" s="464"/>
      <c r="I224" s="80"/>
      <c r="J224" s="80"/>
      <c r="K224" s="449"/>
      <c r="L224" s="449"/>
      <c r="M224" s="449"/>
      <c r="N224" s="449"/>
      <c r="O224" s="449"/>
      <c r="P224" s="449"/>
      <c r="Q224" s="449"/>
      <c r="R224" s="449"/>
      <c r="S224" s="449"/>
      <c r="T224" s="449"/>
      <c r="U224" s="449"/>
    </row>
    <row r="225" spans="1:21" ht="18.75" hidden="1">
      <c r="A225" s="459">
        <v>224</v>
      </c>
      <c r="B225" s="76" t="s">
        <v>178</v>
      </c>
      <c r="C225" s="77" t="s">
        <v>305</v>
      </c>
      <c r="D225" s="78">
        <v>120</v>
      </c>
      <c r="E225" s="79"/>
      <c r="F225" s="528"/>
      <c r="G225" s="463">
        <f t="shared" si="6"/>
        <v>0</v>
      </c>
      <c r="H225" s="464"/>
      <c r="I225" s="80"/>
      <c r="J225" s="80"/>
      <c r="K225" s="449"/>
      <c r="L225" s="449"/>
      <c r="M225" s="449"/>
      <c r="N225" s="449"/>
      <c r="O225" s="449"/>
      <c r="P225" s="449"/>
      <c r="Q225" s="449"/>
      <c r="R225" s="449"/>
      <c r="S225" s="449"/>
      <c r="T225" s="449"/>
      <c r="U225" s="449"/>
    </row>
    <row r="226" spans="1:21" ht="18.75" hidden="1">
      <c r="A226" s="459">
        <v>225</v>
      </c>
      <c r="B226" s="76" t="s">
        <v>179</v>
      </c>
      <c r="C226" s="77" t="s">
        <v>305</v>
      </c>
      <c r="D226" s="78">
        <v>4</v>
      </c>
      <c r="E226" s="79"/>
      <c r="F226" s="528"/>
      <c r="G226" s="463">
        <f t="shared" si="6"/>
        <v>0</v>
      </c>
      <c r="H226" s="464"/>
      <c r="I226" s="80"/>
      <c r="J226" s="80"/>
      <c r="K226" s="449"/>
      <c r="L226" s="449"/>
      <c r="M226" s="449"/>
      <c r="N226" s="449"/>
      <c r="O226" s="449"/>
      <c r="P226" s="449"/>
      <c r="Q226" s="449"/>
      <c r="R226" s="449"/>
      <c r="S226" s="449"/>
      <c r="T226" s="449"/>
      <c r="U226" s="449"/>
    </row>
    <row r="227" spans="1:21" s="84" customFormat="1" ht="18.75" hidden="1">
      <c r="A227" s="459">
        <v>226</v>
      </c>
      <c r="B227" s="76" t="s">
        <v>180</v>
      </c>
      <c r="C227" s="77" t="s">
        <v>339</v>
      </c>
      <c r="D227" s="78">
        <v>4</v>
      </c>
      <c r="E227" s="79"/>
      <c r="F227" s="527"/>
      <c r="G227" s="463">
        <f t="shared" si="6"/>
        <v>0</v>
      </c>
      <c r="H227" s="464"/>
      <c r="I227" s="83"/>
      <c r="J227" s="83"/>
      <c r="K227" s="465"/>
      <c r="L227" s="465"/>
      <c r="M227" s="465"/>
      <c r="N227" s="465"/>
      <c r="O227" s="465"/>
      <c r="P227" s="465"/>
      <c r="Q227" s="465"/>
      <c r="R227" s="465"/>
      <c r="S227" s="465"/>
      <c r="T227" s="465"/>
      <c r="U227" s="465"/>
    </row>
    <row r="228" spans="1:21" s="84" customFormat="1" ht="18.75" hidden="1">
      <c r="A228" s="459">
        <v>227</v>
      </c>
      <c r="B228" s="76" t="s">
        <v>181</v>
      </c>
      <c r="C228" s="77" t="s">
        <v>305</v>
      </c>
      <c r="D228" s="78">
        <v>200</v>
      </c>
      <c r="E228" s="79"/>
      <c r="F228" s="527"/>
      <c r="G228" s="463">
        <f t="shared" si="6"/>
        <v>0</v>
      </c>
      <c r="H228" s="464"/>
      <c r="I228" s="83"/>
      <c r="J228" s="83"/>
      <c r="K228" s="465"/>
      <c r="L228" s="465"/>
      <c r="M228" s="465"/>
      <c r="N228" s="465"/>
      <c r="O228" s="465"/>
      <c r="P228" s="465"/>
      <c r="Q228" s="465"/>
      <c r="R228" s="465"/>
      <c r="S228" s="465"/>
      <c r="T228" s="465"/>
      <c r="U228" s="465"/>
    </row>
    <row r="229" spans="1:21" s="100" customFormat="1" ht="18.75" hidden="1">
      <c r="A229" s="459">
        <v>228</v>
      </c>
      <c r="B229" s="76" t="s">
        <v>185</v>
      </c>
      <c r="C229" s="77" t="s">
        <v>305</v>
      </c>
      <c r="D229" s="78">
        <v>12</v>
      </c>
      <c r="E229" s="79"/>
      <c r="F229" s="533"/>
      <c r="G229" s="463">
        <f t="shared" si="6"/>
        <v>0</v>
      </c>
      <c r="H229" s="464"/>
      <c r="I229" s="98"/>
      <c r="J229" s="98"/>
      <c r="K229" s="482"/>
      <c r="L229" s="482"/>
      <c r="M229" s="482"/>
      <c r="N229" s="482"/>
      <c r="O229" s="482"/>
      <c r="P229" s="482"/>
      <c r="Q229" s="482"/>
      <c r="R229" s="482"/>
      <c r="S229" s="482"/>
      <c r="T229" s="482"/>
      <c r="U229" s="482"/>
    </row>
    <row r="230" spans="1:21" ht="18.75" hidden="1">
      <c r="A230" s="459">
        <v>229</v>
      </c>
      <c r="B230" s="76" t="s">
        <v>182</v>
      </c>
      <c r="C230" s="77" t="s">
        <v>305</v>
      </c>
      <c r="D230" s="78">
        <v>40</v>
      </c>
      <c r="E230" s="79"/>
      <c r="F230" s="527"/>
      <c r="G230" s="463">
        <f t="shared" si="6"/>
        <v>0</v>
      </c>
      <c r="H230" s="464"/>
      <c r="I230" s="80"/>
      <c r="J230" s="80"/>
      <c r="K230" s="449"/>
      <c r="L230" s="449"/>
      <c r="M230" s="449"/>
      <c r="N230" s="449"/>
      <c r="O230" s="449"/>
      <c r="P230" s="449"/>
      <c r="Q230" s="449"/>
      <c r="R230" s="449"/>
      <c r="S230" s="449"/>
      <c r="T230" s="449"/>
      <c r="U230" s="449"/>
    </row>
    <row r="231" spans="1:21" ht="18.75" hidden="1">
      <c r="A231" s="459">
        <v>230</v>
      </c>
      <c r="B231" s="76" t="s">
        <v>183</v>
      </c>
      <c r="C231" s="77" t="s">
        <v>305</v>
      </c>
      <c r="D231" s="78">
        <v>4</v>
      </c>
      <c r="E231" s="79"/>
      <c r="F231" s="527"/>
      <c r="G231" s="463">
        <f t="shared" si="6"/>
        <v>0</v>
      </c>
      <c r="H231" s="464"/>
      <c r="I231" s="80"/>
      <c r="J231" s="80"/>
      <c r="K231" s="449"/>
      <c r="L231" s="449"/>
      <c r="M231" s="449"/>
      <c r="N231" s="449"/>
      <c r="O231" s="449"/>
      <c r="P231" s="449"/>
      <c r="Q231" s="449"/>
      <c r="R231" s="449"/>
      <c r="S231" s="449"/>
      <c r="T231" s="449"/>
      <c r="U231" s="449"/>
    </row>
    <row r="232" spans="1:21" ht="18.75" hidden="1">
      <c r="A232" s="459">
        <v>231</v>
      </c>
      <c r="B232" s="76" t="s">
        <v>184</v>
      </c>
      <c r="C232" s="77" t="s">
        <v>305</v>
      </c>
      <c r="D232" s="78">
        <v>4</v>
      </c>
      <c r="E232" s="79"/>
      <c r="F232" s="528"/>
      <c r="G232" s="463">
        <f t="shared" si="6"/>
        <v>0</v>
      </c>
      <c r="H232" s="464"/>
      <c r="I232" s="80"/>
      <c r="J232" s="80"/>
      <c r="K232" s="449"/>
      <c r="L232" s="449"/>
      <c r="M232" s="449"/>
      <c r="N232" s="449"/>
      <c r="O232" s="449"/>
      <c r="P232" s="449"/>
      <c r="Q232" s="449"/>
      <c r="R232" s="449"/>
      <c r="S232" s="449"/>
      <c r="T232" s="449"/>
      <c r="U232" s="449"/>
    </row>
    <row r="233" spans="1:21" s="101" customFormat="1" ht="18.75" hidden="1">
      <c r="A233" s="459">
        <v>232</v>
      </c>
      <c r="B233" s="76" t="s">
        <v>187</v>
      </c>
      <c r="C233" s="77" t="s">
        <v>305</v>
      </c>
      <c r="D233" s="78">
        <v>12</v>
      </c>
      <c r="E233" s="79"/>
      <c r="F233" s="527"/>
      <c r="G233" s="463">
        <f t="shared" si="6"/>
        <v>0</v>
      </c>
      <c r="H233" s="464"/>
      <c r="I233" s="94"/>
      <c r="J233" s="94"/>
      <c r="K233" s="483"/>
      <c r="L233" s="483"/>
      <c r="M233" s="483"/>
      <c r="N233" s="483"/>
      <c r="O233" s="483"/>
      <c r="P233" s="483"/>
      <c r="Q233" s="483"/>
      <c r="R233" s="483"/>
      <c r="S233" s="483"/>
      <c r="T233" s="483"/>
      <c r="U233" s="483"/>
    </row>
    <row r="234" spans="1:21" s="93" customFormat="1" ht="18.75" hidden="1">
      <c r="A234" s="459">
        <v>233</v>
      </c>
      <c r="B234" s="76" t="s">
        <v>189</v>
      </c>
      <c r="C234" s="77" t="s">
        <v>305</v>
      </c>
      <c r="D234" s="78">
        <v>12</v>
      </c>
      <c r="E234" s="79"/>
      <c r="F234" s="527"/>
      <c r="G234" s="463">
        <f t="shared" si="6"/>
        <v>0</v>
      </c>
      <c r="H234" s="464"/>
      <c r="I234" s="474"/>
      <c r="J234" s="474"/>
      <c r="K234" s="475"/>
      <c r="L234" s="475"/>
      <c r="M234" s="475"/>
      <c r="N234" s="475"/>
      <c r="O234" s="475"/>
      <c r="P234" s="475"/>
      <c r="Q234" s="475"/>
      <c r="R234" s="475"/>
      <c r="S234" s="475"/>
      <c r="T234" s="475"/>
      <c r="U234" s="475"/>
    </row>
    <row r="235" spans="1:21" s="93" customFormat="1" ht="18.75" hidden="1">
      <c r="A235" s="459">
        <v>234</v>
      </c>
      <c r="B235" s="76" t="s">
        <v>190</v>
      </c>
      <c r="C235" s="77" t="s">
        <v>305</v>
      </c>
      <c r="D235" s="78">
        <v>12</v>
      </c>
      <c r="E235" s="79"/>
      <c r="F235" s="527"/>
      <c r="G235" s="463">
        <f t="shared" si="6"/>
        <v>0</v>
      </c>
      <c r="H235" s="464"/>
      <c r="I235" s="474"/>
      <c r="J235" s="474"/>
      <c r="K235" s="475"/>
      <c r="L235" s="475"/>
      <c r="M235" s="475"/>
      <c r="N235" s="475"/>
      <c r="O235" s="475"/>
      <c r="P235" s="475"/>
      <c r="Q235" s="475"/>
      <c r="R235" s="475"/>
      <c r="S235" s="475"/>
      <c r="T235" s="475"/>
      <c r="U235" s="475"/>
    </row>
    <row r="236" spans="1:21" s="84" customFormat="1" ht="18.75" hidden="1">
      <c r="A236" s="459">
        <v>235</v>
      </c>
      <c r="B236" s="76" t="s">
        <v>191</v>
      </c>
      <c r="C236" s="77" t="s">
        <v>305</v>
      </c>
      <c r="D236" s="78">
        <v>12</v>
      </c>
      <c r="E236" s="79"/>
      <c r="F236" s="528"/>
      <c r="G236" s="463">
        <f t="shared" si="6"/>
        <v>0</v>
      </c>
      <c r="H236" s="464"/>
      <c r="I236" s="83"/>
      <c r="J236" s="83"/>
      <c r="K236" s="465"/>
      <c r="L236" s="465"/>
      <c r="M236" s="465"/>
      <c r="N236" s="465"/>
      <c r="O236" s="465"/>
      <c r="P236" s="465"/>
      <c r="Q236" s="465"/>
      <c r="R236" s="465"/>
      <c r="S236" s="465"/>
      <c r="T236" s="465"/>
      <c r="U236" s="465"/>
    </row>
    <row r="237" spans="1:21" s="84" customFormat="1" ht="18.75" hidden="1">
      <c r="A237" s="459">
        <v>236</v>
      </c>
      <c r="B237" s="76" t="s">
        <v>192</v>
      </c>
      <c r="C237" s="77" t="s">
        <v>305</v>
      </c>
      <c r="D237" s="78">
        <v>12</v>
      </c>
      <c r="E237" s="79"/>
      <c r="F237" s="528"/>
      <c r="G237" s="463">
        <f t="shared" si="6"/>
        <v>0</v>
      </c>
      <c r="H237" s="464"/>
      <c r="I237" s="83"/>
      <c r="J237" s="83"/>
      <c r="K237" s="465"/>
      <c r="L237" s="465"/>
      <c r="M237" s="465"/>
      <c r="N237" s="465"/>
      <c r="O237" s="465"/>
      <c r="P237" s="465"/>
      <c r="Q237" s="465"/>
      <c r="R237" s="465"/>
      <c r="S237" s="465"/>
      <c r="T237" s="465"/>
      <c r="U237" s="465"/>
    </row>
    <row r="238" spans="1:21" s="84" customFormat="1" ht="18.75" hidden="1">
      <c r="A238" s="459">
        <v>237</v>
      </c>
      <c r="B238" s="76" t="s">
        <v>193</v>
      </c>
      <c r="C238" s="77" t="s">
        <v>305</v>
      </c>
      <c r="D238" s="78">
        <v>12</v>
      </c>
      <c r="E238" s="79"/>
      <c r="F238" s="528"/>
      <c r="G238" s="463">
        <f t="shared" si="6"/>
        <v>0</v>
      </c>
      <c r="H238" s="464"/>
      <c r="I238" s="83"/>
      <c r="J238" s="83"/>
      <c r="K238" s="465"/>
      <c r="L238" s="465"/>
      <c r="M238" s="465"/>
      <c r="N238" s="465"/>
      <c r="O238" s="465"/>
      <c r="P238" s="465"/>
      <c r="Q238" s="465"/>
      <c r="R238" s="465"/>
      <c r="S238" s="465"/>
      <c r="T238" s="465"/>
      <c r="U238" s="465"/>
    </row>
    <row r="239" spans="1:21" s="84" customFormat="1" ht="18.75" hidden="1">
      <c r="A239" s="459">
        <v>238</v>
      </c>
      <c r="B239" s="76" t="s">
        <v>186</v>
      </c>
      <c r="C239" s="77" t="s">
        <v>305</v>
      </c>
      <c r="D239" s="78">
        <v>12</v>
      </c>
      <c r="E239" s="79"/>
      <c r="F239" s="528"/>
      <c r="G239" s="463">
        <f t="shared" si="6"/>
        <v>0</v>
      </c>
      <c r="H239" s="464"/>
      <c r="I239" s="83"/>
      <c r="J239" s="83"/>
      <c r="K239" s="465"/>
      <c r="L239" s="465"/>
      <c r="M239" s="465"/>
      <c r="N239" s="465"/>
      <c r="O239" s="465"/>
      <c r="P239" s="465"/>
      <c r="Q239" s="465"/>
      <c r="R239" s="465"/>
      <c r="S239" s="465"/>
      <c r="T239" s="465"/>
      <c r="U239" s="465"/>
    </row>
    <row r="240" spans="1:21" s="84" customFormat="1" ht="18.75" hidden="1">
      <c r="A240" s="459">
        <v>239</v>
      </c>
      <c r="B240" s="76" t="s">
        <v>188</v>
      </c>
      <c r="C240" s="77" t="s">
        <v>305</v>
      </c>
      <c r="D240" s="78">
        <v>12</v>
      </c>
      <c r="E240" s="79"/>
      <c r="F240" s="528"/>
      <c r="G240" s="463">
        <f t="shared" si="6"/>
        <v>0</v>
      </c>
      <c r="H240" s="464"/>
      <c r="I240" s="83"/>
      <c r="J240" s="83"/>
      <c r="K240" s="465"/>
      <c r="L240" s="465"/>
      <c r="M240" s="465"/>
      <c r="N240" s="465"/>
      <c r="O240" s="465"/>
      <c r="P240" s="465"/>
      <c r="Q240" s="465"/>
      <c r="R240" s="465"/>
      <c r="S240" s="465"/>
      <c r="T240" s="465"/>
      <c r="U240" s="465"/>
    </row>
    <row r="241" spans="1:21" s="84" customFormat="1" ht="18.75" hidden="1">
      <c r="A241" s="459">
        <v>240</v>
      </c>
      <c r="B241" s="76" t="s">
        <v>194</v>
      </c>
      <c r="C241" s="77" t="s">
        <v>305</v>
      </c>
      <c r="D241" s="78">
        <v>80</v>
      </c>
      <c r="E241" s="79"/>
      <c r="F241" s="528"/>
      <c r="G241" s="463">
        <f t="shared" si="6"/>
        <v>0</v>
      </c>
      <c r="H241" s="464"/>
      <c r="I241" s="83"/>
      <c r="J241" s="83"/>
      <c r="K241" s="465"/>
      <c r="L241" s="465"/>
      <c r="M241" s="465"/>
      <c r="N241" s="465"/>
      <c r="O241" s="465"/>
      <c r="P241" s="465"/>
      <c r="Q241" s="465"/>
      <c r="R241" s="465"/>
      <c r="S241" s="465"/>
      <c r="T241" s="465"/>
      <c r="U241" s="465"/>
    </row>
    <row r="242" spans="1:21" s="84" customFormat="1" ht="18.75" hidden="1">
      <c r="A242" s="459">
        <v>241</v>
      </c>
      <c r="B242" s="87" t="s">
        <v>818</v>
      </c>
      <c r="C242" s="86" t="s">
        <v>305</v>
      </c>
      <c r="D242" s="78">
        <v>40</v>
      </c>
      <c r="E242" s="79"/>
      <c r="F242" s="528"/>
      <c r="G242" s="463">
        <f t="shared" si="6"/>
        <v>0</v>
      </c>
      <c r="H242" s="464"/>
      <c r="I242" s="83"/>
      <c r="J242" s="83"/>
      <c r="K242" s="465"/>
      <c r="L242" s="465"/>
      <c r="M242" s="465"/>
      <c r="N242" s="465"/>
      <c r="O242" s="465"/>
      <c r="P242" s="465"/>
      <c r="Q242" s="465"/>
      <c r="R242" s="465"/>
      <c r="S242" s="465"/>
      <c r="T242" s="465"/>
      <c r="U242" s="465"/>
    </row>
    <row r="243" spans="1:21" s="84" customFormat="1" ht="18.75" hidden="1">
      <c r="A243" s="459">
        <v>242</v>
      </c>
      <c r="B243" s="76" t="s">
        <v>195</v>
      </c>
      <c r="C243" s="77" t="s">
        <v>305</v>
      </c>
      <c r="D243" s="78">
        <v>200</v>
      </c>
      <c r="E243" s="79"/>
      <c r="F243" s="528"/>
      <c r="G243" s="463">
        <f t="shared" si="6"/>
        <v>0</v>
      </c>
      <c r="H243" s="464"/>
      <c r="I243" s="83"/>
      <c r="J243" s="83"/>
      <c r="K243" s="465"/>
      <c r="L243" s="465"/>
      <c r="M243" s="465"/>
      <c r="N243" s="465"/>
      <c r="O243" s="465"/>
      <c r="P243" s="465"/>
      <c r="Q243" s="465"/>
      <c r="R243" s="465"/>
      <c r="S243" s="465"/>
      <c r="T243" s="465"/>
      <c r="U243" s="465"/>
    </row>
    <row r="244" spans="1:21" s="84" customFormat="1" ht="18.75" hidden="1">
      <c r="A244" s="459">
        <v>243</v>
      </c>
      <c r="B244" s="76" t="s">
        <v>196</v>
      </c>
      <c r="C244" s="77" t="s">
        <v>305</v>
      </c>
      <c r="D244" s="78">
        <v>80</v>
      </c>
      <c r="E244" s="79"/>
      <c r="F244" s="528"/>
      <c r="G244" s="463">
        <f t="shared" si="6"/>
        <v>0</v>
      </c>
      <c r="H244" s="464"/>
      <c r="I244" s="83"/>
      <c r="J244" s="83"/>
      <c r="K244" s="465"/>
      <c r="L244" s="465"/>
      <c r="M244" s="465"/>
      <c r="N244" s="465"/>
      <c r="O244" s="465"/>
      <c r="P244" s="465"/>
      <c r="Q244" s="465"/>
      <c r="R244" s="465"/>
      <c r="S244" s="465"/>
      <c r="T244" s="465"/>
      <c r="U244" s="465"/>
    </row>
    <row r="245" spans="1:21" s="84" customFormat="1" ht="18.75" hidden="1">
      <c r="A245" s="459">
        <v>244</v>
      </c>
      <c r="B245" s="76" t="s">
        <v>197</v>
      </c>
      <c r="C245" s="77" t="s">
        <v>305</v>
      </c>
      <c r="D245" s="78">
        <v>60</v>
      </c>
      <c r="E245" s="79"/>
      <c r="F245" s="528"/>
      <c r="G245" s="463">
        <f t="shared" si="6"/>
        <v>0</v>
      </c>
      <c r="H245" s="464"/>
      <c r="I245" s="83"/>
      <c r="J245" s="83"/>
      <c r="K245" s="465"/>
      <c r="L245" s="465"/>
      <c r="M245" s="465"/>
      <c r="N245" s="465"/>
      <c r="O245" s="465"/>
      <c r="P245" s="465"/>
      <c r="Q245" s="465"/>
      <c r="R245" s="465"/>
      <c r="S245" s="465"/>
      <c r="T245" s="465"/>
      <c r="U245" s="465"/>
    </row>
    <row r="246" spans="1:21" s="84" customFormat="1" ht="18.75" hidden="1">
      <c r="A246" s="459">
        <v>245</v>
      </c>
      <c r="B246" s="76" t="s">
        <v>201</v>
      </c>
      <c r="C246" s="77" t="s">
        <v>305</v>
      </c>
      <c r="D246" s="78">
        <v>60</v>
      </c>
      <c r="E246" s="79"/>
      <c r="F246" s="528"/>
      <c r="G246" s="463">
        <f t="shared" si="6"/>
        <v>0</v>
      </c>
      <c r="H246" s="464"/>
      <c r="I246" s="83"/>
      <c r="J246" s="83"/>
      <c r="K246" s="465"/>
      <c r="L246" s="465"/>
      <c r="M246" s="465"/>
      <c r="N246" s="465"/>
      <c r="O246" s="465"/>
      <c r="P246" s="465"/>
      <c r="Q246" s="465"/>
      <c r="R246" s="465"/>
      <c r="S246" s="465"/>
      <c r="T246" s="465"/>
      <c r="U246" s="465"/>
    </row>
    <row r="247" spans="1:21" s="84" customFormat="1" ht="18.75" hidden="1">
      <c r="A247" s="459">
        <v>246</v>
      </c>
      <c r="B247" s="76" t="s">
        <v>198</v>
      </c>
      <c r="C247" s="77" t="s">
        <v>305</v>
      </c>
      <c r="D247" s="78">
        <v>20</v>
      </c>
      <c r="E247" s="79"/>
      <c r="F247" s="528"/>
      <c r="G247" s="463">
        <f t="shared" si="6"/>
        <v>0</v>
      </c>
      <c r="H247" s="464"/>
      <c r="I247" s="83"/>
      <c r="J247" s="83"/>
      <c r="K247" s="465"/>
      <c r="L247" s="465"/>
      <c r="M247" s="465"/>
      <c r="N247" s="465"/>
      <c r="O247" s="465"/>
      <c r="P247" s="465"/>
      <c r="Q247" s="465"/>
      <c r="R247" s="465"/>
      <c r="S247" s="465"/>
      <c r="T247" s="465"/>
      <c r="U247" s="465"/>
    </row>
    <row r="248" spans="1:21" s="84" customFormat="1" ht="18.75" hidden="1">
      <c r="A248" s="459">
        <v>247</v>
      </c>
      <c r="B248" s="76" t="s">
        <v>199</v>
      </c>
      <c r="C248" s="77" t="s">
        <v>305</v>
      </c>
      <c r="D248" s="78">
        <v>20</v>
      </c>
      <c r="E248" s="79"/>
      <c r="F248" s="528"/>
      <c r="G248" s="463">
        <f t="shared" si="6"/>
        <v>0</v>
      </c>
      <c r="H248" s="464"/>
      <c r="I248" s="83"/>
      <c r="J248" s="83"/>
      <c r="K248" s="465"/>
      <c r="L248" s="465"/>
      <c r="M248" s="465"/>
      <c r="N248" s="465"/>
      <c r="O248" s="465"/>
      <c r="P248" s="465"/>
      <c r="Q248" s="465"/>
      <c r="R248" s="465"/>
      <c r="S248" s="465"/>
      <c r="T248" s="465"/>
      <c r="U248" s="465"/>
    </row>
    <row r="249" spans="1:21" s="84" customFormat="1" ht="18.75" hidden="1">
      <c r="A249" s="459">
        <v>248</v>
      </c>
      <c r="B249" s="76" t="s">
        <v>202</v>
      </c>
      <c r="C249" s="77" t="s">
        <v>305</v>
      </c>
      <c r="D249" s="78">
        <v>40</v>
      </c>
      <c r="E249" s="79"/>
      <c r="F249" s="527"/>
      <c r="G249" s="463">
        <f t="shared" si="6"/>
        <v>0</v>
      </c>
      <c r="H249" s="464"/>
      <c r="I249" s="83"/>
      <c r="J249" s="83"/>
      <c r="K249" s="465"/>
      <c r="L249" s="465"/>
      <c r="M249" s="465"/>
      <c r="N249" s="465"/>
      <c r="O249" s="465"/>
      <c r="P249" s="465"/>
      <c r="Q249" s="465"/>
      <c r="R249" s="465"/>
      <c r="S249" s="465"/>
      <c r="T249" s="465"/>
      <c r="U249" s="465"/>
    </row>
    <row r="250" spans="1:21" ht="18.75" hidden="1">
      <c r="A250" s="459">
        <v>249</v>
      </c>
      <c r="B250" s="76" t="s">
        <v>203</v>
      </c>
      <c r="C250" s="77" t="s">
        <v>305</v>
      </c>
      <c r="D250" s="78">
        <v>40</v>
      </c>
      <c r="E250" s="79"/>
      <c r="F250" s="527"/>
      <c r="G250" s="463">
        <f t="shared" si="6"/>
        <v>0</v>
      </c>
      <c r="H250" s="464"/>
      <c r="I250" s="80"/>
      <c r="J250" s="80"/>
      <c r="K250" s="449"/>
      <c r="L250" s="449"/>
      <c r="M250" s="449"/>
      <c r="N250" s="449"/>
      <c r="O250" s="449"/>
      <c r="P250" s="449"/>
      <c r="Q250" s="449"/>
      <c r="R250" s="449"/>
      <c r="S250" s="449"/>
      <c r="T250" s="449"/>
      <c r="U250" s="449"/>
    </row>
    <row r="251" spans="1:21" ht="18.75" hidden="1">
      <c r="A251" s="459">
        <v>250</v>
      </c>
      <c r="B251" s="76" t="s">
        <v>200</v>
      </c>
      <c r="C251" s="77" t="s">
        <v>305</v>
      </c>
      <c r="D251" s="78">
        <v>32</v>
      </c>
      <c r="E251" s="79"/>
      <c r="F251" s="527"/>
      <c r="G251" s="463">
        <f t="shared" si="6"/>
        <v>0</v>
      </c>
      <c r="H251" s="464"/>
      <c r="I251" s="80"/>
      <c r="J251" s="80"/>
      <c r="K251" s="449"/>
      <c r="L251" s="449"/>
      <c r="M251" s="449"/>
      <c r="N251" s="449"/>
      <c r="O251" s="449"/>
      <c r="P251" s="449"/>
      <c r="Q251" s="449"/>
      <c r="R251" s="449"/>
      <c r="S251" s="449"/>
      <c r="T251" s="449"/>
      <c r="U251" s="449"/>
    </row>
    <row r="252" spans="1:21" ht="18.75" hidden="1">
      <c r="A252" s="459">
        <v>251</v>
      </c>
      <c r="B252" s="76" t="s">
        <v>204</v>
      </c>
      <c r="C252" s="77" t="s">
        <v>305</v>
      </c>
      <c r="D252" s="78">
        <v>600</v>
      </c>
      <c r="E252" s="79"/>
      <c r="F252" s="527"/>
      <c r="G252" s="463">
        <f t="shared" si="6"/>
        <v>0</v>
      </c>
      <c r="H252" s="464"/>
      <c r="I252" s="80"/>
      <c r="J252" s="80"/>
      <c r="K252" s="449"/>
      <c r="L252" s="449"/>
      <c r="M252" s="449"/>
      <c r="N252" s="449"/>
      <c r="O252" s="449"/>
      <c r="P252" s="449"/>
      <c r="Q252" s="449"/>
      <c r="R252" s="449"/>
      <c r="S252" s="449"/>
      <c r="T252" s="449"/>
      <c r="U252" s="449"/>
    </row>
    <row r="253" spans="1:21" ht="18.75" hidden="1">
      <c r="A253" s="459">
        <v>252</v>
      </c>
      <c r="B253" s="76" t="s">
        <v>205</v>
      </c>
      <c r="C253" s="77" t="s">
        <v>305</v>
      </c>
      <c r="D253" s="78">
        <v>400</v>
      </c>
      <c r="E253" s="79"/>
      <c r="F253" s="528"/>
      <c r="G253" s="463">
        <f t="shared" si="6"/>
        <v>0</v>
      </c>
      <c r="H253" s="464"/>
      <c r="I253" s="80"/>
      <c r="J253" s="80"/>
      <c r="K253" s="449"/>
      <c r="L253" s="449"/>
      <c r="M253" s="449"/>
      <c r="N253" s="449"/>
      <c r="O253" s="449"/>
      <c r="P253" s="449"/>
      <c r="Q253" s="449"/>
      <c r="R253" s="449"/>
      <c r="S253" s="449"/>
      <c r="T253" s="449"/>
      <c r="U253" s="449"/>
    </row>
    <row r="254" spans="1:21" s="84" customFormat="1" ht="18.75" hidden="1">
      <c r="A254" s="459">
        <v>253</v>
      </c>
      <c r="B254" s="76" t="s">
        <v>206</v>
      </c>
      <c r="C254" s="77" t="s">
        <v>305</v>
      </c>
      <c r="D254" s="78">
        <v>48</v>
      </c>
      <c r="E254" s="79"/>
      <c r="F254" s="528"/>
      <c r="G254" s="463">
        <f t="shared" si="6"/>
        <v>0</v>
      </c>
      <c r="H254" s="464"/>
      <c r="I254" s="83"/>
      <c r="J254" s="83"/>
      <c r="K254" s="465"/>
      <c r="L254" s="465"/>
      <c r="M254" s="465"/>
      <c r="N254" s="465"/>
      <c r="O254" s="465"/>
      <c r="P254" s="465"/>
      <c r="Q254" s="465"/>
      <c r="R254" s="465"/>
      <c r="S254" s="465"/>
      <c r="T254" s="465"/>
      <c r="U254" s="465"/>
    </row>
    <row r="255" spans="1:21" s="84" customFormat="1" ht="18.75" hidden="1">
      <c r="A255" s="459">
        <v>254</v>
      </c>
      <c r="B255" s="76" t="s">
        <v>207</v>
      </c>
      <c r="C255" s="77" t="s">
        <v>305</v>
      </c>
      <c r="D255" s="78">
        <v>320</v>
      </c>
      <c r="E255" s="79"/>
      <c r="F255" s="528"/>
      <c r="G255" s="463">
        <f t="shared" si="6"/>
        <v>0</v>
      </c>
      <c r="H255" s="464"/>
      <c r="I255" s="83"/>
      <c r="J255" s="83"/>
      <c r="K255" s="465"/>
      <c r="L255" s="465"/>
      <c r="M255" s="465"/>
      <c r="N255" s="465"/>
      <c r="O255" s="465"/>
      <c r="P255" s="465"/>
      <c r="Q255" s="465"/>
      <c r="R255" s="465"/>
      <c r="S255" s="465"/>
      <c r="T255" s="465"/>
      <c r="U255" s="465"/>
    </row>
    <row r="256" spans="1:21" s="84" customFormat="1" ht="18.75" hidden="1">
      <c r="A256" s="459">
        <v>255</v>
      </c>
      <c r="B256" s="76" t="s">
        <v>208</v>
      </c>
      <c r="C256" s="77" t="s">
        <v>340</v>
      </c>
      <c r="D256" s="78">
        <v>4</v>
      </c>
      <c r="E256" s="79"/>
      <c r="F256" s="528"/>
      <c r="G256" s="463">
        <f t="shared" si="6"/>
        <v>0</v>
      </c>
      <c r="H256" s="464"/>
      <c r="I256" s="83"/>
      <c r="J256" s="83"/>
      <c r="K256" s="465"/>
      <c r="L256" s="465"/>
      <c r="M256" s="465"/>
      <c r="N256" s="465"/>
      <c r="O256" s="465"/>
      <c r="P256" s="465"/>
      <c r="Q256" s="465"/>
      <c r="R256" s="465"/>
      <c r="S256" s="465"/>
      <c r="T256" s="465"/>
      <c r="U256" s="465"/>
    </row>
    <row r="257" spans="1:21" s="93" customFormat="1" ht="18.75" hidden="1">
      <c r="A257" s="459">
        <v>256</v>
      </c>
      <c r="B257" s="76" t="s">
        <v>209</v>
      </c>
      <c r="C257" s="77" t="s">
        <v>340</v>
      </c>
      <c r="D257" s="78">
        <v>4</v>
      </c>
      <c r="E257" s="79"/>
      <c r="F257" s="531"/>
      <c r="G257" s="463">
        <f t="shared" si="6"/>
        <v>0</v>
      </c>
      <c r="H257" s="464"/>
      <c r="I257" s="474"/>
      <c r="J257" s="474"/>
      <c r="K257" s="475"/>
      <c r="L257" s="475"/>
      <c r="M257" s="475"/>
      <c r="N257" s="475"/>
      <c r="O257" s="475"/>
      <c r="P257" s="475"/>
      <c r="Q257" s="475"/>
      <c r="R257" s="475"/>
      <c r="S257" s="475"/>
      <c r="T257" s="475"/>
      <c r="U257" s="475"/>
    </row>
    <row r="258" spans="1:21" s="93" customFormat="1" ht="18.75" hidden="1">
      <c r="A258" s="459">
        <v>257</v>
      </c>
      <c r="B258" s="76" t="s">
        <v>819</v>
      </c>
      <c r="C258" s="77" t="s">
        <v>330</v>
      </c>
      <c r="D258" s="78">
        <v>4</v>
      </c>
      <c r="E258" s="79"/>
      <c r="F258" s="531"/>
      <c r="G258" s="463">
        <f t="shared" si="6"/>
        <v>0</v>
      </c>
      <c r="H258" s="464"/>
      <c r="I258" s="474"/>
      <c r="J258" s="474"/>
      <c r="K258" s="475"/>
      <c r="L258" s="475"/>
      <c r="M258" s="475"/>
      <c r="N258" s="475"/>
      <c r="O258" s="475"/>
      <c r="P258" s="475"/>
      <c r="Q258" s="475"/>
      <c r="R258" s="475"/>
      <c r="S258" s="475"/>
      <c r="T258" s="475"/>
      <c r="U258" s="475"/>
    </row>
    <row r="259" spans="1:21" s="88" customFormat="1" ht="18.75" hidden="1">
      <c r="A259" s="459">
        <v>258</v>
      </c>
      <c r="B259" s="76" t="s">
        <v>211</v>
      </c>
      <c r="C259" s="77" t="s">
        <v>341</v>
      </c>
      <c r="D259" s="78">
        <v>4</v>
      </c>
      <c r="E259" s="79"/>
      <c r="F259" s="530"/>
      <c r="G259" s="463">
        <f t="shared" ref="G259:G322" si="8">E259+F259</f>
        <v>0</v>
      </c>
      <c r="H259" s="464"/>
      <c r="I259" s="89"/>
      <c r="J259" s="89"/>
      <c r="K259" s="467"/>
      <c r="L259" s="467"/>
      <c r="M259" s="467"/>
      <c r="N259" s="467"/>
      <c r="O259" s="467"/>
      <c r="P259" s="467"/>
      <c r="Q259" s="467"/>
      <c r="R259" s="467"/>
      <c r="S259" s="467"/>
      <c r="T259" s="467"/>
      <c r="U259" s="467"/>
    </row>
    <row r="260" spans="1:21" s="90" customFormat="1" ht="18.75" hidden="1">
      <c r="A260" s="459">
        <v>259</v>
      </c>
      <c r="B260" s="87" t="s">
        <v>226</v>
      </c>
      <c r="C260" s="86" t="s">
        <v>305</v>
      </c>
      <c r="D260" s="78">
        <v>36</v>
      </c>
      <c r="E260" s="79"/>
      <c r="F260" s="527"/>
      <c r="G260" s="463">
        <f t="shared" si="8"/>
        <v>0</v>
      </c>
      <c r="H260" s="464"/>
      <c r="I260" s="96"/>
      <c r="J260" s="96"/>
      <c r="K260" s="468"/>
      <c r="L260" s="468"/>
      <c r="M260" s="468"/>
      <c r="N260" s="468"/>
      <c r="O260" s="468"/>
      <c r="P260" s="468"/>
      <c r="Q260" s="468"/>
      <c r="R260" s="468"/>
      <c r="S260" s="468"/>
      <c r="T260" s="468"/>
      <c r="U260" s="468"/>
    </row>
    <row r="261" spans="1:21" s="88" customFormat="1" ht="18.75" hidden="1">
      <c r="A261" s="459">
        <v>260</v>
      </c>
      <c r="B261" s="87" t="s">
        <v>820</v>
      </c>
      <c r="C261" s="86" t="s">
        <v>305</v>
      </c>
      <c r="D261" s="78">
        <v>200</v>
      </c>
      <c r="E261" s="79"/>
      <c r="F261" s="530"/>
      <c r="G261" s="463">
        <f t="shared" si="8"/>
        <v>0</v>
      </c>
      <c r="H261" s="464"/>
      <c r="I261" s="89"/>
      <c r="J261" s="89"/>
      <c r="K261" s="467"/>
      <c r="L261" s="467"/>
      <c r="M261" s="467"/>
      <c r="N261" s="467"/>
      <c r="O261" s="467"/>
      <c r="P261" s="467"/>
      <c r="Q261" s="467"/>
      <c r="R261" s="467"/>
      <c r="S261" s="467"/>
      <c r="T261" s="467"/>
      <c r="U261" s="467"/>
    </row>
    <row r="262" spans="1:21" s="88" customFormat="1" ht="18.75" hidden="1">
      <c r="A262" s="459">
        <v>261</v>
      </c>
      <c r="B262" s="87" t="s">
        <v>821</v>
      </c>
      <c r="C262" s="86"/>
      <c r="D262" s="78">
        <v>200</v>
      </c>
      <c r="E262" s="79"/>
      <c r="F262" s="530"/>
      <c r="G262" s="463">
        <f t="shared" si="8"/>
        <v>0</v>
      </c>
      <c r="H262" s="464"/>
      <c r="I262" s="89"/>
      <c r="J262" s="89"/>
      <c r="K262" s="467"/>
      <c r="L262" s="467"/>
      <c r="M262" s="467"/>
      <c r="N262" s="467"/>
      <c r="O262" s="467"/>
      <c r="P262" s="467"/>
      <c r="Q262" s="467"/>
      <c r="R262" s="467"/>
      <c r="S262" s="467"/>
      <c r="T262" s="467"/>
      <c r="U262" s="467"/>
    </row>
    <row r="263" spans="1:21" s="88" customFormat="1" ht="18.75" hidden="1">
      <c r="A263" s="459">
        <v>262</v>
      </c>
      <c r="B263" s="76" t="s">
        <v>822</v>
      </c>
      <c r="C263" s="77" t="s">
        <v>305</v>
      </c>
      <c r="D263" s="78">
        <v>20</v>
      </c>
      <c r="E263" s="79"/>
      <c r="F263" s="530"/>
      <c r="G263" s="463">
        <f t="shared" si="8"/>
        <v>0</v>
      </c>
      <c r="H263" s="464"/>
      <c r="I263" s="89"/>
      <c r="J263" s="89"/>
      <c r="K263" s="467"/>
      <c r="L263" s="467"/>
      <c r="M263" s="467"/>
      <c r="N263" s="467"/>
      <c r="O263" s="467"/>
      <c r="P263" s="467"/>
      <c r="Q263" s="467"/>
      <c r="R263" s="467"/>
      <c r="S263" s="467"/>
      <c r="T263" s="467"/>
      <c r="U263" s="467"/>
    </row>
    <row r="264" spans="1:21" s="88" customFormat="1" ht="18.75" hidden="1">
      <c r="A264" s="459">
        <v>263</v>
      </c>
      <c r="B264" s="76" t="s">
        <v>212</v>
      </c>
      <c r="C264" s="77" t="s">
        <v>305</v>
      </c>
      <c r="D264" s="78">
        <v>120</v>
      </c>
      <c r="E264" s="79"/>
      <c r="F264" s="530"/>
      <c r="G264" s="463">
        <f t="shared" si="8"/>
        <v>0</v>
      </c>
      <c r="H264" s="464"/>
      <c r="I264" s="89"/>
      <c r="J264" s="89"/>
      <c r="K264" s="467"/>
      <c r="L264" s="467"/>
      <c r="M264" s="467"/>
      <c r="N264" s="467"/>
      <c r="O264" s="467"/>
      <c r="P264" s="467"/>
      <c r="Q264" s="467"/>
      <c r="R264" s="467"/>
      <c r="S264" s="467"/>
      <c r="T264" s="467"/>
      <c r="U264" s="467"/>
    </row>
    <row r="265" spans="1:21" s="88" customFormat="1" ht="18.75" hidden="1">
      <c r="A265" s="459">
        <v>264</v>
      </c>
      <c r="B265" s="76" t="s">
        <v>213</v>
      </c>
      <c r="C265" s="77" t="s">
        <v>305</v>
      </c>
      <c r="D265" s="78">
        <v>40</v>
      </c>
      <c r="E265" s="79"/>
      <c r="F265" s="530"/>
      <c r="G265" s="463">
        <f t="shared" si="8"/>
        <v>0</v>
      </c>
      <c r="H265" s="464"/>
      <c r="I265" s="89"/>
      <c r="J265" s="89"/>
      <c r="K265" s="467"/>
      <c r="L265" s="467"/>
      <c r="M265" s="467"/>
      <c r="N265" s="467"/>
      <c r="O265" s="467"/>
      <c r="P265" s="467"/>
      <c r="Q265" s="467"/>
      <c r="R265" s="467"/>
      <c r="S265" s="467"/>
      <c r="T265" s="467"/>
      <c r="U265" s="467"/>
    </row>
    <row r="266" spans="1:21" s="88" customFormat="1" ht="18.75" hidden="1">
      <c r="A266" s="459">
        <v>265</v>
      </c>
      <c r="B266" s="76" t="s">
        <v>214</v>
      </c>
      <c r="C266" s="77" t="s">
        <v>305</v>
      </c>
      <c r="D266" s="78">
        <v>40</v>
      </c>
      <c r="E266" s="79"/>
      <c r="F266" s="530"/>
      <c r="G266" s="463">
        <f t="shared" si="8"/>
        <v>0</v>
      </c>
      <c r="H266" s="464"/>
      <c r="I266" s="89"/>
      <c r="J266" s="89"/>
      <c r="K266" s="467"/>
      <c r="L266" s="467"/>
      <c r="M266" s="467"/>
      <c r="N266" s="467"/>
      <c r="O266" s="467"/>
      <c r="P266" s="467"/>
      <c r="Q266" s="467"/>
      <c r="R266" s="467"/>
      <c r="S266" s="467"/>
      <c r="T266" s="467"/>
      <c r="U266" s="467"/>
    </row>
    <row r="267" spans="1:21" s="88" customFormat="1" ht="18.75">
      <c r="A267" s="459">
        <v>266</v>
      </c>
      <c r="B267" s="76" t="s">
        <v>216</v>
      </c>
      <c r="C267" s="77" t="s">
        <v>342</v>
      </c>
      <c r="D267" s="78">
        <v>200</v>
      </c>
      <c r="E267" s="79"/>
      <c r="F267" s="530"/>
      <c r="G267" s="463">
        <v>25821.599999999999</v>
      </c>
      <c r="H267" s="464">
        <f t="shared" ref="H267" si="9">D267*G267</f>
        <v>5164320</v>
      </c>
      <c r="I267" s="89"/>
      <c r="J267" s="89"/>
      <c r="K267" s="467"/>
      <c r="L267" s="467"/>
      <c r="M267" s="467"/>
      <c r="N267" s="467"/>
      <c r="O267" s="467"/>
      <c r="P267" s="467"/>
      <c r="Q267" s="467"/>
      <c r="R267" s="467"/>
      <c r="S267" s="467"/>
      <c r="T267" s="467"/>
      <c r="U267" s="467"/>
    </row>
    <row r="268" spans="1:21" s="88" customFormat="1" ht="18.75" hidden="1">
      <c r="A268" s="459">
        <v>267</v>
      </c>
      <c r="B268" s="76" t="s">
        <v>823</v>
      </c>
      <c r="C268" s="77" t="s">
        <v>343</v>
      </c>
      <c r="D268" s="78">
        <v>4</v>
      </c>
      <c r="E268" s="79"/>
      <c r="F268" s="530"/>
      <c r="G268" s="463">
        <f t="shared" si="8"/>
        <v>0</v>
      </c>
      <c r="H268" s="464"/>
      <c r="I268" s="89"/>
      <c r="J268" s="89"/>
      <c r="K268" s="467"/>
      <c r="L268" s="467"/>
      <c r="M268" s="467"/>
      <c r="N268" s="467"/>
      <c r="O268" s="467"/>
      <c r="P268" s="467"/>
      <c r="Q268" s="467"/>
      <c r="R268" s="467"/>
      <c r="S268" s="467"/>
      <c r="T268" s="467"/>
      <c r="U268" s="467"/>
    </row>
    <row r="269" spans="1:21" ht="18.75" hidden="1">
      <c r="A269" s="459">
        <v>268</v>
      </c>
      <c r="B269" s="76" t="s">
        <v>217</v>
      </c>
      <c r="C269" s="77" t="s">
        <v>305</v>
      </c>
      <c r="D269" s="78">
        <v>48</v>
      </c>
      <c r="E269" s="79"/>
      <c r="F269" s="527"/>
      <c r="G269" s="463">
        <f t="shared" si="8"/>
        <v>0</v>
      </c>
      <c r="H269" s="464"/>
      <c r="I269" s="80"/>
      <c r="J269" s="80"/>
      <c r="K269" s="449"/>
      <c r="L269" s="449"/>
      <c r="M269" s="449"/>
      <c r="N269" s="449"/>
      <c r="O269" s="449"/>
      <c r="P269" s="449"/>
      <c r="Q269" s="449"/>
      <c r="R269" s="449"/>
      <c r="S269" s="449"/>
      <c r="T269" s="449"/>
      <c r="U269" s="449"/>
    </row>
    <row r="270" spans="1:21" ht="18.75" hidden="1">
      <c r="A270" s="459">
        <v>269</v>
      </c>
      <c r="B270" s="76" t="s">
        <v>218</v>
      </c>
      <c r="C270" s="77" t="s">
        <v>305</v>
      </c>
      <c r="D270" s="78">
        <v>288</v>
      </c>
      <c r="E270" s="79"/>
      <c r="F270" s="527"/>
      <c r="G270" s="463">
        <f t="shared" si="8"/>
        <v>0</v>
      </c>
      <c r="H270" s="464"/>
      <c r="I270" s="80"/>
      <c r="J270" s="80"/>
      <c r="K270" s="449"/>
      <c r="L270" s="449"/>
      <c r="M270" s="449"/>
      <c r="N270" s="449"/>
      <c r="O270" s="449"/>
      <c r="P270" s="449"/>
      <c r="Q270" s="449"/>
      <c r="R270" s="449"/>
      <c r="S270" s="449"/>
      <c r="T270" s="449"/>
      <c r="U270" s="449"/>
    </row>
    <row r="271" spans="1:21" ht="18.75" hidden="1">
      <c r="A271" s="459">
        <v>270</v>
      </c>
      <c r="B271" s="76" t="s">
        <v>219</v>
      </c>
      <c r="C271" s="77" t="s">
        <v>305</v>
      </c>
      <c r="D271" s="78">
        <v>192</v>
      </c>
      <c r="E271" s="79"/>
      <c r="F271" s="527"/>
      <c r="G271" s="463">
        <f t="shared" si="8"/>
        <v>0</v>
      </c>
      <c r="H271" s="464"/>
      <c r="I271" s="80"/>
      <c r="J271" s="80"/>
      <c r="K271" s="449"/>
      <c r="L271" s="449"/>
      <c r="M271" s="449"/>
      <c r="N271" s="449"/>
      <c r="O271" s="449"/>
      <c r="P271" s="449"/>
      <c r="Q271" s="449"/>
      <c r="R271" s="449"/>
      <c r="S271" s="449"/>
      <c r="T271" s="449"/>
      <c r="U271" s="449"/>
    </row>
    <row r="272" spans="1:21" ht="18.75" hidden="1">
      <c r="A272" s="459">
        <v>271</v>
      </c>
      <c r="B272" s="76" t="s">
        <v>220</v>
      </c>
      <c r="C272" s="77" t="s">
        <v>305</v>
      </c>
      <c r="D272" s="78">
        <v>48</v>
      </c>
      <c r="E272" s="79"/>
      <c r="F272" s="527"/>
      <c r="G272" s="463">
        <f t="shared" si="8"/>
        <v>0</v>
      </c>
      <c r="H272" s="464"/>
      <c r="I272" s="80"/>
      <c r="J272" s="80"/>
      <c r="K272" s="449"/>
      <c r="L272" s="449"/>
      <c r="M272" s="449"/>
      <c r="N272" s="449"/>
      <c r="O272" s="449"/>
      <c r="P272" s="449"/>
      <c r="Q272" s="449"/>
      <c r="R272" s="449"/>
      <c r="S272" s="449"/>
      <c r="T272" s="449"/>
      <c r="U272" s="449"/>
    </row>
    <row r="273" spans="1:21" ht="18.75" hidden="1">
      <c r="A273" s="459">
        <v>272</v>
      </c>
      <c r="B273" s="76" t="s">
        <v>221</v>
      </c>
      <c r="C273" s="77" t="s">
        <v>305</v>
      </c>
      <c r="D273" s="78">
        <v>192</v>
      </c>
      <c r="E273" s="79"/>
      <c r="F273" s="527"/>
      <c r="G273" s="463">
        <f t="shared" si="8"/>
        <v>0</v>
      </c>
      <c r="H273" s="464"/>
      <c r="I273" s="80"/>
      <c r="J273" s="80"/>
      <c r="K273" s="449"/>
      <c r="L273" s="449"/>
      <c r="M273" s="449"/>
      <c r="N273" s="449"/>
      <c r="O273" s="449"/>
      <c r="P273" s="449"/>
      <c r="Q273" s="449"/>
      <c r="R273" s="449"/>
      <c r="S273" s="449"/>
      <c r="T273" s="449"/>
      <c r="U273" s="449"/>
    </row>
    <row r="274" spans="1:21" ht="18.75" hidden="1">
      <c r="A274" s="459">
        <v>273</v>
      </c>
      <c r="B274" s="76" t="s">
        <v>222</v>
      </c>
      <c r="C274" s="77" t="s">
        <v>305</v>
      </c>
      <c r="D274" s="78">
        <v>288</v>
      </c>
      <c r="E274" s="79"/>
      <c r="F274" s="527"/>
      <c r="G274" s="463">
        <f t="shared" si="8"/>
        <v>0</v>
      </c>
      <c r="H274" s="464"/>
      <c r="I274" s="80"/>
      <c r="J274" s="80"/>
      <c r="K274" s="449"/>
      <c r="L274" s="449"/>
      <c r="M274" s="449"/>
      <c r="N274" s="449"/>
      <c r="O274" s="449"/>
      <c r="P274" s="449"/>
      <c r="Q274" s="449"/>
      <c r="R274" s="449"/>
      <c r="S274" s="449"/>
      <c r="T274" s="449"/>
      <c r="U274" s="449"/>
    </row>
    <row r="275" spans="1:21" ht="18.75" hidden="1">
      <c r="A275" s="459">
        <v>274</v>
      </c>
      <c r="B275" s="76" t="s">
        <v>223</v>
      </c>
      <c r="C275" s="77" t="s">
        <v>305</v>
      </c>
      <c r="D275" s="78">
        <v>288</v>
      </c>
      <c r="E275" s="79"/>
      <c r="F275" s="527"/>
      <c r="G275" s="463">
        <f t="shared" si="8"/>
        <v>0</v>
      </c>
      <c r="H275" s="464"/>
      <c r="I275" s="80"/>
      <c r="J275" s="80"/>
      <c r="K275" s="449"/>
      <c r="L275" s="449"/>
      <c r="M275" s="449"/>
      <c r="N275" s="449"/>
      <c r="O275" s="449"/>
      <c r="P275" s="449"/>
      <c r="Q275" s="449"/>
      <c r="R275" s="449"/>
      <c r="S275" s="449"/>
      <c r="T275" s="449"/>
      <c r="U275" s="449"/>
    </row>
    <row r="276" spans="1:21" ht="18.75" hidden="1">
      <c r="A276" s="459">
        <v>275</v>
      </c>
      <c r="B276" s="87" t="s">
        <v>824</v>
      </c>
      <c r="C276" s="86" t="s">
        <v>305</v>
      </c>
      <c r="D276" s="78">
        <v>48</v>
      </c>
      <c r="E276" s="79"/>
      <c r="F276" s="527"/>
      <c r="G276" s="463">
        <f t="shared" si="8"/>
        <v>0</v>
      </c>
      <c r="H276" s="464"/>
      <c r="I276" s="80"/>
      <c r="J276" s="80"/>
      <c r="K276" s="449"/>
      <c r="L276" s="449"/>
      <c r="M276" s="449"/>
      <c r="N276" s="449"/>
      <c r="O276" s="449"/>
      <c r="P276" s="449"/>
      <c r="Q276" s="449"/>
      <c r="R276" s="449"/>
      <c r="S276" s="449"/>
      <c r="T276" s="449"/>
      <c r="U276" s="449"/>
    </row>
    <row r="277" spans="1:21" ht="18.75" hidden="1">
      <c r="A277" s="459">
        <v>276</v>
      </c>
      <c r="B277" s="76" t="s">
        <v>224</v>
      </c>
      <c r="C277" s="77" t="s">
        <v>305</v>
      </c>
      <c r="D277" s="78">
        <v>192</v>
      </c>
      <c r="E277" s="79"/>
      <c r="F277" s="527"/>
      <c r="G277" s="463">
        <f t="shared" si="8"/>
        <v>0</v>
      </c>
      <c r="H277" s="464"/>
      <c r="I277" s="80"/>
      <c r="J277" s="80"/>
      <c r="K277" s="449"/>
      <c r="L277" s="449"/>
      <c r="M277" s="449"/>
      <c r="N277" s="449"/>
      <c r="O277" s="449"/>
      <c r="P277" s="449"/>
      <c r="Q277" s="449"/>
      <c r="R277" s="449"/>
      <c r="S277" s="449"/>
      <c r="T277" s="449"/>
      <c r="U277" s="449"/>
    </row>
    <row r="278" spans="1:21" s="97" customFormat="1" ht="18.75" hidden="1">
      <c r="A278" s="459">
        <v>277</v>
      </c>
      <c r="B278" s="76" t="s">
        <v>225</v>
      </c>
      <c r="C278" s="77" t="s">
        <v>305</v>
      </c>
      <c r="D278" s="78">
        <v>96</v>
      </c>
      <c r="E278" s="79"/>
      <c r="F278" s="533"/>
      <c r="G278" s="463">
        <f t="shared" si="8"/>
        <v>0</v>
      </c>
      <c r="H278" s="464"/>
      <c r="I278" s="98"/>
      <c r="J278" s="98"/>
      <c r="K278" s="482"/>
      <c r="L278" s="482"/>
      <c r="M278" s="482"/>
      <c r="N278" s="482"/>
      <c r="O278" s="482"/>
      <c r="P278" s="482"/>
      <c r="Q278" s="482"/>
      <c r="R278" s="482"/>
      <c r="S278" s="482"/>
      <c r="T278" s="482"/>
      <c r="U278" s="482"/>
    </row>
    <row r="279" spans="1:21" s="97" customFormat="1" ht="18.75" hidden="1">
      <c r="A279" s="459">
        <v>278</v>
      </c>
      <c r="B279" s="87" t="s">
        <v>825</v>
      </c>
      <c r="C279" s="86" t="s">
        <v>305</v>
      </c>
      <c r="D279" s="78">
        <v>48</v>
      </c>
      <c r="E279" s="79"/>
      <c r="F279" s="533"/>
      <c r="G279" s="463">
        <f t="shared" si="8"/>
        <v>0</v>
      </c>
      <c r="H279" s="464"/>
      <c r="I279" s="98"/>
      <c r="J279" s="98"/>
      <c r="K279" s="482"/>
      <c r="L279" s="482"/>
      <c r="M279" s="482"/>
      <c r="N279" s="482"/>
      <c r="O279" s="482"/>
      <c r="P279" s="482"/>
      <c r="Q279" s="482"/>
      <c r="R279" s="482"/>
      <c r="S279" s="482"/>
      <c r="T279" s="482"/>
      <c r="U279" s="482"/>
    </row>
    <row r="280" spans="1:21" s="97" customFormat="1" ht="18.75" hidden="1">
      <c r="A280" s="459">
        <v>279</v>
      </c>
      <c r="B280" s="76" t="s">
        <v>227</v>
      </c>
      <c r="C280" s="77" t="s">
        <v>305</v>
      </c>
      <c r="D280" s="78">
        <v>16</v>
      </c>
      <c r="E280" s="79"/>
      <c r="F280" s="533"/>
      <c r="G280" s="463">
        <f t="shared" si="8"/>
        <v>0</v>
      </c>
      <c r="H280" s="464"/>
      <c r="I280" s="98"/>
      <c r="J280" s="98"/>
      <c r="K280" s="482"/>
      <c r="L280" s="482"/>
      <c r="M280" s="482"/>
      <c r="N280" s="482"/>
      <c r="O280" s="482"/>
      <c r="P280" s="482"/>
      <c r="Q280" s="482"/>
      <c r="R280" s="482"/>
      <c r="S280" s="482"/>
      <c r="T280" s="482"/>
      <c r="U280" s="482"/>
    </row>
    <row r="281" spans="1:21" s="84" customFormat="1" ht="18.75" hidden="1">
      <c r="A281" s="459">
        <v>280</v>
      </c>
      <c r="B281" s="76" t="s">
        <v>228</v>
      </c>
      <c r="C281" s="77" t="s">
        <v>305</v>
      </c>
      <c r="D281" s="78">
        <v>16</v>
      </c>
      <c r="E281" s="79"/>
      <c r="F281" s="527"/>
      <c r="G281" s="463">
        <f t="shared" si="8"/>
        <v>0</v>
      </c>
      <c r="H281" s="464"/>
      <c r="I281" s="83"/>
      <c r="J281" s="83"/>
      <c r="K281" s="465"/>
      <c r="L281" s="465"/>
      <c r="M281" s="465"/>
      <c r="N281" s="465"/>
      <c r="O281" s="465"/>
      <c r="P281" s="465"/>
      <c r="Q281" s="465"/>
      <c r="R281" s="465"/>
      <c r="S281" s="465"/>
      <c r="T281" s="465"/>
      <c r="U281" s="465"/>
    </row>
    <row r="282" spans="1:21" ht="18.75" hidden="1">
      <c r="A282" s="459">
        <v>281</v>
      </c>
      <c r="B282" s="76" t="s">
        <v>229</v>
      </c>
      <c r="C282" s="77" t="s">
        <v>305</v>
      </c>
      <c r="D282" s="78">
        <v>16</v>
      </c>
      <c r="E282" s="79"/>
      <c r="F282" s="527"/>
      <c r="G282" s="463">
        <f t="shared" si="8"/>
        <v>0</v>
      </c>
      <c r="H282" s="464"/>
      <c r="I282" s="80"/>
      <c r="J282" s="80"/>
      <c r="K282" s="449"/>
      <c r="L282" s="449"/>
      <c r="M282" s="449"/>
      <c r="N282" s="449"/>
      <c r="O282" s="449"/>
      <c r="P282" s="449"/>
      <c r="Q282" s="449"/>
      <c r="R282" s="449"/>
      <c r="S282" s="449"/>
      <c r="T282" s="449"/>
      <c r="U282" s="449"/>
    </row>
    <row r="283" spans="1:21" ht="18.75" hidden="1">
      <c r="A283" s="459">
        <v>282</v>
      </c>
      <c r="B283" s="76" t="s">
        <v>230</v>
      </c>
      <c r="C283" s="77" t="s">
        <v>305</v>
      </c>
      <c r="D283" s="78">
        <v>48</v>
      </c>
      <c r="E283" s="79"/>
      <c r="F283" s="527"/>
      <c r="G283" s="463">
        <f t="shared" si="8"/>
        <v>0</v>
      </c>
      <c r="H283" s="464"/>
      <c r="I283" s="80"/>
      <c r="J283" s="80"/>
      <c r="K283" s="449"/>
      <c r="L283" s="449"/>
      <c r="M283" s="449"/>
      <c r="N283" s="449"/>
      <c r="O283" s="449"/>
      <c r="P283" s="449"/>
      <c r="Q283" s="449"/>
      <c r="R283" s="449"/>
      <c r="S283" s="449"/>
      <c r="T283" s="449"/>
      <c r="U283" s="449"/>
    </row>
    <row r="284" spans="1:21" ht="18.75" hidden="1">
      <c r="A284" s="459">
        <v>283</v>
      </c>
      <c r="B284" s="76" t="s">
        <v>231</v>
      </c>
      <c r="C284" s="77" t="s">
        <v>305</v>
      </c>
      <c r="D284" s="78">
        <v>96</v>
      </c>
      <c r="E284" s="79"/>
      <c r="F284" s="527"/>
      <c r="G284" s="463">
        <f t="shared" si="8"/>
        <v>0</v>
      </c>
      <c r="H284" s="464"/>
      <c r="I284" s="80"/>
      <c r="J284" s="80"/>
      <c r="K284" s="449"/>
      <c r="L284" s="449"/>
      <c r="M284" s="449"/>
      <c r="N284" s="449"/>
      <c r="O284" s="449"/>
      <c r="P284" s="449"/>
      <c r="Q284" s="449"/>
      <c r="R284" s="449"/>
      <c r="S284" s="449"/>
      <c r="T284" s="449"/>
      <c r="U284" s="449"/>
    </row>
    <row r="285" spans="1:21" ht="18.75" hidden="1">
      <c r="A285" s="459">
        <v>284</v>
      </c>
      <c r="B285" s="76" t="s">
        <v>232</v>
      </c>
      <c r="C285" s="77" t="s">
        <v>305</v>
      </c>
      <c r="D285" s="78">
        <v>48</v>
      </c>
      <c r="E285" s="79"/>
      <c r="F285" s="527"/>
      <c r="G285" s="463">
        <f t="shared" si="8"/>
        <v>0</v>
      </c>
      <c r="H285" s="464"/>
      <c r="I285" s="80"/>
      <c r="J285" s="80"/>
      <c r="K285" s="449"/>
      <c r="L285" s="449"/>
      <c r="M285" s="449"/>
      <c r="N285" s="449"/>
      <c r="O285" s="449"/>
      <c r="P285" s="449"/>
      <c r="Q285" s="449"/>
      <c r="R285" s="449"/>
      <c r="S285" s="449"/>
      <c r="T285" s="449"/>
      <c r="U285" s="449"/>
    </row>
    <row r="286" spans="1:21" ht="18.75" hidden="1">
      <c r="A286" s="459">
        <v>285</v>
      </c>
      <c r="B286" s="87" t="s">
        <v>826</v>
      </c>
      <c r="C286" s="86" t="s">
        <v>305</v>
      </c>
      <c r="D286" s="78">
        <v>48</v>
      </c>
      <c r="E286" s="79"/>
      <c r="F286" s="527"/>
      <c r="G286" s="463">
        <f t="shared" si="8"/>
        <v>0</v>
      </c>
      <c r="H286" s="464"/>
      <c r="I286" s="80"/>
      <c r="J286" s="80"/>
      <c r="K286" s="449"/>
      <c r="L286" s="449"/>
      <c r="M286" s="449"/>
      <c r="N286" s="449"/>
      <c r="O286" s="449"/>
      <c r="P286" s="449"/>
      <c r="Q286" s="449"/>
      <c r="R286" s="449"/>
      <c r="S286" s="449"/>
      <c r="T286" s="449"/>
      <c r="U286" s="449"/>
    </row>
    <row r="287" spans="1:21" ht="18.75" hidden="1">
      <c r="A287" s="459">
        <v>286</v>
      </c>
      <c r="B287" s="76" t="s">
        <v>292</v>
      </c>
      <c r="C287" s="77" t="s">
        <v>346</v>
      </c>
      <c r="D287" s="78">
        <v>4</v>
      </c>
      <c r="E287" s="79"/>
      <c r="F287" s="527"/>
      <c r="G287" s="463">
        <f t="shared" si="8"/>
        <v>0</v>
      </c>
      <c r="H287" s="464"/>
      <c r="I287" s="80"/>
      <c r="J287" s="80"/>
      <c r="K287" s="449"/>
      <c r="L287" s="449"/>
      <c r="M287" s="449"/>
      <c r="N287" s="449"/>
      <c r="O287" s="449"/>
      <c r="P287" s="449"/>
      <c r="Q287" s="449"/>
      <c r="R287" s="449"/>
      <c r="S287" s="449"/>
      <c r="T287" s="449"/>
      <c r="U287" s="449"/>
    </row>
    <row r="288" spans="1:21" ht="18.75" hidden="1">
      <c r="A288" s="459">
        <v>287</v>
      </c>
      <c r="B288" s="76" t="s">
        <v>210</v>
      </c>
      <c r="C288" s="77" t="s">
        <v>305</v>
      </c>
      <c r="D288" s="78">
        <v>4</v>
      </c>
      <c r="E288" s="79"/>
      <c r="F288" s="534"/>
      <c r="G288" s="463">
        <f t="shared" si="8"/>
        <v>0</v>
      </c>
      <c r="H288" s="464"/>
      <c r="I288" s="80"/>
      <c r="J288" s="80"/>
      <c r="K288" s="449"/>
      <c r="L288" s="449"/>
      <c r="M288" s="449"/>
      <c r="N288" s="449"/>
      <c r="O288" s="449"/>
      <c r="P288" s="449"/>
      <c r="Q288" s="449"/>
      <c r="R288" s="449"/>
      <c r="S288" s="449"/>
      <c r="T288" s="449"/>
      <c r="U288" s="449"/>
    </row>
    <row r="289" spans="1:21" ht="18.75" hidden="1">
      <c r="A289" s="459">
        <v>288</v>
      </c>
      <c r="B289" s="76" t="s">
        <v>827</v>
      </c>
      <c r="C289" s="77" t="s">
        <v>305</v>
      </c>
      <c r="D289" s="78">
        <v>8</v>
      </c>
      <c r="E289" s="79"/>
      <c r="F289" s="527"/>
      <c r="G289" s="463">
        <f t="shared" si="8"/>
        <v>0</v>
      </c>
      <c r="H289" s="464"/>
      <c r="I289" s="80"/>
      <c r="J289" s="80"/>
      <c r="K289" s="449"/>
      <c r="L289" s="449"/>
      <c r="M289" s="449"/>
      <c r="N289" s="449"/>
      <c r="O289" s="449"/>
      <c r="P289" s="449"/>
      <c r="Q289" s="449"/>
      <c r="R289" s="449"/>
      <c r="S289" s="449"/>
      <c r="T289" s="449"/>
      <c r="U289" s="449"/>
    </row>
    <row r="290" spans="1:21" ht="18.75" hidden="1">
      <c r="A290" s="459">
        <v>289</v>
      </c>
      <c r="B290" s="76" t="s">
        <v>828</v>
      </c>
      <c r="C290" s="77" t="s">
        <v>305</v>
      </c>
      <c r="D290" s="78">
        <v>12</v>
      </c>
      <c r="E290" s="79"/>
      <c r="F290" s="527"/>
      <c r="G290" s="463">
        <f t="shared" si="8"/>
        <v>0</v>
      </c>
      <c r="H290" s="464"/>
      <c r="I290" s="80"/>
      <c r="J290" s="80"/>
      <c r="K290" s="449"/>
      <c r="L290" s="449"/>
      <c r="M290" s="449"/>
      <c r="N290" s="449"/>
      <c r="O290" s="449"/>
      <c r="P290" s="449"/>
      <c r="Q290" s="449"/>
      <c r="R290" s="449"/>
      <c r="S290" s="449"/>
      <c r="T290" s="449"/>
      <c r="U290" s="449"/>
    </row>
    <row r="291" spans="1:21" ht="18.75" hidden="1">
      <c r="A291" s="459">
        <v>290</v>
      </c>
      <c r="B291" s="76" t="s">
        <v>829</v>
      </c>
      <c r="C291" s="77" t="s">
        <v>305</v>
      </c>
      <c r="D291" s="78">
        <v>12</v>
      </c>
      <c r="E291" s="79"/>
      <c r="F291" s="527"/>
      <c r="G291" s="463">
        <f t="shared" si="8"/>
        <v>0</v>
      </c>
      <c r="H291" s="464"/>
      <c r="I291" s="80"/>
      <c r="J291" s="80"/>
      <c r="K291" s="449"/>
      <c r="L291" s="449"/>
      <c r="M291" s="449"/>
      <c r="N291" s="449"/>
      <c r="O291" s="449"/>
      <c r="P291" s="449"/>
      <c r="Q291" s="449"/>
      <c r="R291" s="449"/>
      <c r="S291" s="449"/>
      <c r="T291" s="449"/>
      <c r="U291" s="449"/>
    </row>
    <row r="292" spans="1:21" ht="18.75" hidden="1">
      <c r="A292" s="459">
        <v>291</v>
      </c>
      <c r="B292" s="87" t="s">
        <v>830</v>
      </c>
      <c r="C292" s="86" t="s">
        <v>305</v>
      </c>
      <c r="D292" s="78">
        <v>8</v>
      </c>
      <c r="E292" s="79"/>
      <c r="F292" s="527"/>
      <c r="G292" s="463">
        <f t="shared" si="8"/>
        <v>0</v>
      </c>
      <c r="H292" s="464"/>
      <c r="I292" s="80"/>
      <c r="J292" s="80"/>
      <c r="K292" s="449"/>
      <c r="L292" s="449"/>
      <c r="M292" s="449"/>
      <c r="N292" s="449"/>
      <c r="O292" s="449"/>
      <c r="P292" s="449"/>
      <c r="Q292" s="449"/>
      <c r="R292" s="449"/>
      <c r="S292" s="449"/>
      <c r="T292" s="449"/>
      <c r="U292" s="449"/>
    </row>
    <row r="293" spans="1:21" ht="18.75" hidden="1">
      <c r="A293" s="459">
        <v>292</v>
      </c>
      <c r="B293" s="76" t="s">
        <v>831</v>
      </c>
      <c r="C293" s="77" t="s">
        <v>305</v>
      </c>
      <c r="D293" s="78">
        <v>40</v>
      </c>
      <c r="E293" s="79"/>
      <c r="F293" s="527"/>
      <c r="G293" s="463">
        <f t="shared" si="8"/>
        <v>0</v>
      </c>
      <c r="H293" s="464"/>
      <c r="I293" s="80"/>
      <c r="J293" s="80"/>
      <c r="K293" s="449"/>
      <c r="L293" s="449"/>
      <c r="M293" s="449"/>
      <c r="N293" s="449"/>
      <c r="O293" s="449"/>
      <c r="P293" s="449"/>
      <c r="Q293" s="449"/>
      <c r="R293" s="449"/>
      <c r="S293" s="449"/>
      <c r="T293" s="449"/>
      <c r="U293" s="449"/>
    </row>
    <row r="294" spans="1:21" ht="18.75" hidden="1">
      <c r="A294" s="459">
        <v>293</v>
      </c>
      <c r="B294" s="76" t="s">
        <v>832</v>
      </c>
      <c r="C294" s="77" t="s">
        <v>305</v>
      </c>
      <c r="D294" s="78">
        <v>40</v>
      </c>
      <c r="E294" s="79"/>
      <c r="F294" s="527"/>
      <c r="G294" s="463">
        <f t="shared" si="8"/>
        <v>0</v>
      </c>
      <c r="H294" s="464"/>
      <c r="I294" s="80"/>
      <c r="J294" s="80"/>
      <c r="K294" s="449"/>
      <c r="L294" s="449"/>
      <c r="M294" s="449"/>
      <c r="N294" s="449"/>
      <c r="O294" s="449"/>
      <c r="P294" s="449"/>
      <c r="Q294" s="449"/>
      <c r="R294" s="449"/>
      <c r="S294" s="449"/>
      <c r="T294" s="449"/>
      <c r="U294" s="449"/>
    </row>
    <row r="295" spans="1:21" ht="18.75" hidden="1">
      <c r="A295" s="459">
        <v>294</v>
      </c>
      <c r="B295" s="76" t="s">
        <v>233</v>
      </c>
      <c r="C295" s="77" t="s">
        <v>30</v>
      </c>
      <c r="D295" s="78">
        <v>4</v>
      </c>
      <c r="E295" s="79"/>
      <c r="F295" s="527"/>
      <c r="G295" s="463">
        <f t="shared" si="8"/>
        <v>0</v>
      </c>
      <c r="H295" s="464"/>
      <c r="I295" s="80"/>
      <c r="J295" s="80"/>
      <c r="K295" s="449"/>
      <c r="L295" s="449"/>
      <c r="M295" s="449"/>
      <c r="N295" s="449"/>
      <c r="O295" s="449"/>
      <c r="P295" s="449"/>
      <c r="Q295" s="449"/>
      <c r="R295" s="449"/>
      <c r="S295" s="449"/>
      <c r="T295" s="449"/>
      <c r="U295" s="449"/>
    </row>
    <row r="296" spans="1:21" ht="37.5" hidden="1">
      <c r="A296" s="459">
        <v>295</v>
      </c>
      <c r="B296" s="485" t="s">
        <v>833</v>
      </c>
      <c r="C296" s="486" t="s">
        <v>901</v>
      </c>
      <c r="D296" s="78">
        <v>400</v>
      </c>
      <c r="E296" s="79"/>
      <c r="F296" s="527"/>
      <c r="G296" s="463">
        <f t="shared" si="8"/>
        <v>0</v>
      </c>
      <c r="H296" s="464"/>
      <c r="I296" s="80"/>
      <c r="J296" s="80"/>
      <c r="K296" s="449"/>
      <c r="L296" s="449"/>
      <c r="M296" s="449"/>
      <c r="N296" s="449"/>
      <c r="O296" s="449"/>
      <c r="P296" s="449"/>
      <c r="Q296" s="449"/>
      <c r="R296" s="449"/>
      <c r="S296" s="449"/>
      <c r="T296" s="449"/>
      <c r="U296" s="449"/>
    </row>
    <row r="297" spans="1:21" ht="18.75" hidden="1">
      <c r="A297" s="459">
        <v>296</v>
      </c>
      <c r="B297" s="76" t="s">
        <v>234</v>
      </c>
      <c r="C297" s="77" t="s">
        <v>305</v>
      </c>
      <c r="D297" s="78">
        <v>4</v>
      </c>
      <c r="E297" s="79"/>
      <c r="F297" s="527"/>
      <c r="G297" s="463">
        <f t="shared" si="8"/>
        <v>0</v>
      </c>
      <c r="H297" s="464"/>
      <c r="I297" s="80"/>
      <c r="J297" s="80"/>
      <c r="K297" s="449"/>
      <c r="L297" s="449"/>
      <c r="M297" s="449"/>
      <c r="N297" s="449"/>
      <c r="O297" s="449"/>
      <c r="P297" s="449"/>
      <c r="Q297" s="449"/>
      <c r="R297" s="449"/>
      <c r="S297" s="449"/>
      <c r="T297" s="449"/>
      <c r="U297" s="449"/>
    </row>
    <row r="298" spans="1:21" ht="18.75" hidden="1">
      <c r="A298" s="459">
        <v>297</v>
      </c>
      <c r="B298" s="76" t="s">
        <v>235</v>
      </c>
      <c r="C298" s="77" t="s">
        <v>305</v>
      </c>
      <c r="D298" s="78">
        <v>16</v>
      </c>
      <c r="E298" s="79"/>
      <c r="F298" s="527"/>
      <c r="G298" s="463">
        <f t="shared" si="8"/>
        <v>0</v>
      </c>
      <c r="H298" s="464"/>
      <c r="I298" s="80"/>
      <c r="J298" s="80"/>
      <c r="K298" s="449"/>
      <c r="L298" s="449"/>
      <c r="M298" s="449"/>
      <c r="N298" s="449"/>
      <c r="O298" s="449"/>
      <c r="P298" s="449"/>
      <c r="Q298" s="449"/>
      <c r="R298" s="449"/>
      <c r="S298" s="449"/>
      <c r="T298" s="449"/>
      <c r="U298" s="449"/>
    </row>
    <row r="299" spans="1:21" ht="18.75" hidden="1">
      <c r="A299" s="459">
        <v>298</v>
      </c>
      <c r="B299" s="76" t="s">
        <v>236</v>
      </c>
      <c r="C299" s="77" t="s">
        <v>305</v>
      </c>
      <c r="D299" s="78">
        <v>16</v>
      </c>
      <c r="E299" s="79"/>
      <c r="F299" s="527"/>
      <c r="G299" s="463">
        <f t="shared" si="8"/>
        <v>0</v>
      </c>
      <c r="H299" s="464"/>
      <c r="I299" s="80"/>
      <c r="J299" s="80"/>
      <c r="K299" s="449"/>
      <c r="L299" s="449"/>
      <c r="M299" s="449"/>
      <c r="N299" s="449"/>
      <c r="O299" s="449"/>
      <c r="P299" s="449"/>
      <c r="Q299" s="449"/>
      <c r="R299" s="449"/>
      <c r="S299" s="449"/>
      <c r="T299" s="449"/>
      <c r="U299" s="449"/>
    </row>
    <row r="300" spans="1:21" ht="18.75" hidden="1">
      <c r="A300" s="459">
        <v>299</v>
      </c>
      <c r="B300" s="76" t="s">
        <v>237</v>
      </c>
      <c r="C300" s="77" t="s">
        <v>305</v>
      </c>
      <c r="D300" s="78">
        <v>12</v>
      </c>
      <c r="E300" s="79"/>
      <c r="F300" s="527"/>
      <c r="G300" s="463">
        <f t="shared" si="8"/>
        <v>0</v>
      </c>
      <c r="H300" s="464"/>
      <c r="I300" s="80"/>
      <c r="J300" s="80"/>
      <c r="K300" s="449"/>
      <c r="L300" s="449"/>
      <c r="M300" s="449"/>
      <c r="N300" s="449"/>
      <c r="O300" s="449"/>
      <c r="P300" s="449"/>
      <c r="Q300" s="449"/>
      <c r="R300" s="449"/>
      <c r="S300" s="449"/>
      <c r="T300" s="449"/>
      <c r="U300" s="449"/>
    </row>
    <row r="301" spans="1:21" s="84" customFormat="1" ht="18.75" hidden="1">
      <c r="A301" s="459">
        <v>300</v>
      </c>
      <c r="B301" s="76" t="s">
        <v>238</v>
      </c>
      <c r="C301" s="77" t="s">
        <v>305</v>
      </c>
      <c r="D301" s="78">
        <v>160</v>
      </c>
      <c r="E301" s="79"/>
      <c r="F301" s="528"/>
      <c r="G301" s="463">
        <f t="shared" si="8"/>
        <v>0</v>
      </c>
      <c r="H301" s="464"/>
      <c r="I301" s="83"/>
      <c r="J301" s="83"/>
      <c r="K301" s="465"/>
      <c r="L301" s="465"/>
      <c r="M301" s="465"/>
      <c r="N301" s="465"/>
      <c r="O301" s="465"/>
      <c r="P301" s="465"/>
      <c r="Q301" s="465"/>
      <c r="R301" s="465"/>
      <c r="S301" s="465"/>
      <c r="T301" s="465"/>
      <c r="U301" s="465"/>
    </row>
    <row r="302" spans="1:21" s="101" customFormat="1" ht="18.75" hidden="1">
      <c r="A302" s="459">
        <v>301</v>
      </c>
      <c r="B302" s="76" t="s">
        <v>239</v>
      </c>
      <c r="C302" s="77" t="s">
        <v>305</v>
      </c>
      <c r="D302" s="78">
        <v>160</v>
      </c>
      <c r="E302" s="79"/>
      <c r="F302" s="534"/>
      <c r="G302" s="463">
        <f t="shared" si="8"/>
        <v>0</v>
      </c>
      <c r="H302" s="464"/>
      <c r="I302" s="94"/>
      <c r="J302" s="94"/>
      <c r="K302" s="483"/>
      <c r="L302" s="483"/>
      <c r="M302" s="483"/>
      <c r="N302" s="483"/>
      <c r="O302" s="483"/>
      <c r="P302" s="483"/>
      <c r="Q302" s="483"/>
      <c r="R302" s="483"/>
      <c r="S302" s="483"/>
      <c r="T302" s="483"/>
      <c r="U302" s="483"/>
    </row>
    <row r="303" spans="1:21" s="84" customFormat="1" ht="18.75" hidden="1">
      <c r="A303" s="459">
        <v>302</v>
      </c>
      <c r="B303" s="76" t="s">
        <v>240</v>
      </c>
      <c r="C303" s="77" t="s">
        <v>305</v>
      </c>
      <c r="D303" s="78">
        <v>8</v>
      </c>
      <c r="E303" s="79"/>
      <c r="F303" s="528"/>
      <c r="G303" s="463">
        <f t="shared" si="8"/>
        <v>0</v>
      </c>
      <c r="H303" s="464"/>
      <c r="I303" s="83"/>
      <c r="J303" s="83"/>
      <c r="K303" s="465"/>
      <c r="L303" s="465"/>
      <c r="M303" s="465"/>
      <c r="N303" s="465"/>
      <c r="O303" s="465"/>
      <c r="P303" s="465"/>
      <c r="Q303" s="465"/>
      <c r="R303" s="465"/>
      <c r="S303" s="465"/>
      <c r="T303" s="465"/>
      <c r="U303" s="465"/>
    </row>
    <row r="304" spans="1:21" s="84" customFormat="1" ht="18.75" hidden="1">
      <c r="A304" s="459">
        <v>303</v>
      </c>
      <c r="B304" s="76" t="s">
        <v>241</v>
      </c>
      <c r="C304" s="77" t="s">
        <v>305</v>
      </c>
      <c r="D304" s="78">
        <v>8</v>
      </c>
      <c r="E304" s="79"/>
      <c r="F304" s="528"/>
      <c r="G304" s="463">
        <f t="shared" si="8"/>
        <v>0</v>
      </c>
      <c r="H304" s="464"/>
      <c r="I304" s="83"/>
      <c r="J304" s="83"/>
      <c r="K304" s="465"/>
      <c r="L304" s="465"/>
      <c r="M304" s="465"/>
      <c r="N304" s="465"/>
      <c r="O304" s="465"/>
      <c r="P304" s="465"/>
      <c r="Q304" s="465"/>
      <c r="R304" s="465"/>
      <c r="S304" s="465"/>
      <c r="T304" s="465"/>
      <c r="U304" s="465"/>
    </row>
    <row r="305" spans="1:21" s="84" customFormat="1" ht="18.75" hidden="1">
      <c r="A305" s="459">
        <v>304</v>
      </c>
      <c r="B305" s="76" t="s">
        <v>242</v>
      </c>
      <c r="C305" s="77" t="s">
        <v>305</v>
      </c>
      <c r="D305" s="78">
        <v>8</v>
      </c>
      <c r="E305" s="79"/>
      <c r="F305" s="528"/>
      <c r="G305" s="463">
        <f t="shared" si="8"/>
        <v>0</v>
      </c>
      <c r="H305" s="464"/>
      <c r="I305" s="83"/>
      <c r="J305" s="83"/>
      <c r="K305" s="465"/>
      <c r="L305" s="465"/>
      <c r="M305" s="465"/>
      <c r="N305" s="465"/>
      <c r="O305" s="465"/>
      <c r="P305" s="465"/>
      <c r="Q305" s="465"/>
      <c r="R305" s="465"/>
      <c r="S305" s="465"/>
      <c r="T305" s="465"/>
      <c r="U305" s="465"/>
    </row>
    <row r="306" spans="1:21" s="84" customFormat="1" ht="18.75" hidden="1">
      <c r="A306" s="459">
        <v>305</v>
      </c>
      <c r="B306" s="76" t="s">
        <v>243</v>
      </c>
      <c r="C306" s="77" t="s">
        <v>305</v>
      </c>
      <c r="D306" s="78">
        <v>200</v>
      </c>
      <c r="E306" s="79"/>
      <c r="F306" s="528"/>
      <c r="G306" s="463">
        <f t="shared" si="8"/>
        <v>0</v>
      </c>
      <c r="H306" s="464"/>
      <c r="I306" s="83"/>
      <c r="J306" s="83"/>
      <c r="K306" s="465"/>
      <c r="L306" s="465"/>
      <c r="M306" s="465"/>
      <c r="N306" s="465"/>
      <c r="O306" s="465"/>
      <c r="P306" s="465"/>
      <c r="Q306" s="465"/>
      <c r="R306" s="465"/>
      <c r="S306" s="465"/>
      <c r="T306" s="465"/>
      <c r="U306" s="465"/>
    </row>
    <row r="307" spans="1:21" s="84" customFormat="1" ht="18.75" hidden="1">
      <c r="A307" s="459">
        <v>306</v>
      </c>
      <c r="B307" s="76" t="s">
        <v>244</v>
      </c>
      <c r="C307" s="77" t="s">
        <v>305</v>
      </c>
      <c r="D307" s="78">
        <v>80</v>
      </c>
      <c r="E307" s="79"/>
      <c r="F307" s="528"/>
      <c r="G307" s="463">
        <f t="shared" si="8"/>
        <v>0</v>
      </c>
      <c r="H307" s="464"/>
      <c r="I307" s="83"/>
      <c r="J307" s="83"/>
      <c r="K307" s="465"/>
      <c r="L307" s="465"/>
      <c r="M307" s="465"/>
      <c r="N307" s="465"/>
      <c r="O307" s="465"/>
      <c r="P307" s="465"/>
      <c r="Q307" s="465"/>
      <c r="R307" s="465"/>
      <c r="S307" s="465"/>
      <c r="T307" s="465"/>
      <c r="U307" s="465"/>
    </row>
    <row r="308" spans="1:21" s="84" customFormat="1" ht="18.75" hidden="1">
      <c r="A308" s="459">
        <v>307</v>
      </c>
      <c r="B308" s="76" t="s">
        <v>245</v>
      </c>
      <c r="C308" s="77" t="s">
        <v>305</v>
      </c>
      <c r="D308" s="78">
        <v>80</v>
      </c>
      <c r="E308" s="79"/>
      <c r="F308" s="528"/>
      <c r="G308" s="463">
        <f t="shared" si="8"/>
        <v>0</v>
      </c>
      <c r="H308" s="464"/>
      <c r="I308" s="83"/>
      <c r="J308" s="83"/>
      <c r="K308" s="465"/>
      <c r="L308" s="465"/>
      <c r="M308" s="465"/>
      <c r="N308" s="465"/>
      <c r="O308" s="465"/>
      <c r="P308" s="465"/>
      <c r="Q308" s="465"/>
      <c r="R308" s="465"/>
      <c r="S308" s="465"/>
      <c r="T308" s="465"/>
      <c r="U308" s="465"/>
    </row>
    <row r="309" spans="1:21" s="84" customFormat="1" ht="18.75" hidden="1">
      <c r="A309" s="459">
        <v>308</v>
      </c>
      <c r="B309" s="76" t="s">
        <v>246</v>
      </c>
      <c r="C309" s="77" t="s">
        <v>305</v>
      </c>
      <c r="D309" s="78">
        <v>120</v>
      </c>
      <c r="E309" s="79"/>
      <c r="F309" s="528"/>
      <c r="G309" s="463">
        <f t="shared" si="8"/>
        <v>0</v>
      </c>
      <c r="H309" s="464"/>
      <c r="I309" s="83"/>
      <c r="J309" s="83"/>
      <c r="K309" s="465"/>
      <c r="L309" s="465"/>
      <c r="M309" s="465"/>
      <c r="N309" s="465"/>
      <c r="O309" s="465"/>
      <c r="P309" s="465"/>
      <c r="Q309" s="465"/>
      <c r="R309" s="465"/>
      <c r="S309" s="465"/>
      <c r="T309" s="465"/>
      <c r="U309" s="465"/>
    </row>
    <row r="310" spans="1:21" s="84" customFormat="1" ht="18.75" hidden="1">
      <c r="A310" s="459">
        <v>309</v>
      </c>
      <c r="B310" s="76" t="s">
        <v>247</v>
      </c>
      <c r="C310" s="77" t="s">
        <v>305</v>
      </c>
      <c r="D310" s="78">
        <v>120</v>
      </c>
      <c r="E310" s="79"/>
      <c r="F310" s="528"/>
      <c r="G310" s="463">
        <f t="shared" si="8"/>
        <v>0</v>
      </c>
      <c r="H310" s="464"/>
      <c r="I310" s="83"/>
      <c r="J310" s="83"/>
      <c r="K310" s="465"/>
      <c r="L310" s="465"/>
      <c r="M310" s="465"/>
      <c r="N310" s="465"/>
      <c r="O310" s="465"/>
      <c r="P310" s="465"/>
      <c r="Q310" s="465"/>
      <c r="R310" s="465"/>
      <c r="S310" s="465"/>
      <c r="T310" s="465"/>
      <c r="U310" s="465"/>
    </row>
    <row r="311" spans="1:21" s="84" customFormat="1" ht="18.75" hidden="1">
      <c r="A311" s="459">
        <v>310</v>
      </c>
      <c r="B311" s="76" t="s">
        <v>248</v>
      </c>
      <c r="C311" s="77" t="s">
        <v>305</v>
      </c>
      <c r="D311" s="78">
        <v>80</v>
      </c>
      <c r="E311" s="79"/>
      <c r="F311" s="528"/>
      <c r="G311" s="463">
        <f t="shared" si="8"/>
        <v>0</v>
      </c>
      <c r="H311" s="464"/>
      <c r="I311" s="83"/>
      <c r="J311" s="83"/>
      <c r="K311" s="465"/>
      <c r="L311" s="465"/>
      <c r="M311" s="465"/>
      <c r="N311" s="465"/>
      <c r="O311" s="465"/>
      <c r="P311" s="465"/>
      <c r="Q311" s="465"/>
      <c r="R311" s="465"/>
      <c r="S311" s="465"/>
      <c r="T311" s="465"/>
      <c r="U311" s="465"/>
    </row>
    <row r="312" spans="1:21" s="84" customFormat="1" ht="18.75" hidden="1">
      <c r="A312" s="459">
        <v>311</v>
      </c>
      <c r="B312" s="76" t="s">
        <v>249</v>
      </c>
      <c r="C312" s="77" t="s">
        <v>305</v>
      </c>
      <c r="D312" s="78">
        <v>200</v>
      </c>
      <c r="E312" s="79"/>
      <c r="F312" s="528"/>
      <c r="G312" s="463">
        <f t="shared" si="8"/>
        <v>0</v>
      </c>
      <c r="H312" s="464"/>
      <c r="I312" s="83"/>
      <c r="J312" s="83"/>
      <c r="K312" s="465"/>
      <c r="L312" s="465"/>
      <c r="M312" s="465"/>
      <c r="N312" s="465"/>
      <c r="O312" s="465"/>
      <c r="P312" s="465"/>
      <c r="Q312" s="465"/>
      <c r="R312" s="465"/>
      <c r="S312" s="465"/>
      <c r="T312" s="465"/>
      <c r="U312" s="465"/>
    </row>
    <row r="313" spans="1:21" s="84" customFormat="1" ht="18.75" hidden="1">
      <c r="A313" s="459">
        <v>312</v>
      </c>
      <c r="B313" s="76" t="s">
        <v>250</v>
      </c>
      <c r="C313" s="77" t="s">
        <v>305</v>
      </c>
      <c r="D313" s="78">
        <v>240</v>
      </c>
      <c r="E313" s="79"/>
      <c r="F313" s="528"/>
      <c r="G313" s="463">
        <f t="shared" si="8"/>
        <v>0</v>
      </c>
      <c r="H313" s="464"/>
      <c r="I313" s="83"/>
      <c r="J313" s="83"/>
      <c r="K313" s="465"/>
      <c r="L313" s="465"/>
      <c r="M313" s="465"/>
      <c r="N313" s="465"/>
      <c r="O313" s="465"/>
      <c r="P313" s="465"/>
      <c r="Q313" s="465"/>
      <c r="R313" s="465"/>
      <c r="S313" s="465"/>
      <c r="T313" s="465"/>
      <c r="U313" s="465"/>
    </row>
    <row r="314" spans="1:21" s="84" customFormat="1" ht="18.75" hidden="1">
      <c r="A314" s="459">
        <v>313</v>
      </c>
      <c r="B314" s="76" t="s">
        <v>251</v>
      </c>
      <c r="C314" s="77" t="s">
        <v>305</v>
      </c>
      <c r="D314" s="78">
        <v>400</v>
      </c>
      <c r="E314" s="79"/>
      <c r="F314" s="528"/>
      <c r="G314" s="463">
        <f t="shared" si="8"/>
        <v>0</v>
      </c>
      <c r="H314" s="464"/>
      <c r="I314" s="83"/>
      <c r="J314" s="83"/>
      <c r="K314" s="465"/>
      <c r="L314" s="465"/>
      <c r="M314" s="465"/>
      <c r="N314" s="465"/>
      <c r="O314" s="465"/>
      <c r="P314" s="465"/>
      <c r="Q314" s="465"/>
      <c r="R314" s="465"/>
      <c r="S314" s="465"/>
      <c r="T314" s="465"/>
      <c r="U314" s="465"/>
    </row>
    <row r="315" spans="1:21" s="84" customFormat="1" ht="18.75" hidden="1">
      <c r="A315" s="459">
        <v>314</v>
      </c>
      <c r="B315" s="76" t="s">
        <v>252</v>
      </c>
      <c r="C315" s="77" t="s">
        <v>305</v>
      </c>
      <c r="D315" s="78">
        <v>4</v>
      </c>
      <c r="E315" s="79"/>
      <c r="F315" s="528"/>
      <c r="G315" s="463">
        <f t="shared" si="8"/>
        <v>0</v>
      </c>
      <c r="H315" s="464"/>
      <c r="I315" s="83"/>
      <c r="J315" s="83"/>
      <c r="K315" s="465"/>
      <c r="L315" s="465"/>
      <c r="M315" s="465"/>
      <c r="N315" s="465"/>
      <c r="O315" s="465"/>
      <c r="P315" s="465"/>
      <c r="Q315" s="465"/>
      <c r="R315" s="465"/>
      <c r="S315" s="465"/>
      <c r="T315" s="465"/>
      <c r="U315" s="465"/>
    </row>
    <row r="316" spans="1:21" s="84" customFormat="1" ht="18.75" hidden="1">
      <c r="A316" s="459">
        <v>315</v>
      </c>
      <c r="B316" s="76" t="s">
        <v>253</v>
      </c>
      <c r="C316" s="77" t="s">
        <v>305</v>
      </c>
      <c r="D316" s="78">
        <v>4</v>
      </c>
      <c r="E316" s="79"/>
      <c r="F316" s="528"/>
      <c r="G316" s="463">
        <f t="shared" si="8"/>
        <v>0</v>
      </c>
      <c r="H316" s="464"/>
      <c r="I316" s="83"/>
      <c r="J316" s="83"/>
      <c r="K316" s="465"/>
      <c r="L316" s="465"/>
      <c r="M316" s="465"/>
      <c r="N316" s="465"/>
      <c r="O316" s="465"/>
      <c r="P316" s="465"/>
      <c r="Q316" s="465"/>
      <c r="R316" s="465"/>
      <c r="S316" s="465"/>
      <c r="T316" s="465"/>
      <c r="U316" s="465"/>
    </row>
    <row r="317" spans="1:21" s="84" customFormat="1" ht="18.75" hidden="1">
      <c r="A317" s="459">
        <v>316</v>
      </c>
      <c r="B317" s="76" t="s">
        <v>256</v>
      </c>
      <c r="C317" s="77" t="s">
        <v>305</v>
      </c>
      <c r="D317" s="78">
        <v>4</v>
      </c>
      <c r="E317" s="79"/>
      <c r="F317" s="528"/>
      <c r="G317" s="463">
        <f t="shared" si="8"/>
        <v>0</v>
      </c>
      <c r="H317" s="464"/>
      <c r="I317" s="83"/>
      <c r="J317" s="83"/>
      <c r="K317" s="465"/>
      <c r="L317" s="465"/>
      <c r="M317" s="465"/>
      <c r="N317" s="465"/>
      <c r="O317" s="465"/>
      <c r="P317" s="465"/>
      <c r="Q317" s="465"/>
      <c r="R317" s="465"/>
      <c r="S317" s="465"/>
      <c r="T317" s="465"/>
      <c r="U317" s="465"/>
    </row>
    <row r="318" spans="1:21" s="84" customFormat="1" ht="18.75" hidden="1">
      <c r="A318" s="459">
        <v>317</v>
      </c>
      <c r="B318" s="76" t="s">
        <v>834</v>
      </c>
      <c r="C318" s="77" t="s">
        <v>305</v>
      </c>
      <c r="D318" s="78">
        <v>4</v>
      </c>
      <c r="E318" s="79"/>
      <c r="F318" s="528"/>
      <c r="G318" s="463">
        <f t="shared" si="8"/>
        <v>0</v>
      </c>
      <c r="H318" s="464"/>
      <c r="I318" s="83"/>
      <c r="J318" s="83"/>
      <c r="K318" s="465"/>
      <c r="L318" s="465"/>
      <c r="M318" s="465"/>
      <c r="N318" s="465"/>
      <c r="O318" s="465"/>
      <c r="P318" s="465"/>
      <c r="Q318" s="465"/>
      <c r="R318" s="465"/>
      <c r="S318" s="465"/>
      <c r="T318" s="465"/>
      <c r="U318" s="465"/>
    </row>
    <row r="319" spans="1:21" s="84" customFormat="1" ht="18.75" hidden="1">
      <c r="A319" s="459">
        <v>318</v>
      </c>
      <c r="B319" s="76" t="s">
        <v>257</v>
      </c>
      <c r="C319" s="77" t="s">
        <v>305</v>
      </c>
      <c r="D319" s="78">
        <v>400</v>
      </c>
      <c r="E319" s="79"/>
      <c r="F319" s="528"/>
      <c r="G319" s="463">
        <f t="shared" si="8"/>
        <v>0</v>
      </c>
      <c r="H319" s="464"/>
      <c r="I319" s="83"/>
      <c r="J319" s="83"/>
      <c r="K319" s="465"/>
      <c r="L319" s="465"/>
      <c r="M319" s="465"/>
      <c r="N319" s="465"/>
      <c r="O319" s="465"/>
      <c r="P319" s="465"/>
      <c r="Q319" s="465"/>
      <c r="R319" s="465"/>
      <c r="S319" s="465"/>
      <c r="T319" s="465"/>
      <c r="U319" s="465"/>
    </row>
    <row r="320" spans="1:21" s="84" customFormat="1" ht="18.75" hidden="1">
      <c r="A320" s="459">
        <v>319</v>
      </c>
      <c r="B320" s="76" t="s">
        <v>258</v>
      </c>
      <c r="C320" s="77" t="s">
        <v>305</v>
      </c>
      <c r="D320" s="78">
        <v>400</v>
      </c>
      <c r="E320" s="79"/>
      <c r="F320" s="528"/>
      <c r="G320" s="463">
        <f t="shared" si="8"/>
        <v>0</v>
      </c>
      <c r="H320" s="464"/>
      <c r="I320" s="83"/>
      <c r="J320" s="83"/>
      <c r="K320" s="465"/>
      <c r="L320" s="465"/>
      <c r="M320" s="465"/>
      <c r="N320" s="465"/>
      <c r="O320" s="465"/>
      <c r="P320" s="465"/>
      <c r="Q320" s="465"/>
      <c r="R320" s="465"/>
      <c r="S320" s="465"/>
      <c r="T320" s="465"/>
      <c r="U320" s="465"/>
    </row>
    <row r="321" spans="1:21" ht="18.75" hidden="1">
      <c r="A321" s="459">
        <v>320</v>
      </c>
      <c r="B321" s="87" t="s">
        <v>835</v>
      </c>
      <c r="C321" s="86"/>
      <c r="D321" s="78">
        <v>400</v>
      </c>
      <c r="E321" s="79"/>
      <c r="F321" s="527"/>
      <c r="G321" s="463">
        <f t="shared" si="8"/>
        <v>0</v>
      </c>
      <c r="H321" s="464"/>
      <c r="I321" s="80"/>
      <c r="J321" s="80"/>
      <c r="K321" s="449"/>
      <c r="L321" s="449"/>
      <c r="M321" s="449"/>
      <c r="N321" s="449"/>
      <c r="O321" s="449"/>
      <c r="P321" s="449"/>
      <c r="Q321" s="449"/>
      <c r="R321" s="449"/>
      <c r="S321" s="449"/>
      <c r="T321" s="449"/>
      <c r="U321" s="449"/>
    </row>
    <row r="322" spans="1:21" ht="18.75" hidden="1">
      <c r="A322" s="459">
        <v>321</v>
      </c>
      <c r="B322" s="87" t="s">
        <v>836</v>
      </c>
      <c r="C322" s="86"/>
      <c r="D322" s="78">
        <v>8</v>
      </c>
      <c r="E322" s="79"/>
      <c r="F322" s="527"/>
      <c r="G322" s="463">
        <f t="shared" si="8"/>
        <v>0</v>
      </c>
      <c r="H322" s="464"/>
      <c r="I322" s="80"/>
      <c r="J322" s="80"/>
      <c r="K322" s="449"/>
      <c r="L322" s="449"/>
      <c r="M322" s="449"/>
      <c r="N322" s="449"/>
      <c r="O322" s="449"/>
      <c r="P322" s="449"/>
      <c r="Q322" s="449"/>
      <c r="R322" s="449"/>
      <c r="S322" s="449"/>
      <c r="T322" s="449"/>
      <c r="U322" s="449"/>
    </row>
    <row r="323" spans="1:21" ht="18.75" hidden="1">
      <c r="A323" s="459">
        <v>322</v>
      </c>
      <c r="B323" s="76" t="s">
        <v>254</v>
      </c>
      <c r="C323" s="77" t="s">
        <v>305</v>
      </c>
      <c r="D323" s="78">
        <v>20</v>
      </c>
      <c r="E323" s="79"/>
      <c r="F323" s="527"/>
      <c r="G323" s="463">
        <f t="shared" ref="G323:G386" si="10">E323+F323</f>
        <v>0</v>
      </c>
      <c r="H323" s="464"/>
      <c r="I323" s="80"/>
      <c r="J323" s="80"/>
      <c r="K323" s="449"/>
      <c r="L323" s="449"/>
      <c r="M323" s="449"/>
      <c r="N323" s="449"/>
      <c r="O323" s="449"/>
      <c r="P323" s="449"/>
      <c r="Q323" s="449"/>
      <c r="R323" s="449"/>
      <c r="S323" s="449"/>
      <c r="T323" s="449"/>
      <c r="U323" s="449"/>
    </row>
    <row r="324" spans="1:21" ht="18.75" hidden="1">
      <c r="A324" s="459">
        <v>323</v>
      </c>
      <c r="B324" s="76" t="s">
        <v>255</v>
      </c>
      <c r="C324" s="77" t="s">
        <v>305</v>
      </c>
      <c r="D324" s="78">
        <v>8</v>
      </c>
      <c r="E324" s="79"/>
      <c r="F324" s="527"/>
      <c r="G324" s="463">
        <f t="shared" si="10"/>
        <v>0</v>
      </c>
      <c r="H324" s="464"/>
      <c r="I324" s="80"/>
      <c r="J324" s="80"/>
      <c r="K324" s="449"/>
      <c r="L324" s="449"/>
      <c r="M324" s="449"/>
      <c r="N324" s="449"/>
      <c r="O324" s="449"/>
      <c r="P324" s="449"/>
      <c r="Q324" s="449"/>
      <c r="R324" s="449"/>
      <c r="S324" s="449"/>
      <c r="T324" s="449"/>
      <c r="U324" s="449"/>
    </row>
    <row r="325" spans="1:21" ht="18.75" hidden="1">
      <c r="A325" s="459">
        <v>324</v>
      </c>
      <c r="B325" s="87" t="s">
        <v>837</v>
      </c>
      <c r="C325" s="86" t="s">
        <v>305</v>
      </c>
      <c r="D325" s="78">
        <v>50</v>
      </c>
      <c r="E325" s="79"/>
      <c r="F325" s="527"/>
      <c r="G325" s="463">
        <f t="shared" si="10"/>
        <v>0</v>
      </c>
      <c r="H325" s="464"/>
      <c r="I325" s="80"/>
      <c r="J325" s="80"/>
      <c r="K325" s="449"/>
      <c r="L325" s="449"/>
      <c r="M325" s="449"/>
      <c r="N325" s="449"/>
      <c r="O325" s="449"/>
      <c r="P325" s="449"/>
      <c r="Q325" s="449"/>
      <c r="R325" s="449"/>
      <c r="S325" s="449"/>
      <c r="T325" s="449"/>
      <c r="U325" s="449"/>
    </row>
    <row r="326" spans="1:21" ht="18.75" hidden="1">
      <c r="A326" s="459">
        <v>325</v>
      </c>
      <c r="B326" s="76" t="s">
        <v>259</v>
      </c>
      <c r="C326" s="77" t="s">
        <v>305</v>
      </c>
      <c r="D326" s="78">
        <v>12</v>
      </c>
      <c r="E326" s="79"/>
      <c r="F326" s="527"/>
      <c r="G326" s="463">
        <f t="shared" si="10"/>
        <v>0</v>
      </c>
      <c r="H326" s="464"/>
      <c r="I326" s="80"/>
      <c r="J326" s="80"/>
      <c r="K326" s="449"/>
      <c r="L326" s="449"/>
      <c r="M326" s="449"/>
      <c r="N326" s="449"/>
      <c r="O326" s="449"/>
      <c r="P326" s="449"/>
      <c r="Q326" s="449"/>
      <c r="R326" s="449"/>
      <c r="S326" s="449"/>
      <c r="T326" s="449"/>
      <c r="U326" s="449"/>
    </row>
    <row r="327" spans="1:21" ht="18.75" hidden="1">
      <c r="A327" s="459">
        <v>326</v>
      </c>
      <c r="B327" s="76" t="s">
        <v>260</v>
      </c>
      <c r="C327" s="77" t="s">
        <v>305</v>
      </c>
      <c r="D327" s="78">
        <v>12</v>
      </c>
      <c r="E327" s="79"/>
      <c r="F327" s="527"/>
      <c r="G327" s="463">
        <f t="shared" si="10"/>
        <v>0</v>
      </c>
      <c r="H327" s="464"/>
      <c r="I327" s="80"/>
      <c r="J327" s="80"/>
      <c r="K327" s="449"/>
      <c r="L327" s="449"/>
      <c r="M327" s="449"/>
      <c r="N327" s="449"/>
      <c r="O327" s="449"/>
      <c r="P327" s="449"/>
      <c r="Q327" s="449"/>
      <c r="R327" s="449"/>
      <c r="S327" s="449"/>
      <c r="T327" s="449"/>
      <c r="U327" s="449"/>
    </row>
    <row r="328" spans="1:21" ht="18.75" hidden="1">
      <c r="A328" s="459">
        <v>327</v>
      </c>
      <c r="B328" s="76" t="s">
        <v>261</v>
      </c>
      <c r="C328" s="77" t="s">
        <v>305</v>
      </c>
      <c r="D328" s="78">
        <v>12</v>
      </c>
      <c r="E328" s="79"/>
      <c r="F328" s="527"/>
      <c r="G328" s="463">
        <f t="shared" si="10"/>
        <v>0</v>
      </c>
      <c r="H328" s="464"/>
      <c r="I328" s="80"/>
      <c r="J328" s="80"/>
      <c r="K328" s="449"/>
      <c r="L328" s="449"/>
      <c r="M328" s="449"/>
      <c r="N328" s="449"/>
      <c r="O328" s="449"/>
      <c r="P328" s="449"/>
      <c r="Q328" s="449"/>
      <c r="R328" s="449"/>
      <c r="S328" s="449"/>
      <c r="T328" s="449"/>
      <c r="U328" s="449"/>
    </row>
    <row r="329" spans="1:21" ht="18.75" hidden="1">
      <c r="A329" s="459">
        <v>328</v>
      </c>
      <c r="B329" s="83" t="s">
        <v>838</v>
      </c>
      <c r="C329" s="86" t="s">
        <v>324</v>
      </c>
      <c r="D329" s="78">
        <v>200</v>
      </c>
      <c r="E329" s="79"/>
      <c r="F329" s="527"/>
      <c r="G329" s="463">
        <f t="shared" si="10"/>
        <v>0</v>
      </c>
      <c r="H329" s="464"/>
      <c r="I329" s="80"/>
      <c r="J329" s="80"/>
      <c r="K329" s="449"/>
      <c r="L329" s="449"/>
      <c r="M329" s="449"/>
      <c r="N329" s="449"/>
      <c r="O329" s="449"/>
      <c r="P329" s="449"/>
      <c r="Q329" s="449"/>
      <c r="R329" s="449"/>
      <c r="S329" s="449"/>
      <c r="T329" s="449"/>
      <c r="U329" s="449"/>
    </row>
    <row r="330" spans="1:21" ht="18.75">
      <c r="A330" s="459">
        <v>329</v>
      </c>
      <c r="B330" s="76" t="s">
        <v>262</v>
      </c>
      <c r="C330" s="77" t="s">
        <v>344</v>
      </c>
      <c r="D330" s="78">
        <v>80</v>
      </c>
      <c r="E330" s="79"/>
      <c r="F330" s="527"/>
      <c r="G330" s="463">
        <v>8607.2000000000007</v>
      </c>
      <c r="H330" s="464">
        <f t="shared" ref="H330:H331" si="11">D330*G330</f>
        <v>688576</v>
      </c>
      <c r="I330" s="80"/>
      <c r="J330" s="80"/>
      <c r="K330" s="449"/>
      <c r="L330" s="449"/>
      <c r="M330" s="449"/>
      <c r="N330" s="449"/>
      <c r="O330" s="449"/>
      <c r="P330" s="449"/>
      <c r="Q330" s="449"/>
      <c r="R330" s="449"/>
      <c r="S330" s="449"/>
      <c r="T330" s="449"/>
      <c r="U330" s="449"/>
    </row>
    <row r="331" spans="1:21" s="84" customFormat="1" ht="18.75">
      <c r="A331" s="459">
        <v>330</v>
      </c>
      <c r="B331" s="76" t="s">
        <v>263</v>
      </c>
      <c r="C331" s="77" t="s">
        <v>345</v>
      </c>
      <c r="D331" s="78">
        <v>300</v>
      </c>
      <c r="E331" s="79"/>
      <c r="F331" s="528"/>
      <c r="G331" s="463">
        <v>8607.2000000000007</v>
      </c>
      <c r="H331" s="464">
        <f t="shared" si="11"/>
        <v>2582160</v>
      </c>
      <c r="I331" s="83"/>
      <c r="J331" s="83"/>
      <c r="K331" s="465"/>
      <c r="L331" s="465"/>
      <c r="M331" s="465"/>
      <c r="N331" s="465"/>
      <c r="O331" s="465"/>
      <c r="P331" s="465"/>
      <c r="Q331" s="465"/>
      <c r="R331" s="465"/>
      <c r="S331" s="465"/>
      <c r="T331" s="465"/>
      <c r="U331" s="465"/>
    </row>
    <row r="332" spans="1:21" s="84" customFormat="1" ht="18.75" hidden="1">
      <c r="A332" s="459">
        <v>331</v>
      </c>
      <c r="B332" s="76" t="s">
        <v>839</v>
      </c>
      <c r="C332" s="77" t="s">
        <v>326</v>
      </c>
      <c r="D332" s="78">
        <v>200</v>
      </c>
      <c r="E332" s="79"/>
      <c r="F332" s="528"/>
      <c r="G332" s="463">
        <f t="shared" si="10"/>
        <v>0</v>
      </c>
      <c r="H332" s="464"/>
      <c r="I332" s="83"/>
      <c r="J332" s="83"/>
      <c r="K332" s="465"/>
      <c r="L332" s="465"/>
      <c r="M332" s="465"/>
      <c r="N332" s="465"/>
      <c r="O332" s="465"/>
      <c r="P332" s="465"/>
      <c r="Q332" s="465"/>
      <c r="R332" s="465"/>
      <c r="S332" s="465"/>
      <c r="T332" s="465"/>
      <c r="U332" s="465"/>
    </row>
    <row r="333" spans="1:21" s="84" customFormat="1" ht="18.75">
      <c r="A333" s="459">
        <v>332</v>
      </c>
      <c r="B333" s="76" t="s">
        <v>264</v>
      </c>
      <c r="C333" s="77" t="s">
        <v>305</v>
      </c>
      <c r="D333" s="78">
        <v>800</v>
      </c>
      <c r="E333" s="79"/>
      <c r="F333" s="528"/>
      <c r="G333" s="744">
        <f>+H333/D333</f>
        <v>1020.5675</v>
      </c>
      <c r="H333" s="464">
        <v>816454</v>
      </c>
      <c r="I333" s="83"/>
      <c r="J333" s="83"/>
      <c r="K333" s="465"/>
      <c r="L333" s="465"/>
      <c r="M333" s="465"/>
      <c r="N333" s="465"/>
      <c r="O333" s="465"/>
      <c r="P333" s="465"/>
      <c r="Q333" s="465"/>
      <c r="R333" s="465"/>
      <c r="S333" s="465"/>
      <c r="T333" s="465"/>
      <c r="U333" s="465"/>
    </row>
    <row r="334" spans="1:21" s="84" customFormat="1" ht="18.75" hidden="1">
      <c r="A334" s="459">
        <v>333</v>
      </c>
      <c r="B334" s="76" t="s">
        <v>265</v>
      </c>
      <c r="C334" s="77" t="s">
        <v>902</v>
      </c>
      <c r="D334" s="78">
        <v>20</v>
      </c>
      <c r="E334" s="79"/>
      <c r="F334" s="528"/>
      <c r="G334" s="463">
        <f t="shared" si="10"/>
        <v>0</v>
      </c>
      <c r="H334" s="464"/>
      <c r="I334" s="83"/>
      <c r="J334" s="83"/>
      <c r="K334" s="465"/>
      <c r="L334" s="465"/>
      <c r="M334" s="465"/>
      <c r="N334" s="465"/>
      <c r="O334" s="465"/>
      <c r="P334" s="465"/>
      <c r="Q334" s="465"/>
      <c r="R334" s="465"/>
      <c r="S334" s="465"/>
      <c r="T334" s="465"/>
      <c r="U334" s="465"/>
    </row>
    <row r="335" spans="1:21" s="84" customFormat="1" ht="18.75" hidden="1">
      <c r="A335" s="459">
        <v>334</v>
      </c>
      <c r="B335" s="76" t="s">
        <v>266</v>
      </c>
      <c r="C335" s="77" t="s">
        <v>344</v>
      </c>
      <c r="D335" s="78">
        <v>140</v>
      </c>
      <c r="E335" s="79"/>
      <c r="F335" s="528"/>
      <c r="G335" s="463">
        <f t="shared" si="10"/>
        <v>0</v>
      </c>
      <c r="H335" s="464"/>
      <c r="I335" s="83"/>
      <c r="J335" s="83"/>
      <c r="K335" s="465"/>
      <c r="L335" s="465"/>
      <c r="M335" s="465"/>
      <c r="N335" s="465"/>
      <c r="O335" s="465"/>
      <c r="P335" s="465"/>
      <c r="Q335" s="465"/>
      <c r="R335" s="465"/>
      <c r="S335" s="465"/>
      <c r="T335" s="465"/>
      <c r="U335" s="465"/>
    </row>
    <row r="336" spans="1:21" s="84" customFormat="1" ht="37.5" hidden="1">
      <c r="A336" s="459">
        <v>335</v>
      </c>
      <c r="B336" s="76" t="s">
        <v>840</v>
      </c>
      <c r="C336" s="77" t="s">
        <v>305</v>
      </c>
      <c r="D336" s="78">
        <v>12</v>
      </c>
      <c r="E336" s="79"/>
      <c r="F336" s="528"/>
      <c r="G336" s="463">
        <f t="shared" si="10"/>
        <v>0</v>
      </c>
      <c r="H336" s="464"/>
      <c r="I336" s="83"/>
      <c r="J336" s="83"/>
      <c r="K336" s="465"/>
      <c r="L336" s="465"/>
      <c r="M336" s="465"/>
      <c r="N336" s="465"/>
      <c r="O336" s="465"/>
      <c r="P336" s="465"/>
      <c r="Q336" s="465"/>
      <c r="R336" s="465"/>
      <c r="S336" s="465"/>
      <c r="T336" s="465"/>
      <c r="U336" s="465"/>
    </row>
    <row r="337" spans="1:21" s="84" customFormat="1" ht="37.5" hidden="1">
      <c r="A337" s="459">
        <v>336</v>
      </c>
      <c r="B337" s="76" t="s">
        <v>841</v>
      </c>
      <c r="C337" s="77" t="s">
        <v>305</v>
      </c>
      <c r="D337" s="78">
        <v>12</v>
      </c>
      <c r="E337" s="79"/>
      <c r="F337" s="528"/>
      <c r="G337" s="463">
        <f t="shared" si="10"/>
        <v>0</v>
      </c>
      <c r="H337" s="464"/>
      <c r="I337" s="83"/>
      <c r="J337" s="83"/>
      <c r="K337" s="465"/>
      <c r="L337" s="465"/>
      <c r="M337" s="465"/>
      <c r="N337" s="465"/>
      <c r="O337" s="465"/>
      <c r="P337" s="465"/>
      <c r="Q337" s="465"/>
      <c r="R337" s="465"/>
      <c r="S337" s="465"/>
      <c r="T337" s="465"/>
      <c r="U337" s="465"/>
    </row>
    <row r="338" spans="1:21" s="84" customFormat="1" ht="18.75" hidden="1">
      <c r="A338" s="459">
        <v>337</v>
      </c>
      <c r="B338" s="87" t="s">
        <v>842</v>
      </c>
      <c r="C338" s="86" t="s">
        <v>305</v>
      </c>
      <c r="D338" s="78">
        <v>8</v>
      </c>
      <c r="E338" s="79"/>
      <c r="F338" s="528"/>
      <c r="G338" s="463">
        <f t="shared" si="10"/>
        <v>0</v>
      </c>
      <c r="H338" s="464"/>
      <c r="I338" s="83"/>
      <c r="J338" s="83"/>
      <c r="K338" s="465"/>
      <c r="L338" s="465"/>
      <c r="M338" s="465"/>
      <c r="N338" s="465"/>
      <c r="O338" s="465"/>
      <c r="P338" s="465"/>
      <c r="Q338" s="465"/>
      <c r="R338" s="465"/>
      <c r="S338" s="465"/>
      <c r="T338" s="465"/>
      <c r="U338" s="465"/>
    </row>
    <row r="339" spans="1:21" s="84" customFormat="1" ht="18.75" hidden="1">
      <c r="A339" s="459">
        <v>338</v>
      </c>
      <c r="B339" s="87" t="s">
        <v>843</v>
      </c>
      <c r="C339" s="86" t="s">
        <v>305</v>
      </c>
      <c r="D339" s="78">
        <v>8</v>
      </c>
      <c r="E339" s="79"/>
      <c r="F339" s="528"/>
      <c r="G339" s="463">
        <f t="shared" si="10"/>
        <v>0</v>
      </c>
      <c r="H339" s="464"/>
      <c r="I339" s="83"/>
      <c r="J339" s="83"/>
      <c r="K339" s="465"/>
      <c r="L339" s="465"/>
      <c r="M339" s="465"/>
      <c r="N339" s="465"/>
      <c r="O339" s="465"/>
      <c r="P339" s="465"/>
      <c r="Q339" s="465"/>
      <c r="R339" s="465"/>
      <c r="S339" s="465"/>
      <c r="T339" s="465"/>
      <c r="U339" s="465"/>
    </row>
    <row r="340" spans="1:21" s="97" customFormat="1" ht="18.75" hidden="1">
      <c r="A340" s="459">
        <v>339</v>
      </c>
      <c r="B340" s="87" t="s">
        <v>844</v>
      </c>
      <c r="C340" s="86" t="s">
        <v>305</v>
      </c>
      <c r="D340" s="78">
        <v>8</v>
      </c>
      <c r="E340" s="79"/>
      <c r="F340" s="533"/>
      <c r="G340" s="463">
        <f t="shared" si="10"/>
        <v>0</v>
      </c>
      <c r="H340" s="464"/>
      <c r="I340" s="98"/>
      <c r="J340" s="98"/>
      <c r="K340" s="482"/>
      <c r="L340" s="482"/>
      <c r="M340" s="482"/>
      <c r="N340" s="482"/>
      <c r="O340" s="482"/>
      <c r="P340" s="482"/>
      <c r="Q340" s="482"/>
      <c r="R340" s="482"/>
      <c r="S340" s="482"/>
      <c r="T340" s="482"/>
      <c r="U340" s="482"/>
    </row>
    <row r="341" spans="1:21" s="97" customFormat="1" ht="18.75" hidden="1">
      <c r="A341" s="459">
        <v>340</v>
      </c>
      <c r="B341" s="87" t="s">
        <v>845</v>
      </c>
      <c r="C341" s="86" t="s">
        <v>305</v>
      </c>
      <c r="D341" s="78">
        <v>8</v>
      </c>
      <c r="E341" s="79"/>
      <c r="F341" s="533"/>
      <c r="G341" s="463">
        <f t="shared" si="10"/>
        <v>0</v>
      </c>
      <c r="H341" s="464"/>
      <c r="I341" s="98"/>
      <c r="J341" s="98"/>
      <c r="K341" s="482"/>
      <c r="L341" s="482"/>
      <c r="M341" s="482"/>
      <c r="N341" s="482"/>
      <c r="O341" s="482"/>
      <c r="P341" s="482"/>
      <c r="Q341" s="482"/>
      <c r="R341" s="482"/>
      <c r="S341" s="482"/>
      <c r="T341" s="482"/>
      <c r="U341" s="482"/>
    </row>
    <row r="342" spans="1:21" ht="18.75" hidden="1">
      <c r="A342" s="459">
        <v>341</v>
      </c>
      <c r="B342" s="76" t="s">
        <v>267</v>
      </c>
      <c r="C342" s="77" t="s">
        <v>305</v>
      </c>
      <c r="D342" s="78">
        <v>8</v>
      </c>
      <c r="E342" s="79"/>
      <c r="F342" s="535"/>
      <c r="G342" s="463">
        <f t="shared" si="10"/>
        <v>0</v>
      </c>
      <c r="H342" s="488"/>
      <c r="I342" s="80"/>
      <c r="J342" s="80"/>
      <c r="K342" s="449"/>
      <c r="L342" s="449"/>
      <c r="M342" s="449"/>
      <c r="N342" s="449"/>
      <c r="O342" s="449"/>
      <c r="P342" s="449"/>
      <c r="Q342" s="449"/>
      <c r="R342" s="449"/>
      <c r="S342" s="449"/>
      <c r="T342" s="449"/>
      <c r="U342" s="449"/>
    </row>
    <row r="343" spans="1:21" ht="18.75" hidden="1">
      <c r="A343" s="459">
        <v>342</v>
      </c>
      <c r="B343" s="76" t="s">
        <v>268</v>
      </c>
      <c r="C343" s="77" t="s">
        <v>305</v>
      </c>
      <c r="D343" s="78">
        <v>8</v>
      </c>
      <c r="E343" s="79"/>
      <c r="F343" s="527"/>
      <c r="G343" s="463">
        <f t="shared" si="10"/>
        <v>0</v>
      </c>
      <c r="H343" s="464"/>
      <c r="I343" s="80"/>
      <c r="J343" s="80"/>
      <c r="K343" s="449"/>
      <c r="L343" s="449"/>
      <c r="M343" s="449"/>
      <c r="N343" s="449"/>
      <c r="O343" s="449"/>
      <c r="P343" s="449"/>
      <c r="Q343" s="449"/>
      <c r="R343" s="449"/>
      <c r="S343" s="449"/>
      <c r="T343" s="449"/>
      <c r="U343" s="449"/>
    </row>
    <row r="344" spans="1:21" ht="18.75" hidden="1">
      <c r="A344" s="459">
        <v>343</v>
      </c>
      <c r="B344" s="87" t="s">
        <v>846</v>
      </c>
      <c r="C344" s="86" t="s">
        <v>305</v>
      </c>
      <c r="D344" s="78">
        <v>8</v>
      </c>
      <c r="E344" s="79"/>
      <c r="F344" s="527"/>
      <c r="G344" s="463">
        <f t="shared" si="10"/>
        <v>0</v>
      </c>
      <c r="H344" s="464"/>
      <c r="I344" s="80"/>
      <c r="J344" s="80"/>
      <c r="K344" s="449"/>
      <c r="L344" s="449"/>
      <c r="M344" s="449"/>
      <c r="N344" s="449"/>
      <c r="O344" s="449"/>
      <c r="P344" s="449"/>
      <c r="Q344" s="449"/>
      <c r="R344" s="449"/>
      <c r="S344" s="449"/>
      <c r="T344" s="449"/>
      <c r="U344" s="449"/>
    </row>
    <row r="345" spans="1:21" ht="18.75" hidden="1">
      <c r="A345" s="459">
        <v>344</v>
      </c>
      <c r="B345" s="87" t="s">
        <v>847</v>
      </c>
      <c r="C345" s="86" t="s">
        <v>305</v>
      </c>
      <c r="D345" s="78">
        <v>4</v>
      </c>
      <c r="E345" s="79"/>
      <c r="F345" s="527"/>
      <c r="G345" s="463">
        <f t="shared" si="10"/>
        <v>0</v>
      </c>
      <c r="H345" s="464"/>
      <c r="I345" s="80"/>
      <c r="J345" s="80"/>
      <c r="K345" s="449"/>
      <c r="L345" s="449"/>
      <c r="M345" s="449"/>
      <c r="N345" s="449"/>
      <c r="O345" s="449"/>
      <c r="P345" s="449"/>
      <c r="Q345" s="449"/>
      <c r="R345" s="449"/>
      <c r="S345" s="449"/>
      <c r="T345" s="449"/>
      <c r="U345" s="449"/>
    </row>
    <row r="346" spans="1:21" ht="18.75" hidden="1">
      <c r="A346" s="459">
        <v>345</v>
      </c>
      <c r="B346" s="76" t="s">
        <v>269</v>
      </c>
      <c r="C346" s="77" t="s">
        <v>305</v>
      </c>
      <c r="D346" s="78">
        <v>4</v>
      </c>
      <c r="E346" s="79"/>
      <c r="F346" s="527"/>
      <c r="G346" s="463">
        <f t="shared" si="10"/>
        <v>0</v>
      </c>
      <c r="H346" s="464"/>
      <c r="I346" s="80"/>
      <c r="J346" s="80"/>
      <c r="K346" s="449"/>
      <c r="L346" s="449"/>
      <c r="M346" s="449"/>
      <c r="N346" s="449"/>
      <c r="O346" s="449"/>
      <c r="P346" s="449"/>
      <c r="Q346" s="449"/>
      <c r="R346" s="449"/>
      <c r="S346" s="449"/>
      <c r="T346" s="449"/>
      <c r="U346" s="449"/>
    </row>
    <row r="347" spans="1:21" ht="18.75" hidden="1">
      <c r="A347" s="459">
        <v>346</v>
      </c>
      <c r="B347" s="87" t="s">
        <v>848</v>
      </c>
      <c r="C347" s="86"/>
      <c r="D347" s="78">
        <v>4</v>
      </c>
      <c r="E347" s="79"/>
      <c r="F347" s="527"/>
      <c r="G347" s="463">
        <f t="shared" si="10"/>
        <v>0</v>
      </c>
      <c r="H347" s="464"/>
      <c r="I347" s="80"/>
      <c r="J347" s="80"/>
      <c r="K347" s="449"/>
      <c r="L347" s="449"/>
      <c r="M347" s="449"/>
      <c r="N347" s="449"/>
      <c r="O347" s="449"/>
      <c r="P347" s="449"/>
      <c r="Q347" s="449"/>
      <c r="R347" s="449"/>
      <c r="S347" s="449"/>
      <c r="T347" s="449"/>
      <c r="U347" s="449"/>
    </row>
    <row r="348" spans="1:21" ht="18.75" hidden="1">
      <c r="A348" s="459">
        <v>347</v>
      </c>
      <c r="B348" s="76" t="s">
        <v>270</v>
      </c>
      <c r="C348" s="77" t="s">
        <v>305</v>
      </c>
      <c r="D348" s="78">
        <v>8</v>
      </c>
      <c r="E348" s="79"/>
      <c r="F348" s="527"/>
      <c r="G348" s="463">
        <f t="shared" si="10"/>
        <v>0</v>
      </c>
      <c r="H348" s="464"/>
      <c r="I348" s="80"/>
      <c r="J348" s="80"/>
      <c r="K348" s="449"/>
      <c r="L348" s="449"/>
      <c r="M348" s="449"/>
      <c r="N348" s="449"/>
      <c r="O348" s="449"/>
      <c r="P348" s="449"/>
      <c r="Q348" s="449"/>
      <c r="R348" s="449"/>
      <c r="S348" s="449"/>
      <c r="T348" s="449"/>
      <c r="U348" s="449"/>
    </row>
    <row r="349" spans="1:21" ht="18.75" hidden="1">
      <c r="A349" s="459">
        <v>348</v>
      </c>
      <c r="B349" s="87" t="s">
        <v>849</v>
      </c>
      <c r="C349" s="86" t="s">
        <v>305</v>
      </c>
      <c r="D349" s="78">
        <v>4</v>
      </c>
      <c r="E349" s="79"/>
      <c r="F349" s="527"/>
      <c r="G349" s="463">
        <f t="shared" si="10"/>
        <v>0</v>
      </c>
      <c r="H349" s="464"/>
      <c r="I349" s="80"/>
      <c r="J349" s="80"/>
      <c r="K349" s="449"/>
      <c r="L349" s="449"/>
      <c r="M349" s="449"/>
      <c r="N349" s="449"/>
      <c r="O349" s="449"/>
      <c r="P349" s="449"/>
      <c r="Q349" s="449"/>
      <c r="R349" s="449"/>
      <c r="S349" s="449"/>
      <c r="T349" s="449"/>
      <c r="U349" s="449"/>
    </row>
    <row r="350" spans="1:21" ht="18.75" hidden="1">
      <c r="A350" s="459">
        <v>349</v>
      </c>
      <c r="B350" s="87" t="s">
        <v>850</v>
      </c>
      <c r="C350" s="86" t="s">
        <v>305</v>
      </c>
      <c r="D350" s="78">
        <v>4</v>
      </c>
      <c r="E350" s="79"/>
      <c r="F350" s="527"/>
      <c r="G350" s="463">
        <f t="shared" si="10"/>
        <v>0</v>
      </c>
      <c r="H350" s="464"/>
      <c r="I350" s="80"/>
      <c r="J350" s="80"/>
      <c r="K350" s="449"/>
      <c r="L350" s="449"/>
      <c r="M350" s="449"/>
      <c r="N350" s="449"/>
      <c r="O350" s="449"/>
      <c r="P350" s="449"/>
      <c r="Q350" s="449"/>
      <c r="R350" s="449"/>
      <c r="S350" s="449"/>
      <c r="T350" s="449"/>
      <c r="U350" s="449"/>
    </row>
    <row r="351" spans="1:21" ht="18.75" hidden="1">
      <c r="A351" s="459">
        <v>350</v>
      </c>
      <c r="B351" s="87" t="s">
        <v>851</v>
      </c>
      <c r="C351" s="86" t="s">
        <v>305</v>
      </c>
      <c r="D351" s="78">
        <v>4</v>
      </c>
      <c r="E351" s="79"/>
      <c r="F351" s="527"/>
      <c r="G351" s="463">
        <f t="shared" si="10"/>
        <v>0</v>
      </c>
      <c r="H351" s="464"/>
      <c r="I351" s="80"/>
      <c r="J351" s="80"/>
      <c r="K351" s="449"/>
      <c r="L351" s="449"/>
      <c r="M351" s="449"/>
      <c r="N351" s="449"/>
      <c r="O351" s="449"/>
      <c r="P351" s="449"/>
      <c r="Q351" s="449"/>
      <c r="R351" s="449"/>
      <c r="S351" s="449"/>
      <c r="T351" s="449"/>
      <c r="U351" s="449"/>
    </row>
    <row r="352" spans="1:21" ht="18.75" hidden="1">
      <c r="A352" s="459">
        <v>351</v>
      </c>
      <c r="B352" s="87" t="s">
        <v>852</v>
      </c>
      <c r="C352" s="86" t="s">
        <v>305</v>
      </c>
      <c r="D352" s="78">
        <v>4</v>
      </c>
      <c r="E352" s="79"/>
      <c r="F352" s="527"/>
      <c r="G352" s="463">
        <f t="shared" si="10"/>
        <v>0</v>
      </c>
      <c r="H352" s="464"/>
      <c r="I352" s="80"/>
      <c r="J352" s="80"/>
      <c r="K352" s="449"/>
      <c r="L352" s="449"/>
      <c r="M352" s="449"/>
      <c r="N352" s="449"/>
      <c r="O352" s="449"/>
      <c r="P352" s="449"/>
      <c r="Q352" s="449"/>
      <c r="R352" s="449"/>
      <c r="S352" s="449"/>
      <c r="T352" s="449"/>
      <c r="U352" s="449"/>
    </row>
    <row r="353" spans="1:21" ht="18.75" hidden="1">
      <c r="A353" s="459">
        <v>352</v>
      </c>
      <c r="B353" s="87" t="s">
        <v>853</v>
      </c>
      <c r="C353" s="86" t="s">
        <v>305</v>
      </c>
      <c r="D353" s="78">
        <v>4</v>
      </c>
      <c r="E353" s="79"/>
      <c r="F353" s="527"/>
      <c r="G353" s="463">
        <f t="shared" si="10"/>
        <v>0</v>
      </c>
      <c r="H353" s="464"/>
      <c r="I353" s="80"/>
      <c r="J353" s="80"/>
      <c r="K353" s="449"/>
      <c r="L353" s="449"/>
      <c r="M353" s="449"/>
      <c r="N353" s="449"/>
      <c r="O353" s="449"/>
      <c r="P353" s="449"/>
      <c r="Q353" s="449"/>
      <c r="R353" s="449"/>
      <c r="S353" s="449"/>
      <c r="T353" s="449"/>
      <c r="U353" s="449"/>
    </row>
    <row r="354" spans="1:21" ht="18.75" hidden="1">
      <c r="A354" s="459">
        <v>353</v>
      </c>
      <c r="B354" s="76" t="s">
        <v>271</v>
      </c>
      <c r="C354" s="77" t="s">
        <v>305</v>
      </c>
      <c r="D354" s="78">
        <v>24</v>
      </c>
      <c r="E354" s="79"/>
      <c r="F354" s="527"/>
      <c r="G354" s="463">
        <f t="shared" si="10"/>
        <v>0</v>
      </c>
      <c r="H354" s="464"/>
      <c r="I354" s="80"/>
      <c r="J354" s="80"/>
      <c r="K354" s="449"/>
      <c r="L354" s="449"/>
      <c r="M354" s="449"/>
      <c r="N354" s="449"/>
      <c r="O354" s="449"/>
      <c r="P354" s="449"/>
      <c r="Q354" s="449"/>
      <c r="R354" s="449"/>
      <c r="S354" s="449"/>
      <c r="T354" s="449"/>
      <c r="U354" s="449"/>
    </row>
    <row r="355" spans="1:21" ht="18.75" hidden="1">
      <c r="A355" s="459">
        <v>354</v>
      </c>
      <c r="B355" s="87" t="s">
        <v>854</v>
      </c>
      <c r="C355" s="86" t="s">
        <v>305</v>
      </c>
      <c r="D355" s="102">
        <v>30</v>
      </c>
      <c r="E355" s="79"/>
      <c r="F355" s="527"/>
      <c r="G355" s="463">
        <f t="shared" si="10"/>
        <v>0</v>
      </c>
      <c r="H355" s="464"/>
      <c r="I355" s="80"/>
      <c r="J355" s="80"/>
      <c r="K355" s="449"/>
      <c r="L355" s="449"/>
      <c r="M355" s="449"/>
      <c r="N355" s="449"/>
      <c r="O355" s="449"/>
      <c r="P355" s="449"/>
      <c r="Q355" s="449"/>
      <c r="R355" s="449"/>
      <c r="S355" s="449"/>
      <c r="T355" s="449"/>
      <c r="U355" s="449"/>
    </row>
    <row r="356" spans="1:21" ht="18.75" hidden="1">
      <c r="A356" s="459">
        <v>355</v>
      </c>
      <c r="B356" s="87" t="s">
        <v>855</v>
      </c>
      <c r="C356" s="86" t="s">
        <v>305</v>
      </c>
      <c r="D356" s="102">
        <v>30</v>
      </c>
      <c r="E356" s="79"/>
      <c r="F356" s="527"/>
      <c r="G356" s="463">
        <f t="shared" si="10"/>
        <v>0</v>
      </c>
      <c r="H356" s="464"/>
      <c r="I356" s="80"/>
      <c r="J356" s="80"/>
      <c r="K356" s="449"/>
      <c r="L356" s="449"/>
      <c r="M356" s="449"/>
      <c r="N356" s="449"/>
      <c r="O356" s="449"/>
      <c r="P356" s="449"/>
      <c r="Q356" s="449"/>
      <c r="R356" s="449"/>
      <c r="S356" s="449"/>
      <c r="T356" s="449"/>
      <c r="U356" s="449"/>
    </row>
    <row r="357" spans="1:21" ht="18.75" hidden="1">
      <c r="A357" s="459">
        <v>356</v>
      </c>
      <c r="B357" s="76" t="s">
        <v>272</v>
      </c>
      <c r="C357" s="77" t="s">
        <v>305</v>
      </c>
      <c r="D357" s="78">
        <v>100</v>
      </c>
      <c r="E357" s="79"/>
      <c r="F357" s="527"/>
      <c r="G357" s="463">
        <f t="shared" si="10"/>
        <v>0</v>
      </c>
      <c r="H357" s="464"/>
      <c r="I357" s="80"/>
      <c r="J357" s="80"/>
      <c r="K357" s="449"/>
      <c r="L357" s="449"/>
      <c r="M357" s="449"/>
      <c r="N357" s="449"/>
      <c r="O357" s="449"/>
      <c r="P357" s="449"/>
      <c r="Q357" s="449"/>
      <c r="R357" s="449"/>
      <c r="S357" s="449"/>
      <c r="T357" s="449"/>
      <c r="U357" s="449"/>
    </row>
    <row r="358" spans="1:21" ht="18.75" hidden="1">
      <c r="A358" s="459">
        <v>357</v>
      </c>
      <c r="B358" s="76" t="s">
        <v>273</v>
      </c>
      <c r="C358" s="77" t="s">
        <v>305</v>
      </c>
      <c r="D358" s="78">
        <v>100</v>
      </c>
      <c r="E358" s="79"/>
      <c r="F358" s="527"/>
      <c r="G358" s="463">
        <f t="shared" si="10"/>
        <v>0</v>
      </c>
      <c r="H358" s="464"/>
      <c r="I358" s="80"/>
      <c r="J358" s="80"/>
      <c r="K358" s="449"/>
      <c r="L358" s="449"/>
      <c r="M358" s="449"/>
      <c r="N358" s="449"/>
      <c r="O358" s="449"/>
      <c r="P358" s="449"/>
      <c r="Q358" s="449"/>
      <c r="R358" s="449"/>
      <c r="S358" s="449"/>
      <c r="T358" s="449"/>
      <c r="U358" s="449"/>
    </row>
    <row r="359" spans="1:21" ht="18.75" hidden="1">
      <c r="A359" s="459">
        <v>358</v>
      </c>
      <c r="B359" s="76" t="s">
        <v>274</v>
      </c>
      <c r="C359" s="77" t="s">
        <v>305</v>
      </c>
      <c r="D359" s="78">
        <v>20</v>
      </c>
      <c r="E359" s="79"/>
      <c r="F359" s="527"/>
      <c r="G359" s="463">
        <f t="shared" si="10"/>
        <v>0</v>
      </c>
      <c r="H359" s="464"/>
      <c r="I359" s="80"/>
      <c r="J359" s="80"/>
      <c r="K359" s="449"/>
      <c r="L359" s="449"/>
      <c r="M359" s="449"/>
      <c r="N359" s="449"/>
      <c r="O359" s="449"/>
      <c r="P359" s="449"/>
      <c r="Q359" s="449"/>
      <c r="R359" s="449"/>
      <c r="S359" s="449"/>
      <c r="T359" s="449"/>
      <c r="U359" s="449"/>
    </row>
    <row r="360" spans="1:21" ht="18.75" hidden="1">
      <c r="A360" s="459">
        <v>359</v>
      </c>
      <c r="B360" s="76" t="s">
        <v>275</v>
      </c>
      <c r="C360" s="77" t="s">
        <v>305</v>
      </c>
      <c r="D360" s="78">
        <v>20</v>
      </c>
      <c r="E360" s="79"/>
      <c r="F360" s="527"/>
      <c r="G360" s="463">
        <f t="shared" si="10"/>
        <v>0</v>
      </c>
      <c r="H360" s="464"/>
      <c r="I360" s="80"/>
      <c r="J360" s="80"/>
      <c r="K360" s="449"/>
      <c r="L360" s="449"/>
      <c r="M360" s="449"/>
      <c r="N360" s="449"/>
      <c r="O360" s="449"/>
      <c r="P360" s="449"/>
      <c r="Q360" s="449"/>
      <c r="R360" s="449"/>
      <c r="S360" s="449"/>
      <c r="T360" s="449"/>
      <c r="U360" s="449"/>
    </row>
    <row r="361" spans="1:21" ht="18.75" hidden="1">
      <c r="A361" s="459">
        <v>360</v>
      </c>
      <c r="B361" s="76" t="s">
        <v>276</v>
      </c>
      <c r="C361" s="77" t="s">
        <v>305</v>
      </c>
      <c r="D361" s="78">
        <v>4</v>
      </c>
      <c r="E361" s="79"/>
      <c r="F361" s="527"/>
      <c r="G361" s="463">
        <f t="shared" si="10"/>
        <v>0</v>
      </c>
      <c r="H361" s="464"/>
      <c r="I361" s="80"/>
      <c r="J361" s="80"/>
      <c r="K361" s="449"/>
      <c r="L361" s="449"/>
      <c r="M361" s="449"/>
      <c r="N361" s="449"/>
      <c r="O361" s="449"/>
      <c r="P361" s="449"/>
      <c r="Q361" s="449"/>
      <c r="R361" s="449"/>
      <c r="S361" s="449"/>
      <c r="T361" s="449"/>
      <c r="U361" s="449"/>
    </row>
    <row r="362" spans="1:21" ht="18.75" hidden="1">
      <c r="A362" s="459">
        <v>361</v>
      </c>
      <c r="B362" s="76" t="s">
        <v>277</v>
      </c>
      <c r="C362" s="77" t="s">
        <v>305</v>
      </c>
      <c r="D362" s="78">
        <v>12</v>
      </c>
      <c r="E362" s="79"/>
      <c r="F362" s="527"/>
      <c r="G362" s="463">
        <f t="shared" si="10"/>
        <v>0</v>
      </c>
      <c r="H362" s="464"/>
      <c r="I362" s="80"/>
      <c r="J362" s="80"/>
      <c r="K362" s="449"/>
      <c r="L362" s="449"/>
      <c r="M362" s="449"/>
      <c r="N362" s="449"/>
      <c r="O362" s="449"/>
      <c r="P362" s="449"/>
      <c r="Q362" s="449"/>
      <c r="R362" s="449"/>
      <c r="S362" s="449"/>
      <c r="T362" s="449"/>
      <c r="U362" s="449"/>
    </row>
    <row r="363" spans="1:21" ht="18.75" hidden="1">
      <c r="A363" s="459">
        <v>362</v>
      </c>
      <c r="B363" s="87" t="s">
        <v>856</v>
      </c>
      <c r="C363" s="86" t="s">
        <v>305</v>
      </c>
      <c r="D363" s="78">
        <v>4</v>
      </c>
      <c r="E363" s="79"/>
      <c r="F363" s="527"/>
      <c r="G363" s="463">
        <f t="shared" si="10"/>
        <v>0</v>
      </c>
      <c r="H363" s="464"/>
      <c r="I363" s="80"/>
      <c r="J363" s="80"/>
      <c r="K363" s="449"/>
      <c r="L363" s="449"/>
      <c r="M363" s="449"/>
      <c r="N363" s="449"/>
      <c r="O363" s="449"/>
      <c r="P363" s="449"/>
      <c r="Q363" s="449"/>
      <c r="R363" s="449"/>
      <c r="S363" s="449"/>
      <c r="T363" s="449"/>
      <c r="U363" s="449"/>
    </row>
    <row r="364" spans="1:21" ht="18.75" hidden="1">
      <c r="A364" s="459">
        <v>363</v>
      </c>
      <c r="B364" s="76" t="s">
        <v>278</v>
      </c>
      <c r="C364" s="77" t="s">
        <v>305</v>
      </c>
      <c r="D364" s="78">
        <v>16</v>
      </c>
      <c r="E364" s="79"/>
      <c r="F364" s="527"/>
      <c r="G364" s="463">
        <f t="shared" si="10"/>
        <v>0</v>
      </c>
      <c r="H364" s="464"/>
      <c r="I364" s="80"/>
      <c r="J364" s="80"/>
      <c r="K364" s="449"/>
      <c r="L364" s="449"/>
      <c r="M364" s="449"/>
      <c r="N364" s="449"/>
      <c r="O364" s="449"/>
      <c r="P364" s="449"/>
      <c r="Q364" s="449"/>
      <c r="R364" s="449"/>
      <c r="S364" s="449"/>
      <c r="T364" s="449"/>
      <c r="U364" s="449"/>
    </row>
    <row r="365" spans="1:21" ht="18.75" hidden="1">
      <c r="A365" s="459">
        <v>364</v>
      </c>
      <c r="B365" s="87" t="s">
        <v>857</v>
      </c>
      <c r="C365" s="86" t="s">
        <v>305</v>
      </c>
      <c r="D365" s="78">
        <v>4</v>
      </c>
      <c r="E365" s="79"/>
      <c r="F365" s="527"/>
      <c r="G365" s="463">
        <f t="shared" si="10"/>
        <v>0</v>
      </c>
      <c r="H365" s="464"/>
      <c r="I365" s="80"/>
      <c r="J365" s="80"/>
      <c r="K365" s="449"/>
      <c r="L365" s="449"/>
      <c r="M365" s="449"/>
      <c r="N365" s="449"/>
      <c r="O365" s="449"/>
      <c r="P365" s="449"/>
      <c r="Q365" s="449"/>
      <c r="R365" s="449"/>
      <c r="S365" s="449"/>
      <c r="T365" s="449"/>
      <c r="U365" s="449"/>
    </row>
    <row r="366" spans="1:21" ht="18.75" hidden="1">
      <c r="A366" s="459">
        <v>365</v>
      </c>
      <c r="B366" s="87" t="s">
        <v>858</v>
      </c>
      <c r="C366" s="86" t="s">
        <v>305</v>
      </c>
      <c r="D366" s="78">
        <v>4</v>
      </c>
      <c r="E366" s="79"/>
      <c r="F366" s="527"/>
      <c r="G366" s="463">
        <f t="shared" si="10"/>
        <v>0</v>
      </c>
      <c r="H366" s="464"/>
      <c r="I366" s="80"/>
      <c r="J366" s="80"/>
      <c r="K366" s="449"/>
      <c r="L366" s="449"/>
      <c r="M366" s="449"/>
      <c r="N366" s="449"/>
      <c r="O366" s="449"/>
      <c r="P366" s="449"/>
      <c r="Q366" s="449"/>
      <c r="R366" s="449"/>
      <c r="S366" s="449"/>
      <c r="T366" s="449"/>
      <c r="U366" s="449"/>
    </row>
    <row r="367" spans="1:21" ht="18.75" hidden="1">
      <c r="A367" s="459">
        <v>366</v>
      </c>
      <c r="B367" s="76" t="s">
        <v>279</v>
      </c>
      <c r="C367" s="77" t="s">
        <v>305</v>
      </c>
      <c r="D367" s="78">
        <v>20</v>
      </c>
      <c r="E367" s="79"/>
      <c r="F367" s="527"/>
      <c r="G367" s="463">
        <f t="shared" si="10"/>
        <v>0</v>
      </c>
      <c r="H367" s="464"/>
      <c r="I367" s="80"/>
      <c r="J367" s="80"/>
      <c r="K367" s="449"/>
      <c r="L367" s="449"/>
      <c r="M367" s="449"/>
      <c r="N367" s="449"/>
      <c r="O367" s="449"/>
      <c r="P367" s="449"/>
      <c r="Q367" s="449"/>
      <c r="R367" s="449"/>
      <c r="S367" s="449"/>
      <c r="T367" s="449"/>
      <c r="U367" s="449"/>
    </row>
    <row r="368" spans="1:21" ht="18.75" hidden="1">
      <c r="A368" s="459">
        <v>367</v>
      </c>
      <c r="B368" s="87" t="s">
        <v>859</v>
      </c>
      <c r="C368" s="86" t="s">
        <v>305</v>
      </c>
      <c r="D368" s="78">
        <v>4</v>
      </c>
      <c r="E368" s="79"/>
      <c r="F368" s="527"/>
      <c r="G368" s="463">
        <f t="shared" si="10"/>
        <v>0</v>
      </c>
      <c r="H368" s="464"/>
      <c r="I368" s="80"/>
      <c r="J368" s="80"/>
      <c r="K368" s="449"/>
      <c r="L368" s="449"/>
      <c r="M368" s="449"/>
      <c r="N368" s="449"/>
      <c r="O368" s="449"/>
      <c r="P368" s="449"/>
      <c r="Q368" s="449"/>
      <c r="R368" s="449"/>
      <c r="S368" s="449"/>
      <c r="T368" s="449"/>
      <c r="U368" s="449"/>
    </row>
    <row r="369" spans="1:21" ht="18.75" hidden="1">
      <c r="A369" s="459">
        <v>368</v>
      </c>
      <c r="B369" s="76" t="s">
        <v>280</v>
      </c>
      <c r="C369" s="77" t="s">
        <v>305</v>
      </c>
      <c r="D369" s="78">
        <v>20</v>
      </c>
      <c r="E369" s="79"/>
      <c r="F369" s="527"/>
      <c r="G369" s="463">
        <f t="shared" si="10"/>
        <v>0</v>
      </c>
      <c r="H369" s="464"/>
      <c r="I369" s="80"/>
      <c r="J369" s="80"/>
      <c r="K369" s="449"/>
      <c r="L369" s="449"/>
      <c r="M369" s="449"/>
      <c r="N369" s="449"/>
      <c r="O369" s="449"/>
      <c r="P369" s="449"/>
      <c r="Q369" s="449"/>
      <c r="R369" s="449"/>
      <c r="S369" s="449"/>
      <c r="T369" s="449"/>
      <c r="U369" s="449"/>
    </row>
    <row r="370" spans="1:21" ht="18.75" hidden="1">
      <c r="A370" s="459">
        <v>369</v>
      </c>
      <c r="B370" s="76" t="s">
        <v>281</v>
      </c>
      <c r="C370" s="77" t="s">
        <v>305</v>
      </c>
      <c r="D370" s="78">
        <v>20</v>
      </c>
      <c r="E370" s="79"/>
      <c r="F370" s="527"/>
      <c r="G370" s="463">
        <f t="shared" si="10"/>
        <v>0</v>
      </c>
      <c r="H370" s="464"/>
      <c r="I370" s="80"/>
      <c r="J370" s="80"/>
      <c r="K370" s="449"/>
      <c r="L370" s="449"/>
      <c r="M370" s="449"/>
      <c r="N370" s="449"/>
      <c r="O370" s="449"/>
      <c r="P370" s="449"/>
      <c r="Q370" s="449"/>
      <c r="R370" s="449"/>
      <c r="S370" s="449"/>
      <c r="T370" s="449"/>
      <c r="U370" s="449"/>
    </row>
    <row r="371" spans="1:21" ht="18.75" hidden="1">
      <c r="A371" s="459">
        <v>370</v>
      </c>
      <c r="B371" s="87" t="s">
        <v>860</v>
      </c>
      <c r="C371" s="86" t="s">
        <v>305</v>
      </c>
      <c r="D371" s="78">
        <v>4</v>
      </c>
      <c r="E371" s="79"/>
      <c r="F371" s="527"/>
      <c r="G371" s="463">
        <f t="shared" si="10"/>
        <v>0</v>
      </c>
      <c r="H371" s="464"/>
      <c r="I371" s="80"/>
      <c r="J371" s="80"/>
      <c r="K371" s="449"/>
      <c r="L371" s="449"/>
      <c r="M371" s="449"/>
      <c r="N371" s="449"/>
      <c r="O371" s="449"/>
      <c r="P371" s="449"/>
      <c r="Q371" s="449"/>
      <c r="R371" s="449"/>
      <c r="S371" s="449"/>
      <c r="T371" s="449"/>
      <c r="U371" s="449"/>
    </row>
    <row r="372" spans="1:21" ht="18.75" hidden="1">
      <c r="A372" s="459">
        <v>371</v>
      </c>
      <c r="B372" s="76" t="s">
        <v>282</v>
      </c>
      <c r="C372" s="77" t="s">
        <v>305</v>
      </c>
      <c r="D372" s="78">
        <v>20</v>
      </c>
      <c r="E372" s="79"/>
      <c r="F372" s="527"/>
      <c r="G372" s="463">
        <f t="shared" si="10"/>
        <v>0</v>
      </c>
      <c r="H372" s="464"/>
      <c r="I372" s="80"/>
      <c r="J372" s="80"/>
      <c r="K372" s="449"/>
      <c r="L372" s="449"/>
      <c r="M372" s="449"/>
      <c r="N372" s="449"/>
      <c r="O372" s="449"/>
      <c r="P372" s="449"/>
      <c r="Q372" s="449"/>
      <c r="R372" s="449"/>
      <c r="S372" s="449"/>
      <c r="T372" s="449"/>
      <c r="U372" s="449"/>
    </row>
    <row r="373" spans="1:21" ht="18.75" hidden="1">
      <c r="A373" s="459">
        <v>372</v>
      </c>
      <c r="B373" s="87" t="s">
        <v>861</v>
      </c>
      <c r="C373" s="86" t="s">
        <v>305</v>
      </c>
      <c r="D373" s="78">
        <v>4</v>
      </c>
      <c r="E373" s="79"/>
      <c r="F373" s="527"/>
      <c r="G373" s="463">
        <f t="shared" si="10"/>
        <v>0</v>
      </c>
      <c r="H373" s="464"/>
      <c r="I373" s="80"/>
      <c r="J373" s="80"/>
      <c r="K373" s="449"/>
      <c r="L373" s="449"/>
      <c r="M373" s="449"/>
      <c r="N373" s="449"/>
      <c r="O373" s="449"/>
      <c r="P373" s="449"/>
      <c r="Q373" s="449"/>
      <c r="R373" s="449"/>
      <c r="S373" s="449"/>
      <c r="T373" s="449"/>
      <c r="U373" s="449"/>
    </row>
    <row r="374" spans="1:21" ht="18.75" hidden="1">
      <c r="A374" s="459">
        <v>373</v>
      </c>
      <c r="B374" s="87" t="s">
        <v>862</v>
      </c>
      <c r="C374" s="86" t="s">
        <v>305</v>
      </c>
      <c r="D374" s="78">
        <v>4</v>
      </c>
      <c r="E374" s="79"/>
      <c r="F374" s="527"/>
      <c r="G374" s="463">
        <f t="shared" si="10"/>
        <v>0</v>
      </c>
      <c r="H374" s="464"/>
      <c r="I374" s="80"/>
      <c r="J374" s="80"/>
      <c r="K374" s="449"/>
      <c r="L374" s="449"/>
      <c r="M374" s="449"/>
      <c r="N374" s="449"/>
      <c r="O374" s="449"/>
      <c r="P374" s="449"/>
      <c r="Q374" s="449"/>
      <c r="R374" s="449"/>
      <c r="S374" s="449"/>
      <c r="T374" s="449"/>
      <c r="U374" s="449"/>
    </row>
    <row r="375" spans="1:21" ht="18.75" hidden="1">
      <c r="A375" s="459">
        <v>374</v>
      </c>
      <c r="B375" s="87" t="s">
        <v>863</v>
      </c>
      <c r="C375" s="86" t="s">
        <v>305</v>
      </c>
      <c r="D375" s="78">
        <v>4</v>
      </c>
      <c r="E375" s="79"/>
      <c r="F375" s="527"/>
      <c r="G375" s="463">
        <f t="shared" si="10"/>
        <v>0</v>
      </c>
      <c r="H375" s="464"/>
      <c r="I375" s="80"/>
      <c r="J375" s="80"/>
      <c r="K375" s="449"/>
      <c r="L375" s="449"/>
      <c r="M375" s="449"/>
      <c r="N375" s="449"/>
      <c r="O375" s="449"/>
      <c r="P375" s="449"/>
      <c r="Q375" s="449"/>
      <c r="R375" s="449"/>
      <c r="S375" s="449"/>
      <c r="T375" s="449"/>
      <c r="U375" s="449"/>
    </row>
    <row r="376" spans="1:21" ht="18.75" hidden="1">
      <c r="A376" s="459">
        <v>375</v>
      </c>
      <c r="B376" s="87" t="s">
        <v>864</v>
      </c>
      <c r="C376" s="86" t="s">
        <v>305</v>
      </c>
      <c r="D376" s="78">
        <v>4</v>
      </c>
      <c r="E376" s="79"/>
      <c r="F376" s="527"/>
      <c r="G376" s="463">
        <f t="shared" si="10"/>
        <v>0</v>
      </c>
      <c r="H376" s="464"/>
      <c r="I376" s="80"/>
      <c r="J376" s="80"/>
      <c r="K376" s="449"/>
      <c r="L376" s="449"/>
      <c r="M376" s="449"/>
      <c r="N376" s="449"/>
      <c r="O376" s="449"/>
      <c r="P376" s="449"/>
      <c r="Q376" s="449"/>
      <c r="R376" s="449"/>
      <c r="S376" s="449"/>
      <c r="T376" s="449"/>
      <c r="U376" s="449"/>
    </row>
    <row r="377" spans="1:21" ht="18.75" hidden="1">
      <c r="A377" s="459">
        <v>376</v>
      </c>
      <c r="B377" s="76" t="s">
        <v>283</v>
      </c>
      <c r="C377" s="77" t="s">
        <v>305</v>
      </c>
      <c r="D377" s="78">
        <v>1200</v>
      </c>
      <c r="E377" s="79"/>
      <c r="F377" s="527"/>
      <c r="G377" s="463">
        <f t="shared" si="10"/>
        <v>0</v>
      </c>
      <c r="H377" s="464"/>
      <c r="I377" s="80"/>
      <c r="J377" s="80"/>
      <c r="K377" s="449"/>
      <c r="L377" s="449"/>
      <c r="M377" s="449"/>
      <c r="N377" s="449"/>
      <c r="O377" s="449"/>
      <c r="P377" s="449"/>
      <c r="Q377" s="449"/>
      <c r="R377" s="449"/>
      <c r="S377" s="449"/>
      <c r="T377" s="449"/>
      <c r="U377" s="449"/>
    </row>
    <row r="378" spans="1:21" ht="18.75" hidden="1">
      <c r="A378" s="459">
        <v>377</v>
      </c>
      <c r="B378" s="76" t="s">
        <v>284</v>
      </c>
      <c r="C378" s="77" t="s">
        <v>305</v>
      </c>
      <c r="D378" s="78">
        <v>1600</v>
      </c>
      <c r="E378" s="79"/>
      <c r="F378" s="527"/>
      <c r="G378" s="463">
        <f t="shared" si="10"/>
        <v>0</v>
      </c>
      <c r="H378" s="464"/>
      <c r="I378" s="80"/>
      <c r="J378" s="80"/>
      <c r="K378" s="449"/>
      <c r="L378" s="449"/>
      <c r="M378" s="449"/>
      <c r="N378" s="449"/>
      <c r="O378" s="449"/>
      <c r="P378" s="449"/>
      <c r="Q378" s="449"/>
      <c r="R378" s="449"/>
      <c r="S378" s="449"/>
      <c r="T378" s="449"/>
      <c r="U378" s="449"/>
    </row>
    <row r="379" spans="1:21" ht="18.75" hidden="1">
      <c r="A379" s="459">
        <v>378</v>
      </c>
      <c r="B379" s="76" t="s">
        <v>285</v>
      </c>
      <c r="C379" s="77" t="s">
        <v>305</v>
      </c>
      <c r="D379" s="78">
        <v>800</v>
      </c>
      <c r="E379" s="79"/>
      <c r="F379" s="527"/>
      <c r="G379" s="463">
        <f t="shared" si="10"/>
        <v>0</v>
      </c>
      <c r="H379" s="464"/>
      <c r="I379" s="80"/>
      <c r="J379" s="80"/>
      <c r="K379" s="449"/>
      <c r="L379" s="449"/>
      <c r="M379" s="449"/>
      <c r="N379" s="449"/>
      <c r="O379" s="449"/>
      <c r="P379" s="449"/>
      <c r="Q379" s="449"/>
      <c r="R379" s="449"/>
      <c r="S379" s="449"/>
      <c r="T379" s="449"/>
      <c r="U379" s="449"/>
    </row>
    <row r="380" spans="1:21" ht="18.75" hidden="1">
      <c r="A380" s="459">
        <v>379</v>
      </c>
      <c r="B380" s="76" t="s">
        <v>286</v>
      </c>
      <c r="C380" s="77" t="s">
        <v>305</v>
      </c>
      <c r="D380" s="78">
        <v>288</v>
      </c>
      <c r="E380" s="79"/>
      <c r="F380" s="527"/>
      <c r="G380" s="463">
        <f t="shared" si="10"/>
        <v>0</v>
      </c>
      <c r="H380" s="464"/>
      <c r="I380" s="80"/>
      <c r="J380" s="80"/>
      <c r="K380" s="449"/>
      <c r="L380" s="449"/>
      <c r="M380" s="449"/>
      <c r="N380" s="449"/>
      <c r="O380" s="449"/>
      <c r="P380" s="449"/>
      <c r="Q380" s="449"/>
      <c r="R380" s="449"/>
      <c r="S380" s="449"/>
      <c r="T380" s="449"/>
      <c r="U380" s="449"/>
    </row>
    <row r="381" spans="1:21" ht="18.75" hidden="1">
      <c r="A381" s="459">
        <v>380</v>
      </c>
      <c r="B381" s="76" t="s">
        <v>287</v>
      </c>
      <c r="C381" s="77" t="s">
        <v>305</v>
      </c>
      <c r="D381" s="78">
        <v>288</v>
      </c>
      <c r="E381" s="79"/>
      <c r="F381" s="527"/>
      <c r="G381" s="463">
        <f t="shared" si="10"/>
        <v>0</v>
      </c>
      <c r="H381" s="464"/>
      <c r="I381" s="80"/>
      <c r="J381" s="80"/>
      <c r="K381" s="449"/>
      <c r="L381" s="449"/>
      <c r="M381" s="449"/>
      <c r="N381" s="449"/>
      <c r="O381" s="449"/>
      <c r="P381" s="449"/>
      <c r="Q381" s="449"/>
      <c r="R381" s="449"/>
      <c r="S381" s="449"/>
      <c r="T381" s="449"/>
      <c r="U381" s="449"/>
    </row>
    <row r="382" spans="1:21" ht="18.75" hidden="1">
      <c r="A382" s="459">
        <v>381</v>
      </c>
      <c r="B382" s="76" t="s">
        <v>288</v>
      </c>
      <c r="C382" s="77" t="s">
        <v>305</v>
      </c>
      <c r="D382" s="78">
        <v>288</v>
      </c>
      <c r="E382" s="79"/>
      <c r="F382" s="527"/>
      <c r="G382" s="463">
        <f t="shared" si="10"/>
        <v>0</v>
      </c>
      <c r="H382" s="464"/>
      <c r="I382" s="80"/>
      <c r="J382" s="80"/>
      <c r="K382" s="449"/>
      <c r="L382" s="449"/>
      <c r="M382" s="449"/>
      <c r="N382" s="449"/>
      <c r="O382" s="449"/>
      <c r="P382" s="449"/>
      <c r="Q382" s="449"/>
      <c r="R382" s="449"/>
      <c r="S382" s="449"/>
      <c r="T382" s="449"/>
      <c r="U382" s="449"/>
    </row>
    <row r="383" spans="1:21" ht="18.75">
      <c r="A383" s="459">
        <v>382</v>
      </c>
      <c r="B383" s="76" t="s">
        <v>289</v>
      </c>
      <c r="C383" s="77" t="s">
        <v>305</v>
      </c>
      <c r="D383" s="78">
        <v>1600</v>
      </c>
      <c r="E383" s="79"/>
      <c r="F383" s="527"/>
      <c r="G383" s="463">
        <v>1388.6</v>
      </c>
      <c r="H383" s="464">
        <f t="shared" ref="H383:H385" si="12">D383*G383</f>
        <v>2221760</v>
      </c>
      <c r="I383" s="80"/>
      <c r="J383" s="80"/>
      <c r="K383" s="449"/>
      <c r="L383" s="449"/>
      <c r="M383" s="449"/>
      <c r="N383" s="449"/>
      <c r="O383" s="449"/>
      <c r="P383" s="449"/>
      <c r="Q383" s="449"/>
      <c r="R383" s="449"/>
      <c r="S383" s="449"/>
      <c r="T383" s="449"/>
      <c r="U383" s="449"/>
    </row>
    <row r="384" spans="1:21" ht="18.75">
      <c r="A384" s="459">
        <v>383</v>
      </c>
      <c r="B384" s="76" t="s">
        <v>290</v>
      </c>
      <c r="C384" s="77" t="s">
        <v>305</v>
      </c>
      <c r="D384" s="78">
        <v>1600</v>
      </c>
      <c r="E384" s="79"/>
      <c r="F384" s="527"/>
      <c r="G384" s="463">
        <v>1669.5</v>
      </c>
      <c r="H384" s="464">
        <f t="shared" si="12"/>
        <v>2671200</v>
      </c>
      <c r="I384" s="80"/>
      <c r="J384" s="80"/>
      <c r="K384" s="449"/>
      <c r="L384" s="449"/>
      <c r="M384" s="449"/>
      <c r="N384" s="449"/>
      <c r="O384" s="449"/>
      <c r="P384" s="449"/>
      <c r="Q384" s="449"/>
      <c r="R384" s="449"/>
      <c r="S384" s="449"/>
      <c r="T384" s="449"/>
      <c r="U384" s="449"/>
    </row>
    <row r="385" spans="1:21" ht="19.5" thickBot="1">
      <c r="A385" s="459">
        <v>384</v>
      </c>
      <c r="B385" s="76" t="s">
        <v>291</v>
      </c>
      <c r="C385" s="77" t="s">
        <v>305</v>
      </c>
      <c r="D385" s="78">
        <v>1600</v>
      </c>
      <c r="E385" s="79"/>
      <c r="F385" s="527"/>
      <c r="G385" s="463">
        <v>2109.4</v>
      </c>
      <c r="H385" s="464">
        <f t="shared" si="12"/>
        <v>3375040</v>
      </c>
      <c r="I385" s="80"/>
      <c r="J385" s="80"/>
      <c r="K385" s="449"/>
      <c r="L385" s="449"/>
      <c r="M385" s="449"/>
      <c r="N385" s="449"/>
      <c r="O385" s="449"/>
      <c r="P385" s="449"/>
      <c r="Q385" s="449"/>
      <c r="R385" s="449"/>
      <c r="S385" s="449"/>
      <c r="T385" s="449"/>
      <c r="U385" s="449"/>
    </row>
    <row r="386" spans="1:21" ht="19.5" hidden="1" thickBot="1">
      <c r="A386" s="459">
        <v>385</v>
      </c>
      <c r="B386" s="76" t="s">
        <v>294</v>
      </c>
      <c r="C386" s="77" t="s">
        <v>305</v>
      </c>
      <c r="D386" s="78">
        <v>288</v>
      </c>
      <c r="E386" s="79"/>
      <c r="F386" s="527"/>
      <c r="G386" s="463">
        <f t="shared" si="10"/>
        <v>0</v>
      </c>
      <c r="H386" s="464"/>
      <c r="I386" s="80"/>
      <c r="J386" s="80"/>
      <c r="K386" s="449"/>
      <c r="L386" s="449"/>
      <c r="M386" s="449"/>
      <c r="N386" s="449"/>
      <c r="O386" s="449"/>
      <c r="P386" s="449"/>
      <c r="Q386" s="449"/>
      <c r="R386" s="449"/>
      <c r="S386" s="449"/>
      <c r="T386" s="449"/>
      <c r="U386" s="449"/>
    </row>
    <row r="387" spans="1:21" ht="19.5" hidden="1" thickBot="1">
      <c r="A387" s="459">
        <v>386</v>
      </c>
      <c r="B387" s="76" t="s">
        <v>295</v>
      </c>
      <c r="C387" s="77" t="s">
        <v>305</v>
      </c>
      <c r="D387" s="78">
        <v>96</v>
      </c>
      <c r="E387" s="79"/>
      <c r="F387" s="527"/>
      <c r="G387" s="463">
        <f t="shared" ref="G387:G427" si="13">E387+F387</f>
        <v>0</v>
      </c>
      <c r="H387" s="464"/>
      <c r="I387" s="80"/>
      <c r="J387" s="80"/>
      <c r="K387" s="449"/>
      <c r="L387" s="449"/>
      <c r="M387" s="449"/>
      <c r="N387" s="449"/>
      <c r="O387" s="449"/>
      <c r="P387" s="449"/>
      <c r="Q387" s="449"/>
      <c r="R387" s="449"/>
      <c r="S387" s="449"/>
      <c r="T387" s="449"/>
      <c r="U387" s="449"/>
    </row>
    <row r="388" spans="1:21" ht="19.5" hidden="1" thickBot="1">
      <c r="A388" s="459">
        <v>387</v>
      </c>
      <c r="B388" s="76" t="s">
        <v>297</v>
      </c>
      <c r="C388" s="77" t="s">
        <v>305</v>
      </c>
      <c r="D388" s="78">
        <v>288</v>
      </c>
      <c r="E388" s="79"/>
      <c r="F388" s="527"/>
      <c r="G388" s="463">
        <f t="shared" si="13"/>
        <v>0</v>
      </c>
      <c r="H388" s="464"/>
      <c r="I388" s="80"/>
      <c r="J388" s="80"/>
      <c r="K388" s="449"/>
      <c r="L388" s="449"/>
      <c r="M388" s="449"/>
      <c r="N388" s="449"/>
      <c r="O388" s="449"/>
      <c r="P388" s="449"/>
      <c r="Q388" s="449"/>
      <c r="R388" s="449"/>
      <c r="S388" s="449"/>
      <c r="T388" s="449"/>
      <c r="U388" s="449"/>
    </row>
    <row r="389" spans="1:21" ht="19.5" hidden="1" thickBot="1">
      <c r="A389" s="459">
        <v>388</v>
      </c>
      <c r="B389" s="76" t="s">
        <v>299</v>
      </c>
      <c r="C389" s="77" t="s">
        <v>305</v>
      </c>
      <c r="D389" s="78">
        <v>48</v>
      </c>
      <c r="E389" s="79"/>
      <c r="F389" s="527"/>
      <c r="G389" s="463">
        <f t="shared" si="13"/>
        <v>0</v>
      </c>
      <c r="H389" s="464"/>
      <c r="I389" s="80"/>
      <c r="J389" s="80"/>
      <c r="K389" s="449"/>
      <c r="L389" s="449"/>
      <c r="M389" s="449"/>
      <c r="N389" s="449"/>
      <c r="O389" s="449"/>
      <c r="P389" s="449"/>
      <c r="Q389" s="449"/>
      <c r="R389" s="449"/>
      <c r="S389" s="449"/>
      <c r="T389" s="449"/>
      <c r="U389" s="449"/>
    </row>
    <row r="390" spans="1:21" ht="19.5" hidden="1" thickBot="1">
      <c r="A390" s="459">
        <v>389</v>
      </c>
      <c r="B390" s="76" t="s">
        <v>293</v>
      </c>
      <c r="C390" s="77" t="s">
        <v>305</v>
      </c>
      <c r="D390" s="78">
        <v>240</v>
      </c>
      <c r="E390" s="79"/>
      <c r="F390" s="527"/>
      <c r="G390" s="463">
        <f t="shared" si="13"/>
        <v>0</v>
      </c>
      <c r="H390" s="464"/>
      <c r="I390" s="80"/>
      <c r="J390" s="80"/>
      <c r="K390" s="449"/>
      <c r="L390" s="449"/>
      <c r="M390" s="449"/>
      <c r="N390" s="449"/>
      <c r="O390" s="449"/>
      <c r="P390" s="449"/>
      <c r="Q390" s="449"/>
      <c r="R390" s="449"/>
      <c r="S390" s="449"/>
      <c r="T390" s="449"/>
      <c r="U390" s="449"/>
    </row>
    <row r="391" spans="1:21" ht="19.5" hidden="1" thickBot="1">
      <c r="A391" s="459">
        <v>390</v>
      </c>
      <c r="B391" s="76" t="s">
        <v>296</v>
      </c>
      <c r="C391" s="77" t="s">
        <v>305</v>
      </c>
      <c r="D391" s="78">
        <v>240</v>
      </c>
      <c r="E391" s="79"/>
      <c r="F391" s="527"/>
      <c r="G391" s="463">
        <f t="shared" si="13"/>
        <v>0</v>
      </c>
      <c r="H391" s="464"/>
      <c r="I391" s="80"/>
      <c r="J391" s="80"/>
      <c r="K391" s="449"/>
      <c r="L391" s="449"/>
      <c r="M391" s="449"/>
      <c r="N391" s="449"/>
      <c r="O391" s="449"/>
      <c r="P391" s="449"/>
      <c r="Q391" s="449"/>
      <c r="R391" s="449"/>
      <c r="S391" s="449"/>
      <c r="T391" s="449"/>
      <c r="U391" s="449"/>
    </row>
    <row r="392" spans="1:21" ht="19.5" hidden="1" thickBot="1">
      <c r="A392" s="459">
        <v>391</v>
      </c>
      <c r="B392" s="87" t="s">
        <v>865</v>
      </c>
      <c r="C392" s="86" t="s">
        <v>305</v>
      </c>
      <c r="D392" s="78">
        <v>48</v>
      </c>
      <c r="E392" s="79"/>
      <c r="F392" s="527"/>
      <c r="G392" s="463">
        <f t="shared" si="13"/>
        <v>0</v>
      </c>
      <c r="H392" s="464"/>
      <c r="I392" s="80"/>
      <c r="J392" s="80"/>
      <c r="K392" s="449"/>
      <c r="L392" s="449"/>
      <c r="M392" s="449"/>
      <c r="N392" s="449"/>
      <c r="O392" s="449"/>
      <c r="P392" s="449"/>
      <c r="Q392" s="449"/>
      <c r="R392" s="449"/>
      <c r="S392" s="449"/>
      <c r="T392" s="449"/>
      <c r="U392" s="449"/>
    </row>
    <row r="393" spans="1:21" ht="19.5" hidden="1" thickBot="1">
      <c r="A393" s="459">
        <v>392</v>
      </c>
      <c r="B393" s="76" t="s">
        <v>298</v>
      </c>
      <c r="C393" s="77" t="s">
        <v>305</v>
      </c>
      <c r="D393" s="78">
        <v>96</v>
      </c>
      <c r="E393" s="79"/>
      <c r="F393" s="527"/>
      <c r="G393" s="463">
        <f t="shared" si="13"/>
        <v>0</v>
      </c>
      <c r="H393" s="464"/>
      <c r="I393" s="80"/>
      <c r="J393" s="80"/>
      <c r="K393" s="449"/>
      <c r="L393" s="449"/>
      <c r="M393" s="449"/>
      <c r="N393" s="449"/>
      <c r="O393" s="449"/>
      <c r="P393" s="449"/>
      <c r="Q393" s="449"/>
      <c r="R393" s="449"/>
      <c r="S393" s="449"/>
      <c r="T393" s="449"/>
      <c r="U393" s="449"/>
    </row>
    <row r="394" spans="1:21" ht="19.5" hidden="1" thickBot="1">
      <c r="A394" s="459">
        <v>393</v>
      </c>
      <c r="B394" s="87" t="s">
        <v>866</v>
      </c>
      <c r="C394" s="86" t="s">
        <v>305</v>
      </c>
      <c r="D394" s="78">
        <v>48</v>
      </c>
      <c r="E394" s="79"/>
      <c r="F394" s="527"/>
      <c r="G394" s="463">
        <f t="shared" si="13"/>
        <v>0</v>
      </c>
      <c r="H394" s="464"/>
      <c r="I394" s="80"/>
      <c r="J394" s="80"/>
      <c r="K394" s="449"/>
      <c r="L394" s="449"/>
      <c r="M394" s="449"/>
      <c r="N394" s="449"/>
      <c r="O394" s="449"/>
      <c r="P394" s="449"/>
      <c r="Q394" s="449"/>
      <c r="R394" s="449"/>
      <c r="S394" s="449"/>
      <c r="T394" s="449"/>
      <c r="U394" s="449"/>
    </row>
    <row r="395" spans="1:21" ht="19.5" hidden="1" thickBot="1">
      <c r="A395" s="459">
        <v>394</v>
      </c>
      <c r="B395" s="76" t="s">
        <v>300</v>
      </c>
      <c r="C395" s="77" t="s">
        <v>305</v>
      </c>
      <c r="D395" s="78">
        <v>80</v>
      </c>
      <c r="E395" s="79"/>
      <c r="F395" s="527"/>
      <c r="G395" s="463">
        <f t="shared" si="13"/>
        <v>0</v>
      </c>
      <c r="H395" s="464"/>
      <c r="I395" s="80"/>
      <c r="J395" s="80"/>
      <c r="K395" s="449"/>
      <c r="L395" s="449"/>
      <c r="M395" s="449"/>
      <c r="N395" s="449"/>
      <c r="O395" s="449"/>
      <c r="P395" s="449"/>
      <c r="Q395" s="449"/>
      <c r="R395" s="449"/>
      <c r="S395" s="449"/>
      <c r="T395" s="449"/>
      <c r="U395" s="449"/>
    </row>
    <row r="396" spans="1:21" ht="19.5" hidden="1" thickBot="1">
      <c r="A396" s="459">
        <v>395</v>
      </c>
      <c r="B396" s="76" t="s">
        <v>301</v>
      </c>
      <c r="C396" s="86" t="s">
        <v>903</v>
      </c>
      <c r="D396" s="78">
        <v>2000</v>
      </c>
      <c r="E396" s="79"/>
      <c r="F396" s="527"/>
      <c r="G396" s="463">
        <f t="shared" si="13"/>
        <v>0</v>
      </c>
      <c r="H396" s="464"/>
      <c r="I396" s="80"/>
      <c r="J396" s="80"/>
      <c r="K396" s="449"/>
      <c r="L396" s="449"/>
      <c r="M396" s="449"/>
      <c r="N396" s="449"/>
      <c r="O396" s="449"/>
      <c r="P396" s="449"/>
      <c r="Q396" s="449"/>
      <c r="R396" s="449"/>
      <c r="S396" s="449"/>
      <c r="T396" s="449"/>
      <c r="U396" s="449"/>
    </row>
    <row r="397" spans="1:21" ht="19.5" hidden="1" thickBot="1">
      <c r="A397" s="459">
        <v>396</v>
      </c>
      <c r="B397" s="76" t="s">
        <v>302</v>
      </c>
      <c r="C397" s="86" t="s">
        <v>903</v>
      </c>
      <c r="D397" s="78">
        <v>1800</v>
      </c>
      <c r="E397" s="79"/>
      <c r="F397" s="527"/>
      <c r="G397" s="463">
        <f t="shared" si="13"/>
        <v>0</v>
      </c>
      <c r="H397" s="464"/>
      <c r="I397" s="80"/>
      <c r="J397" s="80"/>
      <c r="K397" s="449"/>
      <c r="L397" s="449"/>
      <c r="M397" s="449"/>
      <c r="N397" s="449"/>
      <c r="O397" s="449"/>
      <c r="P397" s="449"/>
      <c r="Q397" s="449"/>
      <c r="R397" s="449"/>
      <c r="S397" s="449"/>
      <c r="T397" s="449"/>
      <c r="U397" s="449"/>
    </row>
    <row r="398" spans="1:21" s="84" customFormat="1" ht="19.5" hidden="1" thickBot="1">
      <c r="A398" s="490">
        <v>397</v>
      </c>
      <c r="B398" s="87" t="s">
        <v>867</v>
      </c>
      <c r="C398" s="86" t="s">
        <v>904</v>
      </c>
      <c r="D398" s="78">
        <v>40</v>
      </c>
      <c r="E398" s="79"/>
      <c r="F398" s="528"/>
      <c r="G398" s="491">
        <f t="shared" si="13"/>
        <v>0</v>
      </c>
      <c r="H398" s="492"/>
      <c r="I398" s="83"/>
      <c r="J398" s="83"/>
      <c r="K398" s="465"/>
      <c r="L398" s="465"/>
      <c r="M398" s="465"/>
      <c r="N398" s="465"/>
      <c r="O398" s="465"/>
      <c r="P398" s="465"/>
      <c r="Q398" s="465"/>
      <c r="R398" s="465"/>
      <c r="S398" s="465"/>
      <c r="T398" s="465"/>
      <c r="U398" s="465"/>
    </row>
    <row r="399" spans="1:21" s="84" customFormat="1" ht="19.5" hidden="1" thickBot="1">
      <c r="A399" s="490">
        <v>398</v>
      </c>
      <c r="B399" s="87" t="s">
        <v>868</v>
      </c>
      <c r="C399" s="86" t="s">
        <v>305</v>
      </c>
      <c r="D399" s="78">
        <v>40</v>
      </c>
      <c r="E399" s="79"/>
      <c r="F399" s="528"/>
      <c r="G399" s="491">
        <f t="shared" si="13"/>
        <v>0</v>
      </c>
      <c r="H399" s="492"/>
      <c r="I399" s="83"/>
      <c r="J399" s="83"/>
      <c r="K399" s="465"/>
      <c r="L399" s="465"/>
      <c r="M399" s="465"/>
      <c r="N399" s="465"/>
      <c r="O399" s="465"/>
      <c r="P399" s="465"/>
      <c r="Q399" s="465"/>
      <c r="R399" s="465"/>
      <c r="S399" s="465"/>
      <c r="T399" s="465"/>
      <c r="U399" s="465"/>
    </row>
    <row r="400" spans="1:21" s="84" customFormat="1" ht="19.5" hidden="1" thickBot="1">
      <c r="A400" s="490">
        <v>399</v>
      </c>
      <c r="B400" s="87" t="s">
        <v>869</v>
      </c>
      <c r="C400" s="86" t="s">
        <v>305</v>
      </c>
      <c r="D400" s="78">
        <v>40</v>
      </c>
      <c r="E400" s="79"/>
      <c r="F400" s="528"/>
      <c r="G400" s="491">
        <f t="shared" si="13"/>
        <v>0</v>
      </c>
      <c r="H400" s="492"/>
      <c r="I400" s="83"/>
      <c r="J400" s="83"/>
      <c r="K400" s="465"/>
      <c r="L400" s="465"/>
      <c r="M400" s="465"/>
      <c r="N400" s="465"/>
      <c r="O400" s="465"/>
      <c r="P400" s="465"/>
      <c r="Q400" s="465"/>
      <c r="R400" s="465"/>
      <c r="S400" s="465"/>
      <c r="T400" s="465"/>
      <c r="U400" s="465"/>
    </row>
    <row r="401" spans="1:21" s="84" customFormat="1" ht="19.5" hidden="1" thickBot="1">
      <c r="A401" s="490">
        <v>400</v>
      </c>
      <c r="B401" s="87" t="s">
        <v>870</v>
      </c>
      <c r="C401" s="86" t="s">
        <v>305</v>
      </c>
      <c r="D401" s="78">
        <v>40</v>
      </c>
      <c r="E401" s="79"/>
      <c r="F401" s="528"/>
      <c r="G401" s="491">
        <f t="shared" si="13"/>
        <v>0</v>
      </c>
      <c r="H401" s="492"/>
      <c r="I401" s="83"/>
      <c r="J401" s="83"/>
      <c r="K401" s="465"/>
      <c r="L401" s="465"/>
      <c r="M401" s="465"/>
      <c r="N401" s="465"/>
      <c r="O401" s="465"/>
      <c r="P401" s="465"/>
      <c r="Q401" s="465"/>
      <c r="R401" s="465"/>
      <c r="S401" s="465"/>
      <c r="T401" s="465"/>
      <c r="U401" s="465"/>
    </row>
    <row r="402" spans="1:21" s="84" customFormat="1" ht="19.5" hidden="1" thickBot="1">
      <c r="A402" s="490">
        <v>401</v>
      </c>
      <c r="B402" s="87" t="s">
        <v>871</v>
      </c>
      <c r="C402" s="86" t="s">
        <v>305</v>
      </c>
      <c r="D402" s="78">
        <v>40</v>
      </c>
      <c r="E402" s="79"/>
      <c r="F402" s="528"/>
      <c r="G402" s="491">
        <f t="shared" si="13"/>
        <v>0</v>
      </c>
      <c r="H402" s="492"/>
      <c r="I402" s="83"/>
      <c r="J402" s="83"/>
      <c r="K402" s="465"/>
      <c r="L402" s="465"/>
      <c r="M402" s="465"/>
      <c r="N402" s="465"/>
      <c r="O402" s="465"/>
      <c r="P402" s="465"/>
      <c r="Q402" s="465"/>
      <c r="R402" s="465"/>
      <c r="S402" s="465"/>
      <c r="T402" s="465"/>
      <c r="U402" s="465"/>
    </row>
    <row r="403" spans="1:21" s="84" customFormat="1" ht="19.5" hidden="1" thickBot="1">
      <c r="A403" s="490">
        <v>402</v>
      </c>
      <c r="B403" s="87" t="s">
        <v>872</v>
      </c>
      <c r="C403" s="86" t="s">
        <v>305</v>
      </c>
      <c r="D403" s="78">
        <v>24</v>
      </c>
      <c r="E403" s="79"/>
      <c r="F403" s="528"/>
      <c r="G403" s="491">
        <f t="shared" si="13"/>
        <v>0</v>
      </c>
      <c r="H403" s="492"/>
      <c r="I403" s="83"/>
      <c r="J403" s="83"/>
      <c r="K403" s="465"/>
      <c r="L403" s="465"/>
      <c r="M403" s="465"/>
      <c r="N403" s="465"/>
      <c r="O403" s="465"/>
      <c r="P403" s="465"/>
      <c r="Q403" s="465"/>
      <c r="R403" s="465"/>
      <c r="S403" s="465"/>
      <c r="T403" s="465"/>
      <c r="U403" s="465"/>
    </row>
    <row r="404" spans="1:21" s="84" customFormat="1" ht="19.5" hidden="1" thickBot="1">
      <c r="A404" s="490">
        <v>403</v>
      </c>
      <c r="B404" s="87" t="s">
        <v>873</v>
      </c>
      <c r="C404" s="86" t="s">
        <v>305</v>
      </c>
      <c r="D404" s="78">
        <v>40</v>
      </c>
      <c r="E404" s="79"/>
      <c r="F404" s="528"/>
      <c r="G404" s="491">
        <f t="shared" si="13"/>
        <v>0</v>
      </c>
      <c r="H404" s="492"/>
      <c r="I404" s="83"/>
      <c r="J404" s="83"/>
      <c r="K404" s="465"/>
      <c r="L404" s="465"/>
      <c r="M404" s="465"/>
      <c r="N404" s="465"/>
      <c r="O404" s="465"/>
      <c r="P404" s="465"/>
      <c r="Q404" s="465"/>
      <c r="R404" s="465"/>
      <c r="S404" s="465"/>
      <c r="T404" s="465"/>
      <c r="U404" s="465"/>
    </row>
    <row r="405" spans="1:21" s="84" customFormat="1" ht="19.5" hidden="1" thickBot="1">
      <c r="A405" s="490">
        <v>404</v>
      </c>
      <c r="B405" s="87" t="s">
        <v>874</v>
      </c>
      <c r="C405" s="86" t="s">
        <v>305</v>
      </c>
      <c r="D405" s="78">
        <v>40</v>
      </c>
      <c r="E405" s="79"/>
      <c r="F405" s="528"/>
      <c r="G405" s="491">
        <f t="shared" si="13"/>
        <v>0</v>
      </c>
      <c r="H405" s="492"/>
      <c r="I405" s="83"/>
      <c r="J405" s="83"/>
      <c r="K405" s="465"/>
      <c r="L405" s="465"/>
      <c r="M405" s="465"/>
      <c r="N405" s="465"/>
      <c r="O405" s="465"/>
      <c r="P405" s="465"/>
      <c r="Q405" s="465"/>
      <c r="R405" s="465"/>
      <c r="S405" s="465"/>
      <c r="T405" s="465"/>
      <c r="U405" s="465"/>
    </row>
    <row r="406" spans="1:21" s="84" customFormat="1" ht="19.5" hidden="1" thickBot="1">
      <c r="A406" s="490">
        <v>405</v>
      </c>
      <c r="B406" s="87" t="s">
        <v>875</v>
      </c>
      <c r="C406" s="86" t="s">
        <v>305</v>
      </c>
      <c r="D406" s="78">
        <v>40</v>
      </c>
      <c r="E406" s="79"/>
      <c r="F406" s="528"/>
      <c r="G406" s="491">
        <f t="shared" si="13"/>
        <v>0</v>
      </c>
      <c r="H406" s="492"/>
      <c r="I406" s="83"/>
      <c r="J406" s="83"/>
      <c r="K406" s="465"/>
      <c r="L406" s="465"/>
      <c r="M406" s="465"/>
      <c r="N406" s="465"/>
      <c r="O406" s="465"/>
      <c r="P406" s="465"/>
      <c r="Q406" s="465"/>
      <c r="R406" s="465"/>
      <c r="S406" s="465"/>
      <c r="T406" s="465"/>
      <c r="U406" s="465"/>
    </row>
    <row r="407" spans="1:21" s="84" customFormat="1" ht="19.5" hidden="1" thickBot="1">
      <c r="A407" s="490">
        <v>406</v>
      </c>
      <c r="B407" s="87" t="s">
        <v>876</v>
      </c>
      <c r="C407" s="86" t="s">
        <v>305</v>
      </c>
      <c r="D407" s="78">
        <v>20</v>
      </c>
      <c r="E407" s="79"/>
      <c r="F407" s="528"/>
      <c r="G407" s="491">
        <f t="shared" si="13"/>
        <v>0</v>
      </c>
      <c r="H407" s="492"/>
      <c r="I407" s="83"/>
      <c r="J407" s="83"/>
      <c r="K407" s="465"/>
      <c r="L407" s="465"/>
      <c r="M407" s="465"/>
      <c r="N407" s="465"/>
      <c r="O407" s="465"/>
      <c r="P407" s="465"/>
      <c r="Q407" s="465"/>
      <c r="R407" s="465"/>
      <c r="S407" s="465"/>
      <c r="T407" s="465"/>
      <c r="U407" s="465"/>
    </row>
    <row r="408" spans="1:21" s="84" customFormat="1" ht="19.5" hidden="1" thickBot="1">
      <c r="A408" s="490">
        <v>407</v>
      </c>
      <c r="B408" s="87" t="s">
        <v>877</v>
      </c>
      <c r="C408" s="86" t="s">
        <v>305</v>
      </c>
      <c r="D408" s="78">
        <v>40</v>
      </c>
      <c r="E408" s="79"/>
      <c r="F408" s="528"/>
      <c r="G408" s="491">
        <f t="shared" si="13"/>
        <v>0</v>
      </c>
      <c r="H408" s="492"/>
      <c r="I408" s="83"/>
      <c r="J408" s="83"/>
      <c r="K408" s="465"/>
      <c r="L408" s="465"/>
      <c r="M408" s="465"/>
      <c r="N408" s="465"/>
      <c r="O408" s="465"/>
      <c r="P408" s="465"/>
      <c r="Q408" s="465"/>
      <c r="R408" s="465"/>
      <c r="S408" s="465"/>
      <c r="T408" s="465"/>
      <c r="U408" s="465"/>
    </row>
    <row r="409" spans="1:21" s="84" customFormat="1" ht="19.5" hidden="1" thickBot="1">
      <c r="A409" s="490">
        <v>408</v>
      </c>
      <c r="B409" s="103" t="s">
        <v>878</v>
      </c>
      <c r="C409" s="104" t="s">
        <v>305</v>
      </c>
      <c r="D409" s="78">
        <v>8</v>
      </c>
      <c r="E409" s="79"/>
      <c r="F409" s="528"/>
      <c r="G409" s="491">
        <f t="shared" si="13"/>
        <v>0</v>
      </c>
      <c r="H409" s="492"/>
      <c r="I409" s="83"/>
      <c r="J409" s="83"/>
      <c r="K409" s="465"/>
      <c r="L409" s="465"/>
      <c r="M409" s="465"/>
      <c r="N409" s="465"/>
      <c r="O409" s="465"/>
      <c r="P409" s="465"/>
      <c r="Q409" s="465"/>
      <c r="R409" s="465"/>
      <c r="S409" s="465"/>
      <c r="T409" s="465"/>
      <c r="U409" s="465"/>
    </row>
    <row r="410" spans="1:21" s="84" customFormat="1" ht="19.5" hidden="1" thickBot="1">
      <c r="A410" s="490">
        <v>409</v>
      </c>
      <c r="B410" s="87" t="s">
        <v>879</v>
      </c>
      <c r="C410" s="86" t="s">
        <v>305</v>
      </c>
      <c r="D410" s="78">
        <v>40</v>
      </c>
      <c r="E410" s="79"/>
      <c r="F410" s="528"/>
      <c r="G410" s="491">
        <f t="shared" si="13"/>
        <v>0</v>
      </c>
      <c r="H410" s="492"/>
      <c r="I410" s="83"/>
      <c r="J410" s="83"/>
      <c r="K410" s="465"/>
      <c r="L410" s="465"/>
      <c r="M410" s="465"/>
      <c r="N410" s="465"/>
      <c r="O410" s="465"/>
      <c r="P410" s="465"/>
      <c r="Q410" s="465"/>
      <c r="R410" s="465"/>
      <c r="S410" s="465"/>
      <c r="T410" s="465"/>
      <c r="U410" s="465"/>
    </row>
    <row r="411" spans="1:21" s="84" customFormat="1" ht="19.5" hidden="1" thickBot="1">
      <c r="A411" s="490">
        <v>410</v>
      </c>
      <c r="B411" s="87" t="s">
        <v>880</v>
      </c>
      <c r="C411" s="86" t="s">
        <v>905</v>
      </c>
      <c r="D411" s="78">
        <v>16</v>
      </c>
      <c r="E411" s="79"/>
      <c r="F411" s="528"/>
      <c r="G411" s="491">
        <f t="shared" si="13"/>
        <v>0</v>
      </c>
      <c r="H411" s="492"/>
      <c r="I411" s="83"/>
      <c r="J411" s="83"/>
      <c r="K411" s="465"/>
      <c r="L411" s="465"/>
      <c r="M411" s="465"/>
      <c r="N411" s="465"/>
      <c r="O411" s="465"/>
      <c r="P411" s="465"/>
      <c r="Q411" s="465"/>
      <c r="R411" s="465"/>
      <c r="S411" s="465"/>
      <c r="T411" s="465"/>
      <c r="U411" s="465"/>
    </row>
    <row r="412" spans="1:21" s="84" customFormat="1" ht="19.5" hidden="1" thickBot="1">
      <c r="A412" s="490">
        <v>411</v>
      </c>
      <c r="B412" s="87" t="s">
        <v>881</v>
      </c>
      <c r="C412" s="86" t="s">
        <v>305</v>
      </c>
      <c r="D412" s="78">
        <v>2</v>
      </c>
      <c r="E412" s="79"/>
      <c r="F412" s="528"/>
      <c r="G412" s="491">
        <f t="shared" si="13"/>
        <v>0</v>
      </c>
      <c r="H412" s="492"/>
      <c r="I412" s="83"/>
      <c r="J412" s="83"/>
      <c r="K412" s="465"/>
      <c r="L412" s="465"/>
      <c r="M412" s="465"/>
      <c r="N412" s="465"/>
      <c r="O412" s="465"/>
      <c r="P412" s="465"/>
      <c r="Q412" s="465"/>
      <c r="R412" s="465"/>
      <c r="S412" s="465"/>
      <c r="T412" s="465"/>
      <c r="U412" s="465"/>
    </row>
    <row r="413" spans="1:21" s="84" customFormat="1" ht="19.5" hidden="1" thickBot="1">
      <c r="A413" s="490">
        <v>412</v>
      </c>
      <c r="B413" s="87" t="s">
        <v>882</v>
      </c>
      <c r="C413" s="104" t="s">
        <v>305</v>
      </c>
      <c r="D413" s="78">
        <v>2</v>
      </c>
      <c r="E413" s="79"/>
      <c r="F413" s="528"/>
      <c r="G413" s="491">
        <f t="shared" si="13"/>
        <v>0</v>
      </c>
      <c r="H413" s="492"/>
      <c r="I413" s="83"/>
      <c r="J413" s="83"/>
      <c r="K413" s="465"/>
      <c r="L413" s="465"/>
      <c r="M413" s="465"/>
      <c r="N413" s="465"/>
      <c r="O413" s="465"/>
      <c r="P413" s="465"/>
      <c r="Q413" s="465"/>
      <c r="R413" s="465"/>
      <c r="S413" s="465"/>
      <c r="T413" s="465"/>
      <c r="U413" s="465"/>
    </row>
    <row r="414" spans="1:21" s="84" customFormat="1" ht="19.5" hidden="1" thickBot="1">
      <c r="A414" s="490">
        <v>413</v>
      </c>
      <c r="B414" s="87" t="s">
        <v>883</v>
      </c>
      <c r="C414" s="86" t="s">
        <v>305</v>
      </c>
      <c r="D414" s="78">
        <v>40</v>
      </c>
      <c r="E414" s="79"/>
      <c r="F414" s="528"/>
      <c r="G414" s="491">
        <f t="shared" si="13"/>
        <v>0</v>
      </c>
      <c r="H414" s="492"/>
      <c r="I414" s="83"/>
      <c r="J414" s="83"/>
      <c r="K414" s="465"/>
      <c r="L414" s="465"/>
      <c r="M414" s="465"/>
      <c r="N414" s="465"/>
      <c r="O414" s="465"/>
      <c r="P414" s="465"/>
      <c r="Q414" s="465"/>
      <c r="R414" s="465"/>
      <c r="S414" s="465"/>
      <c r="T414" s="465"/>
      <c r="U414" s="465"/>
    </row>
    <row r="415" spans="1:21" s="84" customFormat="1" ht="19.5" hidden="1" thickBot="1">
      <c r="A415" s="490">
        <v>414</v>
      </c>
      <c r="B415" s="87" t="s">
        <v>884</v>
      </c>
      <c r="C415" s="86" t="s">
        <v>305</v>
      </c>
      <c r="D415" s="78">
        <v>12</v>
      </c>
      <c r="E415" s="79"/>
      <c r="F415" s="528"/>
      <c r="G415" s="491">
        <f t="shared" si="13"/>
        <v>0</v>
      </c>
      <c r="H415" s="492"/>
      <c r="I415" s="83"/>
      <c r="J415" s="83"/>
      <c r="K415" s="465"/>
      <c r="L415" s="465"/>
      <c r="M415" s="465"/>
      <c r="N415" s="465"/>
      <c r="O415" s="465"/>
      <c r="P415" s="465"/>
      <c r="Q415" s="465"/>
      <c r="R415" s="465"/>
      <c r="S415" s="465"/>
      <c r="T415" s="465"/>
      <c r="U415" s="465"/>
    </row>
    <row r="416" spans="1:21" s="84" customFormat="1" ht="19.5" hidden="1" thickBot="1">
      <c r="A416" s="490">
        <v>415</v>
      </c>
      <c r="B416" s="87" t="s">
        <v>885</v>
      </c>
      <c r="C416" s="86" t="s">
        <v>305</v>
      </c>
      <c r="D416" s="78">
        <v>32</v>
      </c>
      <c r="E416" s="79"/>
      <c r="F416" s="528"/>
      <c r="G416" s="491">
        <f t="shared" si="13"/>
        <v>0</v>
      </c>
      <c r="H416" s="492"/>
      <c r="I416" s="83"/>
      <c r="J416" s="83"/>
      <c r="K416" s="465"/>
      <c r="L416" s="465"/>
      <c r="M416" s="465"/>
      <c r="N416" s="465"/>
      <c r="O416" s="465"/>
      <c r="P416" s="465"/>
      <c r="Q416" s="465"/>
      <c r="R416" s="465"/>
      <c r="S416" s="465"/>
      <c r="T416" s="465"/>
      <c r="U416" s="465"/>
    </row>
    <row r="417" spans="1:21" s="84" customFormat="1" ht="19.5" hidden="1" thickBot="1">
      <c r="A417" s="490">
        <v>416</v>
      </c>
      <c r="B417" s="87" t="s">
        <v>886</v>
      </c>
      <c r="C417" s="86" t="s">
        <v>906</v>
      </c>
      <c r="D417" s="78">
        <v>16</v>
      </c>
      <c r="E417" s="79"/>
      <c r="F417" s="528"/>
      <c r="G417" s="491">
        <f t="shared" si="13"/>
        <v>0</v>
      </c>
      <c r="H417" s="492"/>
      <c r="I417" s="83"/>
      <c r="J417" s="83"/>
      <c r="K417" s="465"/>
      <c r="L417" s="465"/>
      <c r="M417" s="465"/>
      <c r="N417" s="465"/>
      <c r="O417" s="465"/>
      <c r="P417" s="465"/>
      <c r="Q417" s="465"/>
      <c r="R417" s="465"/>
      <c r="S417" s="465"/>
      <c r="T417" s="465"/>
      <c r="U417" s="465"/>
    </row>
    <row r="418" spans="1:21" s="84" customFormat="1" ht="19.5" hidden="1" thickBot="1">
      <c r="A418" s="490">
        <v>417</v>
      </c>
      <c r="B418" s="87" t="s">
        <v>887</v>
      </c>
      <c r="C418" s="86" t="s">
        <v>907</v>
      </c>
      <c r="D418" s="78">
        <v>60</v>
      </c>
      <c r="E418" s="79"/>
      <c r="F418" s="528"/>
      <c r="G418" s="491">
        <f t="shared" si="13"/>
        <v>0</v>
      </c>
      <c r="H418" s="492"/>
      <c r="I418" s="83"/>
      <c r="J418" s="83"/>
      <c r="K418" s="465"/>
      <c r="L418" s="465"/>
      <c r="M418" s="465"/>
      <c r="N418" s="465"/>
      <c r="O418" s="465"/>
      <c r="P418" s="465"/>
      <c r="Q418" s="465"/>
      <c r="R418" s="465"/>
      <c r="S418" s="465"/>
      <c r="T418" s="465"/>
      <c r="U418" s="465"/>
    </row>
    <row r="419" spans="1:21" s="84" customFormat="1" ht="19.5" hidden="1" thickBot="1">
      <c r="A419" s="490">
        <v>418</v>
      </c>
      <c r="B419" s="87" t="s">
        <v>888</v>
      </c>
      <c r="C419" s="86" t="s">
        <v>907</v>
      </c>
      <c r="D419" s="78">
        <v>400</v>
      </c>
      <c r="E419" s="79"/>
      <c r="F419" s="528"/>
      <c r="G419" s="491">
        <f t="shared" si="13"/>
        <v>0</v>
      </c>
      <c r="H419" s="492"/>
      <c r="I419" s="83"/>
      <c r="J419" s="83"/>
      <c r="K419" s="465"/>
      <c r="L419" s="465"/>
      <c r="M419" s="465"/>
      <c r="N419" s="465"/>
      <c r="O419" s="465"/>
      <c r="P419" s="465"/>
      <c r="Q419" s="465"/>
      <c r="R419" s="465"/>
      <c r="S419" s="465"/>
      <c r="T419" s="465"/>
      <c r="U419" s="465"/>
    </row>
    <row r="420" spans="1:21" ht="19.5" hidden="1" thickBot="1">
      <c r="A420" s="459">
        <v>419</v>
      </c>
      <c r="B420" s="105" t="s">
        <v>889</v>
      </c>
      <c r="C420" s="106" t="s">
        <v>908</v>
      </c>
      <c r="D420" s="107">
        <v>10</v>
      </c>
      <c r="E420" s="108"/>
      <c r="F420" s="527"/>
      <c r="G420" s="463">
        <f t="shared" si="13"/>
        <v>0</v>
      </c>
      <c r="H420" s="464"/>
      <c r="I420" s="80"/>
      <c r="J420" s="80"/>
      <c r="K420" s="449"/>
      <c r="L420" s="449"/>
      <c r="M420" s="449"/>
      <c r="N420" s="449"/>
      <c r="O420" s="449"/>
      <c r="P420" s="449"/>
      <c r="Q420" s="449"/>
      <c r="R420" s="449"/>
      <c r="S420" s="449"/>
      <c r="T420" s="449"/>
      <c r="U420" s="449"/>
    </row>
    <row r="421" spans="1:21" ht="19.5" hidden="1" thickBot="1">
      <c r="A421" s="459">
        <v>420</v>
      </c>
      <c r="B421" s="105" t="s">
        <v>890</v>
      </c>
      <c r="C421" s="106" t="s">
        <v>908</v>
      </c>
      <c r="D421" s="107">
        <v>10</v>
      </c>
      <c r="E421" s="108"/>
      <c r="F421" s="527"/>
      <c r="G421" s="463">
        <f t="shared" si="13"/>
        <v>0</v>
      </c>
      <c r="H421" s="464"/>
      <c r="I421" s="80"/>
      <c r="J421" s="80"/>
      <c r="K421" s="449"/>
      <c r="L421" s="449"/>
      <c r="M421" s="449"/>
      <c r="N421" s="449"/>
      <c r="O421" s="449"/>
      <c r="P421" s="449"/>
      <c r="Q421" s="449"/>
      <c r="R421" s="449"/>
      <c r="S421" s="449"/>
      <c r="T421" s="449"/>
      <c r="U421" s="449"/>
    </row>
    <row r="422" spans="1:21" ht="19.5" hidden="1" thickBot="1">
      <c r="A422" s="459">
        <v>421</v>
      </c>
      <c r="B422" s="105" t="s">
        <v>891</v>
      </c>
      <c r="C422" s="106" t="s">
        <v>908</v>
      </c>
      <c r="D422" s="107">
        <v>10</v>
      </c>
      <c r="E422" s="108"/>
      <c r="F422" s="527"/>
      <c r="G422" s="463">
        <f t="shared" si="13"/>
        <v>0</v>
      </c>
      <c r="H422" s="464"/>
      <c r="I422" s="80"/>
      <c r="J422" s="80"/>
      <c r="K422" s="449"/>
      <c r="L422" s="449"/>
      <c r="M422" s="449"/>
      <c r="N422" s="449"/>
      <c r="O422" s="449"/>
      <c r="P422" s="449"/>
      <c r="Q422" s="449"/>
      <c r="R422" s="449"/>
      <c r="S422" s="449"/>
      <c r="T422" s="449"/>
      <c r="U422" s="449"/>
    </row>
    <row r="423" spans="1:21" ht="19.5" hidden="1" thickBot="1">
      <c r="A423" s="459">
        <v>422</v>
      </c>
      <c r="B423" s="105" t="s">
        <v>892</v>
      </c>
      <c r="C423" s="106" t="s">
        <v>909</v>
      </c>
      <c r="D423" s="107">
        <v>3</v>
      </c>
      <c r="E423" s="108"/>
      <c r="F423" s="527"/>
      <c r="G423" s="463">
        <f t="shared" si="13"/>
        <v>0</v>
      </c>
      <c r="H423" s="464"/>
      <c r="I423" s="80"/>
      <c r="J423" s="80"/>
      <c r="K423" s="449"/>
      <c r="L423" s="449"/>
      <c r="M423" s="449"/>
      <c r="N423" s="449"/>
      <c r="O423" s="449"/>
      <c r="P423" s="449"/>
      <c r="Q423" s="449"/>
      <c r="R423" s="449"/>
      <c r="S423" s="449"/>
      <c r="T423" s="449"/>
      <c r="U423" s="449"/>
    </row>
    <row r="424" spans="1:21" ht="19.5" hidden="1" thickBot="1">
      <c r="A424" s="459">
        <v>423</v>
      </c>
      <c r="B424" s="105" t="s">
        <v>893</v>
      </c>
      <c r="C424" s="106" t="s">
        <v>909</v>
      </c>
      <c r="D424" s="107">
        <v>8</v>
      </c>
      <c r="E424" s="108"/>
      <c r="F424" s="527"/>
      <c r="G424" s="463">
        <f t="shared" si="13"/>
        <v>0</v>
      </c>
      <c r="H424" s="464"/>
      <c r="I424" s="80"/>
      <c r="J424" s="80"/>
      <c r="K424" s="449"/>
      <c r="L424" s="449"/>
      <c r="M424" s="449"/>
      <c r="N424" s="449"/>
      <c r="O424" s="449"/>
      <c r="P424" s="449"/>
      <c r="Q424" s="449"/>
      <c r="R424" s="449"/>
      <c r="S424" s="449"/>
      <c r="T424" s="449"/>
      <c r="U424" s="449"/>
    </row>
    <row r="425" spans="1:21" ht="19.5" hidden="1" thickBot="1">
      <c r="A425" s="459">
        <v>424</v>
      </c>
      <c r="B425" s="105" t="s">
        <v>894</v>
      </c>
      <c r="C425" s="106" t="s">
        <v>909</v>
      </c>
      <c r="D425" s="107">
        <v>3</v>
      </c>
      <c r="E425" s="108"/>
      <c r="F425" s="527"/>
      <c r="G425" s="463">
        <f t="shared" si="13"/>
        <v>0</v>
      </c>
      <c r="H425" s="464"/>
      <c r="I425" s="80"/>
      <c r="J425" s="80"/>
      <c r="K425" s="449"/>
      <c r="L425" s="449"/>
      <c r="M425" s="449"/>
      <c r="N425" s="449"/>
      <c r="O425" s="449"/>
      <c r="P425" s="449"/>
      <c r="Q425" s="449"/>
      <c r="R425" s="449"/>
      <c r="S425" s="449"/>
      <c r="T425" s="449"/>
      <c r="U425" s="449"/>
    </row>
    <row r="426" spans="1:21" ht="19.5" hidden="1" thickBot="1">
      <c r="A426" s="459">
        <v>425</v>
      </c>
      <c r="B426" s="105" t="s">
        <v>895</v>
      </c>
      <c r="C426" s="106" t="s">
        <v>910</v>
      </c>
      <c r="D426" s="107">
        <v>2</v>
      </c>
      <c r="E426" s="108"/>
      <c r="F426" s="527"/>
      <c r="G426" s="463">
        <f t="shared" si="13"/>
        <v>0</v>
      </c>
      <c r="H426" s="464"/>
      <c r="I426" s="80"/>
      <c r="J426" s="80"/>
      <c r="K426" s="449"/>
      <c r="L426" s="449"/>
      <c r="M426" s="449"/>
      <c r="N426" s="449"/>
      <c r="O426" s="449"/>
      <c r="P426" s="449"/>
      <c r="Q426" s="449"/>
      <c r="R426" s="449"/>
      <c r="S426" s="449"/>
      <c r="T426" s="449"/>
      <c r="U426" s="449"/>
    </row>
    <row r="427" spans="1:21" ht="19.5" hidden="1" thickBot="1">
      <c r="A427" s="495">
        <v>426</v>
      </c>
      <c r="B427" s="109" t="s">
        <v>896</v>
      </c>
      <c r="C427" s="110" t="s">
        <v>910</v>
      </c>
      <c r="D427" s="111">
        <v>2</v>
      </c>
      <c r="E427" s="112"/>
      <c r="F427" s="536"/>
      <c r="G427" s="499">
        <f t="shared" si="13"/>
        <v>0</v>
      </c>
      <c r="H427" s="464"/>
      <c r="I427" s="500"/>
      <c r="J427" s="500"/>
      <c r="K427" s="449"/>
      <c r="L427" s="449"/>
      <c r="M427" s="449"/>
      <c r="N427" s="449"/>
      <c r="O427" s="449"/>
      <c r="P427" s="449"/>
      <c r="Q427" s="449"/>
      <c r="R427" s="449"/>
      <c r="S427" s="449"/>
      <c r="T427" s="449"/>
      <c r="U427" s="449"/>
    </row>
    <row r="428" spans="1:21" ht="19.5" thickBot="1">
      <c r="A428" s="501"/>
      <c r="B428" s="502"/>
      <c r="C428" s="503"/>
      <c r="D428" s="537"/>
      <c r="E428" s="538"/>
      <c r="F428" s="538"/>
      <c r="G428" s="729">
        <f>+SUM(G22:G385)</f>
        <v>416120.91931249981</v>
      </c>
      <c r="H428" s="749">
        <f>+SUM(H2:H427)</f>
        <v>77127239.760000005</v>
      </c>
      <c r="I428" s="507"/>
      <c r="J428" s="508"/>
      <c r="K428" s="449"/>
      <c r="L428" s="449"/>
      <c r="M428" s="449"/>
      <c r="N428" s="449"/>
      <c r="O428" s="449"/>
      <c r="P428" s="449"/>
      <c r="Q428" s="449"/>
      <c r="R428" s="449"/>
      <c r="S428" s="449"/>
      <c r="T428" s="449"/>
      <c r="U428" s="449"/>
    </row>
    <row r="429" spans="1:21" ht="18.75">
      <c r="A429" s="449"/>
      <c r="B429" s="465"/>
      <c r="C429" s="449"/>
      <c r="D429" s="539"/>
      <c r="E429" s="540"/>
      <c r="F429" s="540"/>
      <c r="G429" s="449"/>
      <c r="H429" s="541"/>
      <c r="I429" s="449"/>
      <c r="J429" s="449"/>
      <c r="K429" s="449"/>
      <c r="L429" s="449"/>
      <c r="M429" s="449"/>
      <c r="N429" s="449"/>
      <c r="O429" s="449"/>
      <c r="P429" s="449"/>
      <c r="Q429" s="449"/>
      <c r="R429" s="449"/>
      <c r="S429" s="449"/>
      <c r="T429" s="449"/>
      <c r="U429" s="449"/>
    </row>
    <row r="430" spans="1:21" ht="18.75">
      <c r="A430" s="449"/>
      <c r="B430" s="465"/>
      <c r="C430" s="449"/>
      <c r="D430" s="539"/>
      <c r="E430" s="540"/>
      <c r="F430" s="540"/>
      <c r="G430" s="449"/>
      <c r="H430" s="541">
        <v>77127240.319999993</v>
      </c>
      <c r="I430" s="449"/>
      <c r="J430" s="449"/>
      <c r="K430" s="449"/>
      <c r="L430" s="449"/>
      <c r="M430" s="449"/>
      <c r="N430" s="449"/>
      <c r="O430" s="449"/>
      <c r="P430" s="449"/>
      <c r="Q430" s="449"/>
      <c r="R430" s="449"/>
      <c r="S430" s="449"/>
      <c r="T430" s="449"/>
      <c r="U430" s="449"/>
    </row>
    <row r="431" spans="1:21" ht="18.75">
      <c r="A431" s="449"/>
      <c r="B431" s="465"/>
      <c r="C431" s="449"/>
      <c r="D431" s="539"/>
      <c r="E431" s="540"/>
      <c r="F431" s="540"/>
      <c r="G431" s="449"/>
      <c r="H431" s="541">
        <f>+H430-H428</f>
        <v>0.5599999874830246</v>
      </c>
      <c r="I431" s="449"/>
      <c r="J431" s="449"/>
      <c r="K431" s="449"/>
      <c r="L431" s="449"/>
      <c r="M431" s="449"/>
      <c r="N431" s="449"/>
      <c r="O431" s="449"/>
      <c r="P431" s="449"/>
      <c r="Q431" s="449"/>
      <c r="R431" s="449"/>
      <c r="S431" s="449"/>
      <c r="T431" s="449"/>
      <c r="U431" s="449"/>
    </row>
    <row r="432" spans="1:21" ht="18.75">
      <c r="A432" s="449"/>
      <c r="B432" s="465"/>
      <c r="C432" s="449"/>
      <c r="D432" s="539"/>
      <c r="E432" s="540"/>
      <c r="F432" s="540"/>
      <c r="G432" s="449"/>
      <c r="H432" s="541"/>
      <c r="I432" s="449"/>
      <c r="J432" s="449"/>
      <c r="K432" s="449"/>
      <c r="L432" s="449"/>
      <c r="M432" s="449"/>
      <c r="N432" s="449"/>
      <c r="O432" s="449"/>
      <c r="P432" s="449"/>
      <c r="Q432" s="449"/>
      <c r="R432" s="449"/>
      <c r="S432" s="449"/>
      <c r="T432" s="449"/>
      <c r="U432" s="449"/>
    </row>
    <row r="433" spans="1:21" ht="18.75">
      <c r="A433" s="449"/>
      <c r="B433" s="465"/>
      <c r="C433" s="449"/>
      <c r="D433" s="539"/>
      <c r="E433" s="540"/>
      <c r="F433" s="540"/>
      <c r="G433" s="449"/>
      <c r="H433" s="541"/>
      <c r="I433" s="449"/>
      <c r="J433" s="449"/>
      <c r="K433" s="449"/>
      <c r="L433" s="449"/>
      <c r="M433" s="449"/>
      <c r="N433" s="449"/>
      <c r="O433" s="449"/>
      <c r="P433" s="449"/>
      <c r="Q433" s="449"/>
      <c r="R433" s="449"/>
      <c r="S433" s="449"/>
      <c r="T433" s="449"/>
      <c r="U433" s="449"/>
    </row>
    <row r="434" spans="1:21" ht="18.75">
      <c r="A434" s="449"/>
      <c r="B434" s="465"/>
      <c r="C434" s="449"/>
      <c r="D434" s="539"/>
      <c r="E434" s="540"/>
      <c r="F434" s="540"/>
      <c r="G434" s="449"/>
      <c r="H434" s="541"/>
      <c r="I434" s="449"/>
      <c r="J434" s="449"/>
      <c r="K434" s="449"/>
      <c r="L434" s="449"/>
      <c r="M434" s="449"/>
      <c r="N434" s="449"/>
      <c r="O434" s="449"/>
      <c r="P434" s="449"/>
      <c r="Q434" s="449"/>
      <c r="R434" s="449"/>
      <c r="S434" s="449"/>
      <c r="T434" s="449"/>
      <c r="U434" s="449"/>
    </row>
    <row r="435" spans="1:21" ht="18.75">
      <c r="A435" s="449"/>
      <c r="B435" s="465"/>
      <c r="C435" s="449"/>
      <c r="D435" s="539"/>
      <c r="E435" s="540"/>
      <c r="F435" s="540"/>
      <c r="G435" s="449"/>
      <c r="H435" s="541"/>
      <c r="I435" s="449"/>
      <c r="J435" s="449"/>
      <c r="K435" s="449"/>
      <c r="L435" s="449"/>
      <c r="M435" s="449"/>
      <c r="N435" s="449"/>
      <c r="O435" s="449"/>
      <c r="P435" s="449"/>
      <c r="Q435" s="449"/>
      <c r="R435" s="449"/>
      <c r="S435" s="449"/>
      <c r="T435" s="449"/>
      <c r="U435" s="449"/>
    </row>
    <row r="436" spans="1:21" ht="18.75">
      <c r="A436" s="449"/>
      <c r="B436" s="465"/>
      <c r="C436" s="449"/>
      <c r="D436" s="539"/>
      <c r="E436" s="540"/>
      <c r="F436" s="540"/>
      <c r="G436" s="449"/>
      <c r="H436" s="541"/>
      <c r="I436" s="449"/>
      <c r="J436" s="449"/>
      <c r="K436" s="449"/>
      <c r="L436" s="449"/>
      <c r="M436" s="449"/>
      <c r="N436" s="449"/>
      <c r="O436" s="449"/>
      <c r="P436" s="449"/>
      <c r="Q436" s="449"/>
      <c r="R436" s="449"/>
      <c r="S436" s="449"/>
      <c r="T436" s="449"/>
      <c r="U436" s="449"/>
    </row>
    <row r="437" spans="1:21" ht="18.75">
      <c r="A437" s="449"/>
      <c r="B437" s="465"/>
      <c r="C437" s="449"/>
      <c r="D437" s="539"/>
      <c r="E437" s="540"/>
      <c r="F437" s="540"/>
      <c r="G437" s="449"/>
      <c r="H437" s="541"/>
      <c r="I437" s="449"/>
      <c r="J437" s="449"/>
      <c r="K437" s="449"/>
      <c r="L437" s="449"/>
      <c r="M437" s="449"/>
      <c r="N437" s="449"/>
      <c r="O437" s="449"/>
      <c r="P437" s="449"/>
      <c r="Q437" s="449"/>
      <c r="R437" s="449"/>
      <c r="S437" s="449"/>
      <c r="T437" s="449"/>
      <c r="U437" s="449"/>
    </row>
    <row r="438" spans="1:21" ht="18.75">
      <c r="A438" s="449"/>
      <c r="B438" s="465"/>
      <c r="C438" s="449"/>
      <c r="D438" s="539"/>
      <c r="E438" s="540"/>
      <c r="F438" s="540"/>
      <c r="G438" s="449"/>
      <c r="H438" s="541"/>
      <c r="I438" s="449"/>
      <c r="J438" s="449"/>
      <c r="K438" s="449"/>
      <c r="L438" s="449"/>
      <c r="M438" s="449"/>
      <c r="N438" s="449"/>
      <c r="O438" s="449"/>
      <c r="P438" s="449"/>
      <c r="Q438" s="449"/>
      <c r="R438" s="449"/>
      <c r="S438" s="449"/>
      <c r="T438" s="449"/>
      <c r="U438" s="449"/>
    </row>
    <row r="439" spans="1:21" ht="18.75">
      <c r="A439" s="449"/>
      <c r="B439" s="465"/>
      <c r="C439" s="449"/>
      <c r="D439" s="539"/>
      <c r="E439" s="540"/>
      <c r="F439" s="540"/>
      <c r="G439" s="449"/>
      <c r="H439" s="541"/>
      <c r="I439" s="449"/>
      <c r="J439" s="449"/>
      <c r="K439" s="449"/>
      <c r="L439" s="449"/>
      <c r="M439" s="449"/>
      <c r="N439" s="449"/>
      <c r="O439" s="449"/>
      <c r="P439" s="449"/>
      <c r="Q439" s="449"/>
      <c r="R439" s="449"/>
      <c r="S439" s="449"/>
      <c r="T439" s="449"/>
      <c r="U439" s="449"/>
    </row>
    <row r="440" spans="1:21" ht="18.75">
      <c r="A440" s="449"/>
      <c r="B440" s="465"/>
      <c r="C440" s="449"/>
      <c r="D440" s="539"/>
      <c r="E440" s="540"/>
      <c r="F440" s="540"/>
      <c r="G440" s="449"/>
      <c r="H440" s="541"/>
      <c r="I440" s="449"/>
      <c r="J440" s="449"/>
      <c r="K440" s="449"/>
      <c r="L440" s="449"/>
      <c r="M440" s="449"/>
      <c r="N440" s="449"/>
      <c r="O440" s="449"/>
      <c r="P440" s="449"/>
      <c r="Q440" s="449"/>
      <c r="R440" s="449"/>
      <c r="S440" s="449"/>
      <c r="T440" s="449"/>
      <c r="U440" s="449"/>
    </row>
    <row r="441" spans="1:21" ht="18.75">
      <c r="A441" s="449"/>
      <c r="B441" s="465"/>
      <c r="C441" s="449"/>
      <c r="D441" s="539"/>
      <c r="E441" s="540"/>
      <c r="F441" s="540"/>
      <c r="G441" s="449"/>
      <c r="H441" s="541"/>
      <c r="I441" s="449"/>
      <c r="J441" s="449"/>
      <c r="K441" s="449"/>
      <c r="L441" s="449"/>
      <c r="M441" s="449"/>
      <c r="N441" s="449"/>
      <c r="O441" s="449"/>
      <c r="P441" s="449"/>
      <c r="Q441" s="449"/>
      <c r="R441" s="449"/>
      <c r="S441" s="449"/>
      <c r="T441" s="449"/>
      <c r="U441" s="449"/>
    </row>
    <row r="442" spans="1:21" ht="18.75">
      <c r="A442" s="449"/>
      <c r="B442" s="465"/>
      <c r="C442" s="449"/>
      <c r="D442" s="539"/>
      <c r="E442" s="540"/>
      <c r="F442" s="540"/>
      <c r="G442" s="449"/>
      <c r="H442" s="541"/>
      <c r="I442" s="449"/>
      <c r="J442" s="449"/>
      <c r="K442" s="449"/>
      <c r="L442" s="449"/>
      <c r="M442" s="449"/>
      <c r="N442" s="449"/>
      <c r="O442" s="449"/>
      <c r="P442" s="449"/>
      <c r="Q442" s="449"/>
      <c r="R442" s="449"/>
      <c r="S442" s="449"/>
      <c r="T442" s="449"/>
      <c r="U442" s="449"/>
    </row>
    <row r="443" spans="1:21" ht="18.75">
      <c r="A443" s="449"/>
      <c r="B443" s="465"/>
      <c r="C443" s="449"/>
      <c r="D443" s="539"/>
      <c r="E443" s="540"/>
      <c r="F443" s="540"/>
      <c r="G443" s="449"/>
      <c r="H443" s="541"/>
      <c r="I443" s="449"/>
      <c r="J443" s="449"/>
      <c r="K443" s="449"/>
      <c r="L443" s="449"/>
      <c r="M443" s="449"/>
      <c r="N443" s="449"/>
      <c r="O443" s="449"/>
      <c r="P443" s="449"/>
      <c r="Q443" s="449"/>
      <c r="R443" s="449"/>
      <c r="S443" s="449"/>
      <c r="T443" s="449"/>
      <c r="U443" s="449"/>
    </row>
    <row r="444" spans="1:21" ht="18.75">
      <c r="A444" s="449"/>
      <c r="B444" s="465"/>
      <c r="C444" s="449"/>
      <c r="D444" s="539"/>
      <c r="E444" s="540"/>
      <c r="F444" s="540"/>
      <c r="G444" s="449"/>
      <c r="H444" s="541"/>
      <c r="I444" s="449"/>
      <c r="J444" s="449"/>
      <c r="K444" s="449"/>
      <c r="L444" s="449"/>
      <c r="M444" s="449"/>
      <c r="N444" s="449"/>
      <c r="O444" s="449"/>
      <c r="P444" s="449"/>
      <c r="Q444" s="449"/>
      <c r="R444" s="449"/>
      <c r="S444" s="449"/>
      <c r="T444" s="449"/>
      <c r="U444" s="449"/>
    </row>
    <row r="445" spans="1:21" ht="18.75">
      <c r="A445" s="449"/>
      <c r="B445" s="465"/>
      <c r="C445" s="449"/>
      <c r="D445" s="539"/>
      <c r="E445" s="540"/>
      <c r="F445" s="540"/>
      <c r="G445" s="449"/>
      <c r="H445" s="541"/>
      <c r="I445" s="449"/>
      <c r="J445" s="449"/>
      <c r="K445" s="449"/>
      <c r="L445" s="449"/>
      <c r="M445" s="449"/>
      <c r="N445" s="449"/>
      <c r="O445" s="449"/>
      <c r="P445" s="449"/>
      <c r="Q445" s="449"/>
      <c r="R445" s="449"/>
      <c r="S445" s="449"/>
      <c r="T445" s="449"/>
      <c r="U445" s="449"/>
    </row>
    <row r="446" spans="1:21" ht="18.75">
      <c r="A446" s="449"/>
      <c r="B446" s="465"/>
      <c r="C446" s="449"/>
      <c r="D446" s="539"/>
      <c r="E446" s="540"/>
      <c r="F446" s="540"/>
      <c r="G446" s="449"/>
      <c r="H446" s="541"/>
      <c r="I446" s="449"/>
      <c r="J446" s="449"/>
      <c r="K446" s="449"/>
      <c r="L446" s="449"/>
      <c r="M446" s="449"/>
      <c r="N446" s="449"/>
      <c r="O446" s="449"/>
      <c r="P446" s="449"/>
      <c r="Q446" s="449"/>
      <c r="R446" s="449"/>
      <c r="S446" s="449"/>
      <c r="T446" s="449"/>
      <c r="U446" s="449"/>
    </row>
    <row r="447" spans="1:21" ht="18.75">
      <c r="A447" s="449"/>
      <c r="B447" s="465"/>
      <c r="C447" s="449"/>
      <c r="D447" s="539"/>
      <c r="E447" s="540"/>
      <c r="F447" s="540"/>
      <c r="G447" s="449"/>
      <c r="H447" s="541"/>
      <c r="I447" s="449"/>
      <c r="J447" s="449"/>
      <c r="K447" s="449"/>
      <c r="L447" s="449"/>
      <c r="M447" s="449"/>
      <c r="N447" s="449"/>
      <c r="O447" s="449"/>
      <c r="P447" s="449"/>
      <c r="Q447" s="449"/>
      <c r="R447" s="449"/>
      <c r="S447" s="449"/>
      <c r="T447" s="449"/>
      <c r="U447" s="449"/>
    </row>
    <row r="448" spans="1:21" ht="18.75">
      <c r="A448" s="449"/>
      <c r="B448" s="465"/>
      <c r="C448" s="449"/>
      <c r="D448" s="539"/>
      <c r="E448" s="540"/>
      <c r="F448" s="540"/>
      <c r="G448" s="449"/>
      <c r="H448" s="541"/>
      <c r="I448" s="449"/>
      <c r="J448" s="449"/>
      <c r="K448" s="449"/>
      <c r="L448" s="449"/>
      <c r="M448" s="449"/>
      <c r="N448" s="449"/>
      <c r="O448" s="449"/>
      <c r="P448" s="449"/>
      <c r="Q448" s="449"/>
      <c r="R448" s="449"/>
      <c r="S448" s="449"/>
      <c r="T448" s="449"/>
      <c r="U448" s="449"/>
    </row>
    <row r="449" spans="1:21" ht="18.75">
      <c r="A449" s="449"/>
      <c r="B449" s="465"/>
      <c r="C449" s="449"/>
      <c r="D449" s="539"/>
      <c r="E449" s="540"/>
      <c r="F449" s="540"/>
      <c r="G449" s="449"/>
      <c r="H449" s="541"/>
      <c r="I449" s="449"/>
      <c r="J449" s="449"/>
      <c r="K449" s="449"/>
      <c r="L449" s="449"/>
      <c r="M449" s="449"/>
      <c r="N449" s="449"/>
      <c r="O449" s="449"/>
      <c r="P449" s="449"/>
      <c r="Q449" s="449"/>
      <c r="R449" s="449"/>
      <c r="S449" s="449"/>
      <c r="T449" s="449"/>
      <c r="U449" s="449"/>
    </row>
    <row r="450" spans="1:21" ht="18.75">
      <c r="A450" s="449"/>
      <c r="B450" s="465"/>
      <c r="C450" s="449"/>
      <c r="D450" s="539"/>
      <c r="E450" s="540"/>
      <c r="F450" s="540"/>
      <c r="G450" s="449"/>
      <c r="H450" s="541"/>
      <c r="I450" s="449"/>
      <c r="J450" s="449"/>
      <c r="K450" s="449"/>
      <c r="L450" s="449"/>
      <c r="M450" s="449"/>
      <c r="N450" s="449"/>
      <c r="O450" s="449"/>
      <c r="P450" s="449"/>
      <c r="Q450" s="449"/>
      <c r="R450" s="449"/>
      <c r="S450" s="449"/>
      <c r="T450" s="449"/>
      <c r="U450" s="449"/>
    </row>
    <row r="451" spans="1:21" ht="18.75">
      <c r="A451" s="449"/>
      <c r="B451" s="465"/>
      <c r="C451" s="449"/>
      <c r="D451" s="539"/>
      <c r="E451" s="540"/>
      <c r="F451" s="540"/>
      <c r="G451" s="449"/>
      <c r="H451" s="541"/>
      <c r="I451" s="449"/>
      <c r="J451" s="449"/>
      <c r="K451" s="449"/>
      <c r="L451" s="449"/>
      <c r="M451" s="449"/>
      <c r="N451" s="449"/>
      <c r="O451" s="449"/>
      <c r="P451" s="449"/>
      <c r="Q451" s="449"/>
      <c r="R451" s="449"/>
      <c r="S451" s="449"/>
      <c r="T451" s="449"/>
      <c r="U451" s="449"/>
    </row>
    <row r="452" spans="1:21" ht="18.75">
      <c r="A452" s="449"/>
      <c r="B452" s="465"/>
      <c r="C452" s="449"/>
      <c r="D452" s="539"/>
      <c r="E452" s="540"/>
      <c r="F452" s="540"/>
      <c r="G452" s="449"/>
      <c r="H452" s="541"/>
      <c r="I452" s="449"/>
      <c r="J452" s="449"/>
      <c r="K452" s="449"/>
      <c r="L452" s="449"/>
      <c r="M452" s="449"/>
      <c r="N452" s="449"/>
      <c r="O452" s="449"/>
      <c r="P452" s="449"/>
      <c r="Q452" s="449"/>
      <c r="R452" s="449"/>
      <c r="S452" s="449"/>
      <c r="T452" s="449"/>
      <c r="U452" s="449"/>
    </row>
    <row r="453" spans="1:21" ht="18.75">
      <c r="A453" s="449"/>
      <c r="B453" s="465"/>
      <c r="C453" s="449"/>
      <c r="D453" s="539"/>
      <c r="E453" s="540"/>
      <c r="F453" s="540"/>
      <c r="G453" s="449"/>
      <c r="H453" s="541"/>
      <c r="I453" s="449"/>
      <c r="J453" s="449"/>
      <c r="K453" s="449"/>
      <c r="L453" s="449"/>
      <c r="M453" s="449"/>
      <c r="N453" s="449"/>
      <c r="O453" s="449"/>
      <c r="P453" s="449"/>
      <c r="Q453" s="449"/>
      <c r="R453" s="449"/>
      <c r="S453" s="449"/>
      <c r="T453" s="449"/>
      <c r="U453" s="449"/>
    </row>
    <row r="454" spans="1:21" ht="18.75">
      <c r="A454" s="449"/>
      <c r="B454" s="465"/>
      <c r="C454" s="449"/>
      <c r="D454" s="539"/>
      <c r="E454" s="540"/>
      <c r="F454" s="540"/>
      <c r="G454" s="449"/>
      <c r="H454" s="541"/>
      <c r="I454" s="449"/>
      <c r="J454" s="449"/>
      <c r="K454" s="449"/>
      <c r="L454" s="449"/>
      <c r="M454" s="449"/>
      <c r="N454" s="449"/>
      <c r="O454" s="449"/>
      <c r="P454" s="449"/>
      <c r="Q454" s="449"/>
      <c r="R454" s="449"/>
      <c r="S454" s="449"/>
      <c r="T454" s="449"/>
      <c r="U454" s="449"/>
    </row>
    <row r="455" spans="1:21" ht="18.75">
      <c r="A455" s="449"/>
      <c r="B455" s="465"/>
      <c r="C455" s="449"/>
      <c r="D455" s="539"/>
      <c r="E455" s="540"/>
      <c r="F455" s="540"/>
      <c r="G455" s="449"/>
      <c r="H455" s="541"/>
      <c r="I455" s="449"/>
      <c r="J455" s="449"/>
      <c r="K455" s="449"/>
      <c r="L455" s="449"/>
      <c r="M455" s="449"/>
      <c r="N455" s="449"/>
      <c r="O455" s="449"/>
      <c r="P455" s="449"/>
      <c r="Q455" s="449"/>
      <c r="R455" s="449"/>
      <c r="S455" s="449"/>
      <c r="T455" s="449"/>
      <c r="U455" s="449"/>
    </row>
    <row r="456" spans="1:21" ht="18.75">
      <c r="A456" s="449"/>
      <c r="B456" s="465"/>
      <c r="C456" s="449"/>
      <c r="D456" s="539"/>
      <c r="E456" s="540"/>
      <c r="F456" s="540"/>
      <c r="G456" s="449"/>
      <c r="H456" s="541"/>
      <c r="I456" s="449"/>
      <c r="J456" s="449"/>
      <c r="K456" s="449"/>
      <c r="L456" s="449"/>
      <c r="M456" s="449"/>
      <c r="N456" s="449"/>
      <c r="O456" s="449"/>
      <c r="P456" s="449"/>
      <c r="Q456" s="449"/>
      <c r="R456" s="449"/>
      <c r="S456" s="449"/>
      <c r="T456" s="449"/>
      <c r="U456" s="449"/>
    </row>
    <row r="457" spans="1:21" ht="18.75">
      <c r="A457" s="449"/>
      <c r="B457" s="465"/>
      <c r="C457" s="449"/>
      <c r="D457" s="539"/>
      <c r="E457" s="540"/>
      <c r="F457" s="540"/>
      <c r="G457" s="449"/>
      <c r="H457" s="541"/>
      <c r="I457" s="449"/>
      <c r="J457" s="449"/>
      <c r="K457" s="449"/>
      <c r="L457" s="449"/>
      <c r="M457" s="449"/>
      <c r="N457" s="449"/>
      <c r="O457" s="449"/>
      <c r="P457" s="449"/>
      <c r="Q457" s="449"/>
      <c r="R457" s="449"/>
      <c r="S457" s="449"/>
      <c r="T457" s="449"/>
      <c r="U457" s="449"/>
    </row>
    <row r="458" spans="1:21" ht="18.75">
      <c r="A458" s="449"/>
      <c r="B458" s="465"/>
      <c r="C458" s="449"/>
      <c r="D458" s="539"/>
      <c r="E458" s="540"/>
      <c r="F458" s="540"/>
      <c r="G458" s="449"/>
      <c r="H458" s="541"/>
      <c r="I458" s="449"/>
      <c r="J458" s="449"/>
      <c r="K458" s="449"/>
      <c r="L458" s="449"/>
      <c r="M458" s="449"/>
      <c r="N458" s="449"/>
      <c r="O458" s="449"/>
      <c r="P458" s="449"/>
      <c r="Q458" s="449"/>
      <c r="R458" s="449"/>
      <c r="S458" s="449"/>
      <c r="T458" s="449"/>
      <c r="U458" s="449"/>
    </row>
    <row r="459" spans="1:21" ht="18.75">
      <c r="A459" s="449"/>
      <c r="B459" s="465"/>
      <c r="C459" s="449"/>
      <c r="D459" s="539"/>
      <c r="E459" s="540"/>
      <c r="F459" s="540"/>
      <c r="G459" s="449"/>
      <c r="H459" s="541"/>
      <c r="I459" s="449"/>
      <c r="J459" s="449"/>
      <c r="K459" s="449"/>
      <c r="L459" s="449"/>
      <c r="M459" s="449"/>
      <c r="N459" s="449"/>
      <c r="O459" s="449"/>
      <c r="P459" s="449"/>
      <c r="Q459" s="449"/>
      <c r="R459" s="449"/>
      <c r="S459" s="449"/>
      <c r="T459" s="449"/>
      <c r="U459" s="449"/>
    </row>
    <row r="460" spans="1:21" ht="18.75">
      <c r="A460" s="449"/>
      <c r="B460" s="465"/>
      <c r="C460" s="449"/>
      <c r="D460" s="539"/>
      <c r="E460" s="540"/>
      <c r="F460" s="540"/>
      <c r="G460" s="449"/>
      <c r="H460" s="541"/>
      <c r="I460" s="449"/>
      <c r="J460" s="449"/>
      <c r="K460" s="449"/>
      <c r="L460" s="449"/>
      <c r="M460" s="449"/>
      <c r="N460" s="449"/>
      <c r="O460" s="449"/>
      <c r="P460" s="449"/>
      <c r="Q460" s="449"/>
      <c r="R460" s="449"/>
      <c r="S460" s="449"/>
      <c r="T460" s="449"/>
      <c r="U460" s="449"/>
    </row>
    <row r="461" spans="1:21" ht="18.75">
      <c r="A461" s="449"/>
      <c r="B461" s="465"/>
      <c r="C461" s="449"/>
      <c r="D461" s="539"/>
      <c r="E461" s="540"/>
      <c r="F461" s="540"/>
      <c r="G461" s="449"/>
      <c r="H461" s="541"/>
      <c r="I461" s="449"/>
      <c r="J461" s="449"/>
      <c r="K461" s="449"/>
      <c r="L461" s="449"/>
      <c r="M461" s="449"/>
      <c r="N461" s="449"/>
      <c r="O461" s="449"/>
      <c r="P461" s="449"/>
      <c r="Q461" s="449"/>
      <c r="R461" s="449"/>
      <c r="S461" s="449"/>
      <c r="T461" s="449"/>
      <c r="U461" s="449"/>
    </row>
    <row r="462" spans="1:21" ht="18.75">
      <c r="A462" s="449"/>
      <c r="B462" s="465"/>
      <c r="C462" s="449"/>
      <c r="D462" s="539"/>
      <c r="E462" s="540"/>
      <c r="F462" s="540"/>
      <c r="G462" s="449"/>
      <c r="H462" s="541"/>
      <c r="I462" s="449"/>
      <c r="J462" s="449"/>
      <c r="K462" s="449"/>
      <c r="L462" s="449"/>
      <c r="M462" s="449"/>
      <c r="N462" s="449"/>
      <c r="O462" s="449"/>
      <c r="P462" s="449"/>
      <c r="Q462" s="449"/>
      <c r="R462" s="449"/>
      <c r="S462" s="449"/>
      <c r="T462" s="449"/>
      <c r="U462" s="449"/>
    </row>
    <row r="463" spans="1:21" ht="18.75">
      <c r="A463" s="449"/>
      <c r="B463" s="465"/>
      <c r="C463" s="449"/>
      <c r="D463" s="539"/>
      <c r="E463" s="540"/>
      <c r="F463" s="540"/>
      <c r="G463" s="449"/>
      <c r="H463" s="541"/>
      <c r="I463" s="449"/>
      <c r="J463" s="449"/>
      <c r="K463" s="449"/>
      <c r="L463" s="449"/>
      <c r="M463" s="449"/>
      <c r="N463" s="449"/>
      <c r="O463" s="449"/>
      <c r="P463" s="449"/>
      <c r="Q463" s="449"/>
      <c r="R463" s="449"/>
      <c r="S463" s="449"/>
      <c r="T463" s="449"/>
      <c r="U463" s="449"/>
    </row>
    <row r="464" spans="1:21" ht="18.75">
      <c r="A464" s="449"/>
      <c r="B464" s="465"/>
      <c r="C464" s="449"/>
      <c r="D464" s="539"/>
      <c r="E464" s="540"/>
      <c r="F464" s="540"/>
      <c r="G464" s="449"/>
      <c r="H464" s="541"/>
      <c r="I464" s="449"/>
      <c r="J464" s="449"/>
      <c r="K464" s="449"/>
      <c r="L464" s="449"/>
      <c r="M464" s="449"/>
      <c r="N464" s="449"/>
      <c r="O464" s="449"/>
      <c r="P464" s="449"/>
      <c r="Q464" s="449"/>
      <c r="R464" s="449"/>
      <c r="S464" s="449"/>
      <c r="T464" s="449"/>
      <c r="U464" s="449"/>
    </row>
    <row r="465" spans="1:21" ht="18.75">
      <c r="A465" s="449"/>
      <c r="B465" s="465"/>
      <c r="C465" s="449"/>
      <c r="D465" s="539"/>
      <c r="E465" s="540"/>
      <c r="F465" s="540"/>
      <c r="G465" s="449"/>
      <c r="H465" s="541"/>
      <c r="I465" s="449"/>
      <c r="J465" s="449"/>
      <c r="K465" s="449"/>
      <c r="L465" s="449"/>
      <c r="M465" s="449"/>
      <c r="N465" s="449"/>
      <c r="O465" s="449"/>
      <c r="P465" s="449"/>
      <c r="Q465" s="449"/>
      <c r="R465" s="449"/>
      <c r="S465" s="449"/>
      <c r="T465" s="449"/>
      <c r="U465" s="449"/>
    </row>
    <row r="466" spans="1:21" ht="18.75">
      <c r="A466" s="449"/>
      <c r="B466" s="465"/>
      <c r="C466" s="449"/>
      <c r="D466" s="539"/>
      <c r="E466" s="540"/>
      <c r="F466" s="540"/>
      <c r="G466" s="449"/>
      <c r="H466" s="541"/>
      <c r="I466" s="449"/>
      <c r="J466" s="449"/>
      <c r="K466" s="449"/>
      <c r="L466" s="449"/>
      <c r="M466" s="449"/>
      <c r="N466" s="449"/>
      <c r="O466" s="449"/>
      <c r="P466" s="449"/>
      <c r="Q466" s="449"/>
      <c r="R466" s="449"/>
      <c r="S466" s="449"/>
      <c r="T466" s="449"/>
      <c r="U466" s="449"/>
    </row>
    <row r="467" spans="1:21" ht="18.75">
      <c r="A467" s="449"/>
      <c r="B467" s="465"/>
      <c r="C467" s="449"/>
      <c r="D467" s="539"/>
      <c r="E467" s="540"/>
      <c r="F467" s="540"/>
      <c r="G467" s="449"/>
      <c r="H467" s="541"/>
      <c r="I467" s="449"/>
      <c r="J467" s="449"/>
      <c r="K467" s="449"/>
      <c r="L467" s="449"/>
      <c r="M467" s="449"/>
      <c r="N467" s="449"/>
      <c r="O467" s="449"/>
      <c r="P467" s="449"/>
      <c r="Q467" s="449"/>
      <c r="R467" s="449"/>
      <c r="S467" s="449"/>
      <c r="T467" s="449"/>
      <c r="U467" s="449"/>
    </row>
    <row r="468" spans="1:21" ht="18.75">
      <c r="A468" s="449"/>
      <c r="B468" s="465"/>
      <c r="C468" s="449"/>
      <c r="D468" s="539"/>
      <c r="E468" s="540"/>
      <c r="F468" s="540"/>
      <c r="G468" s="449"/>
      <c r="H468" s="541"/>
      <c r="I468" s="449"/>
      <c r="J468" s="449"/>
      <c r="K468" s="449"/>
      <c r="L468" s="449"/>
      <c r="M468" s="449"/>
      <c r="N468" s="449"/>
      <c r="O468" s="449"/>
      <c r="P468" s="449"/>
      <c r="Q468" s="449"/>
      <c r="R468" s="449"/>
      <c r="S468" s="449"/>
      <c r="T468" s="449"/>
      <c r="U468" s="449"/>
    </row>
    <row r="469" spans="1:21" ht="18.75">
      <c r="A469" s="449"/>
      <c r="B469" s="465"/>
      <c r="C469" s="449"/>
      <c r="D469" s="539"/>
      <c r="E469" s="540"/>
      <c r="F469" s="540"/>
      <c r="G469" s="449"/>
      <c r="H469" s="541"/>
      <c r="I469" s="449"/>
      <c r="J469" s="449"/>
      <c r="K469" s="449"/>
      <c r="L469" s="449"/>
      <c r="M469" s="449"/>
      <c r="N469" s="449"/>
      <c r="O469" s="449"/>
      <c r="P469" s="449"/>
      <c r="Q469" s="449"/>
      <c r="R469" s="449"/>
      <c r="S469" s="449"/>
      <c r="T469" s="449"/>
      <c r="U469" s="449"/>
    </row>
    <row r="470" spans="1:21" ht="18.75">
      <c r="A470" s="449"/>
      <c r="B470" s="465"/>
      <c r="C470" s="449"/>
      <c r="D470" s="539"/>
      <c r="E470" s="540"/>
      <c r="F470" s="540"/>
      <c r="G470" s="449"/>
      <c r="H470" s="541"/>
      <c r="I470" s="449"/>
      <c r="J470" s="449"/>
      <c r="K470" s="449"/>
      <c r="L470" s="449"/>
      <c r="M470" s="449"/>
      <c r="N470" s="449"/>
      <c r="O470" s="449"/>
      <c r="P470" s="449"/>
      <c r="Q470" s="449"/>
      <c r="R470" s="449"/>
      <c r="S470" s="449"/>
      <c r="T470" s="449"/>
      <c r="U470" s="449"/>
    </row>
    <row r="471" spans="1:21" ht="18.75">
      <c r="A471" s="449"/>
      <c r="B471" s="465"/>
      <c r="C471" s="449"/>
      <c r="D471" s="539"/>
      <c r="E471" s="540"/>
      <c r="F471" s="540"/>
      <c r="G471" s="449"/>
      <c r="H471" s="541"/>
      <c r="I471" s="449"/>
      <c r="J471" s="449"/>
      <c r="K471" s="449"/>
      <c r="L471" s="449"/>
      <c r="M471" s="449"/>
      <c r="N471" s="449"/>
      <c r="O471" s="449"/>
      <c r="P471" s="449"/>
      <c r="Q471" s="449"/>
      <c r="R471" s="449"/>
      <c r="S471" s="449"/>
      <c r="T471" s="449"/>
      <c r="U471" s="449"/>
    </row>
    <row r="472" spans="1:21" ht="18.75">
      <c r="A472" s="449"/>
      <c r="B472" s="465"/>
      <c r="C472" s="449"/>
      <c r="D472" s="539"/>
      <c r="E472" s="540"/>
      <c r="F472" s="540"/>
      <c r="G472" s="449"/>
      <c r="H472" s="541"/>
      <c r="I472" s="449"/>
      <c r="J472" s="449"/>
      <c r="K472" s="449"/>
      <c r="L472" s="449"/>
      <c r="M472" s="449"/>
      <c r="N472" s="449"/>
      <c r="O472" s="449"/>
      <c r="P472" s="449"/>
      <c r="Q472" s="449"/>
      <c r="R472" s="449"/>
      <c r="S472" s="449"/>
      <c r="T472" s="449"/>
      <c r="U472" s="449"/>
    </row>
    <row r="473" spans="1:21" ht="18.75">
      <c r="A473" s="449"/>
      <c r="B473" s="465"/>
      <c r="C473" s="449"/>
      <c r="D473" s="539"/>
      <c r="E473" s="540"/>
      <c r="F473" s="540"/>
      <c r="G473" s="449"/>
      <c r="H473" s="541"/>
      <c r="I473" s="449"/>
      <c r="J473" s="449"/>
      <c r="K473" s="449"/>
      <c r="L473" s="449"/>
      <c r="M473" s="449"/>
      <c r="N473" s="449"/>
      <c r="O473" s="449"/>
      <c r="P473" s="449"/>
      <c r="Q473" s="449"/>
      <c r="R473" s="449"/>
      <c r="S473" s="449"/>
      <c r="T473" s="449"/>
      <c r="U473" s="449"/>
    </row>
    <row r="474" spans="1:21" ht="18.75">
      <c r="A474" s="449"/>
      <c r="B474" s="465"/>
      <c r="C474" s="449"/>
      <c r="D474" s="539"/>
      <c r="E474" s="540"/>
      <c r="F474" s="540"/>
      <c r="G474" s="449"/>
      <c r="H474" s="541"/>
      <c r="I474" s="449"/>
      <c r="J474" s="449"/>
      <c r="K474" s="449"/>
      <c r="L474" s="449"/>
      <c r="M474" s="449"/>
      <c r="N474" s="449"/>
      <c r="O474" s="449"/>
      <c r="P474" s="449"/>
      <c r="Q474" s="449"/>
      <c r="R474" s="449"/>
      <c r="S474" s="449"/>
      <c r="T474" s="449"/>
      <c r="U474" s="449"/>
    </row>
    <row r="475" spans="1:21" ht="18.75">
      <c r="A475" s="449"/>
      <c r="B475" s="465"/>
      <c r="C475" s="449"/>
      <c r="D475" s="539"/>
      <c r="E475" s="540"/>
      <c r="F475" s="540"/>
      <c r="G475" s="449"/>
      <c r="H475" s="541"/>
      <c r="I475" s="449"/>
      <c r="J475" s="449"/>
      <c r="K475" s="449"/>
      <c r="L475" s="449"/>
      <c r="M475" s="449"/>
      <c r="N475" s="449"/>
      <c r="O475" s="449"/>
      <c r="P475" s="449"/>
      <c r="Q475" s="449"/>
      <c r="R475" s="449"/>
      <c r="S475" s="449"/>
      <c r="T475" s="449"/>
      <c r="U475" s="449"/>
    </row>
    <row r="476" spans="1:21" ht="18.75">
      <c r="A476" s="449"/>
      <c r="B476" s="465"/>
      <c r="C476" s="449"/>
      <c r="D476" s="539"/>
      <c r="E476" s="540"/>
      <c r="F476" s="540"/>
      <c r="G476" s="449"/>
      <c r="H476" s="541"/>
      <c r="I476" s="449"/>
      <c r="J476" s="449"/>
      <c r="K476" s="449"/>
      <c r="L476" s="449"/>
      <c r="M476" s="449"/>
      <c r="N476" s="449"/>
      <c r="O476" s="449"/>
      <c r="P476" s="449"/>
      <c r="Q476" s="449"/>
      <c r="R476" s="449"/>
      <c r="S476" s="449"/>
      <c r="T476" s="449"/>
      <c r="U476" s="449"/>
    </row>
    <row r="477" spans="1:21" ht="18.75">
      <c r="A477" s="449"/>
      <c r="B477" s="465"/>
      <c r="C477" s="449"/>
      <c r="D477" s="539"/>
      <c r="E477" s="540"/>
      <c r="F477" s="540"/>
      <c r="G477" s="449"/>
      <c r="H477" s="541"/>
      <c r="I477" s="449"/>
      <c r="J477" s="449"/>
      <c r="K477" s="449"/>
      <c r="L477" s="449"/>
      <c r="M477" s="449"/>
      <c r="N477" s="449"/>
      <c r="O477" s="449"/>
      <c r="P477" s="449"/>
      <c r="Q477" s="449"/>
      <c r="R477" s="449"/>
      <c r="S477" s="449"/>
      <c r="T477" s="449"/>
      <c r="U477" s="449"/>
    </row>
    <row r="478" spans="1:21" ht="18.75">
      <c r="A478" s="449"/>
      <c r="B478" s="465"/>
      <c r="C478" s="449"/>
      <c r="D478" s="539"/>
      <c r="E478" s="540"/>
      <c r="F478" s="540"/>
      <c r="G478" s="449"/>
      <c r="H478" s="541"/>
      <c r="I478" s="449"/>
      <c r="J478" s="449"/>
      <c r="K478" s="449"/>
      <c r="L478" s="449"/>
      <c r="M478" s="449"/>
      <c r="N478" s="449"/>
      <c r="O478" s="449"/>
      <c r="P478" s="449"/>
      <c r="Q478" s="449"/>
      <c r="R478" s="449"/>
      <c r="S478" s="449"/>
      <c r="T478" s="449"/>
      <c r="U478" s="449"/>
    </row>
    <row r="479" spans="1:21" ht="18.75">
      <c r="A479" s="449"/>
      <c r="B479" s="465"/>
      <c r="C479" s="449"/>
      <c r="D479" s="539"/>
      <c r="E479" s="540"/>
      <c r="F479" s="540"/>
      <c r="G479" s="449"/>
      <c r="H479" s="541"/>
      <c r="I479" s="449"/>
      <c r="J479" s="449"/>
      <c r="K479" s="449"/>
      <c r="L479" s="449"/>
      <c r="M479" s="449"/>
      <c r="N479" s="449"/>
      <c r="O479" s="449"/>
      <c r="P479" s="449"/>
      <c r="Q479" s="449"/>
      <c r="R479" s="449"/>
      <c r="S479" s="449"/>
      <c r="T479" s="449"/>
      <c r="U479" s="449"/>
    </row>
    <row r="480" spans="1:21" ht="18.75">
      <c r="A480" s="449"/>
      <c r="B480" s="465"/>
      <c r="C480" s="449"/>
      <c r="D480" s="539"/>
      <c r="E480" s="540"/>
      <c r="F480" s="540"/>
      <c r="G480" s="449"/>
      <c r="H480" s="541"/>
      <c r="I480" s="449"/>
      <c r="J480" s="449"/>
      <c r="K480" s="449"/>
      <c r="L480" s="449"/>
      <c r="M480" s="449"/>
      <c r="N480" s="449"/>
      <c r="O480" s="449"/>
      <c r="P480" s="449"/>
      <c r="Q480" s="449"/>
      <c r="R480" s="449"/>
      <c r="S480" s="449"/>
      <c r="T480" s="449"/>
      <c r="U480" s="449"/>
    </row>
    <row r="481" spans="1:21" ht="18.75">
      <c r="A481" s="449"/>
      <c r="B481" s="465"/>
      <c r="C481" s="449"/>
      <c r="D481" s="539"/>
      <c r="E481" s="540"/>
      <c r="F481" s="540"/>
      <c r="G481" s="449"/>
      <c r="H481" s="541"/>
      <c r="I481" s="449"/>
      <c r="J481" s="449"/>
      <c r="K481" s="449"/>
      <c r="L481" s="449"/>
      <c r="M481" s="449"/>
      <c r="N481" s="449"/>
      <c r="O481" s="449"/>
      <c r="P481" s="449"/>
      <c r="Q481" s="449"/>
      <c r="R481" s="449"/>
      <c r="S481" s="449"/>
      <c r="T481" s="449"/>
      <c r="U481" s="449"/>
    </row>
    <row r="482" spans="1:21" ht="18.75">
      <c r="A482" s="449"/>
      <c r="B482" s="465"/>
      <c r="C482" s="449"/>
      <c r="D482" s="539"/>
      <c r="E482" s="540"/>
      <c r="F482" s="540"/>
      <c r="G482" s="449"/>
      <c r="H482" s="541"/>
      <c r="I482" s="449"/>
      <c r="J482" s="449"/>
      <c r="K482" s="449"/>
      <c r="L482" s="449"/>
      <c r="M482" s="449"/>
      <c r="N482" s="449"/>
      <c r="O482" s="449"/>
      <c r="P482" s="449"/>
      <c r="Q482" s="449"/>
      <c r="R482" s="449"/>
      <c r="S482" s="449"/>
      <c r="T482" s="449"/>
      <c r="U482" s="449"/>
    </row>
    <row r="483" spans="1:21" ht="18.75">
      <c r="A483" s="449"/>
      <c r="B483" s="465"/>
      <c r="C483" s="449"/>
      <c r="D483" s="539"/>
      <c r="E483" s="540"/>
      <c r="F483" s="540"/>
      <c r="G483" s="449"/>
      <c r="H483" s="541"/>
      <c r="I483" s="449"/>
      <c r="J483" s="449"/>
      <c r="K483" s="449"/>
      <c r="L483" s="449"/>
      <c r="M483" s="449"/>
      <c r="N483" s="449"/>
      <c r="O483" s="449"/>
      <c r="P483" s="449"/>
      <c r="Q483" s="449"/>
      <c r="R483" s="449"/>
      <c r="S483" s="449"/>
      <c r="T483" s="449"/>
      <c r="U483" s="449"/>
    </row>
    <row r="484" spans="1:21" ht="18.75">
      <c r="A484" s="449"/>
      <c r="B484" s="465"/>
      <c r="C484" s="449"/>
      <c r="D484" s="539"/>
      <c r="E484" s="540"/>
      <c r="F484" s="540"/>
      <c r="G484" s="449"/>
      <c r="H484" s="541"/>
      <c r="I484" s="449"/>
      <c r="J484" s="449"/>
      <c r="K484" s="449"/>
      <c r="L484" s="449"/>
      <c r="M484" s="449"/>
      <c r="N484" s="449"/>
      <c r="O484" s="449"/>
      <c r="P484" s="449"/>
      <c r="Q484" s="449"/>
      <c r="R484" s="449"/>
      <c r="S484" s="449"/>
      <c r="T484" s="449"/>
      <c r="U484" s="449"/>
    </row>
    <row r="485" spans="1:21" ht="18.75">
      <c r="A485" s="449"/>
      <c r="B485" s="465"/>
      <c r="C485" s="449"/>
      <c r="D485" s="539"/>
      <c r="E485" s="540"/>
      <c r="F485" s="540"/>
      <c r="G485" s="449"/>
      <c r="H485" s="541"/>
      <c r="I485" s="449"/>
      <c r="J485" s="449"/>
      <c r="K485" s="449"/>
      <c r="L485" s="449"/>
      <c r="M485" s="449"/>
      <c r="N485" s="449"/>
      <c r="O485" s="449"/>
      <c r="P485" s="449"/>
      <c r="Q485" s="449"/>
      <c r="R485" s="449"/>
      <c r="S485" s="449"/>
      <c r="T485" s="449"/>
      <c r="U485" s="449"/>
    </row>
    <row r="486" spans="1:21" ht="18.75">
      <c r="A486" s="449"/>
      <c r="B486" s="465"/>
      <c r="C486" s="449"/>
      <c r="D486" s="539"/>
      <c r="E486" s="540"/>
      <c r="F486" s="540"/>
      <c r="G486" s="449"/>
      <c r="H486" s="541"/>
      <c r="I486" s="449"/>
      <c r="J486" s="449"/>
      <c r="K486" s="449"/>
      <c r="L486" s="449"/>
      <c r="M486" s="449"/>
      <c r="N486" s="449"/>
      <c r="O486" s="449"/>
      <c r="P486" s="449"/>
      <c r="Q486" s="449"/>
      <c r="R486" s="449"/>
      <c r="S486" s="449"/>
      <c r="T486" s="449"/>
      <c r="U486" s="449"/>
    </row>
    <row r="487" spans="1:21" ht="18.75">
      <c r="A487" s="449"/>
      <c r="B487" s="465"/>
      <c r="C487" s="449"/>
      <c r="D487" s="539"/>
      <c r="E487" s="540"/>
      <c r="F487" s="540"/>
      <c r="G487" s="449"/>
      <c r="H487" s="541"/>
      <c r="I487" s="449"/>
      <c r="J487" s="449"/>
      <c r="K487" s="449"/>
      <c r="L487" s="449"/>
      <c r="M487" s="449"/>
      <c r="N487" s="449"/>
      <c r="O487" s="449"/>
      <c r="P487" s="449"/>
      <c r="Q487" s="449"/>
      <c r="R487" s="449"/>
      <c r="S487" s="449"/>
      <c r="T487" s="449"/>
      <c r="U487" s="449"/>
    </row>
    <row r="488" spans="1:21" ht="18.75">
      <c r="A488" s="449"/>
      <c r="B488" s="465"/>
      <c r="C488" s="449"/>
      <c r="D488" s="539"/>
      <c r="E488" s="540"/>
      <c r="F488" s="540"/>
      <c r="G488" s="449"/>
      <c r="H488" s="541"/>
      <c r="I488" s="449"/>
      <c r="J488" s="449"/>
      <c r="K488" s="449"/>
      <c r="L488" s="449"/>
      <c r="M488" s="449"/>
      <c r="N488" s="449"/>
      <c r="O488" s="449"/>
      <c r="P488" s="449"/>
      <c r="Q488" s="449"/>
      <c r="R488" s="449"/>
      <c r="S488" s="449"/>
      <c r="T488" s="449"/>
      <c r="U488" s="449"/>
    </row>
    <row r="489" spans="1:21" ht="18.75">
      <c r="A489" s="449"/>
      <c r="B489" s="465"/>
      <c r="C489" s="449"/>
      <c r="D489" s="539"/>
      <c r="E489" s="540"/>
      <c r="F489" s="540"/>
      <c r="G489" s="449"/>
      <c r="H489" s="541"/>
      <c r="I489" s="449"/>
      <c r="J489" s="449"/>
      <c r="K489" s="449"/>
      <c r="L489" s="449"/>
      <c r="M489" s="449"/>
      <c r="N489" s="449"/>
      <c r="O489" s="449"/>
      <c r="P489" s="449"/>
      <c r="Q489" s="449"/>
      <c r="R489" s="449"/>
      <c r="S489" s="449"/>
      <c r="T489" s="449"/>
      <c r="U489" s="449"/>
    </row>
    <row r="490" spans="1:21" ht="18.75">
      <c r="A490" s="449"/>
      <c r="B490" s="465"/>
      <c r="C490" s="449"/>
      <c r="D490" s="539"/>
      <c r="E490" s="540"/>
      <c r="F490" s="540"/>
      <c r="G490" s="449"/>
      <c r="H490" s="541"/>
      <c r="I490" s="449"/>
      <c r="J490" s="449"/>
      <c r="K490" s="449"/>
      <c r="L490" s="449"/>
      <c r="M490" s="449"/>
      <c r="N490" s="449"/>
      <c r="O490" s="449"/>
      <c r="P490" s="449"/>
      <c r="Q490" s="449"/>
      <c r="R490" s="449"/>
      <c r="S490" s="449"/>
      <c r="T490" s="449"/>
      <c r="U490" s="449"/>
    </row>
    <row r="491" spans="1:21" ht="18.75">
      <c r="A491" s="449"/>
      <c r="B491" s="465"/>
      <c r="C491" s="449"/>
      <c r="D491" s="539"/>
      <c r="E491" s="540"/>
      <c r="F491" s="540"/>
      <c r="G491" s="449"/>
      <c r="H491" s="541"/>
      <c r="I491" s="449"/>
      <c r="J491" s="449"/>
      <c r="K491" s="449"/>
      <c r="L491" s="449"/>
      <c r="M491" s="449"/>
      <c r="N491" s="449"/>
      <c r="O491" s="449"/>
      <c r="P491" s="449"/>
      <c r="Q491" s="449"/>
      <c r="R491" s="449"/>
      <c r="S491" s="449"/>
      <c r="T491" s="449"/>
      <c r="U491" s="449"/>
    </row>
    <row r="492" spans="1:21" ht="18.75">
      <c r="A492" s="449"/>
      <c r="B492" s="465"/>
      <c r="C492" s="449"/>
      <c r="D492" s="539"/>
      <c r="E492" s="540"/>
      <c r="F492" s="540"/>
      <c r="G492" s="449"/>
      <c r="H492" s="541"/>
      <c r="I492" s="449"/>
      <c r="J492" s="449"/>
      <c r="K492" s="449"/>
      <c r="L492" s="449"/>
      <c r="M492" s="449"/>
      <c r="N492" s="449"/>
      <c r="O492" s="449"/>
      <c r="P492" s="449"/>
      <c r="Q492" s="449"/>
      <c r="R492" s="449"/>
      <c r="S492" s="449"/>
      <c r="T492" s="449"/>
      <c r="U492" s="449"/>
    </row>
    <row r="493" spans="1:21" ht="18.75">
      <c r="A493" s="449"/>
      <c r="B493" s="465"/>
      <c r="C493" s="449"/>
      <c r="D493" s="539"/>
      <c r="E493" s="540"/>
      <c r="F493" s="540"/>
      <c r="G493" s="449"/>
      <c r="H493" s="541"/>
      <c r="I493" s="449"/>
      <c r="J493" s="449"/>
      <c r="K493" s="449"/>
      <c r="L493" s="449"/>
      <c r="M493" s="449"/>
      <c r="N493" s="449"/>
      <c r="O493" s="449"/>
      <c r="P493" s="449"/>
      <c r="Q493" s="449"/>
      <c r="R493" s="449"/>
      <c r="S493" s="449"/>
      <c r="T493" s="449"/>
      <c r="U493" s="449"/>
    </row>
    <row r="494" spans="1:21" ht="18.75">
      <c r="A494" s="449"/>
      <c r="B494" s="465"/>
      <c r="C494" s="449"/>
      <c r="D494" s="539"/>
      <c r="E494" s="540"/>
      <c r="F494" s="540"/>
      <c r="G494" s="449"/>
      <c r="H494" s="541"/>
      <c r="I494" s="449"/>
      <c r="J494" s="449"/>
      <c r="K494" s="449"/>
      <c r="L494" s="449"/>
      <c r="M494" s="449"/>
      <c r="N494" s="449"/>
      <c r="O494" s="449"/>
      <c r="P494" s="449"/>
      <c r="Q494" s="449"/>
      <c r="R494" s="449"/>
      <c r="S494" s="449"/>
      <c r="T494" s="449"/>
      <c r="U494" s="449"/>
    </row>
    <row r="495" spans="1:21" ht="18.75">
      <c r="A495" s="449"/>
      <c r="B495" s="465"/>
      <c r="C495" s="449"/>
      <c r="D495" s="539"/>
      <c r="E495" s="540"/>
      <c r="F495" s="540"/>
      <c r="G495" s="449"/>
      <c r="H495" s="541"/>
      <c r="I495" s="449"/>
      <c r="J495" s="449"/>
      <c r="K495" s="449"/>
      <c r="L495" s="449"/>
      <c r="M495" s="449"/>
      <c r="N495" s="449"/>
      <c r="O495" s="449"/>
      <c r="P495" s="449"/>
      <c r="Q495" s="449"/>
      <c r="R495" s="449"/>
      <c r="S495" s="449"/>
      <c r="T495" s="449"/>
      <c r="U495" s="449"/>
    </row>
    <row r="496" spans="1:21" ht="18.75">
      <c r="A496" s="449"/>
      <c r="B496" s="465"/>
      <c r="C496" s="449"/>
      <c r="D496" s="539"/>
      <c r="E496" s="540"/>
      <c r="F496" s="540"/>
      <c r="G496" s="449"/>
      <c r="H496" s="541"/>
      <c r="I496" s="449"/>
      <c r="J496" s="449"/>
      <c r="K496" s="449"/>
      <c r="L496" s="449"/>
      <c r="M496" s="449"/>
      <c r="N496" s="449"/>
      <c r="O496" s="449"/>
      <c r="P496" s="449"/>
      <c r="Q496" s="449"/>
      <c r="R496" s="449"/>
      <c r="S496" s="449"/>
      <c r="T496" s="449"/>
      <c r="U496" s="449"/>
    </row>
    <row r="497" spans="1:21" ht="18.75">
      <c r="A497" s="449"/>
      <c r="B497" s="465"/>
      <c r="C497" s="449"/>
      <c r="D497" s="539"/>
      <c r="E497" s="540"/>
      <c r="F497" s="540"/>
      <c r="G497" s="449"/>
      <c r="H497" s="541"/>
      <c r="I497" s="449"/>
      <c r="J497" s="449"/>
      <c r="K497" s="449"/>
      <c r="L497" s="449"/>
      <c r="M497" s="449"/>
      <c r="N497" s="449"/>
      <c r="O497" s="449"/>
      <c r="P497" s="449"/>
      <c r="Q497" s="449"/>
      <c r="R497" s="449"/>
      <c r="S497" s="449"/>
      <c r="T497" s="449"/>
      <c r="U497" s="449"/>
    </row>
    <row r="498" spans="1:21" ht="18.75">
      <c r="A498" s="449"/>
      <c r="B498" s="465"/>
      <c r="C498" s="449"/>
      <c r="D498" s="539"/>
      <c r="E498" s="540"/>
      <c r="F498" s="540"/>
      <c r="G498" s="449"/>
      <c r="H498" s="541"/>
      <c r="I498" s="449"/>
      <c r="J498" s="449"/>
      <c r="K498" s="449"/>
      <c r="L498" s="449"/>
      <c r="M498" s="449"/>
      <c r="N498" s="449"/>
      <c r="O498" s="449"/>
      <c r="P498" s="449"/>
      <c r="Q498" s="449"/>
      <c r="R498" s="449"/>
      <c r="S498" s="449"/>
      <c r="T498" s="449"/>
      <c r="U498" s="449"/>
    </row>
    <row r="499" spans="1:21" ht="18.75">
      <c r="A499" s="449"/>
      <c r="B499" s="465"/>
      <c r="C499" s="449"/>
      <c r="D499" s="539"/>
      <c r="E499" s="540"/>
      <c r="F499" s="540"/>
      <c r="G499" s="449"/>
      <c r="H499" s="541"/>
      <c r="I499" s="449"/>
      <c r="J499" s="449"/>
      <c r="K499" s="449"/>
      <c r="L499" s="449"/>
      <c r="M499" s="449"/>
      <c r="N499" s="449"/>
      <c r="O499" s="449"/>
      <c r="P499" s="449"/>
      <c r="Q499" s="449"/>
      <c r="R499" s="449"/>
      <c r="S499" s="449"/>
      <c r="T499" s="449"/>
      <c r="U499" s="449"/>
    </row>
    <row r="500" spans="1:21" ht="18.75">
      <c r="A500" s="449"/>
      <c r="B500" s="465"/>
      <c r="C500" s="449"/>
      <c r="D500" s="539"/>
      <c r="E500" s="540"/>
      <c r="F500" s="540"/>
      <c r="G500" s="449"/>
      <c r="H500" s="541"/>
      <c r="I500" s="449"/>
      <c r="J500" s="449"/>
      <c r="K500" s="449"/>
      <c r="L500" s="449"/>
      <c r="M500" s="449"/>
      <c r="N500" s="449"/>
      <c r="O500" s="449"/>
      <c r="P500" s="449"/>
      <c r="Q500" s="449"/>
      <c r="R500" s="449"/>
      <c r="S500" s="449"/>
      <c r="T500" s="449"/>
      <c r="U500" s="449"/>
    </row>
    <row r="501" spans="1:21" ht="18.75">
      <c r="A501" s="449"/>
      <c r="B501" s="465"/>
      <c r="C501" s="449"/>
      <c r="D501" s="539"/>
      <c r="E501" s="540"/>
      <c r="F501" s="540"/>
      <c r="G501" s="449"/>
      <c r="H501" s="541"/>
      <c r="I501" s="449"/>
      <c r="J501" s="449"/>
      <c r="K501" s="449"/>
      <c r="L501" s="449"/>
      <c r="M501" s="449"/>
      <c r="N501" s="449"/>
      <c r="O501" s="449"/>
      <c r="P501" s="449"/>
      <c r="Q501" s="449"/>
      <c r="R501" s="449"/>
      <c r="S501" s="449"/>
      <c r="T501" s="449"/>
      <c r="U501" s="449"/>
    </row>
    <row r="502" spans="1:21" ht="18.75">
      <c r="A502" s="449"/>
      <c r="B502" s="465"/>
      <c r="C502" s="449"/>
      <c r="D502" s="539"/>
      <c r="E502" s="540"/>
      <c r="F502" s="540"/>
      <c r="G502" s="449"/>
      <c r="H502" s="541"/>
      <c r="I502" s="449"/>
      <c r="J502" s="449"/>
      <c r="K502" s="449"/>
      <c r="L502" s="449"/>
      <c r="M502" s="449"/>
      <c r="N502" s="449"/>
      <c r="O502" s="449"/>
      <c r="P502" s="449"/>
      <c r="Q502" s="449"/>
      <c r="R502" s="449"/>
      <c r="S502" s="449"/>
      <c r="T502" s="449"/>
      <c r="U502" s="449"/>
    </row>
    <row r="503" spans="1:21" ht="18.75">
      <c r="A503" s="449"/>
      <c r="B503" s="465"/>
      <c r="C503" s="449"/>
      <c r="D503" s="539"/>
      <c r="E503" s="540"/>
      <c r="F503" s="540"/>
      <c r="G503" s="449"/>
      <c r="H503" s="541"/>
      <c r="I503" s="449"/>
      <c r="J503" s="449"/>
      <c r="K503" s="449"/>
      <c r="L503" s="449"/>
      <c r="M503" s="449"/>
      <c r="N503" s="449"/>
      <c r="O503" s="449"/>
      <c r="P503" s="449"/>
      <c r="Q503" s="449"/>
      <c r="R503" s="449"/>
      <c r="S503" s="449"/>
      <c r="T503" s="449"/>
      <c r="U503" s="449"/>
    </row>
    <row r="504" spans="1:21" ht="18.75">
      <c r="A504" s="449"/>
      <c r="B504" s="465"/>
      <c r="C504" s="449"/>
      <c r="D504" s="539"/>
      <c r="E504" s="540"/>
      <c r="F504" s="540"/>
      <c r="G504" s="449"/>
      <c r="H504" s="541"/>
      <c r="I504" s="449"/>
      <c r="J504" s="449"/>
      <c r="K504" s="449"/>
      <c r="L504" s="449"/>
      <c r="M504" s="449"/>
      <c r="N504" s="449"/>
      <c r="O504" s="449"/>
      <c r="P504" s="449"/>
      <c r="Q504" s="449"/>
      <c r="R504" s="449"/>
      <c r="S504" s="449"/>
      <c r="T504" s="449"/>
      <c r="U504" s="449"/>
    </row>
    <row r="505" spans="1:21" ht="18.75">
      <c r="A505" s="449"/>
      <c r="B505" s="465"/>
      <c r="C505" s="449"/>
      <c r="D505" s="539"/>
      <c r="E505" s="540"/>
      <c r="F505" s="540"/>
      <c r="G505" s="449"/>
      <c r="H505" s="541"/>
      <c r="I505" s="449"/>
      <c r="J505" s="449"/>
      <c r="K505" s="449"/>
      <c r="L505" s="449"/>
      <c r="M505" s="449"/>
      <c r="N505" s="449"/>
      <c r="O505" s="449"/>
      <c r="P505" s="449"/>
      <c r="Q505" s="449"/>
      <c r="R505" s="449"/>
      <c r="S505" s="449"/>
      <c r="T505" s="449"/>
      <c r="U505" s="449"/>
    </row>
    <row r="506" spans="1:21" ht="18.75">
      <c r="A506" s="449"/>
      <c r="B506" s="465"/>
      <c r="C506" s="449"/>
      <c r="D506" s="539"/>
      <c r="E506" s="540"/>
      <c r="F506" s="540"/>
      <c r="G506" s="449"/>
      <c r="H506" s="541"/>
      <c r="I506" s="449"/>
      <c r="J506" s="449"/>
      <c r="K506" s="449"/>
      <c r="L506" s="449"/>
      <c r="M506" s="449"/>
      <c r="N506" s="449"/>
      <c r="O506" s="449"/>
      <c r="P506" s="449"/>
      <c r="Q506" s="449"/>
      <c r="R506" s="449"/>
      <c r="S506" s="449"/>
      <c r="T506" s="449"/>
      <c r="U506" s="449"/>
    </row>
    <row r="507" spans="1:21" ht="18.75">
      <c r="A507" s="449"/>
      <c r="B507" s="465"/>
      <c r="C507" s="449"/>
      <c r="D507" s="539"/>
      <c r="E507" s="540"/>
      <c r="F507" s="540"/>
      <c r="G507" s="449"/>
      <c r="H507" s="541"/>
      <c r="I507" s="449"/>
      <c r="J507" s="449"/>
      <c r="K507" s="449"/>
      <c r="L507" s="449"/>
      <c r="M507" s="449"/>
      <c r="N507" s="449"/>
      <c r="O507" s="449"/>
      <c r="P507" s="449"/>
      <c r="Q507" s="449"/>
      <c r="R507" s="449"/>
      <c r="S507" s="449"/>
      <c r="T507" s="449"/>
      <c r="U507" s="449"/>
    </row>
    <row r="508" spans="1:21" ht="18.75">
      <c r="A508" s="449"/>
      <c r="B508" s="465"/>
      <c r="C508" s="449"/>
      <c r="D508" s="539"/>
      <c r="E508" s="540"/>
      <c r="F508" s="540"/>
      <c r="G508" s="449"/>
      <c r="H508" s="541"/>
      <c r="I508" s="449"/>
      <c r="J508" s="449"/>
      <c r="K508" s="449"/>
      <c r="L508" s="449"/>
      <c r="M508" s="449"/>
      <c r="N508" s="449"/>
      <c r="O508" s="449"/>
      <c r="P508" s="449"/>
      <c r="Q508" s="449"/>
      <c r="R508" s="449"/>
      <c r="S508" s="449"/>
      <c r="T508" s="449"/>
      <c r="U508" s="449"/>
    </row>
    <row r="509" spans="1:21" ht="18.75">
      <c r="A509" s="449"/>
      <c r="B509" s="465"/>
      <c r="C509" s="449"/>
      <c r="D509" s="539"/>
      <c r="E509" s="540"/>
      <c r="F509" s="540"/>
      <c r="G509" s="449"/>
      <c r="H509" s="541"/>
      <c r="I509" s="449"/>
      <c r="J509" s="449"/>
      <c r="K509" s="449"/>
      <c r="L509" s="449"/>
      <c r="M509" s="449"/>
      <c r="N509" s="449"/>
      <c r="O509" s="449"/>
      <c r="P509" s="449"/>
      <c r="Q509" s="449"/>
      <c r="R509" s="449"/>
      <c r="S509" s="449"/>
      <c r="T509" s="449"/>
      <c r="U509" s="449"/>
    </row>
    <row r="510" spans="1:21" ht="18.75">
      <c r="A510" s="449"/>
      <c r="B510" s="465"/>
      <c r="C510" s="449"/>
      <c r="D510" s="539"/>
      <c r="E510" s="540"/>
      <c r="F510" s="540"/>
      <c r="G510" s="449"/>
      <c r="H510" s="541"/>
      <c r="I510" s="449"/>
      <c r="J510" s="449"/>
      <c r="K510" s="449"/>
      <c r="L510" s="449"/>
      <c r="M510" s="449"/>
      <c r="N510" s="449"/>
      <c r="O510" s="449"/>
      <c r="P510" s="449"/>
      <c r="Q510" s="449"/>
      <c r="R510" s="449"/>
      <c r="S510" s="449"/>
      <c r="T510" s="449"/>
      <c r="U510" s="449"/>
    </row>
    <row r="511" spans="1:21" ht="18.75">
      <c r="A511" s="449"/>
      <c r="B511" s="465"/>
      <c r="C511" s="449"/>
      <c r="D511" s="539"/>
      <c r="E511" s="540"/>
      <c r="F511" s="540"/>
      <c r="G511" s="449"/>
      <c r="H511" s="541"/>
      <c r="I511" s="449"/>
      <c r="J511" s="449"/>
      <c r="K511" s="449"/>
      <c r="L511" s="449"/>
      <c r="M511" s="449"/>
      <c r="N511" s="449"/>
      <c r="O511" s="449"/>
      <c r="P511" s="449"/>
      <c r="Q511" s="449"/>
      <c r="R511" s="449"/>
      <c r="S511" s="449"/>
      <c r="T511" s="449"/>
      <c r="U511" s="449"/>
    </row>
    <row r="512" spans="1:21" ht="18.75">
      <c r="A512" s="449"/>
      <c r="B512" s="465"/>
      <c r="C512" s="449"/>
      <c r="D512" s="539"/>
      <c r="E512" s="540"/>
      <c r="F512" s="540"/>
      <c r="G512" s="449"/>
      <c r="H512" s="541"/>
      <c r="I512" s="449"/>
      <c r="J512" s="449"/>
      <c r="K512" s="449"/>
      <c r="L512" s="449"/>
      <c r="M512" s="449"/>
      <c r="N512" s="449"/>
      <c r="O512" s="449"/>
      <c r="P512" s="449"/>
      <c r="Q512" s="449"/>
      <c r="R512" s="449"/>
      <c r="S512" s="449"/>
      <c r="T512" s="449"/>
      <c r="U512" s="449"/>
    </row>
    <row r="513" spans="1:21" ht="18.75">
      <c r="A513" s="449"/>
      <c r="B513" s="465"/>
      <c r="C513" s="449"/>
      <c r="D513" s="539"/>
      <c r="E513" s="540"/>
      <c r="F513" s="540"/>
      <c r="G513" s="449"/>
      <c r="H513" s="541"/>
      <c r="I513" s="449"/>
      <c r="J513" s="449"/>
      <c r="K513" s="449"/>
      <c r="L513" s="449"/>
      <c r="M513" s="449"/>
      <c r="N513" s="449"/>
      <c r="O513" s="449"/>
      <c r="P513" s="449"/>
      <c r="Q513" s="449"/>
      <c r="R513" s="449"/>
      <c r="S513" s="449"/>
      <c r="T513" s="449"/>
      <c r="U513" s="449"/>
    </row>
    <row r="514" spans="1:21" ht="18.75">
      <c r="A514" s="449"/>
      <c r="B514" s="465"/>
      <c r="C514" s="449"/>
      <c r="D514" s="539"/>
      <c r="E514" s="540"/>
      <c r="F514" s="540"/>
      <c r="G514" s="449"/>
      <c r="H514" s="541"/>
      <c r="I514" s="449"/>
      <c r="J514" s="449"/>
      <c r="K514" s="449"/>
      <c r="L514" s="449"/>
      <c r="M514" s="449"/>
      <c r="N514" s="449"/>
      <c r="O514" s="449"/>
      <c r="P514" s="449"/>
      <c r="Q514" s="449"/>
      <c r="R514" s="449"/>
      <c r="S514" s="449"/>
      <c r="T514" s="449"/>
      <c r="U514" s="449"/>
    </row>
    <row r="515" spans="1:21" ht="18.75">
      <c r="A515" s="449"/>
      <c r="B515" s="465"/>
      <c r="C515" s="449"/>
      <c r="D515" s="539"/>
      <c r="E515" s="540"/>
      <c r="F515" s="540"/>
      <c r="G515" s="449"/>
      <c r="H515" s="541"/>
      <c r="I515" s="449"/>
      <c r="J515" s="449"/>
      <c r="K515" s="449"/>
      <c r="L515" s="449"/>
      <c r="M515" s="449"/>
      <c r="N515" s="449"/>
      <c r="O515" s="449"/>
      <c r="P515" s="449"/>
      <c r="Q515" s="449"/>
      <c r="R515" s="449"/>
      <c r="S515" s="449"/>
      <c r="T515" s="449"/>
      <c r="U515" s="449"/>
    </row>
    <row r="516" spans="1:21" ht="18.75">
      <c r="A516" s="449"/>
      <c r="B516" s="465"/>
      <c r="C516" s="449"/>
      <c r="D516" s="539"/>
      <c r="E516" s="540"/>
      <c r="F516" s="540"/>
      <c r="G516" s="449"/>
      <c r="H516" s="541"/>
      <c r="I516" s="449"/>
      <c r="J516" s="449"/>
      <c r="K516" s="449"/>
      <c r="L516" s="449"/>
      <c r="M516" s="449"/>
      <c r="N516" s="449"/>
      <c r="O516" s="449"/>
      <c r="P516" s="449"/>
      <c r="Q516" s="449"/>
      <c r="R516" s="449"/>
      <c r="S516" s="449"/>
      <c r="T516" s="449"/>
      <c r="U516" s="449"/>
    </row>
    <row r="517" spans="1:21" ht="18.75">
      <c r="A517" s="449"/>
      <c r="B517" s="465"/>
      <c r="C517" s="449"/>
      <c r="D517" s="539"/>
      <c r="E517" s="540"/>
      <c r="F517" s="540"/>
      <c r="G517" s="449"/>
      <c r="H517" s="541"/>
      <c r="I517" s="449"/>
      <c r="J517" s="449"/>
      <c r="K517" s="449"/>
      <c r="L517" s="449"/>
      <c r="M517" s="449"/>
      <c r="N517" s="449"/>
      <c r="O517" s="449"/>
      <c r="P517" s="449"/>
      <c r="Q517" s="449"/>
      <c r="R517" s="449"/>
      <c r="S517" s="449"/>
      <c r="T517" s="449"/>
      <c r="U517" s="449"/>
    </row>
    <row r="518" spans="1:21" ht="18.75">
      <c r="A518" s="449"/>
      <c r="B518" s="465"/>
      <c r="C518" s="449"/>
      <c r="D518" s="539"/>
      <c r="E518" s="540"/>
      <c r="F518" s="540"/>
      <c r="G518" s="449"/>
      <c r="H518" s="541"/>
      <c r="I518" s="449"/>
      <c r="J518" s="449"/>
      <c r="K518" s="449"/>
      <c r="L518" s="449"/>
      <c r="M518" s="449"/>
      <c r="N518" s="449"/>
      <c r="O518" s="449"/>
      <c r="P518" s="449"/>
      <c r="Q518" s="449"/>
      <c r="R518" s="449"/>
      <c r="S518" s="449"/>
      <c r="T518" s="449"/>
      <c r="U518" s="449"/>
    </row>
    <row r="519" spans="1:21" ht="18.75">
      <c r="A519" s="449"/>
      <c r="B519" s="465"/>
      <c r="C519" s="449"/>
      <c r="D519" s="539"/>
      <c r="E519" s="540"/>
      <c r="F519" s="540"/>
      <c r="G519" s="449"/>
      <c r="H519" s="541"/>
      <c r="I519" s="449"/>
      <c r="J519" s="449"/>
      <c r="K519" s="449"/>
      <c r="L519" s="449"/>
      <c r="M519" s="449"/>
      <c r="N519" s="449"/>
      <c r="O519" s="449"/>
      <c r="P519" s="449"/>
      <c r="Q519" s="449"/>
      <c r="R519" s="449"/>
      <c r="S519" s="449"/>
      <c r="T519" s="449"/>
      <c r="U519" s="449"/>
    </row>
    <row r="520" spans="1:21" ht="18.75">
      <c r="A520" s="449"/>
      <c r="B520" s="465"/>
      <c r="C520" s="449"/>
      <c r="D520" s="539"/>
      <c r="E520" s="540"/>
      <c r="F520" s="540"/>
      <c r="G520" s="449"/>
      <c r="H520" s="541"/>
      <c r="I520" s="449"/>
      <c r="J520" s="449"/>
      <c r="K520" s="449"/>
      <c r="L520" s="449"/>
      <c r="M520" s="449"/>
      <c r="N520" s="449"/>
      <c r="O520" s="449"/>
      <c r="P520" s="449"/>
      <c r="Q520" s="449"/>
      <c r="R520" s="449"/>
      <c r="S520" s="449"/>
      <c r="T520" s="449"/>
      <c r="U520" s="449"/>
    </row>
    <row r="521" spans="1:21" ht="18.75">
      <c r="A521" s="449"/>
      <c r="B521" s="465"/>
      <c r="C521" s="449"/>
      <c r="D521" s="539"/>
      <c r="E521" s="540"/>
      <c r="F521" s="540"/>
      <c r="G521" s="449"/>
      <c r="H521" s="541"/>
      <c r="I521" s="449"/>
      <c r="J521" s="449"/>
      <c r="K521" s="449"/>
      <c r="L521" s="449"/>
      <c r="M521" s="449"/>
      <c r="N521" s="449"/>
      <c r="O521" s="449"/>
      <c r="P521" s="449"/>
      <c r="Q521" s="449"/>
      <c r="R521" s="449"/>
      <c r="S521" s="449"/>
      <c r="T521" s="449"/>
      <c r="U521" s="449"/>
    </row>
    <row r="522" spans="1:21" ht="18.75">
      <c r="A522" s="449"/>
      <c r="B522" s="465"/>
      <c r="C522" s="449"/>
      <c r="D522" s="539"/>
      <c r="E522" s="540"/>
      <c r="F522" s="540"/>
      <c r="G522" s="449"/>
      <c r="H522" s="541"/>
      <c r="I522" s="449"/>
      <c r="J522" s="449"/>
      <c r="K522" s="449"/>
      <c r="L522" s="449"/>
      <c r="M522" s="449"/>
      <c r="N522" s="449"/>
      <c r="O522" s="449"/>
      <c r="P522" s="449"/>
      <c r="Q522" s="449"/>
      <c r="R522" s="449"/>
      <c r="S522" s="449"/>
      <c r="T522" s="449"/>
      <c r="U522" s="449"/>
    </row>
    <row r="523" spans="1:21" ht="18.75">
      <c r="A523" s="449"/>
      <c r="B523" s="465"/>
      <c r="C523" s="449"/>
      <c r="D523" s="539"/>
      <c r="E523" s="540"/>
      <c r="F523" s="540"/>
      <c r="G523" s="449"/>
      <c r="H523" s="541"/>
      <c r="I523" s="449"/>
      <c r="J523" s="449"/>
      <c r="K523" s="449"/>
      <c r="L523" s="449"/>
      <c r="M523" s="449"/>
      <c r="N523" s="449"/>
      <c r="O523" s="449"/>
      <c r="P523" s="449"/>
      <c r="Q523" s="449"/>
      <c r="R523" s="449"/>
      <c r="S523" s="449"/>
      <c r="T523" s="449"/>
      <c r="U523" s="449"/>
    </row>
    <row r="524" spans="1:21" ht="18.75">
      <c r="A524" s="449"/>
      <c r="B524" s="465"/>
      <c r="C524" s="449"/>
      <c r="D524" s="539"/>
      <c r="E524" s="540"/>
      <c r="F524" s="540"/>
      <c r="G524" s="449"/>
      <c r="H524" s="541"/>
      <c r="I524" s="449"/>
      <c r="J524" s="449"/>
      <c r="K524" s="449"/>
      <c r="L524" s="449"/>
      <c r="M524" s="449"/>
      <c r="N524" s="449"/>
      <c r="O524" s="449"/>
      <c r="P524" s="449"/>
      <c r="Q524" s="449"/>
      <c r="R524" s="449"/>
      <c r="S524" s="449"/>
      <c r="T524" s="449"/>
      <c r="U524" s="449"/>
    </row>
    <row r="525" spans="1:21" ht="18.75">
      <c r="A525" s="449"/>
      <c r="B525" s="465"/>
      <c r="C525" s="449"/>
      <c r="D525" s="539"/>
      <c r="E525" s="540"/>
      <c r="F525" s="540"/>
      <c r="G525" s="449"/>
      <c r="H525" s="541"/>
      <c r="I525" s="449"/>
      <c r="J525" s="449"/>
      <c r="K525" s="449"/>
      <c r="L525" s="449"/>
      <c r="M525" s="449"/>
      <c r="N525" s="449"/>
      <c r="O525" s="449"/>
      <c r="P525" s="449"/>
      <c r="Q525" s="449"/>
      <c r="R525" s="449"/>
      <c r="S525" s="449"/>
      <c r="T525" s="449"/>
      <c r="U525" s="449"/>
    </row>
    <row r="526" spans="1:21" ht="18.75">
      <c r="A526" s="449"/>
      <c r="B526" s="465"/>
      <c r="C526" s="449"/>
      <c r="D526" s="539"/>
      <c r="E526" s="540"/>
      <c r="F526" s="540"/>
      <c r="G526" s="449"/>
      <c r="H526" s="541"/>
      <c r="I526" s="449"/>
      <c r="J526" s="449"/>
      <c r="K526" s="449"/>
      <c r="L526" s="449"/>
      <c r="M526" s="449"/>
      <c r="N526" s="449"/>
      <c r="O526" s="449"/>
      <c r="P526" s="449"/>
      <c r="Q526" s="449"/>
      <c r="R526" s="449"/>
      <c r="S526" s="449"/>
      <c r="T526" s="449"/>
      <c r="U526" s="449"/>
    </row>
    <row r="527" spans="1:21" ht="18.75">
      <c r="A527" s="449"/>
      <c r="B527" s="465"/>
      <c r="C527" s="449"/>
      <c r="D527" s="539"/>
      <c r="E527" s="540"/>
      <c r="F527" s="540"/>
      <c r="G527" s="449"/>
      <c r="H527" s="541"/>
      <c r="I527" s="449"/>
      <c r="J527" s="449"/>
      <c r="K527" s="449"/>
      <c r="L527" s="449"/>
      <c r="M527" s="449"/>
      <c r="N527" s="449"/>
      <c r="O527" s="449"/>
      <c r="P527" s="449"/>
      <c r="Q527" s="449"/>
      <c r="R527" s="449"/>
      <c r="S527" s="449"/>
      <c r="T527" s="449"/>
      <c r="U527" s="449"/>
    </row>
    <row r="528" spans="1:21" ht="18.75">
      <c r="A528" s="449"/>
      <c r="B528" s="465"/>
      <c r="C528" s="449"/>
      <c r="D528" s="539"/>
      <c r="E528" s="540"/>
      <c r="F528" s="540"/>
      <c r="G528" s="449"/>
      <c r="H528" s="541"/>
      <c r="I528" s="449"/>
      <c r="J528" s="449"/>
      <c r="K528" s="449"/>
      <c r="L528" s="449"/>
      <c r="M528" s="449"/>
      <c r="N528" s="449"/>
      <c r="O528" s="449"/>
      <c r="P528" s="449"/>
      <c r="Q528" s="449"/>
      <c r="R528" s="449"/>
      <c r="S528" s="449"/>
      <c r="T528" s="449"/>
      <c r="U528" s="449"/>
    </row>
    <row r="529" spans="1:21" ht="18.75">
      <c r="A529" s="449"/>
      <c r="B529" s="465"/>
      <c r="C529" s="449"/>
      <c r="D529" s="539"/>
      <c r="E529" s="540"/>
      <c r="F529" s="540"/>
      <c r="G529" s="449"/>
      <c r="H529" s="541"/>
      <c r="I529" s="449"/>
      <c r="J529" s="449"/>
      <c r="K529" s="449"/>
      <c r="L529" s="449"/>
      <c r="M529" s="449"/>
      <c r="N529" s="449"/>
      <c r="O529" s="449"/>
      <c r="P529" s="449"/>
      <c r="Q529" s="449"/>
      <c r="R529" s="449"/>
      <c r="S529" s="449"/>
      <c r="T529" s="449"/>
      <c r="U529" s="449"/>
    </row>
    <row r="530" spans="1:21" ht="18.75">
      <c r="A530" s="449"/>
      <c r="B530" s="465"/>
      <c r="C530" s="449"/>
      <c r="D530" s="539"/>
      <c r="E530" s="540"/>
      <c r="F530" s="540"/>
      <c r="G530" s="449"/>
      <c r="H530" s="541"/>
      <c r="I530" s="449"/>
      <c r="J530" s="449"/>
      <c r="K530" s="449"/>
      <c r="L530" s="449"/>
      <c r="M530" s="449"/>
      <c r="N530" s="449"/>
      <c r="O530" s="449"/>
      <c r="P530" s="449"/>
      <c r="Q530" s="449"/>
      <c r="R530" s="449"/>
      <c r="S530" s="449"/>
      <c r="T530" s="449"/>
      <c r="U530" s="449"/>
    </row>
    <row r="531" spans="1:21" ht="18.75">
      <c r="A531" s="449"/>
      <c r="B531" s="465"/>
      <c r="C531" s="449"/>
      <c r="D531" s="539"/>
      <c r="E531" s="540"/>
      <c r="F531" s="540"/>
      <c r="G531" s="449"/>
      <c r="H531" s="541"/>
      <c r="I531" s="449"/>
      <c r="J531" s="449"/>
      <c r="K531" s="449"/>
      <c r="L531" s="449"/>
      <c r="M531" s="449"/>
      <c r="N531" s="449"/>
      <c r="O531" s="449"/>
      <c r="P531" s="449"/>
      <c r="Q531" s="449"/>
      <c r="R531" s="449"/>
      <c r="S531" s="449"/>
      <c r="T531" s="449"/>
      <c r="U531" s="449"/>
    </row>
    <row r="532" spans="1:21" ht="18.75">
      <c r="A532" s="449"/>
      <c r="B532" s="465"/>
      <c r="C532" s="449"/>
      <c r="D532" s="539"/>
      <c r="E532" s="540"/>
      <c r="F532" s="540"/>
      <c r="G532" s="449"/>
      <c r="H532" s="541"/>
      <c r="I532" s="449"/>
      <c r="J532" s="449"/>
      <c r="K532" s="449"/>
      <c r="L532" s="449"/>
      <c r="M532" s="449"/>
      <c r="N532" s="449"/>
      <c r="O532" s="449"/>
      <c r="P532" s="449"/>
      <c r="Q532" s="449"/>
      <c r="R532" s="449"/>
      <c r="S532" s="449"/>
      <c r="T532" s="449"/>
      <c r="U532" s="449"/>
    </row>
    <row r="533" spans="1:21" ht="18.75">
      <c r="A533" s="449"/>
      <c r="B533" s="465"/>
      <c r="C533" s="449"/>
      <c r="D533" s="539"/>
      <c r="E533" s="540"/>
      <c r="F533" s="540"/>
      <c r="G533" s="449"/>
      <c r="H533" s="541"/>
      <c r="I533" s="449"/>
      <c r="J533" s="449"/>
      <c r="K533" s="449"/>
      <c r="L533" s="449"/>
      <c r="M533" s="449"/>
      <c r="N533" s="449"/>
      <c r="O533" s="449"/>
      <c r="P533" s="449"/>
      <c r="Q533" s="449"/>
      <c r="R533" s="449"/>
      <c r="S533" s="449"/>
      <c r="T533" s="449"/>
      <c r="U533" s="449"/>
    </row>
    <row r="534" spans="1:21" ht="18.75">
      <c r="A534" s="449"/>
      <c r="B534" s="465"/>
      <c r="C534" s="449"/>
      <c r="D534" s="539"/>
      <c r="E534" s="540"/>
      <c r="F534" s="540"/>
      <c r="G534" s="449"/>
      <c r="H534" s="541"/>
      <c r="I534" s="449"/>
      <c r="J534" s="449"/>
      <c r="K534" s="449"/>
      <c r="L534" s="449"/>
      <c r="M534" s="449"/>
      <c r="N534" s="449"/>
      <c r="O534" s="449"/>
      <c r="P534" s="449"/>
      <c r="Q534" s="449"/>
      <c r="R534" s="449"/>
      <c r="S534" s="449"/>
      <c r="T534" s="449"/>
      <c r="U534" s="449"/>
    </row>
    <row r="535" spans="1:21" ht="18.75">
      <c r="A535" s="449"/>
      <c r="B535" s="465"/>
      <c r="C535" s="449"/>
      <c r="D535" s="539"/>
      <c r="E535" s="540"/>
      <c r="F535" s="540"/>
      <c r="G535" s="449"/>
      <c r="H535" s="541"/>
      <c r="I535" s="449"/>
      <c r="J535" s="449"/>
      <c r="K535" s="449"/>
      <c r="L535" s="449"/>
      <c r="M535" s="449"/>
      <c r="N535" s="449"/>
      <c r="O535" s="449"/>
      <c r="P535" s="449"/>
      <c r="Q535" s="449"/>
      <c r="R535" s="449"/>
      <c r="S535" s="449"/>
      <c r="T535" s="449"/>
      <c r="U535" s="449"/>
    </row>
    <row r="536" spans="1:21" ht="18.75">
      <c r="A536" s="449"/>
      <c r="B536" s="465"/>
      <c r="C536" s="449"/>
      <c r="D536" s="539"/>
      <c r="E536" s="540"/>
      <c r="F536" s="540"/>
      <c r="G536" s="449"/>
      <c r="H536" s="541"/>
      <c r="I536" s="449"/>
      <c r="J536" s="449"/>
      <c r="K536" s="449"/>
      <c r="L536" s="449"/>
      <c r="M536" s="449"/>
      <c r="N536" s="449"/>
      <c r="O536" s="449"/>
      <c r="P536" s="449"/>
      <c r="Q536" s="449"/>
      <c r="R536" s="449"/>
      <c r="S536" s="449"/>
      <c r="T536" s="449"/>
      <c r="U536" s="449"/>
    </row>
    <row r="537" spans="1:21" ht="18.75">
      <c r="A537" s="449"/>
      <c r="B537" s="465"/>
      <c r="C537" s="449"/>
      <c r="D537" s="539"/>
      <c r="E537" s="540"/>
      <c r="F537" s="540"/>
      <c r="G537" s="449"/>
      <c r="H537" s="541"/>
      <c r="I537" s="449"/>
      <c r="J537" s="449"/>
      <c r="K537" s="449"/>
      <c r="L537" s="449"/>
      <c r="M537" s="449"/>
      <c r="N537" s="449"/>
      <c r="O537" s="449"/>
      <c r="P537" s="449"/>
      <c r="Q537" s="449"/>
      <c r="R537" s="449"/>
      <c r="S537" s="449"/>
      <c r="T537" s="449"/>
      <c r="U537" s="449"/>
    </row>
    <row r="538" spans="1:21" ht="18.75">
      <c r="A538" s="449"/>
      <c r="B538" s="465"/>
      <c r="C538" s="449"/>
      <c r="D538" s="539"/>
      <c r="E538" s="540"/>
      <c r="F538" s="540"/>
      <c r="G538" s="449"/>
      <c r="H538" s="541"/>
      <c r="I538" s="449"/>
      <c r="J538" s="449"/>
      <c r="K538" s="449"/>
      <c r="L538" s="449"/>
      <c r="M538" s="449"/>
      <c r="N538" s="449"/>
      <c r="O538" s="449"/>
      <c r="P538" s="449"/>
      <c r="Q538" s="449"/>
      <c r="R538" s="449"/>
      <c r="S538" s="449"/>
      <c r="T538" s="449"/>
      <c r="U538" s="449"/>
    </row>
    <row r="539" spans="1:21" ht="18.75">
      <c r="A539" s="449"/>
      <c r="B539" s="465"/>
      <c r="C539" s="449"/>
      <c r="D539" s="539"/>
      <c r="E539" s="540"/>
      <c r="F539" s="540"/>
      <c r="G539" s="449"/>
      <c r="H539" s="541"/>
      <c r="I539" s="449"/>
      <c r="J539" s="449"/>
      <c r="K539" s="449"/>
      <c r="L539" s="449"/>
      <c r="M539" s="449"/>
      <c r="N539" s="449"/>
      <c r="O539" s="449"/>
      <c r="P539" s="449"/>
      <c r="Q539" s="449"/>
      <c r="R539" s="449"/>
      <c r="S539" s="449"/>
      <c r="T539" s="449"/>
      <c r="U539" s="449"/>
    </row>
    <row r="540" spans="1:21" ht="18.75">
      <c r="A540" s="449"/>
      <c r="B540" s="465"/>
      <c r="C540" s="449"/>
      <c r="D540" s="539"/>
      <c r="E540" s="540"/>
      <c r="F540" s="540"/>
      <c r="G540" s="449"/>
      <c r="H540" s="541"/>
      <c r="I540" s="449"/>
      <c r="J540" s="449"/>
      <c r="K540" s="449"/>
      <c r="L540" s="449"/>
      <c r="M540" s="449"/>
      <c r="N540" s="449"/>
      <c r="O540" s="449"/>
      <c r="P540" s="449"/>
      <c r="Q540" s="449"/>
      <c r="R540" s="449"/>
      <c r="S540" s="449"/>
      <c r="T540" s="449"/>
      <c r="U540" s="449"/>
    </row>
    <row r="541" spans="1:21" ht="18.75">
      <c r="A541" s="449"/>
      <c r="B541" s="465"/>
      <c r="C541" s="449"/>
      <c r="D541" s="539"/>
      <c r="E541" s="540"/>
      <c r="F541" s="540"/>
      <c r="G541" s="449"/>
      <c r="H541" s="541"/>
      <c r="I541" s="449"/>
      <c r="J541" s="449"/>
      <c r="K541" s="449"/>
      <c r="L541" s="449"/>
      <c r="M541" s="449"/>
      <c r="N541" s="449"/>
      <c r="O541" s="449"/>
      <c r="P541" s="449"/>
      <c r="Q541" s="449"/>
      <c r="R541" s="449"/>
      <c r="S541" s="449"/>
      <c r="T541" s="449"/>
      <c r="U541" s="449"/>
    </row>
    <row r="542" spans="1:21" ht="18.75">
      <c r="A542" s="449"/>
      <c r="B542" s="465"/>
      <c r="C542" s="449"/>
      <c r="D542" s="539"/>
      <c r="E542" s="540"/>
      <c r="F542" s="540"/>
      <c r="G542" s="449"/>
      <c r="H542" s="541"/>
      <c r="I542" s="449"/>
      <c r="J542" s="449"/>
      <c r="K542" s="449"/>
      <c r="L542" s="449"/>
      <c r="M542" s="449"/>
      <c r="N542" s="449"/>
      <c r="O542" s="449"/>
      <c r="P542" s="449"/>
      <c r="Q542" s="449"/>
      <c r="R542" s="449"/>
      <c r="S542" s="449"/>
      <c r="T542" s="449"/>
      <c r="U542" s="449"/>
    </row>
    <row r="543" spans="1:21" ht="18.75">
      <c r="A543" s="449"/>
      <c r="B543" s="465"/>
      <c r="C543" s="449"/>
      <c r="D543" s="539"/>
      <c r="E543" s="540"/>
      <c r="F543" s="540"/>
      <c r="G543" s="449"/>
      <c r="H543" s="541"/>
      <c r="I543" s="449"/>
      <c r="J543" s="449"/>
      <c r="K543" s="449"/>
      <c r="L543" s="449"/>
      <c r="M543" s="449"/>
      <c r="N543" s="449"/>
      <c r="O543" s="449"/>
      <c r="P543" s="449"/>
      <c r="Q543" s="449"/>
      <c r="R543" s="449"/>
      <c r="S543" s="449"/>
      <c r="T543" s="449"/>
      <c r="U543" s="449"/>
    </row>
    <row r="544" spans="1:21" ht="18.75">
      <c r="A544" s="449"/>
      <c r="B544" s="465"/>
      <c r="C544" s="449"/>
      <c r="D544" s="539"/>
      <c r="E544" s="540"/>
      <c r="F544" s="540"/>
      <c r="G544" s="449"/>
      <c r="H544" s="541"/>
      <c r="I544" s="449"/>
      <c r="J544" s="449"/>
      <c r="K544" s="449"/>
      <c r="L544" s="449"/>
      <c r="M544" s="449"/>
      <c r="N544" s="449"/>
      <c r="O544" s="449"/>
      <c r="P544" s="449"/>
      <c r="Q544" s="449"/>
      <c r="R544" s="449"/>
      <c r="S544" s="449"/>
      <c r="T544" s="449"/>
      <c r="U544" s="449"/>
    </row>
    <row r="545" spans="1:21" ht="18.75">
      <c r="A545" s="449"/>
      <c r="B545" s="465"/>
      <c r="C545" s="449"/>
      <c r="D545" s="539"/>
      <c r="E545" s="540"/>
      <c r="F545" s="540"/>
      <c r="G545" s="449"/>
      <c r="H545" s="541"/>
      <c r="I545" s="449"/>
      <c r="J545" s="449"/>
      <c r="K545" s="449"/>
      <c r="L545" s="449"/>
      <c r="M545" s="449"/>
      <c r="N545" s="449"/>
      <c r="O545" s="449"/>
      <c r="P545" s="449"/>
      <c r="Q545" s="449"/>
      <c r="R545" s="449"/>
      <c r="S545" s="449"/>
      <c r="T545" s="449"/>
      <c r="U545" s="449"/>
    </row>
    <row r="546" spans="1:21" ht="18.75">
      <c r="A546" s="449"/>
      <c r="B546" s="465"/>
      <c r="C546" s="449"/>
      <c r="D546" s="539"/>
      <c r="E546" s="540"/>
      <c r="F546" s="540"/>
      <c r="G546" s="449"/>
      <c r="H546" s="541"/>
      <c r="I546" s="449"/>
      <c r="J546" s="449"/>
      <c r="K546" s="449"/>
      <c r="L546" s="449"/>
      <c r="M546" s="449"/>
      <c r="N546" s="449"/>
      <c r="O546" s="449"/>
      <c r="P546" s="449"/>
      <c r="Q546" s="449"/>
      <c r="R546" s="449"/>
      <c r="S546" s="449"/>
      <c r="T546" s="449"/>
      <c r="U546" s="449"/>
    </row>
    <row r="547" spans="1:21" ht="18.75">
      <c r="A547" s="449"/>
      <c r="B547" s="465"/>
      <c r="C547" s="449"/>
      <c r="D547" s="539"/>
      <c r="E547" s="540"/>
      <c r="F547" s="540"/>
      <c r="G547" s="449"/>
      <c r="H547" s="541"/>
      <c r="I547" s="449"/>
      <c r="J547" s="449"/>
      <c r="K547" s="449"/>
      <c r="L547" s="449"/>
      <c r="M547" s="449"/>
      <c r="N547" s="449"/>
      <c r="O547" s="449"/>
      <c r="P547" s="449"/>
      <c r="Q547" s="449"/>
      <c r="R547" s="449"/>
      <c r="S547" s="449"/>
      <c r="T547" s="449"/>
      <c r="U547" s="449"/>
    </row>
    <row r="548" spans="1:21" ht="18.75">
      <c r="A548" s="449"/>
      <c r="B548" s="465"/>
      <c r="C548" s="449"/>
      <c r="D548" s="539"/>
      <c r="E548" s="540"/>
      <c r="F548" s="540"/>
      <c r="G548" s="449"/>
      <c r="H548" s="541"/>
      <c r="I548" s="449"/>
      <c r="J548" s="449"/>
      <c r="K548" s="449"/>
      <c r="L548" s="449"/>
      <c r="M548" s="449"/>
      <c r="N548" s="449"/>
      <c r="O548" s="449"/>
      <c r="P548" s="449"/>
      <c r="Q548" s="449"/>
      <c r="R548" s="449"/>
      <c r="S548" s="449"/>
      <c r="T548" s="449"/>
      <c r="U548" s="449"/>
    </row>
    <row r="549" spans="1:21" ht="18.75">
      <c r="A549" s="449"/>
      <c r="B549" s="465"/>
      <c r="C549" s="449"/>
      <c r="D549" s="539"/>
      <c r="E549" s="540"/>
      <c r="F549" s="540"/>
      <c r="G549" s="449"/>
      <c r="H549" s="541"/>
      <c r="I549" s="449"/>
      <c r="J549" s="449"/>
      <c r="K549" s="449"/>
      <c r="L549" s="449"/>
      <c r="M549" s="449"/>
      <c r="N549" s="449"/>
      <c r="O549" s="449"/>
      <c r="P549" s="449"/>
      <c r="Q549" s="449"/>
      <c r="R549" s="449"/>
      <c r="S549" s="449"/>
      <c r="T549" s="449"/>
      <c r="U549" s="449"/>
    </row>
    <row r="550" spans="1:21" ht="18.75">
      <c r="A550" s="449"/>
      <c r="B550" s="465"/>
      <c r="C550" s="449"/>
      <c r="D550" s="539"/>
      <c r="E550" s="540"/>
      <c r="F550" s="540"/>
      <c r="G550" s="449"/>
      <c r="H550" s="541"/>
      <c r="I550" s="449"/>
      <c r="J550" s="449"/>
      <c r="K550" s="449"/>
      <c r="L550" s="449"/>
      <c r="M550" s="449"/>
      <c r="N550" s="449"/>
      <c r="O550" s="449"/>
      <c r="P550" s="449"/>
      <c r="Q550" s="449"/>
      <c r="R550" s="449"/>
      <c r="S550" s="449"/>
      <c r="T550" s="449"/>
      <c r="U550" s="449"/>
    </row>
    <row r="551" spans="1:21" ht="18.75">
      <c r="A551" s="449"/>
      <c r="B551" s="465"/>
      <c r="C551" s="449"/>
      <c r="D551" s="539"/>
      <c r="E551" s="540"/>
      <c r="F551" s="540"/>
      <c r="G551" s="449"/>
      <c r="H551" s="541"/>
      <c r="I551" s="449"/>
      <c r="J551" s="449"/>
      <c r="K551" s="449"/>
      <c r="L551" s="449"/>
      <c r="M551" s="449"/>
      <c r="N551" s="449"/>
      <c r="O551" s="449"/>
      <c r="P551" s="449"/>
      <c r="Q551" s="449"/>
      <c r="R551" s="449"/>
      <c r="S551" s="449"/>
      <c r="T551" s="449"/>
      <c r="U551" s="449"/>
    </row>
    <row r="552" spans="1:21" ht="18.75">
      <c r="A552" s="449"/>
      <c r="B552" s="465"/>
      <c r="C552" s="449"/>
      <c r="D552" s="539"/>
      <c r="E552" s="540"/>
      <c r="F552" s="540"/>
      <c r="G552" s="449"/>
      <c r="H552" s="541"/>
      <c r="I552" s="449"/>
      <c r="J552" s="449"/>
      <c r="K552" s="449"/>
      <c r="L552" s="449"/>
      <c r="M552" s="449"/>
      <c r="N552" s="449"/>
      <c r="O552" s="449"/>
      <c r="P552" s="449"/>
      <c r="Q552" s="449"/>
      <c r="R552" s="449"/>
      <c r="S552" s="449"/>
      <c r="T552" s="449"/>
      <c r="U552" s="449"/>
    </row>
    <row r="553" spans="1:21" ht="18.75">
      <c r="A553" s="449"/>
      <c r="B553" s="465"/>
      <c r="C553" s="449"/>
      <c r="D553" s="539"/>
      <c r="E553" s="540"/>
      <c r="F553" s="540"/>
      <c r="G553" s="449"/>
      <c r="H553" s="541"/>
      <c r="I553" s="449"/>
      <c r="J553" s="449"/>
      <c r="K553" s="449"/>
      <c r="L553" s="449"/>
      <c r="M553" s="449"/>
      <c r="N553" s="449"/>
      <c r="O553" s="449"/>
      <c r="P553" s="449"/>
      <c r="Q553" s="449"/>
      <c r="R553" s="449"/>
      <c r="S553" s="449"/>
      <c r="T553" s="449"/>
      <c r="U553" s="449"/>
    </row>
    <row r="554" spans="1:21" ht="18.75">
      <c r="A554" s="449"/>
      <c r="B554" s="465"/>
      <c r="C554" s="449"/>
      <c r="D554" s="539"/>
      <c r="E554" s="540"/>
      <c r="F554" s="540"/>
      <c r="G554" s="449"/>
      <c r="H554" s="541"/>
      <c r="I554" s="449"/>
      <c r="J554" s="449"/>
      <c r="K554" s="449"/>
      <c r="L554" s="449"/>
      <c r="M554" s="449"/>
      <c r="N554" s="449"/>
      <c r="O554" s="449"/>
      <c r="P554" s="449"/>
      <c r="Q554" s="449"/>
      <c r="R554" s="449"/>
      <c r="S554" s="449"/>
      <c r="T554" s="449"/>
      <c r="U554" s="449"/>
    </row>
    <row r="555" spans="1:21" ht="18.75">
      <c r="A555" s="449"/>
      <c r="B555" s="465"/>
      <c r="C555" s="449"/>
      <c r="D555" s="539"/>
      <c r="E555" s="540"/>
      <c r="F555" s="540"/>
      <c r="G555" s="449"/>
      <c r="H555" s="541"/>
      <c r="I555" s="449"/>
      <c r="J555" s="449"/>
      <c r="K555" s="449"/>
      <c r="L555" s="449"/>
      <c r="M555" s="449"/>
      <c r="N555" s="449"/>
      <c r="O555" s="449"/>
      <c r="P555" s="449"/>
      <c r="Q555" s="449"/>
      <c r="R555" s="449"/>
      <c r="S555" s="449"/>
      <c r="T555" s="449"/>
      <c r="U555" s="449"/>
    </row>
    <row r="556" spans="1:21" ht="18.75">
      <c r="A556" s="449"/>
      <c r="B556" s="465"/>
      <c r="C556" s="449"/>
      <c r="D556" s="539"/>
      <c r="E556" s="540"/>
      <c r="F556" s="540"/>
      <c r="G556" s="449"/>
      <c r="H556" s="541"/>
      <c r="I556" s="449"/>
      <c r="J556" s="449"/>
      <c r="K556" s="449"/>
      <c r="L556" s="449"/>
      <c r="M556" s="449"/>
      <c r="N556" s="449"/>
      <c r="O556" s="449"/>
      <c r="P556" s="449"/>
      <c r="Q556" s="449"/>
      <c r="R556" s="449"/>
      <c r="S556" s="449"/>
      <c r="T556" s="449"/>
      <c r="U556" s="449"/>
    </row>
    <row r="557" spans="1:21" ht="18.75">
      <c r="A557" s="449"/>
      <c r="B557" s="465"/>
      <c r="C557" s="449"/>
      <c r="D557" s="539"/>
      <c r="E557" s="540"/>
      <c r="F557" s="540"/>
      <c r="G557" s="449"/>
      <c r="H557" s="541"/>
      <c r="I557" s="449"/>
      <c r="J557" s="449"/>
      <c r="K557" s="449"/>
      <c r="L557" s="449"/>
      <c r="M557" s="449"/>
      <c r="N557" s="449"/>
      <c r="O557" s="449"/>
      <c r="P557" s="449"/>
      <c r="Q557" s="449"/>
      <c r="R557" s="449"/>
      <c r="S557" s="449"/>
      <c r="T557" s="449"/>
      <c r="U557" s="449"/>
    </row>
    <row r="558" spans="1:21" ht="18.75">
      <c r="A558" s="449"/>
      <c r="B558" s="465"/>
      <c r="C558" s="449"/>
      <c r="D558" s="539"/>
      <c r="E558" s="540"/>
      <c r="F558" s="540"/>
      <c r="G558" s="449"/>
      <c r="H558" s="541"/>
      <c r="I558" s="449"/>
      <c r="J558" s="449"/>
      <c r="K558" s="449"/>
      <c r="L558" s="449"/>
      <c r="M558" s="449"/>
      <c r="N558" s="449"/>
      <c r="O558" s="449"/>
      <c r="P558" s="449"/>
      <c r="Q558" s="449"/>
      <c r="R558" s="449"/>
      <c r="S558" s="449"/>
      <c r="T558" s="449"/>
      <c r="U558" s="449"/>
    </row>
    <row r="559" spans="1:21" ht="18.75">
      <c r="A559" s="449"/>
      <c r="B559" s="465"/>
      <c r="C559" s="449"/>
      <c r="D559" s="539"/>
      <c r="E559" s="540"/>
      <c r="F559" s="540"/>
      <c r="G559" s="449"/>
      <c r="H559" s="541"/>
      <c r="I559" s="449"/>
      <c r="J559" s="449"/>
      <c r="K559" s="449"/>
      <c r="L559" s="449"/>
      <c r="M559" s="449"/>
      <c r="N559" s="449"/>
      <c r="O559" s="449"/>
      <c r="P559" s="449"/>
      <c r="Q559" s="449"/>
      <c r="R559" s="449"/>
      <c r="S559" s="449"/>
      <c r="T559" s="449"/>
      <c r="U559" s="449"/>
    </row>
    <row r="560" spans="1:21" ht="18.75">
      <c r="A560" s="449"/>
      <c r="B560" s="465"/>
      <c r="C560" s="449"/>
      <c r="D560" s="539"/>
      <c r="E560" s="540"/>
      <c r="F560" s="540"/>
      <c r="G560" s="449"/>
      <c r="H560" s="541"/>
      <c r="I560" s="449"/>
      <c r="J560" s="449"/>
      <c r="K560" s="449"/>
      <c r="L560" s="449"/>
      <c r="M560" s="449"/>
      <c r="N560" s="449"/>
      <c r="O560" s="449"/>
      <c r="P560" s="449"/>
      <c r="Q560" s="449"/>
      <c r="R560" s="449"/>
      <c r="S560" s="449"/>
      <c r="T560" s="449"/>
      <c r="U560" s="449"/>
    </row>
    <row r="561" spans="1:21" ht="18.75">
      <c r="A561" s="449"/>
      <c r="B561" s="465"/>
      <c r="C561" s="449"/>
      <c r="D561" s="539"/>
      <c r="E561" s="540"/>
      <c r="F561" s="540"/>
      <c r="G561" s="449"/>
      <c r="H561" s="541"/>
      <c r="I561" s="449"/>
      <c r="J561" s="449"/>
      <c r="K561" s="449"/>
      <c r="L561" s="449"/>
      <c r="M561" s="449"/>
      <c r="N561" s="449"/>
      <c r="O561" s="449"/>
      <c r="P561" s="449"/>
      <c r="Q561" s="449"/>
      <c r="R561" s="449"/>
      <c r="S561" s="449"/>
      <c r="T561" s="449"/>
      <c r="U561" s="449"/>
    </row>
    <row r="562" spans="1:21" ht="18.75">
      <c r="A562" s="449"/>
      <c r="B562" s="465"/>
      <c r="C562" s="449"/>
      <c r="D562" s="539"/>
      <c r="E562" s="540"/>
      <c r="F562" s="540"/>
      <c r="G562" s="449"/>
      <c r="H562" s="541"/>
      <c r="I562" s="449"/>
      <c r="J562" s="449"/>
      <c r="K562" s="449"/>
      <c r="L562" s="449"/>
      <c r="M562" s="449"/>
      <c r="N562" s="449"/>
      <c r="O562" s="449"/>
      <c r="P562" s="449"/>
      <c r="Q562" s="449"/>
      <c r="R562" s="449"/>
      <c r="S562" s="449"/>
      <c r="T562" s="449"/>
      <c r="U562" s="449"/>
    </row>
    <row r="563" spans="1:21" ht="18.75">
      <c r="A563" s="449"/>
      <c r="B563" s="465"/>
      <c r="C563" s="449"/>
      <c r="D563" s="539"/>
      <c r="E563" s="540"/>
      <c r="F563" s="540"/>
      <c r="G563" s="449"/>
      <c r="H563" s="541"/>
      <c r="I563" s="449"/>
      <c r="J563" s="449"/>
      <c r="K563" s="449"/>
      <c r="L563" s="449"/>
      <c r="M563" s="449"/>
      <c r="N563" s="449"/>
      <c r="O563" s="449"/>
      <c r="P563" s="449"/>
      <c r="Q563" s="449"/>
      <c r="R563" s="449"/>
      <c r="S563" s="449"/>
      <c r="T563" s="449"/>
      <c r="U563" s="449"/>
    </row>
    <row r="564" spans="1:21" ht="18.75">
      <c r="A564" s="449"/>
      <c r="B564" s="465"/>
      <c r="C564" s="449"/>
      <c r="D564" s="539"/>
      <c r="E564" s="540"/>
      <c r="F564" s="540"/>
      <c r="G564" s="449"/>
      <c r="H564" s="541"/>
      <c r="I564" s="449"/>
      <c r="J564" s="449"/>
      <c r="K564" s="449"/>
      <c r="L564" s="449"/>
      <c r="M564" s="449"/>
      <c r="N564" s="449"/>
      <c r="O564" s="449"/>
      <c r="P564" s="449"/>
      <c r="Q564" s="449"/>
      <c r="R564" s="449"/>
      <c r="S564" s="449"/>
      <c r="T564" s="449"/>
      <c r="U564" s="449"/>
    </row>
    <row r="565" spans="1:21" ht="18.75">
      <c r="A565" s="449"/>
      <c r="B565" s="465"/>
      <c r="C565" s="449"/>
      <c r="D565" s="539"/>
      <c r="E565" s="540"/>
      <c r="F565" s="540"/>
      <c r="G565" s="449"/>
      <c r="H565" s="541"/>
      <c r="I565" s="449"/>
      <c r="J565" s="449"/>
      <c r="K565" s="449"/>
      <c r="L565" s="449"/>
      <c r="M565" s="449"/>
      <c r="N565" s="449"/>
      <c r="O565" s="449"/>
      <c r="P565" s="449"/>
      <c r="Q565" s="449"/>
      <c r="R565" s="449"/>
      <c r="S565" s="449"/>
      <c r="T565" s="449"/>
      <c r="U565" s="449"/>
    </row>
    <row r="566" spans="1:21" ht="18.75">
      <c r="A566" s="449"/>
      <c r="B566" s="465"/>
      <c r="C566" s="449"/>
      <c r="D566" s="539"/>
      <c r="E566" s="540"/>
      <c r="F566" s="540"/>
      <c r="G566" s="449"/>
      <c r="H566" s="541"/>
      <c r="I566" s="449"/>
      <c r="J566" s="449"/>
      <c r="K566" s="449"/>
      <c r="L566" s="449"/>
      <c r="M566" s="449"/>
      <c r="N566" s="449"/>
      <c r="O566" s="449"/>
      <c r="P566" s="449"/>
      <c r="Q566" s="449"/>
      <c r="R566" s="449"/>
      <c r="S566" s="449"/>
      <c r="T566" s="449"/>
      <c r="U566" s="449"/>
    </row>
    <row r="567" spans="1:21" ht="18.75">
      <c r="A567" s="449"/>
      <c r="B567" s="465"/>
      <c r="C567" s="449"/>
      <c r="D567" s="539"/>
      <c r="E567" s="540"/>
      <c r="F567" s="540"/>
      <c r="G567" s="449"/>
      <c r="H567" s="541"/>
      <c r="I567" s="449"/>
      <c r="J567" s="449"/>
      <c r="K567" s="449"/>
      <c r="L567" s="449"/>
      <c r="M567" s="449"/>
      <c r="N567" s="449"/>
      <c r="O567" s="449"/>
      <c r="P567" s="449"/>
      <c r="Q567" s="449"/>
      <c r="R567" s="449"/>
      <c r="S567" s="449"/>
      <c r="T567" s="449"/>
      <c r="U567" s="449"/>
    </row>
    <row r="568" spans="1:21" ht="18.75">
      <c r="A568" s="449"/>
      <c r="B568" s="465"/>
      <c r="C568" s="449"/>
      <c r="D568" s="539"/>
      <c r="E568" s="540"/>
      <c r="F568" s="540"/>
      <c r="G568" s="449"/>
      <c r="H568" s="541"/>
      <c r="I568" s="449"/>
      <c r="J568" s="449"/>
      <c r="K568" s="449"/>
      <c r="L568" s="449"/>
      <c r="M568" s="449"/>
      <c r="N568" s="449"/>
      <c r="O568" s="449"/>
      <c r="P568" s="449"/>
      <c r="Q568" s="449"/>
      <c r="R568" s="449"/>
      <c r="S568" s="449"/>
      <c r="T568" s="449"/>
      <c r="U568" s="449"/>
    </row>
    <row r="569" spans="1:21" ht="18.75">
      <c r="A569" s="449"/>
      <c r="B569" s="465"/>
      <c r="C569" s="449"/>
      <c r="D569" s="539"/>
      <c r="E569" s="540"/>
      <c r="F569" s="540"/>
      <c r="G569" s="449"/>
      <c r="H569" s="541"/>
      <c r="I569" s="449"/>
      <c r="J569" s="449"/>
      <c r="K569" s="449"/>
      <c r="L569" s="449"/>
      <c r="M569" s="449"/>
      <c r="N569" s="449"/>
      <c r="O569" s="449"/>
      <c r="P569" s="449"/>
      <c r="Q569" s="449"/>
      <c r="R569" s="449"/>
      <c r="S569" s="449"/>
      <c r="T569" s="449"/>
      <c r="U569" s="449"/>
    </row>
    <row r="570" spans="1:21" ht="18.75">
      <c r="A570" s="449"/>
      <c r="B570" s="465"/>
      <c r="C570" s="449"/>
      <c r="D570" s="539"/>
      <c r="E570" s="540"/>
      <c r="F570" s="540"/>
      <c r="G570" s="449"/>
      <c r="H570" s="541"/>
      <c r="I570" s="449"/>
      <c r="J570" s="449"/>
      <c r="K570" s="449"/>
      <c r="L570" s="449"/>
      <c r="M570" s="449"/>
      <c r="N570" s="449"/>
      <c r="O570" s="449"/>
      <c r="P570" s="449"/>
      <c r="Q570" s="449"/>
      <c r="R570" s="449"/>
      <c r="S570" s="449"/>
      <c r="T570" s="449"/>
      <c r="U570" s="449"/>
    </row>
    <row r="571" spans="1:21" ht="18.75">
      <c r="A571" s="449"/>
      <c r="B571" s="465"/>
      <c r="C571" s="449"/>
      <c r="D571" s="539"/>
      <c r="E571" s="540"/>
      <c r="F571" s="540"/>
      <c r="G571" s="449"/>
      <c r="H571" s="541"/>
      <c r="I571" s="449"/>
      <c r="J571" s="449"/>
      <c r="K571" s="449"/>
      <c r="L571" s="449"/>
      <c r="M571" s="449"/>
      <c r="N571" s="449"/>
      <c r="O571" s="449"/>
      <c r="P571" s="449"/>
      <c r="Q571" s="449"/>
      <c r="R571" s="449"/>
      <c r="S571" s="449"/>
      <c r="T571" s="449"/>
      <c r="U571" s="449"/>
    </row>
    <row r="572" spans="1:21" ht="18.75">
      <c r="A572" s="449"/>
      <c r="B572" s="465"/>
      <c r="C572" s="449"/>
      <c r="D572" s="539"/>
      <c r="E572" s="540"/>
      <c r="F572" s="540"/>
      <c r="G572" s="449"/>
      <c r="H572" s="541"/>
      <c r="I572" s="449"/>
      <c r="J572" s="449"/>
      <c r="K572" s="449"/>
      <c r="L572" s="449"/>
      <c r="M572" s="449"/>
      <c r="N572" s="449"/>
      <c r="O572" s="449"/>
      <c r="P572" s="449"/>
      <c r="Q572" s="449"/>
      <c r="R572" s="449"/>
      <c r="S572" s="449"/>
      <c r="T572" s="449"/>
      <c r="U572" s="449"/>
    </row>
    <row r="573" spans="1:21" ht="18.75">
      <c r="A573" s="449"/>
      <c r="B573" s="465"/>
      <c r="C573" s="449"/>
      <c r="D573" s="539"/>
      <c r="E573" s="540"/>
      <c r="F573" s="540"/>
      <c r="G573" s="449"/>
      <c r="H573" s="541"/>
      <c r="I573" s="449"/>
      <c r="J573" s="449"/>
      <c r="K573" s="449"/>
      <c r="L573" s="449"/>
      <c r="M573" s="449"/>
      <c r="N573" s="449"/>
      <c r="O573" s="449"/>
      <c r="P573" s="449"/>
      <c r="Q573" s="449"/>
      <c r="R573" s="449"/>
      <c r="S573" s="449"/>
      <c r="T573" s="449"/>
      <c r="U573" s="449"/>
    </row>
    <row r="574" spans="1:21" ht="18.75">
      <c r="A574" s="449"/>
      <c r="B574" s="465"/>
      <c r="C574" s="449"/>
      <c r="D574" s="539"/>
      <c r="E574" s="540"/>
      <c r="F574" s="540"/>
      <c r="G574" s="449"/>
      <c r="H574" s="541"/>
      <c r="I574" s="449"/>
      <c r="J574" s="449"/>
      <c r="K574" s="449"/>
      <c r="L574" s="449"/>
      <c r="M574" s="449"/>
      <c r="N574" s="449"/>
      <c r="O574" s="449"/>
      <c r="P574" s="449"/>
      <c r="Q574" s="449"/>
      <c r="R574" s="449"/>
      <c r="S574" s="449"/>
      <c r="T574" s="449"/>
      <c r="U574" s="449"/>
    </row>
    <row r="575" spans="1:21" ht="18.75">
      <c r="A575" s="449"/>
      <c r="B575" s="465"/>
      <c r="C575" s="449"/>
      <c r="D575" s="539"/>
      <c r="E575" s="540"/>
      <c r="F575" s="540"/>
      <c r="G575" s="449"/>
      <c r="H575" s="541"/>
      <c r="I575" s="449"/>
      <c r="J575" s="449"/>
      <c r="K575" s="449"/>
      <c r="L575" s="449"/>
      <c r="M575" s="449"/>
      <c r="N575" s="449"/>
      <c r="O575" s="449"/>
      <c r="P575" s="449"/>
      <c r="Q575" s="449"/>
      <c r="R575" s="449"/>
      <c r="S575" s="449"/>
      <c r="T575" s="449"/>
      <c r="U575" s="449"/>
    </row>
    <row r="576" spans="1:21" ht="18.75">
      <c r="A576" s="449"/>
      <c r="B576" s="465"/>
      <c r="C576" s="449"/>
      <c r="D576" s="539"/>
      <c r="E576" s="540"/>
      <c r="F576" s="540"/>
      <c r="G576" s="449"/>
      <c r="H576" s="541"/>
      <c r="I576" s="449"/>
      <c r="J576" s="449"/>
      <c r="K576" s="449"/>
      <c r="L576" s="449"/>
      <c r="M576" s="449"/>
      <c r="N576" s="449"/>
      <c r="O576" s="449"/>
      <c r="P576" s="449"/>
      <c r="Q576" s="449"/>
      <c r="R576" s="449"/>
      <c r="S576" s="449"/>
      <c r="T576" s="449"/>
      <c r="U576" s="449"/>
    </row>
    <row r="577" spans="1:21" ht="18.75">
      <c r="A577" s="449"/>
      <c r="B577" s="465"/>
      <c r="C577" s="449"/>
      <c r="D577" s="539"/>
      <c r="E577" s="540"/>
      <c r="F577" s="540"/>
      <c r="G577" s="449"/>
      <c r="H577" s="541"/>
      <c r="I577" s="449"/>
      <c r="J577" s="449"/>
      <c r="K577" s="449"/>
      <c r="L577" s="449"/>
      <c r="M577" s="449"/>
      <c r="N577" s="449"/>
      <c r="O577" s="449"/>
      <c r="P577" s="449"/>
      <c r="Q577" s="449"/>
      <c r="R577" s="449"/>
      <c r="S577" s="449"/>
      <c r="T577" s="449"/>
      <c r="U577" s="449"/>
    </row>
    <row r="578" spans="1:21" ht="18.75">
      <c r="A578" s="449"/>
      <c r="B578" s="465"/>
      <c r="C578" s="449"/>
      <c r="D578" s="539"/>
      <c r="E578" s="540"/>
      <c r="F578" s="540"/>
      <c r="G578" s="449"/>
      <c r="H578" s="541"/>
      <c r="I578" s="449"/>
      <c r="J578" s="449"/>
      <c r="K578" s="449"/>
      <c r="L578" s="449"/>
      <c r="M578" s="449"/>
      <c r="N578" s="449"/>
      <c r="O578" s="449"/>
      <c r="P578" s="449"/>
      <c r="Q578" s="449"/>
      <c r="R578" s="449"/>
      <c r="S578" s="449"/>
      <c r="T578" s="449"/>
      <c r="U578" s="449"/>
    </row>
    <row r="579" spans="1:21" ht="18.75">
      <c r="A579" s="449"/>
      <c r="B579" s="465"/>
      <c r="C579" s="449"/>
      <c r="D579" s="539"/>
      <c r="E579" s="540"/>
      <c r="F579" s="540"/>
      <c r="G579" s="449"/>
      <c r="H579" s="541"/>
      <c r="I579" s="449"/>
      <c r="J579" s="449"/>
      <c r="K579" s="449"/>
      <c r="L579" s="449"/>
      <c r="M579" s="449"/>
      <c r="N579" s="449"/>
      <c r="O579" s="449"/>
      <c r="P579" s="449"/>
      <c r="Q579" s="449"/>
      <c r="R579" s="449"/>
      <c r="S579" s="449"/>
      <c r="T579" s="449"/>
      <c r="U579" s="449"/>
    </row>
    <row r="580" spans="1:21" ht="18.75">
      <c r="A580" s="449"/>
      <c r="B580" s="465"/>
      <c r="C580" s="449"/>
      <c r="D580" s="539"/>
      <c r="E580" s="540"/>
      <c r="F580" s="540"/>
      <c r="G580" s="449"/>
      <c r="H580" s="541"/>
      <c r="I580" s="449"/>
      <c r="J580" s="449"/>
      <c r="K580" s="449"/>
      <c r="L580" s="449"/>
      <c r="M580" s="449"/>
      <c r="N580" s="449"/>
      <c r="O580" s="449"/>
      <c r="P580" s="449"/>
      <c r="Q580" s="449"/>
      <c r="R580" s="449"/>
      <c r="S580" s="449"/>
      <c r="T580" s="449"/>
      <c r="U580" s="449"/>
    </row>
    <row r="581" spans="1:21" ht="18.75">
      <c r="A581" s="449"/>
      <c r="B581" s="465"/>
      <c r="C581" s="449"/>
      <c r="D581" s="539"/>
      <c r="E581" s="540"/>
      <c r="F581" s="540"/>
      <c r="G581" s="449"/>
      <c r="H581" s="541"/>
      <c r="I581" s="449"/>
      <c r="J581" s="449"/>
      <c r="K581" s="449"/>
      <c r="L581" s="449"/>
      <c r="M581" s="449"/>
      <c r="N581" s="449"/>
      <c r="O581" s="449"/>
      <c r="P581" s="449"/>
      <c r="Q581" s="449"/>
      <c r="R581" s="449"/>
      <c r="S581" s="449"/>
      <c r="T581" s="449"/>
      <c r="U581" s="449"/>
    </row>
    <row r="582" spans="1:21" ht="18.75">
      <c r="A582" s="449"/>
      <c r="B582" s="465"/>
      <c r="C582" s="449"/>
      <c r="D582" s="539"/>
      <c r="E582" s="540"/>
      <c r="F582" s="540"/>
      <c r="G582" s="449"/>
      <c r="H582" s="541"/>
      <c r="I582" s="449"/>
      <c r="J582" s="449"/>
      <c r="K582" s="449"/>
      <c r="L582" s="449"/>
      <c r="M582" s="449"/>
      <c r="N582" s="449"/>
      <c r="O582" s="449"/>
      <c r="P582" s="449"/>
      <c r="Q582" s="449"/>
      <c r="R582" s="449"/>
      <c r="S582" s="449"/>
      <c r="T582" s="449"/>
      <c r="U582" s="449"/>
    </row>
    <row r="583" spans="1:21" ht="18.75">
      <c r="A583" s="449"/>
      <c r="B583" s="465"/>
      <c r="C583" s="449"/>
      <c r="D583" s="539"/>
      <c r="E583" s="540"/>
      <c r="F583" s="540"/>
      <c r="G583" s="449"/>
      <c r="H583" s="541"/>
      <c r="I583" s="449"/>
      <c r="J583" s="449"/>
      <c r="K583" s="449"/>
      <c r="L583" s="449"/>
      <c r="M583" s="449"/>
      <c r="N583" s="449"/>
      <c r="O583" s="449"/>
      <c r="P583" s="449"/>
      <c r="Q583" s="449"/>
      <c r="R583" s="449"/>
      <c r="S583" s="449"/>
      <c r="T583" s="449"/>
      <c r="U583" s="449"/>
    </row>
    <row r="584" spans="1:21" ht="18.75">
      <c r="A584" s="449"/>
      <c r="B584" s="465"/>
      <c r="C584" s="449"/>
      <c r="D584" s="539"/>
      <c r="E584" s="540"/>
      <c r="F584" s="540"/>
      <c r="G584" s="449"/>
      <c r="H584" s="541"/>
      <c r="I584" s="449"/>
      <c r="J584" s="449"/>
      <c r="K584" s="449"/>
      <c r="L584" s="449"/>
      <c r="M584" s="449"/>
      <c r="N584" s="449"/>
      <c r="O584" s="449"/>
      <c r="P584" s="449"/>
      <c r="Q584" s="449"/>
      <c r="R584" s="449"/>
      <c r="S584" s="449"/>
      <c r="T584" s="449"/>
      <c r="U584" s="449"/>
    </row>
    <row r="585" spans="1:21" ht="18.75">
      <c r="A585" s="449"/>
      <c r="B585" s="465"/>
      <c r="C585" s="449"/>
      <c r="D585" s="539"/>
      <c r="E585" s="540"/>
      <c r="F585" s="540"/>
      <c r="G585" s="449"/>
      <c r="H585" s="541"/>
      <c r="I585" s="449"/>
      <c r="J585" s="449"/>
      <c r="K585" s="449"/>
      <c r="L585" s="449"/>
      <c r="M585" s="449"/>
      <c r="N585" s="449"/>
      <c r="O585" s="449"/>
      <c r="P585" s="449"/>
      <c r="Q585" s="449"/>
      <c r="R585" s="449"/>
      <c r="S585" s="449"/>
      <c r="T585" s="449"/>
      <c r="U585" s="449"/>
    </row>
  </sheetData>
  <autoFilter ref="A1:J428">
    <filterColumn colId="7">
      <customFilters>
        <customFilter operator="notEqual" val=" "/>
      </customFilters>
    </filterColumn>
  </autoFilter>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sheetPr enableFormatConditionsCalculation="0">
    <tabColor theme="6" tint="-0.249977111117893"/>
  </sheetPr>
  <dimension ref="A1:U585"/>
  <sheetViews>
    <sheetView topLeftCell="A423" zoomScale="70" zoomScaleNormal="70" zoomScalePageLayoutView="70" workbookViewId="0">
      <selection activeCell="H429" sqref="H429"/>
    </sheetView>
  </sheetViews>
  <sheetFormatPr baseColWidth="10" defaultRowHeight="15"/>
  <cols>
    <col min="1" max="1" width="8.7109375" style="515" customWidth="1"/>
    <col min="2" max="2" width="56" style="84" customWidth="1"/>
    <col min="3" max="3" width="29.42578125" style="26" customWidth="1"/>
    <col min="4" max="4" width="18" style="516" customWidth="1"/>
    <col min="5" max="5" width="20.7109375" style="517" customWidth="1"/>
    <col min="6" max="6" width="11.42578125" style="517" customWidth="1"/>
    <col min="7" max="7" width="24.140625" style="518" customWidth="1"/>
    <col min="8" max="8" width="23.28515625" style="519" bestFit="1" customWidth="1"/>
    <col min="9" max="9" width="26.85546875" style="26" customWidth="1"/>
    <col min="10" max="10" width="30" style="26" customWidth="1"/>
  </cols>
  <sheetData>
    <row r="1" spans="1:21" s="48" customFormat="1" ht="57" thickBot="1">
      <c r="A1" s="434" t="s">
        <v>3</v>
      </c>
      <c r="B1" s="435" t="s">
        <v>4</v>
      </c>
      <c r="C1" s="436" t="s">
        <v>6</v>
      </c>
      <c r="D1" s="70" t="s">
        <v>5</v>
      </c>
      <c r="E1" s="437" t="s">
        <v>377</v>
      </c>
      <c r="F1" s="438" t="s">
        <v>378</v>
      </c>
      <c r="G1" s="439" t="s">
        <v>379</v>
      </c>
      <c r="H1" s="440" t="s">
        <v>15</v>
      </c>
      <c r="I1" s="441" t="s">
        <v>380</v>
      </c>
      <c r="J1" s="442" t="s">
        <v>360</v>
      </c>
    </row>
    <row r="2" spans="1:21" ht="18.75">
      <c r="A2" s="443">
        <v>1</v>
      </c>
      <c r="B2" s="71" t="s">
        <v>31</v>
      </c>
      <c r="C2" s="72" t="s">
        <v>303</v>
      </c>
      <c r="D2" s="444">
        <v>4</v>
      </c>
      <c r="E2" s="445"/>
      <c r="F2" s="446"/>
      <c r="G2" s="447">
        <v>0</v>
      </c>
      <c r="H2" s="448">
        <v>0</v>
      </c>
      <c r="I2" s="75"/>
      <c r="J2" s="75"/>
      <c r="K2" s="449"/>
      <c r="L2" s="449"/>
      <c r="M2" s="449"/>
      <c r="N2" s="449"/>
      <c r="O2" s="449"/>
      <c r="P2" s="449"/>
      <c r="Q2" s="449"/>
      <c r="R2" s="449"/>
      <c r="S2" s="449"/>
      <c r="T2" s="449"/>
      <c r="U2" s="449"/>
    </row>
    <row r="3" spans="1:21" ht="18.75">
      <c r="A3" s="450">
        <v>2</v>
      </c>
      <c r="B3" s="451" t="s">
        <v>32</v>
      </c>
      <c r="C3" s="452" t="s">
        <v>304</v>
      </c>
      <c r="D3" s="453">
        <v>40</v>
      </c>
      <c r="E3" s="454">
        <v>6132</v>
      </c>
      <c r="F3" s="455">
        <v>981.12</v>
      </c>
      <c r="G3" s="456">
        <v>7113.12</v>
      </c>
      <c r="H3" s="457">
        <v>284524.79999999999</v>
      </c>
      <c r="I3" s="458" t="s">
        <v>1369</v>
      </c>
      <c r="J3" s="458" t="s">
        <v>1370</v>
      </c>
      <c r="K3" s="449"/>
      <c r="L3" s="449"/>
      <c r="M3" s="449"/>
      <c r="N3" s="449"/>
      <c r="O3" s="449"/>
      <c r="P3" s="449"/>
      <c r="Q3" s="449"/>
      <c r="R3" s="449"/>
      <c r="S3" s="449"/>
      <c r="T3" s="449"/>
      <c r="U3" s="449"/>
    </row>
    <row r="4" spans="1:21" ht="18.75">
      <c r="A4" s="450">
        <v>3</v>
      </c>
      <c r="B4" s="451" t="s">
        <v>33</v>
      </c>
      <c r="C4" s="452" t="s">
        <v>304</v>
      </c>
      <c r="D4" s="453">
        <v>8</v>
      </c>
      <c r="E4" s="454">
        <v>6132</v>
      </c>
      <c r="F4" s="455">
        <v>981.12</v>
      </c>
      <c r="G4" s="456">
        <v>7113.12</v>
      </c>
      <c r="H4" s="457">
        <v>56904.959999999999</v>
      </c>
      <c r="I4" s="458" t="s">
        <v>1369</v>
      </c>
      <c r="J4" s="458" t="s">
        <v>1370</v>
      </c>
      <c r="K4" s="449"/>
      <c r="L4" s="449"/>
      <c r="M4" s="449"/>
      <c r="N4" s="449"/>
      <c r="O4" s="449"/>
      <c r="P4" s="449"/>
      <c r="Q4" s="449"/>
      <c r="R4" s="449"/>
      <c r="S4" s="449"/>
      <c r="T4" s="449"/>
      <c r="U4" s="449"/>
    </row>
    <row r="5" spans="1:21" ht="18.75">
      <c r="A5" s="450">
        <v>4</v>
      </c>
      <c r="B5" s="451" t="s">
        <v>34</v>
      </c>
      <c r="C5" s="452" t="s">
        <v>304</v>
      </c>
      <c r="D5" s="453">
        <v>8</v>
      </c>
      <c r="E5" s="454">
        <v>6132</v>
      </c>
      <c r="F5" s="455">
        <v>981.12</v>
      </c>
      <c r="G5" s="456">
        <v>7113.12</v>
      </c>
      <c r="H5" s="457">
        <v>56904.959999999999</v>
      </c>
      <c r="I5" s="458" t="s">
        <v>1369</v>
      </c>
      <c r="J5" s="458" t="s">
        <v>1370</v>
      </c>
      <c r="K5" s="449"/>
      <c r="L5" s="449"/>
      <c r="M5" s="449"/>
      <c r="N5" s="449"/>
      <c r="O5" s="449"/>
      <c r="P5" s="449"/>
      <c r="Q5" s="449"/>
      <c r="R5" s="449"/>
      <c r="S5" s="449"/>
      <c r="T5" s="449"/>
      <c r="U5" s="449"/>
    </row>
    <row r="6" spans="1:21" ht="18.75">
      <c r="A6" s="450">
        <v>5</v>
      </c>
      <c r="B6" s="451" t="s">
        <v>35</v>
      </c>
      <c r="C6" s="452" t="s">
        <v>304</v>
      </c>
      <c r="D6" s="453">
        <v>8</v>
      </c>
      <c r="E6" s="454">
        <v>6132</v>
      </c>
      <c r="F6" s="455">
        <v>981.12</v>
      </c>
      <c r="G6" s="456">
        <v>7113.12</v>
      </c>
      <c r="H6" s="457">
        <v>56904.959999999999</v>
      </c>
      <c r="I6" s="458" t="s">
        <v>1369</v>
      </c>
      <c r="J6" s="458" t="s">
        <v>1370</v>
      </c>
      <c r="K6" s="449"/>
      <c r="L6" s="449"/>
      <c r="M6" s="449"/>
      <c r="N6" s="449"/>
      <c r="O6" s="449"/>
      <c r="P6" s="449"/>
      <c r="Q6" s="449"/>
      <c r="R6" s="449"/>
      <c r="S6" s="449"/>
      <c r="T6" s="449"/>
      <c r="U6" s="449"/>
    </row>
    <row r="7" spans="1:21" ht="18.75">
      <c r="A7" s="450">
        <v>6</v>
      </c>
      <c r="B7" s="451" t="s">
        <v>36</v>
      </c>
      <c r="C7" s="452" t="s">
        <v>304</v>
      </c>
      <c r="D7" s="453">
        <v>8</v>
      </c>
      <c r="E7" s="454">
        <v>6132</v>
      </c>
      <c r="F7" s="455">
        <v>981.12</v>
      </c>
      <c r="G7" s="456">
        <v>7113.12</v>
      </c>
      <c r="H7" s="457">
        <v>56904.959999999999</v>
      </c>
      <c r="I7" s="458" t="s">
        <v>1369</v>
      </c>
      <c r="J7" s="458" t="s">
        <v>1370</v>
      </c>
      <c r="K7" s="449"/>
      <c r="L7" s="449"/>
      <c r="M7" s="449"/>
      <c r="N7" s="449"/>
      <c r="O7" s="449"/>
      <c r="P7" s="449"/>
      <c r="Q7" s="449"/>
      <c r="R7" s="449"/>
      <c r="S7" s="449"/>
      <c r="T7" s="449"/>
      <c r="U7" s="449"/>
    </row>
    <row r="8" spans="1:21" ht="18.75">
      <c r="A8" s="450">
        <v>7</v>
      </c>
      <c r="B8" s="451" t="s">
        <v>37</v>
      </c>
      <c r="C8" s="452" t="s">
        <v>304</v>
      </c>
      <c r="D8" s="453">
        <v>16</v>
      </c>
      <c r="E8" s="454">
        <v>6132</v>
      </c>
      <c r="F8" s="455">
        <v>981.12</v>
      </c>
      <c r="G8" s="456">
        <v>7113.12</v>
      </c>
      <c r="H8" s="457">
        <v>113809.92</v>
      </c>
      <c r="I8" s="458" t="s">
        <v>1369</v>
      </c>
      <c r="J8" s="458" t="s">
        <v>1370</v>
      </c>
      <c r="K8" s="449"/>
      <c r="L8" s="449"/>
      <c r="M8" s="449"/>
      <c r="N8" s="449"/>
      <c r="O8" s="449"/>
      <c r="P8" s="449"/>
      <c r="Q8" s="449"/>
      <c r="R8" s="449"/>
      <c r="S8" s="449"/>
      <c r="T8" s="449"/>
      <c r="U8" s="449"/>
    </row>
    <row r="9" spans="1:21" ht="18.75">
      <c r="A9" s="450">
        <v>8</v>
      </c>
      <c r="B9" s="451" t="s">
        <v>38</v>
      </c>
      <c r="C9" s="452" t="s">
        <v>304</v>
      </c>
      <c r="D9" s="453">
        <v>8</v>
      </c>
      <c r="E9" s="454">
        <v>6132</v>
      </c>
      <c r="F9" s="455">
        <v>981.12</v>
      </c>
      <c r="G9" s="456">
        <v>7113.12</v>
      </c>
      <c r="H9" s="457">
        <v>56904.959999999999</v>
      </c>
      <c r="I9" s="458" t="s">
        <v>1369</v>
      </c>
      <c r="J9" s="458" t="s">
        <v>1370</v>
      </c>
      <c r="K9" s="449"/>
      <c r="L9" s="449"/>
      <c r="M9" s="449"/>
      <c r="N9" s="449"/>
      <c r="O9" s="449"/>
      <c r="P9" s="449"/>
      <c r="Q9" s="449"/>
      <c r="R9" s="449"/>
      <c r="S9" s="449"/>
      <c r="T9" s="449"/>
      <c r="U9" s="449"/>
    </row>
    <row r="10" spans="1:21" ht="18.75">
      <c r="A10" s="450">
        <v>9</v>
      </c>
      <c r="B10" s="451" t="s">
        <v>39</v>
      </c>
      <c r="C10" s="452" t="s">
        <v>304</v>
      </c>
      <c r="D10" s="453">
        <v>4</v>
      </c>
      <c r="E10" s="454">
        <v>6132</v>
      </c>
      <c r="F10" s="455">
        <v>981.12</v>
      </c>
      <c r="G10" s="456">
        <v>7113.12</v>
      </c>
      <c r="H10" s="457">
        <v>28452.48</v>
      </c>
      <c r="I10" s="458" t="s">
        <v>1369</v>
      </c>
      <c r="J10" s="458" t="s">
        <v>1370</v>
      </c>
      <c r="K10" s="449"/>
      <c r="L10" s="449"/>
      <c r="M10" s="449"/>
      <c r="N10" s="449"/>
      <c r="O10" s="449"/>
      <c r="P10" s="449"/>
      <c r="Q10" s="449"/>
      <c r="R10" s="449"/>
      <c r="S10" s="449"/>
      <c r="T10" s="449"/>
      <c r="U10" s="449"/>
    </row>
    <row r="11" spans="1:21" ht="18.75">
      <c r="A11" s="450">
        <v>10</v>
      </c>
      <c r="B11" s="451" t="s">
        <v>40</v>
      </c>
      <c r="C11" s="452" t="s">
        <v>304</v>
      </c>
      <c r="D11" s="453">
        <v>8</v>
      </c>
      <c r="E11" s="454">
        <v>6132</v>
      </c>
      <c r="F11" s="455">
        <v>981.12</v>
      </c>
      <c r="G11" s="456">
        <v>7113.12</v>
      </c>
      <c r="H11" s="457">
        <v>56904.959999999999</v>
      </c>
      <c r="I11" s="458" t="s">
        <v>1369</v>
      </c>
      <c r="J11" s="458" t="s">
        <v>1370</v>
      </c>
      <c r="K11" s="449"/>
      <c r="L11" s="449"/>
      <c r="M11" s="449"/>
      <c r="N11" s="449"/>
      <c r="O11" s="449"/>
      <c r="P11" s="449"/>
      <c r="Q11" s="449"/>
      <c r="R11" s="449"/>
      <c r="S11" s="449"/>
      <c r="T11" s="449"/>
      <c r="U11" s="449"/>
    </row>
    <row r="12" spans="1:21" ht="18.75">
      <c r="A12" s="459">
        <v>11</v>
      </c>
      <c r="B12" s="451" t="s">
        <v>41</v>
      </c>
      <c r="C12" s="77" t="s">
        <v>304</v>
      </c>
      <c r="D12" s="460">
        <v>8</v>
      </c>
      <c r="E12" s="461"/>
      <c r="F12" s="462"/>
      <c r="G12" s="463">
        <v>0</v>
      </c>
      <c r="H12" s="464">
        <v>0</v>
      </c>
      <c r="I12" s="80"/>
      <c r="J12" s="80"/>
      <c r="K12" s="449"/>
      <c r="L12" s="449"/>
      <c r="M12" s="449"/>
      <c r="N12" s="449"/>
      <c r="O12" s="449"/>
      <c r="P12" s="449"/>
      <c r="Q12" s="449"/>
      <c r="R12" s="449"/>
      <c r="S12" s="449"/>
      <c r="T12" s="449"/>
      <c r="U12" s="449"/>
    </row>
    <row r="13" spans="1:21" ht="18.75">
      <c r="A13" s="450">
        <v>12</v>
      </c>
      <c r="B13" s="451" t="s">
        <v>42</v>
      </c>
      <c r="C13" s="452" t="s">
        <v>304</v>
      </c>
      <c r="D13" s="453">
        <v>68</v>
      </c>
      <c r="E13" s="454">
        <v>6132</v>
      </c>
      <c r="F13" s="455">
        <v>981.12</v>
      </c>
      <c r="G13" s="456">
        <v>7113.12</v>
      </c>
      <c r="H13" s="457">
        <v>483692.16</v>
      </c>
      <c r="I13" s="458" t="s">
        <v>1369</v>
      </c>
      <c r="J13" s="458" t="s">
        <v>1370</v>
      </c>
      <c r="K13" s="449"/>
      <c r="L13" s="449"/>
      <c r="M13" s="449"/>
      <c r="N13" s="449"/>
      <c r="O13" s="449"/>
      <c r="P13" s="449"/>
      <c r="Q13" s="449"/>
      <c r="R13" s="449"/>
      <c r="S13" s="449"/>
      <c r="T13" s="449"/>
      <c r="U13" s="449"/>
    </row>
    <row r="14" spans="1:21" ht="18.75">
      <c r="A14" s="450">
        <v>13</v>
      </c>
      <c r="B14" s="451" t="s">
        <v>43</v>
      </c>
      <c r="C14" s="452" t="s">
        <v>304</v>
      </c>
      <c r="D14" s="453">
        <v>8</v>
      </c>
      <c r="E14" s="454">
        <v>6132</v>
      </c>
      <c r="F14" s="455">
        <v>981.12</v>
      </c>
      <c r="G14" s="456">
        <v>7113.12</v>
      </c>
      <c r="H14" s="457">
        <v>56904.959999999999</v>
      </c>
      <c r="I14" s="458" t="s">
        <v>1369</v>
      </c>
      <c r="J14" s="458" t="s">
        <v>1370</v>
      </c>
      <c r="K14" s="449"/>
      <c r="L14" s="449"/>
      <c r="M14" s="449"/>
      <c r="N14" s="449"/>
      <c r="O14" s="449"/>
      <c r="P14" s="449"/>
      <c r="Q14" s="449"/>
      <c r="R14" s="449"/>
      <c r="S14" s="449"/>
      <c r="T14" s="449"/>
      <c r="U14" s="449"/>
    </row>
    <row r="15" spans="1:21" ht="18.75">
      <c r="A15" s="450">
        <v>14</v>
      </c>
      <c r="B15" s="451" t="s">
        <v>44</v>
      </c>
      <c r="C15" s="452" t="s">
        <v>304</v>
      </c>
      <c r="D15" s="453">
        <v>8</v>
      </c>
      <c r="E15" s="454">
        <v>6132</v>
      </c>
      <c r="F15" s="455">
        <v>981.12</v>
      </c>
      <c r="G15" s="456">
        <v>7113.12</v>
      </c>
      <c r="H15" s="457">
        <v>56904.959999999999</v>
      </c>
      <c r="I15" s="458" t="s">
        <v>1369</v>
      </c>
      <c r="J15" s="458" t="s">
        <v>1370</v>
      </c>
      <c r="K15" s="449"/>
      <c r="L15" s="449"/>
      <c r="M15" s="449"/>
      <c r="N15" s="449"/>
      <c r="O15" s="449"/>
      <c r="P15" s="449"/>
      <c r="Q15" s="449"/>
      <c r="R15" s="449"/>
      <c r="S15" s="449"/>
      <c r="T15" s="449"/>
      <c r="U15" s="449"/>
    </row>
    <row r="16" spans="1:21" ht="37.5">
      <c r="A16" s="459">
        <v>15</v>
      </c>
      <c r="B16" s="76" t="s">
        <v>47</v>
      </c>
      <c r="C16" s="77" t="s">
        <v>304</v>
      </c>
      <c r="D16" s="460">
        <v>2</v>
      </c>
      <c r="E16" s="461"/>
      <c r="F16" s="462"/>
      <c r="G16" s="463">
        <v>0</v>
      </c>
      <c r="H16" s="464">
        <v>0</v>
      </c>
      <c r="I16" s="80"/>
      <c r="J16" s="80"/>
      <c r="K16" s="449"/>
      <c r="L16" s="449"/>
      <c r="M16" s="449"/>
      <c r="N16" s="449"/>
      <c r="O16" s="449"/>
      <c r="P16" s="449"/>
      <c r="Q16" s="449"/>
      <c r="R16" s="449"/>
      <c r="S16" s="449"/>
      <c r="T16" s="449"/>
      <c r="U16" s="449"/>
    </row>
    <row r="17" spans="1:21" ht="37.5">
      <c r="A17" s="459">
        <v>16</v>
      </c>
      <c r="B17" s="76" t="s">
        <v>45</v>
      </c>
      <c r="C17" s="77" t="s">
        <v>305</v>
      </c>
      <c r="D17" s="460">
        <v>8</v>
      </c>
      <c r="E17" s="461"/>
      <c r="F17" s="462"/>
      <c r="G17" s="463">
        <v>0</v>
      </c>
      <c r="H17" s="464">
        <v>0</v>
      </c>
      <c r="I17" s="80"/>
      <c r="J17" s="80"/>
      <c r="K17" s="449"/>
      <c r="L17" s="449"/>
      <c r="M17" s="449"/>
      <c r="N17" s="449"/>
      <c r="O17" s="449"/>
      <c r="P17" s="449"/>
      <c r="Q17" s="449"/>
      <c r="R17" s="449"/>
      <c r="S17" s="449"/>
      <c r="T17" s="449"/>
      <c r="U17" s="449"/>
    </row>
    <row r="18" spans="1:21" ht="37.5">
      <c r="A18" s="459">
        <v>17</v>
      </c>
      <c r="B18" s="76" t="s">
        <v>46</v>
      </c>
      <c r="C18" s="77" t="s">
        <v>305</v>
      </c>
      <c r="D18" s="460">
        <v>4</v>
      </c>
      <c r="E18" s="461"/>
      <c r="F18" s="462"/>
      <c r="G18" s="463">
        <v>0</v>
      </c>
      <c r="H18" s="464">
        <v>0</v>
      </c>
      <c r="I18" s="80"/>
      <c r="J18" s="80"/>
      <c r="K18" s="449"/>
      <c r="L18" s="449"/>
      <c r="M18" s="449"/>
      <c r="N18" s="449"/>
      <c r="O18" s="449"/>
      <c r="P18" s="449"/>
      <c r="Q18" s="449"/>
      <c r="R18" s="449"/>
      <c r="S18" s="449"/>
      <c r="T18" s="449"/>
      <c r="U18" s="449"/>
    </row>
    <row r="19" spans="1:21" ht="18.75">
      <c r="A19" s="459">
        <v>18</v>
      </c>
      <c r="B19" s="76" t="s">
        <v>48</v>
      </c>
      <c r="C19" s="77" t="s">
        <v>306</v>
      </c>
      <c r="D19" s="460">
        <v>248</v>
      </c>
      <c r="E19" s="461"/>
      <c r="F19" s="462"/>
      <c r="G19" s="463">
        <v>0</v>
      </c>
      <c r="H19" s="464">
        <v>0</v>
      </c>
      <c r="I19" s="80"/>
      <c r="J19" s="80"/>
      <c r="K19" s="449"/>
      <c r="L19" s="449"/>
      <c r="M19" s="449"/>
      <c r="N19" s="449"/>
      <c r="O19" s="449"/>
      <c r="P19" s="449"/>
      <c r="Q19" s="449"/>
      <c r="R19" s="449"/>
      <c r="S19" s="449"/>
      <c r="T19" s="449"/>
      <c r="U19" s="449"/>
    </row>
    <row r="20" spans="1:21" ht="18.75">
      <c r="A20" s="459">
        <v>19</v>
      </c>
      <c r="B20" s="76" t="s">
        <v>49</v>
      </c>
      <c r="C20" s="77" t="s">
        <v>307</v>
      </c>
      <c r="D20" s="460">
        <v>4</v>
      </c>
      <c r="E20" s="461"/>
      <c r="F20" s="462"/>
      <c r="G20" s="463">
        <v>0</v>
      </c>
      <c r="H20" s="464">
        <v>0</v>
      </c>
      <c r="I20" s="80"/>
      <c r="J20" s="80"/>
      <c r="K20" s="449"/>
      <c r="L20" s="449"/>
      <c r="M20" s="449"/>
      <c r="N20" s="449"/>
      <c r="O20" s="449"/>
      <c r="P20" s="449"/>
      <c r="Q20" s="449"/>
      <c r="R20" s="449"/>
      <c r="S20" s="449"/>
      <c r="T20" s="449"/>
      <c r="U20" s="449"/>
    </row>
    <row r="21" spans="1:21" s="84" customFormat="1" ht="18.75">
      <c r="A21" s="459">
        <v>20</v>
      </c>
      <c r="B21" s="76" t="s">
        <v>50</v>
      </c>
      <c r="C21" s="77" t="s">
        <v>308</v>
      </c>
      <c r="D21" s="460">
        <v>120</v>
      </c>
      <c r="E21" s="461"/>
      <c r="F21" s="462"/>
      <c r="G21" s="463">
        <v>0</v>
      </c>
      <c r="H21" s="464">
        <v>0</v>
      </c>
      <c r="I21" s="83"/>
      <c r="J21" s="83"/>
      <c r="K21" s="465"/>
      <c r="L21" s="465"/>
      <c r="M21" s="465"/>
      <c r="N21" s="465"/>
      <c r="O21" s="465"/>
      <c r="P21" s="465"/>
      <c r="Q21" s="465"/>
      <c r="R21" s="465"/>
      <c r="S21" s="465"/>
      <c r="T21" s="465"/>
      <c r="U21" s="465"/>
    </row>
    <row r="22" spans="1:21" ht="18.75">
      <c r="A22" s="450">
        <v>21</v>
      </c>
      <c r="B22" s="451" t="s">
        <v>51</v>
      </c>
      <c r="C22" s="452" t="s">
        <v>305</v>
      </c>
      <c r="D22" s="453">
        <v>8000</v>
      </c>
      <c r="E22" s="454">
        <v>20.36</v>
      </c>
      <c r="F22" s="455">
        <v>3.2576000000000001</v>
      </c>
      <c r="G22" s="456">
        <v>23.617599999999999</v>
      </c>
      <c r="H22" s="457">
        <v>188940.79999999999</v>
      </c>
      <c r="I22" s="458" t="s">
        <v>1371</v>
      </c>
      <c r="J22" s="458" t="s">
        <v>525</v>
      </c>
      <c r="K22" s="449"/>
      <c r="L22" s="449"/>
      <c r="M22" s="449"/>
      <c r="N22" s="449"/>
      <c r="O22" s="449"/>
      <c r="P22" s="449"/>
      <c r="Q22" s="449"/>
      <c r="R22" s="449"/>
      <c r="S22" s="449"/>
      <c r="T22" s="449"/>
      <c r="U22" s="449"/>
    </row>
    <row r="23" spans="1:21" ht="37.5">
      <c r="A23" s="459">
        <v>22</v>
      </c>
      <c r="B23" s="85" t="s">
        <v>741</v>
      </c>
      <c r="C23" s="86" t="s">
        <v>305</v>
      </c>
      <c r="D23" s="460">
        <v>120</v>
      </c>
      <c r="E23" s="461"/>
      <c r="F23" s="462"/>
      <c r="G23" s="463">
        <v>0</v>
      </c>
      <c r="H23" s="464">
        <v>0</v>
      </c>
      <c r="I23" s="80"/>
      <c r="J23" s="80"/>
      <c r="K23" s="449"/>
      <c r="L23" s="449"/>
      <c r="M23" s="449"/>
      <c r="N23" s="449"/>
      <c r="O23" s="449"/>
      <c r="P23" s="449"/>
      <c r="Q23" s="449"/>
      <c r="R23" s="449"/>
      <c r="S23" s="449"/>
      <c r="T23" s="449"/>
      <c r="U23" s="449"/>
    </row>
    <row r="24" spans="1:21" ht="37.5">
      <c r="A24" s="459">
        <v>23</v>
      </c>
      <c r="B24" s="76" t="s">
        <v>52</v>
      </c>
      <c r="C24" s="77" t="s">
        <v>305</v>
      </c>
      <c r="D24" s="460">
        <v>120</v>
      </c>
      <c r="E24" s="461"/>
      <c r="F24" s="462"/>
      <c r="G24" s="463">
        <v>0</v>
      </c>
      <c r="H24" s="464">
        <v>0</v>
      </c>
      <c r="I24" s="80"/>
      <c r="J24" s="80"/>
      <c r="K24" s="449"/>
      <c r="L24" s="449"/>
      <c r="M24" s="449"/>
      <c r="N24" s="449"/>
      <c r="O24" s="449"/>
      <c r="P24" s="449"/>
      <c r="Q24" s="449"/>
      <c r="R24" s="449"/>
      <c r="S24" s="449"/>
      <c r="T24" s="449"/>
      <c r="U24" s="449"/>
    </row>
    <row r="25" spans="1:21" ht="37.5">
      <c r="A25" s="459">
        <v>24</v>
      </c>
      <c r="B25" s="76" t="s">
        <v>742</v>
      </c>
      <c r="C25" s="77" t="s">
        <v>309</v>
      </c>
      <c r="D25" s="460">
        <v>4</v>
      </c>
      <c r="E25" s="461"/>
      <c r="F25" s="462"/>
      <c r="G25" s="463">
        <v>0</v>
      </c>
      <c r="H25" s="464">
        <v>0</v>
      </c>
      <c r="I25" s="80"/>
      <c r="J25" s="80"/>
      <c r="K25" s="449"/>
      <c r="L25" s="449"/>
      <c r="M25" s="449"/>
      <c r="N25" s="449"/>
      <c r="O25" s="449"/>
      <c r="P25" s="449"/>
      <c r="Q25" s="449"/>
      <c r="R25" s="449"/>
      <c r="S25" s="449"/>
      <c r="T25" s="449"/>
      <c r="U25" s="449"/>
    </row>
    <row r="26" spans="1:21" ht="37.5">
      <c r="A26" s="459">
        <v>25</v>
      </c>
      <c r="B26" s="76" t="s">
        <v>743</v>
      </c>
      <c r="C26" s="77" t="s">
        <v>310</v>
      </c>
      <c r="D26" s="460">
        <v>4</v>
      </c>
      <c r="E26" s="461"/>
      <c r="F26" s="462"/>
      <c r="G26" s="463">
        <v>0</v>
      </c>
      <c r="H26" s="464">
        <v>0</v>
      </c>
      <c r="I26" s="80"/>
      <c r="J26" s="80"/>
      <c r="K26" s="449"/>
      <c r="L26" s="449"/>
      <c r="M26" s="449"/>
      <c r="N26" s="449"/>
      <c r="O26" s="449"/>
      <c r="P26" s="449"/>
      <c r="Q26" s="449"/>
      <c r="R26" s="449"/>
      <c r="S26" s="449"/>
      <c r="T26" s="449"/>
      <c r="U26" s="449"/>
    </row>
    <row r="27" spans="1:21" ht="37.5">
      <c r="A27" s="459">
        <v>26</v>
      </c>
      <c r="B27" s="76" t="s">
        <v>744</v>
      </c>
      <c r="C27" s="77" t="s">
        <v>310</v>
      </c>
      <c r="D27" s="460">
        <v>4</v>
      </c>
      <c r="E27" s="461"/>
      <c r="F27" s="462"/>
      <c r="G27" s="463">
        <v>0</v>
      </c>
      <c r="H27" s="464">
        <v>0</v>
      </c>
      <c r="I27" s="80"/>
      <c r="J27" s="80"/>
      <c r="K27" s="449"/>
      <c r="L27" s="449"/>
      <c r="M27" s="449"/>
      <c r="N27" s="449"/>
      <c r="O27" s="449"/>
      <c r="P27" s="449"/>
      <c r="Q27" s="449"/>
      <c r="R27" s="449"/>
      <c r="S27" s="449"/>
      <c r="T27" s="449"/>
      <c r="U27" s="449"/>
    </row>
    <row r="28" spans="1:21" ht="18.75">
      <c r="A28" s="459">
        <v>27</v>
      </c>
      <c r="B28" s="87" t="s">
        <v>745</v>
      </c>
      <c r="C28" s="86" t="s">
        <v>305</v>
      </c>
      <c r="D28" s="460">
        <v>40</v>
      </c>
      <c r="E28" s="461"/>
      <c r="F28" s="462"/>
      <c r="G28" s="463">
        <v>0</v>
      </c>
      <c r="H28" s="464">
        <v>0</v>
      </c>
      <c r="I28" s="80"/>
      <c r="J28" s="80"/>
      <c r="K28" s="449"/>
      <c r="L28" s="449"/>
      <c r="M28" s="449"/>
      <c r="N28" s="449"/>
      <c r="O28" s="449"/>
      <c r="P28" s="449"/>
      <c r="Q28" s="449"/>
      <c r="R28" s="449"/>
      <c r="S28" s="449"/>
      <c r="T28" s="449"/>
      <c r="U28" s="449"/>
    </row>
    <row r="29" spans="1:21" ht="18.75">
      <c r="A29" s="459">
        <v>28</v>
      </c>
      <c r="B29" s="87" t="s">
        <v>746</v>
      </c>
      <c r="C29" s="86" t="s">
        <v>305</v>
      </c>
      <c r="D29" s="460">
        <v>40</v>
      </c>
      <c r="E29" s="461"/>
      <c r="F29" s="462"/>
      <c r="G29" s="463">
        <v>0</v>
      </c>
      <c r="H29" s="464">
        <v>0</v>
      </c>
      <c r="I29" s="80"/>
      <c r="J29" s="80"/>
      <c r="K29" s="449"/>
      <c r="L29" s="449"/>
      <c r="M29" s="449"/>
      <c r="N29" s="449"/>
      <c r="O29" s="449"/>
      <c r="P29" s="449"/>
      <c r="Q29" s="449"/>
      <c r="R29" s="449"/>
      <c r="S29" s="449"/>
      <c r="T29" s="449"/>
      <c r="U29" s="449"/>
    </row>
    <row r="30" spans="1:21" ht="37.5">
      <c r="A30" s="459">
        <v>29</v>
      </c>
      <c r="B30" s="76" t="s">
        <v>747</v>
      </c>
      <c r="C30" s="77" t="s">
        <v>305</v>
      </c>
      <c r="D30" s="460">
        <v>60</v>
      </c>
      <c r="E30" s="461"/>
      <c r="F30" s="462"/>
      <c r="G30" s="463">
        <v>0</v>
      </c>
      <c r="H30" s="464">
        <v>0</v>
      </c>
      <c r="I30" s="80"/>
      <c r="J30" s="80"/>
      <c r="K30" s="449"/>
      <c r="L30" s="449"/>
      <c r="M30" s="449"/>
      <c r="N30" s="449"/>
      <c r="O30" s="449"/>
      <c r="P30" s="449"/>
      <c r="Q30" s="449"/>
      <c r="R30" s="449"/>
      <c r="S30" s="449"/>
      <c r="T30" s="449"/>
      <c r="U30" s="449"/>
    </row>
    <row r="31" spans="1:21" ht="37.5">
      <c r="A31" s="459">
        <v>30</v>
      </c>
      <c r="B31" s="76" t="s">
        <v>53</v>
      </c>
      <c r="C31" s="77" t="s">
        <v>305</v>
      </c>
      <c r="D31" s="460">
        <v>60</v>
      </c>
      <c r="E31" s="461"/>
      <c r="F31" s="462"/>
      <c r="G31" s="463">
        <v>0</v>
      </c>
      <c r="H31" s="464">
        <v>0</v>
      </c>
      <c r="I31" s="80"/>
      <c r="J31" s="80"/>
      <c r="K31" s="449"/>
      <c r="L31" s="449"/>
      <c r="M31" s="449"/>
      <c r="N31" s="449"/>
      <c r="O31" s="449"/>
      <c r="P31" s="449"/>
      <c r="Q31" s="449"/>
      <c r="R31" s="449"/>
      <c r="S31" s="449"/>
      <c r="T31" s="449"/>
      <c r="U31" s="449"/>
    </row>
    <row r="32" spans="1:21" ht="37.5">
      <c r="A32" s="459">
        <v>31</v>
      </c>
      <c r="B32" s="76" t="s">
        <v>54</v>
      </c>
      <c r="C32" s="77" t="s">
        <v>305</v>
      </c>
      <c r="D32" s="460">
        <v>20</v>
      </c>
      <c r="E32" s="461"/>
      <c r="F32" s="462"/>
      <c r="G32" s="463">
        <v>0</v>
      </c>
      <c r="H32" s="464">
        <v>0</v>
      </c>
      <c r="I32" s="80"/>
      <c r="J32" s="80"/>
      <c r="K32" s="449"/>
      <c r="L32" s="449"/>
      <c r="M32" s="449"/>
      <c r="N32" s="449"/>
      <c r="O32" s="449"/>
      <c r="P32" s="449"/>
      <c r="Q32" s="449"/>
      <c r="R32" s="449"/>
      <c r="S32" s="449"/>
      <c r="T32" s="449"/>
      <c r="U32" s="449"/>
    </row>
    <row r="33" spans="1:21" ht="18.75">
      <c r="A33" s="459">
        <v>32</v>
      </c>
      <c r="B33" s="87" t="s">
        <v>748</v>
      </c>
      <c r="C33" s="86" t="s">
        <v>305</v>
      </c>
      <c r="D33" s="460">
        <v>40</v>
      </c>
      <c r="E33" s="461"/>
      <c r="F33" s="462"/>
      <c r="G33" s="463">
        <v>0</v>
      </c>
      <c r="H33" s="464">
        <v>0</v>
      </c>
      <c r="I33" s="80"/>
      <c r="J33" s="80"/>
      <c r="K33" s="449"/>
      <c r="L33" s="449"/>
      <c r="M33" s="449"/>
      <c r="N33" s="449"/>
      <c r="O33" s="449"/>
      <c r="P33" s="449"/>
      <c r="Q33" s="449"/>
      <c r="R33" s="449"/>
      <c r="S33" s="449"/>
      <c r="T33" s="449"/>
      <c r="U33" s="449"/>
    </row>
    <row r="34" spans="1:21" ht="37.5">
      <c r="A34" s="459">
        <v>33</v>
      </c>
      <c r="B34" s="76" t="s">
        <v>749</v>
      </c>
      <c r="C34" s="77" t="s">
        <v>305</v>
      </c>
      <c r="D34" s="460">
        <v>40</v>
      </c>
      <c r="E34" s="461"/>
      <c r="F34" s="462"/>
      <c r="G34" s="463">
        <v>0</v>
      </c>
      <c r="H34" s="464">
        <v>0</v>
      </c>
      <c r="I34" s="80"/>
      <c r="J34" s="80"/>
      <c r="K34" s="449"/>
      <c r="L34" s="449"/>
      <c r="M34" s="449"/>
      <c r="N34" s="449"/>
      <c r="O34" s="449"/>
      <c r="P34" s="449"/>
      <c r="Q34" s="449"/>
      <c r="R34" s="449"/>
      <c r="S34" s="449"/>
      <c r="T34" s="449"/>
      <c r="U34" s="449"/>
    </row>
    <row r="35" spans="1:21" ht="37.5">
      <c r="A35" s="459">
        <v>34</v>
      </c>
      <c r="B35" s="76" t="s">
        <v>750</v>
      </c>
      <c r="C35" s="77" t="s">
        <v>305</v>
      </c>
      <c r="D35" s="460">
        <v>40</v>
      </c>
      <c r="E35" s="461"/>
      <c r="F35" s="462"/>
      <c r="G35" s="463">
        <v>0</v>
      </c>
      <c r="H35" s="464">
        <v>0</v>
      </c>
      <c r="I35" s="80"/>
      <c r="J35" s="80"/>
      <c r="K35" s="449"/>
      <c r="L35" s="449"/>
      <c r="M35" s="449"/>
      <c r="N35" s="449"/>
      <c r="O35" s="449"/>
      <c r="P35" s="449"/>
      <c r="Q35" s="449"/>
      <c r="R35" s="449"/>
      <c r="S35" s="449"/>
      <c r="T35" s="449"/>
      <c r="U35" s="449"/>
    </row>
    <row r="36" spans="1:21" s="84" customFormat="1" ht="37.5">
      <c r="A36" s="459">
        <v>35</v>
      </c>
      <c r="B36" s="76" t="s">
        <v>751</v>
      </c>
      <c r="C36" s="77" t="s">
        <v>305</v>
      </c>
      <c r="D36" s="460">
        <v>40</v>
      </c>
      <c r="E36" s="461"/>
      <c r="F36" s="462"/>
      <c r="G36" s="463">
        <v>0</v>
      </c>
      <c r="H36" s="464">
        <v>0</v>
      </c>
      <c r="I36" s="83"/>
      <c r="J36" s="83"/>
      <c r="K36" s="465"/>
      <c r="L36" s="465"/>
      <c r="M36" s="465"/>
      <c r="N36" s="465"/>
      <c r="O36" s="465"/>
      <c r="P36" s="465"/>
      <c r="Q36" s="465"/>
      <c r="R36" s="465"/>
      <c r="S36" s="465"/>
      <c r="T36" s="465"/>
      <c r="U36" s="465"/>
    </row>
    <row r="37" spans="1:21" s="84" customFormat="1" ht="18.75">
      <c r="A37" s="459">
        <v>36</v>
      </c>
      <c r="B37" s="87" t="s">
        <v>752</v>
      </c>
      <c r="C37" s="86" t="s">
        <v>305</v>
      </c>
      <c r="D37" s="460">
        <v>40</v>
      </c>
      <c r="E37" s="461"/>
      <c r="F37" s="462"/>
      <c r="G37" s="463">
        <v>0</v>
      </c>
      <c r="H37" s="464">
        <v>0</v>
      </c>
      <c r="I37" s="83"/>
      <c r="J37" s="83"/>
      <c r="K37" s="465"/>
      <c r="L37" s="465"/>
      <c r="M37" s="465"/>
      <c r="N37" s="465"/>
      <c r="O37" s="465"/>
      <c r="P37" s="465"/>
      <c r="Q37" s="465"/>
      <c r="R37" s="465"/>
      <c r="S37" s="465"/>
      <c r="T37" s="465"/>
      <c r="U37" s="465"/>
    </row>
    <row r="38" spans="1:21" s="84" customFormat="1" ht="18.75">
      <c r="A38" s="459">
        <v>37</v>
      </c>
      <c r="B38" s="87" t="s">
        <v>753</v>
      </c>
      <c r="C38" s="86" t="s">
        <v>305</v>
      </c>
      <c r="D38" s="460">
        <v>40</v>
      </c>
      <c r="E38" s="461"/>
      <c r="F38" s="462"/>
      <c r="G38" s="463">
        <v>0</v>
      </c>
      <c r="H38" s="464">
        <v>0</v>
      </c>
      <c r="I38" s="83"/>
      <c r="J38" s="83"/>
      <c r="K38" s="465"/>
      <c r="L38" s="465"/>
      <c r="M38" s="465"/>
      <c r="N38" s="465"/>
      <c r="O38" s="465"/>
      <c r="P38" s="465"/>
      <c r="Q38" s="465"/>
      <c r="R38" s="465"/>
      <c r="S38" s="465"/>
      <c r="T38" s="465"/>
      <c r="U38" s="465"/>
    </row>
    <row r="39" spans="1:21" s="84" customFormat="1" ht="56.25">
      <c r="A39" s="459">
        <v>38</v>
      </c>
      <c r="B39" s="76" t="s">
        <v>55</v>
      </c>
      <c r="C39" s="77" t="s">
        <v>305</v>
      </c>
      <c r="D39" s="460">
        <v>16</v>
      </c>
      <c r="E39" s="461"/>
      <c r="F39" s="462"/>
      <c r="G39" s="463">
        <v>0</v>
      </c>
      <c r="H39" s="464">
        <v>0</v>
      </c>
      <c r="I39" s="83"/>
      <c r="J39" s="83"/>
      <c r="K39" s="465"/>
      <c r="L39" s="465"/>
      <c r="M39" s="465"/>
      <c r="N39" s="465"/>
      <c r="O39" s="465"/>
      <c r="P39" s="465"/>
      <c r="Q39" s="465"/>
      <c r="R39" s="465"/>
      <c r="S39" s="465"/>
      <c r="T39" s="465"/>
      <c r="U39" s="465"/>
    </row>
    <row r="40" spans="1:21" s="84" customFormat="1" ht="56.25">
      <c r="A40" s="459">
        <v>39</v>
      </c>
      <c r="B40" s="76" t="s">
        <v>56</v>
      </c>
      <c r="C40" s="77" t="s">
        <v>305</v>
      </c>
      <c r="D40" s="460">
        <v>12</v>
      </c>
      <c r="E40" s="461"/>
      <c r="F40" s="462"/>
      <c r="G40" s="463">
        <v>0</v>
      </c>
      <c r="H40" s="464">
        <v>0</v>
      </c>
      <c r="I40" s="83"/>
      <c r="J40" s="83"/>
      <c r="K40" s="465"/>
      <c r="L40" s="465"/>
      <c r="M40" s="465"/>
      <c r="N40" s="465"/>
      <c r="O40" s="465"/>
      <c r="P40" s="465"/>
      <c r="Q40" s="465"/>
      <c r="R40" s="465"/>
      <c r="S40" s="465"/>
      <c r="T40" s="465"/>
      <c r="U40" s="465"/>
    </row>
    <row r="41" spans="1:21" s="84" customFormat="1" ht="18.75">
      <c r="A41" s="459">
        <v>40</v>
      </c>
      <c r="B41" s="87" t="s">
        <v>754</v>
      </c>
      <c r="C41" s="86" t="s">
        <v>305</v>
      </c>
      <c r="D41" s="460">
        <v>40</v>
      </c>
      <c r="E41" s="461"/>
      <c r="F41" s="462"/>
      <c r="G41" s="463">
        <v>0</v>
      </c>
      <c r="H41" s="464">
        <v>0</v>
      </c>
      <c r="I41" s="83"/>
      <c r="J41" s="83"/>
      <c r="K41" s="465"/>
      <c r="L41" s="465"/>
      <c r="M41" s="465"/>
      <c r="N41" s="465"/>
      <c r="O41" s="465"/>
      <c r="P41" s="465"/>
      <c r="Q41" s="465"/>
      <c r="R41" s="465"/>
      <c r="S41" s="465"/>
      <c r="T41" s="465"/>
      <c r="U41" s="465"/>
    </row>
    <row r="42" spans="1:21" s="84" customFormat="1" ht="18.75">
      <c r="A42" s="459">
        <v>41</v>
      </c>
      <c r="B42" s="87" t="s">
        <v>755</v>
      </c>
      <c r="C42" s="86" t="s">
        <v>305</v>
      </c>
      <c r="D42" s="460">
        <v>120</v>
      </c>
      <c r="E42" s="461"/>
      <c r="F42" s="462"/>
      <c r="G42" s="463">
        <v>0</v>
      </c>
      <c r="H42" s="464">
        <v>0</v>
      </c>
      <c r="I42" s="83"/>
      <c r="J42" s="83"/>
      <c r="K42" s="465"/>
      <c r="L42" s="465"/>
      <c r="M42" s="465"/>
      <c r="N42" s="465"/>
      <c r="O42" s="465"/>
      <c r="P42" s="465"/>
      <c r="Q42" s="465"/>
      <c r="R42" s="465"/>
      <c r="S42" s="465"/>
      <c r="T42" s="465"/>
      <c r="U42" s="465"/>
    </row>
    <row r="43" spans="1:21" s="84" customFormat="1" ht="18.75">
      <c r="A43" s="459">
        <v>42</v>
      </c>
      <c r="B43" s="76" t="s">
        <v>57</v>
      </c>
      <c r="C43" s="77" t="s">
        <v>311</v>
      </c>
      <c r="D43" s="460">
        <v>8</v>
      </c>
      <c r="E43" s="461"/>
      <c r="F43" s="466"/>
      <c r="G43" s="463">
        <v>0</v>
      </c>
      <c r="H43" s="464">
        <v>0</v>
      </c>
      <c r="I43" s="83"/>
      <c r="J43" s="83"/>
      <c r="K43" s="465"/>
      <c r="L43" s="465"/>
      <c r="M43" s="465"/>
      <c r="N43" s="465"/>
      <c r="O43" s="465"/>
      <c r="P43" s="465"/>
      <c r="Q43" s="465"/>
      <c r="R43" s="465"/>
      <c r="S43" s="465"/>
      <c r="T43" s="465"/>
      <c r="U43" s="465"/>
    </row>
    <row r="44" spans="1:21" ht="18.75">
      <c r="A44" s="459">
        <v>43</v>
      </c>
      <c r="B44" s="76" t="s">
        <v>58</v>
      </c>
      <c r="C44" s="77" t="s">
        <v>305</v>
      </c>
      <c r="D44" s="460">
        <v>8</v>
      </c>
      <c r="E44" s="461"/>
      <c r="F44" s="466"/>
      <c r="G44" s="463">
        <v>0</v>
      </c>
      <c r="H44" s="464">
        <v>0</v>
      </c>
      <c r="I44" s="80"/>
      <c r="J44" s="80"/>
      <c r="K44" s="449"/>
      <c r="L44" s="449"/>
      <c r="M44" s="449"/>
      <c r="N44" s="449"/>
      <c r="O44" s="449"/>
      <c r="P44" s="449"/>
      <c r="Q44" s="449"/>
      <c r="R44" s="449"/>
      <c r="S44" s="449"/>
      <c r="T44" s="449"/>
      <c r="U44" s="449"/>
    </row>
    <row r="45" spans="1:21" ht="18.75">
      <c r="A45" s="459">
        <v>44</v>
      </c>
      <c r="B45" s="87" t="s">
        <v>756</v>
      </c>
      <c r="C45" s="86" t="s">
        <v>305</v>
      </c>
      <c r="D45" s="460">
        <v>8</v>
      </c>
      <c r="E45" s="461"/>
      <c r="F45" s="466"/>
      <c r="G45" s="463">
        <v>0</v>
      </c>
      <c r="H45" s="464">
        <v>0</v>
      </c>
      <c r="I45" s="80"/>
      <c r="J45" s="80"/>
      <c r="K45" s="449"/>
      <c r="L45" s="449"/>
      <c r="M45" s="449"/>
      <c r="N45" s="449"/>
      <c r="O45" s="449"/>
      <c r="P45" s="449"/>
      <c r="Q45" s="449"/>
      <c r="R45" s="449"/>
      <c r="S45" s="449"/>
      <c r="T45" s="449"/>
      <c r="U45" s="449"/>
    </row>
    <row r="46" spans="1:21" ht="18.75">
      <c r="A46" s="459">
        <v>45</v>
      </c>
      <c r="B46" s="87" t="s">
        <v>757</v>
      </c>
      <c r="C46" s="86" t="s">
        <v>305</v>
      </c>
      <c r="D46" s="460">
        <v>8</v>
      </c>
      <c r="E46" s="461"/>
      <c r="F46" s="466"/>
      <c r="G46" s="463">
        <v>0</v>
      </c>
      <c r="H46" s="464">
        <v>0</v>
      </c>
      <c r="I46" s="80"/>
      <c r="J46" s="80"/>
      <c r="K46" s="449"/>
      <c r="L46" s="449"/>
      <c r="M46" s="449"/>
      <c r="N46" s="449"/>
      <c r="O46" s="449"/>
      <c r="P46" s="449"/>
      <c r="Q46" s="449"/>
      <c r="R46" s="449"/>
      <c r="S46" s="449"/>
      <c r="T46" s="449"/>
      <c r="U46" s="449"/>
    </row>
    <row r="47" spans="1:21" ht="18.75">
      <c r="A47" s="459">
        <v>46</v>
      </c>
      <c r="B47" s="87" t="s">
        <v>758</v>
      </c>
      <c r="C47" s="86" t="s">
        <v>305</v>
      </c>
      <c r="D47" s="460">
        <v>8</v>
      </c>
      <c r="E47" s="461"/>
      <c r="F47" s="466"/>
      <c r="G47" s="463">
        <v>0</v>
      </c>
      <c r="H47" s="464">
        <v>0</v>
      </c>
      <c r="I47" s="80"/>
      <c r="J47" s="80"/>
      <c r="K47" s="449"/>
      <c r="L47" s="449"/>
      <c r="M47" s="449"/>
      <c r="N47" s="449"/>
      <c r="O47" s="449"/>
      <c r="P47" s="449"/>
      <c r="Q47" s="449"/>
      <c r="R47" s="449"/>
      <c r="S47" s="449"/>
      <c r="T47" s="449"/>
      <c r="U47" s="449"/>
    </row>
    <row r="48" spans="1:21" ht="18.75">
      <c r="A48" s="459">
        <v>47</v>
      </c>
      <c r="B48" s="87" t="s">
        <v>759</v>
      </c>
      <c r="C48" s="86" t="s">
        <v>305</v>
      </c>
      <c r="D48" s="460">
        <v>8</v>
      </c>
      <c r="E48" s="461"/>
      <c r="F48" s="466"/>
      <c r="G48" s="463">
        <v>0</v>
      </c>
      <c r="H48" s="464">
        <v>0</v>
      </c>
      <c r="I48" s="80"/>
      <c r="J48" s="80"/>
      <c r="K48" s="449"/>
      <c r="L48" s="449"/>
      <c r="M48" s="449"/>
      <c r="N48" s="449"/>
      <c r="O48" s="449"/>
      <c r="P48" s="449"/>
      <c r="Q48" s="449"/>
      <c r="R48" s="449"/>
      <c r="S48" s="449"/>
      <c r="T48" s="449"/>
      <c r="U48" s="449"/>
    </row>
    <row r="49" spans="1:21" ht="18.75">
      <c r="A49" s="459">
        <v>48</v>
      </c>
      <c r="B49" s="87" t="s">
        <v>760</v>
      </c>
      <c r="C49" s="86" t="s">
        <v>305</v>
      </c>
      <c r="D49" s="460">
        <v>8</v>
      </c>
      <c r="E49" s="461"/>
      <c r="F49" s="466"/>
      <c r="G49" s="463">
        <v>0</v>
      </c>
      <c r="H49" s="464">
        <v>0</v>
      </c>
      <c r="I49" s="80"/>
      <c r="J49" s="80"/>
      <c r="K49" s="449"/>
      <c r="L49" s="449"/>
      <c r="M49" s="449"/>
      <c r="N49" s="449"/>
      <c r="O49" s="449"/>
      <c r="P49" s="449"/>
      <c r="Q49" s="449"/>
      <c r="R49" s="449"/>
      <c r="S49" s="449"/>
      <c r="T49" s="449"/>
      <c r="U49" s="449"/>
    </row>
    <row r="50" spans="1:21" ht="18.75">
      <c r="A50" s="459">
        <v>49</v>
      </c>
      <c r="B50" s="87" t="s">
        <v>761</v>
      </c>
      <c r="C50" s="86" t="s">
        <v>305</v>
      </c>
      <c r="D50" s="460">
        <v>8</v>
      </c>
      <c r="E50" s="461"/>
      <c r="F50" s="462"/>
      <c r="G50" s="463">
        <v>0</v>
      </c>
      <c r="H50" s="464">
        <v>0</v>
      </c>
      <c r="I50" s="80"/>
      <c r="J50" s="80"/>
      <c r="K50" s="449"/>
      <c r="L50" s="449"/>
      <c r="M50" s="449"/>
      <c r="N50" s="449"/>
      <c r="O50" s="449"/>
      <c r="P50" s="449"/>
      <c r="Q50" s="449"/>
      <c r="R50" s="449"/>
      <c r="S50" s="449"/>
      <c r="T50" s="449"/>
      <c r="U50" s="449"/>
    </row>
    <row r="51" spans="1:21" ht="18.75">
      <c r="A51" s="459">
        <v>50</v>
      </c>
      <c r="B51" s="87" t="s">
        <v>762</v>
      </c>
      <c r="C51" s="86" t="s">
        <v>305</v>
      </c>
      <c r="D51" s="460">
        <v>8</v>
      </c>
      <c r="E51" s="461"/>
      <c r="F51" s="466"/>
      <c r="G51" s="463">
        <v>0</v>
      </c>
      <c r="H51" s="464">
        <v>0</v>
      </c>
      <c r="I51" s="80"/>
      <c r="J51" s="80"/>
      <c r="K51" s="449"/>
      <c r="L51" s="449"/>
      <c r="M51" s="449"/>
      <c r="N51" s="449"/>
      <c r="O51" s="449"/>
      <c r="P51" s="449"/>
      <c r="Q51" s="449"/>
      <c r="R51" s="449"/>
      <c r="S51" s="449"/>
      <c r="T51" s="449"/>
      <c r="U51" s="449"/>
    </row>
    <row r="52" spans="1:21" ht="18.75">
      <c r="A52" s="459">
        <v>51</v>
      </c>
      <c r="B52" s="87" t="s">
        <v>763</v>
      </c>
      <c r="C52" s="86" t="s">
        <v>305</v>
      </c>
      <c r="D52" s="460">
        <v>8</v>
      </c>
      <c r="E52" s="461"/>
      <c r="F52" s="462"/>
      <c r="G52" s="463">
        <v>0</v>
      </c>
      <c r="H52" s="464">
        <v>0</v>
      </c>
      <c r="I52" s="80"/>
      <c r="J52" s="80"/>
      <c r="K52" s="449"/>
      <c r="L52" s="449"/>
      <c r="M52" s="449"/>
      <c r="N52" s="449"/>
      <c r="O52" s="449"/>
      <c r="P52" s="449"/>
      <c r="Q52" s="449"/>
      <c r="R52" s="449"/>
      <c r="S52" s="449"/>
      <c r="T52" s="449"/>
      <c r="U52" s="449"/>
    </row>
    <row r="53" spans="1:21" ht="18.75">
      <c r="A53" s="459">
        <v>52</v>
      </c>
      <c r="B53" s="87" t="s">
        <v>764</v>
      </c>
      <c r="C53" s="86" t="s">
        <v>305</v>
      </c>
      <c r="D53" s="460">
        <v>8</v>
      </c>
      <c r="E53" s="461"/>
      <c r="F53" s="462"/>
      <c r="G53" s="463">
        <v>0</v>
      </c>
      <c r="H53" s="464">
        <v>0</v>
      </c>
      <c r="I53" s="80"/>
      <c r="J53" s="80"/>
      <c r="K53" s="449"/>
      <c r="L53" s="449"/>
      <c r="M53" s="449"/>
      <c r="N53" s="449"/>
      <c r="O53" s="449"/>
      <c r="P53" s="449"/>
      <c r="Q53" s="449"/>
      <c r="R53" s="449"/>
      <c r="S53" s="449"/>
      <c r="T53" s="449"/>
      <c r="U53" s="449"/>
    </row>
    <row r="54" spans="1:21" ht="18.75">
      <c r="A54" s="459">
        <v>53</v>
      </c>
      <c r="B54" s="87" t="s">
        <v>765</v>
      </c>
      <c r="C54" s="86" t="s">
        <v>305</v>
      </c>
      <c r="D54" s="460">
        <v>8</v>
      </c>
      <c r="E54" s="461"/>
      <c r="F54" s="462"/>
      <c r="G54" s="463">
        <v>0</v>
      </c>
      <c r="H54" s="464">
        <v>0</v>
      </c>
      <c r="I54" s="80"/>
      <c r="J54" s="80"/>
      <c r="K54" s="449"/>
      <c r="L54" s="449"/>
      <c r="M54" s="449"/>
      <c r="N54" s="449"/>
      <c r="O54" s="449"/>
      <c r="P54" s="449"/>
      <c r="Q54" s="449"/>
      <c r="R54" s="449"/>
      <c r="S54" s="449"/>
      <c r="T54" s="449"/>
      <c r="U54" s="449"/>
    </row>
    <row r="55" spans="1:21" ht="18.75">
      <c r="A55" s="459">
        <v>54</v>
      </c>
      <c r="B55" s="87" t="s">
        <v>766</v>
      </c>
      <c r="C55" s="86" t="s">
        <v>305</v>
      </c>
      <c r="D55" s="460">
        <v>8</v>
      </c>
      <c r="E55" s="461"/>
      <c r="F55" s="462"/>
      <c r="G55" s="463">
        <v>0</v>
      </c>
      <c r="H55" s="464">
        <v>0</v>
      </c>
      <c r="I55" s="80"/>
      <c r="J55" s="80"/>
      <c r="K55" s="449"/>
      <c r="L55" s="449"/>
      <c r="M55" s="449"/>
      <c r="N55" s="449"/>
      <c r="O55" s="449"/>
      <c r="P55" s="449"/>
      <c r="Q55" s="449"/>
      <c r="R55" s="449"/>
      <c r="S55" s="449"/>
      <c r="T55" s="449"/>
      <c r="U55" s="449"/>
    </row>
    <row r="56" spans="1:21" ht="18.75">
      <c r="A56" s="459">
        <v>55</v>
      </c>
      <c r="B56" s="87" t="s">
        <v>767</v>
      </c>
      <c r="C56" s="86" t="s">
        <v>305</v>
      </c>
      <c r="D56" s="460">
        <v>8</v>
      </c>
      <c r="E56" s="461"/>
      <c r="F56" s="462"/>
      <c r="G56" s="463">
        <v>0</v>
      </c>
      <c r="H56" s="464">
        <v>0</v>
      </c>
      <c r="I56" s="80"/>
      <c r="J56" s="80"/>
      <c r="K56" s="449"/>
      <c r="L56" s="449"/>
      <c r="M56" s="449"/>
      <c r="N56" s="449"/>
      <c r="O56" s="449"/>
      <c r="P56" s="449"/>
      <c r="Q56" s="449"/>
      <c r="R56" s="449"/>
      <c r="S56" s="449"/>
      <c r="T56" s="449"/>
      <c r="U56" s="449"/>
    </row>
    <row r="57" spans="1:21" ht="18.75">
      <c r="A57" s="459">
        <v>56</v>
      </c>
      <c r="B57" s="87" t="s">
        <v>768</v>
      </c>
      <c r="C57" s="86" t="s">
        <v>305</v>
      </c>
      <c r="D57" s="460">
        <v>20</v>
      </c>
      <c r="E57" s="461"/>
      <c r="F57" s="462"/>
      <c r="G57" s="463">
        <v>0</v>
      </c>
      <c r="H57" s="464">
        <v>0</v>
      </c>
      <c r="I57" s="80"/>
      <c r="J57" s="80"/>
      <c r="K57" s="449"/>
      <c r="L57" s="449"/>
      <c r="M57" s="449"/>
      <c r="N57" s="449"/>
      <c r="O57" s="449"/>
      <c r="P57" s="449"/>
      <c r="Q57" s="449"/>
      <c r="R57" s="449"/>
      <c r="S57" s="449"/>
      <c r="T57" s="449"/>
      <c r="U57" s="449"/>
    </row>
    <row r="58" spans="1:21" ht="18.75">
      <c r="A58" s="459">
        <v>57</v>
      </c>
      <c r="B58" s="76" t="s">
        <v>59</v>
      </c>
      <c r="C58" s="77" t="s">
        <v>312</v>
      </c>
      <c r="D58" s="460">
        <v>16</v>
      </c>
      <c r="E58" s="461"/>
      <c r="F58" s="462"/>
      <c r="G58" s="463">
        <v>0</v>
      </c>
      <c r="H58" s="464">
        <v>0</v>
      </c>
      <c r="I58" s="80"/>
      <c r="J58" s="80"/>
      <c r="K58" s="449"/>
      <c r="L58" s="449"/>
      <c r="M58" s="449"/>
      <c r="N58" s="449"/>
      <c r="O58" s="449"/>
      <c r="P58" s="449"/>
      <c r="Q58" s="449"/>
      <c r="R58" s="449"/>
      <c r="S58" s="449"/>
      <c r="T58" s="449"/>
      <c r="U58" s="449"/>
    </row>
    <row r="59" spans="1:21" s="84" customFormat="1" ht="18.75">
      <c r="A59" s="459">
        <v>58</v>
      </c>
      <c r="B59" s="76" t="s">
        <v>769</v>
      </c>
      <c r="C59" s="77" t="s">
        <v>305</v>
      </c>
      <c r="D59" s="460">
        <v>8</v>
      </c>
      <c r="E59" s="461"/>
      <c r="F59" s="462"/>
      <c r="G59" s="463">
        <v>0</v>
      </c>
      <c r="H59" s="464">
        <v>0</v>
      </c>
      <c r="I59" s="83"/>
      <c r="J59" s="83"/>
      <c r="K59" s="465"/>
      <c r="L59" s="465"/>
      <c r="M59" s="465"/>
      <c r="N59" s="465"/>
      <c r="O59" s="465"/>
      <c r="P59" s="465"/>
      <c r="Q59" s="465"/>
      <c r="R59" s="465"/>
      <c r="S59" s="465"/>
      <c r="T59" s="465"/>
      <c r="U59" s="465"/>
    </row>
    <row r="60" spans="1:21" ht="18.75">
      <c r="A60" s="459">
        <v>59</v>
      </c>
      <c r="B60" s="76" t="s">
        <v>770</v>
      </c>
      <c r="C60" s="77" t="s">
        <v>305</v>
      </c>
      <c r="D60" s="460">
        <v>8</v>
      </c>
      <c r="E60" s="461"/>
      <c r="F60" s="462"/>
      <c r="G60" s="463">
        <v>0</v>
      </c>
      <c r="H60" s="464">
        <v>0</v>
      </c>
      <c r="I60" s="80"/>
      <c r="J60" s="80"/>
      <c r="K60" s="449"/>
      <c r="L60" s="449"/>
      <c r="M60" s="449"/>
      <c r="N60" s="449"/>
      <c r="O60" s="449"/>
      <c r="P60" s="449"/>
      <c r="Q60" s="449"/>
      <c r="R60" s="449"/>
      <c r="S60" s="449"/>
      <c r="T60" s="449"/>
      <c r="U60" s="449"/>
    </row>
    <row r="61" spans="1:21" ht="18.75">
      <c r="A61" s="459">
        <v>60</v>
      </c>
      <c r="B61" s="76" t="s">
        <v>771</v>
      </c>
      <c r="C61" s="77" t="s">
        <v>305</v>
      </c>
      <c r="D61" s="460">
        <v>8</v>
      </c>
      <c r="E61" s="461"/>
      <c r="F61" s="462"/>
      <c r="G61" s="463">
        <v>0</v>
      </c>
      <c r="H61" s="464">
        <v>0</v>
      </c>
      <c r="I61" s="80"/>
      <c r="J61" s="80"/>
      <c r="K61" s="449"/>
      <c r="L61" s="449"/>
      <c r="M61" s="449"/>
      <c r="N61" s="449"/>
      <c r="O61" s="449"/>
      <c r="P61" s="449"/>
      <c r="Q61" s="449"/>
      <c r="R61" s="449"/>
      <c r="S61" s="449"/>
      <c r="T61" s="449"/>
      <c r="U61" s="449"/>
    </row>
    <row r="62" spans="1:21" ht="18.75">
      <c r="A62" s="459">
        <v>61</v>
      </c>
      <c r="B62" s="76" t="s">
        <v>772</v>
      </c>
      <c r="C62" s="77" t="s">
        <v>305</v>
      </c>
      <c r="D62" s="460">
        <v>12</v>
      </c>
      <c r="E62" s="461"/>
      <c r="F62" s="462"/>
      <c r="G62" s="463">
        <v>0</v>
      </c>
      <c r="H62" s="464">
        <v>0</v>
      </c>
      <c r="I62" s="80"/>
      <c r="J62" s="80"/>
      <c r="K62" s="449"/>
      <c r="L62" s="449"/>
      <c r="M62" s="449"/>
      <c r="N62" s="449"/>
      <c r="O62" s="449"/>
      <c r="P62" s="449"/>
      <c r="Q62" s="449"/>
      <c r="R62" s="449"/>
      <c r="S62" s="449"/>
      <c r="T62" s="449"/>
      <c r="U62" s="449"/>
    </row>
    <row r="63" spans="1:21" ht="18.75">
      <c r="A63" s="459">
        <v>62</v>
      </c>
      <c r="B63" s="76" t="s">
        <v>773</v>
      </c>
      <c r="C63" s="77" t="s">
        <v>305</v>
      </c>
      <c r="D63" s="460">
        <v>12</v>
      </c>
      <c r="E63" s="461"/>
      <c r="F63" s="462"/>
      <c r="G63" s="463">
        <v>0</v>
      </c>
      <c r="H63" s="464">
        <v>0</v>
      </c>
      <c r="I63" s="80"/>
      <c r="J63" s="80"/>
      <c r="K63" s="449"/>
      <c r="L63" s="449"/>
      <c r="M63" s="449"/>
      <c r="N63" s="449"/>
      <c r="O63" s="449"/>
      <c r="P63" s="449"/>
      <c r="Q63" s="449"/>
      <c r="R63" s="449"/>
      <c r="S63" s="449"/>
      <c r="T63" s="449"/>
      <c r="U63" s="449"/>
    </row>
    <row r="64" spans="1:21" ht="18.75">
      <c r="A64" s="459">
        <v>63</v>
      </c>
      <c r="B64" s="76" t="s">
        <v>60</v>
      </c>
      <c r="C64" s="77" t="s">
        <v>305</v>
      </c>
      <c r="D64" s="460">
        <v>600</v>
      </c>
      <c r="E64" s="461"/>
      <c r="F64" s="462"/>
      <c r="G64" s="463">
        <v>0</v>
      </c>
      <c r="H64" s="464">
        <v>0</v>
      </c>
      <c r="I64" s="80"/>
      <c r="J64" s="80"/>
      <c r="K64" s="449"/>
      <c r="L64" s="449"/>
      <c r="M64" s="449"/>
      <c r="N64" s="449"/>
      <c r="O64" s="449"/>
      <c r="P64" s="449"/>
      <c r="Q64" s="449"/>
      <c r="R64" s="449"/>
      <c r="S64" s="449"/>
      <c r="T64" s="449"/>
      <c r="U64" s="449"/>
    </row>
    <row r="65" spans="1:21" s="88" customFormat="1" ht="37.5">
      <c r="A65" s="459">
        <v>64</v>
      </c>
      <c r="B65" s="76" t="s">
        <v>61</v>
      </c>
      <c r="C65" s="77" t="s">
        <v>305</v>
      </c>
      <c r="D65" s="460">
        <v>10</v>
      </c>
      <c r="E65" s="461"/>
      <c r="F65" s="462"/>
      <c r="G65" s="463">
        <v>0</v>
      </c>
      <c r="H65" s="464">
        <v>0</v>
      </c>
      <c r="I65" s="89"/>
      <c r="J65" s="89"/>
      <c r="K65" s="467"/>
      <c r="L65" s="467"/>
      <c r="M65" s="467"/>
      <c r="N65" s="467"/>
      <c r="O65" s="467"/>
      <c r="P65" s="467"/>
      <c r="Q65" s="467"/>
      <c r="R65" s="467"/>
      <c r="S65" s="467"/>
      <c r="T65" s="467"/>
      <c r="U65" s="467"/>
    </row>
    <row r="66" spans="1:21" s="88" customFormat="1" ht="18.75">
      <c r="A66" s="459">
        <v>65</v>
      </c>
      <c r="B66" s="76" t="s">
        <v>62</v>
      </c>
      <c r="C66" s="77" t="s">
        <v>305</v>
      </c>
      <c r="D66" s="460">
        <v>150</v>
      </c>
      <c r="E66" s="461"/>
      <c r="F66" s="462"/>
      <c r="G66" s="463">
        <v>0</v>
      </c>
      <c r="H66" s="464">
        <v>0</v>
      </c>
      <c r="I66" s="89"/>
      <c r="J66" s="89"/>
      <c r="K66" s="467"/>
      <c r="L66" s="467"/>
      <c r="M66" s="467"/>
      <c r="N66" s="467"/>
      <c r="O66" s="467"/>
      <c r="P66" s="467"/>
      <c r="Q66" s="467"/>
      <c r="R66" s="467"/>
      <c r="S66" s="467"/>
      <c r="T66" s="467"/>
      <c r="U66" s="467"/>
    </row>
    <row r="67" spans="1:21" s="88" customFormat="1" ht="18.75">
      <c r="A67" s="459">
        <v>66</v>
      </c>
      <c r="B67" s="76" t="s">
        <v>63</v>
      </c>
      <c r="C67" s="77" t="s">
        <v>305</v>
      </c>
      <c r="D67" s="460">
        <v>40</v>
      </c>
      <c r="E67" s="461"/>
      <c r="F67" s="462"/>
      <c r="G67" s="463">
        <v>0</v>
      </c>
      <c r="H67" s="464">
        <v>0</v>
      </c>
      <c r="I67" s="89"/>
      <c r="J67" s="89"/>
      <c r="K67" s="467"/>
      <c r="L67" s="467"/>
      <c r="M67" s="467"/>
      <c r="N67" s="467"/>
      <c r="O67" s="467"/>
      <c r="P67" s="467"/>
      <c r="Q67" s="467"/>
      <c r="R67" s="467"/>
      <c r="S67" s="467"/>
      <c r="T67" s="467"/>
      <c r="U67" s="467"/>
    </row>
    <row r="68" spans="1:21" s="88" customFormat="1" ht="18.75">
      <c r="A68" s="459">
        <v>67</v>
      </c>
      <c r="B68" s="76" t="s">
        <v>64</v>
      </c>
      <c r="C68" s="77" t="s">
        <v>305</v>
      </c>
      <c r="D68" s="460">
        <v>40</v>
      </c>
      <c r="E68" s="461"/>
      <c r="F68" s="462"/>
      <c r="G68" s="463">
        <v>0</v>
      </c>
      <c r="H68" s="464">
        <v>0</v>
      </c>
      <c r="I68" s="89"/>
      <c r="J68" s="89"/>
      <c r="K68" s="467"/>
      <c r="L68" s="467"/>
      <c r="M68" s="467"/>
      <c r="N68" s="467"/>
      <c r="O68" s="467"/>
      <c r="P68" s="467"/>
      <c r="Q68" s="467"/>
      <c r="R68" s="467"/>
      <c r="S68" s="467"/>
      <c r="T68" s="467"/>
      <c r="U68" s="467"/>
    </row>
    <row r="69" spans="1:21" s="88" customFormat="1" ht="37.5">
      <c r="A69" s="459">
        <v>68</v>
      </c>
      <c r="B69" s="76" t="s">
        <v>65</v>
      </c>
      <c r="C69" s="77" t="s">
        <v>305</v>
      </c>
      <c r="D69" s="460">
        <v>12</v>
      </c>
      <c r="E69" s="461"/>
      <c r="F69" s="462"/>
      <c r="G69" s="463">
        <v>0</v>
      </c>
      <c r="H69" s="464">
        <v>0</v>
      </c>
      <c r="I69" s="89"/>
      <c r="J69" s="89"/>
      <c r="K69" s="467"/>
      <c r="L69" s="467"/>
      <c r="M69" s="467"/>
      <c r="N69" s="467"/>
      <c r="O69" s="467"/>
      <c r="P69" s="467"/>
      <c r="Q69" s="467"/>
      <c r="R69" s="467"/>
      <c r="S69" s="467"/>
      <c r="T69" s="467"/>
      <c r="U69" s="467"/>
    </row>
    <row r="70" spans="1:21" s="88" customFormat="1" ht="18.75">
      <c r="A70" s="459">
        <v>69</v>
      </c>
      <c r="B70" s="76" t="s">
        <v>774</v>
      </c>
      <c r="C70" s="77" t="s">
        <v>898</v>
      </c>
      <c r="D70" s="460">
        <v>4</v>
      </c>
      <c r="E70" s="461"/>
      <c r="F70" s="462"/>
      <c r="G70" s="463">
        <v>0</v>
      </c>
      <c r="H70" s="464">
        <v>0</v>
      </c>
      <c r="I70" s="89"/>
      <c r="J70" s="89"/>
      <c r="K70" s="467"/>
      <c r="L70" s="467"/>
      <c r="M70" s="467"/>
      <c r="N70" s="467"/>
      <c r="O70" s="467"/>
      <c r="P70" s="467"/>
      <c r="Q70" s="467"/>
      <c r="R70" s="467"/>
      <c r="S70" s="467"/>
      <c r="T70" s="467"/>
      <c r="U70" s="467"/>
    </row>
    <row r="71" spans="1:21" s="88" customFormat="1" ht="18.75">
      <c r="A71" s="459">
        <v>70</v>
      </c>
      <c r="B71" s="76" t="s">
        <v>775</v>
      </c>
      <c r="C71" s="77" t="s">
        <v>898</v>
      </c>
      <c r="D71" s="460">
        <v>4</v>
      </c>
      <c r="E71" s="461"/>
      <c r="F71" s="462"/>
      <c r="G71" s="463">
        <v>0</v>
      </c>
      <c r="H71" s="464">
        <v>0</v>
      </c>
      <c r="I71" s="89"/>
      <c r="J71" s="89"/>
      <c r="K71" s="467"/>
      <c r="L71" s="467"/>
      <c r="M71" s="467"/>
      <c r="N71" s="467"/>
      <c r="O71" s="467"/>
      <c r="P71" s="467"/>
      <c r="Q71" s="467"/>
      <c r="R71" s="467"/>
      <c r="S71" s="467"/>
      <c r="T71" s="467"/>
      <c r="U71" s="467"/>
    </row>
    <row r="72" spans="1:21" s="88" customFormat="1" ht="37.5">
      <c r="A72" s="450">
        <v>71</v>
      </c>
      <c r="B72" s="451" t="s">
        <v>66</v>
      </c>
      <c r="C72" s="452" t="s">
        <v>305</v>
      </c>
      <c r="D72" s="453">
        <v>4800</v>
      </c>
      <c r="E72" s="454">
        <v>2329</v>
      </c>
      <c r="F72" s="455">
        <v>0</v>
      </c>
      <c r="G72" s="456">
        <v>2329</v>
      </c>
      <c r="H72" s="457">
        <v>11179200</v>
      </c>
      <c r="I72" s="458" t="s">
        <v>1372</v>
      </c>
      <c r="J72" s="458" t="s">
        <v>493</v>
      </c>
      <c r="K72" s="467"/>
      <c r="L72" s="467"/>
      <c r="M72" s="467"/>
      <c r="N72" s="467"/>
      <c r="O72" s="467"/>
      <c r="P72" s="467"/>
      <c r="Q72" s="467"/>
      <c r="R72" s="467"/>
      <c r="S72" s="467"/>
      <c r="T72" s="467"/>
      <c r="U72" s="467"/>
    </row>
    <row r="73" spans="1:21" s="88" customFormat="1" ht="18.75">
      <c r="A73" s="459">
        <v>72</v>
      </c>
      <c r="B73" s="76" t="s">
        <v>67</v>
      </c>
      <c r="C73" s="77" t="s">
        <v>313</v>
      </c>
      <c r="D73" s="460">
        <v>2</v>
      </c>
      <c r="E73" s="461"/>
      <c r="F73" s="462"/>
      <c r="G73" s="463">
        <v>0</v>
      </c>
      <c r="H73" s="464">
        <v>0</v>
      </c>
      <c r="I73" s="89"/>
      <c r="J73" s="89"/>
      <c r="K73" s="467"/>
      <c r="L73" s="467"/>
      <c r="M73" s="467"/>
      <c r="N73" s="467"/>
      <c r="O73" s="467"/>
      <c r="P73" s="467"/>
      <c r="Q73" s="467"/>
      <c r="R73" s="467"/>
      <c r="S73" s="467"/>
      <c r="T73" s="467"/>
      <c r="U73" s="467"/>
    </row>
    <row r="74" spans="1:21" s="88" customFormat="1" ht="18.75">
      <c r="A74" s="450">
        <v>73</v>
      </c>
      <c r="B74" s="451" t="s">
        <v>68</v>
      </c>
      <c r="C74" s="452" t="s">
        <v>305</v>
      </c>
      <c r="D74" s="453">
        <v>40</v>
      </c>
      <c r="E74" s="454">
        <v>1524</v>
      </c>
      <c r="F74" s="455">
        <v>243.84</v>
      </c>
      <c r="G74" s="456">
        <v>1767.84</v>
      </c>
      <c r="H74" s="457">
        <v>70713.599999999991</v>
      </c>
      <c r="I74" s="458" t="s">
        <v>1373</v>
      </c>
      <c r="J74" s="458" t="s">
        <v>1374</v>
      </c>
      <c r="K74" s="467"/>
      <c r="L74" s="467"/>
      <c r="M74" s="467"/>
      <c r="N74" s="467"/>
      <c r="O74" s="467"/>
      <c r="P74" s="467"/>
      <c r="Q74" s="467"/>
      <c r="R74" s="467"/>
      <c r="S74" s="467"/>
      <c r="T74" s="467"/>
      <c r="U74" s="467"/>
    </row>
    <row r="75" spans="1:21" s="88" customFormat="1" ht="18.75">
      <c r="A75" s="450">
        <v>74</v>
      </c>
      <c r="B75" s="451" t="s">
        <v>69</v>
      </c>
      <c r="C75" s="452" t="s">
        <v>305</v>
      </c>
      <c r="D75" s="453">
        <v>20</v>
      </c>
      <c r="E75" s="454">
        <v>1303</v>
      </c>
      <c r="F75" s="455">
        <v>208.48000000000002</v>
      </c>
      <c r="G75" s="456">
        <v>1511.48</v>
      </c>
      <c r="H75" s="457">
        <v>30229.599999999999</v>
      </c>
      <c r="I75" s="458" t="s">
        <v>1373</v>
      </c>
      <c r="J75" s="458" t="s">
        <v>1374</v>
      </c>
      <c r="K75" s="467"/>
      <c r="L75" s="467"/>
      <c r="M75" s="467"/>
      <c r="N75" s="467"/>
      <c r="O75" s="467"/>
      <c r="P75" s="467"/>
      <c r="Q75" s="467"/>
      <c r="R75" s="467"/>
      <c r="S75" s="467"/>
      <c r="T75" s="467"/>
      <c r="U75" s="467"/>
    </row>
    <row r="76" spans="1:21" ht="18.75">
      <c r="A76" s="450">
        <v>75</v>
      </c>
      <c r="B76" s="451" t="s">
        <v>70</v>
      </c>
      <c r="C76" s="452" t="s">
        <v>305</v>
      </c>
      <c r="D76" s="453">
        <v>20</v>
      </c>
      <c r="E76" s="454">
        <v>1590</v>
      </c>
      <c r="F76" s="455">
        <v>254.4</v>
      </c>
      <c r="G76" s="456">
        <v>1844.4</v>
      </c>
      <c r="H76" s="457">
        <v>36888</v>
      </c>
      <c r="I76" s="458" t="s">
        <v>1373</v>
      </c>
      <c r="J76" s="458" t="s">
        <v>1374</v>
      </c>
      <c r="K76" s="449"/>
      <c r="L76" s="449"/>
      <c r="M76" s="449"/>
      <c r="N76" s="449"/>
      <c r="O76" s="449"/>
      <c r="P76" s="449"/>
      <c r="Q76" s="449"/>
      <c r="R76" s="449"/>
      <c r="S76" s="449"/>
      <c r="T76" s="449"/>
      <c r="U76" s="449"/>
    </row>
    <row r="77" spans="1:21" ht="18.75">
      <c r="A77" s="450">
        <v>76</v>
      </c>
      <c r="B77" s="451" t="s">
        <v>71</v>
      </c>
      <c r="C77" s="452" t="s">
        <v>305</v>
      </c>
      <c r="D77" s="453">
        <v>40</v>
      </c>
      <c r="E77" s="454">
        <v>1524</v>
      </c>
      <c r="F77" s="455">
        <v>243.84</v>
      </c>
      <c r="G77" s="456">
        <v>1767.84</v>
      </c>
      <c r="H77" s="457">
        <v>70713.599999999991</v>
      </c>
      <c r="I77" s="458" t="s">
        <v>1373</v>
      </c>
      <c r="J77" s="458" t="s">
        <v>1374</v>
      </c>
      <c r="K77" s="449"/>
      <c r="L77" s="449"/>
      <c r="M77" s="449"/>
      <c r="N77" s="449"/>
      <c r="O77" s="449"/>
      <c r="P77" s="449"/>
      <c r="Q77" s="449"/>
      <c r="R77" s="449"/>
      <c r="S77" s="449"/>
      <c r="T77" s="449"/>
      <c r="U77" s="449"/>
    </row>
    <row r="78" spans="1:21" ht="18.75">
      <c r="A78" s="450">
        <v>77</v>
      </c>
      <c r="B78" s="451" t="s">
        <v>72</v>
      </c>
      <c r="C78" s="452" t="s">
        <v>305</v>
      </c>
      <c r="D78" s="453">
        <v>40</v>
      </c>
      <c r="E78" s="454">
        <v>1524</v>
      </c>
      <c r="F78" s="455">
        <v>243.84</v>
      </c>
      <c r="G78" s="456">
        <v>1767.84</v>
      </c>
      <c r="H78" s="457">
        <v>70713.599999999991</v>
      </c>
      <c r="I78" s="458" t="s">
        <v>1373</v>
      </c>
      <c r="J78" s="458" t="s">
        <v>1374</v>
      </c>
      <c r="K78" s="449"/>
      <c r="L78" s="449"/>
      <c r="M78" s="449"/>
      <c r="N78" s="449"/>
      <c r="O78" s="449"/>
      <c r="P78" s="449"/>
      <c r="Q78" s="449"/>
      <c r="R78" s="449"/>
      <c r="S78" s="449"/>
      <c r="T78" s="449"/>
      <c r="U78" s="449"/>
    </row>
    <row r="79" spans="1:21" ht="18.75">
      <c r="A79" s="450">
        <v>78</v>
      </c>
      <c r="B79" s="451" t="s">
        <v>73</v>
      </c>
      <c r="C79" s="452" t="s">
        <v>305</v>
      </c>
      <c r="D79" s="453">
        <v>80</v>
      </c>
      <c r="E79" s="454">
        <v>1524</v>
      </c>
      <c r="F79" s="455">
        <v>243.84</v>
      </c>
      <c r="G79" s="456">
        <v>1767.84</v>
      </c>
      <c r="H79" s="457">
        <v>141427.19999999998</v>
      </c>
      <c r="I79" s="458" t="s">
        <v>1373</v>
      </c>
      <c r="J79" s="458" t="s">
        <v>1374</v>
      </c>
      <c r="K79" s="449"/>
      <c r="L79" s="449"/>
      <c r="M79" s="449"/>
      <c r="N79" s="449"/>
      <c r="O79" s="449"/>
      <c r="P79" s="449"/>
      <c r="Q79" s="449"/>
      <c r="R79" s="449"/>
      <c r="S79" s="449"/>
      <c r="T79" s="449"/>
      <c r="U79" s="449"/>
    </row>
    <row r="80" spans="1:21" s="90" customFormat="1" ht="18.75">
      <c r="A80" s="450">
        <v>79</v>
      </c>
      <c r="B80" s="451" t="s">
        <v>74</v>
      </c>
      <c r="C80" s="452" t="s">
        <v>305</v>
      </c>
      <c r="D80" s="453">
        <v>600</v>
      </c>
      <c r="E80" s="454">
        <v>1684</v>
      </c>
      <c r="F80" s="455">
        <v>269.44</v>
      </c>
      <c r="G80" s="456">
        <v>1953.44</v>
      </c>
      <c r="H80" s="457">
        <v>1172064</v>
      </c>
      <c r="I80" s="458" t="s">
        <v>1373</v>
      </c>
      <c r="J80" s="458" t="s">
        <v>1375</v>
      </c>
      <c r="K80" s="468"/>
      <c r="L80" s="468"/>
      <c r="M80" s="468"/>
      <c r="N80" s="468"/>
      <c r="O80" s="468"/>
      <c r="P80" s="468"/>
      <c r="Q80" s="468"/>
      <c r="R80" s="468"/>
      <c r="S80" s="468"/>
      <c r="T80" s="468"/>
      <c r="U80" s="468"/>
    </row>
    <row r="81" spans="1:21" s="84" customFormat="1" ht="18.75">
      <c r="A81" s="459">
        <v>80</v>
      </c>
      <c r="B81" s="76" t="s">
        <v>75</v>
      </c>
      <c r="C81" s="77" t="s">
        <v>305</v>
      </c>
      <c r="D81" s="460">
        <v>200</v>
      </c>
      <c r="E81" s="461"/>
      <c r="F81" s="462"/>
      <c r="G81" s="463">
        <v>0</v>
      </c>
      <c r="H81" s="464">
        <v>0</v>
      </c>
      <c r="I81" s="83"/>
      <c r="J81" s="83"/>
      <c r="K81" s="465"/>
      <c r="L81" s="465"/>
      <c r="M81" s="465"/>
      <c r="N81" s="465"/>
      <c r="O81" s="465"/>
      <c r="P81" s="465"/>
      <c r="Q81" s="465"/>
      <c r="R81" s="465"/>
      <c r="S81" s="465"/>
      <c r="T81" s="465"/>
      <c r="U81" s="465"/>
    </row>
    <row r="82" spans="1:21" ht="18.75">
      <c r="A82" s="450">
        <v>81</v>
      </c>
      <c r="B82" s="451" t="s">
        <v>76</v>
      </c>
      <c r="C82" s="452" t="s">
        <v>305</v>
      </c>
      <c r="D82" s="453">
        <v>600</v>
      </c>
      <c r="E82" s="454">
        <v>1684</v>
      </c>
      <c r="F82" s="455">
        <v>269.44</v>
      </c>
      <c r="G82" s="456">
        <v>1953.44</v>
      </c>
      <c r="H82" s="457">
        <v>1172064</v>
      </c>
      <c r="I82" s="458" t="s">
        <v>1373</v>
      </c>
      <c r="J82" s="458" t="s">
        <v>1375</v>
      </c>
      <c r="K82" s="449"/>
      <c r="L82" s="449"/>
      <c r="M82" s="449"/>
      <c r="N82" s="449"/>
      <c r="O82" s="449"/>
      <c r="P82" s="449"/>
      <c r="Q82" s="449"/>
      <c r="R82" s="449"/>
      <c r="S82" s="449"/>
      <c r="T82" s="449"/>
      <c r="U82" s="449"/>
    </row>
    <row r="83" spans="1:21" s="84" customFormat="1" ht="18.75">
      <c r="A83" s="459">
        <v>82</v>
      </c>
      <c r="B83" s="91" t="s">
        <v>776</v>
      </c>
      <c r="C83" s="86" t="s">
        <v>305</v>
      </c>
      <c r="D83" s="460">
        <v>4</v>
      </c>
      <c r="E83" s="461"/>
      <c r="F83" s="462"/>
      <c r="G83" s="463">
        <v>0</v>
      </c>
      <c r="H83" s="464">
        <v>0</v>
      </c>
      <c r="I83" s="83"/>
      <c r="J83" s="83"/>
      <c r="K83" s="465"/>
      <c r="L83" s="465"/>
      <c r="M83" s="465"/>
      <c r="N83" s="465"/>
      <c r="O83" s="465"/>
      <c r="P83" s="465"/>
      <c r="Q83" s="465"/>
      <c r="R83" s="465"/>
      <c r="S83" s="465"/>
      <c r="T83" s="465"/>
      <c r="U83" s="465"/>
    </row>
    <row r="84" spans="1:21" s="84" customFormat="1" ht="18.75">
      <c r="A84" s="459">
        <v>83</v>
      </c>
      <c r="B84" s="91" t="s">
        <v>777</v>
      </c>
      <c r="C84" s="86" t="s">
        <v>305</v>
      </c>
      <c r="D84" s="460">
        <v>4</v>
      </c>
      <c r="E84" s="461"/>
      <c r="F84" s="462"/>
      <c r="G84" s="463">
        <v>0</v>
      </c>
      <c r="H84" s="464">
        <v>0</v>
      </c>
      <c r="I84" s="83"/>
      <c r="J84" s="83"/>
      <c r="K84" s="465"/>
      <c r="L84" s="465"/>
      <c r="M84" s="465"/>
      <c r="N84" s="465"/>
      <c r="O84" s="465"/>
      <c r="P84" s="465"/>
      <c r="Q84" s="465"/>
      <c r="R84" s="465"/>
      <c r="S84" s="465"/>
      <c r="T84" s="465"/>
      <c r="U84" s="465"/>
    </row>
    <row r="85" spans="1:21" s="84" customFormat="1" ht="37.5">
      <c r="A85" s="459">
        <v>84</v>
      </c>
      <c r="B85" s="76" t="s">
        <v>778</v>
      </c>
      <c r="C85" s="77" t="s">
        <v>305</v>
      </c>
      <c r="D85" s="460">
        <v>4</v>
      </c>
      <c r="E85" s="461"/>
      <c r="F85" s="462"/>
      <c r="G85" s="463">
        <v>0</v>
      </c>
      <c r="H85" s="464">
        <v>0</v>
      </c>
      <c r="I85" s="83"/>
      <c r="J85" s="83"/>
      <c r="K85" s="465"/>
      <c r="L85" s="465"/>
      <c r="M85" s="465"/>
      <c r="N85" s="465"/>
      <c r="O85" s="465"/>
      <c r="P85" s="465"/>
      <c r="Q85" s="465"/>
      <c r="R85" s="465"/>
      <c r="S85" s="465"/>
      <c r="T85" s="465"/>
      <c r="U85" s="465"/>
    </row>
    <row r="86" spans="1:21" s="84" customFormat="1" ht="37.5">
      <c r="A86" s="459">
        <v>85</v>
      </c>
      <c r="B86" s="76" t="s">
        <v>79</v>
      </c>
      <c r="C86" s="77" t="s">
        <v>305</v>
      </c>
      <c r="D86" s="460">
        <v>160</v>
      </c>
      <c r="E86" s="461"/>
      <c r="F86" s="462"/>
      <c r="G86" s="463">
        <v>0</v>
      </c>
      <c r="H86" s="464">
        <v>0</v>
      </c>
      <c r="I86" s="83"/>
      <c r="J86" s="83"/>
      <c r="K86" s="465"/>
      <c r="L86" s="465"/>
      <c r="M86" s="465"/>
      <c r="N86" s="465"/>
      <c r="O86" s="465"/>
      <c r="P86" s="465"/>
      <c r="Q86" s="465"/>
      <c r="R86" s="465"/>
      <c r="S86" s="465"/>
      <c r="T86" s="465"/>
      <c r="U86" s="465"/>
    </row>
    <row r="87" spans="1:21" ht="37.5">
      <c r="A87" s="450">
        <v>86</v>
      </c>
      <c r="B87" s="451" t="s">
        <v>81</v>
      </c>
      <c r="C87" s="452" t="s">
        <v>305</v>
      </c>
      <c r="D87" s="453">
        <v>800</v>
      </c>
      <c r="E87" s="454">
        <v>1628</v>
      </c>
      <c r="F87" s="455">
        <v>0</v>
      </c>
      <c r="G87" s="456">
        <v>1628</v>
      </c>
      <c r="H87" s="457">
        <v>1302400</v>
      </c>
      <c r="I87" s="458" t="s">
        <v>1376</v>
      </c>
      <c r="J87" s="458" t="s">
        <v>562</v>
      </c>
      <c r="K87" s="449"/>
      <c r="L87" s="449"/>
      <c r="M87" s="449"/>
      <c r="N87" s="449"/>
      <c r="O87" s="449"/>
      <c r="P87" s="449"/>
      <c r="Q87" s="449"/>
      <c r="R87" s="449"/>
      <c r="S87" s="449"/>
      <c r="T87" s="449"/>
      <c r="U87" s="449"/>
    </row>
    <row r="88" spans="1:21" ht="37.5">
      <c r="A88" s="459">
        <v>87</v>
      </c>
      <c r="B88" s="76" t="s">
        <v>80</v>
      </c>
      <c r="C88" s="77" t="s">
        <v>305</v>
      </c>
      <c r="D88" s="460">
        <v>800</v>
      </c>
      <c r="E88" s="461"/>
      <c r="F88" s="466"/>
      <c r="G88" s="463">
        <v>0</v>
      </c>
      <c r="H88" s="464">
        <v>0</v>
      </c>
      <c r="I88" s="80"/>
      <c r="J88" s="80"/>
      <c r="K88" s="449"/>
      <c r="L88" s="449"/>
      <c r="M88" s="449"/>
      <c r="N88" s="449"/>
      <c r="O88" s="449"/>
      <c r="P88" s="449"/>
      <c r="Q88" s="449"/>
      <c r="R88" s="449"/>
      <c r="S88" s="449"/>
      <c r="T88" s="449"/>
      <c r="U88" s="449"/>
    </row>
    <row r="89" spans="1:21" ht="37.5">
      <c r="A89" s="450">
        <v>88</v>
      </c>
      <c r="B89" s="451" t="s">
        <v>82</v>
      </c>
      <c r="C89" s="452" t="s">
        <v>305</v>
      </c>
      <c r="D89" s="453">
        <v>3200</v>
      </c>
      <c r="E89" s="454">
        <v>960</v>
      </c>
      <c r="F89" s="455">
        <v>0</v>
      </c>
      <c r="G89" s="456">
        <v>960</v>
      </c>
      <c r="H89" s="457">
        <v>3072000</v>
      </c>
      <c r="I89" s="458" t="s">
        <v>1376</v>
      </c>
      <c r="J89" s="458" t="s">
        <v>562</v>
      </c>
      <c r="K89" s="449"/>
      <c r="L89" s="449"/>
      <c r="M89" s="449"/>
      <c r="N89" s="449"/>
      <c r="O89" s="449"/>
      <c r="P89" s="449"/>
      <c r="Q89" s="449"/>
      <c r="R89" s="449"/>
      <c r="S89" s="449"/>
      <c r="T89" s="449"/>
      <c r="U89" s="449"/>
    </row>
    <row r="90" spans="1:21" ht="37.5">
      <c r="A90" s="450">
        <v>89</v>
      </c>
      <c r="B90" s="451" t="s">
        <v>779</v>
      </c>
      <c r="C90" s="452" t="s">
        <v>305</v>
      </c>
      <c r="D90" s="453">
        <v>4000</v>
      </c>
      <c r="E90" s="454">
        <v>1628</v>
      </c>
      <c r="F90" s="455">
        <v>0</v>
      </c>
      <c r="G90" s="456">
        <v>1628</v>
      </c>
      <c r="H90" s="457">
        <v>6512000</v>
      </c>
      <c r="I90" s="458" t="s">
        <v>1376</v>
      </c>
      <c r="J90" s="458" t="s">
        <v>645</v>
      </c>
      <c r="K90" s="449"/>
      <c r="L90" s="449"/>
      <c r="M90" s="449"/>
      <c r="N90" s="449"/>
      <c r="O90" s="449"/>
      <c r="P90" s="449"/>
      <c r="Q90" s="449"/>
      <c r="R90" s="449"/>
      <c r="S90" s="449"/>
      <c r="T90" s="449"/>
      <c r="U90" s="449"/>
    </row>
    <row r="91" spans="1:21" ht="18.75">
      <c r="A91" s="450">
        <v>90</v>
      </c>
      <c r="B91" s="469" t="s">
        <v>780</v>
      </c>
      <c r="C91" s="470" t="s">
        <v>305</v>
      </c>
      <c r="D91" s="453">
        <v>200</v>
      </c>
      <c r="E91" s="454">
        <v>1628</v>
      </c>
      <c r="F91" s="455">
        <v>0</v>
      </c>
      <c r="G91" s="456">
        <v>1628</v>
      </c>
      <c r="H91" s="457">
        <v>325600</v>
      </c>
      <c r="I91" s="458" t="s">
        <v>1376</v>
      </c>
      <c r="J91" s="458" t="s">
        <v>562</v>
      </c>
      <c r="K91" s="449"/>
      <c r="L91" s="449"/>
      <c r="M91" s="449"/>
      <c r="N91" s="449"/>
      <c r="O91" s="449"/>
      <c r="P91" s="449"/>
      <c r="Q91" s="449"/>
      <c r="R91" s="449"/>
      <c r="S91" s="449"/>
      <c r="T91" s="449"/>
      <c r="U91" s="449"/>
    </row>
    <row r="92" spans="1:21" ht="37.5">
      <c r="A92" s="450">
        <v>91</v>
      </c>
      <c r="B92" s="451" t="s">
        <v>83</v>
      </c>
      <c r="C92" s="452" t="s">
        <v>305</v>
      </c>
      <c r="D92" s="453">
        <v>1200</v>
      </c>
      <c r="E92" s="454">
        <v>947</v>
      </c>
      <c r="F92" s="455">
        <v>0</v>
      </c>
      <c r="G92" s="456">
        <v>947</v>
      </c>
      <c r="H92" s="457">
        <v>1136400</v>
      </c>
      <c r="I92" s="458" t="s">
        <v>1376</v>
      </c>
      <c r="J92" s="458" t="s">
        <v>562</v>
      </c>
      <c r="K92" s="449"/>
      <c r="L92" s="449"/>
      <c r="M92" s="449"/>
      <c r="N92" s="449"/>
      <c r="O92" s="449"/>
      <c r="P92" s="449"/>
      <c r="Q92" s="449"/>
      <c r="R92" s="449"/>
      <c r="S92" s="449"/>
      <c r="T92" s="449"/>
      <c r="U92" s="449"/>
    </row>
    <row r="93" spans="1:21" ht="18.75">
      <c r="A93" s="450">
        <v>92</v>
      </c>
      <c r="B93" s="469" t="s">
        <v>781</v>
      </c>
      <c r="C93" s="470" t="s">
        <v>305</v>
      </c>
      <c r="D93" s="453">
        <v>400</v>
      </c>
      <c r="E93" s="454">
        <v>1628</v>
      </c>
      <c r="F93" s="455">
        <v>0</v>
      </c>
      <c r="G93" s="456">
        <v>1628</v>
      </c>
      <c r="H93" s="457">
        <v>651200</v>
      </c>
      <c r="I93" s="458" t="s">
        <v>1376</v>
      </c>
      <c r="J93" s="458" t="s">
        <v>562</v>
      </c>
      <c r="K93" s="449"/>
      <c r="L93" s="449"/>
      <c r="M93" s="449"/>
      <c r="N93" s="449"/>
      <c r="O93" s="449"/>
      <c r="P93" s="449"/>
      <c r="Q93" s="449"/>
      <c r="R93" s="449"/>
      <c r="S93" s="449"/>
      <c r="T93" s="449"/>
      <c r="U93" s="449"/>
    </row>
    <row r="94" spans="1:21" ht="37.5">
      <c r="A94" s="450">
        <v>93</v>
      </c>
      <c r="B94" s="451" t="s">
        <v>84</v>
      </c>
      <c r="C94" s="452" t="s">
        <v>305</v>
      </c>
      <c r="D94" s="453">
        <v>800</v>
      </c>
      <c r="E94" s="454">
        <v>947</v>
      </c>
      <c r="F94" s="455">
        <v>0</v>
      </c>
      <c r="G94" s="456">
        <v>947</v>
      </c>
      <c r="H94" s="457">
        <v>757600</v>
      </c>
      <c r="I94" s="458" t="s">
        <v>1376</v>
      </c>
      <c r="J94" s="458" t="s">
        <v>562</v>
      </c>
      <c r="K94" s="449"/>
      <c r="L94" s="449"/>
      <c r="M94" s="449"/>
      <c r="N94" s="449"/>
      <c r="O94" s="449"/>
      <c r="P94" s="449"/>
      <c r="Q94" s="449"/>
      <c r="R94" s="449"/>
      <c r="S94" s="449"/>
      <c r="T94" s="449"/>
      <c r="U94" s="449"/>
    </row>
    <row r="95" spans="1:21" ht="18.75">
      <c r="A95" s="450">
        <v>94</v>
      </c>
      <c r="B95" s="469" t="s">
        <v>782</v>
      </c>
      <c r="C95" s="470" t="s">
        <v>305</v>
      </c>
      <c r="D95" s="453">
        <v>400</v>
      </c>
      <c r="E95" s="454">
        <v>1628</v>
      </c>
      <c r="F95" s="455">
        <v>0</v>
      </c>
      <c r="G95" s="456">
        <v>1628</v>
      </c>
      <c r="H95" s="457">
        <v>651200</v>
      </c>
      <c r="I95" s="458" t="s">
        <v>1376</v>
      </c>
      <c r="J95" s="458" t="s">
        <v>562</v>
      </c>
      <c r="K95" s="449"/>
      <c r="L95" s="449"/>
      <c r="M95" s="449"/>
      <c r="N95" s="449"/>
      <c r="O95" s="449"/>
      <c r="P95" s="449"/>
      <c r="Q95" s="449"/>
      <c r="R95" s="449"/>
      <c r="S95" s="449"/>
      <c r="T95" s="449"/>
      <c r="U95" s="449"/>
    </row>
    <row r="96" spans="1:21" ht="37.5">
      <c r="A96" s="450">
        <v>95</v>
      </c>
      <c r="B96" s="451" t="s">
        <v>85</v>
      </c>
      <c r="C96" s="452" t="s">
        <v>305</v>
      </c>
      <c r="D96" s="453">
        <v>800</v>
      </c>
      <c r="E96" s="454">
        <v>947</v>
      </c>
      <c r="F96" s="455">
        <v>0</v>
      </c>
      <c r="G96" s="456">
        <v>947</v>
      </c>
      <c r="H96" s="457">
        <v>757600</v>
      </c>
      <c r="I96" s="458" t="s">
        <v>1376</v>
      </c>
      <c r="J96" s="458" t="s">
        <v>562</v>
      </c>
      <c r="K96" s="449"/>
      <c r="L96" s="449"/>
      <c r="M96" s="449"/>
      <c r="N96" s="449"/>
      <c r="O96" s="449"/>
      <c r="P96" s="449"/>
      <c r="Q96" s="449"/>
      <c r="R96" s="449"/>
      <c r="S96" s="449"/>
      <c r="T96" s="449"/>
      <c r="U96" s="449"/>
    </row>
    <row r="97" spans="1:21" ht="37.5">
      <c r="A97" s="459">
        <v>96</v>
      </c>
      <c r="B97" s="76" t="s">
        <v>77</v>
      </c>
      <c r="C97" s="77" t="s">
        <v>305</v>
      </c>
      <c r="D97" s="460">
        <v>2</v>
      </c>
      <c r="E97" s="461"/>
      <c r="F97" s="462"/>
      <c r="G97" s="463">
        <v>0</v>
      </c>
      <c r="H97" s="464">
        <v>0</v>
      </c>
      <c r="I97" s="80"/>
      <c r="J97" s="80"/>
      <c r="K97" s="449"/>
      <c r="L97" s="449"/>
      <c r="M97" s="449"/>
      <c r="N97" s="449"/>
      <c r="O97" s="449"/>
      <c r="P97" s="449"/>
      <c r="Q97" s="449"/>
      <c r="R97" s="449"/>
      <c r="S97" s="449"/>
      <c r="T97" s="449"/>
      <c r="U97" s="449"/>
    </row>
    <row r="98" spans="1:21" s="92" customFormat="1" ht="18.75">
      <c r="A98" s="459">
        <v>97</v>
      </c>
      <c r="B98" s="87" t="s">
        <v>1135</v>
      </c>
      <c r="C98" s="86" t="s">
        <v>305</v>
      </c>
      <c r="D98" s="460">
        <v>2</v>
      </c>
      <c r="E98" s="461"/>
      <c r="F98" s="462"/>
      <c r="G98" s="463">
        <v>0</v>
      </c>
      <c r="H98" s="464">
        <v>0</v>
      </c>
      <c r="I98" s="471"/>
      <c r="J98" s="471"/>
      <c r="K98" s="355"/>
      <c r="L98" s="355"/>
      <c r="M98" s="355"/>
      <c r="N98" s="355"/>
      <c r="O98" s="355"/>
      <c r="P98" s="355"/>
      <c r="Q98" s="355"/>
      <c r="R98" s="355"/>
      <c r="S98" s="355"/>
      <c r="T98" s="355"/>
      <c r="U98" s="355"/>
    </row>
    <row r="99" spans="1:21" s="92" customFormat="1" ht="37.5">
      <c r="A99" s="459">
        <v>98</v>
      </c>
      <c r="B99" s="76" t="s">
        <v>78</v>
      </c>
      <c r="C99" s="77" t="s">
        <v>305</v>
      </c>
      <c r="D99" s="460">
        <v>2</v>
      </c>
      <c r="E99" s="461"/>
      <c r="F99" s="462"/>
      <c r="G99" s="463">
        <v>0</v>
      </c>
      <c r="H99" s="464">
        <v>0</v>
      </c>
      <c r="I99" s="471"/>
      <c r="J99" s="471"/>
      <c r="K99" s="355"/>
      <c r="L99" s="355"/>
      <c r="M99" s="355"/>
      <c r="N99" s="355"/>
      <c r="O99" s="355"/>
      <c r="P99" s="355"/>
      <c r="Q99" s="355"/>
      <c r="R99" s="355"/>
      <c r="S99" s="355"/>
      <c r="T99" s="355"/>
      <c r="U99" s="355"/>
    </row>
    <row r="100" spans="1:21" s="92" customFormat="1" ht="18.75">
      <c r="A100" s="459">
        <v>99</v>
      </c>
      <c r="B100" s="87" t="s">
        <v>786</v>
      </c>
      <c r="C100" s="86" t="s">
        <v>305</v>
      </c>
      <c r="D100" s="460">
        <v>8</v>
      </c>
      <c r="E100" s="461"/>
      <c r="F100" s="462"/>
      <c r="G100" s="463">
        <v>0</v>
      </c>
      <c r="H100" s="464">
        <v>0</v>
      </c>
      <c r="I100" s="471"/>
      <c r="J100" s="471"/>
      <c r="K100" s="355"/>
      <c r="L100" s="355"/>
      <c r="M100" s="355"/>
      <c r="N100" s="355"/>
      <c r="O100" s="355"/>
      <c r="P100" s="355"/>
      <c r="Q100" s="355"/>
      <c r="R100" s="355"/>
      <c r="S100" s="355"/>
      <c r="T100" s="355"/>
      <c r="U100" s="355"/>
    </row>
    <row r="101" spans="1:21" s="92" customFormat="1" ht="18.75">
      <c r="A101" s="459">
        <v>100</v>
      </c>
      <c r="B101" s="76" t="s">
        <v>86</v>
      </c>
      <c r="C101" s="77" t="s">
        <v>305</v>
      </c>
      <c r="D101" s="460">
        <v>96</v>
      </c>
      <c r="E101" s="461"/>
      <c r="F101" s="462"/>
      <c r="G101" s="463">
        <v>0</v>
      </c>
      <c r="H101" s="464">
        <v>0</v>
      </c>
      <c r="I101" s="471"/>
      <c r="J101" s="471"/>
      <c r="K101" s="355"/>
      <c r="L101" s="355"/>
      <c r="M101" s="355"/>
      <c r="N101" s="355"/>
      <c r="O101" s="355"/>
      <c r="P101" s="355"/>
      <c r="Q101" s="355"/>
      <c r="R101" s="355"/>
      <c r="S101" s="355"/>
      <c r="T101" s="355"/>
      <c r="U101" s="355"/>
    </row>
    <row r="102" spans="1:21" ht="18.75">
      <c r="A102" s="459">
        <v>101</v>
      </c>
      <c r="B102" s="76" t="s">
        <v>87</v>
      </c>
      <c r="C102" s="77" t="s">
        <v>305</v>
      </c>
      <c r="D102" s="460">
        <v>48</v>
      </c>
      <c r="E102" s="461"/>
      <c r="F102" s="462"/>
      <c r="G102" s="463">
        <v>0</v>
      </c>
      <c r="H102" s="464">
        <v>0</v>
      </c>
      <c r="I102" s="80"/>
      <c r="J102" s="80"/>
      <c r="K102" s="449"/>
      <c r="L102" s="449"/>
      <c r="M102" s="449"/>
      <c r="N102" s="449"/>
      <c r="O102" s="449"/>
      <c r="P102" s="449"/>
      <c r="Q102" s="449"/>
      <c r="R102" s="449"/>
      <c r="S102" s="449"/>
      <c r="T102" s="449"/>
      <c r="U102" s="449"/>
    </row>
    <row r="103" spans="1:21" ht="18.75">
      <c r="A103" s="459">
        <v>102</v>
      </c>
      <c r="B103" s="76" t="s">
        <v>88</v>
      </c>
      <c r="C103" s="77" t="s">
        <v>314</v>
      </c>
      <c r="D103" s="460">
        <v>30</v>
      </c>
      <c r="E103" s="461"/>
      <c r="F103" s="462"/>
      <c r="G103" s="463">
        <v>0</v>
      </c>
      <c r="H103" s="464">
        <v>0</v>
      </c>
      <c r="I103" s="80"/>
      <c r="J103" s="80"/>
      <c r="K103" s="449"/>
      <c r="L103" s="449"/>
      <c r="M103" s="449"/>
      <c r="N103" s="449"/>
      <c r="O103" s="449"/>
      <c r="P103" s="449"/>
      <c r="Q103" s="449"/>
      <c r="R103" s="449"/>
      <c r="S103" s="449"/>
      <c r="T103" s="449"/>
      <c r="U103" s="449"/>
    </row>
    <row r="104" spans="1:21" ht="18.75">
      <c r="A104" s="459">
        <v>103</v>
      </c>
      <c r="B104" s="76" t="s">
        <v>89</v>
      </c>
      <c r="C104" s="77" t="s">
        <v>305</v>
      </c>
      <c r="D104" s="460">
        <v>24</v>
      </c>
      <c r="E104" s="461"/>
      <c r="F104" s="472"/>
      <c r="G104" s="463">
        <v>0</v>
      </c>
      <c r="H104" s="464">
        <v>0</v>
      </c>
      <c r="I104" s="80"/>
      <c r="J104" s="80"/>
      <c r="K104" s="449"/>
      <c r="L104" s="449"/>
      <c r="M104" s="449"/>
      <c r="N104" s="449"/>
      <c r="O104" s="449"/>
      <c r="P104" s="449"/>
      <c r="Q104" s="449"/>
      <c r="R104" s="449"/>
      <c r="S104" s="449"/>
      <c r="T104" s="449"/>
      <c r="U104" s="449"/>
    </row>
    <row r="105" spans="1:21" ht="18.75">
      <c r="A105" s="459">
        <v>104</v>
      </c>
      <c r="B105" s="76" t="s">
        <v>90</v>
      </c>
      <c r="C105" s="77" t="s">
        <v>315</v>
      </c>
      <c r="D105" s="460">
        <v>4</v>
      </c>
      <c r="E105" s="461"/>
      <c r="F105" s="462"/>
      <c r="G105" s="463">
        <v>0</v>
      </c>
      <c r="H105" s="464">
        <v>0</v>
      </c>
      <c r="I105" s="80"/>
      <c r="J105" s="80"/>
      <c r="K105" s="449"/>
      <c r="L105" s="449"/>
      <c r="M105" s="449"/>
      <c r="N105" s="449"/>
      <c r="O105" s="449"/>
      <c r="P105" s="449"/>
      <c r="Q105" s="449"/>
      <c r="R105" s="449"/>
      <c r="S105" s="449"/>
      <c r="T105" s="449"/>
      <c r="U105" s="449"/>
    </row>
    <row r="106" spans="1:21" ht="18.75">
      <c r="A106" s="459">
        <v>105</v>
      </c>
      <c r="B106" s="76" t="s">
        <v>91</v>
      </c>
      <c r="C106" s="77" t="s">
        <v>307</v>
      </c>
      <c r="D106" s="460">
        <v>30</v>
      </c>
      <c r="E106" s="461"/>
      <c r="F106" s="462"/>
      <c r="G106" s="463">
        <v>0</v>
      </c>
      <c r="H106" s="464">
        <v>0</v>
      </c>
      <c r="I106" s="80"/>
      <c r="J106" s="80"/>
      <c r="K106" s="449"/>
      <c r="L106" s="449"/>
      <c r="M106" s="449"/>
      <c r="N106" s="449"/>
      <c r="O106" s="449"/>
      <c r="P106" s="449"/>
      <c r="Q106" s="449"/>
      <c r="R106" s="449"/>
      <c r="S106" s="449"/>
      <c r="T106" s="449"/>
      <c r="U106" s="449"/>
    </row>
    <row r="107" spans="1:21" ht="56.25">
      <c r="A107" s="459">
        <v>106</v>
      </c>
      <c r="B107" s="76" t="s">
        <v>92</v>
      </c>
      <c r="C107" s="77" t="s">
        <v>305</v>
      </c>
      <c r="D107" s="460">
        <v>12</v>
      </c>
      <c r="E107" s="461"/>
      <c r="F107" s="462"/>
      <c r="G107" s="463">
        <v>0</v>
      </c>
      <c r="H107" s="464">
        <v>0</v>
      </c>
      <c r="I107" s="80"/>
      <c r="J107" s="80"/>
      <c r="K107" s="449"/>
      <c r="L107" s="449"/>
      <c r="M107" s="449"/>
      <c r="N107" s="449"/>
      <c r="O107" s="449"/>
      <c r="P107" s="449"/>
      <c r="Q107" s="449"/>
      <c r="R107" s="449"/>
      <c r="S107" s="449"/>
      <c r="T107" s="449"/>
      <c r="U107" s="449"/>
    </row>
    <row r="108" spans="1:21" ht="37.5">
      <c r="A108" s="459">
        <v>107</v>
      </c>
      <c r="B108" s="76" t="s">
        <v>93</v>
      </c>
      <c r="C108" s="77" t="s">
        <v>316</v>
      </c>
      <c r="D108" s="460">
        <v>8</v>
      </c>
      <c r="E108" s="461"/>
      <c r="F108" s="462"/>
      <c r="G108" s="463">
        <v>0</v>
      </c>
      <c r="H108" s="464">
        <v>0</v>
      </c>
      <c r="I108" s="80"/>
      <c r="J108" s="80"/>
      <c r="K108" s="449"/>
      <c r="L108" s="449"/>
      <c r="M108" s="449"/>
      <c r="N108" s="449"/>
      <c r="O108" s="449"/>
      <c r="P108" s="449"/>
      <c r="Q108" s="449"/>
      <c r="R108" s="449"/>
      <c r="S108" s="449"/>
      <c r="T108" s="449"/>
      <c r="U108" s="449"/>
    </row>
    <row r="109" spans="1:21" ht="37.5">
      <c r="A109" s="459">
        <v>108</v>
      </c>
      <c r="B109" s="76" t="s">
        <v>94</v>
      </c>
      <c r="C109" s="77" t="s">
        <v>305</v>
      </c>
      <c r="D109" s="460">
        <v>200</v>
      </c>
      <c r="E109" s="461"/>
      <c r="F109" s="462"/>
      <c r="G109" s="463">
        <v>0</v>
      </c>
      <c r="H109" s="464">
        <v>0</v>
      </c>
      <c r="I109" s="80"/>
      <c r="J109" s="80"/>
      <c r="K109" s="449"/>
      <c r="L109" s="449"/>
      <c r="M109" s="449"/>
      <c r="N109" s="449"/>
      <c r="O109" s="449"/>
      <c r="P109" s="449"/>
      <c r="Q109" s="449"/>
      <c r="R109" s="449"/>
      <c r="S109" s="449"/>
      <c r="T109" s="449"/>
      <c r="U109" s="449"/>
    </row>
    <row r="110" spans="1:21" ht="37.5">
      <c r="A110" s="459">
        <v>109</v>
      </c>
      <c r="B110" s="76" t="s">
        <v>95</v>
      </c>
      <c r="C110" s="77" t="s">
        <v>305</v>
      </c>
      <c r="D110" s="460">
        <v>80</v>
      </c>
      <c r="E110" s="461"/>
      <c r="F110" s="462"/>
      <c r="G110" s="463">
        <v>0</v>
      </c>
      <c r="H110" s="464">
        <v>0</v>
      </c>
      <c r="I110" s="80"/>
      <c r="J110" s="80"/>
      <c r="K110" s="449"/>
      <c r="L110" s="449"/>
      <c r="M110" s="449"/>
      <c r="N110" s="449"/>
      <c r="O110" s="449"/>
      <c r="P110" s="449"/>
      <c r="Q110" s="449"/>
      <c r="R110" s="449"/>
      <c r="S110" s="449"/>
      <c r="T110" s="449"/>
      <c r="U110" s="449"/>
    </row>
    <row r="111" spans="1:21" ht="18.75">
      <c r="A111" s="459">
        <v>110</v>
      </c>
      <c r="B111" s="87" t="s">
        <v>787</v>
      </c>
      <c r="C111" s="86" t="s">
        <v>305</v>
      </c>
      <c r="D111" s="460">
        <v>4</v>
      </c>
      <c r="E111" s="461"/>
      <c r="F111" s="462"/>
      <c r="G111" s="463">
        <v>0</v>
      </c>
      <c r="H111" s="464">
        <v>0</v>
      </c>
      <c r="I111" s="80"/>
      <c r="J111" s="80"/>
      <c r="K111" s="449"/>
      <c r="L111" s="449"/>
      <c r="M111" s="449"/>
      <c r="N111" s="449"/>
      <c r="O111" s="449"/>
      <c r="P111" s="449"/>
      <c r="Q111" s="449"/>
      <c r="R111" s="449"/>
      <c r="S111" s="449"/>
      <c r="T111" s="449"/>
      <c r="U111" s="449"/>
    </row>
    <row r="112" spans="1:21" ht="18.75">
      <c r="A112" s="459">
        <v>111</v>
      </c>
      <c r="B112" s="87" t="s">
        <v>788</v>
      </c>
      <c r="C112" s="86" t="s">
        <v>305</v>
      </c>
      <c r="D112" s="460">
        <v>20</v>
      </c>
      <c r="E112" s="461"/>
      <c r="F112" s="462"/>
      <c r="G112" s="463">
        <v>0</v>
      </c>
      <c r="H112" s="464">
        <v>0</v>
      </c>
      <c r="I112" s="80"/>
      <c r="J112" s="80"/>
      <c r="K112" s="449"/>
      <c r="L112" s="449"/>
      <c r="M112" s="449"/>
      <c r="N112" s="449"/>
      <c r="O112" s="449"/>
      <c r="P112" s="449"/>
      <c r="Q112" s="449"/>
      <c r="R112" s="449"/>
      <c r="S112" s="449"/>
      <c r="T112" s="449"/>
      <c r="U112" s="449"/>
    </row>
    <row r="113" spans="1:21" ht="18.75">
      <c r="A113" s="459">
        <v>112</v>
      </c>
      <c r="B113" s="87" t="s">
        <v>789</v>
      </c>
      <c r="C113" s="86" t="s">
        <v>305</v>
      </c>
      <c r="D113" s="460">
        <v>15</v>
      </c>
      <c r="E113" s="461"/>
      <c r="F113" s="462"/>
      <c r="G113" s="463">
        <v>0</v>
      </c>
      <c r="H113" s="464">
        <v>0</v>
      </c>
      <c r="I113" s="80"/>
      <c r="J113" s="80"/>
      <c r="K113" s="449"/>
      <c r="L113" s="449"/>
      <c r="M113" s="449"/>
      <c r="N113" s="449"/>
      <c r="O113" s="449"/>
      <c r="P113" s="449"/>
      <c r="Q113" s="449"/>
      <c r="R113" s="449"/>
      <c r="S113" s="449"/>
      <c r="T113" s="449"/>
      <c r="U113" s="449"/>
    </row>
    <row r="114" spans="1:21" s="88" customFormat="1" ht="18.75">
      <c r="A114" s="459">
        <v>113</v>
      </c>
      <c r="B114" s="87" t="s">
        <v>790</v>
      </c>
      <c r="C114" s="86" t="s">
        <v>305</v>
      </c>
      <c r="D114" s="460">
        <v>15</v>
      </c>
      <c r="E114" s="461"/>
      <c r="F114" s="462"/>
      <c r="G114" s="463">
        <v>0</v>
      </c>
      <c r="H114" s="464">
        <v>0</v>
      </c>
      <c r="I114" s="89"/>
      <c r="J114" s="89"/>
      <c r="K114" s="467"/>
      <c r="L114" s="467"/>
      <c r="M114" s="467"/>
      <c r="N114" s="467"/>
      <c r="O114" s="467"/>
      <c r="P114" s="467"/>
      <c r="Q114" s="467"/>
      <c r="R114" s="467"/>
      <c r="S114" s="467"/>
      <c r="T114" s="467"/>
      <c r="U114" s="467"/>
    </row>
    <row r="115" spans="1:21" s="93" customFormat="1" ht="37.5">
      <c r="A115" s="459">
        <v>114</v>
      </c>
      <c r="B115" s="76" t="s">
        <v>791</v>
      </c>
      <c r="C115" s="77" t="s">
        <v>305</v>
      </c>
      <c r="D115" s="460">
        <v>40</v>
      </c>
      <c r="E115" s="461"/>
      <c r="F115" s="473"/>
      <c r="G115" s="463">
        <v>0</v>
      </c>
      <c r="H115" s="464">
        <v>0</v>
      </c>
      <c r="I115" s="474"/>
      <c r="J115" s="474"/>
      <c r="K115" s="475"/>
      <c r="L115" s="475"/>
      <c r="M115" s="475"/>
      <c r="N115" s="475"/>
      <c r="O115" s="475"/>
      <c r="P115" s="475"/>
      <c r="Q115" s="475"/>
      <c r="R115" s="475"/>
      <c r="S115" s="475"/>
      <c r="T115" s="475"/>
      <c r="U115" s="475"/>
    </row>
    <row r="116" spans="1:21" ht="37.5">
      <c r="A116" s="459">
        <v>115</v>
      </c>
      <c r="B116" s="76" t="s">
        <v>792</v>
      </c>
      <c r="C116" s="77" t="s">
        <v>305</v>
      </c>
      <c r="D116" s="460">
        <v>20</v>
      </c>
      <c r="E116" s="461"/>
      <c r="F116" s="462"/>
      <c r="G116" s="463">
        <v>0</v>
      </c>
      <c r="H116" s="464">
        <v>0</v>
      </c>
      <c r="I116" s="80"/>
      <c r="J116" s="80"/>
      <c r="K116" s="449"/>
      <c r="L116" s="449"/>
      <c r="M116" s="449"/>
      <c r="N116" s="449"/>
      <c r="O116" s="449"/>
      <c r="P116" s="449"/>
      <c r="Q116" s="449"/>
      <c r="R116" s="449"/>
      <c r="S116" s="449"/>
      <c r="T116" s="449"/>
      <c r="U116" s="449"/>
    </row>
    <row r="117" spans="1:21" s="88" customFormat="1" ht="18.75">
      <c r="A117" s="459">
        <v>116</v>
      </c>
      <c r="B117" s="87" t="s">
        <v>793</v>
      </c>
      <c r="C117" s="86" t="s">
        <v>305</v>
      </c>
      <c r="D117" s="460">
        <v>2</v>
      </c>
      <c r="E117" s="461"/>
      <c r="F117" s="472"/>
      <c r="G117" s="463">
        <v>0</v>
      </c>
      <c r="H117" s="464">
        <v>0</v>
      </c>
      <c r="I117" s="89"/>
      <c r="J117" s="89"/>
      <c r="K117" s="467"/>
      <c r="L117" s="467"/>
      <c r="M117" s="467"/>
      <c r="N117" s="467"/>
      <c r="O117" s="467"/>
      <c r="P117" s="467"/>
      <c r="Q117" s="467"/>
      <c r="R117" s="467"/>
      <c r="S117" s="467"/>
      <c r="T117" s="467"/>
      <c r="U117" s="467"/>
    </row>
    <row r="118" spans="1:21" s="88" customFormat="1" ht="18.75">
      <c r="A118" s="459">
        <v>117</v>
      </c>
      <c r="B118" s="87" t="s">
        <v>794</v>
      </c>
      <c r="C118" s="86" t="s">
        <v>305</v>
      </c>
      <c r="D118" s="460">
        <v>2</v>
      </c>
      <c r="E118" s="461"/>
      <c r="F118" s="472"/>
      <c r="G118" s="463">
        <v>0</v>
      </c>
      <c r="H118" s="464">
        <v>0</v>
      </c>
      <c r="I118" s="89"/>
      <c r="J118" s="89"/>
      <c r="K118" s="467"/>
      <c r="L118" s="467"/>
      <c r="M118" s="467"/>
      <c r="N118" s="467"/>
      <c r="O118" s="467"/>
      <c r="P118" s="467"/>
      <c r="Q118" s="467"/>
      <c r="R118" s="467"/>
      <c r="S118" s="467"/>
      <c r="T118" s="467"/>
      <c r="U118" s="467"/>
    </row>
    <row r="119" spans="1:21" ht="18.75">
      <c r="A119" s="459">
        <v>118</v>
      </c>
      <c r="B119" s="87" t="s">
        <v>795</v>
      </c>
      <c r="C119" s="86" t="s">
        <v>305</v>
      </c>
      <c r="D119" s="460">
        <v>2</v>
      </c>
      <c r="E119" s="461"/>
      <c r="F119" s="462"/>
      <c r="G119" s="463">
        <v>0</v>
      </c>
      <c r="H119" s="464">
        <v>0</v>
      </c>
      <c r="I119" s="80"/>
      <c r="J119" s="80"/>
      <c r="K119" s="449"/>
      <c r="L119" s="449"/>
      <c r="M119" s="449"/>
      <c r="N119" s="449"/>
      <c r="O119" s="449"/>
      <c r="P119" s="449"/>
      <c r="Q119" s="449"/>
      <c r="R119" s="449"/>
      <c r="S119" s="449"/>
      <c r="T119" s="449"/>
      <c r="U119" s="449"/>
    </row>
    <row r="120" spans="1:21" s="95" customFormat="1" ht="18.75">
      <c r="A120" s="459">
        <v>119</v>
      </c>
      <c r="B120" s="87" t="s">
        <v>796</v>
      </c>
      <c r="C120" s="86" t="s">
        <v>305</v>
      </c>
      <c r="D120" s="460">
        <v>10</v>
      </c>
      <c r="E120" s="461"/>
      <c r="F120" s="462"/>
      <c r="G120" s="463">
        <v>0</v>
      </c>
      <c r="H120" s="464">
        <v>0</v>
      </c>
      <c r="I120" s="476"/>
      <c r="J120" s="476"/>
      <c r="K120" s="477"/>
      <c r="L120" s="477"/>
      <c r="M120" s="477"/>
      <c r="N120" s="477"/>
      <c r="O120" s="477"/>
      <c r="P120" s="477"/>
      <c r="Q120" s="477"/>
      <c r="R120" s="477"/>
      <c r="S120" s="477"/>
      <c r="T120" s="477"/>
      <c r="U120" s="477"/>
    </row>
    <row r="121" spans="1:21" ht="37.5">
      <c r="A121" s="459">
        <v>120</v>
      </c>
      <c r="B121" s="76" t="s">
        <v>96</v>
      </c>
      <c r="C121" s="77" t="s">
        <v>305</v>
      </c>
      <c r="D121" s="460">
        <v>2000</v>
      </c>
      <c r="E121" s="461"/>
      <c r="F121" s="462"/>
      <c r="G121" s="463">
        <v>0</v>
      </c>
      <c r="H121" s="464">
        <v>0</v>
      </c>
      <c r="I121" s="80"/>
      <c r="J121" s="80"/>
      <c r="K121" s="449"/>
      <c r="L121" s="449"/>
      <c r="M121" s="449"/>
      <c r="N121" s="449"/>
      <c r="O121" s="449"/>
      <c r="P121" s="449"/>
      <c r="Q121" s="449"/>
      <c r="R121" s="449"/>
      <c r="S121" s="449"/>
      <c r="T121" s="449"/>
      <c r="U121" s="449"/>
    </row>
    <row r="122" spans="1:21" ht="18.75">
      <c r="A122" s="459">
        <v>121</v>
      </c>
      <c r="B122" s="87" t="s">
        <v>797</v>
      </c>
      <c r="C122" s="86" t="s">
        <v>305</v>
      </c>
      <c r="D122" s="460">
        <v>20</v>
      </c>
      <c r="E122" s="461"/>
      <c r="F122" s="472"/>
      <c r="G122" s="463">
        <v>0</v>
      </c>
      <c r="H122" s="464">
        <v>0</v>
      </c>
      <c r="I122" s="80"/>
      <c r="J122" s="80"/>
      <c r="K122" s="449"/>
      <c r="L122" s="449"/>
      <c r="M122" s="449"/>
      <c r="N122" s="449"/>
      <c r="O122" s="449"/>
      <c r="P122" s="449"/>
      <c r="Q122" s="449"/>
      <c r="R122" s="449"/>
      <c r="S122" s="449"/>
      <c r="T122" s="449"/>
      <c r="U122" s="449"/>
    </row>
    <row r="123" spans="1:21" s="90" customFormat="1" ht="18.75">
      <c r="A123" s="459">
        <v>122</v>
      </c>
      <c r="B123" s="87" t="s">
        <v>798</v>
      </c>
      <c r="C123" s="86" t="s">
        <v>304</v>
      </c>
      <c r="D123" s="460">
        <v>4</v>
      </c>
      <c r="E123" s="461"/>
      <c r="F123" s="462"/>
      <c r="G123" s="463">
        <v>0</v>
      </c>
      <c r="H123" s="464">
        <v>0</v>
      </c>
      <c r="I123" s="96"/>
      <c r="J123" s="96"/>
      <c r="K123" s="468"/>
      <c r="L123" s="468"/>
      <c r="M123" s="468"/>
      <c r="N123" s="468"/>
      <c r="O123" s="468"/>
      <c r="P123" s="468"/>
      <c r="Q123" s="468"/>
      <c r="R123" s="468"/>
      <c r="S123" s="468"/>
      <c r="T123" s="468"/>
      <c r="U123" s="468"/>
    </row>
    <row r="124" spans="1:21" s="88" customFormat="1" ht="18.75">
      <c r="A124" s="459">
        <v>123</v>
      </c>
      <c r="B124" s="76" t="s">
        <v>97</v>
      </c>
      <c r="C124" s="77" t="s">
        <v>304</v>
      </c>
      <c r="D124" s="460">
        <v>40</v>
      </c>
      <c r="E124" s="461"/>
      <c r="F124" s="462"/>
      <c r="G124" s="463">
        <v>0</v>
      </c>
      <c r="H124" s="464">
        <v>0</v>
      </c>
      <c r="I124" s="89"/>
      <c r="J124" s="89"/>
      <c r="K124" s="467"/>
      <c r="L124" s="467"/>
      <c r="M124" s="467"/>
      <c r="N124" s="467"/>
      <c r="O124" s="467"/>
      <c r="P124" s="467"/>
      <c r="Q124" s="467"/>
      <c r="R124" s="467"/>
      <c r="S124" s="467"/>
      <c r="T124" s="467"/>
      <c r="U124" s="467"/>
    </row>
    <row r="125" spans="1:21" ht="18.75">
      <c r="A125" s="459">
        <v>124</v>
      </c>
      <c r="B125" s="76" t="s">
        <v>98</v>
      </c>
      <c r="C125" s="77" t="s">
        <v>304</v>
      </c>
      <c r="D125" s="460">
        <v>4</v>
      </c>
      <c r="E125" s="461"/>
      <c r="F125" s="462"/>
      <c r="G125" s="463">
        <v>0</v>
      </c>
      <c r="H125" s="464">
        <v>0</v>
      </c>
      <c r="I125" s="80"/>
      <c r="J125" s="80"/>
      <c r="K125" s="449"/>
      <c r="L125" s="449"/>
      <c r="M125" s="449"/>
      <c r="N125" s="449"/>
      <c r="O125" s="449"/>
      <c r="P125" s="449"/>
      <c r="Q125" s="449"/>
      <c r="R125" s="449"/>
      <c r="S125" s="449"/>
      <c r="T125" s="449"/>
      <c r="U125" s="449"/>
    </row>
    <row r="126" spans="1:21" ht="18.75">
      <c r="A126" s="459">
        <v>125</v>
      </c>
      <c r="B126" s="76" t="s">
        <v>99</v>
      </c>
      <c r="C126" s="77" t="s">
        <v>304</v>
      </c>
      <c r="D126" s="460">
        <v>12</v>
      </c>
      <c r="E126" s="461"/>
      <c r="F126" s="462"/>
      <c r="G126" s="463">
        <v>0</v>
      </c>
      <c r="H126" s="464">
        <v>0</v>
      </c>
      <c r="I126" s="80"/>
      <c r="J126" s="80"/>
      <c r="K126" s="449"/>
      <c r="L126" s="449"/>
      <c r="M126" s="449"/>
      <c r="N126" s="449"/>
      <c r="O126" s="449"/>
      <c r="P126" s="449"/>
      <c r="Q126" s="449"/>
      <c r="R126" s="449"/>
      <c r="S126" s="449"/>
      <c r="T126" s="449"/>
      <c r="U126" s="449"/>
    </row>
    <row r="127" spans="1:21" ht="18.75">
      <c r="A127" s="459">
        <v>126</v>
      </c>
      <c r="B127" s="87" t="s">
        <v>799</v>
      </c>
      <c r="C127" s="86" t="s">
        <v>304</v>
      </c>
      <c r="D127" s="460">
        <v>4</v>
      </c>
      <c r="E127" s="461"/>
      <c r="F127" s="462"/>
      <c r="G127" s="463">
        <v>0</v>
      </c>
      <c r="H127" s="464">
        <v>0</v>
      </c>
      <c r="I127" s="80"/>
      <c r="J127" s="80"/>
      <c r="K127" s="449"/>
      <c r="L127" s="449"/>
      <c r="M127" s="449"/>
      <c r="N127" s="449"/>
      <c r="O127" s="449"/>
      <c r="P127" s="449"/>
      <c r="Q127" s="449"/>
      <c r="R127" s="449"/>
      <c r="S127" s="449"/>
      <c r="T127" s="449"/>
      <c r="U127" s="449"/>
    </row>
    <row r="128" spans="1:21" ht="18.75">
      <c r="A128" s="459">
        <v>127</v>
      </c>
      <c r="B128" s="76" t="s">
        <v>100</v>
      </c>
      <c r="C128" s="77" t="s">
        <v>304</v>
      </c>
      <c r="D128" s="460">
        <v>48</v>
      </c>
      <c r="E128" s="461"/>
      <c r="F128" s="462"/>
      <c r="G128" s="463">
        <v>0</v>
      </c>
      <c r="H128" s="464">
        <v>0</v>
      </c>
      <c r="I128" s="80"/>
      <c r="J128" s="80"/>
      <c r="K128" s="449"/>
      <c r="L128" s="449"/>
      <c r="M128" s="449"/>
      <c r="N128" s="449"/>
      <c r="O128" s="449"/>
      <c r="P128" s="449"/>
      <c r="Q128" s="449"/>
      <c r="R128" s="449"/>
      <c r="S128" s="449"/>
      <c r="T128" s="449"/>
      <c r="U128" s="449"/>
    </row>
    <row r="129" spans="1:21" ht="18.75">
      <c r="A129" s="459">
        <v>128</v>
      </c>
      <c r="B129" s="76" t="s">
        <v>101</v>
      </c>
      <c r="C129" s="77" t="s">
        <v>317</v>
      </c>
      <c r="D129" s="460">
        <v>12</v>
      </c>
      <c r="E129" s="461"/>
      <c r="F129" s="462"/>
      <c r="G129" s="463">
        <v>0</v>
      </c>
      <c r="H129" s="464">
        <v>0</v>
      </c>
      <c r="I129" s="80"/>
      <c r="J129" s="80"/>
      <c r="K129" s="449"/>
      <c r="L129" s="449"/>
      <c r="M129" s="449"/>
      <c r="N129" s="449"/>
      <c r="O129" s="449"/>
      <c r="P129" s="449"/>
      <c r="Q129" s="449"/>
      <c r="R129" s="449"/>
      <c r="S129" s="449"/>
      <c r="T129" s="449"/>
      <c r="U129" s="449"/>
    </row>
    <row r="130" spans="1:21" ht="56.25">
      <c r="A130" s="459">
        <v>129</v>
      </c>
      <c r="B130" s="76" t="s">
        <v>102</v>
      </c>
      <c r="C130" s="77" t="s">
        <v>305</v>
      </c>
      <c r="D130" s="460">
        <v>600</v>
      </c>
      <c r="E130" s="461"/>
      <c r="F130" s="462"/>
      <c r="G130" s="463">
        <v>0</v>
      </c>
      <c r="H130" s="464">
        <v>0</v>
      </c>
      <c r="I130" s="80"/>
      <c r="J130" s="80"/>
      <c r="K130" s="449"/>
      <c r="L130" s="449"/>
      <c r="M130" s="449"/>
      <c r="N130" s="449"/>
      <c r="O130" s="449"/>
      <c r="P130" s="449"/>
      <c r="Q130" s="449"/>
      <c r="R130" s="449"/>
      <c r="S130" s="449"/>
      <c r="T130" s="449"/>
      <c r="U130" s="449"/>
    </row>
    <row r="131" spans="1:21" ht="18.75">
      <c r="A131" s="459">
        <v>130</v>
      </c>
      <c r="B131" s="87" t="s">
        <v>800</v>
      </c>
      <c r="C131" s="86" t="s">
        <v>305</v>
      </c>
      <c r="D131" s="460">
        <v>200</v>
      </c>
      <c r="E131" s="461"/>
      <c r="F131" s="462"/>
      <c r="G131" s="463">
        <v>0</v>
      </c>
      <c r="H131" s="464">
        <v>0</v>
      </c>
      <c r="I131" s="80"/>
      <c r="J131" s="80"/>
      <c r="K131" s="449"/>
      <c r="L131" s="449"/>
      <c r="M131" s="449"/>
      <c r="N131" s="449"/>
      <c r="O131" s="449"/>
      <c r="P131" s="449"/>
      <c r="Q131" s="449"/>
      <c r="R131" s="449"/>
      <c r="S131" s="449"/>
      <c r="T131" s="449"/>
      <c r="U131" s="449"/>
    </row>
    <row r="132" spans="1:21" s="88" customFormat="1" ht="37.5">
      <c r="A132" s="459">
        <v>131</v>
      </c>
      <c r="B132" s="76" t="s">
        <v>103</v>
      </c>
      <c r="C132" s="77" t="s">
        <v>305</v>
      </c>
      <c r="D132" s="460">
        <v>6</v>
      </c>
      <c r="E132" s="461"/>
      <c r="F132" s="472"/>
      <c r="G132" s="463">
        <v>0</v>
      </c>
      <c r="H132" s="464">
        <v>0</v>
      </c>
      <c r="I132" s="89"/>
      <c r="J132" s="89"/>
      <c r="K132" s="467"/>
      <c r="L132" s="467"/>
      <c r="M132" s="467"/>
      <c r="N132" s="467"/>
      <c r="O132" s="467"/>
      <c r="P132" s="467"/>
      <c r="Q132" s="467"/>
      <c r="R132" s="467"/>
      <c r="S132" s="467"/>
      <c r="T132" s="467"/>
      <c r="U132" s="467"/>
    </row>
    <row r="133" spans="1:21" ht="18.75">
      <c r="A133" s="459">
        <v>132</v>
      </c>
      <c r="B133" s="76" t="s">
        <v>104</v>
      </c>
      <c r="C133" s="77" t="s">
        <v>305</v>
      </c>
      <c r="D133" s="460">
        <v>8</v>
      </c>
      <c r="E133" s="461"/>
      <c r="F133" s="462"/>
      <c r="G133" s="463">
        <v>0</v>
      </c>
      <c r="H133" s="464">
        <v>0</v>
      </c>
      <c r="I133" s="80"/>
      <c r="J133" s="80"/>
      <c r="K133" s="449"/>
      <c r="L133" s="449"/>
      <c r="M133" s="449"/>
      <c r="N133" s="449"/>
      <c r="O133" s="449"/>
      <c r="P133" s="449"/>
      <c r="Q133" s="449"/>
      <c r="R133" s="449"/>
      <c r="S133" s="449"/>
      <c r="T133" s="449"/>
      <c r="U133" s="449"/>
    </row>
    <row r="134" spans="1:21" ht="18.75">
      <c r="A134" s="459">
        <v>133</v>
      </c>
      <c r="B134" s="76" t="s">
        <v>105</v>
      </c>
      <c r="C134" s="77" t="s">
        <v>318</v>
      </c>
      <c r="D134" s="460">
        <v>8</v>
      </c>
      <c r="E134" s="461"/>
      <c r="F134" s="466"/>
      <c r="G134" s="463">
        <v>0</v>
      </c>
      <c r="H134" s="464">
        <v>0</v>
      </c>
      <c r="I134" s="80"/>
      <c r="J134" s="80"/>
      <c r="K134" s="449"/>
      <c r="L134" s="449"/>
      <c r="M134" s="449"/>
      <c r="N134" s="449"/>
      <c r="O134" s="449"/>
      <c r="P134" s="449"/>
      <c r="Q134" s="449"/>
      <c r="R134" s="449"/>
      <c r="S134" s="449"/>
      <c r="T134" s="449"/>
      <c r="U134" s="449"/>
    </row>
    <row r="135" spans="1:21" s="90" customFormat="1" ht="18.75">
      <c r="A135" s="459">
        <v>134</v>
      </c>
      <c r="B135" s="76" t="s">
        <v>106</v>
      </c>
      <c r="C135" s="77" t="s">
        <v>319</v>
      </c>
      <c r="D135" s="460">
        <v>10</v>
      </c>
      <c r="E135" s="461"/>
      <c r="F135" s="466"/>
      <c r="G135" s="463">
        <v>0</v>
      </c>
      <c r="H135" s="464">
        <v>0</v>
      </c>
      <c r="I135" s="96"/>
      <c r="J135" s="96"/>
      <c r="K135" s="468"/>
      <c r="L135" s="468"/>
      <c r="M135" s="468"/>
      <c r="N135" s="468"/>
      <c r="O135" s="468"/>
      <c r="P135" s="468"/>
      <c r="Q135" s="468"/>
      <c r="R135" s="468"/>
      <c r="S135" s="468"/>
      <c r="T135" s="468"/>
      <c r="U135" s="468"/>
    </row>
    <row r="136" spans="1:21" s="84" customFormat="1" ht="18.75">
      <c r="A136" s="459">
        <v>135</v>
      </c>
      <c r="B136" s="76" t="s">
        <v>107</v>
      </c>
      <c r="C136" s="77" t="s">
        <v>319</v>
      </c>
      <c r="D136" s="460">
        <v>16</v>
      </c>
      <c r="E136" s="461"/>
      <c r="F136" s="462"/>
      <c r="G136" s="463">
        <v>0</v>
      </c>
      <c r="H136" s="464">
        <v>0</v>
      </c>
      <c r="I136" s="83"/>
      <c r="J136" s="83"/>
      <c r="K136" s="465"/>
      <c r="L136" s="465"/>
      <c r="M136" s="465"/>
      <c r="N136" s="465"/>
      <c r="O136" s="465"/>
      <c r="P136" s="465"/>
      <c r="Q136" s="465"/>
      <c r="R136" s="465"/>
      <c r="S136" s="465"/>
      <c r="T136" s="465"/>
      <c r="U136" s="465"/>
    </row>
    <row r="137" spans="1:21" s="84" customFormat="1" ht="18.75">
      <c r="A137" s="459">
        <v>136</v>
      </c>
      <c r="B137" s="76" t="s">
        <v>108</v>
      </c>
      <c r="C137" s="77" t="s">
        <v>320</v>
      </c>
      <c r="D137" s="460">
        <v>100</v>
      </c>
      <c r="E137" s="461"/>
      <c r="F137" s="462"/>
      <c r="G137" s="463">
        <v>0</v>
      </c>
      <c r="H137" s="464">
        <v>0</v>
      </c>
      <c r="I137" s="83"/>
      <c r="J137" s="83"/>
      <c r="K137" s="465"/>
      <c r="L137" s="465"/>
      <c r="M137" s="465"/>
      <c r="N137" s="465"/>
      <c r="O137" s="465"/>
      <c r="P137" s="465"/>
      <c r="Q137" s="465"/>
      <c r="R137" s="465"/>
      <c r="S137" s="465"/>
      <c r="T137" s="465"/>
      <c r="U137" s="465"/>
    </row>
    <row r="138" spans="1:21" s="84" customFormat="1" ht="37.5">
      <c r="A138" s="459">
        <v>137</v>
      </c>
      <c r="B138" s="76" t="s">
        <v>109</v>
      </c>
      <c r="C138" s="77" t="s">
        <v>305</v>
      </c>
      <c r="D138" s="460">
        <v>8</v>
      </c>
      <c r="E138" s="461"/>
      <c r="F138" s="466"/>
      <c r="G138" s="463">
        <v>0</v>
      </c>
      <c r="H138" s="464">
        <v>0</v>
      </c>
      <c r="I138" s="83"/>
      <c r="J138" s="83"/>
      <c r="K138" s="465"/>
      <c r="L138" s="465"/>
      <c r="M138" s="465"/>
      <c r="N138" s="465"/>
      <c r="O138" s="465"/>
      <c r="P138" s="465"/>
      <c r="Q138" s="465"/>
      <c r="R138" s="465"/>
      <c r="S138" s="465"/>
      <c r="T138" s="465"/>
      <c r="U138" s="465"/>
    </row>
    <row r="139" spans="1:21" s="84" customFormat="1" ht="18.75">
      <c r="A139" s="459">
        <v>138</v>
      </c>
      <c r="B139" s="76" t="s">
        <v>110</v>
      </c>
      <c r="C139" s="77" t="s">
        <v>320</v>
      </c>
      <c r="D139" s="460">
        <v>80</v>
      </c>
      <c r="E139" s="461"/>
      <c r="F139" s="462"/>
      <c r="G139" s="463">
        <v>0</v>
      </c>
      <c r="H139" s="464">
        <v>0</v>
      </c>
      <c r="I139" s="83"/>
      <c r="J139" s="83"/>
      <c r="K139" s="465"/>
      <c r="L139" s="465"/>
      <c r="M139" s="465"/>
      <c r="N139" s="465"/>
      <c r="O139" s="465"/>
      <c r="P139" s="465"/>
      <c r="Q139" s="465"/>
      <c r="R139" s="465"/>
      <c r="S139" s="465"/>
      <c r="T139" s="465"/>
      <c r="U139" s="465"/>
    </row>
    <row r="140" spans="1:21" ht="56.25">
      <c r="A140" s="459">
        <v>139</v>
      </c>
      <c r="B140" s="76" t="s">
        <v>801</v>
      </c>
      <c r="C140" s="77" t="s">
        <v>326</v>
      </c>
      <c r="D140" s="460">
        <v>10</v>
      </c>
      <c r="E140" s="461"/>
      <c r="F140" s="462"/>
      <c r="G140" s="463">
        <v>0</v>
      </c>
      <c r="H140" s="464">
        <v>0</v>
      </c>
      <c r="I140" s="80"/>
      <c r="J140" s="80"/>
      <c r="K140" s="449"/>
      <c r="L140" s="449"/>
      <c r="M140" s="449"/>
      <c r="N140" s="449"/>
      <c r="O140" s="449"/>
      <c r="P140" s="449"/>
      <c r="Q140" s="449"/>
      <c r="R140" s="449"/>
      <c r="S140" s="449"/>
      <c r="T140" s="449"/>
      <c r="U140" s="449"/>
    </row>
    <row r="141" spans="1:21" ht="18.75">
      <c r="A141" s="459">
        <v>140</v>
      </c>
      <c r="B141" s="76" t="s">
        <v>111</v>
      </c>
      <c r="C141" s="77" t="s">
        <v>305</v>
      </c>
      <c r="D141" s="460">
        <v>1200</v>
      </c>
      <c r="E141" s="461"/>
      <c r="F141" s="462"/>
      <c r="G141" s="463">
        <v>0</v>
      </c>
      <c r="H141" s="464">
        <v>0</v>
      </c>
      <c r="I141" s="80"/>
      <c r="J141" s="80"/>
      <c r="K141" s="449"/>
      <c r="L141" s="449"/>
      <c r="M141" s="449"/>
      <c r="N141" s="449"/>
      <c r="O141" s="449"/>
      <c r="P141" s="449"/>
      <c r="Q141" s="449"/>
      <c r="R141" s="449"/>
      <c r="S141" s="449"/>
      <c r="T141" s="449"/>
      <c r="U141" s="449"/>
    </row>
    <row r="142" spans="1:21" s="84" customFormat="1" ht="37.5">
      <c r="A142" s="459">
        <v>141</v>
      </c>
      <c r="B142" s="76" t="s">
        <v>112</v>
      </c>
      <c r="C142" s="77" t="s">
        <v>305</v>
      </c>
      <c r="D142" s="460">
        <v>10</v>
      </c>
      <c r="E142" s="461"/>
      <c r="F142" s="462"/>
      <c r="G142" s="463">
        <v>0</v>
      </c>
      <c r="H142" s="464">
        <v>0</v>
      </c>
      <c r="I142" s="83"/>
      <c r="J142" s="83"/>
      <c r="K142" s="465"/>
      <c r="L142" s="465"/>
      <c r="M142" s="465"/>
      <c r="N142" s="465"/>
      <c r="O142" s="465"/>
      <c r="P142" s="465"/>
      <c r="Q142" s="465"/>
      <c r="R142" s="465"/>
      <c r="S142" s="465"/>
      <c r="T142" s="465"/>
      <c r="U142" s="465"/>
    </row>
    <row r="143" spans="1:21" ht="18.75">
      <c r="A143" s="459">
        <v>142</v>
      </c>
      <c r="B143" s="76" t="s">
        <v>113</v>
      </c>
      <c r="C143" s="77" t="s">
        <v>305</v>
      </c>
      <c r="D143" s="460">
        <v>5600</v>
      </c>
      <c r="E143" s="461"/>
      <c r="F143" s="462"/>
      <c r="G143" s="463">
        <v>0</v>
      </c>
      <c r="H143" s="464">
        <v>0</v>
      </c>
      <c r="I143" s="80"/>
      <c r="J143" s="80"/>
      <c r="K143" s="449"/>
      <c r="L143" s="449"/>
      <c r="M143" s="449"/>
      <c r="N143" s="449"/>
      <c r="O143" s="449"/>
      <c r="P143" s="449"/>
      <c r="Q143" s="449"/>
      <c r="R143" s="449"/>
      <c r="S143" s="449"/>
      <c r="T143" s="449"/>
      <c r="U143" s="449"/>
    </row>
    <row r="144" spans="1:21" ht="18.75">
      <c r="A144" s="459">
        <v>143</v>
      </c>
      <c r="B144" s="76" t="s">
        <v>114</v>
      </c>
      <c r="C144" s="77" t="s">
        <v>305</v>
      </c>
      <c r="D144" s="460">
        <v>8</v>
      </c>
      <c r="E144" s="461"/>
      <c r="F144" s="466"/>
      <c r="G144" s="463">
        <v>0</v>
      </c>
      <c r="H144" s="464">
        <v>0</v>
      </c>
      <c r="I144" s="80"/>
      <c r="J144" s="80"/>
      <c r="K144" s="449"/>
      <c r="L144" s="449"/>
      <c r="M144" s="449"/>
      <c r="N144" s="449"/>
      <c r="O144" s="449"/>
      <c r="P144" s="449"/>
      <c r="Q144" s="449"/>
      <c r="R144" s="449"/>
      <c r="S144" s="449"/>
      <c r="T144" s="449"/>
      <c r="U144" s="449"/>
    </row>
    <row r="145" spans="1:21" ht="18.75">
      <c r="A145" s="459">
        <v>144</v>
      </c>
      <c r="B145" s="76" t="s">
        <v>115</v>
      </c>
      <c r="C145" s="77" t="s">
        <v>305</v>
      </c>
      <c r="D145" s="460">
        <v>200</v>
      </c>
      <c r="E145" s="461"/>
      <c r="F145" s="462"/>
      <c r="G145" s="463">
        <v>0</v>
      </c>
      <c r="H145" s="464">
        <v>0</v>
      </c>
      <c r="I145" s="80"/>
      <c r="J145" s="80"/>
      <c r="K145" s="449"/>
      <c r="L145" s="449"/>
      <c r="M145" s="449"/>
      <c r="N145" s="449"/>
      <c r="O145" s="449"/>
      <c r="P145" s="449"/>
      <c r="Q145" s="449"/>
      <c r="R145" s="449"/>
      <c r="S145" s="449"/>
      <c r="T145" s="449"/>
      <c r="U145" s="449"/>
    </row>
    <row r="146" spans="1:21" ht="37.5">
      <c r="A146" s="459">
        <v>145</v>
      </c>
      <c r="B146" s="451" t="s">
        <v>116</v>
      </c>
      <c r="C146" s="478" t="s">
        <v>321</v>
      </c>
      <c r="D146" s="453">
        <v>60</v>
      </c>
      <c r="E146" s="454"/>
      <c r="F146" s="455"/>
      <c r="G146" s="479"/>
      <c r="H146" s="480"/>
      <c r="I146" s="80"/>
      <c r="J146" s="80"/>
      <c r="K146" s="449"/>
      <c r="L146" s="449"/>
      <c r="M146" s="449"/>
      <c r="N146" s="449"/>
      <c r="O146" s="449"/>
      <c r="P146" s="449"/>
      <c r="Q146" s="449"/>
      <c r="R146" s="449"/>
      <c r="S146" s="449"/>
      <c r="T146" s="449"/>
      <c r="U146" s="449"/>
    </row>
    <row r="147" spans="1:21" ht="18.75">
      <c r="A147" s="459">
        <v>146</v>
      </c>
      <c r="B147" s="76" t="s">
        <v>117</v>
      </c>
      <c r="C147" s="77" t="s">
        <v>316</v>
      </c>
      <c r="D147" s="460">
        <v>40</v>
      </c>
      <c r="E147" s="461"/>
      <c r="F147" s="462"/>
      <c r="G147" s="463">
        <v>0</v>
      </c>
      <c r="H147" s="464">
        <v>0</v>
      </c>
      <c r="I147" s="80"/>
      <c r="J147" s="80"/>
      <c r="K147" s="449"/>
      <c r="L147" s="449"/>
      <c r="M147" s="449"/>
      <c r="N147" s="449"/>
      <c r="O147" s="449"/>
      <c r="P147" s="449"/>
      <c r="Q147" s="449"/>
      <c r="R147" s="449"/>
      <c r="S147" s="449"/>
      <c r="T147" s="449"/>
      <c r="U147" s="449"/>
    </row>
    <row r="148" spans="1:21" ht="18.75">
      <c r="A148" s="459">
        <v>147</v>
      </c>
      <c r="B148" s="76" t="s">
        <v>118</v>
      </c>
      <c r="C148" s="77" t="s">
        <v>322</v>
      </c>
      <c r="D148" s="460">
        <v>120</v>
      </c>
      <c r="E148" s="461"/>
      <c r="F148" s="462"/>
      <c r="G148" s="463">
        <v>0</v>
      </c>
      <c r="H148" s="464">
        <v>0</v>
      </c>
      <c r="I148" s="80"/>
      <c r="J148" s="80"/>
      <c r="K148" s="449"/>
      <c r="L148" s="449"/>
      <c r="M148" s="449"/>
      <c r="N148" s="449"/>
      <c r="O148" s="449"/>
      <c r="P148" s="449"/>
      <c r="Q148" s="449"/>
      <c r="R148" s="449"/>
      <c r="S148" s="449"/>
      <c r="T148" s="449"/>
      <c r="U148" s="449"/>
    </row>
    <row r="149" spans="1:21" ht="18.75">
      <c r="A149" s="459">
        <v>148</v>
      </c>
      <c r="B149" s="451" t="s">
        <v>119</v>
      </c>
      <c r="C149" s="478" t="s">
        <v>323</v>
      </c>
      <c r="D149" s="453">
        <v>80</v>
      </c>
      <c r="E149" s="454"/>
      <c r="F149" s="455"/>
      <c r="G149" s="479"/>
      <c r="H149" s="480"/>
      <c r="I149" s="80"/>
      <c r="J149" s="80"/>
      <c r="K149" s="449"/>
      <c r="L149" s="449"/>
      <c r="M149" s="449"/>
      <c r="N149" s="449"/>
      <c r="O149" s="449"/>
      <c r="P149" s="449"/>
      <c r="Q149" s="449"/>
      <c r="R149" s="449"/>
      <c r="S149" s="449"/>
      <c r="T149" s="449"/>
      <c r="U149" s="449"/>
    </row>
    <row r="150" spans="1:21" ht="18.75">
      <c r="A150" s="459">
        <v>149</v>
      </c>
      <c r="B150" s="76" t="s">
        <v>802</v>
      </c>
      <c r="C150" s="77" t="s">
        <v>305</v>
      </c>
      <c r="D150" s="460">
        <v>160</v>
      </c>
      <c r="E150" s="461"/>
      <c r="F150" s="462"/>
      <c r="G150" s="463">
        <v>0</v>
      </c>
      <c r="H150" s="464">
        <v>0</v>
      </c>
      <c r="I150" s="80"/>
      <c r="J150" s="80"/>
      <c r="K150" s="449"/>
      <c r="L150" s="449"/>
      <c r="M150" s="449"/>
      <c r="N150" s="449"/>
      <c r="O150" s="449"/>
      <c r="P150" s="449"/>
      <c r="Q150" s="449"/>
      <c r="R150" s="449"/>
      <c r="S150" s="449"/>
      <c r="T150" s="449"/>
      <c r="U150" s="449"/>
    </row>
    <row r="151" spans="1:21" ht="18.75">
      <c r="A151" s="459">
        <v>150</v>
      </c>
      <c r="B151" s="76" t="s">
        <v>803</v>
      </c>
      <c r="C151" s="77"/>
      <c r="D151" s="460">
        <v>100</v>
      </c>
      <c r="E151" s="461"/>
      <c r="F151" s="462"/>
      <c r="G151" s="463">
        <v>0</v>
      </c>
      <c r="H151" s="464">
        <v>0</v>
      </c>
      <c r="I151" s="80"/>
      <c r="J151" s="80"/>
      <c r="K151" s="449"/>
      <c r="L151" s="449"/>
      <c r="M151" s="449"/>
      <c r="N151" s="449"/>
      <c r="O151" s="449"/>
      <c r="P151" s="449"/>
      <c r="Q151" s="449"/>
      <c r="R151" s="449"/>
      <c r="S151" s="449"/>
      <c r="T151" s="449"/>
      <c r="U151" s="449"/>
    </row>
    <row r="152" spans="1:21" ht="18.75">
      <c r="A152" s="450">
        <v>151</v>
      </c>
      <c r="B152" s="451" t="s">
        <v>804</v>
      </c>
      <c r="C152" s="452" t="s">
        <v>305</v>
      </c>
      <c r="D152" s="453">
        <v>200</v>
      </c>
      <c r="E152" s="454">
        <v>6111</v>
      </c>
      <c r="F152" s="455">
        <v>977.76</v>
      </c>
      <c r="G152" s="456">
        <v>7088.76</v>
      </c>
      <c r="H152" s="457">
        <v>1417752</v>
      </c>
      <c r="I152" s="458" t="s">
        <v>1376</v>
      </c>
      <c r="J152" s="458" t="s">
        <v>476</v>
      </c>
      <c r="K152" s="449"/>
      <c r="L152" s="449"/>
      <c r="M152" s="449"/>
      <c r="N152" s="449"/>
      <c r="O152" s="449"/>
      <c r="P152" s="449"/>
      <c r="Q152" s="449"/>
      <c r="R152" s="449"/>
      <c r="S152" s="449"/>
      <c r="T152" s="449"/>
      <c r="U152" s="449"/>
    </row>
    <row r="153" spans="1:21" ht="18.75">
      <c r="A153" s="450">
        <v>152</v>
      </c>
      <c r="B153" s="451" t="s">
        <v>805</v>
      </c>
      <c r="C153" s="452" t="s">
        <v>305</v>
      </c>
      <c r="D153" s="453">
        <v>400</v>
      </c>
      <c r="E153" s="454">
        <v>6037</v>
      </c>
      <c r="F153" s="455">
        <v>965.92000000000007</v>
      </c>
      <c r="G153" s="456">
        <v>7002.92</v>
      </c>
      <c r="H153" s="457">
        <v>2801168</v>
      </c>
      <c r="I153" s="458" t="s">
        <v>1376</v>
      </c>
      <c r="J153" s="458" t="s">
        <v>476</v>
      </c>
      <c r="K153" s="449"/>
      <c r="L153" s="449"/>
      <c r="M153" s="449"/>
      <c r="N153" s="449"/>
      <c r="O153" s="449"/>
      <c r="P153" s="449"/>
      <c r="Q153" s="449"/>
      <c r="R153" s="449"/>
      <c r="S153" s="449"/>
      <c r="T153" s="449"/>
      <c r="U153" s="449"/>
    </row>
    <row r="154" spans="1:21" ht="18.75">
      <c r="A154" s="450">
        <v>153</v>
      </c>
      <c r="B154" s="451" t="s">
        <v>806</v>
      </c>
      <c r="C154" s="452" t="s">
        <v>305</v>
      </c>
      <c r="D154" s="453">
        <v>200</v>
      </c>
      <c r="E154" s="454">
        <v>6037</v>
      </c>
      <c r="F154" s="455">
        <v>965.92000000000007</v>
      </c>
      <c r="G154" s="456">
        <v>7002.92</v>
      </c>
      <c r="H154" s="457">
        <v>1400584</v>
      </c>
      <c r="I154" s="458" t="s">
        <v>1376</v>
      </c>
      <c r="J154" s="458" t="s">
        <v>476</v>
      </c>
      <c r="K154" s="449"/>
      <c r="L154" s="449"/>
      <c r="M154" s="449"/>
      <c r="N154" s="449"/>
      <c r="O154" s="449"/>
      <c r="P154" s="449"/>
      <c r="Q154" s="449"/>
      <c r="R154" s="449"/>
      <c r="S154" s="449"/>
      <c r="T154" s="449"/>
      <c r="U154" s="449"/>
    </row>
    <row r="155" spans="1:21" ht="37.5">
      <c r="A155" s="459">
        <v>154</v>
      </c>
      <c r="B155" s="76" t="s">
        <v>120</v>
      </c>
      <c r="C155" s="77" t="s">
        <v>305</v>
      </c>
      <c r="D155" s="460">
        <v>200</v>
      </c>
      <c r="E155" s="461"/>
      <c r="F155" s="462"/>
      <c r="G155" s="463">
        <v>0</v>
      </c>
      <c r="H155" s="464">
        <v>0</v>
      </c>
      <c r="I155" s="80"/>
      <c r="J155" s="80"/>
      <c r="K155" s="449"/>
      <c r="L155" s="449"/>
      <c r="M155" s="449"/>
      <c r="N155" s="449"/>
      <c r="O155" s="449"/>
      <c r="P155" s="449"/>
      <c r="Q155" s="449"/>
      <c r="R155" s="449"/>
      <c r="S155" s="449"/>
      <c r="T155" s="449"/>
      <c r="U155" s="449"/>
    </row>
    <row r="156" spans="1:21" ht="37.5">
      <c r="A156" s="459">
        <v>155</v>
      </c>
      <c r="B156" s="76" t="s">
        <v>121</v>
      </c>
      <c r="C156" s="77" t="s">
        <v>22</v>
      </c>
      <c r="D156" s="460">
        <v>4</v>
      </c>
      <c r="E156" s="461"/>
      <c r="F156" s="462"/>
      <c r="G156" s="463">
        <v>0</v>
      </c>
      <c r="H156" s="464">
        <v>0</v>
      </c>
      <c r="I156" s="80"/>
      <c r="J156" s="80"/>
      <c r="K156" s="449"/>
      <c r="L156" s="449"/>
      <c r="M156" s="449"/>
      <c r="N156" s="449"/>
      <c r="O156" s="449"/>
      <c r="P156" s="449"/>
      <c r="Q156" s="449"/>
      <c r="R156" s="449"/>
      <c r="S156" s="449"/>
      <c r="T156" s="449"/>
      <c r="U156" s="449"/>
    </row>
    <row r="157" spans="1:21" ht="37.5">
      <c r="A157" s="459">
        <v>156</v>
      </c>
      <c r="B157" s="76" t="s">
        <v>122</v>
      </c>
      <c r="C157" s="77" t="s">
        <v>324</v>
      </c>
      <c r="D157" s="460">
        <v>200</v>
      </c>
      <c r="E157" s="461"/>
      <c r="F157" s="462"/>
      <c r="G157" s="463">
        <v>0</v>
      </c>
      <c r="H157" s="464">
        <v>0</v>
      </c>
      <c r="I157" s="80"/>
      <c r="J157" s="80"/>
      <c r="K157" s="449"/>
      <c r="L157" s="449"/>
      <c r="M157" s="449"/>
      <c r="N157" s="449"/>
      <c r="O157" s="449"/>
      <c r="P157" s="449"/>
      <c r="Q157" s="449"/>
      <c r="R157" s="449"/>
      <c r="S157" s="449"/>
      <c r="T157" s="449"/>
      <c r="U157" s="449"/>
    </row>
    <row r="158" spans="1:21" ht="18.75">
      <c r="A158" s="459">
        <v>157</v>
      </c>
      <c r="B158" s="76" t="s">
        <v>123</v>
      </c>
      <c r="C158" s="77" t="s">
        <v>305</v>
      </c>
      <c r="D158" s="460">
        <v>48</v>
      </c>
      <c r="E158" s="461"/>
      <c r="F158" s="462"/>
      <c r="G158" s="463">
        <v>0</v>
      </c>
      <c r="H158" s="464">
        <v>0</v>
      </c>
      <c r="I158" s="80"/>
      <c r="J158" s="80"/>
      <c r="K158" s="449"/>
      <c r="L158" s="449"/>
      <c r="M158" s="449"/>
      <c r="N158" s="449"/>
      <c r="O158" s="449"/>
      <c r="P158" s="449"/>
      <c r="Q158" s="449"/>
      <c r="R158" s="449"/>
      <c r="S158" s="449"/>
      <c r="T158" s="449"/>
      <c r="U158" s="449"/>
    </row>
    <row r="159" spans="1:21" ht="18.75">
      <c r="A159" s="459">
        <v>158</v>
      </c>
      <c r="B159" s="76" t="s">
        <v>124</v>
      </c>
      <c r="C159" s="77" t="s">
        <v>305</v>
      </c>
      <c r="D159" s="460">
        <v>48</v>
      </c>
      <c r="E159" s="461"/>
      <c r="F159" s="462"/>
      <c r="G159" s="463">
        <v>0</v>
      </c>
      <c r="H159" s="464">
        <v>0</v>
      </c>
      <c r="I159" s="80"/>
      <c r="J159" s="80"/>
      <c r="K159" s="449"/>
      <c r="L159" s="449"/>
      <c r="M159" s="449"/>
      <c r="N159" s="449"/>
      <c r="O159" s="449"/>
      <c r="P159" s="449"/>
      <c r="Q159" s="449"/>
      <c r="R159" s="449"/>
      <c r="S159" s="449"/>
      <c r="T159" s="449"/>
      <c r="U159" s="449"/>
    </row>
    <row r="160" spans="1:21" ht="18.75">
      <c r="A160" s="459">
        <v>159</v>
      </c>
      <c r="B160" s="76" t="s">
        <v>125</v>
      </c>
      <c r="C160" s="77" t="s">
        <v>305</v>
      </c>
      <c r="D160" s="460">
        <v>40</v>
      </c>
      <c r="E160" s="461"/>
      <c r="F160" s="462"/>
      <c r="G160" s="463">
        <v>0</v>
      </c>
      <c r="H160" s="464">
        <v>0</v>
      </c>
      <c r="I160" s="80"/>
      <c r="J160" s="80"/>
      <c r="K160" s="449"/>
      <c r="L160" s="449"/>
      <c r="M160" s="449"/>
      <c r="N160" s="449"/>
      <c r="O160" s="449"/>
      <c r="P160" s="449"/>
      <c r="Q160" s="449"/>
      <c r="R160" s="449"/>
      <c r="S160" s="449"/>
      <c r="T160" s="449"/>
      <c r="U160" s="449"/>
    </row>
    <row r="161" spans="1:21" ht="18.75">
      <c r="A161" s="459">
        <v>160</v>
      </c>
      <c r="B161" s="76" t="s">
        <v>126</v>
      </c>
      <c r="C161" s="77" t="s">
        <v>305</v>
      </c>
      <c r="D161" s="460">
        <v>250</v>
      </c>
      <c r="E161" s="461"/>
      <c r="F161" s="481"/>
      <c r="G161" s="463">
        <v>0</v>
      </c>
      <c r="H161" s="464">
        <v>0</v>
      </c>
      <c r="I161" s="80"/>
      <c r="J161" s="80"/>
      <c r="K161" s="449"/>
      <c r="L161" s="449"/>
      <c r="M161" s="449"/>
      <c r="N161" s="449"/>
      <c r="O161" s="449"/>
      <c r="P161" s="449"/>
      <c r="Q161" s="449"/>
      <c r="R161" s="449"/>
      <c r="S161" s="449"/>
      <c r="T161" s="449"/>
      <c r="U161" s="449"/>
    </row>
    <row r="162" spans="1:21" ht="18.75">
      <c r="A162" s="459">
        <v>161</v>
      </c>
      <c r="B162" s="76" t="s">
        <v>127</v>
      </c>
      <c r="C162" s="77" t="s">
        <v>325</v>
      </c>
      <c r="D162" s="460">
        <v>4</v>
      </c>
      <c r="E162" s="461"/>
      <c r="F162" s="462"/>
      <c r="G162" s="463">
        <v>0</v>
      </c>
      <c r="H162" s="464">
        <v>0</v>
      </c>
      <c r="I162" s="80"/>
      <c r="J162" s="80"/>
      <c r="K162" s="449"/>
      <c r="L162" s="449"/>
      <c r="M162" s="449"/>
      <c r="N162" s="449"/>
      <c r="O162" s="449"/>
      <c r="P162" s="449"/>
      <c r="Q162" s="449"/>
      <c r="R162" s="449"/>
      <c r="S162" s="449"/>
      <c r="T162" s="449"/>
      <c r="U162" s="449"/>
    </row>
    <row r="163" spans="1:21" ht="18.75">
      <c r="A163" s="459">
        <v>162</v>
      </c>
      <c r="B163" s="76" t="s">
        <v>128</v>
      </c>
      <c r="C163" s="77" t="s">
        <v>305</v>
      </c>
      <c r="D163" s="460">
        <v>30</v>
      </c>
      <c r="E163" s="461"/>
      <c r="F163" s="462"/>
      <c r="G163" s="463">
        <v>0</v>
      </c>
      <c r="H163" s="464">
        <v>0</v>
      </c>
      <c r="I163" s="80"/>
      <c r="J163" s="80"/>
      <c r="K163" s="449"/>
      <c r="L163" s="449"/>
      <c r="M163" s="449"/>
      <c r="N163" s="449"/>
      <c r="O163" s="449"/>
      <c r="P163" s="449"/>
      <c r="Q163" s="449"/>
      <c r="R163" s="449"/>
      <c r="S163" s="449"/>
      <c r="T163" s="449"/>
      <c r="U163" s="449"/>
    </row>
    <row r="164" spans="1:21" s="97" customFormat="1" ht="18.75">
      <c r="A164" s="459">
        <v>163</v>
      </c>
      <c r="B164" s="451" t="s">
        <v>129</v>
      </c>
      <c r="C164" s="478" t="s">
        <v>305</v>
      </c>
      <c r="D164" s="453">
        <v>200</v>
      </c>
      <c r="E164" s="454"/>
      <c r="F164" s="455"/>
      <c r="G164" s="479"/>
      <c r="H164" s="480"/>
      <c r="I164" s="80"/>
      <c r="J164" s="80"/>
      <c r="K164" s="482"/>
      <c r="L164" s="482"/>
      <c r="M164" s="482"/>
      <c r="N164" s="482"/>
      <c r="O164" s="482"/>
      <c r="P164" s="482"/>
      <c r="Q164" s="482"/>
      <c r="R164" s="482"/>
      <c r="S164" s="482"/>
      <c r="T164" s="482"/>
      <c r="U164" s="482"/>
    </row>
    <row r="165" spans="1:21" s="97" customFormat="1" ht="18.75">
      <c r="A165" s="459">
        <v>164</v>
      </c>
      <c r="B165" s="76" t="s">
        <v>130</v>
      </c>
      <c r="C165" s="77" t="s">
        <v>305</v>
      </c>
      <c r="D165" s="460">
        <v>6000</v>
      </c>
      <c r="E165" s="461"/>
      <c r="F165" s="455"/>
      <c r="G165" s="463">
        <v>0</v>
      </c>
      <c r="H165" s="464">
        <v>0</v>
      </c>
      <c r="I165" s="98"/>
      <c r="J165" s="98"/>
      <c r="K165" s="482"/>
      <c r="L165" s="482"/>
      <c r="M165" s="482"/>
      <c r="N165" s="482"/>
      <c r="O165" s="482"/>
      <c r="P165" s="482"/>
      <c r="Q165" s="482"/>
      <c r="R165" s="482"/>
      <c r="S165" s="482"/>
      <c r="T165" s="482"/>
      <c r="U165" s="482"/>
    </row>
    <row r="166" spans="1:21" s="97" customFormat="1" ht="37.5">
      <c r="A166" s="459">
        <v>165</v>
      </c>
      <c r="B166" s="76" t="s">
        <v>131</v>
      </c>
      <c r="C166" s="77" t="s">
        <v>326</v>
      </c>
      <c r="D166" s="460">
        <v>40</v>
      </c>
      <c r="E166" s="461"/>
      <c r="F166" s="455"/>
      <c r="G166" s="463">
        <v>0</v>
      </c>
      <c r="H166" s="464">
        <v>0</v>
      </c>
      <c r="I166" s="98"/>
      <c r="J166" s="98"/>
      <c r="K166" s="482"/>
      <c r="L166" s="482"/>
      <c r="M166" s="482"/>
      <c r="N166" s="482"/>
      <c r="O166" s="482"/>
      <c r="P166" s="482"/>
      <c r="Q166" s="482"/>
      <c r="R166" s="482"/>
      <c r="S166" s="482"/>
      <c r="T166" s="482"/>
      <c r="U166" s="482"/>
    </row>
    <row r="167" spans="1:21" ht="37.5">
      <c r="A167" s="459">
        <v>166</v>
      </c>
      <c r="B167" s="76" t="s">
        <v>132</v>
      </c>
      <c r="C167" s="77" t="s">
        <v>327</v>
      </c>
      <c r="D167" s="460">
        <v>120</v>
      </c>
      <c r="E167" s="461"/>
      <c r="F167" s="462"/>
      <c r="G167" s="463">
        <v>0</v>
      </c>
      <c r="H167" s="464">
        <v>0</v>
      </c>
      <c r="I167" s="80"/>
      <c r="J167" s="80"/>
      <c r="K167" s="449"/>
      <c r="L167" s="449"/>
      <c r="M167" s="449"/>
      <c r="N167" s="449"/>
      <c r="O167" s="449"/>
      <c r="P167" s="449"/>
      <c r="Q167" s="449"/>
      <c r="R167" s="449"/>
      <c r="S167" s="449"/>
      <c r="T167" s="449"/>
      <c r="U167" s="449"/>
    </row>
    <row r="168" spans="1:21" s="97" customFormat="1" ht="18.75">
      <c r="A168" s="459">
        <v>167</v>
      </c>
      <c r="B168" s="76" t="s">
        <v>133</v>
      </c>
      <c r="C168" s="77" t="s">
        <v>328</v>
      </c>
      <c r="D168" s="460">
        <v>20</v>
      </c>
      <c r="E168" s="461"/>
      <c r="F168" s="455"/>
      <c r="G168" s="463">
        <v>0</v>
      </c>
      <c r="H168" s="464">
        <v>0</v>
      </c>
      <c r="I168" s="98"/>
      <c r="J168" s="98"/>
      <c r="K168" s="482"/>
      <c r="L168" s="482"/>
      <c r="M168" s="482"/>
      <c r="N168" s="482"/>
      <c r="O168" s="482"/>
      <c r="P168" s="482"/>
      <c r="Q168" s="482"/>
      <c r="R168" s="482"/>
      <c r="S168" s="482"/>
      <c r="T168" s="482"/>
      <c r="U168" s="482"/>
    </row>
    <row r="169" spans="1:21" s="97" customFormat="1" ht="37.5">
      <c r="A169" s="459">
        <v>168</v>
      </c>
      <c r="B169" s="76" t="s">
        <v>134</v>
      </c>
      <c r="C169" s="77" t="s">
        <v>329</v>
      </c>
      <c r="D169" s="460">
        <v>40</v>
      </c>
      <c r="E169" s="461"/>
      <c r="F169" s="455"/>
      <c r="G169" s="463">
        <v>0</v>
      </c>
      <c r="H169" s="464">
        <v>0</v>
      </c>
      <c r="I169" s="98"/>
      <c r="J169" s="98"/>
      <c r="K169" s="482"/>
      <c r="L169" s="482"/>
      <c r="M169" s="482"/>
      <c r="N169" s="482"/>
      <c r="O169" s="482"/>
      <c r="P169" s="482"/>
      <c r="Q169" s="482"/>
      <c r="R169" s="482"/>
      <c r="S169" s="482"/>
      <c r="T169" s="482"/>
      <c r="U169" s="482"/>
    </row>
    <row r="170" spans="1:21" s="97" customFormat="1" ht="37.5">
      <c r="A170" s="459">
        <v>169</v>
      </c>
      <c r="B170" s="76" t="s">
        <v>134</v>
      </c>
      <c r="C170" s="77" t="s">
        <v>330</v>
      </c>
      <c r="D170" s="460">
        <v>40</v>
      </c>
      <c r="E170" s="461"/>
      <c r="F170" s="455"/>
      <c r="G170" s="463">
        <v>0</v>
      </c>
      <c r="H170" s="464">
        <v>0</v>
      </c>
      <c r="I170" s="98"/>
      <c r="J170" s="98"/>
      <c r="K170" s="482"/>
      <c r="L170" s="482"/>
      <c r="M170" s="482"/>
      <c r="N170" s="482"/>
      <c r="O170" s="482"/>
      <c r="P170" s="482"/>
      <c r="Q170" s="482"/>
      <c r="R170" s="482"/>
      <c r="S170" s="482"/>
      <c r="T170" s="482"/>
      <c r="U170" s="482"/>
    </row>
    <row r="171" spans="1:21" ht="18.75">
      <c r="A171" s="459">
        <v>170</v>
      </c>
      <c r="B171" s="87" t="s">
        <v>135</v>
      </c>
      <c r="C171" s="86" t="s">
        <v>900</v>
      </c>
      <c r="D171" s="460">
        <v>40</v>
      </c>
      <c r="E171" s="461"/>
      <c r="F171" s="462"/>
      <c r="G171" s="463">
        <v>0</v>
      </c>
      <c r="H171" s="464">
        <v>0</v>
      </c>
      <c r="I171" s="80"/>
      <c r="J171" s="80"/>
      <c r="K171" s="449"/>
      <c r="L171" s="449"/>
      <c r="M171" s="449"/>
      <c r="N171" s="449"/>
      <c r="O171" s="449"/>
      <c r="P171" s="449"/>
      <c r="Q171" s="449"/>
      <c r="R171" s="449"/>
      <c r="S171" s="449"/>
      <c r="T171" s="449"/>
      <c r="U171" s="449"/>
    </row>
    <row r="172" spans="1:21" ht="18.75">
      <c r="A172" s="459">
        <v>171</v>
      </c>
      <c r="B172" s="76" t="s">
        <v>136</v>
      </c>
      <c r="C172" s="77" t="s">
        <v>331</v>
      </c>
      <c r="D172" s="460">
        <v>4</v>
      </c>
      <c r="E172" s="461"/>
      <c r="F172" s="462"/>
      <c r="G172" s="463">
        <v>0</v>
      </c>
      <c r="H172" s="464">
        <v>0</v>
      </c>
      <c r="I172" s="80"/>
      <c r="J172" s="80"/>
      <c r="K172" s="449"/>
      <c r="L172" s="449"/>
      <c r="M172" s="449"/>
      <c r="N172" s="449"/>
      <c r="O172" s="449"/>
      <c r="P172" s="449"/>
      <c r="Q172" s="449"/>
      <c r="R172" s="449"/>
      <c r="S172" s="449"/>
      <c r="T172" s="449"/>
      <c r="U172" s="449"/>
    </row>
    <row r="173" spans="1:21" ht="18.75">
      <c r="A173" s="459">
        <v>172</v>
      </c>
      <c r="B173" s="76" t="s">
        <v>137</v>
      </c>
      <c r="C173" s="77" t="s">
        <v>332</v>
      </c>
      <c r="D173" s="460">
        <v>240</v>
      </c>
      <c r="E173" s="461"/>
      <c r="F173" s="462"/>
      <c r="G173" s="463">
        <v>0</v>
      </c>
      <c r="H173" s="464">
        <v>0</v>
      </c>
      <c r="I173" s="80"/>
      <c r="J173" s="80"/>
      <c r="K173" s="449"/>
      <c r="L173" s="449"/>
      <c r="M173" s="449"/>
      <c r="N173" s="449"/>
      <c r="O173" s="449"/>
      <c r="P173" s="449"/>
      <c r="Q173" s="449"/>
      <c r="R173" s="449"/>
      <c r="S173" s="449"/>
      <c r="T173" s="449"/>
      <c r="U173" s="449"/>
    </row>
    <row r="174" spans="1:21" ht="18.75">
      <c r="A174" s="450">
        <v>173</v>
      </c>
      <c r="B174" s="451" t="s">
        <v>138</v>
      </c>
      <c r="C174" s="452" t="s">
        <v>333</v>
      </c>
      <c r="D174" s="453">
        <v>24</v>
      </c>
      <c r="E174" s="454">
        <v>12125</v>
      </c>
      <c r="F174" s="455">
        <v>1940</v>
      </c>
      <c r="G174" s="456">
        <v>14065</v>
      </c>
      <c r="H174" s="457">
        <v>337560</v>
      </c>
      <c r="I174" s="458" t="s">
        <v>1373</v>
      </c>
      <c r="J174" s="458" t="s">
        <v>1377</v>
      </c>
      <c r="K174" s="449"/>
      <c r="L174" s="449"/>
      <c r="M174" s="449"/>
      <c r="N174" s="449"/>
      <c r="O174" s="449"/>
      <c r="P174" s="449"/>
      <c r="Q174" s="449"/>
      <c r="R174" s="449"/>
      <c r="S174" s="449"/>
      <c r="T174" s="449"/>
      <c r="U174" s="449"/>
    </row>
    <row r="175" spans="1:21" ht="18.75">
      <c r="A175" s="450">
        <v>174</v>
      </c>
      <c r="B175" s="451" t="s">
        <v>139</v>
      </c>
      <c r="C175" s="452" t="s">
        <v>333</v>
      </c>
      <c r="D175" s="453">
        <v>800</v>
      </c>
      <c r="E175" s="454">
        <v>12124</v>
      </c>
      <c r="F175" s="455">
        <v>1939.8400000000001</v>
      </c>
      <c r="G175" s="456">
        <v>14063.84</v>
      </c>
      <c r="H175" s="457">
        <v>11251072</v>
      </c>
      <c r="I175" s="458" t="s">
        <v>1373</v>
      </c>
      <c r="J175" s="458" t="s">
        <v>1377</v>
      </c>
      <c r="K175" s="449"/>
      <c r="L175" s="449"/>
      <c r="M175" s="449"/>
      <c r="N175" s="449"/>
      <c r="O175" s="449"/>
      <c r="P175" s="449"/>
      <c r="Q175" s="449"/>
      <c r="R175" s="449"/>
      <c r="S175" s="449"/>
      <c r="T175" s="449"/>
      <c r="U175" s="449"/>
    </row>
    <row r="176" spans="1:21" ht="18.75">
      <c r="A176" s="450">
        <v>175</v>
      </c>
      <c r="B176" s="451" t="s">
        <v>140</v>
      </c>
      <c r="C176" s="452" t="s">
        <v>333</v>
      </c>
      <c r="D176" s="453">
        <v>800</v>
      </c>
      <c r="E176" s="454">
        <v>12125</v>
      </c>
      <c r="F176" s="455">
        <v>1940</v>
      </c>
      <c r="G176" s="456">
        <v>14065</v>
      </c>
      <c r="H176" s="457">
        <v>11252000</v>
      </c>
      <c r="I176" s="458" t="s">
        <v>1373</v>
      </c>
      <c r="J176" s="458" t="s">
        <v>1377</v>
      </c>
      <c r="K176" s="449"/>
      <c r="L176" s="449"/>
      <c r="M176" s="449"/>
      <c r="N176" s="449"/>
      <c r="O176" s="449"/>
      <c r="P176" s="449"/>
      <c r="Q176" s="449"/>
      <c r="R176" s="449"/>
      <c r="S176" s="449"/>
      <c r="T176" s="449"/>
      <c r="U176" s="449"/>
    </row>
    <row r="177" spans="1:21" ht="18.75">
      <c r="A177" s="450">
        <v>176</v>
      </c>
      <c r="B177" s="451" t="s">
        <v>141</v>
      </c>
      <c r="C177" s="452" t="s">
        <v>333</v>
      </c>
      <c r="D177" s="453">
        <v>40</v>
      </c>
      <c r="E177" s="454">
        <v>12125</v>
      </c>
      <c r="F177" s="455">
        <v>1940</v>
      </c>
      <c r="G177" s="456">
        <v>14065</v>
      </c>
      <c r="H177" s="457">
        <v>562600</v>
      </c>
      <c r="I177" s="458" t="s">
        <v>1373</v>
      </c>
      <c r="J177" s="458" t="s">
        <v>1377</v>
      </c>
      <c r="K177" s="449"/>
      <c r="L177" s="449"/>
      <c r="M177" s="449"/>
      <c r="N177" s="449"/>
      <c r="O177" s="449"/>
      <c r="P177" s="449"/>
      <c r="Q177" s="449"/>
      <c r="R177" s="449"/>
      <c r="S177" s="449"/>
      <c r="T177" s="449"/>
      <c r="U177" s="449"/>
    </row>
    <row r="178" spans="1:21" ht="18.75">
      <c r="A178" s="450">
        <v>177</v>
      </c>
      <c r="B178" s="451" t="s">
        <v>142</v>
      </c>
      <c r="C178" s="452" t="s">
        <v>333</v>
      </c>
      <c r="D178" s="453">
        <v>60</v>
      </c>
      <c r="E178" s="454">
        <v>42600</v>
      </c>
      <c r="F178" s="455">
        <v>6816</v>
      </c>
      <c r="G178" s="456">
        <v>49416</v>
      </c>
      <c r="H178" s="457">
        <v>2964960</v>
      </c>
      <c r="I178" s="458" t="s">
        <v>1373</v>
      </c>
      <c r="J178" s="458" t="s">
        <v>1378</v>
      </c>
      <c r="K178" s="449"/>
      <c r="L178" s="449"/>
      <c r="M178" s="449"/>
      <c r="N178" s="449"/>
      <c r="O178" s="449"/>
      <c r="P178" s="449"/>
      <c r="Q178" s="449"/>
      <c r="R178" s="449"/>
      <c r="S178" s="449"/>
      <c r="T178" s="449"/>
      <c r="U178" s="449"/>
    </row>
    <row r="179" spans="1:21" ht="18.75">
      <c r="A179" s="450">
        <v>178</v>
      </c>
      <c r="B179" s="451" t="s">
        <v>143</v>
      </c>
      <c r="C179" s="452" t="s">
        <v>333</v>
      </c>
      <c r="D179" s="453">
        <v>60</v>
      </c>
      <c r="E179" s="454">
        <v>42600</v>
      </c>
      <c r="F179" s="455">
        <v>6816</v>
      </c>
      <c r="G179" s="456">
        <v>49416</v>
      </c>
      <c r="H179" s="457">
        <v>2964960</v>
      </c>
      <c r="I179" s="458" t="s">
        <v>1373</v>
      </c>
      <c r="J179" s="458" t="s">
        <v>1378</v>
      </c>
      <c r="K179" s="449"/>
      <c r="L179" s="449"/>
      <c r="M179" s="449"/>
      <c r="N179" s="449"/>
      <c r="O179" s="449"/>
      <c r="P179" s="449"/>
      <c r="Q179" s="449"/>
      <c r="R179" s="449"/>
      <c r="S179" s="449"/>
      <c r="T179" s="449"/>
      <c r="U179" s="449"/>
    </row>
    <row r="180" spans="1:21" ht="18.75">
      <c r="A180" s="450">
        <v>179</v>
      </c>
      <c r="B180" s="451" t="s">
        <v>144</v>
      </c>
      <c r="C180" s="452" t="s">
        <v>333</v>
      </c>
      <c r="D180" s="453">
        <v>80</v>
      </c>
      <c r="E180" s="454">
        <v>42600</v>
      </c>
      <c r="F180" s="455">
        <v>6816</v>
      </c>
      <c r="G180" s="456">
        <v>49416</v>
      </c>
      <c r="H180" s="457">
        <v>3953280</v>
      </c>
      <c r="I180" s="458" t="s">
        <v>1373</v>
      </c>
      <c r="J180" s="458" t="s">
        <v>1378</v>
      </c>
      <c r="K180" s="449"/>
      <c r="L180" s="449"/>
      <c r="M180" s="449"/>
      <c r="N180" s="449"/>
      <c r="O180" s="449"/>
      <c r="P180" s="449"/>
      <c r="Q180" s="449"/>
      <c r="R180" s="449"/>
      <c r="S180" s="449"/>
      <c r="T180" s="449"/>
      <c r="U180" s="449"/>
    </row>
    <row r="181" spans="1:21" ht="18.75">
      <c r="A181" s="459">
        <v>180</v>
      </c>
      <c r="B181" s="76" t="s">
        <v>145</v>
      </c>
      <c r="C181" s="77" t="s">
        <v>333</v>
      </c>
      <c r="D181" s="460">
        <v>24</v>
      </c>
      <c r="E181" s="461"/>
      <c r="F181" s="462"/>
      <c r="G181" s="463">
        <v>0</v>
      </c>
      <c r="H181" s="464">
        <v>0</v>
      </c>
      <c r="I181" s="80"/>
      <c r="J181" s="80"/>
      <c r="K181" s="449"/>
      <c r="L181" s="449"/>
      <c r="M181" s="449"/>
      <c r="N181" s="449"/>
      <c r="O181" s="449"/>
      <c r="P181" s="449"/>
      <c r="Q181" s="449"/>
      <c r="R181" s="449"/>
      <c r="S181" s="449"/>
      <c r="T181" s="449"/>
      <c r="U181" s="449"/>
    </row>
    <row r="182" spans="1:21" ht="18.75">
      <c r="A182" s="459">
        <v>181</v>
      </c>
      <c r="B182" s="451" t="s">
        <v>146</v>
      </c>
      <c r="C182" s="478" t="s">
        <v>333</v>
      </c>
      <c r="D182" s="453">
        <v>12</v>
      </c>
      <c r="E182" s="454"/>
      <c r="F182" s="455">
        <v>0</v>
      </c>
      <c r="G182" s="479"/>
      <c r="H182" s="480"/>
      <c r="I182" s="80"/>
      <c r="J182" s="80"/>
      <c r="K182" s="449"/>
      <c r="L182" s="449"/>
      <c r="M182" s="449"/>
      <c r="N182" s="449"/>
      <c r="O182" s="449"/>
      <c r="P182" s="449"/>
      <c r="Q182" s="449"/>
      <c r="R182" s="449"/>
      <c r="S182" s="449"/>
      <c r="T182" s="449"/>
      <c r="U182" s="449"/>
    </row>
    <row r="183" spans="1:21" s="88" customFormat="1" ht="18.75">
      <c r="A183" s="459">
        <v>182</v>
      </c>
      <c r="B183" s="451" t="s">
        <v>147</v>
      </c>
      <c r="C183" s="478" t="s">
        <v>333</v>
      </c>
      <c r="D183" s="453">
        <v>12</v>
      </c>
      <c r="E183" s="454"/>
      <c r="F183" s="455">
        <v>0</v>
      </c>
      <c r="G183" s="479"/>
      <c r="H183" s="480"/>
      <c r="I183" s="80"/>
      <c r="J183" s="80"/>
      <c r="K183" s="467"/>
      <c r="L183" s="467"/>
      <c r="M183" s="467"/>
      <c r="N183" s="467"/>
      <c r="O183" s="467"/>
      <c r="P183" s="467"/>
      <c r="Q183" s="467"/>
      <c r="R183" s="467"/>
      <c r="S183" s="467"/>
      <c r="T183" s="467"/>
      <c r="U183" s="467"/>
    </row>
    <row r="184" spans="1:21" s="97" customFormat="1" ht="18.75">
      <c r="A184" s="459">
        <v>183</v>
      </c>
      <c r="B184" s="451" t="s">
        <v>148</v>
      </c>
      <c r="C184" s="478" t="s">
        <v>333</v>
      </c>
      <c r="D184" s="453">
        <v>20</v>
      </c>
      <c r="E184" s="454"/>
      <c r="F184" s="455">
        <v>0</v>
      </c>
      <c r="G184" s="479"/>
      <c r="H184" s="480"/>
      <c r="I184" s="80"/>
      <c r="J184" s="80"/>
      <c r="K184" s="482"/>
      <c r="L184" s="482"/>
      <c r="M184" s="482"/>
      <c r="N184" s="482"/>
      <c r="O184" s="482"/>
      <c r="P184" s="482"/>
      <c r="Q184" s="482"/>
      <c r="R184" s="482"/>
      <c r="S184" s="482"/>
      <c r="T184" s="482"/>
      <c r="U184" s="482"/>
    </row>
    <row r="185" spans="1:21" s="93" customFormat="1" ht="18.75">
      <c r="A185" s="450">
        <v>184</v>
      </c>
      <c r="B185" s="451" t="s">
        <v>149</v>
      </c>
      <c r="C185" s="452" t="s">
        <v>305</v>
      </c>
      <c r="D185" s="453">
        <v>300</v>
      </c>
      <c r="E185" s="454">
        <v>3532</v>
      </c>
      <c r="F185" s="455">
        <v>565.12</v>
      </c>
      <c r="G185" s="456">
        <v>4097.12</v>
      </c>
      <c r="H185" s="457">
        <v>1229136</v>
      </c>
      <c r="I185" s="458" t="s">
        <v>1373</v>
      </c>
      <c r="J185" s="458" t="s">
        <v>1379</v>
      </c>
      <c r="K185" s="475"/>
      <c r="L185" s="475"/>
      <c r="M185" s="475"/>
      <c r="N185" s="475"/>
      <c r="O185" s="475"/>
      <c r="P185" s="475"/>
      <c r="Q185" s="475"/>
      <c r="R185" s="475"/>
      <c r="S185" s="475"/>
      <c r="T185" s="475"/>
      <c r="U185" s="475"/>
    </row>
    <row r="186" spans="1:21" s="97" customFormat="1" ht="18.75">
      <c r="A186" s="450">
        <v>185</v>
      </c>
      <c r="B186" s="451" t="s">
        <v>150</v>
      </c>
      <c r="C186" s="452" t="s">
        <v>305</v>
      </c>
      <c r="D186" s="453">
        <v>120</v>
      </c>
      <c r="E186" s="454">
        <v>2734</v>
      </c>
      <c r="F186" s="455">
        <v>437.44</v>
      </c>
      <c r="G186" s="456">
        <v>3171.44</v>
      </c>
      <c r="H186" s="457">
        <v>380572.8</v>
      </c>
      <c r="I186" s="458" t="s">
        <v>1373</v>
      </c>
      <c r="J186" s="458" t="s">
        <v>1379</v>
      </c>
      <c r="K186" s="482"/>
      <c r="L186" s="482"/>
      <c r="M186" s="482"/>
      <c r="N186" s="482"/>
      <c r="O186" s="482"/>
      <c r="P186" s="482"/>
      <c r="Q186" s="482"/>
      <c r="R186" s="482"/>
      <c r="S186" s="482"/>
      <c r="T186" s="482"/>
      <c r="U186" s="482"/>
    </row>
    <row r="187" spans="1:21" ht="18.75">
      <c r="A187" s="459">
        <v>186</v>
      </c>
      <c r="B187" s="76" t="s">
        <v>151</v>
      </c>
      <c r="C187" s="77" t="s">
        <v>305</v>
      </c>
      <c r="D187" s="460">
        <v>200</v>
      </c>
      <c r="E187" s="461"/>
      <c r="F187" s="462"/>
      <c r="G187" s="463">
        <v>0</v>
      </c>
      <c r="H187" s="464">
        <v>0</v>
      </c>
      <c r="I187" s="80"/>
      <c r="J187" s="80"/>
      <c r="K187" s="449"/>
      <c r="L187" s="449"/>
      <c r="M187" s="449"/>
      <c r="N187" s="449"/>
      <c r="O187" s="449"/>
      <c r="P187" s="449"/>
      <c r="Q187" s="449"/>
      <c r="R187" s="449"/>
      <c r="S187" s="449"/>
      <c r="T187" s="449"/>
      <c r="U187" s="449"/>
    </row>
    <row r="188" spans="1:21" s="93" customFormat="1" ht="18.75">
      <c r="A188" s="459">
        <v>187</v>
      </c>
      <c r="B188" s="87" t="s">
        <v>807</v>
      </c>
      <c r="C188" s="86" t="s">
        <v>305</v>
      </c>
      <c r="D188" s="460">
        <v>4</v>
      </c>
      <c r="E188" s="461"/>
      <c r="F188" s="473"/>
      <c r="G188" s="463">
        <v>0</v>
      </c>
      <c r="H188" s="464">
        <v>0</v>
      </c>
      <c r="I188" s="474"/>
      <c r="J188" s="474"/>
      <c r="K188" s="475"/>
      <c r="L188" s="475"/>
      <c r="M188" s="475"/>
      <c r="N188" s="475"/>
      <c r="O188" s="475"/>
      <c r="P188" s="475"/>
      <c r="Q188" s="475"/>
      <c r="R188" s="475"/>
      <c r="S188" s="475"/>
      <c r="T188" s="475"/>
      <c r="U188" s="475"/>
    </row>
    <row r="189" spans="1:21" s="90" customFormat="1" ht="18.75">
      <c r="A189" s="459">
        <v>188</v>
      </c>
      <c r="B189" s="87" t="s">
        <v>808</v>
      </c>
      <c r="C189" s="86" t="s">
        <v>305</v>
      </c>
      <c r="D189" s="460">
        <v>4</v>
      </c>
      <c r="E189" s="461"/>
      <c r="F189" s="462"/>
      <c r="G189" s="463">
        <v>0</v>
      </c>
      <c r="H189" s="464">
        <v>0</v>
      </c>
      <c r="I189" s="96"/>
      <c r="J189" s="96"/>
      <c r="K189" s="468"/>
      <c r="L189" s="468"/>
      <c r="M189" s="468"/>
      <c r="N189" s="468"/>
      <c r="O189" s="468"/>
      <c r="P189" s="468"/>
      <c r="Q189" s="468"/>
      <c r="R189" s="468"/>
      <c r="S189" s="468"/>
      <c r="T189" s="468"/>
      <c r="U189" s="468"/>
    </row>
    <row r="190" spans="1:21" s="93" customFormat="1" ht="18.75">
      <c r="A190" s="459">
        <v>189</v>
      </c>
      <c r="B190" s="87" t="s">
        <v>809</v>
      </c>
      <c r="C190" s="86" t="s">
        <v>305</v>
      </c>
      <c r="D190" s="460">
        <v>4</v>
      </c>
      <c r="E190" s="461"/>
      <c r="F190" s="473"/>
      <c r="G190" s="463">
        <v>0</v>
      </c>
      <c r="H190" s="464">
        <v>0</v>
      </c>
      <c r="I190" s="474"/>
      <c r="J190" s="474"/>
      <c r="K190" s="475"/>
      <c r="L190" s="475"/>
      <c r="M190" s="475"/>
      <c r="N190" s="475"/>
      <c r="O190" s="475"/>
      <c r="P190" s="475"/>
      <c r="Q190" s="475"/>
      <c r="R190" s="475"/>
      <c r="S190" s="475"/>
      <c r="T190" s="475"/>
      <c r="U190" s="475"/>
    </row>
    <row r="191" spans="1:21" s="93" customFormat="1" ht="18.75">
      <c r="A191" s="459">
        <v>190</v>
      </c>
      <c r="B191" s="76" t="s">
        <v>152</v>
      </c>
      <c r="C191" s="77" t="s">
        <v>305</v>
      </c>
      <c r="D191" s="460">
        <v>8</v>
      </c>
      <c r="E191" s="461"/>
      <c r="F191" s="473"/>
      <c r="G191" s="463">
        <v>0</v>
      </c>
      <c r="H191" s="464">
        <v>0</v>
      </c>
      <c r="I191" s="474"/>
      <c r="J191" s="474"/>
      <c r="K191" s="475"/>
      <c r="L191" s="475"/>
      <c r="M191" s="475"/>
      <c r="N191" s="475"/>
      <c r="O191" s="475"/>
      <c r="P191" s="475"/>
      <c r="Q191" s="475"/>
      <c r="R191" s="475"/>
      <c r="S191" s="475"/>
      <c r="T191" s="475"/>
      <c r="U191" s="475"/>
    </row>
    <row r="192" spans="1:21" s="93" customFormat="1" ht="18.75">
      <c r="A192" s="459">
        <v>191</v>
      </c>
      <c r="B192" s="76" t="s">
        <v>153</v>
      </c>
      <c r="C192" s="77" t="s">
        <v>305</v>
      </c>
      <c r="D192" s="460">
        <v>8</v>
      </c>
      <c r="E192" s="461"/>
      <c r="F192" s="473"/>
      <c r="G192" s="463">
        <v>0</v>
      </c>
      <c r="H192" s="464">
        <v>0</v>
      </c>
      <c r="I192" s="474"/>
      <c r="J192" s="474"/>
      <c r="K192" s="475"/>
      <c r="L192" s="475"/>
      <c r="M192" s="475"/>
      <c r="N192" s="475"/>
      <c r="O192" s="475"/>
      <c r="P192" s="475"/>
      <c r="Q192" s="475"/>
      <c r="R192" s="475"/>
      <c r="S192" s="475"/>
      <c r="T192" s="475"/>
      <c r="U192" s="475"/>
    </row>
    <row r="193" spans="1:21" s="88" customFormat="1" ht="18.75">
      <c r="A193" s="459">
        <v>192</v>
      </c>
      <c r="B193" s="76" t="s">
        <v>154</v>
      </c>
      <c r="C193" s="77" t="s">
        <v>305</v>
      </c>
      <c r="D193" s="460">
        <v>8</v>
      </c>
      <c r="E193" s="461"/>
      <c r="F193" s="472"/>
      <c r="G193" s="463">
        <v>0</v>
      </c>
      <c r="H193" s="464">
        <v>0</v>
      </c>
      <c r="I193" s="89"/>
      <c r="J193" s="89"/>
      <c r="K193" s="467"/>
      <c r="L193" s="467"/>
      <c r="M193" s="467"/>
      <c r="N193" s="467"/>
      <c r="O193" s="467"/>
      <c r="P193" s="467"/>
      <c r="Q193" s="467"/>
      <c r="R193" s="467"/>
      <c r="S193" s="467"/>
      <c r="T193" s="467"/>
      <c r="U193" s="467"/>
    </row>
    <row r="194" spans="1:21" s="90" customFormat="1" ht="37.5">
      <c r="A194" s="459">
        <v>193</v>
      </c>
      <c r="B194" s="76" t="s">
        <v>810</v>
      </c>
      <c r="C194" s="77" t="s">
        <v>315</v>
      </c>
      <c r="D194" s="460">
        <v>4</v>
      </c>
      <c r="E194" s="461"/>
      <c r="F194" s="462"/>
      <c r="G194" s="463">
        <v>0</v>
      </c>
      <c r="H194" s="464">
        <v>0</v>
      </c>
      <c r="I194" s="96"/>
      <c r="J194" s="96"/>
      <c r="K194" s="468"/>
      <c r="L194" s="468"/>
      <c r="M194" s="468"/>
      <c r="N194" s="468"/>
      <c r="O194" s="468"/>
      <c r="P194" s="468"/>
      <c r="Q194" s="468"/>
      <c r="R194" s="468"/>
      <c r="S194" s="468"/>
      <c r="T194" s="468"/>
      <c r="U194" s="468"/>
    </row>
    <row r="195" spans="1:21" s="90" customFormat="1" ht="18.75">
      <c r="A195" s="459">
        <v>194</v>
      </c>
      <c r="B195" s="451" t="s">
        <v>155</v>
      </c>
      <c r="C195" s="478" t="s">
        <v>305</v>
      </c>
      <c r="D195" s="453">
        <v>1600</v>
      </c>
      <c r="E195" s="454"/>
      <c r="F195" s="455"/>
      <c r="G195" s="479"/>
      <c r="H195" s="480"/>
      <c r="I195" s="80"/>
      <c r="J195" s="80"/>
      <c r="K195" s="468"/>
      <c r="L195" s="468"/>
      <c r="M195" s="468"/>
      <c r="N195" s="468"/>
      <c r="O195" s="468"/>
      <c r="P195" s="468"/>
      <c r="Q195" s="468"/>
      <c r="R195" s="468"/>
      <c r="S195" s="468"/>
      <c r="T195" s="468"/>
      <c r="U195" s="468"/>
    </row>
    <row r="196" spans="1:21" s="97" customFormat="1" ht="37.5">
      <c r="A196" s="459">
        <v>195</v>
      </c>
      <c r="B196" s="76" t="s">
        <v>156</v>
      </c>
      <c r="C196" s="77" t="s">
        <v>305</v>
      </c>
      <c r="D196" s="460">
        <v>200</v>
      </c>
      <c r="E196" s="461"/>
      <c r="F196" s="455"/>
      <c r="G196" s="463">
        <v>0</v>
      </c>
      <c r="H196" s="464">
        <v>0</v>
      </c>
      <c r="I196" s="98"/>
      <c r="J196" s="98"/>
      <c r="K196" s="482"/>
      <c r="L196" s="482"/>
      <c r="M196" s="482"/>
      <c r="N196" s="482"/>
      <c r="O196" s="482"/>
      <c r="P196" s="482"/>
      <c r="Q196" s="482"/>
      <c r="R196" s="482"/>
      <c r="S196" s="482"/>
      <c r="T196" s="482"/>
      <c r="U196" s="482"/>
    </row>
    <row r="197" spans="1:21" s="84" customFormat="1" ht="37.5">
      <c r="A197" s="459">
        <v>196</v>
      </c>
      <c r="B197" s="76" t="s">
        <v>157</v>
      </c>
      <c r="C197" s="77" t="s">
        <v>305</v>
      </c>
      <c r="D197" s="460">
        <v>160</v>
      </c>
      <c r="E197" s="461"/>
      <c r="F197" s="462"/>
      <c r="G197" s="463">
        <v>0</v>
      </c>
      <c r="H197" s="464">
        <v>0</v>
      </c>
      <c r="I197" s="83"/>
      <c r="J197" s="83"/>
      <c r="K197" s="465"/>
      <c r="L197" s="465"/>
      <c r="M197" s="465"/>
      <c r="N197" s="465"/>
      <c r="O197" s="465"/>
      <c r="P197" s="465"/>
      <c r="Q197" s="465"/>
      <c r="R197" s="465"/>
      <c r="S197" s="465"/>
      <c r="T197" s="465"/>
      <c r="U197" s="465"/>
    </row>
    <row r="198" spans="1:21" ht="18.75">
      <c r="A198" s="459">
        <v>197</v>
      </c>
      <c r="B198" s="87" t="s">
        <v>811</v>
      </c>
      <c r="C198" s="86" t="s">
        <v>305</v>
      </c>
      <c r="D198" s="460">
        <v>4</v>
      </c>
      <c r="E198" s="461"/>
      <c r="F198" s="462"/>
      <c r="G198" s="463">
        <v>0</v>
      </c>
      <c r="H198" s="464">
        <v>0</v>
      </c>
      <c r="I198" s="80"/>
      <c r="J198" s="80"/>
      <c r="K198" s="449"/>
      <c r="L198" s="449"/>
      <c r="M198" s="449"/>
      <c r="N198" s="449"/>
      <c r="O198" s="449"/>
      <c r="P198" s="449"/>
      <c r="Q198" s="449"/>
      <c r="R198" s="449"/>
      <c r="S198" s="449"/>
      <c r="T198" s="449"/>
      <c r="U198" s="449"/>
    </row>
    <row r="199" spans="1:21" ht="37.5">
      <c r="A199" s="459">
        <v>198</v>
      </c>
      <c r="B199" s="76" t="s">
        <v>158</v>
      </c>
      <c r="C199" s="77" t="s">
        <v>305</v>
      </c>
      <c r="D199" s="460">
        <v>8</v>
      </c>
      <c r="E199" s="461"/>
      <c r="F199" s="462"/>
      <c r="G199" s="463">
        <v>0</v>
      </c>
      <c r="H199" s="464">
        <v>0</v>
      </c>
      <c r="I199" s="80"/>
      <c r="J199" s="80"/>
      <c r="K199" s="449"/>
      <c r="L199" s="449"/>
      <c r="M199" s="449"/>
      <c r="N199" s="449"/>
      <c r="O199" s="449"/>
      <c r="P199" s="449"/>
      <c r="Q199" s="449"/>
      <c r="R199" s="449"/>
      <c r="S199" s="449"/>
      <c r="T199" s="449"/>
      <c r="U199" s="449"/>
    </row>
    <row r="200" spans="1:21" ht="56.25">
      <c r="A200" s="459">
        <v>199</v>
      </c>
      <c r="B200" s="76" t="s">
        <v>160</v>
      </c>
      <c r="C200" s="77" t="s">
        <v>335</v>
      </c>
      <c r="D200" s="460">
        <v>1000</v>
      </c>
      <c r="E200" s="461"/>
      <c r="F200" s="462"/>
      <c r="G200" s="463">
        <v>0</v>
      </c>
      <c r="H200" s="464">
        <v>0</v>
      </c>
      <c r="I200" s="80"/>
      <c r="J200" s="80"/>
      <c r="K200" s="449"/>
      <c r="L200" s="449"/>
      <c r="M200" s="449"/>
      <c r="N200" s="449"/>
      <c r="O200" s="449"/>
      <c r="P200" s="449"/>
      <c r="Q200" s="449"/>
      <c r="R200" s="449"/>
      <c r="S200" s="449"/>
      <c r="T200" s="449"/>
      <c r="U200" s="449"/>
    </row>
    <row r="201" spans="1:21" ht="56.25">
      <c r="A201" s="459">
        <v>200</v>
      </c>
      <c r="B201" s="76" t="s">
        <v>813</v>
      </c>
      <c r="C201" s="77" t="s">
        <v>335</v>
      </c>
      <c r="D201" s="460">
        <v>1000</v>
      </c>
      <c r="E201" s="461"/>
      <c r="F201" s="462"/>
      <c r="G201" s="463">
        <v>0</v>
      </c>
      <c r="H201" s="464">
        <v>0</v>
      </c>
      <c r="I201" s="80"/>
      <c r="J201" s="80"/>
      <c r="K201" s="449"/>
      <c r="L201" s="449"/>
      <c r="M201" s="449"/>
      <c r="N201" s="449"/>
      <c r="O201" s="449"/>
      <c r="P201" s="449"/>
      <c r="Q201" s="449"/>
      <c r="R201" s="449"/>
      <c r="S201" s="449"/>
      <c r="T201" s="449"/>
      <c r="U201" s="449"/>
    </row>
    <row r="202" spans="1:21" ht="56.25">
      <c r="A202" s="459">
        <v>201</v>
      </c>
      <c r="B202" s="76" t="s">
        <v>814</v>
      </c>
      <c r="C202" s="77" t="s">
        <v>334</v>
      </c>
      <c r="D202" s="460">
        <v>40</v>
      </c>
      <c r="E202" s="461"/>
      <c r="F202" s="462"/>
      <c r="G202" s="463">
        <v>0</v>
      </c>
      <c r="H202" s="464">
        <v>0</v>
      </c>
      <c r="I202" s="80"/>
      <c r="J202" s="80"/>
      <c r="K202" s="449"/>
      <c r="L202" s="449"/>
      <c r="M202" s="449"/>
      <c r="N202" s="449"/>
      <c r="O202" s="449"/>
      <c r="P202" s="449"/>
      <c r="Q202" s="449"/>
      <c r="R202" s="449"/>
      <c r="S202" s="449"/>
      <c r="T202" s="449"/>
      <c r="U202" s="449"/>
    </row>
    <row r="203" spans="1:21" s="97" customFormat="1" ht="56.25">
      <c r="A203" s="459">
        <v>202</v>
      </c>
      <c r="B203" s="76" t="s">
        <v>159</v>
      </c>
      <c r="C203" s="77" t="s">
        <v>334</v>
      </c>
      <c r="D203" s="460">
        <v>80</v>
      </c>
      <c r="E203" s="461"/>
      <c r="F203" s="455"/>
      <c r="G203" s="463">
        <v>0</v>
      </c>
      <c r="H203" s="464">
        <v>0</v>
      </c>
      <c r="I203" s="98"/>
      <c r="J203" s="98"/>
      <c r="K203" s="482"/>
      <c r="L203" s="482"/>
      <c r="M203" s="482"/>
      <c r="N203" s="482"/>
      <c r="O203" s="482"/>
      <c r="P203" s="482"/>
      <c r="Q203" s="482"/>
      <c r="R203" s="482"/>
      <c r="S203" s="482"/>
      <c r="T203" s="482"/>
      <c r="U203" s="482"/>
    </row>
    <row r="204" spans="1:21" s="97" customFormat="1" ht="18.75">
      <c r="A204" s="459">
        <v>203</v>
      </c>
      <c r="B204" s="76" t="s">
        <v>161</v>
      </c>
      <c r="C204" s="99" t="s">
        <v>305</v>
      </c>
      <c r="D204" s="460">
        <v>800</v>
      </c>
      <c r="E204" s="461"/>
      <c r="F204" s="455"/>
      <c r="G204" s="463">
        <v>0</v>
      </c>
      <c r="H204" s="464">
        <v>0</v>
      </c>
      <c r="I204" s="98"/>
      <c r="J204" s="98"/>
      <c r="K204" s="482"/>
      <c r="L204" s="482"/>
      <c r="M204" s="482"/>
      <c r="N204" s="482"/>
      <c r="O204" s="482"/>
      <c r="P204" s="482"/>
      <c r="Q204" s="482"/>
      <c r="R204" s="482"/>
      <c r="S204" s="482"/>
      <c r="T204" s="482"/>
      <c r="U204" s="482"/>
    </row>
    <row r="205" spans="1:21" s="97" customFormat="1" ht="37.5">
      <c r="A205" s="459">
        <v>204</v>
      </c>
      <c r="B205" s="76" t="s">
        <v>815</v>
      </c>
      <c r="C205" s="77" t="s">
        <v>305</v>
      </c>
      <c r="D205" s="460">
        <v>2000</v>
      </c>
      <c r="E205" s="461"/>
      <c r="F205" s="455"/>
      <c r="G205" s="463">
        <v>0</v>
      </c>
      <c r="H205" s="464">
        <v>0</v>
      </c>
      <c r="I205" s="98"/>
      <c r="J205" s="98"/>
      <c r="K205" s="482"/>
      <c r="L205" s="482"/>
      <c r="M205" s="482"/>
      <c r="N205" s="482"/>
      <c r="O205" s="482"/>
      <c r="P205" s="482"/>
      <c r="Q205" s="482"/>
      <c r="R205" s="482"/>
      <c r="S205" s="482"/>
      <c r="T205" s="482"/>
      <c r="U205" s="482"/>
    </row>
    <row r="206" spans="1:21" s="97" customFormat="1" ht="18.75">
      <c r="A206" s="450">
        <v>205</v>
      </c>
      <c r="B206" s="451" t="s">
        <v>162</v>
      </c>
      <c r="C206" s="452" t="s">
        <v>305</v>
      </c>
      <c r="D206" s="453">
        <v>4000</v>
      </c>
      <c r="E206" s="454">
        <v>282</v>
      </c>
      <c r="F206" s="455">
        <v>45.12</v>
      </c>
      <c r="G206" s="456">
        <v>327.12</v>
      </c>
      <c r="H206" s="457">
        <v>1308480</v>
      </c>
      <c r="I206" s="458" t="s">
        <v>1369</v>
      </c>
      <c r="J206" s="458" t="s">
        <v>1380</v>
      </c>
      <c r="K206" s="482"/>
      <c r="L206" s="482"/>
      <c r="M206" s="482"/>
      <c r="N206" s="482"/>
      <c r="O206" s="482"/>
      <c r="P206" s="482"/>
      <c r="Q206" s="482"/>
      <c r="R206" s="482"/>
      <c r="S206" s="482"/>
      <c r="T206" s="482"/>
      <c r="U206" s="482"/>
    </row>
    <row r="207" spans="1:21" s="97" customFormat="1" ht="18.75">
      <c r="A207" s="450">
        <v>206</v>
      </c>
      <c r="B207" s="451" t="s">
        <v>163</v>
      </c>
      <c r="C207" s="452" t="s">
        <v>305</v>
      </c>
      <c r="D207" s="453">
        <v>40000</v>
      </c>
      <c r="E207" s="454">
        <v>172</v>
      </c>
      <c r="F207" s="455">
        <v>27.52</v>
      </c>
      <c r="G207" s="456">
        <v>199.52</v>
      </c>
      <c r="H207" s="457">
        <v>7980800</v>
      </c>
      <c r="I207" s="458" t="s">
        <v>1369</v>
      </c>
      <c r="J207" s="458" t="s">
        <v>1380</v>
      </c>
      <c r="K207" s="482"/>
      <c r="L207" s="482"/>
      <c r="M207" s="482"/>
      <c r="N207" s="482"/>
      <c r="O207" s="482"/>
      <c r="P207" s="482"/>
      <c r="Q207" s="482"/>
      <c r="R207" s="482"/>
      <c r="S207" s="482"/>
      <c r="T207" s="482"/>
      <c r="U207" s="482"/>
    </row>
    <row r="208" spans="1:21" s="97" customFormat="1" ht="18.75">
      <c r="A208" s="450">
        <v>207</v>
      </c>
      <c r="B208" s="451" t="s">
        <v>164</v>
      </c>
      <c r="C208" s="452" t="s">
        <v>305</v>
      </c>
      <c r="D208" s="453">
        <v>20000</v>
      </c>
      <c r="E208" s="454">
        <v>146</v>
      </c>
      <c r="F208" s="455">
        <v>23.36</v>
      </c>
      <c r="G208" s="456">
        <v>169.36</v>
      </c>
      <c r="H208" s="457">
        <v>3387200.0000000005</v>
      </c>
      <c r="I208" s="458" t="s">
        <v>1369</v>
      </c>
      <c r="J208" s="458" t="s">
        <v>1380</v>
      </c>
      <c r="K208" s="482"/>
      <c r="L208" s="482"/>
      <c r="M208" s="482"/>
      <c r="N208" s="482"/>
      <c r="O208" s="482"/>
      <c r="P208" s="482"/>
      <c r="Q208" s="482"/>
      <c r="R208" s="482"/>
      <c r="S208" s="482"/>
      <c r="T208" s="482"/>
      <c r="U208" s="482"/>
    </row>
    <row r="209" spans="1:21" s="97" customFormat="1" ht="18.75">
      <c r="A209" s="450">
        <v>208</v>
      </c>
      <c r="B209" s="451" t="s">
        <v>165</v>
      </c>
      <c r="C209" s="452" t="s">
        <v>305</v>
      </c>
      <c r="D209" s="453">
        <v>20000</v>
      </c>
      <c r="E209" s="454">
        <v>106</v>
      </c>
      <c r="F209" s="455">
        <v>16.96</v>
      </c>
      <c r="G209" s="456">
        <v>122.96000000000001</v>
      </c>
      <c r="H209" s="457">
        <v>2459200</v>
      </c>
      <c r="I209" s="458" t="s">
        <v>1369</v>
      </c>
      <c r="J209" s="458" t="s">
        <v>1380</v>
      </c>
      <c r="K209" s="482"/>
      <c r="L209" s="482"/>
      <c r="M209" s="482"/>
      <c r="N209" s="482"/>
      <c r="O209" s="482"/>
      <c r="P209" s="482"/>
      <c r="Q209" s="482"/>
      <c r="R209" s="482"/>
      <c r="S209" s="482"/>
      <c r="T209" s="482"/>
      <c r="U209" s="482"/>
    </row>
    <row r="210" spans="1:21" s="97" customFormat="1" ht="18.75">
      <c r="A210" s="450">
        <v>209</v>
      </c>
      <c r="B210" s="451" t="s">
        <v>166</v>
      </c>
      <c r="C210" s="452" t="s">
        <v>305</v>
      </c>
      <c r="D210" s="453">
        <v>32000</v>
      </c>
      <c r="E210" s="454">
        <v>120</v>
      </c>
      <c r="F210" s="455">
        <v>19.2</v>
      </c>
      <c r="G210" s="456">
        <v>139.19999999999999</v>
      </c>
      <c r="H210" s="457">
        <v>4454400</v>
      </c>
      <c r="I210" s="458" t="s">
        <v>1369</v>
      </c>
      <c r="J210" s="458" t="s">
        <v>1380</v>
      </c>
      <c r="K210" s="482"/>
      <c r="L210" s="482"/>
      <c r="M210" s="482"/>
      <c r="N210" s="482"/>
      <c r="O210" s="482"/>
      <c r="P210" s="482"/>
      <c r="Q210" s="482"/>
      <c r="R210" s="482"/>
      <c r="S210" s="482"/>
      <c r="T210" s="482"/>
      <c r="U210" s="482"/>
    </row>
    <row r="211" spans="1:21" s="97" customFormat="1" ht="18.75">
      <c r="A211" s="459">
        <v>210</v>
      </c>
      <c r="B211" s="76" t="s">
        <v>167</v>
      </c>
      <c r="C211" s="77" t="s">
        <v>305</v>
      </c>
      <c r="D211" s="460">
        <v>200</v>
      </c>
      <c r="E211" s="461"/>
      <c r="F211" s="455"/>
      <c r="G211" s="463">
        <v>0</v>
      </c>
      <c r="H211" s="464">
        <v>0</v>
      </c>
      <c r="I211" s="98"/>
      <c r="J211" s="98"/>
      <c r="K211" s="482"/>
      <c r="L211" s="482"/>
      <c r="M211" s="482"/>
      <c r="N211" s="482"/>
      <c r="O211" s="482"/>
      <c r="P211" s="482"/>
      <c r="Q211" s="482"/>
      <c r="R211" s="482"/>
      <c r="S211" s="482"/>
      <c r="T211" s="482"/>
      <c r="U211" s="482"/>
    </row>
    <row r="212" spans="1:21" ht="37.5">
      <c r="A212" s="459">
        <v>211</v>
      </c>
      <c r="B212" s="76" t="s">
        <v>168</v>
      </c>
      <c r="C212" s="77" t="s">
        <v>336</v>
      </c>
      <c r="D212" s="460">
        <v>4</v>
      </c>
      <c r="E212" s="461"/>
      <c r="F212" s="462"/>
      <c r="G212" s="463">
        <v>0</v>
      </c>
      <c r="H212" s="464">
        <v>0</v>
      </c>
      <c r="I212" s="80"/>
      <c r="J212" s="80"/>
      <c r="K212" s="449"/>
      <c r="L212" s="449"/>
      <c r="M212" s="449"/>
      <c r="N212" s="449"/>
      <c r="O212" s="449"/>
      <c r="P212" s="449"/>
      <c r="Q212" s="449"/>
      <c r="R212" s="449"/>
      <c r="S212" s="449"/>
      <c r="T212" s="449"/>
      <c r="U212" s="449"/>
    </row>
    <row r="213" spans="1:21" ht="37.5">
      <c r="A213" s="459">
        <v>212</v>
      </c>
      <c r="B213" s="76" t="s">
        <v>171</v>
      </c>
      <c r="C213" s="77" t="s">
        <v>305</v>
      </c>
      <c r="D213" s="460">
        <v>10</v>
      </c>
      <c r="E213" s="461"/>
      <c r="F213" s="462"/>
      <c r="G213" s="463">
        <v>0</v>
      </c>
      <c r="H213" s="464">
        <v>0</v>
      </c>
      <c r="I213" s="80"/>
      <c r="J213" s="80"/>
      <c r="K213" s="449"/>
      <c r="L213" s="449"/>
      <c r="M213" s="449"/>
      <c r="N213" s="449"/>
      <c r="O213" s="449"/>
      <c r="P213" s="449"/>
      <c r="Q213" s="449"/>
      <c r="R213" s="449"/>
      <c r="S213" s="449"/>
      <c r="T213" s="449"/>
      <c r="U213" s="449"/>
    </row>
    <row r="214" spans="1:21" ht="56.25">
      <c r="A214" s="459">
        <v>213</v>
      </c>
      <c r="B214" s="76" t="s">
        <v>170</v>
      </c>
      <c r="C214" s="77" t="s">
        <v>305</v>
      </c>
      <c r="D214" s="460">
        <v>10</v>
      </c>
      <c r="E214" s="461"/>
      <c r="F214" s="462"/>
      <c r="G214" s="463">
        <v>0</v>
      </c>
      <c r="H214" s="464">
        <v>0</v>
      </c>
      <c r="I214" s="80"/>
      <c r="J214" s="80"/>
      <c r="K214" s="449"/>
      <c r="L214" s="449"/>
      <c r="M214" s="449"/>
      <c r="N214" s="449"/>
      <c r="O214" s="449"/>
      <c r="P214" s="449"/>
      <c r="Q214" s="449"/>
      <c r="R214" s="449"/>
      <c r="S214" s="449"/>
      <c r="T214" s="449"/>
      <c r="U214" s="449"/>
    </row>
    <row r="215" spans="1:21" ht="37.5">
      <c r="A215" s="459">
        <v>214</v>
      </c>
      <c r="B215" s="76" t="s">
        <v>169</v>
      </c>
      <c r="C215" s="77" t="s">
        <v>305</v>
      </c>
      <c r="D215" s="460">
        <v>10</v>
      </c>
      <c r="E215" s="461"/>
      <c r="F215" s="462"/>
      <c r="G215" s="463">
        <v>0</v>
      </c>
      <c r="H215" s="464">
        <v>0</v>
      </c>
      <c r="I215" s="80"/>
      <c r="J215" s="80"/>
      <c r="K215" s="449"/>
      <c r="L215" s="449"/>
      <c r="M215" s="449"/>
      <c r="N215" s="449"/>
      <c r="O215" s="449"/>
      <c r="P215" s="449"/>
      <c r="Q215" s="449"/>
      <c r="R215" s="449"/>
      <c r="S215" s="449"/>
      <c r="T215" s="449"/>
      <c r="U215" s="449"/>
    </row>
    <row r="216" spans="1:21" ht="18.75">
      <c r="A216" s="459">
        <v>215</v>
      </c>
      <c r="B216" s="76" t="s">
        <v>172</v>
      </c>
      <c r="C216" s="77" t="s">
        <v>337</v>
      </c>
      <c r="D216" s="460">
        <v>120</v>
      </c>
      <c r="E216" s="461"/>
      <c r="F216" s="462"/>
      <c r="G216" s="463">
        <v>0</v>
      </c>
      <c r="H216" s="464">
        <v>0</v>
      </c>
      <c r="I216" s="80"/>
      <c r="J216" s="80"/>
      <c r="K216" s="449"/>
      <c r="L216" s="449"/>
      <c r="M216" s="449"/>
      <c r="N216" s="449"/>
      <c r="O216" s="449"/>
      <c r="P216" s="449"/>
      <c r="Q216" s="449"/>
      <c r="R216" s="449"/>
      <c r="S216" s="449"/>
      <c r="T216" s="449"/>
      <c r="U216" s="449"/>
    </row>
    <row r="217" spans="1:21" ht="18.75">
      <c r="A217" s="459">
        <v>216</v>
      </c>
      <c r="B217" s="76" t="s">
        <v>174</v>
      </c>
      <c r="C217" s="77" t="s">
        <v>338</v>
      </c>
      <c r="D217" s="460">
        <v>12</v>
      </c>
      <c r="E217" s="461"/>
      <c r="F217" s="462"/>
      <c r="G217" s="463">
        <v>0</v>
      </c>
      <c r="H217" s="464">
        <v>0</v>
      </c>
      <c r="I217" s="80"/>
      <c r="J217" s="80"/>
      <c r="K217" s="449"/>
      <c r="L217" s="449"/>
      <c r="M217" s="449"/>
      <c r="N217" s="449"/>
      <c r="O217" s="449"/>
      <c r="P217" s="449"/>
      <c r="Q217" s="449"/>
      <c r="R217" s="449"/>
      <c r="S217" s="449"/>
      <c r="T217" s="449"/>
      <c r="U217" s="449"/>
    </row>
    <row r="218" spans="1:21" ht="37.5">
      <c r="A218" s="459">
        <v>217</v>
      </c>
      <c r="B218" s="76" t="s">
        <v>173</v>
      </c>
      <c r="C218" s="77" t="s">
        <v>337</v>
      </c>
      <c r="D218" s="460">
        <v>20</v>
      </c>
      <c r="E218" s="461"/>
      <c r="F218" s="462"/>
      <c r="G218" s="463">
        <v>0</v>
      </c>
      <c r="H218" s="464">
        <v>0</v>
      </c>
      <c r="I218" s="80"/>
      <c r="J218" s="80"/>
      <c r="K218" s="449"/>
      <c r="L218" s="449"/>
      <c r="M218" s="449"/>
      <c r="N218" s="449"/>
      <c r="O218" s="449"/>
      <c r="P218" s="449"/>
      <c r="Q218" s="449"/>
      <c r="R218" s="449"/>
      <c r="S218" s="449"/>
      <c r="T218" s="449"/>
      <c r="U218" s="449"/>
    </row>
    <row r="219" spans="1:21" ht="18.75">
      <c r="A219" s="459">
        <v>218</v>
      </c>
      <c r="B219" s="76" t="s">
        <v>215</v>
      </c>
      <c r="C219" s="77" t="s">
        <v>305</v>
      </c>
      <c r="D219" s="460">
        <v>20</v>
      </c>
      <c r="E219" s="461"/>
      <c r="F219" s="462"/>
      <c r="G219" s="463">
        <v>0</v>
      </c>
      <c r="H219" s="464">
        <v>0</v>
      </c>
      <c r="I219" s="80"/>
      <c r="J219" s="80"/>
      <c r="K219" s="449"/>
      <c r="L219" s="449"/>
      <c r="M219" s="449"/>
      <c r="N219" s="449"/>
      <c r="O219" s="449"/>
      <c r="P219" s="449"/>
      <c r="Q219" s="449"/>
      <c r="R219" s="449"/>
      <c r="S219" s="449"/>
      <c r="T219" s="449"/>
      <c r="U219" s="449"/>
    </row>
    <row r="220" spans="1:21" ht="56.25">
      <c r="A220" s="459">
        <v>219</v>
      </c>
      <c r="B220" s="76" t="s">
        <v>816</v>
      </c>
      <c r="C220" s="77" t="s">
        <v>337</v>
      </c>
      <c r="D220" s="460">
        <v>2</v>
      </c>
      <c r="E220" s="461"/>
      <c r="F220" s="462"/>
      <c r="G220" s="463">
        <v>0</v>
      </c>
      <c r="H220" s="464">
        <v>0</v>
      </c>
      <c r="I220" s="80"/>
      <c r="J220" s="80"/>
      <c r="K220" s="449"/>
      <c r="L220" s="449"/>
      <c r="M220" s="449"/>
      <c r="N220" s="449"/>
      <c r="O220" s="449"/>
      <c r="P220" s="449"/>
      <c r="Q220" s="449"/>
      <c r="R220" s="449"/>
      <c r="S220" s="449"/>
      <c r="T220" s="449"/>
      <c r="U220" s="449"/>
    </row>
    <row r="221" spans="1:21" ht="18.75">
      <c r="A221" s="459">
        <v>220</v>
      </c>
      <c r="B221" s="76" t="s">
        <v>175</v>
      </c>
      <c r="C221" s="77" t="s">
        <v>304</v>
      </c>
      <c r="D221" s="460">
        <v>16</v>
      </c>
      <c r="E221" s="461"/>
      <c r="F221" s="462"/>
      <c r="G221" s="463">
        <v>0</v>
      </c>
      <c r="H221" s="464">
        <v>0</v>
      </c>
      <c r="I221" s="80"/>
      <c r="J221" s="80"/>
      <c r="K221" s="449"/>
      <c r="L221" s="449"/>
      <c r="M221" s="449"/>
      <c r="N221" s="449"/>
      <c r="O221" s="449"/>
      <c r="P221" s="449"/>
      <c r="Q221" s="449"/>
      <c r="R221" s="449"/>
      <c r="S221" s="449"/>
      <c r="T221" s="449"/>
      <c r="U221" s="449"/>
    </row>
    <row r="222" spans="1:21" ht="18.75">
      <c r="A222" s="459">
        <v>221</v>
      </c>
      <c r="B222" s="76" t="s">
        <v>176</v>
      </c>
      <c r="C222" s="77" t="s">
        <v>304</v>
      </c>
      <c r="D222" s="460">
        <v>8</v>
      </c>
      <c r="E222" s="461"/>
      <c r="F222" s="462"/>
      <c r="G222" s="463">
        <v>0</v>
      </c>
      <c r="H222" s="464">
        <v>0</v>
      </c>
      <c r="I222" s="80"/>
      <c r="J222" s="80"/>
      <c r="K222" s="449"/>
      <c r="L222" s="449"/>
      <c r="M222" s="449"/>
      <c r="N222" s="449"/>
      <c r="O222" s="449"/>
      <c r="P222" s="449"/>
      <c r="Q222" s="449"/>
      <c r="R222" s="449"/>
      <c r="S222" s="449"/>
      <c r="T222" s="449"/>
      <c r="U222" s="449"/>
    </row>
    <row r="223" spans="1:21" ht="37.5">
      <c r="A223" s="450">
        <v>222</v>
      </c>
      <c r="B223" s="451" t="s">
        <v>177</v>
      </c>
      <c r="C223" s="452" t="s">
        <v>305</v>
      </c>
      <c r="D223" s="453">
        <v>700</v>
      </c>
      <c r="E223" s="454">
        <v>14847</v>
      </c>
      <c r="F223" s="455">
        <v>2375.52</v>
      </c>
      <c r="G223" s="456">
        <v>17222.52</v>
      </c>
      <c r="H223" s="457">
        <v>12055764</v>
      </c>
      <c r="I223" s="458" t="s">
        <v>1381</v>
      </c>
      <c r="J223" s="458" t="s">
        <v>444</v>
      </c>
      <c r="K223" s="449"/>
      <c r="L223" s="449"/>
      <c r="M223" s="449"/>
      <c r="N223" s="449"/>
      <c r="O223" s="449"/>
      <c r="P223" s="449"/>
      <c r="Q223" s="449"/>
      <c r="R223" s="449"/>
      <c r="S223" s="449"/>
      <c r="T223" s="449"/>
      <c r="U223" s="449"/>
    </row>
    <row r="224" spans="1:21" ht="18.75">
      <c r="A224" s="459">
        <v>223</v>
      </c>
      <c r="B224" s="91" t="s">
        <v>817</v>
      </c>
      <c r="C224" s="86" t="s">
        <v>305</v>
      </c>
      <c r="D224" s="460">
        <v>4</v>
      </c>
      <c r="E224" s="461"/>
      <c r="F224" s="462"/>
      <c r="G224" s="463">
        <v>0</v>
      </c>
      <c r="H224" s="464">
        <v>0</v>
      </c>
      <c r="I224" s="80"/>
      <c r="J224" s="80"/>
      <c r="K224" s="449"/>
      <c r="L224" s="449"/>
      <c r="M224" s="449"/>
      <c r="N224" s="449"/>
      <c r="O224" s="449"/>
      <c r="P224" s="449"/>
      <c r="Q224" s="449"/>
      <c r="R224" s="449"/>
      <c r="S224" s="449"/>
      <c r="T224" s="449"/>
      <c r="U224" s="449"/>
    </row>
    <row r="225" spans="1:21" ht="18.75">
      <c r="A225" s="459">
        <v>224</v>
      </c>
      <c r="B225" s="76" t="s">
        <v>178</v>
      </c>
      <c r="C225" s="77" t="s">
        <v>305</v>
      </c>
      <c r="D225" s="460">
        <v>120</v>
      </c>
      <c r="E225" s="461"/>
      <c r="F225" s="466"/>
      <c r="G225" s="463">
        <v>0</v>
      </c>
      <c r="H225" s="464">
        <v>0</v>
      </c>
      <c r="I225" s="80"/>
      <c r="J225" s="80"/>
      <c r="K225" s="449"/>
      <c r="L225" s="449"/>
      <c r="M225" s="449"/>
      <c r="N225" s="449"/>
      <c r="O225" s="449"/>
      <c r="P225" s="449"/>
      <c r="Q225" s="449"/>
      <c r="R225" s="449"/>
      <c r="S225" s="449"/>
      <c r="T225" s="449"/>
      <c r="U225" s="449"/>
    </row>
    <row r="226" spans="1:21" ht="18.75">
      <c r="A226" s="459">
        <v>225</v>
      </c>
      <c r="B226" s="76" t="s">
        <v>179</v>
      </c>
      <c r="C226" s="77" t="s">
        <v>305</v>
      </c>
      <c r="D226" s="460">
        <v>4</v>
      </c>
      <c r="E226" s="461"/>
      <c r="F226" s="466"/>
      <c r="G226" s="463">
        <v>0</v>
      </c>
      <c r="H226" s="464">
        <v>0</v>
      </c>
      <c r="I226" s="80"/>
      <c r="J226" s="80"/>
      <c r="K226" s="449"/>
      <c r="L226" s="449"/>
      <c r="M226" s="449"/>
      <c r="N226" s="449"/>
      <c r="O226" s="449"/>
      <c r="P226" s="449"/>
      <c r="Q226" s="449"/>
      <c r="R226" s="449"/>
      <c r="S226" s="449"/>
      <c r="T226" s="449"/>
      <c r="U226" s="449"/>
    </row>
    <row r="227" spans="1:21" s="84" customFormat="1" ht="18.75">
      <c r="A227" s="459">
        <v>226</v>
      </c>
      <c r="B227" s="76" t="s">
        <v>180</v>
      </c>
      <c r="C227" s="77" t="s">
        <v>339</v>
      </c>
      <c r="D227" s="460">
        <v>4</v>
      </c>
      <c r="E227" s="461"/>
      <c r="F227" s="462"/>
      <c r="G227" s="463">
        <v>0</v>
      </c>
      <c r="H227" s="464">
        <v>0</v>
      </c>
      <c r="I227" s="83"/>
      <c r="J227" s="83"/>
      <c r="K227" s="465"/>
      <c r="L227" s="465"/>
      <c r="M227" s="465"/>
      <c r="N227" s="465"/>
      <c r="O227" s="465"/>
      <c r="P227" s="465"/>
      <c r="Q227" s="465"/>
      <c r="R227" s="465"/>
      <c r="S227" s="465"/>
      <c r="T227" s="465"/>
      <c r="U227" s="465"/>
    </row>
    <row r="228" spans="1:21" s="84" customFormat="1" ht="37.5">
      <c r="A228" s="459">
        <v>227</v>
      </c>
      <c r="B228" s="76" t="s">
        <v>181</v>
      </c>
      <c r="C228" s="77" t="s">
        <v>305</v>
      </c>
      <c r="D228" s="460">
        <v>200</v>
      </c>
      <c r="E228" s="461"/>
      <c r="F228" s="462"/>
      <c r="G228" s="463">
        <v>0</v>
      </c>
      <c r="H228" s="464">
        <v>0</v>
      </c>
      <c r="I228" s="83"/>
      <c r="J228" s="83"/>
      <c r="K228" s="465"/>
      <c r="L228" s="465"/>
      <c r="M228" s="465"/>
      <c r="N228" s="465"/>
      <c r="O228" s="465"/>
      <c r="P228" s="465"/>
      <c r="Q228" s="465"/>
      <c r="R228" s="465"/>
      <c r="S228" s="465"/>
      <c r="T228" s="465"/>
      <c r="U228" s="465"/>
    </row>
    <row r="229" spans="1:21" s="100" customFormat="1" ht="18.75">
      <c r="A229" s="459">
        <v>228</v>
      </c>
      <c r="B229" s="76" t="s">
        <v>185</v>
      </c>
      <c r="C229" s="77" t="s">
        <v>305</v>
      </c>
      <c r="D229" s="460">
        <v>12</v>
      </c>
      <c r="E229" s="461"/>
      <c r="F229" s="455"/>
      <c r="G229" s="463">
        <v>0</v>
      </c>
      <c r="H229" s="464">
        <v>0</v>
      </c>
      <c r="I229" s="98"/>
      <c r="J229" s="98"/>
      <c r="K229" s="482"/>
      <c r="L229" s="482"/>
      <c r="M229" s="482"/>
      <c r="N229" s="482"/>
      <c r="O229" s="482"/>
      <c r="P229" s="482"/>
      <c r="Q229" s="482"/>
      <c r="R229" s="482"/>
      <c r="S229" s="482"/>
      <c r="T229" s="482"/>
      <c r="U229" s="482"/>
    </row>
    <row r="230" spans="1:21" ht="18.75">
      <c r="A230" s="459">
        <v>229</v>
      </c>
      <c r="B230" s="76" t="s">
        <v>182</v>
      </c>
      <c r="C230" s="77" t="s">
        <v>305</v>
      </c>
      <c r="D230" s="460">
        <v>40</v>
      </c>
      <c r="E230" s="461"/>
      <c r="F230" s="462"/>
      <c r="G230" s="463">
        <v>0</v>
      </c>
      <c r="H230" s="464">
        <v>0</v>
      </c>
      <c r="I230" s="80"/>
      <c r="J230" s="80"/>
      <c r="K230" s="449"/>
      <c r="L230" s="449"/>
      <c r="M230" s="449"/>
      <c r="N230" s="449"/>
      <c r="O230" s="449"/>
      <c r="P230" s="449"/>
      <c r="Q230" s="449"/>
      <c r="R230" s="449"/>
      <c r="S230" s="449"/>
      <c r="T230" s="449"/>
      <c r="U230" s="449"/>
    </row>
    <row r="231" spans="1:21" ht="18.75">
      <c r="A231" s="459">
        <v>230</v>
      </c>
      <c r="B231" s="76" t="s">
        <v>183</v>
      </c>
      <c r="C231" s="77" t="s">
        <v>305</v>
      </c>
      <c r="D231" s="460">
        <v>4</v>
      </c>
      <c r="E231" s="461"/>
      <c r="F231" s="462"/>
      <c r="G231" s="463">
        <v>0</v>
      </c>
      <c r="H231" s="464">
        <v>0</v>
      </c>
      <c r="I231" s="80"/>
      <c r="J231" s="80"/>
      <c r="K231" s="449"/>
      <c r="L231" s="449"/>
      <c r="M231" s="449"/>
      <c r="N231" s="449"/>
      <c r="O231" s="449"/>
      <c r="P231" s="449"/>
      <c r="Q231" s="449"/>
      <c r="R231" s="449"/>
      <c r="S231" s="449"/>
      <c r="T231" s="449"/>
      <c r="U231" s="449"/>
    </row>
    <row r="232" spans="1:21" ht="18.75">
      <c r="A232" s="459">
        <v>231</v>
      </c>
      <c r="B232" s="76" t="s">
        <v>184</v>
      </c>
      <c r="C232" s="77" t="s">
        <v>305</v>
      </c>
      <c r="D232" s="460">
        <v>4</v>
      </c>
      <c r="E232" s="461"/>
      <c r="F232" s="466"/>
      <c r="G232" s="463">
        <v>0</v>
      </c>
      <c r="H232" s="464">
        <v>0</v>
      </c>
      <c r="I232" s="80"/>
      <c r="J232" s="80"/>
      <c r="K232" s="449"/>
      <c r="L232" s="449"/>
      <c r="M232" s="449"/>
      <c r="N232" s="449"/>
      <c r="O232" s="449"/>
      <c r="P232" s="449"/>
      <c r="Q232" s="449"/>
      <c r="R232" s="449"/>
      <c r="S232" s="449"/>
      <c r="T232" s="449"/>
      <c r="U232" s="449"/>
    </row>
    <row r="233" spans="1:21" s="101" customFormat="1" ht="18.75">
      <c r="A233" s="459">
        <v>232</v>
      </c>
      <c r="B233" s="76" t="s">
        <v>187</v>
      </c>
      <c r="C233" s="77" t="s">
        <v>305</v>
      </c>
      <c r="D233" s="460">
        <v>12</v>
      </c>
      <c r="E233" s="461"/>
      <c r="F233" s="462"/>
      <c r="G233" s="463">
        <v>0</v>
      </c>
      <c r="H233" s="464">
        <v>0</v>
      </c>
      <c r="I233" s="94"/>
      <c r="J233" s="94"/>
      <c r="K233" s="483"/>
      <c r="L233" s="483"/>
      <c r="M233" s="483"/>
      <c r="N233" s="483"/>
      <c r="O233" s="483"/>
      <c r="P233" s="483"/>
      <c r="Q233" s="483"/>
      <c r="R233" s="483"/>
      <c r="S233" s="483"/>
      <c r="T233" s="483"/>
      <c r="U233" s="483"/>
    </row>
    <row r="234" spans="1:21" s="93" customFormat="1" ht="18.75">
      <c r="A234" s="459">
        <v>233</v>
      </c>
      <c r="B234" s="76" t="s">
        <v>189</v>
      </c>
      <c r="C234" s="77" t="s">
        <v>305</v>
      </c>
      <c r="D234" s="460">
        <v>12</v>
      </c>
      <c r="E234" s="461"/>
      <c r="F234" s="462"/>
      <c r="G234" s="463">
        <v>0</v>
      </c>
      <c r="H234" s="464">
        <v>0</v>
      </c>
      <c r="I234" s="474"/>
      <c r="J234" s="474"/>
      <c r="K234" s="475"/>
      <c r="L234" s="475"/>
      <c r="M234" s="475"/>
      <c r="N234" s="475"/>
      <c r="O234" s="475"/>
      <c r="P234" s="475"/>
      <c r="Q234" s="475"/>
      <c r="R234" s="475"/>
      <c r="S234" s="475"/>
      <c r="T234" s="475"/>
      <c r="U234" s="475"/>
    </row>
    <row r="235" spans="1:21" s="93" customFormat="1" ht="18.75">
      <c r="A235" s="459">
        <v>234</v>
      </c>
      <c r="B235" s="76" t="s">
        <v>190</v>
      </c>
      <c r="C235" s="77" t="s">
        <v>305</v>
      </c>
      <c r="D235" s="460">
        <v>12</v>
      </c>
      <c r="E235" s="461"/>
      <c r="F235" s="462"/>
      <c r="G235" s="463">
        <v>0</v>
      </c>
      <c r="H235" s="464">
        <v>0</v>
      </c>
      <c r="I235" s="474"/>
      <c r="J235" s="474"/>
      <c r="K235" s="475"/>
      <c r="L235" s="475"/>
      <c r="M235" s="475"/>
      <c r="N235" s="475"/>
      <c r="O235" s="475"/>
      <c r="P235" s="475"/>
      <c r="Q235" s="475"/>
      <c r="R235" s="475"/>
      <c r="S235" s="475"/>
      <c r="T235" s="475"/>
      <c r="U235" s="475"/>
    </row>
    <row r="236" spans="1:21" s="84" customFormat="1" ht="18.75">
      <c r="A236" s="459">
        <v>235</v>
      </c>
      <c r="B236" s="76" t="s">
        <v>191</v>
      </c>
      <c r="C236" s="77" t="s">
        <v>305</v>
      </c>
      <c r="D236" s="460">
        <v>12</v>
      </c>
      <c r="E236" s="461"/>
      <c r="F236" s="466"/>
      <c r="G236" s="463">
        <v>0</v>
      </c>
      <c r="H236" s="464">
        <v>0</v>
      </c>
      <c r="I236" s="83"/>
      <c r="J236" s="83"/>
      <c r="K236" s="465"/>
      <c r="L236" s="465"/>
      <c r="M236" s="465"/>
      <c r="N236" s="465"/>
      <c r="O236" s="465"/>
      <c r="P236" s="465"/>
      <c r="Q236" s="465"/>
      <c r="R236" s="465"/>
      <c r="S236" s="465"/>
      <c r="T236" s="465"/>
      <c r="U236" s="465"/>
    </row>
    <row r="237" spans="1:21" s="84" customFormat="1" ht="18.75">
      <c r="A237" s="459">
        <v>236</v>
      </c>
      <c r="B237" s="76" t="s">
        <v>192</v>
      </c>
      <c r="C237" s="77" t="s">
        <v>305</v>
      </c>
      <c r="D237" s="460">
        <v>12</v>
      </c>
      <c r="E237" s="461"/>
      <c r="F237" s="466"/>
      <c r="G237" s="463">
        <v>0</v>
      </c>
      <c r="H237" s="464">
        <v>0</v>
      </c>
      <c r="I237" s="83"/>
      <c r="J237" s="83"/>
      <c r="K237" s="465"/>
      <c r="L237" s="465"/>
      <c r="M237" s="465"/>
      <c r="N237" s="465"/>
      <c r="O237" s="465"/>
      <c r="P237" s="465"/>
      <c r="Q237" s="465"/>
      <c r="R237" s="465"/>
      <c r="S237" s="465"/>
      <c r="T237" s="465"/>
      <c r="U237" s="465"/>
    </row>
    <row r="238" spans="1:21" s="84" customFormat="1" ht="18.75">
      <c r="A238" s="459">
        <v>237</v>
      </c>
      <c r="B238" s="76" t="s">
        <v>193</v>
      </c>
      <c r="C238" s="77" t="s">
        <v>305</v>
      </c>
      <c r="D238" s="460">
        <v>12</v>
      </c>
      <c r="E238" s="461"/>
      <c r="F238" s="466"/>
      <c r="G238" s="463">
        <v>0</v>
      </c>
      <c r="H238" s="464">
        <v>0</v>
      </c>
      <c r="I238" s="83"/>
      <c r="J238" s="83"/>
      <c r="K238" s="465"/>
      <c r="L238" s="465"/>
      <c r="M238" s="465"/>
      <c r="N238" s="465"/>
      <c r="O238" s="465"/>
      <c r="P238" s="465"/>
      <c r="Q238" s="465"/>
      <c r="R238" s="465"/>
      <c r="S238" s="465"/>
      <c r="T238" s="465"/>
      <c r="U238" s="465"/>
    </row>
    <row r="239" spans="1:21" s="84" customFormat="1" ht="18.75">
      <c r="A239" s="459">
        <v>238</v>
      </c>
      <c r="B239" s="76" t="s">
        <v>186</v>
      </c>
      <c r="C239" s="77" t="s">
        <v>305</v>
      </c>
      <c r="D239" s="460">
        <v>12</v>
      </c>
      <c r="E239" s="461"/>
      <c r="F239" s="466"/>
      <c r="G239" s="463">
        <v>0</v>
      </c>
      <c r="H239" s="464">
        <v>0</v>
      </c>
      <c r="I239" s="83"/>
      <c r="J239" s="83"/>
      <c r="K239" s="465"/>
      <c r="L239" s="465"/>
      <c r="M239" s="465"/>
      <c r="N239" s="465"/>
      <c r="O239" s="465"/>
      <c r="P239" s="465"/>
      <c r="Q239" s="465"/>
      <c r="R239" s="465"/>
      <c r="S239" s="465"/>
      <c r="T239" s="465"/>
      <c r="U239" s="465"/>
    </row>
    <row r="240" spans="1:21" s="84" customFormat="1" ht="18.75">
      <c r="A240" s="459">
        <v>239</v>
      </c>
      <c r="B240" s="76" t="s">
        <v>188</v>
      </c>
      <c r="C240" s="77" t="s">
        <v>305</v>
      </c>
      <c r="D240" s="460">
        <v>12</v>
      </c>
      <c r="E240" s="461"/>
      <c r="F240" s="466"/>
      <c r="G240" s="463">
        <v>0</v>
      </c>
      <c r="H240" s="464">
        <v>0</v>
      </c>
      <c r="I240" s="83"/>
      <c r="J240" s="83"/>
      <c r="K240" s="465"/>
      <c r="L240" s="465"/>
      <c r="M240" s="465"/>
      <c r="N240" s="465"/>
      <c r="O240" s="465"/>
      <c r="P240" s="465"/>
      <c r="Q240" s="465"/>
      <c r="R240" s="465"/>
      <c r="S240" s="465"/>
      <c r="T240" s="465"/>
      <c r="U240" s="465"/>
    </row>
    <row r="241" spans="1:21" s="84" customFormat="1" ht="37.5">
      <c r="A241" s="459">
        <v>240</v>
      </c>
      <c r="B241" s="76" t="s">
        <v>194</v>
      </c>
      <c r="C241" s="77" t="s">
        <v>305</v>
      </c>
      <c r="D241" s="460">
        <v>80</v>
      </c>
      <c r="E241" s="461"/>
      <c r="F241" s="466"/>
      <c r="G241" s="463">
        <v>0</v>
      </c>
      <c r="H241" s="464">
        <v>0</v>
      </c>
      <c r="I241" s="83"/>
      <c r="J241" s="83"/>
      <c r="K241" s="465"/>
      <c r="L241" s="465"/>
      <c r="M241" s="465"/>
      <c r="N241" s="465"/>
      <c r="O241" s="465"/>
      <c r="P241" s="465"/>
      <c r="Q241" s="465"/>
      <c r="R241" s="465"/>
      <c r="S241" s="465"/>
      <c r="T241" s="465"/>
      <c r="U241" s="465"/>
    </row>
    <row r="242" spans="1:21" s="84" customFormat="1" ht="18.75">
      <c r="A242" s="459">
        <v>241</v>
      </c>
      <c r="B242" s="87" t="s">
        <v>818</v>
      </c>
      <c r="C242" s="86" t="s">
        <v>305</v>
      </c>
      <c r="D242" s="460">
        <v>40</v>
      </c>
      <c r="E242" s="461"/>
      <c r="F242" s="466"/>
      <c r="G242" s="463">
        <v>0</v>
      </c>
      <c r="H242" s="464">
        <v>0</v>
      </c>
      <c r="I242" s="83"/>
      <c r="J242" s="83"/>
      <c r="K242" s="465"/>
      <c r="L242" s="465"/>
      <c r="M242" s="465"/>
      <c r="N242" s="465"/>
      <c r="O242" s="465"/>
      <c r="P242" s="465"/>
      <c r="Q242" s="465"/>
      <c r="R242" s="465"/>
      <c r="S242" s="465"/>
      <c r="T242" s="465"/>
      <c r="U242" s="465"/>
    </row>
    <row r="243" spans="1:21" s="84" customFormat="1" ht="18.75">
      <c r="A243" s="450">
        <v>242</v>
      </c>
      <c r="B243" s="451" t="s">
        <v>195</v>
      </c>
      <c r="C243" s="452" t="s">
        <v>305</v>
      </c>
      <c r="D243" s="453">
        <v>200</v>
      </c>
      <c r="E243" s="454">
        <v>2471</v>
      </c>
      <c r="F243" s="455">
        <v>395.36</v>
      </c>
      <c r="G243" s="456">
        <v>2866.36</v>
      </c>
      <c r="H243" s="457">
        <v>573272</v>
      </c>
      <c r="I243" s="458" t="s">
        <v>1373</v>
      </c>
      <c r="J243" s="458" t="s">
        <v>1382</v>
      </c>
      <c r="K243" s="465"/>
      <c r="L243" s="465"/>
      <c r="M243" s="465"/>
      <c r="N243" s="465"/>
      <c r="O243" s="465"/>
      <c r="P243" s="465"/>
      <c r="Q243" s="465"/>
      <c r="R243" s="465"/>
      <c r="S243" s="465"/>
      <c r="T243" s="465"/>
      <c r="U243" s="465"/>
    </row>
    <row r="244" spans="1:21" s="84" customFormat="1" ht="18.75">
      <c r="A244" s="450">
        <v>243</v>
      </c>
      <c r="B244" s="451" t="s">
        <v>196</v>
      </c>
      <c r="C244" s="452" t="s">
        <v>305</v>
      </c>
      <c r="D244" s="453">
        <v>80</v>
      </c>
      <c r="E244" s="454">
        <v>2156</v>
      </c>
      <c r="F244" s="455">
        <v>344.96</v>
      </c>
      <c r="G244" s="456">
        <v>2500.96</v>
      </c>
      <c r="H244" s="457">
        <v>200076.79999999999</v>
      </c>
      <c r="I244" s="458" t="s">
        <v>1373</v>
      </c>
      <c r="J244" s="458" t="s">
        <v>1382</v>
      </c>
      <c r="K244" s="465"/>
      <c r="L244" s="465"/>
      <c r="M244" s="465"/>
      <c r="N244" s="465"/>
      <c r="O244" s="465"/>
      <c r="P244" s="465"/>
      <c r="Q244" s="465"/>
      <c r="R244" s="465"/>
      <c r="S244" s="465"/>
      <c r="T244" s="465"/>
      <c r="U244" s="465"/>
    </row>
    <row r="245" spans="1:21" s="84" customFormat="1" ht="18.75">
      <c r="A245" s="459">
        <v>244</v>
      </c>
      <c r="B245" s="76" t="s">
        <v>197</v>
      </c>
      <c r="C245" s="77" t="s">
        <v>305</v>
      </c>
      <c r="D245" s="460">
        <v>60</v>
      </c>
      <c r="E245" s="461"/>
      <c r="F245" s="466"/>
      <c r="G245" s="463">
        <v>0</v>
      </c>
      <c r="H245" s="464">
        <v>0</v>
      </c>
      <c r="I245" s="83"/>
      <c r="J245" s="83"/>
      <c r="K245" s="465"/>
      <c r="L245" s="465"/>
      <c r="M245" s="465"/>
      <c r="N245" s="465"/>
      <c r="O245" s="465"/>
      <c r="P245" s="465"/>
      <c r="Q245" s="465"/>
      <c r="R245" s="465"/>
      <c r="S245" s="465"/>
      <c r="T245" s="465"/>
      <c r="U245" s="465"/>
    </row>
    <row r="246" spans="1:21" s="84" customFormat="1" ht="18.75">
      <c r="A246" s="459">
        <v>245</v>
      </c>
      <c r="B246" s="76" t="s">
        <v>201</v>
      </c>
      <c r="C246" s="77" t="s">
        <v>305</v>
      </c>
      <c r="D246" s="460">
        <v>60</v>
      </c>
      <c r="E246" s="461"/>
      <c r="F246" s="466"/>
      <c r="G246" s="463">
        <v>0</v>
      </c>
      <c r="H246" s="464">
        <v>0</v>
      </c>
      <c r="I246" s="83"/>
      <c r="J246" s="83"/>
      <c r="K246" s="465"/>
      <c r="L246" s="465"/>
      <c r="M246" s="465"/>
      <c r="N246" s="465"/>
      <c r="O246" s="465"/>
      <c r="P246" s="465"/>
      <c r="Q246" s="465"/>
      <c r="R246" s="465"/>
      <c r="S246" s="465"/>
      <c r="T246" s="465"/>
      <c r="U246" s="465"/>
    </row>
    <row r="247" spans="1:21" s="84" customFormat="1" ht="18.75">
      <c r="A247" s="459">
        <v>246</v>
      </c>
      <c r="B247" s="76" t="s">
        <v>198</v>
      </c>
      <c r="C247" s="77" t="s">
        <v>305</v>
      </c>
      <c r="D247" s="460">
        <v>20</v>
      </c>
      <c r="E247" s="461"/>
      <c r="F247" s="466"/>
      <c r="G247" s="463">
        <v>0</v>
      </c>
      <c r="H247" s="464">
        <v>0</v>
      </c>
      <c r="I247" s="83"/>
      <c r="J247" s="83"/>
      <c r="K247" s="465"/>
      <c r="L247" s="465"/>
      <c r="M247" s="465"/>
      <c r="N247" s="465"/>
      <c r="O247" s="465"/>
      <c r="P247" s="465"/>
      <c r="Q247" s="465"/>
      <c r="R247" s="465"/>
      <c r="S247" s="465"/>
      <c r="T247" s="465"/>
      <c r="U247" s="465"/>
    </row>
    <row r="248" spans="1:21" s="84" customFormat="1" ht="18.75">
      <c r="A248" s="459">
        <v>247</v>
      </c>
      <c r="B248" s="76" t="s">
        <v>199</v>
      </c>
      <c r="C248" s="77" t="s">
        <v>305</v>
      </c>
      <c r="D248" s="460">
        <v>20</v>
      </c>
      <c r="E248" s="461"/>
      <c r="F248" s="466"/>
      <c r="G248" s="463">
        <v>0</v>
      </c>
      <c r="H248" s="464">
        <v>0</v>
      </c>
      <c r="I248" s="83"/>
      <c r="J248" s="83"/>
      <c r="K248" s="465"/>
      <c r="L248" s="465"/>
      <c r="M248" s="465"/>
      <c r="N248" s="465"/>
      <c r="O248" s="465"/>
      <c r="P248" s="465"/>
      <c r="Q248" s="465"/>
      <c r="R248" s="465"/>
      <c r="S248" s="465"/>
      <c r="T248" s="465"/>
      <c r="U248" s="465"/>
    </row>
    <row r="249" spans="1:21" s="84" customFormat="1" ht="18.75">
      <c r="A249" s="459">
        <v>248</v>
      </c>
      <c r="B249" s="76" t="s">
        <v>202</v>
      </c>
      <c r="C249" s="77" t="s">
        <v>305</v>
      </c>
      <c r="D249" s="460">
        <v>40</v>
      </c>
      <c r="E249" s="461"/>
      <c r="F249" s="462"/>
      <c r="G249" s="463">
        <v>0</v>
      </c>
      <c r="H249" s="464">
        <v>0</v>
      </c>
      <c r="I249" s="83"/>
      <c r="J249" s="83"/>
      <c r="K249" s="465"/>
      <c r="L249" s="465"/>
      <c r="M249" s="465"/>
      <c r="N249" s="465"/>
      <c r="O249" s="465"/>
      <c r="P249" s="465"/>
      <c r="Q249" s="465"/>
      <c r="R249" s="465"/>
      <c r="S249" s="465"/>
      <c r="T249" s="465"/>
      <c r="U249" s="465"/>
    </row>
    <row r="250" spans="1:21" ht="18.75">
      <c r="A250" s="459">
        <v>249</v>
      </c>
      <c r="B250" s="76" t="s">
        <v>203</v>
      </c>
      <c r="C250" s="77" t="s">
        <v>305</v>
      </c>
      <c r="D250" s="460">
        <v>40</v>
      </c>
      <c r="E250" s="461"/>
      <c r="F250" s="462"/>
      <c r="G250" s="463">
        <v>0</v>
      </c>
      <c r="H250" s="464">
        <v>0</v>
      </c>
      <c r="I250" s="80"/>
      <c r="J250" s="80"/>
      <c r="K250" s="449"/>
      <c r="L250" s="449"/>
      <c r="M250" s="449"/>
      <c r="N250" s="449"/>
      <c r="O250" s="449"/>
      <c r="P250" s="449"/>
      <c r="Q250" s="449"/>
      <c r="R250" s="449"/>
      <c r="S250" s="449"/>
      <c r="T250" s="449"/>
      <c r="U250" s="449"/>
    </row>
    <row r="251" spans="1:21" ht="18.75">
      <c r="A251" s="459">
        <v>250</v>
      </c>
      <c r="B251" s="76" t="s">
        <v>200</v>
      </c>
      <c r="C251" s="77" t="s">
        <v>305</v>
      </c>
      <c r="D251" s="460">
        <v>32</v>
      </c>
      <c r="E251" s="461"/>
      <c r="F251" s="462"/>
      <c r="G251" s="463">
        <v>0</v>
      </c>
      <c r="H251" s="464">
        <v>0</v>
      </c>
      <c r="I251" s="80"/>
      <c r="J251" s="80"/>
      <c r="K251" s="449"/>
      <c r="L251" s="449"/>
      <c r="M251" s="449"/>
      <c r="N251" s="449"/>
      <c r="O251" s="449"/>
      <c r="P251" s="449"/>
      <c r="Q251" s="449"/>
      <c r="R251" s="449"/>
      <c r="S251" s="449"/>
      <c r="T251" s="449"/>
      <c r="U251" s="449"/>
    </row>
    <row r="252" spans="1:21" ht="18.75">
      <c r="A252" s="450">
        <v>251</v>
      </c>
      <c r="B252" s="451" t="s">
        <v>204</v>
      </c>
      <c r="C252" s="452" t="s">
        <v>305</v>
      </c>
      <c r="D252" s="453">
        <v>600</v>
      </c>
      <c r="E252" s="454">
        <v>4050</v>
      </c>
      <c r="F252" s="455">
        <v>648</v>
      </c>
      <c r="G252" s="456">
        <v>4698</v>
      </c>
      <c r="H252" s="457">
        <v>2818800</v>
      </c>
      <c r="I252" s="458" t="s">
        <v>1373</v>
      </c>
      <c r="J252" s="458" t="s">
        <v>1383</v>
      </c>
      <c r="K252" s="449"/>
      <c r="L252" s="449"/>
      <c r="M252" s="449"/>
      <c r="N252" s="449"/>
      <c r="O252" s="449"/>
      <c r="P252" s="449"/>
      <c r="Q252" s="449"/>
      <c r="R252" s="449"/>
      <c r="S252" s="449"/>
      <c r="T252" s="449"/>
      <c r="U252" s="449"/>
    </row>
    <row r="253" spans="1:21" ht="18.75">
      <c r="A253" s="450">
        <v>252</v>
      </c>
      <c r="B253" s="451" t="s">
        <v>205</v>
      </c>
      <c r="C253" s="452" t="s">
        <v>305</v>
      </c>
      <c r="D253" s="453">
        <v>400</v>
      </c>
      <c r="E253" s="454">
        <v>3721</v>
      </c>
      <c r="F253" s="455">
        <v>595.36</v>
      </c>
      <c r="G253" s="456">
        <v>4316.3599999999997</v>
      </c>
      <c r="H253" s="457">
        <v>1726543.9999999998</v>
      </c>
      <c r="I253" s="458" t="s">
        <v>1373</v>
      </c>
      <c r="J253" s="458" t="s">
        <v>1383</v>
      </c>
      <c r="K253" s="449"/>
      <c r="L253" s="449"/>
      <c r="M253" s="449"/>
      <c r="N253" s="449"/>
      <c r="O253" s="449"/>
      <c r="P253" s="449"/>
      <c r="Q253" s="449"/>
      <c r="R253" s="449"/>
      <c r="S253" s="449"/>
      <c r="T253" s="449"/>
      <c r="U253" s="449"/>
    </row>
    <row r="254" spans="1:21" s="84" customFormat="1" ht="18.75">
      <c r="A254" s="459">
        <v>253</v>
      </c>
      <c r="B254" s="76" t="s">
        <v>206</v>
      </c>
      <c r="C254" s="77" t="s">
        <v>305</v>
      </c>
      <c r="D254" s="460">
        <v>48</v>
      </c>
      <c r="E254" s="461"/>
      <c r="F254" s="466"/>
      <c r="G254" s="463">
        <v>0</v>
      </c>
      <c r="H254" s="464">
        <v>0</v>
      </c>
      <c r="I254" s="83"/>
      <c r="J254" s="83"/>
      <c r="K254" s="465"/>
      <c r="L254" s="465"/>
      <c r="M254" s="465"/>
      <c r="N254" s="465"/>
      <c r="O254" s="465"/>
      <c r="P254" s="465"/>
      <c r="Q254" s="465"/>
      <c r="R254" s="465"/>
      <c r="S254" s="465"/>
      <c r="T254" s="465"/>
      <c r="U254" s="465"/>
    </row>
    <row r="255" spans="1:21" s="84" customFormat="1" ht="18.75">
      <c r="A255" s="459">
        <v>254</v>
      </c>
      <c r="B255" s="76" t="s">
        <v>207</v>
      </c>
      <c r="C255" s="77" t="s">
        <v>305</v>
      </c>
      <c r="D255" s="460">
        <v>320</v>
      </c>
      <c r="E255" s="461"/>
      <c r="F255" s="466"/>
      <c r="G255" s="463">
        <v>0</v>
      </c>
      <c r="H255" s="464">
        <v>0</v>
      </c>
      <c r="I255" s="83"/>
      <c r="J255" s="83"/>
      <c r="K255" s="465"/>
      <c r="L255" s="465"/>
      <c r="M255" s="465"/>
      <c r="N255" s="465"/>
      <c r="O255" s="465"/>
      <c r="P255" s="465"/>
      <c r="Q255" s="465"/>
      <c r="R255" s="465"/>
      <c r="S255" s="465"/>
      <c r="T255" s="465"/>
      <c r="U255" s="465"/>
    </row>
    <row r="256" spans="1:21" s="84" customFormat="1" ht="18.75">
      <c r="A256" s="459">
        <v>255</v>
      </c>
      <c r="B256" s="76" t="s">
        <v>208</v>
      </c>
      <c r="C256" s="77" t="s">
        <v>340</v>
      </c>
      <c r="D256" s="460">
        <v>4</v>
      </c>
      <c r="E256" s="461"/>
      <c r="F256" s="466"/>
      <c r="G256" s="463">
        <v>0</v>
      </c>
      <c r="H256" s="464">
        <v>0</v>
      </c>
      <c r="I256" s="83"/>
      <c r="J256" s="83"/>
      <c r="K256" s="465"/>
      <c r="L256" s="465"/>
      <c r="M256" s="465"/>
      <c r="N256" s="465"/>
      <c r="O256" s="465"/>
      <c r="P256" s="465"/>
      <c r="Q256" s="465"/>
      <c r="R256" s="465"/>
      <c r="S256" s="465"/>
      <c r="T256" s="465"/>
      <c r="U256" s="465"/>
    </row>
    <row r="257" spans="1:21" s="93" customFormat="1" ht="18.75">
      <c r="A257" s="459">
        <v>256</v>
      </c>
      <c r="B257" s="76" t="s">
        <v>209</v>
      </c>
      <c r="C257" s="77" t="s">
        <v>340</v>
      </c>
      <c r="D257" s="460">
        <v>4</v>
      </c>
      <c r="E257" s="461"/>
      <c r="F257" s="473"/>
      <c r="G257" s="463">
        <v>0</v>
      </c>
      <c r="H257" s="464">
        <v>0</v>
      </c>
      <c r="I257" s="474"/>
      <c r="J257" s="474"/>
      <c r="K257" s="475"/>
      <c r="L257" s="475"/>
      <c r="M257" s="475"/>
      <c r="N257" s="475"/>
      <c r="O257" s="475"/>
      <c r="P257" s="475"/>
      <c r="Q257" s="475"/>
      <c r="R257" s="475"/>
      <c r="S257" s="475"/>
      <c r="T257" s="475"/>
      <c r="U257" s="475"/>
    </row>
    <row r="258" spans="1:21" s="93" customFormat="1" ht="18.75">
      <c r="A258" s="459">
        <v>257</v>
      </c>
      <c r="B258" s="76" t="s">
        <v>819</v>
      </c>
      <c r="C258" s="77" t="s">
        <v>330</v>
      </c>
      <c r="D258" s="460">
        <v>4</v>
      </c>
      <c r="E258" s="461"/>
      <c r="F258" s="473"/>
      <c r="G258" s="463">
        <v>0</v>
      </c>
      <c r="H258" s="464">
        <v>0</v>
      </c>
      <c r="I258" s="474"/>
      <c r="J258" s="474"/>
      <c r="K258" s="475"/>
      <c r="L258" s="475"/>
      <c r="M258" s="475"/>
      <c r="N258" s="475"/>
      <c r="O258" s="475"/>
      <c r="P258" s="475"/>
      <c r="Q258" s="475"/>
      <c r="R258" s="475"/>
      <c r="S258" s="475"/>
      <c r="T258" s="475"/>
      <c r="U258" s="475"/>
    </row>
    <row r="259" spans="1:21" s="88" customFormat="1" ht="18.75">
      <c r="A259" s="459">
        <v>258</v>
      </c>
      <c r="B259" s="76" t="s">
        <v>211</v>
      </c>
      <c r="C259" s="77" t="s">
        <v>341</v>
      </c>
      <c r="D259" s="460">
        <v>4</v>
      </c>
      <c r="E259" s="461"/>
      <c r="F259" s="472"/>
      <c r="G259" s="463">
        <v>0</v>
      </c>
      <c r="H259" s="464">
        <v>0</v>
      </c>
      <c r="I259" s="89"/>
      <c r="J259" s="89"/>
      <c r="K259" s="467"/>
      <c r="L259" s="467"/>
      <c r="M259" s="467"/>
      <c r="N259" s="467"/>
      <c r="O259" s="467"/>
      <c r="P259" s="467"/>
      <c r="Q259" s="467"/>
      <c r="R259" s="467"/>
      <c r="S259" s="467"/>
      <c r="T259" s="467"/>
      <c r="U259" s="467"/>
    </row>
    <row r="260" spans="1:21" s="90" customFormat="1" ht="18.75">
      <c r="A260" s="459">
        <v>259</v>
      </c>
      <c r="B260" s="87" t="s">
        <v>226</v>
      </c>
      <c r="C260" s="86" t="s">
        <v>305</v>
      </c>
      <c r="D260" s="460">
        <v>36</v>
      </c>
      <c r="E260" s="461"/>
      <c r="F260" s="462"/>
      <c r="G260" s="463">
        <v>0</v>
      </c>
      <c r="H260" s="464">
        <v>0</v>
      </c>
      <c r="I260" s="96"/>
      <c r="J260" s="96"/>
      <c r="K260" s="468"/>
      <c r="L260" s="468"/>
      <c r="M260" s="468"/>
      <c r="N260" s="468"/>
      <c r="O260" s="468"/>
      <c r="P260" s="468"/>
      <c r="Q260" s="468"/>
      <c r="R260" s="468"/>
      <c r="S260" s="468"/>
      <c r="T260" s="468"/>
      <c r="U260" s="468"/>
    </row>
    <row r="261" spans="1:21" s="88" customFormat="1" ht="18.75">
      <c r="A261" s="459">
        <v>260</v>
      </c>
      <c r="B261" s="87" t="s">
        <v>820</v>
      </c>
      <c r="C261" s="86" t="s">
        <v>305</v>
      </c>
      <c r="D261" s="460">
        <v>200</v>
      </c>
      <c r="E261" s="461"/>
      <c r="F261" s="472"/>
      <c r="G261" s="463">
        <v>0</v>
      </c>
      <c r="H261" s="464">
        <v>0</v>
      </c>
      <c r="I261" s="89"/>
      <c r="J261" s="89"/>
      <c r="K261" s="467"/>
      <c r="L261" s="467"/>
      <c r="M261" s="467"/>
      <c r="N261" s="467"/>
      <c r="O261" s="467"/>
      <c r="P261" s="467"/>
      <c r="Q261" s="467"/>
      <c r="R261" s="467"/>
      <c r="S261" s="467"/>
      <c r="T261" s="467"/>
      <c r="U261" s="467"/>
    </row>
    <row r="262" spans="1:21" s="88" customFormat="1" ht="18.75">
      <c r="A262" s="459">
        <v>261</v>
      </c>
      <c r="B262" s="87" t="s">
        <v>821</v>
      </c>
      <c r="C262" s="86"/>
      <c r="D262" s="460">
        <v>200</v>
      </c>
      <c r="E262" s="461"/>
      <c r="F262" s="472"/>
      <c r="G262" s="463">
        <v>0</v>
      </c>
      <c r="H262" s="464">
        <v>0</v>
      </c>
      <c r="I262" s="89"/>
      <c r="J262" s="89"/>
      <c r="K262" s="467"/>
      <c r="L262" s="467"/>
      <c r="M262" s="467"/>
      <c r="N262" s="467"/>
      <c r="O262" s="467"/>
      <c r="P262" s="467"/>
      <c r="Q262" s="467"/>
      <c r="R262" s="467"/>
      <c r="S262" s="467"/>
      <c r="T262" s="467"/>
      <c r="U262" s="467"/>
    </row>
    <row r="263" spans="1:21" s="88" customFormat="1" ht="37.5">
      <c r="A263" s="459">
        <v>262</v>
      </c>
      <c r="B263" s="76" t="s">
        <v>822</v>
      </c>
      <c r="C263" s="77" t="s">
        <v>305</v>
      </c>
      <c r="D263" s="460">
        <v>20</v>
      </c>
      <c r="E263" s="461"/>
      <c r="F263" s="472"/>
      <c r="G263" s="463">
        <v>0</v>
      </c>
      <c r="H263" s="464">
        <v>0</v>
      </c>
      <c r="I263" s="89"/>
      <c r="J263" s="89"/>
      <c r="K263" s="467"/>
      <c r="L263" s="467"/>
      <c r="M263" s="467"/>
      <c r="N263" s="467"/>
      <c r="O263" s="467"/>
      <c r="P263" s="467"/>
      <c r="Q263" s="467"/>
      <c r="R263" s="467"/>
      <c r="S263" s="467"/>
      <c r="T263" s="467"/>
      <c r="U263" s="467"/>
    </row>
    <row r="264" spans="1:21" s="88" customFormat="1" ht="37.5">
      <c r="A264" s="459">
        <v>263</v>
      </c>
      <c r="B264" s="76" t="s">
        <v>212</v>
      </c>
      <c r="C264" s="77" t="s">
        <v>305</v>
      </c>
      <c r="D264" s="460">
        <v>120</v>
      </c>
      <c r="E264" s="461"/>
      <c r="F264" s="472"/>
      <c r="G264" s="463">
        <v>0</v>
      </c>
      <c r="H264" s="464">
        <v>0</v>
      </c>
      <c r="I264" s="89"/>
      <c r="J264" s="89"/>
      <c r="K264" s="467"/>
      <c r="L264" s="467"/>
      <c r="M264" s="467"/>
      <c r="N264" s="467"/>
      <c r="O264" s="467"/>
      <c r="P264" s="467"/>
      <c r="Q264" s="467"/>
      <c r="R264" s="467"/>
      <c r="S264" s="467"/>
      <c r="T264" s="467"/>
      <c r="U264" s="467"/>
    </row>
    <row r="265" spans="1:21" s="88" customFormat="1" ht="37.5">
      <c r="A265" s="459">
        <v>264</v>
      </c>
      <c r="B265" s="76" t="s">
        <v>213</v>
      </c>
      <c r="C265" s="77" t="s">
        <v>305</v>
      </c>
      <c r="D265" s="460">
        <v>40</v>
      </c>
      <c r="E265" s="461"/>
      <c r="F265" s="472"/>
      <c r="G265" s="463">
        <v>0</v>
      </c>
      <c r="H265" s="464">
        <v>0</v>
      </c>
      <c r="I265" s="89"/>
      <c r="J265" s="89"/>
      <c r="K265" s="467"/>
      <c r="L265" s="467"/>
      <c r="M265" s="467"/>
      <c r="N265" s="467"/>
      <c r="O265" s="467"/>
      <c r="P265" s="467"/>
      <c r="Q265" s="467"/>
      <c r="R265" s="467"/>
      <c r="S265" s="467"/>
      <c r="T265" s="467"/>
      <c r="U265" s="467"/>
    </row>
    <row r="266" spans="1:21" s="88" customFormat="1" ht="37.5">
      <c r="A266" s="459">
        <v>265</v>
      </c>
      <c r="B266" s="76" t="s">
        <v>214</v>
      </c>
      <c r="C266" s="77" t="s">
        <v>305</v>
      </c>
      <c r="D266" s="460">
        <v>40</v>
      </c>
      <c r="E266" s="461"/>
      <c r="F266" s="472"/>
      <c r="G266" s="463">
        <v>0</v>
      </c>
      <c r="H266" s="464">
        <v>0</v>
      </c>
      <c r="I266" s="89"/>
      <c r="J266" s="89"/>
      <c r="K266" s="467"/>
      <c r="L266" s="467"/>
      <c r="M266" s="467"/>
      <c r="N266" s="467"/>
      <c r="O266" s="467"/>
      <c r="P266" s="467"/>
      <c r="Q266" s="467"/>
      <c r="R266" s="467"/>
      <c r="S266" s="467"/>
      <c r="T266" s="467"/>
      <c r="U266" s="467"/>
    </row>
    <row r="267" spans="1:21" s="88" customFormat="1" ht="18.75">
      <c r="A267" s="459">
        <v>266</v>
      </c>
      <c r="B267" s="76" t="s">
        <v>216</v>
      </c>
      <c r="C267" s="77" t="s">
        <v>342</v>
      </c>
      <c r="D267" s="460">
        <v>200</v>
      </c>
      <c r="E267" s="461"/>
      <c r="F267" s="472"/>
      <c r="G267" s="463">
        <v>0</v>
      </c>
      <c r="H267" s="464">
        <v>0</v>
      </c>
      <c r="I267" s="89"/>
      <c r="J267" s="89"/>
      <c r="K267" s="467"/>
      <c r="L267" s="467"/>
      <c r="M267" s="467"/>
      <c r="N267" s="467"/>
      <c r="O267" s="467"/>
      <c r="P267" s="467"/>
      <c r="Q267" s="467"/>
      <c r="R267" s="467"/>
      <c r="S267" s="467"/>
      <c r="T267" s="467"/>
      <c r="U267" s="467"/>
    </row>
    <row r="268" spans="1:21" s="88" customFormat="1" ht="37.5">
      <c r="A268" s="459">
        <v>267</v>
      </c>
      <c r="B268" s="76" t="s">
        <v>823</v>
      </c>
      <c r="C268" s="77" t="s">
        <v>343</v>
      </c>
      <c r="D268" s="460">
        <v>4</v>
      </c>
      <c r="E268" s="461"/>
      <c r="F268" s="472"/>
      <c r="G268" s="463">
        <v>0</v>
      </c>
      <c r="H268" s="464">
        <v>0</v>
      </c>
      <c r="I268" s="89"/>
      <c r="J268" s="89"/>
      <c r="K268" s="467"/>
      <c r="L268" s="467"/>
      <c r="M268" s="467"/>
      <c r="N268" s="467"/>
      <c r="O268" s="467"/>
      <c r="P268" s="467"/>
      <c r="Q268" s="467"/>
      <c r="R268" s="467"/>
      <c r="S268" s="467"/>
      <c r="T268" s="467"/>
      <c r="U268" s="467"/>
    </row>
    <row r="269" spans="1:21" ht="18.75">
      <c r="A269" s="459">
        <v>268</v>
      </c>
      <c r="B269" s="76" t="s">
        <v>217</v>
      </c>
      <c r="C269" s="77" t="s">
        <v>305</v>
      </c>
      <c r="D269" s="460">
        <v>48</v>
      </c>
      <c r="E269" s="461"/>
      <c r="F269" s="462"/>
      <c r="G269" s="463">
        <v>0</v>
      </c>
      <c r="H269" s="464">
        <v>0</v>
      </c>
      <c r="I269" s="80"/>
      <c r="J269" s="80"/>
      <c r="K269" s="449"/>
      <c r="L269" s="449"/>
      <c r="M269" s="449"/>
      <c r="N269" s="449"/>
      <c r="O269" s="449"/>
      <c r="P269" s="449"/>
      <c r="Q269" s="449"/>
      <c r="R269" s="449"/>
      <c r="S269" s="449"/>
      <c r="T269" s="449"/>
      <c r="U269" s="449"/>
    </row>
    <row r="270" spans="1:21" ht="18.75">
      <c r="A270" s="459">
        <v>269</v>
      </c>
      <c r="B270" s="76" t="s">
        <v>218</v>
      </c>
      <c r="C270" s="77" t="s">
        <v>305</v>
      </c>
      <c r="D270" s="460">
        <v>288</v>
      </c>
      <c r="E270" s="461"/>
      <c r="F270" s="462"/>
      <c r="G270" s="463">
        <v>0</v>
      </c>
      <c r="H270" s="464">
        <v>0</v>
      </c>
      <c r="I270" s="80"/>
      <c r="J270" s="80"/>
      <c r="K270" s="449"/>
      <c r="L270" s="449"/>
      <c r="M270" s="449"/>
      <c r="N270" s="449"/>
      <c r="O270" s="449"/>
      <c r="P270" s="449"/>
      <c r="Q270" s="449"/>
      <c r="R270" s="449"/>
      <c r="S270" s="449"/>
      <c r="T270" s="449"/>
      <c r="U270" s="449"/>
    </row>
    <row r="271" spans="1:21" ht="18.75">
      <c r="A271" s="459">
        <v>270</v>
      </c>
      <c r="B271" s="76" t="s">
        <v>219</v>
      </c>
      <c r="C271" s="77" t="s">
        <v>305</v>
      </c>
      <c r="D271" s="460">
        <v>192</v>
      </c>
      <c r="E271" s="461"/>
      <c r="F271" s="462"/>
      <c r="G271" s="463">
        <v>0</v>
      </c>
      <c r="H271" s="464">
        <v>0</v>
      </c>
      <c r="I271" s="80"/>
      <c r="J271" s="80"/>
      <c r="K271" s="449"/>
      <c r="L271" s="449"/>
      <c r="M271" s="449"/>
      <c r="N271" s="449"/>
      <c r="O271" s="449"/>
      <c r="P271" s="449"/>
      <c r="Q271" s="449"/>
      <c r="R271" s="449"/>
      <c r="S271" s="449"/>
      <c r="T271" s="449"/>
      <c r="U271" s="449"/>
    </row>
    <row r="272" spans="1:21" ht="18.75">
      <c r="A272" s="459">
        <v>271</v>
      </c>
      <c r="B272" s="76" t="s">
        <v>220</v>
      </c>
      <c r="C272" s="77" t="s">
        <v>305</v>
      </c>
      <c r="D272" s="460">
        <v>48</v>
      </c>
      <c r="E272" s="461"/>
      <c r="F272" s="462"/>
      <c r="G272" s="463">
        <v>0</v>
      </c>
      <c r="H272" s="464">
        <v>0</v>
      </c>
      <c r="I272" s="80"/>
      <c r="J272" s="80"/>
      <c r="K272" s="449"/>
      <c r="L272" s="449"/>
      <c r="M272" s="449"/>
      <c r="N272" s="449"/>
      <c r="O272" s="449"/>
      <c r="P272" s="449"/>
      <c r="Q272" s="449"/>
      <c r="R272" s="449"/>
      <c r="S272" s="449"/>
      <c r="T272" s="449"/>
      <c r="U272" s="449"/>
    </row>
    <row r="273" spans="1:21" ht="18.75">
      <c r="A273" s="459">
        <v>272</v>
      </c>
      <c r="B273" s="76" t="s">
        <v>221</v>
      </c>
      <c r="C273" s="77" t="s">
        <v>305</v>
      </c>
      <c r="D273" s="460">
        <v>192</v>
      </c>
      <c r="E273" s="461"/>
      <c r="F273" s="462"/>
      <c r="G273" s="463">
        <v>0</v>
      </c>
      <c r="H273" s="464">
        <v>0</v>
      </c>
      <c r="I273" s="80"/>
      <c r="J273" s="80"/>
      <c r="K273" s="449"/>
      <c r="L273" s="449"/>
      <c r="M273" s="449"/>
      <c r="N273" s="449"/>
      <c r="O273" s="449"/>
      <c r="P273" s="449"/>
      <c r="Q273" s="449"/>
      <c r="R273" s="449"/>
      <c r="S273" s="449"/>
      <c r="T273" s="449"/>
      <c r="U273" s="449"/>
    </row>
    <row r="274" spans="1:21" ht="18.75">
      <c r="A274" s="459">
        <v>273</v>
      </c>
      <c r="B274" s="76" t="s">
        <v>222</v>
      </c>
      <c r="C274" s="77" t="s">
        <v>305</v>
      </c>
      <c r="D274" s="460">
        <v>288</v>
      </c>
      <c r="E274" s="461"/>
      <c r="F274" s="462"/>
      <c r="G274" s="463">
        <v>0</v>
      </c>
      <c r="H274" s="464">
        <v>0</v>
      </c>
      <c r="I274" s="80"/>
      <c r="J274" s="80"/>
      <c r="K274" s="449"/>
      <c r="L274" s="449"/>
      <c r="M274" s="449"/>
      <c r="N274" s="449"/>
      <c r="O274" s="449"/>
      <c r="P274" s="449"/>
      <c r="Q274" s="449"/>
      <c r="R274" s="449"/>
      <c r="S274" s="449"/>
      <c r="T274" s="449"/>
      <c r="U274" s="449"/>
    </row>
    <row r="275" spans="1:21" ht="18.75">
      <c r="A275" s="459">
        <v>274</v>
      </c>
      <c r="B275" s="76" t="s">
        <v>223</v>
      </c>
      <c r="C275" s="77" t="s">
        <v>305</v>
      </c>
      <c r="D275" s="460">
        <v>288</v>
      </c>
      <c r="E275" s="461"/>
      <c r="F275" s="462"/>
      <c r="G275" s="463">
        <v>0</v>
      </c>
      <c r="H275" s="464">
        <v>0</v>
      </c>
      <c r="I275" s="80"/>
      <c r="J275" s="80"/>
      <c r="K275" s="449"/>
      <c r="L275" s="449"/>
      <c r="M275" s="449"/>
      <c r="N275" s="449"/>
      <c r="O275" s="449"/>
      <c r="P275" s="449"/>
      <c r="Q275" s="449"/>
      <c r="R275" s="449"/>
      <c r="S275" s="449"/>
      <c r="T275" s="449"/>
      <c r="U275" s="449"/>
    </row>
    <row r="276" spans="1:21" ht="18.75">
      <c r="A276" s="459">
        <v>275</v>
      </c>
      <c r="B276" s="87" t="s">
        <v>824</v>
      </c>
      <c r="C276" s="86" t="s">
        <v>305</v>
      </c>
      <c r="D276" s="460">
        <v>48</v>
      </c>
      <c r="E276" s="461"/>
      <c r="F276" s="462"/>
      <c r="G276" s="463">
        <v>0</v>
      </c>
      <c r="H276" s="464">
        <v>0</v>
      </c>
      <c r="I276" s="80"/>
      <c r="J276" s="80"/>
      <c r="K276" s="449"/>
      <c r="L276" s="449"/>
      <c r="M276" s="449"/>
      <c r="N276" s="449"/>
      <c r="O276" s="449"/>
      <c r="P276" s="449"/>
      <c r="Q276" s="449"/>
      <c r="R276" s="449"/>
      <c r="S276" s="449"/>
      <c r="T276" s="449"/>
      <c r="U276" s="449"/>
    </row>
    <row r="277" spans="1:21" ht="18.75">
      <c r="A277" s="459">
        <v>276</v>
      </c>
      <c r="B277" s="76" t="s">
        <v>224</v>
      </c>
      <c r="C277" s="77" t="s">
        <v>305</v>
      </c>
      <c r="D277" s="460">
        <v>192</v>
      </c>
      <c r="E277" s="461"/>
      <c r="F277" s="462"/>
      <c r="G277" s="463">
        <v>0</v>
      </c>
      <c r="H277" s="464">
        <v>0</v>
      </c>
      <c r="I277" s="80"/>
      <c r="J277" s="80"/>
      <c r="K277" s="449"/>
      <c r="L277" s="449"/>
      <c r="M277" s="449"/>
      <c r="N277" s="449"/>
      <c r="O277" s="449"/>
      <c r="P277" s="449"/>
      <c r="Q277" s="449"/>
      <c r="R277" s="449"/>
      <c r="S277" s="449"/>
      <c r="T277" s="449"/>
      <c r="U277" s="449"/>
    </row>
    <row r="278" spans="1:21" s="97" customFormat="1" ht="18.75">
      <c r="A278" s="459">
        <v>277</v>
      </c>
      <c r="B278" s="76" t="s">
        <v>225</v>
      </c>
      <c r="C278" s="77" t="s">
        <v>305</v>
      </c>
      <c r="D278" s="460">
        <v>96</v>
      </c>
      <c r="E278" s="461"/>
      <c r="F278" s="455"/>
      <c r="G278" s="463">
        <v>0</v>
      </c>
      <c r="H278" s="464">
        <v>0</v>
      </c>
      <c r="I278" s="98"/>
      <c r="J278" s="98"/>
      <c r="K278" s="482"/>
      <c r="L278" s="482"/>
      <c r="M278" s="482"/>
      <c r="N278" s="482"/>
      <c r="O278" s="482"/>
      <c r="P278" s="482"/>
      <c r="Q278" s="482"/>
      <c r="R278" s="482"/>
      <c r="S278" s="482"/>
      <c r="T278" s="482"/>
      <c r="U278" s="482"/>
    </row>
    <row r="279" spans="1:21" s="97" customFormat="1" ht="18.75">
      <c r="A279" s="459">
        <v>278</v>
      </c>
      <c r="B279" s="87" t="s">
        <v>825</v>
      </c>
      <c r="C279" s="86" t="s">
        <v>305</v>
      </c>
      <c r="D279" s="460">
        <v>48</v>
      </c>
      <c r="E279" s="461"/>
      <c r="F279" s="455"/>
      <c r="G279" s="463">
        <v>0</v>
      </c>
      <c r="H279" s="464">
        <v>0</v>
      </c>
      <c r="I279" s="98"/>
      <c r="J279" s="98"/>
      <c r="K279" s="482"/>
      <c r="L279" s="482"/>
      <c r="M279" s="482"/>
      <c r="N279" s="482"/>
      <c r="O279" s="482"/>
      <c r="P279" s="482"/>
      <c r="Q279" s="482"/>
      <c r="R279" s="482"/>
      <c r="S279" s="482"/>
      <c r="T279" s="482"/>
      <c r="U279" s="482"/>
    </row>
    <row r="280" spans="1:21" s="97" customFormat="1" ht="18.75">
      <c r="A280" s="459">
        <v>279</v>
      </c>
      <c r="B280" s="76" t="s">
        <v>227</v>
      </c>
      <c r="C280" s="77" t="s">
        <v>305</v>
      </c>
      <c r="D280" s="460">
        <v>16</v>
      </c>
      <c r="E280" s="461"/>
      <c r="F280" s="455"/>
      <c r="G280" s="463">
        <v>0</v>
      </c>
      <c r="H280" s="464">
        <v>0</v>
      </c>
      <c r="I280" s="98"/>
      <c r="J280" s="98"/>
      <c r="K280" s="482"/>
      <c r="L280" s="482"/>
      <c r="M280" s="482"/>
      <c r="N280" s="482"/>
      <c r="O280" s="482"/>
      <c r="P280" s="482"/>
      <c r="Q280" s="482"/>
      <c r="R280" s="482"/>
      <c r="S280" s="482"/>
      <c r="T280" s="482"/>
      <c r="U280" s="482"/>
    </row>
    <row r="281" spans="1:21" s="84" customFormat="1" ht="18.75">
      <c r="A281" s="459">
        <v>280</v>
      </c>
      <c r="B281" s="76" t="s">
        <v>228</v>
      </c>
      <c r="C281" s="77" t="s">
        <v>305</v>
      </c>
      <c r="D281" s="460">
        <v>16</v>
      </c>
      <c r="E281" s="461"/>
      <c r="F281" s="462"/>
      <c r="G281" s="463">
        <v>0</v>
      </c>
      <c r="H281" s="464">
        <v>0</v>
      </c>
      <c r="I281" s="83"/>
      <c r="J281" s="83"/>
      <c r="K281" s="465"/>
      <c r="L281" s="465"/>
      <c r="M281" s="465"/>
      <c r="N281" s="465"/>
      <c r="O281" s="465"/>
      <c r="P281" s="465"/>
      <c r="Q281" s="465"/>
      <c r="R281" s="465"/>
      <c r="S281" s="465"/>
      <c r="T281" s="465"/>
      <c r="U281" s="465"/>
    </row>
    <row r="282" spans="1:21" ht="18.75">
      <c r="A282" s="459">
        <v>281</v>
      </c>
      <c r="B282" s="76" t="s">
        <v>229</v>
      </c>
      <c r="C282" s="77" t="s">
        <v>305</v>
      </c>
      <c r="D282" s="460">
        <v>16</v>
      </c>
      <c r="E282" s="461"/>
      <c r="F282" s="462"/>
      <c r="G282" s="463">
        <v>0</v>
      </c>
      <c r="H282" s="464">
        <v>0</v>
      </c>
      <c r="I282" s="80"/>
      <c r="J282" s="80"/>
      <c r="K282" s="449"/>
      <c r="L282" s="449"/>
      <c r="M282" s="449"/>
      <c r="N282" s="449"/>
      <c r="O282" s="449"/>
      <c r="P282" s="449"/>
      <c r="Q282" s="449"/>
      <c r="R282" s="449"/>
      <c r="S282" s="449"/>
      <c r="T282" s="449"/>
      <c r="U282" s="449"/>
    </row>
    <row r="283" spans="1:21" ht="18.75">
      <c r="A283" s="459">
        <v>282</v>
      </c>
      <c r="B283" s="76" t="s">
        <v>230</v>
      </c>
      <c r="C283" s="77" t="s">
        <v>305</v>
      </c>
      <c r="D283" s="460">
        <v>48</v>
      </c>
      <c r="E283" s="461"/>
      <c r="F283" s="462"/>
      <c r="G283" s="463">
        <v>0</v>
      </c>
      <c r="H283" s="464">
        <v>0</v>
      </c>
      <c r="I283" s="80"/>
      <c r="J283" s="80"/>
      <c r="K283" s="449"/>
      <c r="L283" s="449"/>
      <c r="M283" s="449"/>
      <c r="N283" s="449"/>
      <c r="O283" s="449"/>
      <c r="P283" s="449"/>
      <c r="Q283" s="449"/>
      <c r="R283" s="449"/>
      <c r="S283" s="449"/>
      <c r="T283" s="449"/>
      <c r="U283" s="449"/>
    </row>
    <row r="284" spans="1:21" ht="18.75">
      <c r="A284" s="459">
        <v>283</v>
      </c>
      <c r="B284" s="76" t="s">
        <v>231</v>
      </c>
      <c r="C284" s="77" t="s">
        <v>305</v>
      </c>
      <c r="D284" s="460">
        <v>96</v>
      </c>
      <c r="E284" s="461"/>
      <c r="F284" s="462"/>
      <c r="G284" s="463">
        <v>0</v>
      </c>
      <c r="H284" s="464">
        <v>0</v>
      </c>
      <c r="I284" s="80"/>
      <c r="J284" s="80"/>
      <c r="K284" s="449"/>
      <c r="L284" s="449"/>
      <c r="M284" s="449"/>
      <c r="N284" s="449"/>
      <c r="O284" s="449"/>
      <c r="P284" s="449"/>
      <c r="Q284" s="449"/>
      <c r="R284" s="449"/>
      <c r="S284" s="449"/>
      <c r="T284" s="449"/>
      <c r="U284" s="449"/>
    </row>
    <row r="285" spans="1:21" ht="18.75">
      <c r="A285" s="459">
        <v>284</v>
      </c>
      <c r="B285" s="76" t="s">
        <v>232</v>
      </c>
      <c r="C285" s="77" t="s">
        <v>305</v>
      </c>
      <c r="D285" s="460">
        <v>48</v>
      </c>
      <c r="E285" s="461"/>
      <c r="F285" s="462"/>
      <c r="G285" s="463">
        <v>0</v>
      </c>
      <c r="H285" s="464">
        <v>0</v>
      </c>
      <c r="I285" s="80"/>
      <c r="J285" s="80"/>
      <c r="K285" s="449"/>
      <c r="L285" s="449"/>
      <c r="M285" s="449"/>
      <c r="N285" s="449"/>
      <c r="O285" s="449"/>
      <c r="P285" s="449"/>
      <c r="Q285" s="449"/>
      <c r="R285" s="449"/>
      <c r="S285" s="449"/>
      <c r="T285" s="449"/>
      <c r="U285" s="449"/>
    </row>
    <row r="286" spans="1:21" ht="18.75">
      <c r="A286" s="459">
        <v>285</v>
      </c>
      <c r="B286" s="87" t="s">
        <v>826</v>
      </c>
      <c r="C286" s="86" t="s">
        <v>305</v>
      </c>
      <c r="D286" s="460">
        <v>48</v>
      </c>
      <c r="E286" s="461"/>
      <c r="F286" s="462"/>
      <c r="G286" s="463">
        <v>0</v>
      </c>
      <c r="H286" s="464">
        <v>0</v>
      </c>
      <c r="I286" s="80"/>
      <c r="J286" s="80"/>
      <c r="K286" s="449"/>
      <c r="L286" s="449"/>
      <c r="M286" s="449"/>
      <c r="N286" s="449"/>
      <c r="O286" s="449"/>
      <c r="P286" s="449"/>
      <c r="Q286" s="449"/>
      <c r="R286" s="449"/>
      <c r="S286" s="449"/>
      <c r="T286" s="449"/>
      <c r="U286" s="449"/>
    </row>
    <row r="287" spans="1:21" ht="37.5">
      <c r="A287" s="459">
        <v>286</v>
      </c>
      <c r="B287" s="76" t="s">
        <v>292</v>
      </c>
      <c r="C287" s="77" t="s">
        <v>346</v>
      </c>
      <c r="D287" s="460">
        <v>4</v>
      </c>
      <c r="E287" s="461"/>
      <c r="F287" s="462"/>
      <c r="G287" s="463">
        <v>0</v>
      </c>
      <c r="H287" s="464">
        <v>0</v>
      </c>
      <c r="I287" s="80"/>
      <c r="J287" s="80"/>
      <c r="K287" s="449"/>
      <c r="L287" s="449"/>
      <c r="M287" s="449"/>
      <c r="N287" s="449"/>
      <c r="O287" s="449"/>
      <c r="P287" s="449"/>
      <c r="Q287" s="449"/>
      <c r="R287" s="449"/>
      <c r="S287" s="449"/>
      <c r="T287" s="449"/>
      <c r="U287" s="449"/>
    </row>
    <row r="288" spans="1:21" ht="37.5">
      <c r="A288" s="459">
        <v>287</v>
      </c>
      <c r="B288" s="76" t="s">
        <v>210</v>
      </c>
      <c r="C288" s="77" t="s">
        <v>305</v>
      </c>
      <c r="D288" s="460">
        <v>4</v>
      </c>
      <c r="E288" s="461"/>
      <c r="F288" s="484"/>
      <c r="G288" s="463">
        <v>0</v>
      </c>
      <c r="H288" s="464">
        <v>0</v>
      </c>
      <c r="I288" s="80"/>
      <c r="J288" s="80"/>
      <c r="K288" s="449"/>
      <c r="L288" s="449"/>
      <c r="M288" s="449"/>
      <c r="N288" s="449"/>
      <c r="O288" s="449"/>
      <c r="P288" s="449"/>
      <c r="Q288" s="449"/>
      <c r="R288" s="449"/>
      <c r="S288" s="449"/>
      <c r="T288" s="449"/>
      <c r="U288" s="449"/>
    </row>
    <row r="289" spans="1:21" ht="18.75">
      <c r="A289" s="459">
        <v>288</v>
      </c>
      <c r="B289" s="76" t="s">
        <v>827</v>
      </c>
      <c r="C289" s="77" t="s">
        <v>305</v>
      </c>
      <c r="D289" s="460">
        <v>8</v>
      </c>
      <c r="E289" s="461"/>
      <c r="F289" s="462"/>
      <c r="G289" s="463">
        <v>0</v>
      </c>
      <c r="H289" s="464">
        <v>0</v>
      </c>
      <c r="I289" s="80"/>
      <c r="J289" s="80"/>
      <c r="K289" s="449"/>
      <c r="L289" s="449"/>
      <c r="M289" s="449"/>
      <c r="N289" s="449"/>
      <c r="O289" s="449"/>
      <c r="P289" s="449"/>
      <c r="Q289" s="449"/>
      <c r="R289" s="449"/>
      <c r="S289" s="449"/>
      <c r="T289" s="449"/>
      <c r="U289" s="449"/>
    </row>
    <row r="290" spans="1:21" ht="18.75">
      <c r="A290" s="459">
        <v>289</v>
      </c>
      <c r="B290" s="76" t="s">
        <v>828</v>
      </c>
      <c r="C290" s="77" t="s">
        <v>305</v>
      </c>
      <c r="D290" s="460">
        <v>12</v>
      </c>
      <c r="E290" s="461"/>
      <c r="F290" s="462"/>
      <c r="G290" s="463">
        <v>0</v>
      </c>
      <c r="H290" s="464">
        <v>0</v>
      </c>
      <c r="I290" s="80"/>
      <c r="J290" s="80"/>
      <c r="K290" s="449"/>
      <c r="L290" s="449"/>
      <c r="M290" s="449"/>
      <c r="N290" s="449"/>
      <c r="O290" s="449"/>
      <c r="P290" s="449"/>
      <c r="Q290" s="449"/>
      <c r="R290" s="449"/>
      <c r="S290" s="449"/>
      <c r="T290" s="449"/>
      <c r="U290" s="449"/>
    </row>
    <row r="291" spans="1:21" ht="37.5">
      <c r="A291" s="459">
        <v>290</v>
      </c>
      <c r="B291" s="76" t="s">
        <v>829</v>
      </c>
      <c r="C291" s="77" t="s">
        <v>305</v>
      </c>
      <c r="D291" s="460">
        <v>12</v>
      </c>
      <c r="E291" s="461"/>
      <c r="F291" s="462"/>
      <c r="G291" s="463">
        <v>0</v>
      </c>
      <c r="H291" s="464">
        <v>0</v>
      </c>
      <c r="I291" s="80"/>
      <c r="J291" s="80"/>
      <c r="K291" s="449"/>
      <c r="L291" s="449"/>
      <c r="M291" s="449"/>
      <c r="N291" s="449"/>
      <c r="O291" s="449"/>
      <c r="P291" s="449"/>
      <c r="Q291" s="449"/>
      <c r="R291" s="449"/>
      <c r="S291" s="449"/>
      <c r="T291" s="449"/>
      <c r="U291" s="449"/>
    </row>
    <row r="292" spans="1:21" ht="18.75">
      <c r="A292" s="459">
        <v>291</v>
      </c>
      <c r="B292" s="87" t="s">
        <v>830</v>
      </c>
      <c r="C292" s="86" t="s">
        <v>305</v>
      </c>
      <c r="D292" s="460">
        <v>8</v>
      </c>
      <c r="E292" s="461"/>
      <c r="F292" s="462"/>
      <c r="G292" s="463">
        <v>0</v>
      </c>
      <c r="H292" s="464">
        <v>0</v>
      </c>
      <c r="I292" s="80"/>
      <c r="J292" s="80"/>
      <c r="K292" s="449"/>
      <c r="L292" s="449"/>
      <c r="M292" s="449"/>
      <c r="N292" s="449"/>
      <c r="O292" s="449"/>
      <c r="P292" s="449"/>
      <c r="Q292" s="449"/>
      <c r="R292" s="449"/>
      <c r="S292" s="449"/>
      <c r="T292" s="449"/>
      <c r="U292" s="449"/>
    </row>
    <row r="293" spans="1:21" ht="37.5">
      <c r="A293" s="459">
        <v>292</v>
      </c>
      <c r="B293" s="76" t="s">
        <v>831</v>
      </c>
      <c r="C293" s="77" t="s">
        <v>305</v>
      </c>
      <c r="D293" s="460">
        <v>40</v>
      </c>
      <c r="E293" s="461"/>
      <c r="F293" s="462"/>
      <c r="G293" s="463">
        <v>0</v>
      </c>
      <c r="H293" s="464">
        <v>0</v>
      </c>
      <c r="I293" s="80"/>
      <c r="J293" s="80"/>
      <c r="K293" s="449"/>
      <c r="L293" s="449"/>
      <c r="M293" s="449"/>
      <c r="N293" s="449"/>
      <c r="O293" s="449"/>
      <c r="P293" s="449"/>
      <c r="Q293" s="449"/>
      <c r="R293" s="449"/>
      <c r="S293" s="449"/>
      <c r="T293" s="449"/>
      <c r="U293" s="449"/>
    </row>
    <row r="294" spans="1:21" ht="37.5">
      <c r="A294" s="459">
        <v>293</v>
      </c>
      <c r="B294" s="76" t="s">
        <v>832</v>
      </c>
      <c r="C294" s="77" t="s">
        <v>305</v>
      </c>
      <c r="D294" s="460">
        <v>40</v>
      </c>
      <c r="E294" s="461"/>
      <c r="F294" s="462"/>
      <c r="G294" s="463">
        <v>0</v>
      </c>
      <c r="H294" s="464">
        <v>0</v>
      </c>
      <c r="I294" s="80"/>
      <c r="J294" s="80"/>
      <c r="K294" s="449"/>
      <c r="L294" s="449"/>
      <c r="M294" s="449"/>
      <c r="N294" s="449"/>
      <c r="O294" s="449"/>
      <c r="P294" s="449"/>
      <c r="Q294" s="449"/>
      <c r="R294" s="449"/>
      <c r="S294" s="449"/>
      <c r="T294" s="449"/>
      <c r="U294" s="449"/>
    </row>
    <row r="295" spans="1:21" ht="18.75">
      <c r="A295" s="459">
        <v>294</v>
      </c>
      <c r="B295" s="76" t="s">
        <v>233</v>
      </c>
      <c r="C295" s="77" t="s">
        <v>30</v>
      </c>
      <c r="D295" s="460">
        <v>4</v>
      </c>
      <c r="E295" s="461"/>
      <c r="F295" s="462"/>
      <c r="G295" s="463">
        <v>0</v>
      </c>
      <c r="H295" s="464">
        <v>0</v>
      </c>
      <c r="I295" s="80"/>
      <c r="J295" s="80"/>
      <c r="K295" s="449"/>
      <c r="L295" s="449"/>
      <c r="M295" s="449"/>
      <c r="N295" s="449"/>
      <c r="O295" s="449"/>
      <c r="P295" s="449"/>
      <c r="Q295" s="449"/>
      <c r="R295" s="449"/>
      <c r="S295" s="449"/>
      <c r="T295" s="449"/>
      <c r="U295" s="449"/>
    </row>
    <row r="296" spans="1:21" ht="18.75">
      <c r="A296" s="459">
        <v>295</v>
      </c>
      <c r="B296" s="485" t="s">
        <v>833</v>
      </c>
      <c r="C296" s="486" t="s">
        <v>901</v>
      </c>
      <c r="D296" s="460">
        <v>400</v>
      </c>
      <c r="E296" s="461"/>
      <c r="F296" s="462"/>
      <c r="G296" s="463">
        <v>0</v>
      </c>
      <c r="H296" s="464">
        <v>0</v>
      </c>
      <c r="I296" s="80"/>
      <c r="J296" s="80"/>
      <c r="K296" s="449"/>
      <c r="L296" s="449"/>
      <c r="M296" s="449"/>
      <c r="N296" s="449"/>
      <c r="O296" s="449"/>
      <c r="P296" s="449"/>
      <c r="Q296" s="449"/>
      <c r="R296" s="449"/>
      <c r="S296" s="449"/>
      <c r="T296" s="449"/>
      <c r="U296" s="449"/>
    </row>
    <row r="297" spans="1:21" ht="18.75">
      <c r="A297" s="459">
        <v>296</v>
      </c>
      <c r="B297" s="76" t="s">
        <v>234</v>
      </c>
      <c r="C297" s="77" t="s">
        <v>305</v>
      </c>
      <c r="D297" s="460">
        <v>4</v>
      </c>
      <c r="E297" s="461"/>
      <c r="F297" s="462"/>
      <c r="G297" s="463">
        <v>0</v>
      </c>
      <c r="H297" s="464">
        <v>0</v>
      </c>
      <c r="I297" s="80"/>
      <c r="J297" s="80"/>
      <c r="K297" s="449"/>
      <c r="L297" s="449"/>
      <c r="M297" s="449"/>
      <c r="N297" s="449"/>
      <c r="O297" s="449"/>
      <c r="P297" s="449"/>
      <c r="Q297" s="449"/>
      <c r="R297" s="449"/>
      <c r="S297" s="449"/>
      <c r="T297" s="449"/>
      <c r="U297" s="449"/>
    </row>
    <row r="298" spans="1:21" ht="18.75">
      <c r="A298" s="459">
        <v>297</v>
      </c>
      <c r="B298" s="76" t="s">
        <v>235</v>
      </c>
      <c r="C298" s="77" t="s">
        <v>305</v>
      </c>
      <c r="D298" s="460">
        <v>16</v>
      </c>
      <c r="E298" s="461"/>
      <c r="F298" s="462"/>
      <c r="G298" s="463">
        <v>0</v>
      </c>
      <c r="H298" s="464">
        <v>0</v>
      </c>
      <c r="I298" s="80"/>
      <c r="J298" s="80"/>
      <c r="K298" s="449"/>
      <c r="L298" s="449"/>
      <c r="M298" s="449"/>
      <c r="N298" s="449"/>
      <c r="O298" s="449"/>
      <c r="P298" s="449"/>
      <c r="Q298" s="449"/>
      <c r="R298" s="449"/>
      <c r="S298" s="449"/>
      <c r="T298" s="449"/>
      <c r="U298" s="449"/>
    </row>
    <row r="299" spans="1:21" ht="18.75">
      <c r="A299" s="459">
        <v>298</v>
      </c>
      <c r="B299" s="76" t="s">
        <v>236</v>
      </c>
      <c r="C299" s="77" t="s">
        <v>305</v>
      </c>
      <c r="D299" s="460">
        <v>16</v>
      </c>
      <c r="E299" s="461"/>
      <c r="F299" s="462"/>
      <c r="G299" s="463">
        <v>0</v>
      </c>
      <c r="H299" s="464">
        <v>0</v>
      </c>
      <c r="I299" s="80"/>
      <c r="J299" s="80"/>
      <c r="K299" s="449"/>
      <c r="L299" s="449"/>
      <c r="M299" s="449"/>
      <c r="N299" s="449"/>
      <c r="O299" s="449"/>
      <c r="P299" s="449"/>
      <c r="Q299" s="449"/>
      <c r="R299" s="449"/>
      <c r="S299" s="449"/>
      <c r="T299" s="449"/>
      <c r="U299" s="449"/>
    </row>
    <row r="300" spans="1:21" ht="18.75">
      <c r="A300" s="459">
        <v>299</v>
      </c>
      <c r="B300" s="76" t="s">
        <v>237</v>
      </c>
      <c r="C300" s="77" t="s">
        <v>305</v>
      </c>
      <c r="D300" s="460">
        <v>12</v>
      </c>
      <c r="E300" s="461"/>
      <c r="F300" s="462"/>
      <c r="G300" s="463">
        <v>0</v>
      </c>
      <c r="H300" s="464">
        <v>0</v>
      </c>
      <c r="I300" s="80"/>
      <c r="J300" s="80"/>
      <c r="K300" s="449"/>
      <c r="L300" s="449"/>
      <c r="M300" s="449"/>
      <c r="N300" s="449"/>
      <c r="O300" s="449"/>
      <c r="P300" s="449"/>
      <c r="Q300" s="449"/>
      <c r="R300" s="449"/>
      <c r="S300" s="449"/>
      <c r="T300" s="449"/>
      <c r="U300" s="449"/>
    </row>
    <row r="301" spans="1:21" s="84" customFormat="1" ht="18.75">
      <c r="A301" s="459">
        <v>300</v>
      </c>
      <c r="B301" s="76" t="s">
        <v>238</v>
      </c>
      <c r="C301" s="77" t="s">
        <v>305</v>
      </c>
      <c r="D301" s="460">
        <v>160</v>
      </c>
      <c r="E301" s="461"/>
      <c r="F301" s="466"/>
      <c r="G301" s="463">
        <v>0</v>
      </c>
      <c r="H301" s="464">
        <v>0</v>
      </c>
      <c r="I301" s="83"/>
      <c r="J301" s="83"/>
      <c r="K301" s="465"/>
      <c r="L301" s="465"/>
      <c r="M301" s="465"/>
      <c r="N301" s="465"/>
      <c r="O301" s="465"/>
      <c r="P301" s="465"/>
      <c r="Q301" s="465"/>
      <c r="R301" s="465"/>
      <c r="S301" s="465"/>
      <c r="T301" s="465"/>
      <c r="U301" s="465"/>
    </row>
    <row r="302" spans="1:21" s="101" customFormat="1" ht="18.75">
      <c r="A302" s="459">
        <v>301</v>
      </c>
      <c r="B302" s="76" t="s">
        <v>239</v>
      </c>
      <c r="C302" s="77" t="s">
        <v>305</v>
      </c>
      <c r="D302" s="460">
        <v>160</v>
      </c>
      <c r="E302" s="461"/>
      <c r="F302" s="484"/>
      <c r="G302" s="463">
        <v>0</v>
      </c>
      <c r="H302" s="464">
        <v>0</v>
      </c>
      <c r="I302" s="94"/>
      <c r="J302" s="94"/>
      <c r="K302" s="483"/>
      <c r="L302" s="483"/>
      <c r="M302" s="483"/>
      <c r="N302" s="483"/>
      <c r="O302" s="483"/>
      <c r="P302" s="483"/>
      <c r="Q302" s="483"/>
      <c r="R302" s="483"/>
      <c r="S302" s="483"/>
      <c r="T302" s="483"/>
      <c r="U302" s="483"/>
    </row>
    <row r="303" spans="1:21" s="84" customFormat="1" ht="18.75">
      <c r="A303" s="459">
        <v>302</v>
      </c>
      <c r="B303" s="76" t="s">
        <v>240</v>
      </c>
      <c r="C303" s="77" t="s">
        <v>305</v>
      </c>
      <c r="D303" s="460">
        <v>8</v>
      </c>
      <c r="E303" s="461"/>
      <c r="F303" s="466"/>
      <c r="G303" s="463">
        <v>0</v>
      </c>
      <c r="H303" s="464">
        <v>0</v>
      </c>
      <c r="I303" s="83"/>
      <c r="J303" s="83"/>
      <c r="K303" s="465"/>
      <c r="L303" s="465"/>
      <c r="M303" s="465"/>
      <c r="N303" s="465"/>
      <c r="O303" s="465"/>
      <c r="P303" s="465"/>
      <c r="Q303" s="465"/>
      <c r="R303" s="465"/>
      <c r="S303" s="465"/>
      <c r="T303" s="465"/>
      <c r="U303" s="465"/>
    </row>
    <row r="304" spans="1:21" s="84" customFormat="1" ht="18.75">
      <c r="A304" s="459">
        <v>303</v>
      </c>
      <c r="B304" s="76" t="s">
        <v>241</v>
      </c>
      <c r="C304" s="77" t="s">
        <v>305</v>
      </c>
      <c r="D304" s="460">
        <v>8</v>
      </c>
      <c r="E304" s="461"/>
      <c r="F304" s="466"/>
      <c r="G304" s="463">
        <v>0</v>
      </c>
      <c r="H304" s="464">
        <v>0</v>
      </c>
      <c r="I304" s="83"/>
      <c r="J304" s="83"/>
      <c r="K304" s="465"/>
      <c r="L304" s="465"/>
      <c r="M304" s="465"/>
      <c r="N304" s="465"/>
      <c r="O304" s="465"/>
      <c r="P304" s="465"/>
      <c r="Q304" s="465"/>
      <c r="R304" s="465"/>
      <c r="S304" s="465"/>
      <c r="T304" s="465"/>
      <c r="U304" s="465"/>
    </row>
    <row r="305" spans="1:21" s="84" customFormat="1" ht="18.75">
      <c r="A305" s="459">
        <v>304</v>
      </c>
      <c r="B305" s="76" t="s">
        <v>242</v>
      </c>
      <c r="C305" s="77" t="s">
        <v>305</v>
      </c>
      <c r="D305" s="460">
        <v>8</v>
      </c>
      <c r="E305" s="461"/>
      <c r="F305" s="466"/>
      <c r="G305" s="463">
        <v>0</v>
      </c>
      <c r="H305" s="464">
        <v>0</v>
      </c>
      <c r="I305" s="83"/>
      <c r="J305" s="83"/>
      <c r="K305" s="465"/>
      <c r="L305" s="465"/>
      <c r="M305" s="465"/>
      <c r="N305" s="465"/>
      <c r="O305" s="465"/>
      <c r="P305" s="465"/>
      <c r="Q305" s="465"/>
      <c r="R305" s="465"/>
      <c r="S305" s="465"/>
      <c r="T305" s="465"/>
      <c r="U305" s="465"/>
    </row>
    <row r="306" spans="1:21" s="84" customFormat="1" ht="18.75">
      <c r="A306" s="459">
        <v>305</v>
      </c>
      <c r="B306" s="76" t="s">
        <v>243</v>
      </c>
      <c r="C306" s="77" t="s">
        <v>305</v>
      </c>
      <c r="D306" s="460">
        <v>200</v>
      </c>
      <c r="E306" s="461"/>
      <c r="F306" s="466"/>
      <c r="G306" s="463">
        <v>0</v>
      </c>
      <c r="H306" s="464">
        <v>0</v>
      </c>
      <c r="I306" s="83"/>
      <c r="J306" s="83"/>
      <c r="K306" s="465"/>
      <c r="L306" s="465"/>
      <c r="M306" s="465"/>
      <c r="N306" s="465"/>
      <c r="O306" s="465"/>
      <c r="P306" s="465"/>
      <c r="Q306" s="465"/>
      <c r="R306" s="465"/>
      <c r="S306" s="465"/>
      <c r="T306" s="465"/>
      <c r="U306" s="465"/>
    </row>
    <row r="307" spans="1:21" s="84" customFormat="1" ht="18.75">
      <c r="A307" s="459">
        <v>306</v>
      </c>
      <c r="B307" s="76" t="s">
        <v>244</v>
      </c>
      <c r="C307" s="77" t="s">
        <v>305</v>
      </c>
      <c r="D307" s="460">
        <v>80</v>
      </c>
      <c r="E307" s="461"/>
      <c r="F307" s="466"/>
      <c r="G307" s="463">
        <v>0</v>
      </c>
      <c r="H307" s="464">
        <v>0</v>
      </c>
      <c r="I307" s="83"/>
      <c r="J307" s="83"/>
      <c r="K307" s="465"/>
      <c r="L307" s="465"/>
      <c r="M307" s="465"/>
      <c r="N307" s="465"/>
      <c r="O307" s="465"/>
      <c r="P307" s="465"/>
      <c r="Q307" s="465"/>
      <c r="R307" s="465"/>
      <c r="S307" s="465"/>
      <c r="T307" s="465"/>
      <c r="U307" s="465"/>
    </row>
    <row r="308" spans="1:21" s="84" customFormat="1" ht="18.75">
      <c r="A308" s="459">
        <v>307</v>
      </c>
      <c r="B308" s="76" t="s">
        <v>245</v>
      </c>
      <c r="C308" s="77" t="s">
        <v>305</v>
      </c>
      <c r="D308" s="460">
        <v>80</v>
      </c>
      <c r="E308" s="461"/>
      <c r="F308" s="466"/>
      <c r="G308" s="463">
        <v>0</v>
      </c>
      <c r="H308" s="464">
        <v>0</v>
      </c>
      <c r="I308" s="83"/>
      <c r="J308" s="83"/>
      <c r="K308" s="465"/>
      <c r="L308" s="465"/>
      <c r="M308" s="465"/>
      <c r="N308" s="465"/>
      <c r="O308" s="465"/>
      <c r="P308" s="465"/>
      <c r="Q308" s="465"/>
      <c r="R308" s="465"/>
      <c r="S308" s="465"/>
      <c r="T308" s="465"/>
      <c r="U308" s="465"/>
    </row>
    <row r="309" spans="1:21" s="84" customFormat="1" ht="18.75">
      <c r="A309" s="459">
        <v>308</v>
      </c>
      <c r="B309" s="76" t="s">
        <v>246</v>
      </c>
      <c r="C309" s="77" t="s">
        <v>305</v>
      </c>
      <c r="D309" s="460">
        <v>120</v>
      </c>
      <c r="E309" s="461"/>
      <c r="F309" s="466"/>
      <c r="G309" s="463">
        <v>0</v>
      </c>
      <c r="H309" s="464">
        <v>0</v>
      </c>
      <c r="I309" s="83"/>
      <c r="J309" s="83"/>
      <c r="K309" s="465"/>
      <c r="L309" s="465"/>
      <c r="M309" s="465"/>
      <c r="N309" s="465"/>
      <c r="O309" s="465"/>
      <c r="P309" s="465"/>
      <c r="Q309" s="465"/>
      <c r="R309" s="465"/>
      <c r="S309" s="465"/>
      <c r="T309" s="465"/>
      <c r="U309" s="465"/>
    </row>
    <row r="310" spans="1:21" s="84" customFormat="1" ht="18.75">
      <c r="A310" s="459">
        <v>309</v>
      </c>
      <c r="B310" s="76" t="s">
        <v>247</v>
      </c>
      <c r="C310" s="77" t="s">
        <v>305</v>
      </c>
      <c r="D310" s="460">
        <v>120</v>
      </c>
      <c r="E310" s="461"/>
      <c r="F310" s="466"/>
      <c r="G310" s="463">
        <v>0</v>
      </c>
      <c r="H310" s="464">
        <v>0</v>
      </c>
      <c r="I310" s="83"/>
      <c r="J310" s="83"/>
      <c r="K310" s="465"/>
      <c r="L310" s="465"/>
      <c r="M310" s="465"/>
      <c r="N310" s="465"/>
      <c r="O310" s="465"/>
      <c r="P310" s="465"/>
      <c r="Q310" s="465"/>
      <c r="R310" s="465"/>
      <c r="S310" s="465"/>
      <c r="T310" s="465"/>
      <c r="U310" s="465"/>
    </row>
    <row r="311" spans="1:21" s="84" customFormat="1" ht="18.75">
      <c r="A311" s="459">
        <v>310</v>
      </c>
      <c r="B311" s="76" t="s">
        <v>248</v>
      </c>
      <c r="C311" s="77" t="s">
        <v>305</v>
      </c>
      <c r="D311" s="460">
        <v>80</v>
      </c>
      <c r="E311" s="461"/>
      <c r="F311" s="466"/>
      <c r="G311" s="463">
        <v>0</v>
      </c>
      <c r="H311" s="464">
        <v>0</v>
      </c>
      <c r="I311" s="83"/>
      <c r="J311" s="83"/>
      <c r="K311" s="465"/>
      <c r="L311" s="465"/>
      <c r="M311" s="465"/>
      <c r="N311" s="465"/>
      <c r="O311" s="465"/>
      <c r="P311" s="465"/>
      <c r="Q311" s="465"/>
      <c r="R311" s="465"/>
      <c r="S311" s="465"/>
      <c r="T311" s="465"/>
      <c r="U311" s="465"/>
    </row>
    <row r="312" spans="1:21" s="84" customFormat="1" ht="18.75">
      <c r="A312" s="459">
        <v>311</v>
      </c>
      <c r="B312" s="76" t="s">
        <v>249</v>
      </c>
      <c r="C312" s="77" t="s">
        <v>305</v>
      </c>
      <c r="D312" s="460">
        <v>200</v>
      </c>
      <c r="E312" s="461"/>
      <c r="F312" s="466"/>
      <c r="G312" s="463">
        <v>0</v>
      </c>
      <c r="H312" s="464">
        <v>0</v>
      </c>
      <c r="I312" s="83"/>
      <c r="J312" s="83"/>
      <c r="K312" s="465"/>
      <c r="L312" s="465"/>
      <c r="M312" s="465"/>
      <c r="N312" s="465"/>
      <c r="O312" s="465"/>
      <c r="P312" s="465"/>
      <c r="Q312" s="465"/>
      <c r="R312" s="465"/>
      <c r="S312" s="465"/>
      <c r="T312" s="465"/>
      <c r="U312" s="465"/>
    </row>
    <row r="313" spans="1:21" s="84" customFormat="1" ht="18.75">
      <c r="A313" s="459">
        <v>312</v>
      </c>
      <c r="B313" s="76" t="s">
        <v>250</v>
      </c>
      <c r="C313" s="77" t="s">
        <v>305</v>
      </c>
      <c r="D313" s="460">
        <v>240</v>
      </c>
      <c r="E313" s="461"/>
      <c r="F313" s="466"/>
      <c r="G313" s="463">
        <v>0</v>
      </c>
      <c r="H313" s="464">
        <v>0</v>
      </c>
      <c r="I313" s="83"/>
      <c r="J313" s="83"/>
      <c r="K313" s="465"/>
      <c r="L313" s="465"/>
      <c r="M313" s="465"/>
      <c r="N313" s="465"/>
      <c r="O313" s="465"/>
      <c r="P313" s="465"/>
      <c r="Q313" s="465"/>
      <c r="R313" s="465"/>
      <c r="S313" s="465"/>
      <c r="T313" s="465"/>
      <c r="U313" s="465"/>
    </row>
    <row r="314" spans="1:21" s="84" customFormat="1" ht="18.75">
      <c r="A314" s="459">
        <v>313</v>
      </c>
      <c r="B314" s="76" t="s">
        <v>251</v>
      </c>
      <c r="C314" s="77" t="s">
        <v>305</v>
      </c>
      <c r="D314" s="460">
        <v>400</v>
      </c>
      <c r="E314" s="461"/>
      <c r="F314" s="466"/>
      <c r="G314" s="463">
        <v>0</v>
      </c>
      <c r="H314" s="464">
        <v>0</v>
      </c>
      <c r="I314" s="83"/>
      <c r="J314" s="83"/>
      <c r="K314" s="465"/>
      <c r="L314" s="465"/>
      <c r="M314" s="465"/>
      <c r="N314" s="465"/>
      <c r="O314" s="465"/>
      <c r="P314" s="465"/>
      <c r="Q314" s="465"/>
      <c r="R314" s="465"/>
      <c r="S314" s="465"/>
      <c r="T314" s="465"/>
      <c r="U314" s="465"/>
    </row>
    <row r="315" spans="1:21" s="84" customFormat="1" ht="37.5">
      <c r="A315" s="459">
        <v>314</v>
      </c>
      <c r="B315" s="76" t="s">
        <v>252</v>
      </c>
      <c r="C315" s="77" t="s">
        <v>305</v>
      </c>
      <c r="D315" s="460">
        <v>4</v>
      </c>
      <c r="E315" s="461"/>
      <c r="F315" s="466"/>
      <c r="G315" s="463">
        <v>0</v>
      </c>
      <c r="H315" s="464">
        <v>0</v>
      </c>
      <c r="I315" s="83"/>
      <c r="J315" s="83"/>
      <c r="K315" s="465"/>
      <c r="L315" s="465"/>
      <c r="M315" s="465"/>
      <c r="N315" s="465"/>
      <c r="O315" s="465"/>
      <c r="P315" s="465"/>
      <c r="Q315" s="465"/>
      <c r="R315" s="465"/>
      <c r="S315" s="465"/>
      <c r="T315" s="465"/>
      <c r="U315" s="465"/>
    </row>
    <row r="316" spans="1:21" s="84" customFormat="1" ht="37.5">
      <c r="A316" s="459">
        <v>315</v>
      </c>
      <c r="B316" s="76" t="s">
        <v>253</v>
      </c>
      <c r="C316" s="77" t="s">
        <v>305</v>
      </c>
      <c r="D316" s="460">
        <v>4</v>
      </c>
      <c r="E316" s="461"/>
      <c r="F316" s="466"/>
      <c r="G316" s="463">
        <v>0</v>
      </c>
      <c r="H316" s="464">
        <v>0</v>
      </c>
      <c r="I316" s="83"/>
      <c r="J316" s="83"/>
      <c r="K316" s="465"/>
      <c r="L316" s="465"/>
      <c r="M316" s="465"/>
      <c r="N316" s="465"/>
      <c r="O316" s="465"/>
      <c r="P316" s="465"/>
      <c r="Q316" s="465"/>
      <c r="R316" s="465"/>
      <c r="S316" s="465"/>
      <c r="T316" s="465"/>
      <c r="U316" s="465"/>
    </row>
    <row r="317" spans="1:21" s="84" customFormat="1" ht="18.75">
      <c r="A317" s="459">
        <v>316</v>
      </c>
      <c r="B317" s="76" t="s">
        <v>256</v>
      </c>
      <c r="C317" s="77" t="s">
        <v>305</v>
      </c>
      <c r="D317" s="460">
        <v>4</v>
      </c>
      <c r="E317" s="461"/>
      <c r="F317" s="466"/>
      <c r="G317" s="463">
        <v>0</v>
      </c>
      <c r="H317" s="464">
        <v>0</v>
      </c>
      <c r="I317" s="83"/>
      <c r="J317" s="83"/>
      <c r="K317" s="465"/>
      <c r="L317" s="465"/>
      <c r="M317" s="465"/>
      <c r="N317" s="465"/>
      <c r="O317" s="465"/>
      <c r="P317" s="465"/>
      <c r="Q317" s="465"/>
      <c r="R317" s="465"/>
      <c r="S317" s="465"/>
      <c r="T317" s="465"/>
      <c r="U317" s="465"/>
    </row>
    <row r="318" spans="1:21" s="84" customFormat="1" ht="18.75">
      <c r="A318" s="459">
        <v>317</v>
      </c>
      <c r="B318" s="76" t="s">
        <v>834</v>
      </c>
      <c r="C318" s="77" t="s">
        <v>305</v>
      </c>
      <c r="D318" s="460">
        <v>4</v>
      </c>
      <c r="E318" s="461"/>
      <c r="F318" s="466"/>
      <c r="G318" s="463">
        <v>0</v>
      </c>
      <c r="H318" s="464">
        <v>0</v>
      </c>
      <c r="I318" s="83"/>
      <c r="J318" s="83"/>
      <c r="K318" s="465"/>
      <c r="L318" s="465"/>
      <c r="M318" s="465"/>
      <c r="N318" s="465"/>
      <c r="O318" s="465"/>
      <c r="P318" s="465"/>
      <c r="Q318" s="465"/>
      <c r="R318" s="465"/>
      <c r="S318" s="465"/>
      <c r="T318" s="465"/>
      <c r="U318" s="465"/>
    </row>
    <row r="319" spans="1:21" s="84" customFormat="1" ht="18.75">
      <c r="A319" s="450">
        <v>318</v>
      </c>
      <c r="B319" s="451" t="s">
        <v>257</v>
      </c>
      <c r="C319" s="452" t="s">
        <v>305</v>
      </c>
      <c r="D319" s="453">
        <v>400</v>
      </c>
      <c r="E319" s="454">
        <v>1947</v>
      </c>
      <c r="F319" s="455">
        <v>0</v>
      </c>
      <c r="G319" s="456">
        <v>1947</v>
      </c>
      <c r="H319" s="457">
        <v>778800</v>
      </c>
      <c r="I319" s="458" t="s">
        <v>1373</v>
      </c>
      <c r="J319" s="458" t="s">
        <v>1384</v>
      </c>
      <c r="K319" s="465"/>
      <c r="L319" s="465"/>
      <c r="M319" s="465"/>
      <c r="N319" s="465"/>
      <c r="O319" s="465"/>
      <c r="P319" s="465"/>
      <c r="Q319" s="465"/>
      <c r="R319" s="465"/>
      <c r="S319" s="465"/>
      <c r="T319" s="465"/>
      <c r="U319" s="465"/>
    </row>
    <row r="320" spans="1:21" s="84" customFormat="1" ht="18.75">
      <c r="A320" s="450">
        <v>319</v>
      </c>
      <c r="B320" s="451" t="s">
        <v>258</v>
      </c>
      <c r="C320" s="452" t="s">
        <v>305</v>
      </c>
      <c r="D320" s="453">
        <v>400</v>
      </c>
      <c r="E320" s="454">
        <v>1847</v>
      </c>
      <c r="F320" s="455">
        <v>0</v>
      </c>
      <c r="G320" s="456">
        <v>1847</v>
      </c>
      <c r="H320" s="457">
        <v>738800</v>
      </c>
      <c r="I320" s="458" t="s">
        <v>1373</v>
      </c>
      <c r="J320" s="458" t="s">
        <v>1384</v>
      </c>
      <c r="K320" s="465"/>
      <c r="L320" s="465"/>
      <c r="M320" s="465"/>
      <c r="N320" s="465"/>
      <c r="O320" s="465"/>
      <c r="P320" s="465"/>
      <c r="Q320" s="465"/>
      <c r="R320" s="465"/>
      <c r="S320" s="465"/>
      <c r="T320" s="465"/>
      <c r="U320" s="465"/>
    </row>
    <row r="321" spans="1:21" ht="18.75">
      <c r="A321" s="450">
        <v>320</v>
      </c>
      <c r="B321" s="469" t="s">
        <v>835</v>
      </c>
      <c r="C321" s="470"/>
      <c r="D321" s="453">
        <v>400</v>
      </c>
      <c r="E321" s="454">
        <v>1847</v>
      </c>
      <c r="F321" s="455">
        <v>0</v>
      </c>
      <c r="G321" s="456">
        <v>1847</v>
      </c>
      <c r="H321" s="457">
        <v>738800</v>
      </c>
      <c r="I321" s="458" t="s">
        <v>1373</v>
      </c>
      <c r="J321" s="458" t="s">
        <v>1384</v>
      </c>
      <c r="K321" s="449"/>
      <c r="L321" s="449"/>
      <c r="M321" s="449"/>
      <c r="N321" s="449"/>
      <c r="O321" s="449"/>
      <c r="P321" s="449"/>
      <c r="Q321" s="449"/>
      <c r="R321" s="449"/>
      <c r="S321" s="449"/>
      <c r="T321" s="449"/>
      <c r="U321" s="449"/>
    </row>
    <row r="322" spans="1:21" ht="18.75">
      <c r="A322" s="450">
        <v>321</v>
      </c>
      <c r="B322" s="469" t="s">
        <v>836</v>
      </c>
      <c r="C322" s="470"/>
      <c r="D322" s="453">
        <v>8</v>
      </c>
      <c r="E322" s="454">
        <v>1847</v>
      </c>
      <c r="F322" s="455">
        <v>0</v>
      </c>
      <c r="G322" s="456">
        <v>1847</v>
      </c>
      <c r="H322" s="457">
        <v>14776</v>
      </c>
      <c r="I322" s="458" t="s">
        <v>1373</v>
      </c>
      <c r="J322" s="458" t="s">
        <v>1384</v>
      </c>
      <c r="K322" s="449"/>
      <c r="L322" s="449"/>
      <c r="M322" s="449"/>
      <c r="N322" s="449"/>
      <c r="O322" s="449"/>
      <c r="P322" s="449"/>
      <c r="Q322" s="449"/>
      <c r="R322" s="449"/>
      <c r="S322" s="449"/>
      <c r="T322" s="449"/>
      <c r="U322" s="449"/>
    </row>
    <row r="323" spans="1:21" ht="18.75">
      <c r="A323" s="459">
        <v>322</v>
      </c>
      <c r="B323" s="76" t="s">
        <v>254</v>
      </c>
      <c r="C323" s="77" t="s">
        <v>305</v>
      </c>
      <c r="D323" s="460">
        <v>20</v>
      </c>
      <c r="E323" s="461"/>
      <c r="F323" s="462"/>
      <c r="G323" s="463">
        <v>0</v>
      </c>
      <c r="H323" s="464">
        <v>0</v>
      </c>
      <c r="I323" s="80"/>
      <c r="J323" s="80"/>
      <c r="K323" s="449"/>
      <c r="L323" s="449"/>
      <c r="M323" s="449"/>
      <c r="N323" s="449"/>
      <c r="O323" s="449"/>
      <c r="P323" s="449"/>
      <c r="Q323" s="449"/>
      <c r="R323" s="449"/>
      <c r="S323" s="449"/>
      <c r="T323" s="449"/>
      <c r="U323" s="449"/>
    </row>
    <row r="324" spans="1:21" ht="18.75">
      <c r="A324" s="459">
        <v>323</v>
      </c>
      <c r="B324" s="76" t="s">
        <v>255</v>
      </c>
      <c r="C324" s="77" t="s">
        <v>305</v>
      </c>
      <c r="D324" s="460">
        <v>8</v>
      </c>
      <c r="E324" s="461"/>
      <c r="F324" s="462"/>
      <c r="G324" s="463">
        <v>0</v>
      </c>
      <c r="H324" s="464">
        <v>0</v>
      </c>
      <c r="I324" s="80"/>
      <c r="J324" s="80"/>
      <c r="K324" s="449"/>
      <c r="L324" s="449"/>
      <c r="M324" s="449"/>
      <c r="N324" s="449"/>
      <c r="O324" s="449"/>
      <c r="P324" s="449"/>
      <c r="Q324" s="449"/>
      <c r="R324" s="449"/>
      <c r="S324" s="449"/>
      <c r="T324" s="449"/>
      <c r="U324" s="449"/>
    </row>
    <row r="325" spans="1:21" ht="18.75">
      <c r="A325" s="459">
        <v>324</v>
      </c>
      <c r="B325" s="87" t="s">
        <v>837</v>
      </c>
      <c r="C325" s="86" t="s">
        <v>305</v>
      </c>
      <c r="D325" s="460">
        <v>50</v>
      </c>
      <c r="E325" s="461"/>
      <c r="F325" s="462"/>
      <c r="G325" s="463">
        <v>0</v>
      </c>
      <c r="H325" s="464">
        <v>0</v>
      </c>
      <c r="I325" s="80"/>
      <c r="J325" s="80"/>
      <c r="K325" s="449"/>
      <c r="L325" s="449"/>
      <c r="M325" s="449"/>
      <c r="N325" s="449"/>
      <c r="O325" s="449"/>
      <c r="P325" s="449"/>
      <c r="Q325" s="449"/>
      <c r="R325" s="449"/>
      <c r="S325" s="449"/>
      <c r="T325" s="449"/>
      <c r="U325" s="449"/>
    </row>
    <row r="326" spans="1:21" ht="18.75">
      <c r="A326" s="459">
        <v>325</v>
      </c>
      <c r="B326" s="76" t="s">
        <v>259</v>
      </c>
      <c r="C326" s="77" t="s">
        <v>305</v>
      </c>
      <c r="D326" s="460">
        <v>12</v>
      </c>
      <c r="E326" s="461"/>
      <c r="F326" s="462"/>
      <c r="G326" s="463">
        <v>0</v>
      </c>
      <c r="H326" s="464">
        <v>0</v>
      </c>
      <c r="I326" s="80"/>
      <c r="J326" s="80"/>
      <c r="K326" s="449"/>
      <c r="L326" s="449"/>
      <c r="M326" s="449"/>
      <c r="N326" s="449"/>
      <c r="O326" s="449"/>
      <c r="P326" s="449"/>
      <c r="Q326" s="449"/>
      <c r="R326" s="449"/>
      <c r="S326" s="449"/>
      <c r="T326" s="449"/>
      <c r="U326" s="449"/>
    </row>
    <row r="327" spans="1:21" ht="18.75">
      <c r="A327" s="459">
        <v>326</v>
      </c>
      <c r="B327" s="76" t="s">
        <v>260</v>
      </c>
      <c r="C327" s="77" t="s">
        <v>305</v>
      </c>
      <c r="D327" s="460">
        <v>12</v>
      </c>
      <c r="E327" s="461"/>
      <c r="F327" s="462"/>
      <c r="G327" s="463">
        <v>0</v>
      </c>
      <c r="H327" s="464">
        <v>0</v>
      </c>
      <c r="I327" s="80"/>
      <c r="J327" s="80"/>
      <c r="K327" s="449"/>
      <c r="L327" s="449"/>
      <c r="M327" s="449"/>
      <c r="N327" s="449"/>
      <c r="O327" s="449"/>
      <c r="P327" s="449"/>
      <c r="Q327" s="449"/>
      <c r="R327" s="449"/>
      <c r="S327" s="449"/>
      <c r="T327" s="449"/>
      <c r="U327" s="449"/>
    </row>
    <row r="328" spans="1:21" ht="18.75">
      <c r="A328" s="459">
        <v>327</v>
      </c>
      <c r="B328" s="76" t="s">
        <v>261</v>
      </c>
      <c r="C328" s="77" t="s">
        <v>305</v>
      </c>
      <c r="D328" s="460">
        <v>12</v>
      </c>
      <c r="E328" s="461"/>
      <c r="F328" s="462"/>
      <c r="G328" s="463">
        <v>0</v>
      </c>
      <c r="H328" s="464">
        <v>0</v>
      </c>
      <c r="I328" s="80"/>
      <c r="J328" s="80"/>
      <c r="K328" s="449"/>
      <c r="L328" s="449"/>
      <c r="M328" s="449"/>
      <c r="N328" s="449"/>
      <c r="O328" s="449"/>
      <c r="P328" s="449"/>
      <c r="Q328" s="449"/>
      <c r="R328" s="449"/>
      <c r="S328" s="449"/>
      <c r="T328" s="449"/>
      <c r="U328" s="449"/>
    </row>
    <row r="329" spans="1:21" ht="18.75">
      <c r="A329" s="459">
        <v>328</v>
      </c>
      <c r="B329" s="83" t="s">
        <v>838</v>
      </c>
      <c r="C329" s="86" t="s">
        <v>324</v>
      </c>
      <c r="D329" s="460">
        <v>200</v>
      </c>
      <c r="E329" s="461"/>
      <c r="F329" s="462"/>
      <c r="G329" s="463">
        <v>0</v>
      </c>
      <c r="H329" s="464">
        <v>0</v>
      </c>
      <c r="I329" s="80"/>
      <c r="J329" s="80"/>
      <c r="K329" s="449"/>
      <c r="L329" s="449"/>
      <c r="M329" s="449"/>
      <c r="N329" s="449"/>
      <c r="O329" s="449"/>
      <c r="P329" s="449"/>
      <c r="Q329" s="449"/>
      <c r="R329" s="449"/>
      <c r="S329" s="449"/>
      <c r="T329" s="449"/>
      <c r="U329" s="449"/>
    </row>
    <row r="330" spans="1:21" ht="18.75">
      <c r="A330" s="459">
        <v>329</v>
      </c>
      <c r="B330" s="76" t="s">
        <v>262</v>
      </c>
      <c r="C330" s="77" t="s">
        <v>344</v>
      </c>
      <c r="D330" s="460">
        <v>80</v>
      </c>
      <c r="E330" s="461"/>
      <c r="F330" s="462"/>
      <c r="G330" s="463">
        <v>0</v>
      </c>
      <c r="H330" s="464">
        <v>0</v>
      </c>
      <c r="I330" s="80"/>
      <c r="J330" s="80"/>
      <c r="K330" s="449"/>
      <c r="L330" s="449"/>
      <c r="M330" s="449"/>
      <c r="N330" s="449"/>
      <c r="O330" s="449"/>
      <c r="P330" s="449"/>
      <c r="Q330" s="449"/>
      <c r="R330" s="449"/>
      <c r="S330" s="449"/>
      <c r="T330" s="449"/>
      <c r="U330" s="449"/>
    </row>
    <row r="331" spans="1:21" s="84" customFormat="1" ht="18.75">
      <c r="A331" s="459">
        <v>330</v>
      </c>
      <c r="B331" s="76" t="s">
        <v>263</v>
      </c>
      <c r="C331" s="77" t="s">
        <v>345</v>
      </c>
      <c r="D331" s="460">
        <v>300</v>
      </c>
      <c r="E331" s="461"/>
      <c r="F331" s="466"/>
      <c r="G331" s="463">
        <v>0</v>
      </c>
      <c r="H331" s="464">
        <v>0</v>
      </c>
      <c r="I331" s="83"/>
      <c r="J331" s="83"/>
      <c r="K331" s="465"/>
      <c r="L331" s="465"/>
      <c r="M331" s="465"/>
      <c r="N331" s="465"/>
      <c r="O331" s="465"/>
      <c r="P331" s="465"/>
      <c r="Q331" s="465"/>
      <c r="R331" s="465"/>
      <c r="S331" s="465"/>
      <c r="T331" s="465"/>
      <c r="U331" s="465"/>
    </row>
    <row r="332" spans="1:21" s="84" customFormat="1" ht="18.75">
      <c r="A332" s="459">
        <v>331</v>
      </c>
      <c r="B332" s="76" t="s">
        <v>839</v>
      </c>
      <c r="C332" s="77" t="s">
        <v>326</v>
      </c>
      <c r="D332" s="460">
        <v>200</v>
      </c>
      <c r="E332" s="461"/>
      <c r="F332" s="466"/>
      <c r="G332" s="463">
        <v>0</v>
      </c>
      <c r="H332" s="464">
        <v>0</v>
      </c>
      <c r="I332" s="83"/>
      <c r="J332" s="83"/>
      <c r="K332" s="465"/>
      <c r="L332" s="465"/>
      <c r="M332" s="465"/>
      <c r="N332" s="465"/>
      <c r="O332" s="465"/>
      <c r="P332" s="465"/>
      <c r="Q332" s="465"/>
      <c r="R332" s="465"/>
      <c r="S332" s="465"/>
      <c r="T332" s="465"/>
      <c r="U332" s="465"/>
    </row>
    <row r="333" spans="1:21" s="84" customFormat="1" ht="18.75">
      <c r="A333" s="459">
        <v>332</v>
      </c>
      <c r="B333" s="76" t="s">
        <v>264</v>
      </c>
      <c r="C333" s="77" t="s">
        <v>305</v>
      </c>
      <c r="D333" s="460">
        <v>800</v>
      </c>
      <c r="E333" s="461"/>
      <c r="F333" s="466"/>
      <c r="G333" s="463">
        <v>0</v>
      </c>
      <c r="H333" s="464">
        <v>0</v>
      </c>
      <c r="I333" s="83"/>
      <c r="J333" s="83"/>
      <c r="K333" s="465"/>
      <c r="L333" s="465"/>
      <c r="M333" s="465"/>
      <c r="N333" s="465"/>
      <c r="O333" s="465"/>
      <c r="P333" s="465"/>
      <c r="Q333" s="465"/>
      <c r="R333" s="465"/>
      <c r="S333" s="465"/>
      <c r="T333" s="465"/>
      <c r="U333" s="465"/>
    </row>
    <row r="334" spans="1:21" s="84" customFormat="1" ht="18.75">
      <c r="A334" s="459">
        <v>333</v>
      </c>
      <c r="B334" s="76" t="s">
        <v>265</v>
      </c>
      <c r="C334" s="77" t="s">
        <v>307</v>
      </c>
      <c r="D334" s="460">
        <v>20</v>
      </c>
      <c r="E334" s="461"/>
      <c r="F334" s="466"/>
      <c r="G334" s="463">
        <v>0</v>
      </c>
      <c r="H334" s="464">
        <v>0</v>
      </c>
      <c r="I334" s="83"/>
      <c r="J334" s="83"/>
      <c r="K334" s="465"/>
      <c r="L334" s="465"/>
      <c r="M334" s="465"/>
      <c r="N334" s="465"/>
      <c r="O334" s="465"/>
      <c r="P334" s="465"/>
      <c r="Q334" s="465"/>
      <c r="R334" s="465"/>
      <c r="S334" s="465"/>
      <c r="T334" s="465"/>
      <c r="U334" s="465"/>
    </row>
    <row r="335" spans="1:21" s="84" customFormat="1" ht="37.5">
      <c r="A335" s="459">
        <v>334</v>
      </c>
      <c r="B335" s="76" t="s">
        <v>266</v>
      </c>
      <c r="C335" s="77" t="s">
        <v>344</v>
      </c>
      <c r="D335" s="460">
        <v>140</v>
      </c>
      <c r="E335" s="461"/>
      <c r="F335" s="466"/>
      <c r="G335" s="463">
        <v>0</v>
      </c>
      <c r="H335" s="464">
        <v>0</v>
      </c>
      <c r="I335" s="83"/>
      <c r="J335" s="83"/>
      <c r="K335" s="465"/>
      <c r="L335" s="465"/>
      <c r="M335" s="465"/>
      <c r="N335" s="465"/>
      <c r="O335" s="465"/>
      <c r="P335" s="465"/>
      <c r="Q335" s="465"/>
      <c r="R335" s="465"/>
      <c r="S335" s="465"/>
      <c r="T335" s="465"/>
      <c r="U335" s="465"/>
    </row>
    <row r="336" spans="1:21" s="84" customFormat="1" ht="75">
      <c r="A336" s="459">
        <v>335</v>
      </c>
      <c r="B336" s="76" t="s">
        <v>840</v>
      </c>
      <c r="C336" s="77" t="s">
        <v>305</v>
      </c>
      <c r="D336" s="460">
        <v>12</v>
      </c>
      <c r="E336" s="461"/>
      <c r="F336" s="466"/>
      <c r="G336" s="463">
        <v>0</v>
      </c>
      <c r="H336" s="464">
        <v>0</v>
      </c>
      <c r="I336" s="83"/>
      <c r="J336" s="83"/>
      <c r="K336" s="465"/>
      <c r="L336" s="465"/>
      <c r="M336" s="465"/>
      <c r="N336" s="465"/>
      <c r="O336" s="465"/>
      <c r="P336" s="465"/>
      <c r="Q336" s="465"/>
      <c r="R336" s="465"/>
      <c r="S336" s="465"/>
      <c r="T336" s="465"/>
      <c r="U336" s="465"/>
    </row>
    <row r="337" spans="1:21" s="84" customFormat="1" ht="56.25">
      <c r="A337" s="459">
        <v>336</v>
      </c>
      <c r="B337" s="76" t="s">
        <v>841</v>
      </c>
      <c r="C337" s="77" t="s">
        <v>305</v>
      </c>
      <c r="D337" s="460">
        <v>12</v>
      </c>
      <c r="E337" s="461"/>
      <c r="F337" s="466"/>
      <c r="G337" s="463">
        <v>0</v>
      </c>
      <c r="H337" s="464">
        <v>0</v>
      </c>
      <c r="I337" s="83"/>
      <c r="J337" s="83"/>
      <c r="K337" s="465"/>
      <c r="L337" s="465"/>
      <c r="M337" s="465"/>
      <c r="N337" s="465"/>
      <c r="O337" s="465"/>
      <c r="P337" s="465"/>
      <c r="Q337" s="465"/>
      <c r="R337" s="465"/>
      <c r="S337" s="465"/>
      <c r="T337" s="465"/>
      <c r="U337" s="465"/>
    </row>
    <row r="338" spans="1:21" s="84" customFormat="1" ht="18.75">
      <c r="A338" s="459">
        <v>337</v>
      </c>
      <c r="B338" s="87" t="s">
        <v>842</v>
      </c>
      <c r="C338" s="86" t="s">
        <v>305</v>
      </c>
      <c r="D338" s="460">
        <v>8</v>
      </c>
      <c r="E338" s="461"/>
      <c r="F338" s="466"/>
      <c r="G338" s="463">
        <v>0</v>
      </c>
      <c r="H338" s="464">
        <v>0</v>
      </c>
      <c r="I338" s="83"/>
      <c r="J338" s="83"/>
      <c r="K338" s="465"/>
      <c r="L338" s="465"/>
      <c r="M338" s="465"/>
      <c r="N338" s="465"/>
      <c r="O338" s="465"/>
      <c r="P338" s="465"/>
      <c r="Q338" s="465"/>
      <c r="R338" s="465"/>
      <c r="S338" s="465"/>
      <c r="T338" s="465"/>
      <c r="U338" s="465"/>
    </row>
    <row r="339" spans="1:21" s="84" customFormat="1" ht="18.75">
      <c r="A339" s="459">
        <v>338</v>
      </c>
      <c r="B339" s="87" t="s">
        <v>843</v>
      </c>
      <c r="C339" s="86" t="s">
        <v>305</v>
      </c>
      <c r="D339" s="460">
        <v>8</v>
      </c>
      <c r="E339" s="461"/>
      <c r="F339" s="466"/>
      <c r="G339" s="463">
        <v>0</v>
      </c>
      <c r="H339" s="464">
        <v>0</v>
      </c>
      <c r="I339" s="83"/>
      <c r="J339" s="83"/>
      <c r="K339" s="465"/>
      <c r="L339" s="465"/>
      <c r="M339" s="465"/>
      <c r="N339" s="465"/>
      <c r="O339" s="465"/>
      <c r="P339" s="465"/>
      <c r="Q339" s="465"/>
      <c r="R339" s="465"/>
      <c r="S339" s="465"/>
      <c r="T339" s="465"/>
      <c r="U339" s="465"/>
    </row>
    <row r="340" spans="1:21" s="97" customFormat="1" ht="18.75">
      <c r="A340" s="459">
        <v>339</v>
      </c>
      <c r="B340" s="87" t="s">
        <v>844</v>
      </c>
      <c r="C340" s="86" t="s">
        <v>305</v>
      </c>
      <c r="D340" s="460">
        <v>8</v>
      </c>
      <c r="E340" s="461"/>
      <c r="F340" s="455"/>
      <c r="G340" s="463">
        <v>0</v>
      </c>
      <c r="H340" s="464">
        <v>0</v>
      </c>
      <c r="I340" s="98"/>
      <c r="J340" s="98"/>
      <c r="K340" s="482"/>
      <c r="L340" s="482"/>
      <c r="M340" s="482"/>
      <c r="N340" s="482"/>
      <c r="O340" s="482"/>
      <c r="P340" s="482"/>
      <c r="Q340" s="482"/>
      <c r="R340" s="482"/>
      <c r="S340" s="482"/>
      <c r="T340" s="482"/>
      <c r="U340" s="482"/>
    </row>
    <row r="341" spans="1:21" s="97" customFormat="1" ht="18.75">
      <c r="A341" s="459">
        <v>340</v>
      </c>
      <c r="B341" s="87" t="s">
        <v>845</v>
      </c>
      <c r="C341" s="86" t="s">
        <v>305</v>
      </c>
      <c r="D341" s="460">
        <v>8</v>
      </c>
      <c r="E341" s="461"/>
      <c r="F341" s="455"/>
      <c r="G341" s="463">
        <v>0</v>
      </c>
      <c r="H341" s="464">
        <v>0</v>
      </c>
      <c r="I341" s="98"/>
      <c r="J341" s="98"/>
      <c r="K341" s="482"/>
      <c r="L341" s="482"/>
      <c r="M341" s="482"/>
      <c r="N341" s="482"/>
      <c r="O341" s="482"/>
      <c r="P341" s="482"/>
      <c r="Q341" s="482"/>
      <c r="R341" s="482"/>
      <c r="S341" s="482"/>
      <c r="T341" s="482"/>
      <c r="U341" s="482"/>
    </row>
    <row r="342" spans="1:21" ht="18.75">
      <c r="A342" s="459">
        <v>341</v>
      </c>
      <c r="B342" s="76" t="s">
        <v>267</v>
      </c>
      <c r="C342" s="77" t="s">
        <v>305</v>
      </c>
      <c r="D342" s="460">
        <v>8</v>
      </c>
      <c r="E342" s="461"/>
      <c r="F342" s="487"/>
      <c r="G342" s="463">
        <v>0</v>
      </c>
      <c r="H342" s="746"/>
      <c r="I342" s="80"/>
      <c r="J342" s="80"/>
      <c r="K342" s="449"/>
      <c r="L342" s="449"/>
      <c r="M342" s="449"/>
      <c r="N342" s="449"/>
      <c r="O342" s="449"/>
      <c r="P342" s="449"/>
      <c r="Q342" s="449"/>
      <c r="R342" s="449"/>
      <c r="S342" s="449"/>
      <c r="T342" s="449"/>
      <c r="U342" s="449"/>
    </row>
    <row r="343" spans="1:21" ht="18.75">
      <c r="A343" s="459">
        <v>342</v>
      </c>
      <c r="B343" s="76" t="s">
        <v>268</v>
      </c>
      <c r="C343" s="77" t="s">
        <v>305</v>
      </c>
      <c r="D343" s="460">
        <v>8</v>
      </c>
      <c r="E343" s="461"/>
      <c r="F343" s="462"/>
      <c r="G343" s="463">
        <v>0</v>
      </c>
      <c r="H343" s="464">
        <v>0</v>
      </c>
      <c r="I343" s="80"/>
      <c r="J343" s="80"/>
      <c r="K343" s="449"/>
      <c r="L343" s="449"/>
      <c r="M343" s="449"/>
      <c r="N343" s="449"/>
      <c r="O343" s="449"/>
      <c r="P343" s="449"/>
      <c r="Q343" s="449"/>
      <c r="R343" s="449"/>
      <c r="S343" s="449"/>
      <c r="T343" s="449"/>
      <c r="U343" s="449"/>
    </row>
    <row r="344" spans="1:21" ht="18.75">
      <c r="A344" s="459">
        <v>343</v>
      </c>
      <c r="B344" s="87" t="s">
        <v>846</v>
      </c>
      <c r="C344" s="86" t="s">
        <v>305</v>
      </c>
      <c r="D344" s="460">
        <v>8</v>
      </c>
      <c r="E344" s="461"/>
      <c r="F344" s="462"/>
      <c r="G344" s="463">
        <v>0</v>
      </c>
      <c r="H344" s="464">
        <v>0</v>
      </c>
      <c r="I344" s="80"/>
      <c r="J344" s="80"/>
      <c r="K344" s="449"/>
      <c r="L344" s="449"/>
      <c r="M344" s="449"/>
      <c r="N344" s="449"/>
      <c r="O344" s="449"/>
      <c r="P344" s="449"/>
      <c r="Q344" s="449"/>
      <c r="R344" s="449"/>
      <c r="S344" s="449"/>
      <c r="T344" s="449"/>
      <c r="U344" s="449"/>
    </row>
    <row r="345" spans="1:21" ht="18.75">
      <c r="A345" s="459">
        <v>344</v>
      </c>
      <c r="B345" s="87" t="s">
        <v>847</v>
      </c>
      <c r="C345" s="86" t="s">
        <v>305</v>
      </c>
      <c r="D345" s="460">
        <v>4</v>
      </c>
      <c r="E345" s="461"/>
      <c r="F345" s="462"/>
      <c r="G345" s="463">
        <v>0</v>
      </c>
      <c r="H345" s="464">
        <v>0</v>
      </c>
      <c r="I345" s="80"/>
      <c r="J345" s="80"/>
      <c r="K345" s="449"/>
      <c r="L345" s="449"/>
      <c r="M345" s="449"/>
      <c r="N345" s="449"/>
      <c r="O345" s="449"/>
      <c r="P345" s="449"/>
      <c r="Q345" s="449"/>
      <c r="R345" s="449"/>
      <c r="S345" s="449"/>
      <c r="T345" s="449"/>
      <c r="U345" s="449"/>
    </row>
    <row r="346" spans="1:21" ht="18.75">
      <c r="A346" s="459">
        <v>345</v>
      </c>
      <c r="B346" s="76" t="s">
        <v>269</v>
      </c>
      <c r="C346" s="77" t="s">
        <v>305</v>
      </c>
      <c r="D346" s="460">
        <v>4</v>
      </c>
      <c r="E346" s="461"/>
      <c r="F346" s="462"/>
      <c r="G346" s="463">
        <v>0</v>
      </c>
      <c r="H346" s="464">
        <v>0</v>
      </c>
      <c r="I346" s="80"/>
      <c r="J346" s="80"/>
      <c r="K346" s="449"/>
      <c r="L346" s="449"/>
      <c r="M346" s="449"/>
      <c r="N346" s="449"/>
      <c r="O346" s="449"/>
      <c r="P346" s="449"/>
      <c r="Q346" s="449"/>
      <c r="R346" s="449"/>
      <c r="S346" s="449"/>
      <c r="T346" s="449"/>
      <c r="U346" s="449"/>
    </row>
    <row r="347" spans="1:21" ht="18.75">
      <c r="A347" s="459">
        <v>346</v>
      </c>
      <c r="B347" s="87" t="s">
        <v>848</v>
      </c>
      <c r="C347" s="86"/>
      <c r="D347" s="460">
        <v>4</v>
      </c>
      <c r="E347" s="461"/>
      <c r="F347" s="462"/>
      <c r="G347" s="463">
        <v>0</v>
      </c>
      <c r="H347" s="464">
        <v>0</v>
      </c>
      <c r="I347" s="80"/>
      <c r="J347" s="80"/>
      <c r="K347" s="449"/>
      <c r="L347" s="449"/>
      <c r="M347" s="449"/>
      <c r="N347" s="449"/>
      <c r="O347" s="449"/>
      <c r="P347" s="449"/>
      <c r="Q347" s="449"/>
      <c r="R347" s="449"/>
      <c r="S347" s="449"/>
      <c r="T347" s="449"/>
      <c r="U347" s="449"/>
    </row>
    <row r="348" spans="1:21" ht="18.75">
      <c r="A348" s="459">
        <v>347</v>
      </c>
      <c r="B348" s="76" t="s">
        <v>270</v>
      </c>
      <c r="C348" s="77" t="s">
        <v>305</v>
      </c>
      <c r="D348" s="460">
        <v>8</v>
      </c>
      <c r="E348" s="461"/>
      <c r="F348" s="462"/>
      <c r="G348" s="463">
        <v>0</v>
      </c>
      <c r="H348" s="464">
        <v>0</v>
      </c>
      <c r="I348" s="80"/>
      <c r="J348" s="80"/>
      <c r="K348" s="449"/>
      <c r="L348" s="449"/>
      <c r="M348" s="449"/>
      <c r="N348" s="449"/>
      <c r="O348" s="449"/>
      <c r="P348" s="449"/>
      <c r="Q348" s="449"/>
      <c r="R348" s="449"/>
      <c r="S348" s="449"/>
      <c r="T348" s="449"/>
      <c r="U348" s="449"/>
    </row>
    <row r="349" spans="1:21" ht="18.75">
      <c r="A349" s="459">
        <v>348</v>
      </c>
      <c r="B349" s="87" t="s">
        <v>849</v>
      </c>
      <c r="C349" s="86" t="s">
        <v>305</v>
      </c>
      <c r="D349" s="460">
        <v>4</v>
      </c>
      <c r="E349" s="461"/>
      <c r="F349" s="462"/>
      <c r="G349" s="463">
        <v>0</v>
      </c>
      <c r="H349" s="464">
        <v>0</v>
      </c>
      <c r="I349" s="80"/>
      <c r="J349" s="80"/>
      <c r="K349" s="449"/>
      <c r="L349" s="449"/>
      <c r="M349" s="449"/>
      <c r="N349" s="449"/>
      <c r="O349" s="449"/>
      <c r="P349" s="449"/>
      <c r="Q349" s="449"/>
      <c r="R349" s="449"/>
      <c r="S349" s="449"/>
      <c r="T349" s="449"/>
      <c r="U349" s="449"/>
    </row>
    <row r="350" spans="1:21" ht="18.75">
      <c r="A350" s="459">
        <v>349</v>
      </c>
      <c r="B350" s="87" t="s">
        <v>850</v>
      </c>
      <c r="C350" s="86" t="s">
        <v>305</v>
      </c>
      <c r="D350" s="460">
        <v>4</v>
      </c>
      <c r="E350" s="461"/>
      <c r="F350" s="462"/>
      <c r="G350" s="463">
        <v>0</v>
      </c>
      <c r="H350" s="464">
        <v>0</v>
      </c>
      <c r="I350" s="80"/>
      <c r="J350" s="80"/>
      <c r="K350" s="449"/>
      <c r="L350" s="449"/>
      <c r="M350" s="449"/>
      <c r="N350" s="449"/>
      <c r="O350" s="449"/>
      <c r="P350" s="449"/>
      <c r="Q350" s="449"/>
      <c r="R350" s="449"/>
      <c r="S350" s="449"/>
      <c r="T350" s="449"/>
      <c r="U350" s="449"/>
    </row>
    <row r="351" spans="1:21" ht="18.75">
      <c r="A351" s="459">
        <v>350</v>
      </c>
      <c r="B351" s="87" t="s">
        <v>851</v>
      </c>
      <c r="C351" s="86" t="s">
        <v>305</v>
      </c>
      <c r="D351" s="460">
        <v>4</v>
      </c>
      <c r="E351" s="461"/>
      <c r="F351" s="462"/>
      <c r="G351" s="463">
        <v>0</v>
      </c>
      <c r="H351" s="464">
        <v>0</v>
      </c>
      <c r="I351" s="80"/>
      <c r="J351" s="80"/>
      <c r="K351" s="449"/>
      <c r="L351" s="449"/>
      <c r="M351" s="449"/>
      <c r="N351" s="449"/>
      <c r="O351" s="449"/>
      <c r="P351" s="449"/>
      <c r="Q351" s="449"/>
      <c r="R351" s="449"/>
      <c r="S351" s="449"/>
      <c r="T351" s="449"/>
      <c r="U351" s="449"/>
    </row>
    <row r="352" spans="1:21" ht="18.75">
      <c r="A352" s="459">
        <v>351</v>
      </c>
      <c r="B352" s="87" t="s">
        <v>852</v>
      </c>
      <c r="C352" s="86" t="s">
        <v>305</v>
      </c>
      <c r="D352" s="460">
        <v>4</v>
      </c>
      <c r="E352" s="461"/>
      <c r="F352" s="462"/>
      <c r="G352" s="463">
        <v>0</v>
      </c>
      <c r="H352" s="464">
        <v>0</v>
      </c>
      <c r="I352" s="80"/>
      <c r="J352" s="80"/>
      <c r="K352" s="449"/>
      <c r="L352" s="449"/>
      <c r="M352" s="449"/>
      <c r="N352" s="449"/>
      <c r="O352" s="449"/>
      <c r="P352" s="449"/>
      <c r="Q352" s="449"/>
      <c r="R352" s="449"/>
      <c r="S352" s="449"/>
      <c r="T352" s="449"/>
      <c r="U352" s="449"/>
    </row>
    <row r="353" spans="1:21" ht="18.75">
      <c r="A353" s="459">
        <v>352</v>
      </c>
      <c r="B353" s="87" t="s">
        <v>853</v>
      </c>
      <c r="C353" s="86" t="s">
        <v>305</v>
      </c>
      <c r="D353" s="460">
        <v>4</v>
      </c>
      <c r="E353" s="461"/>
      <c r="F353" s="462"/>
      <c r="G353" s="463">
        <v>0</v>
      </c>
      <c r="H353" s="464">
        <v>0</v>
      </c>
      <c r="I353" s="80"/>
      <c r="J353" s="80"/>
      <c r="K353" s="449"/>
      <c r="L353" s="449"/>
      <c r="M353" s="449"/>
      <c r="N353" s="449"/>
      <c r="O353" s="449"/>
      <c r="P353" s="449"/>
      <c r="Q353" s="449"/>
      <c r="R353" s="449"/>
      <c r="S353" s="449"/>
      <c r="T353" s="449"/>
      <c r="U353" s="449"/>
    </row>
    <row r="354" spans="1:21" ht="37.5">
      <c r="A354" s="459">
        <v>353</v>
      </c>
      <c r="B354" s="76" t="s">
        <v>271</v>
      </c>
      <c r="C354" s="77" t="s">
        <v>305</v>
      </c>
      <c r="D354" s="460">
        <v>24</v>
      </c>
      <c r="E354" s="461"/>
      <c r="F354" s="462"/>
      <c r="G354" s="463">
        <v>0</v>
      </c>
      <c r="H354" s="464">
        <v>0</v>
      </c>
      <c r="I354" s="80"/>
      <c r="J354" s="80"/>
      <c r="K354" s="449"/>
      <c r="L354" s="449"/>
      <c r="M354" s="449"/>
      <c r="N354" s="449"/>
      <c r="O354" s="449"/>
      <c r="P354" s="449"/>
      <c r="Q354" s="449"/>
      <c r="R354" s="449"/>
      <c r="S354" s="449"/>
      <c r="T354" s="449"/>
      <c r="U354" s="449"/>
    </row>
    <row r="355" spans="1:21" ht="18.75">
      <c r="A355" s="459">
        <v>354</v>
      </c>
      <c r="B355" s="87" t="s">
        <v>854</v>
      </c>
      <c r="C355" s="86" t="s">
        <v>305</v>
      </c>
      <c r="D355" s="489">
        <v>30</v>
      </c>
      <c r="E355" s="461"/>
      <c r="F355" s="462"/>
      <c r="G355" s="463">
        <v>0</v>
      </c>
      <c r="H355" s="464">
        <v>0</v>
      </c>
      <c r="I355" s="80"/>
      <c r="J355" s="80"/>
      <c r="K355" s="449"/>
      <c r="L355" s="449"/>
      <c r="M355" s="449"/>
      <c r="N355" s="449"/>
      <c r="O355" s="449"/>
      <c r="P355" s="449"/>
      <c r="Q355" s="449"/>
      <c r="R355" s="449"/>
      <c r="S355" s="449"/>
      <c r="T355" s="449"/>
      <c r="U355" s="449"/>
    </row>
    <row r="356" spans="1:21" ht="18.75">
      <c r="A356" s="459">
        <v>355</v>
      </c>
      <c r="B356" s="87" t="s">
        <v>855</v>
      </c>
      <c r="C356" s="86" t="s">
        <v>305</v>
      </c>
      <c r="D356" s="489">
        <v>30</v>
      </c>
      <c r="E356" s="461"/>
      <c r="F356" s="462"/>
      <c r="G356" s="463">
        <v>0</v>
      </c>
      <c r="H356" s="464">
        <v>0</v>
      </c>
      <c r="I356" s="80"/>
      <c r="J356" s="80"/>
      <c r="K356" s="449"/>
      <c r="L356" s="449"/>
      <c r="M356" s="449"/>
      <c r="N356" s="449"/>
      <c r="O356" s="449"/>
      <c r="P356" s="449"/>
      <c r="Q356" s="449"/>
      <c r="R356" s="449"/>
      <c r="S356" s="449"/>
      <c r="T356" s="449"/>
      <c r="U356" s="449"/>
    </row>
    <row r="357" spans="1:21" ht="37.5">
      <c r="A357" s="459">
        <v>356</v>
      </c>
      <c r="B357" s="76" t="s">
        <v>272</v>
      </c>
      <c r="C357" s="77" t="s">
        <v>305</v>
      </c>
      <c r="D357" s="460">
        <v>100</v>
      </c>
      <c r="E357" s="461"/>
      <c r="F357" s="462"/>
      <c r="G357" s="463">
        <v>0</v>
      </c>
      <c r="H357" s="464">
        <v>0</v>
      </c>
      <c r="I357" s="80"/>
      <c r="J357" s="80"/>
      <c r="K357" s="449"/>
      <c r="L357" s="449"/>
      <c r="M357" s="449"/>
      <c r="N357" s="449"/>
      <c r="O357" s="449"/>
      <c r="P357" s="449"/>
      <c r="Q357" s="449"/>
      <c r="R357" s="449"/>
      <c r="S357" s="449"/>
      <c r="T357" s="449"/>
      <c r="U357" s="449"/>
    </row>
    <row r="358" spans="1:21" ht="37.5">
      <c r="A358" s="459">
        <v>357</v>
      </c>
      <c r="B358" s="76" t="s">
        <v>273</v>
      </c>
      <c r="C358" s="77" t="s">
        <v>305</v>
      </c>
      <c r="D358" s="460">
        <v>100</v>
      </c>
      <c r="E358" s="461"/>
      <c r="F358" s="462"/>
      <c r="G358" s="463">
        <v>0</v>
      </c>
      <c r="H358" s="464">
        <v>0</v>
      </c>
      <c r="I358" s="80"/>
      <c r="J358" s="80"/>
      <c r="K358" s="449"/>
      <c r="L358" s="449"/>
      <c r="M358" s="449"/>
      <c r="N358" s="449"/>
      <c r="O358" s="449"/>
      <c r="P358" s="449"/>
      <c r="Q358" s="449"/>
      <c r="R358" s="449"/>
      <c r="S358" s="449"/>
      <c r="T358" s="449"/>
      <c r="U358" s="449"/>
    </row>
    <row r="359" spans="1:21" ht="37.5">
      <c r="A359" s="459">
        <v>358</v>
      </c>
      <c r="B359" s="76" t="s">
        <v>274</v>
      </c>
      <c r="C359" s="77" t="s">
        <v>305</v>
      </c>
      <c r="D359" s="460">
        <v>20</v>
      </c>
      <c r="E359" s="461"/>
      <c r="F359" s="462"/>
      <c r="G359" s="463">
        <v>0</v>
      </c>
      <c r="H359" s="464">
        <v>0</v>
      </c>
      <c r="I359" s="80"/>
      <c r="J359" s="80"/>
      <c r="K359" s="449"/>
      <c r="L359" s="449"/>
      <c r="M359" s="449"/>
      <c r="N359" s="449"/>
      <c r="O359" s="449"/>
      <c r="P359" s="449"/>
      <c r="Q359" s="449"/>
      <c r="R359" s="449"/>
      <c r="S359" s="449"/>
      <c r="T359" s="449"/>
      <c r="U359" s="449"/>
    </row>
    <row r="360" spans="1:21" ht="37.5">
      <c r="A360" s="459">
        <v>359</v>
      </c>
      <c r="B360" s="76" t="s">
        <v>275</v>
      </c>
      <c r="C360" s="77" t="s">
        <v>305</v>
      </c>
      <c r="D360" s="460">
        <v>20</v>
      </c>
      <c r="E360" s="461"/>
      <c r="F360" s="462"/>
      <c r="G360" s="463">
        <v>0</v>
      </c>
      <c r="H360" s="464">
        <v>0</v>
      </c>
      <c r="I360" s="80"/>
      <c r="J360" s="80"/>
      <c r="K360" s="449"/>
      <c r="L360" s="449"/>
      <c r="M360" s="449"/>
      <c r="N360" s="449"/>
      <c r="O360" s="449"/>
      <c r="P360" s="449"/>
      <c r="Q360" s="449"/>
      <c r="R360" s="449"/>
      <c r="S360" s="449"/>
      <c r="T360" s="449"/>
      <c r="U360" s="449"/>
    </row>
    <row r="361" spans="1:21" ht="37.5">
      <c r="A361" s="459">
        <v>360</v>
      </c>
      <c r="B361" s="76" t="s">
        <v>276</v>
      </c>
      <c r="C361" s="77" t="s">
        <v>305</v>
      </c>
      <c r="D361" s="460">
        <v>4</v>
      </c>
      <c r="E361" s="461"/>
      <c r="F361" s="462"/>
      <c r="G361" s="463">
        <v>0</v>
      </c>
      <c r="H361" s="464">
        <v>0</v>
      </c>
      <c r="I361" s="80"/>
      <c r="J361" s="80"/>
      <c r="K361" s="449"/>
      <c r="L361" s="449"/>
      <c r="M361" s="449"/>
      <c r="N361" s="449"/>
      <c r="O361" s="449"/>
      <c r="P361" s="449"/>
      <c r="Q361" s="449"/>
      <c r="R361" s="449"/>
      <c r="S361" s="449"/>
      <c r="T361" s="449"/>
      <c r="U361" s="449"/>
    </row>
    <row r="362" spans="1:21" ht="18.75">
      <c r="A362" s="459">
        <v>361</v>
      </c>
      <c r="B362" s="76" t="s">
        <v>277</v>
      </c>
      <c r="C362" s="77" t="s">
        <v>305</v>
      </c>
      <c r="D362" s="460">
        <v>12</v>
      </c>
      <c r="E362" s="461"/>
      <c r="F362" s="462"/>
      <c r="G362" s="463">
        <v>0</v>
      </c>
      <c r="H362" s="464">
        <v>0</v>
      </c>
      <c r="I362" s="80"/>
      <c r="J362" s="80"/>
      <c r="K362" s="449"/>
      <c r="L362" s="449"/>
      <c r="M362" s="449"/>
      <c r="N362" s="449"/>
      <c r="O362" s="449"/>
      <c r="P362" s="449"/>
      <c r="Q362" s="449"/>
      <c r="R362" s="449"/>
      <c r="S362" s="449"/>
      <c r="T362" s="449"/>
      <c r="U362" s="449"/>
    </row>
    <row r="363" spans="1:21" ht="18.75">
      <c r="A363" s="459">
        <v>362</v>
      </c>
      <c r="B363" s="87" t="s">
        <v>856</v>
      </c>
      <c r="C363" s="86" t="s">
        <v>305</v>
      </c>
      <c r="D363" s="460">
        <v>4</v>
      </c>
      <c r="E363" s="461"/>
      <c r="F363" s="462"/>
      <c r="G363" s="463">
        <v>0</v>
      </c>
      <c r="H363" s="464">
        <v>0</v>
      </c>
      <c r="I363" s="80"/>
      <c r="J363" s="80"/>
      <c r="K363" s="449"/>
      <c r="L363" s="449"/>
      <c r="M363" s="449"/>
      <c r="N363" s="449"/>
      <c r="O363" s="449"/>
      <c r="P363" s="449"/>
      <c r="Q363" s="449"/>
      <c r="R363" s="449"/>
      <c r="S363" s="449"/>
      <c r="T363" s="449"/>
      <c r="U363" s="449"/>
    </row>
    <row r="364" spans="1:21" ht="18.75">
      <c r="A364" s="459">
        <v>363</v>
      </c>
      <c r="B364" s="76" t="s">
        <v>278</v>
      </c>
      <c r="C364" s="77" t="s">
        <v>305</v>
      </c>
      <c r="D364" s="460">
        <v>16</v>
      </c>
      <c r="E364" s="461"/>
      <c r="F364" s="462"/>
      <c r="G364" s="463">
        <v>0</v>
      </c>
      <c r="H364" s="464">
        <v>0</v>
      </c>
      <c r="I364" s="80"/>
      <c r="J364" s="80"/>
      <c r="K364" s="449"/>
      <c r="L364" s="449"/>
      <c r="M364" s="449"/>
      <c r="N364" s="449"/>
      <c r="O364" s="449"/>
      <c r="P364" s="449"/>
      <c r="Q364" s="449"/>
      <c r="R364" s="449"/>
      <c r="S364" s="449"/>
      <c r="T364" s="449"/>
      <c r="U364" s="449"/>
    </row>
    <row r="365" spans="1:21" ht="18.75">
      <c r="A365" s="459">
        <v>364</v>
      </c>
      <c r="B365" s="87" t="s">
        <v>857</v>
      </c>
      <c r="C365" s="86" t="s">
        <v>305</v>
      </c>
      <c r="D365" s="460">
        <v>4</v>
      </c>
      <c r="E365" s="461"/>
      <c r="F365" s="462"/>
      <c r="G365" s="463">
        <v>0</v>
      </c>
      <c r="H365" s="464">
        <v>0</v>
      </c>
      <c r="I365" s="80"/>
      <c r="J365" s="80"/>
      <c r="K365" s="449"/>
      <c r="L365" s="449"/>
      <c r="M365" s="449"/>
      <c r="N365" s="449"/>
      <c r="O365" s="449"/>
      <c r="P365" s="449"/>
      <c r="Q365" s="449"/>
      <c r="R365" s="449"/>
      <c r="S365" s="449"/>
      <c r="T365" s="449"/>
      <c r="U365" s="449"/>
    </row>
    <row r="366" spans="1:21" ht="18.75">
      <c r="A366" s="459">
        <v>365</v>
      </c>
      <c r="B366" s="87" t="s">
        <v>858</v>
      </c>
      <c r="C366" s="86" t="s">
        <v>305</v>
      </c>
      <c r="D366" s="460">
        <v>4</v>
      </c>
      <c r="E366" s="461"/>
      <c r="F366" s="462"/>
      <c r="G366" s="463">
        <v>0</v>
      </c>
      <c r="H366" s="464">
        <v>0</v>
      </c>
      <c r="I366" s="80"/>
      <c r="J366" s="80"/>
      <c r="K366" s="449"/>
      <c r="L366" s="449"/>
      <c r="M366" s="449"/>
      <c r="N366" s="449"/>
      <c r="O366" s="449"/>
      <c r="P366" s="449"/>
      <c r="Q366" s="449"/>
      <c r="R366" s="449"/>
      <c r="S366" s="449"/>
      <c r="T366" s="449"/>
      <c r="U366" s="449"/>
    </row>
    <row r="367" spans="1:21" ht="37.5">
      <c r="A367" s="459">
        <v>366</v>
      </c>
      <c r="B367" s="76" t="s">
        <v>279</v>
      </c>
      <c r="C367" s="77" t="s">
        <v>305</v>
      </c>
      <c r="D367" s="460">
        <v>20</v>
      </c>
      <c r="E367" s="461"/>
      <c r="F367" s="462"/>
      <c r="G367" s="463">
        <v>0</v>
      </c>
      <c r="H367" s="464">
        <v>0</v>
      </c>
      <c r="I367" s="80"/>
      <c r="J367" s="80"/>
      <c r="K367" s="449"/>
      <c r="L367" s="449"/>
      <c r="M367" s="449"/>
      <c r="N367" s="449"/>
      <c r="O367" s="449"/>
      <c r="P367" s="449"/>
      <c r="Q367" s="449"/>
      <c r="R367" s="449"/>
      <c r="S367" s="449"/>
      <c r="T367" s="449"/>
      <c r="U367" s="449"/>
    </row>
    <row r="368" spans="1:21" ht="18.75">
      <c r="A368" s="459">
        <v>367</v>
      </c>
      <c r="B368" s="87" t="s">
        <v>859</v>
      </c>
      <c r="C368" s="86" t="s">
        <v>305</v>
      </c>
      <c r="D368" s="460">
        <v>4</v>
      </c>
      <c r="E368" s="461"/>
      <c r="F368" s="462"/>
      <c r="G368" s="463">
        <v>0</v>
      </c>
      <c r="H368" s="464">
        <v>0</v>
      </c>
      <c r="I368" s="80"/>
      <c r="J368" s="80"/>
      <c r="K368" s="449"/>
      <c r="L368" s="449"/>
      <c r="M368" s="449"/>
      <c r="N368" s="449"/>
      <c r="O368" s="449"/>
      <c r="P368" s="449"/>
      <c r="Q368" s="449"/>
      <c r="R368" s="449"/>
      <c r="S368" s="449"/>
      <c r="T368" s="449"/>
      <c r="U368" s="449"/>
    </row>
    <row r="369" spans="1:21" ht="37.5">
      <c r="A369" s="459">
        <v>368</v>
      </c>
      <c r="B369" s="76" t="s">
        <v>280</v>
      </c>
      <c r="C369" s="77" t="s">
        <v>305</v>
      </c>
      <c r="D369" s="460">
        <v>20</v>
      </c>
      <c r="E369" s="461"/>
      <c r="F369" s="462"/>
      <c r="G369" s="463">
        <v>0</v>
      </c>
      <c r="H369" s="464">
        <v>0</v>
      </c>
      <c r="I369" s="80"/>
      <c r="J369" s="80"/>
      <c r="K369" s="449"/>
      <c r="L369" s="449"/>
      <c r="M369" s="449"/>
      <c r="N369" s="449"/>
      <c r="O369" s="449"/>
      <c r="P369" s="449"/>
      <c r="Q369" s="449"/>
      <c r="R369" s="449"/>
      <c r="S369" s="449"/>
      <c r="T369" s="449"/>
      <c r="U369" s="449"/>
    </row>
    <row r="370" spans="1:21" ht="37.5">
      <c r="A370" s="459">
        <v>369</v>
      </c>
      <c r="B370" s="76" t="s">
        <v>281</v>
      </c>
      <c r="C370" s="77" t="s">
        <v>305</v>
      </c>
      <c r="D370" s="460">
        <v>20</v>
      </c>
      <c r="E370" s="461"/>
      <c r="F370" s="462"/>
      <c r="G370" s="463">
        <v>0</v>
      </c>
      <c r="H370" s="464">
        <v>0</v>
      </c>
      <c r="I370" s="80"/>
      <c r="J370" s="80"/>
      <c r="K370" s="449"/>
      <c r="L370" s="449"/>
      <c r="M370" s="449"/>
      <c r="N370" s="449"/>
      <c r="O370" s="449"/>
      <c r="P370" s="449"/>
      <c r="Q370" s="449"/>
      <c r="R370" s="449"/>
      <c r="S370" s="449"/>
      <c r="T370" s="449"/>
      <c r="U370" s="449"/>
    </row>
    <row r="371" spans="1:21" ht="18.75">
      <c r="A371" s="459">
        <v>370</v>
      </c>
      <c r="B371" s="87" t="s">
        <v>860</v>
      </c>
      <c r="C371" s="86" t="s">
        <v>305</v>
      </c>
      <c r="D371" s="460">
        <v>4</v>
      </c>
      <c r="E371" s="461"/>
      <c r="F371" s="462"/>
      <c r="G371" s="463">
        <v>0</v>
      </c>
      <c r="H371" s="464">
        <v>0</v>
      </c>
      <c r="I371" s="80"/>
      <c r="J371" s="80"/>
      <c r="K371" s="449"/>
      <c r="L371" s="449"/>
      <c r="M371" s="449"/>
      <c r="N371" s="449"/>
      <c r="O371" s="449"/>
      <c r="P371" s="449"/>
      <c r="Q371" s="449"/>
      <c r="R371" s="449"/>
      <c r="S371" s="449"/>
      <c r="T371" s="449"/>
      <c r="U371" s="449"/>
    </row>
    <row r="372" spans="1:21" ht="37.5">
      <c r="A372" s="459">
        <v>371</v>
      </c>
      <c r="B372" s="76" t="s">
        <v>282</v>
      </c>
      <c r="C372" s="77" t="s">
        <v>305</v>
      </c>
      <c r="D372" s="460">
        <v>20</v>
      </c>
      <c r="E372" s="461"/>
      <c r="F372" s="462"/>
      <c r="G372" s="463">
        <v>0</v>
      </c>
      <c r="H372" s="464">
        <v>0</v>
      </c>
      <c r="I372" s="80"/>
      <c r="J372" s="80"/>
      <c r="K372" s="449"/>
      <c r="L372" s="449"/>
      <c r="M372" s="449"/>
      <c r="N372" s="449"/>
      <c r="O372" s="449"/>
      <c r="P372" s="449"/>
      <c r="Q372" s="449"/>
      <c r="R372" s="449"/>
      <c r="S372" s="449"/>
      <c r="T372" s="449"/>
      <c r="U372" s="449"/>
    </row>
    <row r="373" spans="1:21" ht="18.75">
      <c r="A373" s="459">
        <v>372</v>
      </c>
      <c r="B373" s="87" t="s">
        <v>861</v>
      </c>
      <c r="C373" s="86" t="s">
        <v>305</v>
      </c>
      <c r="D373" s="460">
        <v>4</v>
      </c>
      <c r="E373" s="461"/>
      <c r="F373" s="462"/>
      <c r="G373" s="463">
        <v>0</v>
      </c>
      <c r="H373" s="464">
        <v>0</v>
      </c>
      <c r="I373" s="80"/>
      <c r="J373" s="80"/>
      <c r="K373" s="449"/>
      <c r="L373" s="449"/>
      <c r="M373" s="449"/>
      <c r="N373" s="449"/>
      <c r="O373" s="449"/>
      <c r="P373" s="449"/>
      <c r="Q373" s="449"/>
      <c r="R373" s="449"/>
      <c r="S373" s="449"/>
      <c r="T373" s="449"/>
      <c r="U373" s="449"/>
    </row>
    <row r="374" spans="1:21" ht="18.75">
      <c r="A374" s="459">
        <v>373</v>
      </c>
      <c r="B374" s="87" t="s">
        <v>862</v>
      </c>
      <c r="C374" s="86" t="s">
        <v>305</v>
      </c>
      <c r="D374" s="460">
        <v>4</v>
      </c>
      <c r="E374" s="461"/>
      <c r="F374" s="462"/>
      <c r="G374" s="463">
        <v>0</v>
      </c>
      <c r="H374" s="464">
        <v>0</v>
      </c>
      <c r="I374" s="80"/>
      <c r="J374" s="80"/>
      <c r="K374" s="449"/>
      <c r="L374" s="449"/>
      <c r="M374" s="449"/>
      <c r="N374" s="449"/>
      <c r="O374" s="449"/>
      <c r="P374" s="449"/>
      <c r="Q374" s="449"/>
      <c r="R374" s="449"/>
      <c r="S374" s="449"/>
      <c r="T374" s="449"/>
      <c r="U374" s="449"/>
    </row>
    <row r="375" spans="1:21" ht="18.75">
      <c r="A375" s="459">
        <v>374</v>
      </c>
      <c r="B375" s="87" t="s">
        <v>863</v>
      </c>
      <c r="C375" s="86" t="s">
        <v>305</v>
      </c>
      <c r="D375" s="460">
        <v>4</v>
      </c>
      <c r="E375" s="461"/>
      <c r="F375" s="462"/>
      <c r="G375" s="463">
        <v>0</v>
      </c>
      <c r="H375" s="464">
        <v>0</v>
      </c>
      <c r="I375" s="80"/>
      <c r="J375" s="80"/>
      <c r="K375" s="449"/>
      <c r="L375" s="449"/>
      <c r="M375" s="449"/>
      <c r="N375" s="449"/>
      <c r="O375" s="449"/>
      <c r="P375" s="449"/>
      <c r="Q375" s="449"/>
      <c r="R375" s="449"/>
      <c r="S375" s="449"/>
      <c r="T375" s="449"/>
      <c r="U375" s="449"/>
    </row>
    <row r="376" spans="1:21" ht="18.75">
      <c r="A376" s="459">
        <v>375</v>
      </c>
      <c r="B376" s="87" t="s">
        <v>864</v>
      </c>
      <c r="C376" s="86" t="s">
        <v>305</v>
      </c>
      <c r="D376" s="460">
        <v>4</v>
      </c>
      <c r="E376" s="461"/>
      <c r="F376" s="462"/>
      <c r="G376" s="463">
        <v>0</v>
      </c>
      <c r="H376" s="464">
        <v>0</v>
      </c>
      <c r="I376" s="80"/>
      <c r="J376" s="80"/>
      <c r="K376" s="449"/>
      <c r="L376" s="449"/>
      <c r="M376" s="449"/>
      <c r="N376" s="449"/>
      <c r="O376" s="449"/>
      <c r="P376" s="449"/>
      <c r="Q376" s="449"/>
      <c r="R376" s="449"/>
      <c r="S376" s="449"/>
      <c r="T376" s="449"/>
      <c r="U376" s="449"/>
    </row>
    <row r="377" spans="1:21" ht="37.5">
      <c r="A377" s="450">
        <v>376</v>
      </c>
      <c r="B377" s="451" t="s">
        <v>283</v>
      </c>
      <c r="C377" s="452" t="s">
        <v>305</v>
      </c>
      <c r="D377" s="453">
        <v>1200</v>
      </c>
      <c r="E377" s="454">
        <v>1110</v>
      </c>
      <c r="F377" s="455">
        <v>0</v>
      </c>
      <c r="G377" s="456">
        <v>1110</v>
      </c>
      <c r="H377" s="457">
        <v>1332000</v>
      </c>
      <c r="I377" s="458" t="s">
        <v>1385</v>
      </c>
      <c r="J377" s="458" t="s">
        <v>631</v>
      </c>
      <c r="K377" s="449"/>
      <c r="L377" s="449"/>
      <c r="M377" s="449"/>
      <c r="N377" s="449"/>
      <c r="O377" s="449"/>
      <c r="P377" s="449"/>
      <c r="Q377" s="449"/>
      <c r="R377" s="449"/>
      <c r="S377" s="449"/>
      <c r="T377" s="449"/>
      <c r="U377" s="449"/>
    </row>
    <row r="378" spans="1:21" ht="37.5">
      <c r="A378" s="450">
        <v>377</v>
      </c>
      <c r="B378" s="451" t="s">
        <v>284</v>
      </c>
      <c r="C378" s="452" t="s">
        <v>305</v>
      </c>
      <c r="D378" s="453">
        <v>1600</v>
      </c>
      <c r="E378" s="454">
        <v>1341</v>
      </c>
      <c r="F378" s="455">
        <v>0</v>
      </c>
      <c r="G378" s="456">
        <v>1341</v>
      </c>
      <c r="H378" s="457">
        <v>2145600</v>
      </c>
      <c r="I378" s="458" t="s">
        <v>1385</v>
      </c>
      <c r="J378" s="458" t="s">
        <v>631</v>
      </c>
      <c r="K378" s="449"/>
      <c r="L378" s="449"/>
      <c r="M378" s="449"/>
      <c r="N378" s="449"/>
      <c r="O378" s="449"/>
      <c r="P378" s="449"/>
      <c r="Q378" s="449"/>
      <c r="R378" s="449"/>
      <c r="S378" s="449"/>
      <c r="T378" s="449"/>
      <c r="U378" s="449"/>
    </row>
    <row r="379" spans="1:21" ht="37.5">
      <c r="A379" s="450">
        <v>378</v>
      </c>
      <c r="B379" s="451" t="s">
        <v>285</v>
      </c>
      <c r="C379" s="452" t="s">
        <v>305</v>
      </c>
      <c r="D379" s="453">
        <v>800</v>
      </c>
      <c r="E379" s="454">
        <v>1583</v>
      </c>
      <c r="F379" s="455">
        <v>0</v>
      </c>
      <c r="G379" s="456">
        <v>1583</v>
      </c>
      <c r="H379" s="457">
        <v>1266400</v>
      </c>
      <c r="I379" s="458" t="s">
        <v>1385</v>
      </c>
      <c r="J379" s="458" t="s">
        <v>631</v>
      </c>
      <c r="K379" s="449"/>
      <c r="L379" s="449"/>
      <c r="M379" s="449"/>
      <c r="N379" s="449"/>
      <c r="O379" s="449"/>
      <c r="P379" s="449"/>
      <c r="Q379" s="449"/>
      <c r="R379" s="449"/>
      <c r="S379" s="449"/>
      <c r="T379" s="449"/>
      <c r="U379" s="449"/>
    </row>
    <row r="380" spans="1:21" ht="18.75">
      <c r="A380" s="459">
        <v>379</v>
      </c>
      <c r="B380" s="451" t="s">
        <v>286</v>
      </c>
      <c r="C380" s="478" t="s">
        <v>305</v>
      </c>
      <c r="D380" s="453">
        <v>288</v>
      </c>
      <c r="E380" s="454"/>
      <c r="F380" s="455"/>
      <c r="G380" s="479"/>
      <c r="H380" s="480"/>
      <c r="I380" s="80"/>
      <c r="J380" s="80"/>
      <c r="K380" s="449"/>
      <c r="L380" s="449"/>
      <c r="M380" s="449"/>
      <c r="N380" s="449"/>
      <c r="O380" s="449"/>
      <c r="P380" s="449"/>
      <c r="Q380" s="449"/>
      <c r="R380" s="449"/>
      <c r="S380" s="449"/>
      <c r="T380" s="449"/>
      <c r="U380" s="449"/>
    </row>
    <row r="381" spans="1:21" ht="18.75">
      <c r="A381" s="459">
        <v>380</v>
      </c>
      <c r="B381" s="451" t="s">
        <v>287</v>
      </c>
      <c r="C381" s="478" t="s">
        <v>305</v>
      </c>
      <c r="D381" s="453">
        <v>288</v>
      </c>
      <c r="E381" s="454"/>
      <c r="F381" s="455"/>
      <c r="G381" s="479"/>
      <c r="H381" s="480"/>
      <c r="I381" s="80"/>
      <c r="J381" s="80"/>
      <c r="K381" s="449"/>
      <c r="L381" s="449"/>
      <c r="M381" s="449"/>
      <c r="N381" s="449"/>
      <c r="O381" s="449"/>
      <c r="P381" s="449"/>
      <c r="Q381" s="449"/>
      <c r="R381" s="449"/>
      <c r="S381" s="449"/>
      <c r="T381" s="449"/>
      <c r="U381" s="449"/>
    </row>
    <row r="382" spans="1:21" ht="18.75">
      <c r="A382" s="459">
        <v>381</v>
      </c>
      <c r="B382" s="451" t="s">
        <v>288</v>
      </c>
      <c r="C382" s="478" t="s">
        <v>305</v>
      </c>
      <c r="D382" s="453">
        <v>288</v>
      </c>
      <c r="E382" s="454"/>
      <c r="F382" s="455"/>
      <c r="G382" s="479"/>
      <c r="H382" s="480"/>
      <c r="I382" s="80"/>
      <c r="J382" s="80"/>
      <c r="K382" s="449"/>
      <c r="L382" s="449"/>
      <c r="M382" s="449"/>
      <c r="N382" s="449"/>
      <c r="O382" s="449"/>
      <c r="P382" s="449"/>
      <c r="Q382" s="449"/>
      <c r="R382" s="449"/>
      <c r="S382" s="449"/>
      <c r="T382" s="449"/>
      <c r="U382" s="449"/>
    </row>
    <row r="383" spans="1:21" ht="18.75">
      <c r="A383" s="450">
        <v>382</v>
      </c>
      <c r="B383" s="451" t="s">
        <v>289</v>
      </c>
      <c r="C383" s="452" t="s">
        <v>305</v>
      </c>
      <c r="D383" s="453">
        <v>1600</v>
      </c>
      <c r="E383" s="454">
        <v>1737</v>
      </c>
      <c r="F383" s="455">
        <v>0</v>
      </c>
      <c r="G383" s="456">
        <v>1737</v>
      </c>
      <c r="H383" s="457">
        <v>2779200</v>
      </c>
      <c r="I383" s="458" t="s">
        <v>1373</v>
      </c>
      <c r="J383" s="458" t="s">
        <v>1386</v>
      </c>
      <c r="K383" s="449"/>
      <c r="L383" s="449"/>
      <c r="M383" s="449"/>
      <c r="N383" s="449"/>
      <c r="O383" s="449"/>
      <c r="P383" s="449"/>
      <c r="Q383" s="449"/>
      <c r="R383" s="449"/>
      <c r="S383" s="449"/>
      <c r="T383" s="449"/>
      <c r="U383" s="449"/>
    </row>
    <row r="384" spans="1:21" ht="18.75">
      <c r="A384" s="450">
        <v>383</v>
      </c>
      <c r="B384" s="451" t="s">
        <v>290</v>
      </c>
      <c r="C384" s="452" t="s">
        <v>305</v>
      </c>
      <c r="D384" s="453">
        <v>1600</v>
      </c>
      <c r="E384" s="454">
        <v>2185</v>
      </c>
      <c r="F384" s="455">
        <v>0</v>
      </c>
      <c r="G384" s="456">
        <v>2185</v>
      </c>
      <c r="H384" s="457">
        <v>3496000</v>
      </c>
      <c r="I384" s="458" t="s">
        <v>1373</v>
      </c>
      <c r="J384" s="458" t="s">
        <v>1386</v>
      </c>
      <c r="K384" s="449"/>
      <c r="L384" s="449"/>
      <c r="M384" s="449"/>
      <c r="N384" s="449"/>
      <c r="O384" s="449"/>
      <c r="P384" s="449"/>
      <c r="Q384" s="449"/>
      <c r="R384" s="449"/>
      <c r="S384" s="449"/>
      <c r="T384" s="449"/>
      <c r="U384" s="449"/>
    </row>
    <row r="385" spans="1:21" ht="18.75">
      <c r="A385" s="450">
        <v>384</v>
      </c>
      <c r="B385" s="451" t="s">
        <v>291</v>
      </c>
      <c r="C385" s="452" t="s">
        <v>305</v>
      </c>
      <c r="D385" s="453">
        <v>1600</v>
      </c>
      <c r="E385" s="454">
        <v>2826</v>
      </c>
      <c r="F385" s="455">
        <v>0</v>
      </c>
      <c r="G385" s="456">
        <v>2826</v>
      </c>
      <c r="H385" s="457">
        <v>4521600</v>
      </c>
      <c r="I385" s="458" t="s">
        <v>1373</v>
      </c>
      <c r="J385" s="458" t="s">
        <v>1386</v>
      </c>
      <c r="K385" s="449"/>
      <c r="L385" s="449"/>
      <c r="M385" s="449"/>
      <c r="N385" s="449"/>
      <c r="O385" s="449"/>
      <c r="P385" s="449"/>
      <c r="Q385" s="449"/>
      <c r="R385" s="449"/>
      <c r="S385" s="449"/>
      <c r="T385" s="449"/>
      <c r="U385" s="449"/>
    </row>
    <row r="386" spans="1:21" ht="18.75">
      <c r="A386" s="459">
        <v>385</v>
      </c>
      <c r="B386" s="76" t="s">
        <v>294</v>
      </c>
      <c r="C386" s="77" t="s">
        <v>305</v>
      </c>
      <c r="D386" s="460">
        <v>288</v>
      </c>
      <c r="E386" s="461"/>
      <c r="F386" s="462"/>
      <c r="G386" s="463">
        <v>0</v>
      </c>
      <c r="H386" s="464">
        <v>0</v>
      </c>
      <c r="I386" s="80"/>
      <c r="J386" s="80"/>
      <c r="K386" s="449"/>
      <c r="L386" s="449"/>
      <c r="M386" s="449"/>
      <c r="N386" s="449"/>
      <c r="O386" s="449"/>
      <c r="P386" s="449"/>
      <c r="Q386" s="449"/>
      <c r="R386" s="449"/>
      <c r="S386" s="449"/>
      <c r="T386" s="449"/>
      <c r="U386" s="449"/>
    </row>
    <row r="387" spans="1:21" ht="18.75">
      <c r="A387" s="459">
        <v>386</v>
      </c>
      <c r="B387" s="76" t="s">
        <v>295</v>
      </c>
      <c r="C387" s="77" t="s">
        <v>305</v>
      </c>
      <c r="D387" s="460">
        <v>96</v>
      </c>
      <c r="E387" s="461"/>
      <c r="F387" s="462"/>
      <c r="G387" s="463">
        <v>0</v>
      </c>
      <c r="H387" s="464">
        <v>0</v>
      </c>
      <c r="I387" s="80"/>
      <c r="J387" s="80"/>
      <c r="K387" s="449"/>
      <c r="L387" s="449"/>
      <c r="M387" s="449"/>
      <c r="N387" s="449"/>
      <c r="O387" s="449"/>
      <c r="P387" s="449"/>
      <c r="Q387" s="449"/>
      <c r="R387" s="449"/>
      <c r="S387" s="449"/>
      <c r="T387" s="449"/>
      <c r="U387" s="449"/>
    </row>
    <row r="388" spans="1:21" ht="18.75">
      <c r="A388" s="459">
        <v>387</v>
      </c>
      <c r="B388" s="76" t="s">
        <v>297</v>
      </c>
      <c r="C388" s="77" t="s">
        <v>305</v>
      </c>
      <c r="D388" s="460">
        <v>288</v>
      </c>
      <c r="E388" s="461"/>
      <c r="F388" s="462"/>
      <c r="G388" s="463">
        <v>0</v>
      </c>
      <c r="H388" s="464">
        <v>0</v>
      </c>
      <c r="I388" s="80"/>
      <c r="J388" s="80"/>
      <c r="K388" s="449"/>
      <c r="L388" s="449"/>
      <c r="M388" s="449"/>
      <c r="N388" s="449"/>
      <c r="O388" s="449"/>
      <c r="P388" s="449"/>
      <c r="Q388" s="449"/>
      <c r="R388" s="449"/>
      <c r="S388" s="449"/>
      <c r="T388" s="449"/>
      <c r="U388" s="449"/>
    </row>
    <row r="389" spans="1:21" ht="18.75">
      <c r="A389" s="459">
        <v>388</v>
      </c>
      <c r="B389" s="76" t="s">
        <v>299</v>
      </c>
      <c r="C389" s="77" t="s">
        <v>305</v>
      </c>
      <c r="D389" s="460">
        <v>48</v>
      </c>
      <c r="E389" s="461"/>
      <c r="F389" s="462"/>
      <c r="G389" s="463">
        <v>0</v>
      </c>
      <c r="H389" s="464">
        <v>0</v>
      </c>
      <c r="I389" s="80"/>
      <c r="J389" s="80"/>
      <c r="K389" s="449"/>
      <c r="L389" s="449"/>
      <c r="M389" s="449"/>
      <c r="N389" s="449"/>
      <c r="O389" s="449"/>
      <c r="P389" s="449"/>
      <c r="Q389" s="449"/>
      <c r="R389" s="449"/>
      <c r="S389" s="449"/>
      <c r="T389" s="449"/>
      <c r="U389" s="449"/>
    </row>
    <row r="390" spans="1:21" ht="18.75">
      <c r="A390" s="459">
        <v>389</v>
      </c>
      <c r="B390" s="76" t="s">
        <v>293</v>
      </c>
      <c r="C390" s="77" t="s">
        <v>305</v>
      </c>
      <c r="D390" s="460">
        <v>240</v>
      </c>
      <c r="E390" s="461"/>
      <c r="F390" s="462"/>
      <c r="G390" s="463">
        <v>0</v>
      </c>
      <c r="H390" s="464">
        <v>0</v>
      </c>
      <c r="I390" s="80"/>
      <c r="J390" s="80"/>
      <c r="K390" s="449"/>
      <c r="L390" s="449"/>
      <c r="M390" s="449"/>
      <c r="N390" s="449"/>
      <c r="O390" s="449"/>
      <c r="P390" s="449"/>
      <c r="Q390" s="449"/>
      <c r="R390" s="449"/>
      <c r="S390" s="449"/>
      <c r="T390" s="449"/>
      <c r="U390" s="449"/>
    </row>
    <row r="391" spans="1:21" ht="18.75">
      <c r="A391" s="459">
        <v>390</v>
      </c>
      <c r="B391" s="76" t="s">
        <v>296</v>
      </c>
      <c r="C391" s="77" t="s">
        <v>305</v>
      </c>
      <c r="D391" s="460">
        <v>240</v>
      </c>
      <c r="E391" s="461"/>
      <c r="F391" s="462"/>
      <c r="G391" s="463">
        <v>0</v>
      </c>
      <c r="H391" s="464">
        <v>0</v>
      </c>
      <c r="I391" s="80"/>
      <c r="J391" s="80"/>
      <c r="K391" s="449"/>
      <c r="L391" s="449"/>
      <c r="M391" s="449"/>
      <c r="N391" s="449"/>
      <c r="O391" s="449"/>
      <c r="P391" s="449"/>
      <c r="Q391" s="449"/>
      <c r="R391" s="449"/>
      <c r="S391" s="449"/>
      <c r="T391" s="449"/>
      <c r="U391" s="449"/>
    </row>
    <row r="392" spans="1:21" ht="18.75">
      <c r="A392" s="459">
        <v>391</v>
      </c>
      <c r="B392" s="87" t="s">
        <v>865</v>
      </c>
      <c r="C392" s="86" t="s">
        <v>305</v>
      </c>
      <c r="D392" s="460">
        <v>48</v>
      </c>
      <c r="E392" s="461"/>
      <c r="F392" s="462"/>
      <c r="G392" s="463">
        <v>0</v>
      </c>
      <c r="H392" s="464">
        <v>0</v>
      </c>
      <c r="I392" s="80"/>
      <c r="J392" s="80"/>
      <c r="K392" s="449"/>
      <c r="L392" s="449"/>
      <c r="M392" s="449"/>
      <c r="N392" s="449"/>
      <c r="O392" s="449"/>
      <c r="P392" s="449"/>
      <c r="Q392" s="449"/>
      <c r="R392" s="449"/>
      <c r="S392" s="449"/>
      <c r="T392" s="449"/>
      <c r="U392" s="449"/>
    </row>
    <row r="393" spans="1:21" ht="18.75">
      <c r="A393" s="459">
        <v>392</v>
      </c>
      <c r="B393" s="76" t="s">
        <v>298</v>
      </c>
      <c r="C393" s="77" t="s">
        <v>305</v>
      </c>
      <c r="D393" s="460">
        <v>96</v>
      </c>
      <c r="E393" s="461"/>
      <c r="F393" s="462"/>
      <c r="G393" s="463">
        <v>0</v>
      </c>
      <c r="H393" s="464">
        <v>0</v>
      </c>
      <c r="I393" s="80"/>
      <c r="J393" s="80"/>
      <c r="K393" s="449"/>
      <c r="L393" s="449"/>
      <c r="M393" s="449"/>
      <c r="N393" s="449"/>
      <c r="O393" s="449"/>
      <c r="P393" s="449"/>
      <c r="Q393" s="449"/>
      <c r="R393" s="449"/>
      <c r="S393" s="449"/>
      <c r="T393" s="449"/>
      <c r="U393" s="449"/>
    </row>
    <row r="394" spans="1:21" ht="18.75">
      <c r="A394" s="459">
        <v>393</v>
      </c>
      <c r="B394" s="87" t="s">
        <v>866</v>
      </c>
      <c r="C394" s="86" t="s">
        <v>305</v>
      </c>
      <c r="D394" s="460">
        <v>48</v>
      </c>
      <c r="E394" s="461"/>
      <c r="F394" s="462"/>
      <c r="G394" s="463">
        <v>0</v>
      </c>
      <c r="H394" s="464">
        <v>0</v>
      </c>
      <c r="I394" s="80"/>
      <c r="J394" s="80"/>
      <c r="K394" s="449"/>
      <c r="L394" s="449"/>
      <c r="M394" s="449"/>
      <c r="N394" s="449"/>
      <c r="O394" s="449"/>
      <c r="P394" s="449"/>
      <c r="Q394" s="449"/>
      <c r="R394" s="449"/>
      <c r="S394" s="449"/>
      <c r="T394" s="449"/>
      <c r="U394" s="449"/>
    </row>
    <row r="395" spans="1:21" ht="18.75">
      <c r="A395" s="459">
        <v>394</v>
      </c>
      <c r="B395" s="76" t="s">
        <v>300</v>
      </c>
      <c r="C395" s="77" t="s">
        <v>305</v>
      </c>
      <c r="D395" s="460">
        <v>80</v>
      </c>
      <c r="E395" s="461"/>
      <c r="F395" s="462"/>
      <c r="G395" s="463">
        <v>0</v>
      </c>
      <c r="H395" s="464">
        <v>0</v>
      </c>
      <c r="I395" s="80"/>
      <c r="J395" s="80"/>
      <c r="K395" s="449"/>
      <c r="L395" s="449"/>
      <c r="M395" s="449"/>
      <c r="N395" s="449"/>
      <c r="O395" s="449"/>
      <c r="P395" s="449"/>
      <c r="Q395" s="449"/>
      <c r="R395" s="449"/>
      <c r="S395" s="449"/>
      <c r="T395" s="449"/>
      <c r="U395" s="449"/>
    </row>
    <row r="396" spans="1:21" ht="18.75">
      <c r="A396" s="459">
        <v>395</v>
      </c>
      <c r="B396" s="76" t="s">
        <v>301</v>
      </c>
      <c r="C396" s="86" t="s">
        <v>903</v>
      </c>
      <c r="D396" s="460">
        <v>2000</v>
      </c>
      <c r="E396" s="461"/>
      <c r="F396" s="462"/>
      <c r="G396" s="463">
        <v>0</v>
      </c>
      <c r="H396" s="464">
        <v>0</v>
      </c>
      <c r="I396" s="80"/>
      <c r="J396" s="80"/>
      <c r="K396" s="449"/>
      <c r="L396" s="449"/>
      <c r="M396" s="449"/>
      <c r="N396" s="449"/>
      <c r="O396" s="449"/>
      <c r="P396" s="449"/>
      <c r="Q396" s="449"/>
      <c r="R396" s="449"/>
      <c r="S396" s="449"/>
      <c r="T396" s="449"/>
      <c r="U396" s="449"/>
    </row>
    <row r="397" spans="1:21" ht="18.75">
      <c r="A397" s="459">
        <v>396</v>
      </c>
      <c r="B397" s="76" t="s">
        <v>302</v>
      </c>
      <c r="C397" s="86" t="s">
        <v>903</v>
      </c>
      <c r="D397" s="460">
        <v>1800</v>
      </c>
      <c r="E397" s="461"/>
      <c r="F397" s="462"/>
      <c r="G397" s="463">
        <v>0</v>
      </c>
      <c r="H397" s="464">
        <v>0</v>
      </c>
      <c r="I397" s="80"/>
      <c r="J397" s="80"/>
      <c r="K397" s="449"/>
      <c r="L397" s="449"/>
      <c r="M397" s="449"/>
      <c r="N397" s="449"/>
      <c r="O397" s="449"/>
      <c r="P397" s="449"/>
      <c r="Q397" s="449"/>
      <c r="R397" s="449"/>
      <c r="S397" s="449"/>
      <c r="T397" s="449"/>
      <c r="U397" s="449"/>
    </row>
    <row r="398" spans="1:21" s="84" customFormat="1" ht="18.75">
      <c r="A398" s="490">
        <v>397</v>
      </c>
      <c r="B398" s="87" t="s">
        <v>867</v>
      </c>
      <c r="C398" s="86" t="s">
        <v>904</v>
      </c>
      <c r="D398" s="460">
        <v>40</v>
      </c>
      <c r="E398" s="461"/>
      <c r="F398" s="466"/>
      <c r="G398" s="491">
        <v>0</v>
      </c>
      <c r="H398" s="492">
        <v>0</v>
      </c>
      <c r="I398" s="83"/>
      <c r="J398" s="83"/>
      <c r="K398" s="465"/>
      <c r="L398" s="465"/>
      <c r="M398" s="465"/>
      <c r="N398" s="465"/>
      <c r="O398" s="465"/>
      <c r="P398" s="465"/>
      <c r="Q398" s="465"/>
      <c r="R398" s="465"/>
      <c r="S398" s="465"/>
      <c r="T398" s="465"/>
      <c r="U398" s="465"/>
    </row>
    <row r="399" spans="1:21" s="84" customFormat="1" ht="18.75">
      <c r="A399" s="490">
        <v>398</v>
      </c>
      <c r="B399" s="87" t="s">
        <v>868</v>
      </c>
      <c r="C399" s="86" t="s">
        <v>305</v>
      </c>
      <c r="D399" s="460">
        <v>40</v>
      </c>
      <c r="E399" s="461"/>
      <c r="F399" s="466"/>
      <c r="G399" s="491">
        <v>0</v>
      </c>
      <c r="H399" s="492">
        <v>0</v>
      </c>
      <c r="I399" s="83"/>
      <c r="J399" s="83"/>
      <c r="K399" s="465"/>
      <c r="L399" s="465"/>
      <c r="M399" s="465"/>
      <c r="N399" s="465"/>
      <c r="O399" s="465"/>
      <c r="P399" s="465"/>
      <c r="Q399" s="465"/>
      <c r="R399" s="465"/>
      <c r="S399" s="465"/>
      <c r="T399" s="465"/>
      <c r="U399" s="465"/>
    </row>
    <row r="400" spans="1:21" s="84" customFormat="1" ht="18.75">
      <c r="A400" s="490">
        <v>399</v>
      </c>
      <c r="B400" s="87" t="s">
        <v>869</v>
      </c>
      <c r="C400" s="86" t="s">
        <v>305</v>
      </c>
      <c r="D400" s="460">
        <v>40</v>
      </c>
      <c r="E400" s="461"/>
      <c r="F400" s="466"/>
      <c r="G400" s="491">
        <v>0</v>
      </c>
      <c r="H400" s="492">
        <v>0</v>
      </c>
      <c r="I400" s="83"/>
      <c r="J400" s="83"/>
      <c r="K400" s="465"/>
      <c r="L400" s="465"/>
      <c r="M400" s="465"/>
      <c r="N400" s="465"/>
      <c r="O400" s="465"/>
      <c r="P400" s="465"/>
      <c r="Q400" s="465"/>
      <c r="R400" s="465"/>
      <c r="S400" s="465"/>
      <c r="T400" s="465"/>
      <c r="U400" s="465"/>
    </row>
    <row r="401" spans="1:21" s="84" customFormat="1" ht="18.75">
      <c r="A401" s="490">
        <v>400</v>
      </c>
      <c r="B401" s="87" t="s">
        <v>870</v>
      </c>
      <c r="C401" s="86" t="s">
        <v>305</v>
      </c>
      <c r="D401" s="460">
        <v>40</v>
      </c>
      <c r="E401" s="461"/>
      <c r="F401" s="466"/>
      <c r="G401" s="491">
        <v>0</v>
      </c>
      <c r="H401" s="492">
        <v>0</v>
      </c>
      <c r="I401" s="83"/>
      <c r="J401" s="83"/>
      <c r="K401" s="465"/>
      <c r="L401" s="465"/>
      <c r="M401" s="465"/>
      <c r="N401" s="465"/>
      <c r="O401" s="465"/>
      <c r="P401" s="465"/>
      <c r="Q401" s="465"/>
      <c r="R401" s="465"/>
      <c r="S401" s="465"/>
      <c r="T401" s="465"/>
      <c r="U401" s="465"/>
    </row>
    <row r="402" spans="1:21" s="84" customFormat="1" ht="18.75">
      <c r="A402" s="490">
        <v>401</v>
      </c>
      <c r="B402" s="87" t="s">
        <v>871</v>
      </c>
      <c r="C402" s="86" t="s">
        <v>305</v>
      </c>
      <c r="D402" s="460">
        <v>40</v>
      </c>
      <c r="E402" s="461"/>
      <c r="F402" s="466"/>
      <c r="G402" s="491">
        <v>0</v>
      </c>
      <c r="H402" s="492">
        <v>0</v>
      </c>
      <c r="I402" s="83"/>
      <c r="J402" s="83"/>
      <c r="K402" s="465"/>
      <c r="L402" s="465"/>
      <c r="M402" s="465"/>
      <c r="N402" s="465"/>
      <c r="O402" s="465"/>
      <c r="P402" s="465"/>
      <c r="Q402" s="465"/>
      <c r="R402" s="465"/>
      <c r="S402" s="465"/>
      <c r="T402" s="465"/>
      <c r="U402" s="465"/>
    </row>
    <row r="403" spans="1:21" s="84" customFormat="1" ht="18.75">
      <c r="A403" s="490">
        <v>402</v>
      </c>
      <c r="B403" s="87" t="s">
        <v>872</v>
      </c>
      <c r="C403" s="86" t="s">
        <v>305</v>
      </c>
      <c r="D403" s="460">
        <v>24</v>
      </c>
      <c r="E403" s="461"/>
      <c r="F403" s="466"/>
      <c r="G403" s="491">
        <v>0</v>
      </c>
      <c r="H403" s="492">
        <v>0</v>
      </c>
      <c r="I403" s="83"/>
      <c r="J403" s="83"/>
      <c r="K403" s="465"/>
      <c r="L403" s="465"/>
      <c r="M403" s="465"/>
      <c r="N403" s="465"/>
      <c r="O403" s="465"/>
      <c r="P403" s="465"/>
      <c r="Q403" s="465"/>
      <c r="R403" s="465"/>
      <c r="S403" s="465"/>
      <c r="T403" s="465"/>
      <c r="U403" s="465"/>
    </row>
    <row r="404" spans="1:21" s="84" customFormat="1" ht="18.75">
      <c r="A404" s="490">
        <v>403</v>
      </c>
      <c r="B404" s="87" t="s">
        <v>873</v>
      </c>
      <c r="C404" s="86" t="s">
        <v>305</v>
      </c>
      <c r="D404" s="460">
        <v>40</v>
      </c>
      <c r="E404" s="461"/>
      <c r="F404" s="466"/>
      <c r="G404" s="491">
        <v>0</v>
      </c>
      <c r="H404" s="492">
        <v>0</v>
      </c>
      <c r="I404" s="83"/>
      <c r="J404" s="83"/>
      <c r="K404" s="465"/>
      <c r="L404" s="465"/>
      <c r="M404" s="465"/>
      <c r="N404" s="465"/>
      <c r="O404" s="465"/>
      <c r="P404" s="465"/>
      <c r="Q404" s="465"/>
      <c r="R404" s="465"/>
      <c r="S404" s="465"/>
      <c r="T404" s="465"/>
      <c r="U404" s="465"/>
    </row>
    <row r="405" spans="1:21" s="84" customFormat="1" ht="18.75">
      <c r="A405" s="490">
        <v>404</v>
      </c>
      <c r="B405" s="87" t="s">
        <v>874</v>
      </c>
      <c r="C405" s="86" t="s">
        <v>305</v>
      </c>
      <c r="D405" s="460">
        <v>40</v>
      </c>
      <c r="E405" s="461"/>
      <c r="F405" s="466"/>
      <c r="G405" s="491">
        <v>0</v>
      </c>
      <c r="H405" s="492">
        <v>0</v>
      </c>
      <c r="I405" s="83"/>
      <c r="J405" s="83"/>
      <c r="K405" s="465"/>
      <c r="L405" s="465"/>
      <c r="M405" s="465"/>
      <c r="N405" s="465"/>
      <c r="O405" s="465"/>
      <c r="P405" s="465"/>
      <c r="Q405" s="465"/>
      <c r="R405" s="465"/>
      <c r="S405" s="465"/>
      <c r="T405" s="465"/>
      <c r="U405" s="465"/>
    </row>
    <row r="406" spans="1:21" s="84" customFormat="1" ht="18.75">
      <c r="A406" s="490">
        <v>405</v>
      </c>
      <c r="B406" s="87" t="s">
        <v>875</v>
      </c>
      <c r="C406" s="86" t="s">
        <v>305</v>
      </c>
      <c r="D406" s="460">
        <v>40</v>
      </c>
      <c r="E406" s="461"/>
      <c r="F406" s="466"/>
      <c r="G406" s="491">
        <v>0</v>
      </c>
      <c r="H406" s="492">
        <v>0</v>
      </c>
      <c r="I406" s="83"/>
      <c r="J406" s="83"/>
      <c r="K406" s="465"/>
      <c r="L406" s="465"/>
      <c r="M406" s="465"/>
      <c r="N406" s="465"/>
      <c r="O406" s="465"/>
      <c r="P406" s="465"/>
      <c r="Q406" s="465"/>
      <c r="R406" s="465"/>
      <c r="S406" s="465"/>
      <c r="T406" s="465"/>
      <c r="U406" s="465"/>
    </row>
    <row r="407" spans="1:21" s="84" customFormat="1" ht="18.75">
      <c r="A407" s="490">
        <v>406</v>
      </c>
      <c r="B407" s="87" t="s">
        <v>876</v>
      </c>
      <c r="C407" s="86" t="s">
        <v>305</v>
      </c>
      <c r="D407" s="460">
        <v>20</v>
      </c>
      <c r="E407" s="461"/>
      <c r="F407" s="466"/>
      <c r="G407" s="491">
        <v>0</v>
      </c>
      <c r="H407" s="492">
        <v>0</v>
      </c>
      <c r="I407" s="83"/>
      <c r="J407" s="83"/>
      <c r="K407" s="465"/>
      <c r="L407" s="465"/>
      <c r="M407" s="465"/>
      <c r="N407" s="465"/>
      <c r="O407" s="465"/>
      <c r="P407" s="465"/>
      <c r="Q407" s="465"/>
      <c r="R407" s="465"/>
      <c r="S407" s="465"/>
      <c r="T407" s="465"/>
      <c r="U407" s="465"/>
    </row>
    <row r="408" spans="1:21" s="84" customFormat="1" ht="18.75">
      <c r="A408" s="490">
        <v>407</v>
      </c>
      <c r="B408" s="87" t="s">
        <v>877</v>
      </c>
      <c r="C408" s="86" t="s">
        <v>305</v>
      </c>
      <c r="D408" s="460">
        <v>40</v>
      </c>
      <c r="E408" s="461"/>
      <c r="F408" s="466"/>
      <c r="G408" s="491">
        <v>0</v>
      </c>
      <c r="H408" s="492">
        <v>0</v>
      </c>
      <c r="I408" s="83"/>
      <c r="J408" s="83"/>
      <c r="K408" s="465"/>
      <c r="L408" s="465"/>
      <c r="M408" s="465"/>
      <c r="N408" s="465"/>
      <c r="O408" s="465"/>
      <c r="P408" s="465"/>
      <c r="Q408" s="465"/>
      <c r="R408" s="465"/>
      <c r="S408" s="465"/>
      <c r="T408" s="465"/>
      <c r="U408" s="465"/>
    </row>
    <row r="409" spans="1:21" s="84" customFormat="1" ht="18.75">
      <c r="A409" s="490">
        <v>408</v>
      </c>
      <c r="B409" s="103" t="s">
        <v>878</v>
      </c>
      <c r="C409" s="104" t="s">
        <v>305</v>
      </c>
      <c r="D409" s="460">
        <v>8</v>
      </c>
      <c r="E409" s="461"/>
      <c r="F409" s="466"/>
      <c r="G409" s="491">
        <v>0</v>
      </c>
      <c r="H409" s="492">
        <v>0</v>
      </c>
      <c r="I409" s="83"/>
      <c r="J409" s="83"/>
      <c r="K409" s="465"/>
      <c r="L409" s="465"/>
      <c r="M409" s="465"/>
      <c r="N409" s="465"/>
      <c r="O409" s="465"/>
      <c r="P409" s="465"/>
      <c r="Q409" s="465"/>
      <c r="R409" s="465"/>
      <c r="S409" s="465"/>
      <c r="T409" s="465"/>
      <c r="U409" s="465"/>
    </row>
    <row r="410" spans="1:21" s="84" customFormat="1" ht="18.75">
      <c r="A410" s="490">
        <v>409</v>
      </c>
      <c r="B410" s="87" t="s">
        <v>879</v>
      </c>
      <c r="C410" s="86" t="s">
        <v>305</v>
      </c>
      <c r="D410" s="460">
        <v>40</v>
      </c>
      <c r="E410" s="461"/>
      <c r="F410" s="466"/>
      <c r="G410" s="491">
        <v>0</v>
      </c>
      <c r="H410" s="492">
        <v>0</v>
      </c>
      <c r="I410" s="83"/>
      <c r="J410" s="83"/>
      <c r="K410" s="465"/>
      <c r="L410" s="465"/>
      <c r="M410" s="465"/>
      <c r="N410" s="465"/>
      <c r="O410" s="465"/>
      <c r="P410" s="465"/>
      <c r="Q410" s="465"/>
      <c r="R410" s="465"/>
      <c r="S410" s="465"/>
      <c r="T410" s="465"/>
      <c r="U410" s="465"/>
    </row>
    <row r="411" spans="1:21" s="84" customFormat="1" ht="18.75">
      <c r="A411" s="490">
        <v>410</v>
      </c>
      <c r="B411" s="87" t="s">
        <v>880</v>
      </c>
      <c r="C411" s="86" t="s">
        <v>905</v>
      </c>
      <c r="D411" s="460">
        <v>16</v>
      </c>
      <c r="E411" s="461"/>
      <c r="F411" s="466"/>
      <c r="G411" s="491">
        <v>0</v>
      </c>
      <c r="H411" s="492">
        <v>0</v>
      </c>
      <c r="I411" s="83"/>
      <c r="J411" s="83"/>
      <c r="K411" s="465"/>
      <c r="L411" s="465"/>
      <c r="M411" s="465"/>
      <c r="N411" s="465"/>
      <c r="O411" s="465"/>
      <c r="P411" s="465"/>
      <c r="Q411" s="465"/>
      <c r="R411" s="465"/>
      <c r="S411" s="465"/>
      <c r="T411" s="465"/>
      <c r="U411" s="465"/>
    </row>
    <row r="412" spans="1:21" s="84" customFormat="1" ht="18.75">
      <c r="A412" s="490">
        <v>411</v>
      </c>
      <c r="B412" s="87" t="s">
        <v>881</v>
      </c>
      <c r="C412" s="86" t="s">
        <v>305</v>
      </c>
      <c r="D412" s="460">
        <v>2</v>
      </c>
      <c r="E412" s="461"/>
      <c r="F412" s="466"/>
      <c r="G412" s="491">
        <v>0</v>
      </c>
      <c r="H412" s="492">
        <v>0</v>
      </c>
      <c r="I412" s="83"/>
      <c r="J412" s="83"/>
      <c r="K412" s="465"/>
      <c r="L412" s="465"/>
      <c r="M412" s="465"/>
      <c r="N412" s="465"/>
      <c r="O412" s="465"/>
      <c r="P412" s="465"/>
      <c r="Q412" s="465"/>
      <c r="R412" s="465"/>
      <c r="S412" s="465"/>
      <c r="T412" s="465"/>
      <c r="U412" s="465"/>
    </row>
    <row r="413" spans="1:21" s="84" customFormat="1" ht="18.75">
      <c r="A413" s="490">
        <v>412</v>
      </c>
      <c r="B413" s="87" t="s">
        <v>882</v>
      </c>
      <c r="C413" s="104" t="s">
        <v>305</v>
      </c>
      <c r="D413" s="460">
        <v>2</v>
      </c>
      <c r="E413" s="461"/>
      <c r="F413" s="466"/>
      <c r="G413" s="491">
        <v>0</v>
      </c>
      <c r="H413" s="492">
        <v>0</v>
      </c>
      <c r="I413" s="83"/>
      <c r="J413" s="83"/>
      <c r="K413" s="465"/>
      <c r="L413" s="465"/>
      <c r="M413" s="465"/>
      <c r="N413" s="465"/>
      <c r="O413" s="465"/>
      <c r="P413" s="465"/>
      <c r="Q413" s="465"/>
      <c r="R413" s="465"/>
      <c r="S413" s="465"/>
      <c r="T413" s="465"/>
      <c r="U413" s="465"/>
    </row>
    <row r="414" spans="1:21" s="84" customFormat="1" ht="18.75">
      <c r="A414" s="490">
        <v>413</v>
      </c>
      <c r="B414" s="87" t="s">
        <v>883</v>
      </c>
      <c r="C414" s="86" t="s">
        <v>305</v>
      </c>
      <c r="D414" s="460">
        <v>40</v>
      </c>
      <c r="E414" s="461"/>
      <c r="F414" s="466"/>
      <c r="G414" s="491">
        <v>0</v>
      </c>
      <c r="H414" s="492">
        <v>0</v>
      </c>
      <c r="I414" s="83"/>
      <c r="J414" s="83"/>
      <c r="K414" s="465"/>
      <c r="L414" s="465"/>
      <c r="M414" s="465"/>
      <c r="N414" s="465"/>
      <c r="O414" s="465"/>
      <c r="P414" s="465"/>
      <c r="Q414" s="465"/>
      <c r="R414" s="465"/>
      <c r="S414" s="465"/>
      <c r="T414" s="465"/>
      <c r="U414" s="465"/>
    </row>
    <row r="415" spans="1:21" s="84" customFormat="1" ht="18.75">
      <c r="A415" s="490">
        <v>414</v>
      </c>
      <c r="B415" s="87" t="s">
        <v>884</v>
      </c>
      <c r="C415" s="86" t="s">
        <v>305</v>
      </c>
      <c r="D415" s="460">
        <v>12</v>
      </c>
      <c r="E415" s="461"/>
      <c r="F415" s="466"/>
      <c r="G415" s="491">
        <v>0</v>
      </c>
      <c r="H415" s="492">
        <v>0</v>
      </c>
      <c r="I415" s="83"/>
      <c r="J415" s="83"/>
      <c r="K415" s="465"/>
      <c r="L415" s="465"/>
      <c r="M415" s="465"/>
      <c r="N415" s="465"/>
      <c r="O415" s="465"/>
      <c r="P415" s="465"/>
      <c r="Q415" s="465"/>
      <c r="R415" s="465"/>
      <c r="S415" s="465"/>
      <c r="T415" s="465"/>
      <c r="U415" s="465"/>
    </row>
    <row r="416" spans="1:21" s="84" customFormat="1" ht="18.75">
      <c r="A416" s="490">
        <v>415</v>
      </c>
      <c r="B416" s="87" t="s">
        <v>885</v>
      </c>
      <c r="C416" s="86" t="s">
        <v>305</v>
      </c>
      <c r="D416" s="460">
        <v>32</v>
      </c>
      <c r="E416" s="461"/>
      <c r="F416" s="466"/>
      <c r="G416" s="491">
        <v>0</v>
      </c>
      <c r="H416" s="492">
        <v>0</v>
      </c>
      <c r="I416" s="83"/>
      <c r="J416" s="83"/>
      <c r="K416" s="465"/>
      <c r="L416" s="465"/>
      <c r="M416" s="465"/>
      <c r="N416" s="465"/>
      <c r="O416" s="465"/>
      <c r="P416" s="465"/>
      <c r="Q416" s="465"/>
      <c r="R416" s="465"/>
      <c r="S416" s="465"/>
      <c r="T416" s="465"/>
      <c r="U416" s="465"/>
    </row>
    <row r="417" spans="1:21" s="84" customFormat="1" ht="18.75">
      <c r="A417" s="490">
        <v>416</v>
      </c>
      <c r="B417" s="87" t="s">
        <v>886</v>
      </c>
      <c r="C417" s="86" t="s">
        <v>906</v>
      </c>
      <c r="D417" s="460">
        <v>16</v>
      </c>
      <c r="E417" s="461"/>
      <c r="F417" s="466"/>
      <c r="G417" s="491">
        <v>0</v>
      </c>
      <c r="H417" s="492">
        <v>0</v>
      </c>
      <c r="I417" s="83"/>
      <c r="J417" s="83"/>
      <c r="K417" s="465"/>
      <c r="L417" s="465"/>
      <c r="M417" s="465"/>
      <c r="N417" s="465"/>
      <c r="O417" s="465"/>
      <c r="P417" s="465"/>
      <c r="Q417" s="465"/>
      <c r="R417" s="465"/>
      <c r="S417" s="465"/>
      <c r="T417" s="465"/>
      <c r="U417" s="465"/>
    </row>
    <row r="418" spans="1:21" s="84" customFormat="1" ht="18.75">
      <c r="A418" s="490">
        <v>417</v>
      </c>
      <c r="B418" s="87" t="s">
        <v>887</v>
      </c>
      <c r="C418" s="86" t="s">
        <v>907</v>
      </c>
      <c r="D418" s="460">
        <v>60</v>
      </c>
      <c r="E418" s="461"/>
      <c r="F418" s="466"/>
      <c r="G418" s="491">
        <v>0</v>
      </c>
      <c r="H418" s="492">
        <v>0</v>
      </c>
      <c r="I418" s="83"/>
      <c r="J418" s="83"/>
      <c r="K418" s="465"/>
      <c r="L418" s="465"/>
      <c r="M418" s="465"/>
      <c r="N418" s="465"/>
      <c r="O418" s="465"/>
      <c r="P418" s="465"/>
      <c r="Q418" s="465"/>
      <c r="R418" s="465"/>
      <c r="S418" s="465"/>
      <c r="T418" s="465"/>
      <c r="U418" s="465"/>
    </row>
    <row r="419" spans="1:21" s="84" customFormat="1" ht="18.75">
      <c r="A419" s="490">
        <v>418</v>
      </c>
      <c r="B419" s="87" t="s">
        <v>888</v>
      </c>
      <c r="C419" s="86" t="s">
        <v>907</v>
      </c>
      <c r="D419" s="460">
        <v>400</v>
      </c>
      <c r="E419" s="461"/>
      <c r="F419" s="466"/>
      <c r="G419" s="491">
        <v>0</v>
      </c>
      <c r="H419" s="492">
        <v>0</v>
      </c>
      <c r="I419" s="83"/>
      <c r="J419" s="83"/>
      <c r="K419" s="465"/>
      <c r="L419" s="465"/>
      <c r="M419" s="465"/>
      <c r="N419" s="465"/>
      <c r="O419" s="465"/>
      <c r="P419" s="465"/>
      <c r="Q419" s="465"/>
      <c r="R419" s="465"/>
      <c r="S419" s="465"/>
      <c r="T419" s="465"/>
      <c r="U419" s="465"/>
    </row>
    <row r="420" spans="1:21" ht="37.5">
      <c r="A420" s="459">
        <v>419</v>
      </c>
      <c r="B420" s="105" t="s">
        <v>889</v>
      </c>
      <c r="C420" s="106" t="s">
        <v>908</v>
      </c>
      <c r="D420" s="493">
        <v>10</v>
      </c>
      <c r="E420" s="494"/>
      <c r="F420" s="462"/>
      <c r="G420" s="463">
        <v>0</v>
      </c>
      <c r="H420" s="464">
        <v>0</v>
      </c>
      <c r="I420" s="80"/>
      <c r="J420" s="80"/>
      <c r="K420" s="449"/>
      <c r="L420" s="449"/>
      <c r="M420" s="449"/>
      <c r="N420" s="449"/>
      <c r="O420" s="449"/>
      <c r="P420" s="449"/>
      <c r="Q420" s="449"/>
      <c r="R420" s="449"/>
      <c r="S420" s="449"/>
      <c r="T420" s="449"/>
      <c r="U420" s="449"/>
    </row>
    <row r="421" spans="1:21" ht="37.5">
      <c r="A421" s="459">
        <v>420</v>
      </c>
      <c r="B421" s="105" t="s">
        <v>890</v>
      </c>
      <c r="C421" s="106" t="s">
        <v>908</v>
      </c>
      <c r="D421" s="493">
        <v>10</v>
      </c>
      <c r="E421" s="494"/>
      <c r="F421" s="462"/>
      <c r="G421" s="463">
        <v>0</v>
      </c>
      <c r="H421" s="464">
        <v>0</v>
      </c>
      <c r="I421" s="80"/>
      <c r="J421" s="80"/>
      <c r="K421" s="449"/>
      <c r="L421" s="449"/>
      <c r="M421" s="449"/>
      <c r="N421" s="449"/>
      <c r="O421" s="449"/>
      <c r="P421" s="449"/>
      <c r="Q421" s="449"/>
      <c r="R421" s="449"/>
      <c r="S421" s="449"/>
      <c r="T421" s="449"/>
      <c r="U421" s="449"/>
    </row>
    <row r="422" spans="1:21" ht="37.5">
      <c r="A422" s="459">
        <v>421</v>
      </c>
      <c r="B422" s="105" t="s">
        <v>891</v>
      </c>
      <c r="C422" s="106" t="s">
        <v>908</v>
      </c>
      <c r="D422" s="493">
        <v>10</v>
      </c>
      <c r="E422" s="494"/>
      <c r="F422" s="462"/>
      <c r="G422" s="463">
        <v>0</v>
      </c>
      <c r="H422" s="464">
        <v>0</v>
      </c>
      <c r="I422" s="80"/>
      <c r="J422" s="80"/>
      <c r="K422" s="449"/>
      <c r="L422" s="449"/>
      <c r="M422" s="449"/>
      <c r="N422" s="449"/>
      <c r="O422" s="449"/>
      <c r="P422" s="449"/>
      <c r="Q422" s="449"/>
      <c r="R422" s="449"/>
      <c r="S422" s="449"/>
      <c r="T422" s="449"/>
      <c r="U422" s="449"/>
    </row>
    <row r="423" spans="1:21" ht="37.5">
      <c r="A423" s="459">
        <v>422</v>
      </c>
      <c r="B423" s="105" t="s">
        <v>892</v>
      </c>
      <c r="C423" s="106" t="s">
        <v>909</v>
      </c>
      <c r="D423" s="493">
        <v>3</v>
      </c>
      <c r="E423" s="494"/>
      <c r="F423" s="462"/>
      <c r="G423" s="463">
        <v>0</v>
      </c>
      <c r="H423" s="464">
        <v>0</v>
      </c>
      <c r="I423" s="80"/>
      <c r="J423" s="80"/>
      <c r="K423" s="449"/>
      <c r="L423" s="449"/>
      <c r="M423" s="449"/>
      <c r="N423" s="449"/>
      <c r="O423" s="449"/>
      <c r="P423" s="449"/>
      <c r="Q423" s="449"/>
      <c r="R423" s="449"/>
      <c r="S423" s="449"/>
      <c r="T423" s="449"/>
      <c r="U423" s="449"/>
    </row>
    <row r="424" spans="1:21" ht="37.5">
      <c r="A424" s="459">
        <v>423</v>
      </c>
      <c r="B424" s="105" t="s">
        <v>893</v>
      </c>
      <c r="C424" s="106" t="s">
        <v>909</v>
      </c>
      <c r="D424" s="493">
        <v>8</v>
      </c>
      <c r="E424" s="494"/>
      <c r="F424" s="462"/>
      <c r="G424" s="463">
        <v>0</v>
      </c>
      <c r="H424" s="464">
        <v>0</v>
      </c>
      <c r="I424" s="80"/>
      <c r="J424" s="80"/>
      <c r="K424" s="449"/>
      <c r="L424" s="449"/>
      <c r="M424" s="449"/>
      <c r="N424" s="449"/>
      <c r="O424" s="449"/>
      <c r="P424" s="449"/>
      <c r="Q424" s="449"/>
      <c r="R424" s="449"/>
      <c r="S424" s="449"/>
      <c r="T424" s="449"/>
      <c r="U424" s="449"/>
    </row>
    <row r="425" spans="1:21" ht="37.5">
      <c r="A425" s="459">
        <v>424</v>
      </c>
      <c r="B425" s="105" t="s">
        <v>894</v>
      </c>
      <c r="C425" s="106" t="s">
        <v>909</v>
      </c>
      <c r="D425" s="493">
        <v>3</v>
      </c>
      <c r="E425" s="494"/>
      <c r="F425" s="462"/>
      <c r="G425" s="463">
        <v>0</v>
      </c>
      <c r="H425" s="464">
        <v>0</v>
      </c>
      <c r="I425" s="80"/>
      <c r="J425" s="80"/>
      <c r="K425" s="449"/>
      <c r="L425" s="449"/>
      <c r="M425" s="449"/>
      <c r="N425" s="449"/>
      <c r="O425" s="449"/>
      <c r="P425" s="449"/>
      <c r="Q425" s="449"/>
      <c r="R425" s="449"/>
      <c r="S425" s="449"/>
      <c r="T425" s="449"/>
      <c r="U425" s="449"/>
    </row>
    <row r="426" spans="1:21" ht="37.5">
      <c r="A426" s="459">
        <v>425</v>
      </c>
      <c r="B426" s="105" t="s">
        <v>895</v>
      </c>
      <c r="C426" s="106" t="s">
        <v>910</v>
      </c>
      <c r="D426" s="493">
        <v>2</v>
      </c>
      <c r="E426" s="494"/>
      <c r="F426" s="462"/>
      <c r="G426" s="463">
        <v>0</v>
      </c>
      <c r="H426" s="464">
        <v>0</v>
      </c>
      <c r="I426" s="80"/>
      <c r="J426" s="80"/>
      <c r="K426" s="449"/>
      <c r="L426" s="449"/>
      <c r="M426" s="449"/>
      <c r="N426" s="449"/>
      <c r="O426" s="449"/>
      <c r="P426" s="449"/>
      <c r="Q426" s="449"/>
      <c r="R426" s="449"/>
      <c r="S426" s="449"/>
      <c r="T426" s="449"/>
      <c r="U426" s="449"/>
    </row>
    <row r="427" spans="1:21" ht="38.25" thickBot="1">
      <c r="A427" s="495">
        <v>426</v>
      </c>
      <c r="B427" s="109" t="s">
        <v>896</v>
      </c>
      <c r="C427" s="110" t="s">
        <v>910</v>
      </c>
      <c r="D427" s="496">
        <v>2</v>
      </c>
      <c r="E427" s="497"/>
      <c r="F427" s="498"/>
      <c r="G427" s="499">
        <v>0</v>
      </c>
      <c r="H427" s="464">
        <v>0</v>
      </c>
      <c r="I427" s="500"/>
      <c r="J427" s="500"/>
      <c r="K427" s="449"/>
      <c r="L427" s="449"/>
      <c r="M427" s="449"/>
      <c r="N427" s="449"/>
      <c r="O427" s="449"/>
      <c r="P427" s="449"/>
      <c r="Q427" s="449"/>
      <c r="R427" s="449"/>
      <c r="S427" s="449"/>
      <c r="T427" s="449"/>
      <c r="U427" s="449"/>
    </row>
    <row r="428" spans="1:21" ht="19.5" thickBot="1">
      <c r="A428" s="501"/>
      <c r="B428" s="502"/>
      <c r="C428" s="503"/>
      <c r="D428" s="504"/>
      <c r="E428" s="505"/>
      <c r="F428" s="506"/>
      <c r="G428" s="729">
        <f>+SUM(G2:G427)</f>
        <v>397687.53760000004</v>
      </c>
      <c r="H428" s="745">
        <v>236372862.07999998</v>
      </c>
      <c r="I428" s="507"/>
      <c r="J428" s="508"/>
      <c r="K428" s="449"/>
      <c r="L428" s="449"/>
      <c r="M428" s="449"/>
      <c r="N428" s="449"/>
      <c r="O428" s="449"/>
      <c r="P428" s="449"/>
      <c r="Q428" s="449"/>
      <c r="R428" s="449"/>
      <c r="S428" s="449"/>
      <c r="T428" s="449"/>
      <c r="U428" s="449"/>
    </row>
    <row r="429" spans="1:21" ht="18.75">
      <c r="A429" s="509"/>
      <c r="B429" s="465"/>
      <c r="C429" s="510"/>
      <c r="D429" s="511"/>
      <c r="E429" s="512"/>
      <c r="F429" s="512"/>
      <c r="G429" s="513"/>
      <c r="H429" s="514">
        <f>+SUM(H2:H427)</f>
        <v>125956831.03999999</v>
      </c>
      <c r="I429" s="510"/>
      <c r="J429" s="510"/>
      <c r="K429" s="449"/>
      <c r="L429" s="449"/>
      <c r="M429" s="449"/>
      <c r="N429" s="449"/>
      <c r="O429" s="449"/>
      <c r="P429" s="449"/>
      <c r="Q429" s="449"/>
      <c r="R429" s="449"/>
      <c r="S429" s="449"/>
      <c r="T429" s="449"/>
      <c r="U429" s="449"/>
    </row>
    <row r="430" spans="1:21" ht="18.75">
      <c r="A430" s="509"/>
      <c r="B430" s="465"/>
      <c r="C430" s="510"/>
      <c r="D430" s="511"/>
      <c r="E430" s="512"/>
      <c r="F430" s="512"/>
      <c r="G430" s="513"/>
      <c r="H430" s="514"/>
      <c r="I430" s="510"/>
      <c r="J430" s="510"/>
      <c r="K430" s="449"/>
      <c r="L430" s="449"/>
      <c r="M430" s="449"/>
      <c r="N430" s="449"/>
      <c r="O430" s="449"/>
      <c r="P430" s="449"/>
      <c r="Q430" s="449"/>
      <c r="R430" s="449"/>
      <c r="S430" s="449"/>
      <c r="T430" s="449"/>
      <c r="U430" s="449"/>
    </row>
    <row r="431" spans="1:21" ht="18.75">
      <c r="A431" s="509"/>
      <c r="B431" s="465"/>
      <c r="C431" s="510"/>
      <c r="D431" s="511"/>
      <c r="E431" s="512"/>
      <c r="F431" s="512"/>
      <c r="G431" s="513"/>
      <c r="H431" s="514"/>
      <c r="I431" s="510"/>
      <c r="J431" s="510"/>
      <c r="K431" s="449"/>
      <c r="L431" s="449"/>
      <c r="M431" s="449"/>
      <c r="N431" s="449"/>
      <c r="O431" s="449"/>
      <c r="P431" s="449"/>
      <c r="Q431" s="449"/>
      <c r="R431" s="449"/>
      <c r="S431" s="449"/>
      <c r="T431" s="449"/>
      <c r="U431" s="449"/>
    </row>
    <row r="432" spans="1:21" ht="18.75">
      <c r="A432" s="509"/>
      <c r="B432" s="465"/>
      <c r="C432" s="510"/>
      <c r="D432" s="511"/>
      <c r="E432" s="512"/>
      <c r="F432" s="512"/>
      <c r="G432" s="513"/>
      <c r="H432" s="514"/>
      <c r="I432" s="510"/>
      <c r="J432" s="510"/>
      <c r="K432" s="449"/>
      <c r="L432" s="449"/>
      <c r="M432" s="449"/>
      <c r="N432" s="449"/>
      <c r="O432" s="449"/>
      <c r="P432" s="449"/>
      <c r="Q432" s="449"/>
      <c r="R432" s="449"/>
      <c r="S432" s="449"/>
      <c r="T432" s="449"/>
      <c r="U432" s="449"/>
    </row>
    <row r="433" spans="1:21" ht="18.75">
      <c r="A433" s="509"/>
      <c r="B433" s="465"/>
      <c r="C433" s="510"/>
      <c r="D433" s="511"/>
      <c r="E433" s="512"/>
      <c r="F433" s="512"/>
      <c r="G433" s="513"/>
      <c r="H433" s="514"/>
      <c r="I433" s="510"/>
      <c r="J433" s="510"/>
      <c r="K433" s="449"/>
      <c r="L433" s="449"/>
      <c r="M433" s="449"/>
      <c r="N433" s="449"/>
      <c r="O433" s="449"/>
      <c r="P433" s="449"/>
      <c r="Q433" s="449"/>
      <c r="R433" s="449"/>
      <c r="S433" s="449"/>
      <c r="T433" s="449"/>
      <c r="U433" s="449"/>
    </row>
    <row r="434" spans="1:21" ht="18.75">
      <c r="A434" s="509"/>
      <c r="B434" s="465"/>
      <c r="C434" s="510"/>
      <c r="D434" s="511"/>
      <c r="E434" s="512"/>
      <c r="F434" s="512"/>
      <c r="G434" s="513"/>
      <c r="H434" s="514"/>
      <c r="I434" s="510"/>
      <c r="J434" s="510"/>
      <c r="K434" s="449"/>
      <c r="L434" s="449"/>
      <c r="M434" s="449"/>
      <c r="N434" s="449"/>
      <c r="O434" s="449"/>
      <c r="P434" s="449"/>
      <c r="Q434" s="449"/>
      <c r="R434" s="449"/>
      <c r="S434" s="449"/>
      <c r="T434" s="449"/>
      <c r="U434" s="449"/>
    </row>
    <row r="435" spans="1:21" ht="18.75">
      <c r="A435" s="509"/>
      <c r="B435" s="465"/>
      <c r="C435" s="510"/>
      <c r="D435" s="511"/>
      <c r="E435" s="512"/>
      <c r="F435" s="512"/>
      <c r="G435" s="513"/>
      <c r="H435" s="514"/>
      <c r="I435" s="510"/>
      <c r="J435" s="510"/>
      <c r="K435" s="449"/>
      <c r="L435" s="449"/>
      <c r="M435" s="449"/>
      <c r="N435" s="449"/>
      <c r="O435" s="449"/>
      <c r="P435" s="449"/>
      <c r="Q435" s="449"/>
      <c r="R435" s="449"/>
      <c r="S435" s="449"/>
      <c r="T435" s="449"/>
      <c r="U435" s="449"/>
    </row>
    <row r="436" spans="1:21" ht="18.75">
      <c r="A436" s="509"/>
      <c r="B436" s="465"/>
      <c r="C436" s="510"/>
      <c r="D436" s="511"/>
      <c r="E436" s="512"/>
      <c r="F436" s="512"/>
      <c r="G436" s="513"/>
      <c r="H436" s="514"/>
      <c r="I436" s="510"/>
      <c r="J436" s="510"/>
      <c r="K436" s="449"/>
      <c r="L436" s="449"/>
      <c r="M436" s="449"/>
      <c r="N436" s="449"/>
      <c r="O436" s="449"/>
      <c r="P436" s="449"/>
      <c r="Q436" s="449"/>
      <c r="R436" s="449"/>
      <c r="S436" s="449"/>
      <c r="T436" s="449"/>
      <c r="U436" s="449"/>
    </row>
    <row r="437" spans="1:21" ht="18.75">
      <c r="A437" s="509"/>
      <c r="B437" s="465"/>
      <c r="C437" s="510"/>
      <c r="D437" s="511"/>
      <c r="E437" s="512"/>
      <c r="F437" s="512"/>
      <c r="G437" s="513"/>
      <c r="H437" s="514"/>
      <c r="I437" s="510"/>
      <c r="J437" s="510"/>
      <c r="K437" s="449"/>
      <c r="L437" s="449"/>
      <c r="M437" s="449"/>
      <c r="N437" s="449"/>
      <c r="O437" s="449"/>
      <c r="P437" s="449"/>
      <c r="Q437" s="449"/>
      <c r="R437" s="449"/>
      <c r="S437" s="449"/>
      <c r="T437" s="449"/>
      <c r="U437" s="449"/>
    </row>
    <row r="438" spans="1:21" ht="18.75">
      <c r="A438" s="509"/>
      <c r="B438" s="465"/>
      <c r="C438" s="510"/>
      <c r="D438" s="511"/>
      <c r="E438" s="512"/>
      <c r="F438" s="512"/>
      <c r="G438" s="513"/>
      <c r="H438" s="514"/>
      <c r="I438" s="510"/>
      <c r="J438" s="510"/>
      <c r="K438" s="449"/>
      <c r="L438" s="449"/>
      <c r="M438" s="449"/>
      <c r="N438" s="449"/>
      <c r="O438" s="449"/>
      <c r="P438" s="449"/>
      <c r="Q438" s="449"/>
      <c r="R438" s="449"/>
      <c r="S438" s="449"/>
      <c r="T438" s="449"/>
      <c r="U438" s="449"/>
    </row>
    <row r="439" spans="1:21" ht="18.75">
      <c r="A439" s="509"/>
      <c r="B439" s="465"/>
      <c r="C439" s="510"/>
      <c r="D439" s="511"/>
      <c r="E439" s="512"/>
      <c r="F439" s="512"/>
      <c r="G439" s="513"/>
      <c r="H439" s="514"/>
      <c r="I439" s="510"/>
      <c r="J439" s="510"/>
      <c r="K439" s="449"/>
      <c r="L439" s="449"/>
      <c r="M439" s="449"/>
      <c r="N439" s="449"/>
      <c r="O439" s="449"/>
      <c r="P439" s="449"/>
      <c r="Q439" s="449"/>
      <c r="R439" s="449"/>
      <c r="S439" s="449"/>
      <c r="T439" s="449"/>
      <c r="U439" s="449"/>
    </row>
    <row r="440" spans="1:21" ht="18.75">
      <c r="A440" s="509"/>
      <c r="B440" s="465"/>
      <c r="C440" s="510"/>
      <c r="D440" s="511"/>
      <c r="E440" s="512"/>
      <c r="F440" s="512"/>
      <c r="G440" s="513"/>
      <c r="H440" s="514"/>
      <c r="I440" s="510"/>
      <c r="J440" s="510"/>
      <c r="K440" s="449"/>
      <c r="L440" s="449"/>
      <c r="M440" s="449"/>
      <c r="N440" s="449"/>
      <c r="O440" s="449"/>
      <c r="P440" s="449"/>
      <c r="Q440" s="449"/>
      <c r="R440" s="449"/>
      <c r="S440" s="449"/>
      <c r="T440" s="449"/>
      <c r="U440" s="449"/>
    </row>
    <row r="441" spans="1:21" ht="18.75">
      <c r="A441" s="509"/>
      <c r="B441" s="465"/>
      <c r="C441" s="510"/>
      <c r="D441" s="511"/>
      <c r="E441" s="512"/>
      <c r="F441" s="512"/>
      <c r="G441" s="513"/>
      <c r="H441" s="514"/>
      <c r="I441" s="510"/>
      <c r="J441" s="510"/>
      <c r="K441" s="449"/>
      <c r="L441" s="449"/>
      <c r="M441" s="449"/>
      <c r="N441" s="449"/>
      <c r="O441" s="449"/>
      <c r="P441" s="449"/>
      <c r="Q441" s="449"/>
      <c r="R441" s="449"/>
      <c r="S441" s="449"/>
      <c r="T441" s="449"/>
      <c r="U441" s="449"/>
    </row>
    <row r="442" spans="1:21" ht="18.75">
      <c r="A442" s="509"/>
      <c r="B442" s="465"/>
      <c r="C442" s="510"/>
      <c r="D442" s="511"/>
      <c r="E442" s="512"/>
      <c r="F442" s="512"/>
      <c r="G442" s="513"/>
      <c r="H442" s="514"/>
      <c r="I442" s="510"/>
      <c r="J442" s="510"/>
      <c r="K442" s="449"/>
      <c r="L442" s="449"/>
      <c r="M442" s="449"/>
      <c r="N442" s="449"/>
      <c r="O442" s="449"/>
      <c r="P442" s="449"/>
      <c r="Q442" s="449"/>
      <c r="R442" s="449"/>
      <c r="S442" s="449"/>
      <c r="T442" s="449"/>
      <c r="U442" s="449"/>
    </row>
    <row r="443" spans="1:21" ht="18.75">
      <c r="A443" s="509"/>
      <c r="B443" s="465"/>
      <c r="C443" s="510"/>
      <c r="D443" s="511"/>
      <c r="E443" s="512"/>
      <c r="F443" s="512"/>
      <c r="G443" s="513"/>
      <c r="H443" s="514"/>
      <c r="I443" s="510"/>
      <c r="J443" s="510"/>
      <c r="K443" s="449"/>
      <c r="L443" s="449"/>
      <c r="M443" s="449"/>
      <c r="N443" s="449"/>
      <c r="O443" s="449"/>
      <c r="P443" s="449"/>
      <c r="Q443" s="449"/>
      <c r="R443" s="449"/>
      <c r="S443" s="449"/>
      <c r="T443" s="449"/>
      <c r="U443" s="449"/>
    </row>
    <row r="444" spans="1:21" ht="18.75">
      <c r="A444" s="509"/>
      <c r="B444" s="465"/>
      <c r="C444" s="510"/>
      <c r="D444" s="511"/>
      <c r="E444" s="512"/>
      <c r="F444" s="512"/>
      <c r="G444" s="513"/>
      <c r="H444" s="514"/>
      <c r="I444" s="510"/>
      <c r="J444" s="510"/>
      <c r="K444" s="449"/>
      <c r="L444" s="449"/>
      <c r="M444" s="449"/>
      <c r="N444" s="449"/>
      <c r="O444" s="449"/>
      <c r="P444" s="449"/>
      <c r="Q444" s="449"/>
      <c r="R444" s="449"/>
      <c r="S444" s="449"/>
      <c r="T444" s="449"/>
      <c r="U444" s="449"/>
    </row>
    <row r="445" spans="1:21" ht="18.75">
      <c r="A445" s="509"/>
      <c r="B445" s="465"/>
      <c r="C445" s="510"/>
      <c r="D445" s="511"/>
      <c r="E445" s="512"/>
      <c r="F445" s="512"/>
      <c r="G445" s="513"/>
      <c r="H445" s="514"/>
      <c r="I445" s="510"/>
      <c r="J445" s="510"/>
      <c r="K445" s="449"/>
      <c r="L445" s="449"/>
      <c r="M445" s="449"/>
      <c r="N445" s="449"/>
      <c r="O445" s="449"/>
      <c r="P445" s="449"/>
      <c r="Q445" s="449"/>
      <c r="R445" s="449"/>
      <c r="S445" s="449"/>
      <c r="T445" s="449"/>
      <c r="U445" s="449"/>
    </row>
    <row r="446" spans="1:21" ht="18.75">
      <c r="A446" s="509"/>
      <c r="B446" s="465"/>
      <c r="C446" s="510"/>
      <c r="D446" s="511"/>
      <c r="E446" s="512"/>
      <c r="F446" s="512"/>
      <c r="G446" s="513"/>
      <c r="H446" s="514"/>
      <c r="I446" s="510"/>
      <c r="J446" s="510"/>
      <c r="K446" s="449"/>
      <c r="L446" s="449"/>
      <c r="M446" s="449"/>
      <c r="N446" s="449"/>
      <c r="O446" s="449"/>
      <c r="P446" s="449"/>
      <c r="Q446" s="449"/>
      <c r="R446" s="449"/>
      <c r="S446" s="449"/>
      <c r="T446" s="449"/>
      <c r="U446" s="449"/>
    </row>
    <row r="447" spans="1:21" ht="18.75">
      <c r="A447" s="509"/>
      <c r="B447" s="465"/>
      <c r="C447" s="510"/>
      <c r="D447" s="511"/>
      <c r="E447" s="512"/>
      <c r="F447" s="512"/>
      <c r="G447" s="513"/>
      <c r="H447" s="514"/>
      <c r="I447" s="510"/>
      <c r="J447" s="510"/>
      <c r="K447" s="449"/>
      <c r="L447" s="449"/>
      <c r="M447" s="449"/>
      <c r="N447" s="449"/>
      <c r="O447" s="449"/>
      <c r="P447" s="449"/>
      <c r="Q447" s="449"/>
      <c r="R447" s="449"/>
      <c r="S447" s="449"/>
      <c r="T447" s="449"/>
      <c r="U447" s="449"/>
    </row>
    <row r="448" spans="1:21" ht="18.75">
      <c r="A448" s="509"/>
      <c r="B448" s="465"/>
      <c r="C448" s="510"/>
      <c r="D448" s="511"/>
      <c r="E448" s="512"/>
      <c r="F448" s="512"/>
      <c r="G448" s="513"/>
      <c r="H448" s="514"/>
      <c r="I448" s="510"/>
      <c r="J448" s="510"/>
      <c r="K448" s="449"/>
      <c r="L448" s="449"/>
      <c r="M448" s="449"/>
      <c r="N448" s="449"/>
      <c r="O448" s="449"/>
      <c r="P448" s="449"/>
      <c r="Q448" s="449"/>
      <c r="R448" s="449"/>
      <c r="S448" s="449"/>
      <c r="T448" s="449"/>
      <c r="U448" s="449"/>
    </row>
    <row r="449" spans="1:21" ht="18.75">
      <c r="A449" s="509"/>
      <c r="B449" s="465"/>
      <c r="C449" s="510"/>
      <c r="D449" s="511"/>
      <c r="E449" s="512"/>
      <c r="F449" s="512"/>
      <c r="G449" s="513"/>
      <c r="H449" s="514"/>
      <c r="I449" s="510"/>
      <c r="J449" s="510"/>
      <c r="K449" s="449"/>
      <c r="L449" s="449"/>
      <c r="M449" s="449"/>
      <c r="N449" s="449"/>
      <c r="O449" s="449"/>
      <c r="P449" s="449"/>
      <c r="Q449" s="449"/>
      <c r="R449" s="449"/>
      <c r="S449" s="449"/>
      <c r="T449" s="449"/>
      <c r="U449" s="449"/>
    </row>
    <row r="450" spans="1:21" ht="18.75">
      <c r="A450" s="509"/>
      <c r="B450" s="465"/>
      <c r="C450" s="510"/>
      <c r="D450" s="511"/>
      <c r="E450" s="512"/>
      <c r="F450" s="512"/>
      <c r="G450" s="513"/>
      <c r="H450" s="514"/>
      <c r="I450" s="510"/>
      <c r="J450" s="510"/>
      <c r="K450" s="449"/>
      <c r="L450" s="449"/>
      <c r="M450" s="449"/>
      <c r="N450" s="449"/>
      <c r="O450" s="449"/>
      <c r="P450" s="449"/>
      <c r="Q450" s="449"/>
      <c r="R450" s="449"/>
      <c r="S450" s="449"/>
      <c r="T450" s="449"/>
      <c r="U450" s="449"/>
    </row>
    <row r="451" spans="1:21" ht="18.75">
      <c r="A451" s="509"/>
      <c r="B451" s="465"/>
      <c r="C451" s="510"/>
      <c r="D451" s="511"/>
      <c r="E451" s="512"/>
      <c r="F451" s="512"/>
      <c r="G451" s="513"/>
      <c r="H451" s="514"/>
      <c r="I451" s="510"/>
      <c r="J451" s="510"/>
      <c r="K451" s="449"/>
      <c r="L451" s="449"/>
      <c r="M451" s="449"/>
      <c r="N451" s="449"/>
      <c r="O451" s="449"/>
      <c r="P451" s="449"/>
      <c r="Q451" s="449"/>
      <c r="R451" s="449"/>
      <c r="S451" s="449"/>
      <c r="T451" s="449"/>
      <c r="U451" s="449"/>
    </row>
    <row r="452" spans="1:21" ht="18.75">
      <c r="A452" s="509"/>
      <c r="B452" s="465"/>
      <c r="C452" s="510"/>
      <c r="D452" s="511"/>
      <c r="E452" s="512"/>
      <c r="F452" s="512"/>
      <c r="G452" s="513"/>
      <c r="H452" s="514"/>
      <c r="I452" s="510"/>
      <c r="J452" s="510"/>
      <c r="K452" s="449"/>
      <c r="L452" s="449"/>
      <c r="M452" s="449"/>
      <c r="N452" s="449"/>
      <c r="O452" s="449"/>
      <c r="P452" s="449"/>
      <c r="Q452" s="449"/>
      <c r="R452" s="449"/>
      <c r="S452" s="449"/>
      <c r="T452" s="449"/>
      <c r="U452" s="449"/>
    </row>
    <row r="453" spans="1:21" ht="18.75">
      <c r="A453" s="509"/>
      <c r="B453" s="465"/>
      <c r="C453" s="510"/>
      <c r="D453" s="511"/>
      <c r="E453" s="512"/>
      <c r="F453" s="512"/>
      <c r="G453" s="513"/>
      <c r="H453" s="514"/>
      <c r="I453" s="510"/>
      <c r="J453" s="510"/>
      <c r="K453" s="449"/>
      <c r="L453" s="449"/>
      <c r="M453" s="449"/>
      <c r="N453" s="449"/>
      <c r="O453" s="449"/>
      <c r="P453" s="449"/>
      <c r="Q453" s="449"/>
      <c r="R453" s="449"/>
      <c r="S453" s="449"/>
      <c r="T453" s="449"/>
      <c r="U453" s="449"/>
    </row>
    <row r="454" spans="1:21" ht="18.75">
      <c r="A454" s="509"/>
      <c r="B454" s="465"/>
      <c r="C454" s="510"/>
      <c r="D454" s="511"/>
      <c r="E454" s="512"/>
      <c r="F454" s="512"/>
      <c r="G454" s="513"/>
      <c r="H454" s="514"/>
      <c r="I454" s="510"/>
      <c r="J454" s="510"/>
      <c r="K454" s="449"/>
      <c r="L454" s="449"/>
      <c r="M454" s="449"/>
      <c r="N454" s="449"/>
      <c r="O454" s="449"/>
      <c r="P454" s="449"/>
      <c r="Q454" s="449"/>
      <c r="R454" s="449"/>
      <c r="S454" s="449"/>
      <c r="T454" s="449"/>
      <c r="U454" s="449"/>
    </row>
    <row r="455" spans="1:21" ht="18.75">
      <c r="A455" s="509"/>
      <c r="B455" s="465"/>
      <c r="C455" s="510"/>
      <c r="D455" s="511"/>
      <c r="E455" s="512"/>
      <c r="F455" s="512"/>
      <c r="G455" s="513"/>
      <c r="H455" s="514"/>
      <c r="I455" s="510"/>
      <c r="J455" s="510"/>
      <c r="K455" s="449"/>
      <c r="L455" s="449"/>
      <c r="M455" s="449"/>
      <c r="N455" s="449"/>
      <c r="O455" s="449"/>
      <c r="P455" s="449"/>
      <c r="Q455" s="449"/>
      <c r="R455" s="449"/>
      <c r="S455" s="449"/>
      <c r="T455" s="449"/>
      <c r="U455" s="449"/>
    </row>
    <row r="456" spans="1:21" ht="18.75">
      <c r="A456" s="509"/>
      <c r="B456" s="465"/>
      <c r="C456" s="510"/>
      <c r="D456" s="511"/>
      <c r="E456" s="512"/>
      <c r="F456" s="512"/>
      <c r="G456" s="513"/>
      <c r="H456" s="514"/>
      <c r="I456" s="510"/>
      <c r="J456" s="510"/>
      <c r="K456" s="449"/>
      <c r="L456" s="449"/>
      <c r="M456" s="449"/>
      <c r="N456" s="449"/>
      <c r="O456" s="449"/>
      <c r="P456" s="449"/>
      <c r="Q456" s="449"/>
      <c r="R456" s="449"/>
      <c r="S456" s="449"/>
      <c r="T456" s="449"/>
      <c r="U456" s="449"/>
    </row>
    <row r="457" spans="1:21" ht="18.75">
      <c r="A457" s="509"/>
      <c r="B457" s="465"/>
      <c r="C457" s="510"/>
      <c r="D457" s="511"/>
      <c r="E457" s="512"/>
      <c r="F457" s="512"/>
      <c r="G457" s="513"/>
      <c r="H457" s="514"/>
      <c r="I457" s="510"/>
      <c r="J457" s="510"/>
      <c r="K457" s="449"/>
      <c r="L457" s="449"/>
      <c r="M457" s="449"/>
      <c r="N457" s="449"/>
      <c r="O457" s="449"/>
      <c r="P457" s="449"/>
      <c r="Q457" s="449"/>
      <c r="R457" s="449"/>
      <c r="S457" s="449"/>
      <c r="T457" s="449"/>
      <c r="U457" s="449"/>
    </row>
    <row r="458" spans="1:21" ht="18.75">
      <c r="A458" s="509"/>
      <c r="B458" s="465"/>
      <c r="C458" s="510"/>
      <c r="D458" s="511"/>
      <c r="E458" s="512"/>
      <c r="F458" s="512"/>
      <c r="G458" s="513"/>
      <c r="H458" s="514"/>
      <c r="I458" s="510"/>
      <c r="J458" s="510"/>
      <c r="K458" s="449"/>
      <c r="L458" s="449"/>
      <c r="M458" s="449"/>
      <c r="N458" s="449"/>
      <c r="O458" s="449"/>
      <c r="P458" s="449"/>
      <c r="Q458" s="449"/>
      <c r="R458" s="449"/>
      <c r="S458" s="449"/>
      <c r="T458" s="449"/>
      <c r="U458" s="449"/>
    </row>
    <row r="459" spans="1:21" ht="18.75">
      <c r="A459" s="509"/>
      <c r="B459" s="465"/>
      <c r="C459" s="510"/>
      <c r="D459" s="511"/>
      <c r="E459" s="512"/>
      <c r="F459" s="512"/>
      <c r="G459" s="513"/>
      <c r="H459" s="514"/>
      <c r="I459" s="510"/>
      <c r="J459" s="510"/>
      <c r="K459" s="449"/>
      <c r="L459" s="449"/>
      <c r="M459" s="449"/>
      <c r="N459" s="449"/>
      <c r="O459" s="449"/>
      <c r="P459" s="449"/>
      <c r="Q459" s="449"/>
      <c r="R459" s="449"/>
      <c r="S459" s="449"/>
      <c r="T459" s="449"/>
      <c r="U459" s="449"/>
    </row>
    <row r="460" spans="1:21" ht="18.75">
      <c r="A460" s="509"/>
      <c r="B460" s="465"/>
      <c r="C460" s="510"/>
      <c r="D460" s="511"/>
      <c r="E460" s="512"/>
      <c r="F460" s="512"/>
      <c r="G460" s="513"/>
      <c r="H460" s="514"/>
      <c r="I460" s="510"/>
      <c r="J460" s="510"/>
      <c r="K460" s="449"/>
      <c r="L460" s="449"/>
      <c r="M460" s="449"/>
      <c r="N460" s="449"/>
      <c r="O460" s="449"/>
      <c r="P460" s="449"/>
      <c r="Q460" s="449"/>
      <c r="R460" s="449"/>
      <c r="S460" s="449"/>
      <c r="T460" s="449"/>
      <c r="U460" s="449"/>
    </row>
    <row r="461" spans="1:21" ht="18.75">
      <c r="A461" s="509"/>
      <c r="B461" s="465"/>
      <c r="C461" s="510"/>
      <c r="D461" s="511"/>
      <c r="E461" s="512"/>
      <c r="F461" s="512"/>
      <c r="G461" s="513"/>
      <c r="H461" s="514"/>
      <c r="I461" s="510"/>
      <c r="J461" s="510"/>
      <c r="K461" s="449"/>
      <c r="L461" s="449"/>
      <c r="M461" s="449"/>
      <c r="N461" s="449"/>
      <c r="O461" s="449"/>
      <c r="P461" s="449"/>
      <c r="Q461" s="449"/>
      <c r="R461" s="449"/>
      <c r="S461" s="449"/>
      <c r="T461" s="449"/>
      <c r="U461" s="449"/>
    </row>
    <row r="462" spans="1:21" ht="18.75">
      <c r="A462" s="509"/>
      <c r="B462" s="465"/>
      <c r="C462" s="510"/>
      <c r="D462" s="511"/>
      <c r="E462" s="512"/>
      <c r="F462" s="512"/>
      <c r="G462" s="513"/>
      <c r="H462" s="514"/>
      <c r="I462" s="510"/>
      <c r="J462" s="510"/>
      <c r="K462" s="449"/>
      <c r="L462" s="449"/>
      <c r="M462" s="449"/>
      <c r="N462" s="449"/>
      <c r="O462" s="449"/>
      <c r="P462" s="449"/>
      <c r="Q462" s="449"/>
      <c r="R462" s="449"/>
      <c r="S462" s="449"/>
      <c r="T462" s="449"/>
      <c r="U462" s="449"/>
    </row>
    <row r="463" spans="1:21" ht="18.75">
      <c r="A463" s="509"/>
      <c r="B463" s="465"/>
      <c r="C463" s="510"/>
      <c r="D463" s="511"/>
      <c r="E463" s="512"/>
      <c r="F463" s="512"/>
      <c r="G463" s="513"/>
      <c r="H463" s="514"/>
      <c r="I463" s="510"/>
      <c r="J463" s="510"/>
      <c r="K463" s="449"/>
      <c r="L463" s="449"/>
      <c r="M463" s="449"/>
      <c r="N463" s="449"/>
      <c r="O463" s="449"/>
      <c r="P463" s="449"/>
      <c r="Q463" s="449"/>
      <c r="R463" s="449"/>
      <c r="S463" s="449"/>
      <c r="T463" s="449"/>
      <c r="U463" s="449"/>
    </row>
    <row r="464" spans="1:21" ht="18.75">
      <c r="A464" s="509"/>
      <c r="B464" s="465"/>
      <c r="C464" s="510"/>
      <c r="D464" s="511"/>
      <c r="E464" s="512"/>
      <c r="F464" s="512"/>
      <c r="G464" s="513"/>
      <c r="H464" s="514"/>
      <c r="I464" s="510"/>
      <c r="J464" s="510"/>
      <c r="K464" s="449"/>
      <c r="L464" s="449"/>
      <c r="M464" s="449"/>
      <c r="N464" s="449"/>
      <c r="O464" s="449"/>
      <c r="P464" s="449"/>
      <c r="Q464" s="449"/>
      <c r="R464" s="449"/>
      <c r="S464" s="449"/>
      <c r="T464" s="449"/>
      <c r="U464" s="449"/>
    </row>
    <row r="465" spans="1:21" ht="18.75">
      <c r="A465" s="509"/>
      <c r="B465" s="465"/>
      <c r="C465" s="510"/>
      <c r="D465" s="511"/>
      <c r="E465" s="512"/>
      <c r="F465" s="512"/>
      <c r="G465" s="513"/>
      <c r="H465" s="514"/>
      <c r="I465" s="510"/>
      <c r="J465" s="510"/>
      <c r="K465" s="449"/>
      <c r="L465" s="449"/>
      <c r="M465" s="449"/>
      <c r="N465" s="449"/>
      <c r="O465" s="449"/>
      <c r="P465" s="449"/>
      <c r="Q465" s="449"/>
      <c r="R465" s="449"/>
      <c r="S465" s="449"/>
      <c r="T465" s="449"/>
      <c r="U465" s="449"/>
    </row>
    <row r="466" spans="1:21" ht="18.75">
      <c r="A466" s="509"/>
      <c r="B466" s="465"/>
      <c r="C466" s="510"/>
      <c r="D466" s="511"/>
      <c r="E466" s="512"/>
      <c r="F466" s="512"/>
      <c r="G466" s="513"/>
      <c r="H466" s="514"/>
      <c r="I466" s="510"/>
      <c r="J466" s="510"/>
      <c r="K466" s="449"/>
      <c r="L466" s="449"/>
      <c r="M466" s="449"/>
      <c r="N466" s="449"/>
      <c r="O466" s="449"/>
      <c r="P466" s="449"/>
      <c r="Q466" s="449"/>
      <c r="R466" s="449"/>
      <c r="S466" s="449"/>
      <c r="T466" s="449"/>
      <c r="U466" s="449"/>
    </row>
    <row r="467" spans="1:21" ht="18.75">
      <c r="A467" s="509"/>
      <c r="B467" s="465"/>
      <c r="C467" s="510"/>
      <c r="D467" s="511"/>
      <c r="E467" s="512"/>
      <c r="F467" s="512"/>
      <c r="G467" s="513"/>
      <c r="H467" s="514"/>
      <c r="I467" s="510"/>
      <c r="J467" s="510"/>
      <c r="K467" s="449"/>
      <c r="L467" s="449"/>
      <c r="M467" s="449"/>
      <c r="N467" s="449"/>
      <c r="O467" s="449"/>
      <c r="P467" s="449"/>
      <c r="Q467" s="449"/>
      <c r="R467" s="449"/>
      <c r="S467" s="449"/>
      <c r="T467" s="449"/>
      <c r="U467" s="449"/>
    </row>
    <row r="468" spans="1:21" ht="18.75">
      <c r="A468" s="509"/>
      <c r="B468" s="465"/>
      <c r="C468" s="510"/>
      <c r="D468" s="511"/>
      <c r="E468" s="512"/>
      <c r="F468" s="512"/>
      <c r="G468" s="513"/>
      <c r="H468" s="514"/>
      <c r="I468" s="510"/>
      <c r="J468" s="510"/>
      <c r="K468" s="449"/>
      <c r="L468" s="449"/>
      <c r="M468" s="449"/>
      <c r="N468" s="449"/>
      <c r="O468" s="449"/>
      <c r="P468" s="449"/>
      <c r="Q468" s="449"/>
      <c r="R468" s="449"/>
      <c r="S468" s="449"/>
      <c r="T468" s="449"/>
      <c r="U468" s="449"/>
    </row>
    <row r="469" spans="1:21" ht="18.75">
      <c r="A469" s="509"/>
      <c r="B469" s="465"/>
      <c r="C469" s="510"/>
      <c r="D469" s="511"/>
      <c r="E469" s="512"/>
      <c r="F469" s="512"/>
      <c r="G469" s="513"/>
      <c r="H469" s="514"/>
      <c r="I469" s="510"/>
      <c r="J469" s="510"/>
      <c r="K469" s="449"/>
      <c r="L469" s="449"/>
      <c r="M469" s="449"/>
      <c r="N469" s="449"/>
      <c r="O469" s="449"/>
      <c r="P469" s="449"/>
      <c r="Q469" s="449"/>
      <c r="R469" s="449"/>
      <c r="S469" s="449"/>
      <c r="T469" s="449"/>
      <c r="U469" s="449"/>
    </row>
    <row r="470" spans="1:21" ht="18.75">
      <c r="A470" s="509"/>
      <c r="B470" s="465"/>
      <c r="C470" s="510"/>
      <c r="D470" s="511"/>
      <c r="E470" s="512"/>
      <c r="F470" s="512"/>
      <c r="G470" s="513"/>
      <c r="H470" s="514"/>
      <c r="I470" s="510"/>
      <c r="J470" s="510"/>
      <c r="K470" s="449"/>
      <c r="L470" s="449"/>
      <c r="M470" s="449"/>
      <c r="N470" s="449"/>
      <c r="O470" s="449"/>
      <c r="P470" s="449"/>
      <c r="Q470" s="449"/>
      <c r="R470" s="449"/>
      <c r="S470" s="449"/>
      <c r="T470" s="449"/>
      <c r="U470" s="449"/>
    </row>
    <row r="471" spans="1:21" ht="18.75">
      <c r="A471" s="509"/>
      <c r="B471" s="465"/>
      <c r="C471" s="510"/>
      <c r="D471" s="511"/>
      <c r="E471" s="512"/>
      <c r="F471" s="512"/>
      <c r="G471" s="513"/>
      <c r="H471" s="514"/>
      <c r="I471" s="510"/>
      <c r="J471" s="510"/>
      <c r="K471" s="449"/>
      <c r="L471" s="449"/>
      <c r="M471" s="449"/>
      <c r="N471" s="449"/>
      <c r="O471" s="449"/>
      <c r="P471" s="449"/>
      <c r="Q471" s="449"/>
      <c r="R471" s="449"/>
      <c r="S471" s="449"/>
      <c r="T471" s="449"/>
      <c r="U471" s="449"/>
    </row>
    <row r="472" spans="1:21" ht="18.75">
      <c r="A472" s="509"/>
      <c r="B472" s="465"/>
      <c r="C472" s="510"/>
      <c r="D472" s="511"/>
      <c r="E472" s="512"/>
      <c r="F472" s="512"/>
      <c r="G472" s="513"/>
      <c r="H472" s="514"/>
      <c r="I472" s="510"/>
      <c r="J472" s="510"/>
      <c r="K472" s="449"/>
      <c r="L472" s="449"/>
      <c r="M472" s="449"/>
      <c r="N472" s="449"/>
      <c r="O472" s="449"/>
      <c r="P472" s="449"/>
      <c r="Q472" s="449"/>
      <c r="R472" s="449"/>
      <c r="S472" s="449"/>
      <c r="T472" s="449"/>
      <c r="U472" s="449"/>
    </row>
    <row r="473" spans="1:21" ht="18.75">
      <c r="A473" s="509"/>
      <c r="B473" s="465"/>
      <c r="C473" s="510"/>
      <c r="D473" s="511"/>
      <c r="E473" s="512"/>
      <c r="F473" s="512"/>
      <c r="G473" s="513"/>
      <c r="H473" s="514"/>
      <c r="I473" s="510"/>
      <c r="J473" s="510"/>
      <c r="K473" s="449"/>
      <c r="L473" s="449"/>
      <c r="M473" s="449"/>
      <c r="N473" s="449"/>
      <c r="O473" s="449"/>
      <c r="P473" s="449"/>
      <c r="Q473" s="449"/>
      <c r="R473" s="449"/>
      <c r="S473" s="449"/>
      <c r="T473" s="449"/>
      <c r="U473" s="449"/>
    </row>
    <row r="474" spans="1:21" ht="18.75">
      <c r="A474" s="509"/>
      <c r="B474" s="465"/>
      <c r="C474" s="510"/>
      <c r="D474" s="511"/>
      <c r="E474" s="512"/>
      <c r="F474" s="512"/>
      <c r="G474" s="513"/>
      <c r="H474" s="514"/>
      <c r="I474" s="510"/>
      <c r="J474" s="510"/>
      <c r="K474" s="449"/>
      <c r="L474" s="449"/>
      <c r="M474" s="449"/>
      <c r="N474" s="449"/>
      <c r="O474" s="449"/>
      <c r="P474" s="449"/>
      <c r="Q474" s="449"/>
      <c r="R474" s="449"/>
      <c r="S474" s="449"/>
      <c r="T474" s="449"/>
      <c r="U474" s="449"/>
    </row>
    <row r="475" spans="1:21" ht="18.75">
      <c r="A475" s="509"/>
      <c r="B475" s="465"/>
      <c r="C475" s="510"/>
      <c r="D475" s="511"/>
      <c r="E475" s="512"/>
      <c r="F475" s="512"/>
      <c r="G475" s="513"/>
      <c r="H475" s="514"/>
      <c r="I475" s="510"/>
      <c r="J475" s="510"/>
      <c r="K475" s="449"/>
      <c r="L475" s="449"/>
      <c r="M475" s="449"/>
      <c r="N475" s="449"/>
      <c r="O475" s="449"/>
      <c r="P475" s="449"/>
      <c r="Q475" s="449"/>
      <c r="R475" s="449"/>
      <c r="S475" s="449"/>
      <c r="T475" s="449"/>
      <c r="U475" s="449"/>
    </row>
    <row r="476" spans="1:21" ht="18.75">
      <c r="A476" s="509"/>
      <c r="B476" s="465"/>
      <c r="C476" s="510"/>
      <c r="D476" s="511"/>
      <c r="E476" s="512"/>
      <c r="F476" s="512"/>
      <c r="G476" s="513"/>
      <c r="H476" s="514"/>
      <c r="I476" s="510"/>
      <c r="J476" s="510"/>
      <c r="K476" s="449"/>
      <c r="L476" s="449"/>
      <c r="M476" s="449"/>
      <c r="N476" s="449"/>
      <c r="O476" s="449"/>
      <c r="P476" s="449"/>
      <c r="Q476" s="449"/>
      <c r="R476" s="449"/>
      <c r="S476" s="449"/>
      <c r="T476" s="449"/>
      <c r="U476" s="449"/>
    </row>
    <row r="477" spans="1:21" ht="18.75">
      <c r="A477" s="509"/>
      <c r="B477" s="465"/>
      <c r="C477" s="510"/>
      <c r="D477" s="511"/>
      <c r="E477" s="512"/>
      <c r="F477" s="512"/>
      <c r="G477" s="513"/>
      <c r="H477" s="514"/>
      <c r="I477" s="510"/>
      <c r="J477" s="510"/>
      <c r="K477" s="449"/>
      <c r="L477" s="449"/>
      <c r="M477" s="449"/>
      <c r="N477" s="449"/>
      <c r="O477" s="449"/>
      <c r="P477" s="449"/>
      <c r="Q477" s="449"/>
      <c r="R477" s="449"/>
      <c r="S477" s="449"/>
      <c r="T477" s="449"/>
      <c r="U477" s="449"/>
    </row>
    <row r="478" spans="1:21" ht="18.75">
      <c r="A478" s="509"/>
      <c r="B478" s="465"/>
      <c r="C478" s="510"/>
      <c r="D478" s="511"/>
      <c r="E478" s="512"/>
      <c r="F478" s="512"/>
      <c r="G478" s="513"/>
      <c r="H478" s="514"/>
      <c r="I478" s="510"/>
      <c r="J478" s="510"/>
      <c r="K478" s="449"/>
      <c r="L478" s="449"/>
      <c r="M478" s="449"/>
      <c r="N478" s="449"/>
      <c r="O478" s="449"/>
      <c r="P478" s="449"/>
      <c r="Q478" s="449"/>
      <c r="R478" s="449"/>
      <c r="S478" s="449"/>
      <c r="T478" s="449"/>
      <c r="U478" s="449"/>
    </row>
    <row r="479" spans="1:21" ht="18.75">
      <c r="A479" s="509"/>
      <c r="B479" s="465"/>
      <c r="C479" s="510"/>
      <c r="D479" s="511"/>
      <c r="E479" s="512"/>
      <c r="F479" s="512"/>
      <c r="G479" s="513"/>
      <c r="H479" s="514"/>
      <c r="I479" s="510"/>
      <c r="J479" s="510"/>
      <c r="K479" s="449"/>
      <c r="L479" s="449"/>
      <c r="M479" s="449"/>
      <c r="N479" s="449"/>
      <c r="O479" s="449"/>
      <c r="P479" s="449"/>
      <c r="Q479" s="449"/>
      <c r="R479" s="449"/>
      <c r="S479" s="449"/>
      <c r="T479" s="449"/>
      <c r="U479" s="449"/>
    </row>
    <row r="480" spans="1:21" ht="18.75">
      <c r="A480" s="509"/>
      <c r="B480" s="465"/>
      <c r="C480" s="510"/>
      <c r="D480" s="511"/>
      <c r="E480" s="512"/>
      <c r="F480" s="512"/>
      <c r="G480" s="513"/>
      <c r="H480" s="514"/>
      <c r="I480" s="510"/>
      <c r="J480" s="510"/>
      <c r="K480" s="449"/>
      <c r="L480" s="449"/>
      <c r="M480" s="449"/>
      <c r="N480" s="449"/>
      <c r="O480" s="449"/>
      <c r="P480" s="449"/>
      <c r="Q480" s="449"/>
      <c r="R480" s="449"/>
      <c r="S480" s="449"/>
      <c r="T480" s="449"/>
      <c r="U480" s="449"/>
    </row>
    <row r="481" spans="1:21" ht="18.75">
      <c r="A481" s="509"/>
      <c r="B481" s="465"/>
      <c r="C481" s="510"/>
      <c r="D481" s="511"/>
      <c r="E481" s="512"/>
      <c r="F481" s="512"/>
      <c r="G481" s="513"/>
      <c r="H481" s="514"/>
      <c r="I481" s="510"/>
      <c r="J481" s="510"/>
      <c r="K481" s="449"/>
      <c r="L481" s="449"/>
      <c r="M481" s="449"/>
      <c r="N481" s="449"/>
      <c r="O481" s="449"/>
      <c r="P481" s="449"/>
      <c r="Q481" s="449"/>
      <c r="R481" s="449"/>
      <c r="S481" s="449"/>
      <c r="T481" s="449"/>
      <c r="U481" s="449"/>
    </row>
    <row r="482" spans="1:21" ht="18.75">
      <c r="A482" s="509"/>
      <c r="B482" s="465"/>
      <c r="C482" s="510"/>
      <c r="D482" s="511"/>
      <c r="E482" s="512"/>
      <c r="F482" s="512"/>
      <c r="G482" s="513"/>
      <c r="H482" s="514"/>
      <c r="I482" s="510"/>
      <c r="J482" s="510"/>
      <c r="K482" s="449"/>
      <c r="L482" s="449"/>
      <c r="M482" s="449"/>
      <c r="N482" s="449"/>
      <c r="O482" s="449"/>
      <c r="P482" s="449"/>
      <c r="Q482" s="449"/>
      <c r="R482" s="449"/>
      <c r="S482" s="449"/>
      <c r="T482" s="449"/>
      <c r="U482" s="449"/>
    </row>
    <row r="483" spans="1:21" ht="18.75">
      <c r="A483" s="509"/>
      <c r="B483" s="465"/>
      <c r="C483" s="510"/>
      <c r="D483" s="511"/>
      <c r="E483" s="512"/>
      <c r="F483" s="512"/>
      <c r="G483" s="513"/>
      <c r="H483" s="514"/>
      <c r="I483" s="510"/>
      <c r="J483" s="510"/>
      <c r="K483" s="449"/>
      <c r="L483" s="449"/>
      <c r="M483" s="449"/>
      <c r="N483" s="449"/>
      <c r="O483" s="449"/>
      <c r="P483" s="449"/>
      <c r="Q483" s="449"/>
      <c r="R483" s="449"/>
      <c r="S483" s="449"/>
      <c r="T483" s="449"/>
      <c r="U483" s="449"/>
    </row>
    <row r="484" spans="1:21" ht="18.75">
      <c r="A484" s="509"/>
      <c r="B484" s="465"/>
      <c r="C484" s="510"/>
      <c r="D484" s="511"/>
      <c r="E484" s="512"/>
      <c r="F484" s="512"/>
      <c r="G484" s="513"/>
      <c r="H484" s="514"/>
      <c r="I484" s="510"/>
      <c r="J484" s="510"/>
      <c r="K484" s="449"/>
      <c r="L484" s="449"/>
      <c r="M484" s="449"/>
      <c r="N484" s="449"/>
      <c r="O484" s="449"/>
      <c r="P484" s="449"/>
      <c r="Q484" s="449"/>
      <c r="R484" s="449"/>
      <c r="S484" s="449"/>
      <c r="T484" s="449"/>
      <c r="U484" s="449"/>
    </row>
    <row r="485" spans="1:21" ht="18.75">
      <c r="A485" s="509"/>
      <c r="B485" s="465"/>
      <c r="C485" s="510"/>
      <c r="D485" s="511"/>
      <c r="E485" s="512"/>
      <c r="F485" s="512"/>
      <c r="G485" s="513"/>
      <c r="H485" s="514"/>
      <c r="I485" s="510"/>
      <c r="J485" s="510"/>
      <c r="K485" s="449"/>
      <c r="L485" s="449"/>
      <c r="M485" s="449"/>
      <c r="N485" s="449"/>
      <c r="O485" s="449"/>
      <c r="P485" s="449"/>
      <c r="Q485" s="449"/>
      <c r="R485" s="449"/>
      <c r="S485" s="449"/>
      <c r="T485" s="449"/>
      <c r="U485" s="449"/>
    </row>
    <row r="486" spans="1:21" ht="18.75">
      <c r="A486" s="509"/>
      <c r="B486" s="465"/>
      <c r="C486" s="510"/>
      <c r="D486" s="511"/>
      <c r="E486" s="512"/>
      <c r="F486" s="512"/>
      <c r="G486" s="513"/>
      <c r="H486" s="514"/>
      <c r="I486" s="510"/>
      <c r="J486" s="510"/>
      <c r="K486" s="449"/>
      <c r="L486" s="449"/>
      <c r="M486" s="449"/>
      <c r="N486" s="449"/>
      <c r="O486" s="449"/>
      <c r="P486" s="449"/>
      <c r="Q486" s="449"/>
      <c r="R486" s="449"/>
      <c r="S486" s="449"/>
      <c r="T486" s="449"/>
      <c r="U486" s="449"/>
    </row>
    <row r="487" spans="1:21" ht="18.75">
      <c r="A487" s="509"/>
      <c r="B487" s="465"/>
      <c r="C487" s="510"/>
      <c r="D487" s="511"/>
      <c r="E487" s="512"/>
      <c r="F487" s="512"/>
      <c r="G487" s="513"/>
      <c r="H487" s="514"/>
      <c r="I487" s="510"/>
      <c r="J487" s="510"/>
      <c r="K487" s="449"/>
      <c r="L487" s="449"/>
      <c r="M487" s="449"/>
      <c r="N487" s="449"/>
      <c r="O487" s="449"/>
      <c r="P487" s="449"/>
      <c r="Q487" s="449"/>
      <c r="R487" s="449"/>
      <c r="S487" s="449"/>
      <c r="T487" s="449"/>
      <c r="U487" s="449"/>
    </row>
    <row r="488" spans="1:21" ht="18.75">
      <c r="A488" s="509"/>
      <c r="B488" s="465"/>
      <c r="C488" s="510"/>
      <c r="D488" s="511"/>
      <c r="E488" s="512"/>
      <c r="F488" s="512"/>
      <c r="G488" s="513"/>
      <c r="H488" s="514"/>
      <c r="I488" s="510"/>
      <c r="J488" s="510"/>
      <c r="K488" s="449"/>
      <c r="L488" s="449"/>
      <c r="M488" s="449"/>
      <c r="N488" s="449"/>
      <c r="O488" s="449"/>
      <c r="P488" s="449"/>
      <c r="Q488" s="449"/>
      <c r="R488" s="449"/>
      <c r="S488" s="449"/>
      <c r="T488" s="449"/>
      <c r="U488" s="449"/>
    </row>
    <row r="489" spans="1:21" ht="18.75">
      <c r="A489" s="509"/>
      <c r="B489" s="465"/>
      <c r="C489" s="510"/>
      <c r="D489" s="511"/>
      <c r="E489" s="512"/>
      <c r="F489" s="512"/>
      <c r="G489" s="513"/>
      <c r="H489" s="514"/>
      <c r="I489" s="510"/>
      <c r="J489" s="510"/>
      <c r="K489" s="449"/>
      <c r="L489" s="449"/>
      <c r="M489" s="449"/>
      <c r="N489" s="449"/>
      <c r="O489" s="449"/>
      <c r="P489" s="449"/>
      <c r="Q489" s="449"/>
      <c r="R489" s="449"/>
      <c r="S489" s="449"/>
      <c r="T489" s="449"/>
      <c r="U489" s="449"/>
    </row>
    <row r="490" spans="1:21" ht="18.75">
      <c r="A490" s="509"/>
      <c r="B490" s="465"/>
      <c r="C490" s="510"/>
      <c r="D490" s="511"/>
      <c r="E490" s="512"/>
      <c r="F490" s="512"/>
      <c r="G490" s="513"/>
      <c r="H490" s="514"/>
      <c r="I490" s="510"/>
      <c r="J490" s="510"/>
      <c r="K490" s="449"/>
      <c r="L490" s="449"/>
      <c r="M490" s="449"/>
      <c r="N490" s="449"/>
      <c r="O490" s="449"/>
      <c r="P490" s="449"/>
      <c r="Q490" s="449"/>
      <c r="R490" s="449"/>
      <c r="S490" s="449"/>
      <c r="T490" s="449"/>
      <c r="U490" s="449"/>
    </row>
    <row r="491" spans="1:21" ht="18.75">
      <c r="A491" s="509"/>
      <c r="B491" s="465"/>
      <c r="C491" s="510"/>
      <c r="D491" s="511"/>
      <c r="E491" s="512"/>
      <c r="F491" s="512"/>
      <c r="G491" s="513"/>
      <c r="H491" s="514"/>
      <c r="I491" s="510"/>
      <c r="J491" s="510"/>
      <c r="K491" s="449"/>
      <c r="L491" s="449"/>
      <c r="M491" s="449"/>
      <c r="N491" s="449"/>
      <c r="O491" s="449"/>
      <c r="P491" s="449"/>
      <c r="Q491" s="449"/>
      <c r="R491" s="449"/>
      <c r="S491" s="449"/>
      <c r="T491" s="449"/>
      <c r="U491" s="449"/>
    </row>
    <row r="492" spans="1:21" ht="18.75">
      <c r="A492" s="509"/>
      <c r="B492" s="465"/>
      <c r="C492" s="510"/>
      <c r="D492" s="511"/>
      <c r="E492" s="512"/>
      <c r="F492" s="512"/>
      <c r="G492" s="513"/>
      <c r="H492" s="514"/>
      <c r="I492" s="510"/>
      <c r="J492" s="510"/>
      <c r="K492" s="449"/>
      <c r="L492" s="449"/>
      <c r="M492" s="449"/>
      <c r="N492" s="449"/>
      <c r="O492" s="449"/>
      <c r="P492" s="449"/>
      <c r="Q492" s="449"/>
      <c r="R492" s="449"/>
      <c r="S492" s="449"/>
      <c r="T492" s="449"/>
      <c r="U492" s="449"/>
    </row>
    <row r="493" spans="1:21" ht="18.75">
      <c r="A493" s="509"/>
      <c r="B493" s="465"/>
      <c r="C493" s="510"/>
      <c r="D493" s="511"/>
      <c r="E493" s="512"/>
      <c r="F493" s="512"/>
      <c r="G493" s="513"/>
      <c r="H493" s="514"/>
      <c r="I493" s="510"/>
      <c r="J493" s="510"/>
      <c r="K493" s="449"/>
      <c r="L493" s="449"/>
      <c r="M493" s="449"/>
      <c r="N493" s="449"/>
      <c r="O493" s="449"/>
      <c r="P493" s="449"/>
      <c r="Q493" s="449"/>
      <c r="R493" s="449"/>
      <c r="S493" s="449"/>
      <c r="T493" s="449"/>
      <c r="U493" s="449"/>
    </row>
    <row r="494" spans="1:21" ht="18.75">
      <c r="A494" s="509"/>
      <c r="B494" s="465"/>
      <c r="C494" s="510"/>
      <c r="D494" s="511"/>
      <c r="E494" s="512"/>
      <c r="F494" s="512"/>
      <c r="G494" s="513"/>
      <c r="H494" s="514"/>
      <c r="I494" s="510"/>
      <c r="J494" s="510"/>
      <c r="K494" s="449"/>
      <c r="L494" s="449"/>
      <c r="M494" s="449"/>
      <c r="N494" s="449"/>
      <c r="O494" s="449"/>
      <c r="P494" s="449"/>
      <c r="Q494" s="449"/>
      <c r="R494" s="449"/>
      <c r="S494" s="449"/>
      <c r="T494" s="449"/>
      <c r="U494" s="449"/>
    </row>
    <row r="495" spans="1:21" ht="18.75">
      <c r="A495" s="509"/>
      <c r="B495" s="465"/>
      <c r="C495" s="510"/>
      <c r="D495" s="511"/>
      <c r="E495" s="512"/>
      <c r="F495" s="512"/>
      <c r="G495" s="513"/>
      <c r="H495" s="514"/>
      <c r="I495" s="510"/>
      <c r="J495" s="510"/>
      <c r="K495" s="449"/>
      <c r="L495" s="449"/>
      <c r="M495" s="449"/>
      <c r="N495" s="449"/>
      <c r="O495" s="449"/>
      <c r="P495" s="449"/>
      <c r="Q495" s="449"/>
      <c r="R495" s="449"/>
      <c r="S495" s="449"/>
      <c r="T495" s="449"/>
      <c r="U495" s="449"/>
    </row>
    <row r="496" spans="1:21" ht="18.75">
      <c r="A496" s="509"/>
      <c r="B496" s="465"/>
      <c r="C496" s="510"/>
      <c r="D496" s="511"/>
      <c r="E496" s="512"/>
      <c r="F496" s="512"/>
      <c r="G496" s="513"/>
      <c r="H496" s="514"/>
      <c r="I496" s="510"/>
      <c r="J496" s="510"/>
      <c r="K496" s="449"/>
      <c r="L496" s="449"/>
      <c r="M496" s="449"/>
      <c r="N496" s="449"/>
      <c r="O496" s="449"/>
      <c r="P496" s="449"/>
      <c r="Q496" s="449"/>
      <c r="R496" s="449"/>
      <c r="S496" s="449"/>
      <c r="T496" s="449"/>
      <c r="U496" s="449"/>
    </row>
    <row r="497" spans="1:21" ht="18.75">
      <c r="A497" s="509"/>
      <c r="B497" s="465"/>
      <c r="C497" s="510"/>
      <c r="D497" s="511"/>
      <c r="E497" s="512"/>
      <c r="F497" s="512"/>
      <c r="G497" s="513"/>
      <c r="H497" s="514"/>
      <c r="I497" s="510"/>
      <c r="J497" s="510"/>
      <c r="K497" s="449"/>
      <c r="L497" s="449"/>
      <c r="M497" s="449"/>
      <c r="N497" s="449"/>
      <c r="O497" s="449"/>
      <c r="P497" s="449"/>
      <c r="Q497" s="449"/>
      <c r="R497" s="449"/>
      <c r="S497" s="449"/>
      <c r="T497" s="449"/>
      <c r="U497" s="449"/>
    </row>
    <row r="498" spans="1:21" ht="18.75">
      <c r="A498" s="509"/>
      <c r="B498" s="465"/>
      <c r="C498" s="510"/>
      <c r="D498" s="511"/>
      <c r="E498" s="512"/>
      <c r="F498" s="512"/>
      <c r="G498" s="513"/>
      <c r="H498" s="514"/>
      <c r="I498" s="510"/>
      <c r="J498" s="510"/>
      <c r="K498" s="449"/>
      <c r="L498" s="449"/>
      <c r="M498" s="449"/>
      <c r="N498" s="449"/>
      <c r="O498" s="449"/>
      <c r="P498" s="449"/>
      <c r="Q498" s="449"/>
      <c r="R498" s="449"/>
      <c r="S498" s="449"/>
      <c r="T498" s="449"/>
      <c r="U498" s="449"/>
    </row>
    <row r="499" spans="1:21" ht="18.75">
      <c r="A499" s="509"/>
      <c r="B499" s="465"/>
      <c r="C499" s="510"/>
      <c r="D499" s="511"/>
      <c r="E499" s="512"/>
      <c r="F499" s="512"/>
      <c r="G499" s="513"/>
      <c r="H499" s="514"/>
      <c r="I499" s="510"/>
      <c r="J499" s="510"/>
      <c r="K499" s="449"/>
      <c r="L499" s="449"/>
      <c r="M499" s="449"/>
      <c r="N499" s="449"/>
      <c r="O499" s="449"/>
      <c r="P499" s="449"/>
      <c r="Q499" s="449"/>
      <c r="R499" s="449"/>
      <c r="S499" s="449"/>
      <c r="T499" s="449"/>
      <c r="U499" s="449"/>
    </row>
    <row r="500" spans="1:21" ht="18.75">
      <c r="A500" s="509"/>
      <c r="B500" s="465"/>
      <c r="C500" s="510"/>
      <c r="D500" s="511"/>
      <c r="E500" s="512"/>
      <c r="F500" s="512"/>
      <c r="G500" s="513"/>
      <c r="H500" s="514"/>
      <c r="I500" s="510"/>
      <c r="J500" s="510"/>
      <c r="K500" s="449"/>
      <c r="L500" s="449"/>
      <c r="M500" s="449"/>
      <c r="N500" s="449"/>
      <c r="O500" s="449"/>
      <c r="P500" s="449"/>
      <c r="Q500" s="449"/>
      <c r="R500" s="449"/>
      <c r="S500" s="449"/>
      <c r="T500" s="449"/>
      <c r="U500" s="449"/>
    </row>
    <row r="501" spans="1:21" ht="18.75">
      <c r="A501" s="509"/>
      <c r="B501" s="465"/>
      <c r="C501" s="510"/>
      <c r="D501" s="511"/>
      <c r="E501" s="512"/>
      <c r="F501" s="512"/>
      <c r="G501" s="513"/>
      <c r="H501" s="514"/>
      <c r="I501" s="510"/>
      <c r="J501" s="510"/>
      <c r="K501" s="449"/>
      <c r="L501" s="449"/>
      <c r="M501" s="449"/>
      <c r="N501" s="449"/>
      <c r="O501" s="449"/>
      <c r="P501" s="449"/>
      <c r="Q501" s="449"/>
      <c r="R501" s="449"/>
      <c r="S501" s="449"/>
      <c r="T501" s="449"/>
      <c r="U501" s="449"/>
    </row>
    <row r="502" spans="1:21" ht="18.75">
      <c r="A502" s="509"/>
      <c r="B502" s="465"/>
      <c r="C502" s="510"/>
      <c r="D502" s="511"/>
      <c r="E502" s="512"/>
      <c r="F502" s="512"/>
      <c r="G502" s="513"/>
      <c r="H502" s="514"/>
      <c r="I502" s="510"/>
      <c r="J502" s="510"/>
      <c r="K502" s="449"/>
      <c r="L502" s="449"/>
      <c r="M502" s="449"/>
      <c r="N502" s="449"/>
      <c r="O502" s="449"/>
      <c r="P502" s="449"/>
      <c r="Q502" s="449"/>
      <c r="R502" s="449"/>
      <c r="S502" s="449"/>
      <c r="T502" s="449"/>
      <c r="U502" s="449"/>
    </row>
    <row r="503" spans="1:21" ht="18.75">
      <c r="A503" s="509"/>
      <c r="B503" s="465"/>
      <c r="C503" s="510"/>
      <c r="D503" s="511"/>
      <c r="E503" s="512"/>
      <c r="F503" s="512"/>
      <c r="G503" s="513"/>
      <c r="H503" s="514"/>
      <c r="I503" s="510"/>
      <c r="J503" s="510"/>
      <c r="K503" s="449"/>
      <c r="L503" s="449"/>
      <c r="M503" s="449"/>
      <c r="N503" s="449"/>
      <c r="O503" s="449"/>
      <c r="P503" s="449"/>
      <c r="Q503" s="449"/>
      <c r="R503" s="449"/>
      <c r="S503" s="449"/>
      <c r="T503" s="449"/>
      <c r="U503" s="449"/>
    </row>
    <row r="504" spans="1:21" ht="18.75">
      <c r="A504" s="509"/>
      <c r="B504" s="465"/>
      <c r="C504" s="510"/>
      <c r="D504" s="511"/>
      <c r="E504" s="512"/>
      <c r="F504" s="512"/>
      <c r="G504" s="513"/>
      <c r="H504" s="514"/>
      <c r="I504" s="510"/>
      <c r="J504" s="510"/>
      <c r="K504" s="449"/>
      <c r="L504" s="449"/>
      <c r="M504" s="449"/>
      <c r="N504" s="449"/>
      <c r="O504" s="449"/>
      <c r="P504" s="449"/>
      <c r="Q504" s="449"/>
      <c r="R504" s="449"/>
      <c r="S504" s="449"/>
      <c r="T504" s="449"/>
      <c r="U504" s="449"/>
    </row>
    <row r="505" spans="1:21" ht="18.75">
      <c r="A505" s="509"/>
      <c r="B505" s="465"/>
      <c r="C505" s="510"/>
      <c r="D505" s="511"/>
      <c r="E505" s="512"/>
      <c r="F505" s="512"/>
      <c r="G505" s="513"/>
      <c r="H505" s="514"/>
      <c r="I505" s="510"/>
      <c r="J505" s="510"/>
      <c r="K505" s="449"/>
      <c r="L505" s="449"/>
      <c r="M505" s="449"/>
      <c r="N505" s="449"/>
      <c r="O505" s="449"/>
      <c r="P505" s="449"/>
      <c r="Q505" s="449"/>
      <c r="R505" s="449"/>
      <c r="S505" s="449"/>
      <c r="T505" s="449"/>
      <c r="U505" s="449"/>
    </row>
    <row r="506" spans="1:21" ht="18.75">
      <c r="A506" s="509"/>
      <c r="B506" s="465"/>
      <c r="C506" s="510"/>
      <c r="D506" s="511"/>
      <c r="E506" s="512"/>
      <c r="F506" s="512"/>
      <c r="G506" s="513"/>
      <c r="H506" s="514"/>
      <c r="I506" s="510"/>
      <c r="J506" s="510"/>
      <c r="K506" s="449"/>
      <c r="L506" s="449"/>
      <c r="M506" s="449"/>
      <c r="N506" s="449"/>
      <c r="O506" s="449"/>
      <c r="P506" s="449"/>
      <c r="Q506" s="449"/>
      <c r="R506" s="449"/>
      <c r="S506" s="449"/>
      <c r="T506" s="449"/>
      <c r="U506" s="449"/>
    </row>
    <row r="507" spans="1:21" ht="18.75">
      <c r="A507" s="509"/>
      <c r="B507" s="465"/>
      <c r="C507" s="510"/>
      <c r="D507" s="511"/>
      <c r="E507" s="512"/>
      <c r="F507" s="512"/>
      <c r="G507" s="513"/>
      <c r="H507" s="514"/>
      <c r="I507" s="510"/>
      <c r="J507" s="510"/>
      <c r="K507" s="449"/>
      <c r="L507" s="449"/>
      <c r="M507" s="449"/>
      <c r="N507" s="449"/>
      <c r="O507" s="449"/>
      <c r="P507" s="449"/>
      <c r="Q507" s="449"/>
      <c r="R507" s="449"/>
      <c r="S507" s="449"/>
      <c r="T507" s="449"/>
      <c r="U507" s="449"/>
    </row>
    <row r="508" spans="1:21" ht="18.75">
      <c r="A508" s="509"/>
      <c r="B508" s="465"/>
      <c r="C508" s="510"/>
      <c r="D508" s="511"/>
      <c r="E508" s="512"/>
      <c r="F508" s="512"/>
      <c r="G508" s="513"/>
      <c r="H508" s="514"/>
      <c r="I508" s="510"/>
      <c r="J508" s="510"/>
      <c r="K508" s="449"/>
      <c r="L508" s="449"/>
      <c r="M508" s="449"/>
      <c r="N508" s="449"/>
      <c r="O508" s="449"/>
      <c r="P508" s="449"/>
      <c r="Q508" s="449"/>
      <c r="R508" s="449"/>
      <c r="S508" s="449"/>
      <c r="T508" s="449"/>
      <c r="U508" s="449"/>
    </row>
    <row r="509" spans="1:21" ht="18.75">
      <c r="A509" s="509"/>
      <c r="B509" s="465"/>
      <c r="C509" s="510"/>
      <c r="D509" s="511"/>
      <c r="E509" s="512"/>
      <c r="F509" s="512"/>
      <c r="G509" s="513"/>
      <c r="H509" s="514"/>
      <c r="I509" s="510"/>
      <c r="J509" s="510"/>
      <c r="K509" s="449"/>
      <c r="L509" s="449"/>
      <c r="M509" s="449"/>
      <c r="N509" s="449"/>
      <c r="O509" s="449"/>
      <c r="P509" s="449"/>
      <c r="Q509" s="449"/>
      <c r="R509" s="449"/>
      <c r="S509" s="449"/>
      <c r="T509" s="449"/>
      <c r="U509" s="449"/>
    </row>
    <row r="510" spans="1:21" ht="18.75">
      <c r="A510" s="509"/>
      <c r="B510" s="465"/>
      <c r="C510" s="510"/>
      <c r="D510" s="511"/>
      <c r="E510" s="512"/>
      <c r="F510" s="512"/>
      <c r="G510" s="513"/>
      <c r="H510" s="514"/>
      <c r="I510" s="510"/>
      <c r="J510" s="510"/>
      <c r="K510" s="449"/>
      <c r="L510" s="449"/>
      <c r="M510" s="449"/>
      <c r="N510" s="449"/>
      <c r="O510" s="449"/>
      <c r="P510" s="449"/>
      <c r="Q510" s="449"/>
      <c r="R510" s="449"/>
      <c r="S510" s="449"/>
      <c r="T510" s="449"/>
      <c r="U510" s="449"/>
    </row>
    <row r="511" spans="1:21" ht="18.75">
      <c r="A511" s="509"/>
      <c r="B511" s="465"/>
      <c r="C511" s="510"/>
      <c r="D511" s="511"/>
      <c r="E511" s="512"/>
      <c r="F511" s="512"/>
      <c r="G511" s="513"/>
      <c r="H511" s="514"/>
      <c r="I511" s="510"/>
      <c r="J511" s="510"/>
      <c r="K511" s="449"/>
      <c r="L511" s="449"/>
      <c r="M511" s="449"/>
      <c r="N511" s="449"/>
      <c r="O511" s="449"/>
      <c r="P511" s="449"/>
      <c r="Q511" s="449"/>
      <c r="R511" s="449"/>
      <c r="S511" s="449"/>
      <c r="T511" s="449"/>
      <c r="U511" s="449"/>
    </row>
    <row r="512" spans="1:21" ht="18.75">
      <c r="A512" s="509"/>
      <c r="B512" s="465"/>
      <c r="C512" s="510"/>
      <c r="D512" s="511"/>
      <c r="E512" s="512"/>
      <c r="F512" s="512"/>
      <c r="G512" s="513"/>
      <c r="H512" s="514"/>
      <c r="I512" s="510"/>
      <c r="J512" s="510"/>
      <c r="K512" s="449"/>
      <c r="L512" s="449"/>
      <c r="M512" s="449"/>
      <c r="N512" s="449"/>
      <c r="O512" s="449"/>
      <c r="P512" s="449"/>
      <c r="Q512" s="449"/>
      <c r="R512" s="449"/>
      <c r="S512" s="449"/>
      <c r="T512" s="449"/>
      <c r="U512" s="449"/>
    </row>
    <row r="513" spans="1:21" ht="18.75">
      <c r="A513" s="509"/>
      <c r="B513" s="465"/>
      <c r="C513" s="510"/>
      <c r="D513" s="511"/>
      <c r="E513" s="512"/>
      <c r="F513" s="512"/>
      <c r="G513" s="513"/>
      <c r="H513" s="514"/>
      <c r="I513" s="510"/>
      <c r="J513" s="510"/>
      <c r="K513" s="449"/>
      <c r="L513" s="449"/>
      <c r="M513" s="449"/>
      <c r="N513" s="449"/>
      <c r="O513" s="449"/>
      <c r="P513" s="449"/>
      <c r="Q513" s="449"/>
      <c r="R513" s="449"/>
      <c r="S513" s="449"/>
      <c r="T513" s="449"/>
      <c r="U513" s="449"/>
    </row>
    <row r="514" spans="1:21" ht="18.75">
      <c r="A514" s="509"/>
      <c r="B514" s="465"/>
      <c r="C514" s="510"/>
      <c r="D514" s="511"/>
      <c r="E514" s="512"/>
      <c r="F514" s="512"/>
      <c r="G514" s="513"/>
      <c r="H514" s="514"/>
      <c r="I514" s="510"/>
      <c r="J514" s="510"/>
      <c r="K514" s="449"/>
      <c r="L514" s="449"/>
      <c r="M514" s="449"/>
      <c r="N514" s="449"/>
      <c r="O514" s="449"/>
      <c r="P514" s="449"/>
      <c r="Q514" s="449"/>
      <c r="R514" s="449"/>
      <c r="S514" s="449"/>
      <c r="T514" s="449"/>
      <c r="U514" s="449"/>
    </row>
    <row r="515" spans="1:21" ht="18.75">
      <c r="A515" s="509"/>
      <c r="B515" s="465"/>
      <c r="C515" s="510"/>
      <c r="D515" s="511"/>
      <c r="E515" s="512"/>
      <c r="F515" s="512"/>
      <c r="G515" s="513"/>
      <c r="H515" s="514"/>
      <c r="I515" s="510"/>
      <c r="J515" s="510"/>
      <c r="K515" s="449"/>
      <c r="L515" s="449"/>
      <c r="M515" s="449"/>
      <c r="N515" s="449"/>
      <c r="O515" s="449"/>
      <c r="P515" s="449"/>
      <c r="Q515" s="449"/>
      <c r="R515" s="449"/>
      <c r="S515" s="449"/>
      <c r="T515" s="449"/>
      <c r="U515" s="449"/>
    </row>
    <row r="516" spans="1:21" ht="18.75">
      <c r="A516" s="509"/>
      <c r="B516" s="465"/>
      <c r="C516" s="510"/>
      <c r="D516" s="511"/>
      <c r="E516" s="512"/>
      <c r="F516" s="512"/>
      <c r="G516" s="513"/>
      <c r="H516" s="514"/>
      <c r="I516" s="510"/>
      <c r="J516" s="510"/>
      <c r="K516" s="449"/>
      <c r="L516" s="449"/>
      <c r="M516" s="449"/>
      <c r="N516" s="449"/>
      <c r="O516" s="449"/>
      <c r="P516" s="449"/>
      <c r="Q516" s="449"/>
      <c r="R516" s="449"/>
      <c r="S516" s="449"/>
      <c r="T516" s="449"/>
      <c r="U516" s="449"/>
    </row>
    <row r="517" spans="1:21" ht="18.75">
      <c r="A517" s="509"/>
      <c r="B517" s="465"/>
      <c r="C517" s="510"/>
      <c r="D517" s="511"/>
      <c r="E517" s="512"/>
      <c r="F517" s="512"/>
      <c r="G517" s="513"/>
      <c r="H517" s="514"/>
      <c r="I517" s="510"/>
      <c r="J517" s="510"/>
      <c r="K517" s="449"/>
      <c r="L517" s="449"/>
      <c r="M517" s="449"/>
      <c r="N517" s="449"/>
      <c r="O517" s="449"/>
      <c r="P517" s="449"/>
      <c r="Q517" s="449"/>
      <c r="R517" s="449"/>
      <c r="S517" s="449"/>
      <c r="T517" s="449"/>
      <c r="U517" s="449"/>
    </row>
    <row r="518" spans="1:21" ht="18.75">
      <c r="A518" s="509"/>
      <c r="B518" s="465"/>
      <c r="C518" s="510"/>
      <c r="D518" s="511"/>
      <c r="E518" s="512"/>
      <c r="F518" s="512"/>
      <c r="G518" s="513"/>
      <c r="H518" s="514"/>
      <c r="I518" s="510"/>
      <c r="J518" s="510"/>
      <c r="K518" s="449"/>
      <c r="L518" s="449"/>
      <c r="M518" s="449"/>
      <c r="N518" s="449"/>
      <c r="O518" s="449"/>
      <c r="P518" s="449"/>
      <c r="Q518" s="449"/>
      <c r="R518" s="449"/>
      <c r="S518" s="449"/>
      <c r="T518" s="449"/>
      <c r="U518" s="449"/>
    </row>
    <row r="519" spans="1:21" ht="18.75">
      <c r="A519" s="509"/>
      <c r="B519" s="465"/>
      <c r="C519" s="510"/>
      <c r="D519" s="511"/>
      <c r="E519" s="512"/>
      <c r="F519" s="512"/>
      <c r="G519" s="513"/>
      <c r="H519" s="514"/>
      <c r="I519" s="510"/>
      <c r="J519" s="510"/>
      <c r="K519" s="449"/>
      <c r="L519" s="449"/>
      <c r="M519" s="449"/>
      <c r="N519" s="449"/>
      <c r="O519" s="449"/>
      <c r="P519" s="449"/>
      <c r="Q519" s="449"/>
      <c r="R519" s="449"/>
      <c r="S519" s="449"/>
      <c r="T519" s="449"/>
      <c r="U519" s="449"/>
    </row>
    <row r="520" spans="1:21" ht="18.75">
      <c r="A520" s="509"/>
      <c r="B520" s="465"/>
      <c r="C520" s="510"/>
      <c r="D520" s="511"/>
      <c r="E520" s="512"/>
      <c r="F520" s="512"/>
      <c r="G520" s="513"/>
      <c r="H520" s="514"/>
      <c r="I520" s="510"/>
      <c r="J520" s="510"/>
      <c r="K520" s="449"/>
      <c r="L520" s="449"/>
      <c r="M520" s="449"/>
      <c r="N520" s="449"/>
      <c r="O520" s="449"/>
      <c r="P520" s="449"/>
      <c r="Q520" s="449"/>
      <c r="R520" s="449"/>
      <c r="S520" s="449"/>
      <c r="T520" s="449"/>
      <c r="U520" s="449"/>
    </row>
    <row r="521" spans="1:21" ht="18.75">
      <c r="A521" s="509"/>
      <c r="B521" s="465"/>
      <c r="C521" s="510"/>
      <c r="D521" s="511"/>
      <c r="E521" s="512"/>
      <c r="F521" s="512"/>
      <c r="G521" s="513"/>
      <c r="H521" s="514"/>
      <c r="I521" s="510"/>
      <c r="J521" s="510"/>
      <c r="K521" s="449"/>
      <c r="L521" s="449"/>
      <c r="M521" s="449"/>
      <c r="N521" s="449"/>
      <c r="O521" s="449"/>
      <c r="P521" s="449"/>
      <c r="Q521" s="449"/>
      <c r="R521" s="449"/>
      <c r="S521" s="449"/>
      <c r="T521" s="449"/>
      <c r="U521" s="449"/>
    </row>
    <row r="522" spans="1:21" ht="18.75">
      <c r="A522" s="509"/>
      <c r="B522" s="465"/>
      <c r="C522" s="510"/>
      <c r="D522" s="511"/>
      <c r="E522" s="512"/>
      <c r="F522" s="512"/>
      <c r="G522" s="513"/>
      <c r="H522" s="514"/>
      <c r="I522" s="510"/>
      <c r="J522" s="510"/>
      <c r="K522" s="449"/>
      <c r="L522" s="449"/>
      <c r="M522" s="449"/>
      <c r="N522" s="449"/>
      <c r="O522" s="449"/>
      <c r="P522" s="449"/>
      <c r="Q522" s="449"/>
      <c r="R522" s="449"/>
      <c r="S522" s="449"/>
      <c r="T522" s="449"/>
      <c r="U522" s="449"/>
    </row>
    <row r="523" spans="1:21" ht="18.75">
      <c r="A523" s="509"/>
      <c r="B523" s="465"/>
      <c r="C523" s="510"/>
      <c r="D523" s="511"/>
      <c r="E523" s="512"/>
      <c r="F523" s="512"/>
      <c r="G523" s="513"/>
      <c r="H523" s="514"/>
      <c r="I523" s="510"/>
      <c r="J523" s="510"/>
      <c r="K523" s="449"/>
      <c r="L523" s="449"/>
      <c r="M523" s="449"/>
      <c r="N523" s="449"/>
      <c r="O523" s="449"/>
      <c r="P523" s="449"/>
      <c r="Q523" s="449"/>
      <c r="R523" s="449"/>
      <c r="S523" s="449"/>
      <c r="T523" s="449"/>
      <c r="U523" s="449"/>
    </row>
    <row r="524" spans="1:21" ht="18.75">
      <c r="A524" s="509"/>
      <c r="B524" s="465"/>
      <c r="C524" s="510"/>
      <c r="D524" s="511"/>
      <c r="E524" s="512"/>
      <c r="F524" s="512"/>
      <c r="G524" s="513"/>
      <c r="H524" s="514"/>
      <c r="I524" s="510"/>
      <c r="J524" s="510"/>
      <c r="K524" s="449"/>
      <c r="L524" s="449"/>
      <c r="M524" s="449"/>
      <c r="N524" s="449"/>
      <c r="O524" s="449"/>
      <c r="P524" s="449"/>
      <c r="Q524" s="449"/>
      <c r="R524" s="449"/>
      <c r="S524" s="449"/>
      <c r="T524" s="449"/>
      <c r="U524" s="449"/>
    </row>
    <row r="525" spans="1:21" ht="18.75">
      <c r="A525" s="509"/>
      <c r="B525" s="465"/>
      <c r="C525" s="510"/>
      <c r="D525" s="511"/>
      <c r="E525" s="512"/>
      <c r="F525" s="512"/>
      <c r="G525" s="513"/>
      <c r="H525" s="514"/>
      <c r="I525" s="510"/>
      <c r="J525" s="510"/>
      <c r="K525" s="449"/>
      <c r="L525" s="449"/>
      <c r="M525" s="449"/>
      <c r="N525" s="449"/>
      <c r="O525" s="449"/>
      <c r="P525" s="449"/>
      <c r="Q525" s="449"/>
      <c r="R525" s="449"/>
      <c r="S525" s="449"/>
      <c r="T525" s="449"/>
      <c r="U525" s="449"/>
    </row>
    <row r="526" spans="1:21" ht="18.75">
      <c r="A526" s="509"/>
      <c r="B526" s="465"/>
      <c r="C526" s="510"/>
      <c r="D526" s="511"/>
      <c r="E526" s="512"/>
      <c r="F526" s="512"/>
      <c r="G526" s="513"/>
      <c r="H526" s="514"/>
      <c r="I526" s="510"/>
      <c r="J526" s="510"/>
      <c r="K526" s="449"/>
      <c r="L526" s="449"/>
      <c r="M526" s="449"/>
      <c r="N526" s="449"/>
      <c r="O526" s="449"/>
      <c r="P526" s="449"/>
      <c r="Q526" s="449"/>
      <c r="R526" s="449"/>
      <c r="S526" s="449"/>
      <c r="T526" s="449"/>
      <c r="U526" s="449"/>
    </row>
    <row r="527" spans="1:21" ht="18.75">
      <c r="A527" s="509"/>
      <c r="B527" s="465"/>
      <c r="C527" s="510"/>
      <c r="D527" s="511"/>
      <c r="E527" s="512"/>
      <c r="F527" s="512"/>
      <c r="G527" s="513"/>
      <c r="H527" s="514"/>
      <c r="I527" s="510"/>
      <c r="J527" s="510"/>
      <c r="K527" s="449"/>
      <c r="L527" s="449"/>
      <c r="M527" s="449"/>
      <c r="N527" s="449"/>
      <c r="O527" s="449"/>
      <c r="P527" s="449"/>
      <c r="Q527" s="449"/>
      <c r="R527" s="449"/>
      <c r="S527" s="449"/>
      <c r="T527" s="449"/>
      <c r="U527" s="449"/>
    </row>
    <row r="528" spans="1:21" ht="18.75">
      <c r="A528" s="509"/>
      <c r="B528" s="465"/>
      <c r="C528" s="510"/>
      <c r="D528" s="511"/>
      <c r="E528" s="512"/>
      <c r="F528" s="512"/>
      <c r="G528" s="513"/>
      <c r="H528" s="514"/>
      <c r="I528" s="510"/>
      <c r="J528" s="510"/>
      <c r="K528" s="449"/>
      <c r="L528" s="449"/>
      <c r="M528" s="449"/>
      <c r="N528" s="449"/>
      <c r="O528" s="449"/>
      <c r="P528" s="449"/>
      <c r="Q528" s="449"/>
      <c r="R528" s="449"/>
      <c r="S528" s="449"/>
      <c r="T528" s="449"/>
      <c r="U528" s="449"/>
    </row>
    <row r="529" spans="1:21" ht="18.75">
      <c r="A529" s="509"/>
      <c r="B529" s="465"/>
      <c r="C529" s="510"/>
      <c r="D529" s="511"/>
      <c r="E529" s="512"/>
      <c r="F529" s="512"/>
      <c r="G529" s="513"/>
      <c r="H529" s="514"/>
      <c r="I529" s="510"/>
      <c r="J529" s="510"/>
      <c r="K529" s="449"/>
      <c r="L529" s="449"/>
      <c r="M529" s="449"/>
      <c r="N529" s="449"/>
      <c r="O529" s="449"/>
      <c r="P529" s="449"/>
      <c r="Q529" s="449"/>
      <c r="R529" s="449"/>
      <c r="S529" s="449"/>
      <c r="T529" s="449"/>
      <c r="U529" s="449"/>
    </row>
    <row r="530" spans="1:21" ht="18.75">
      <c r="A530" s="509"/>
      <c r="B530" s="465"/>
      <c r="C530" s="510"/>
      <c r="D530" s="511"/>
      <c r="E530" s="512"/>
      <c r="F530" s="512"/>
      <c r="G530" s="513"/>
      <c r="H530" s="514"/>
      <c r="I530" s="510"/>
      <c r="J530" s="510"/>
      <c r="K530" s="449"/>
      <c r="L530" s="449"/>
      <c r="M530" s="449"/>
      <c r="N530" s="449"/>
      <c r="O530" s="449"/>
      <c r="P530" s="449"/>
      <c r="Q530" s="449"/>
      <c r="R530" s="449"/>
      <c r="S530" s="449"/>
      <c r="T530" s="449"/>
      <c r="U530" s="449"/>
    </row>
    <row r="531" spans="1:21" ht="18.75">
      <c r="A531" s="509"/>
      <c r="B531" s="465"/>
      <c r="C531" s="510"/>
      <c r="D531" s="511"/>
      <c r="E531" s="512"/>
      <c r="F531" s="512"/>
      <c r="G531" s="513"/>
      <c r="H531" s="514"/>
      <c r="I531" s="510"/>
      <c r="J531" s="510"/>
      <c r="K531" s="449"/>
      <c r="L531" s="449"/>
      <c r="M531" s="449"/>
      <c r="N531" s="449"/>
      <c r="O531" s="449"/>
      <c r="P531" s="449"/>
      <c r="Q531" s="449"/>
      <c r="R531" s="449"/>
      <c r="S531" s="449"/>
      <c r="T531" s="449"/>
      <c r="U531" s="449"/>
    </row>
    <row r="532" spans="1:21" ht="18.75">
      <c r="A532" s="509"/>
      <c r="B532" s="465"/>
      <c r="C532" s="510"/>
      <c r="D532" s="511"/>
      <c r="E532" s="512"/>
      <c r="F532" s="512"/>
      <c r="G532" s="513"/>
      <c r="H532" s="514"/>
      <c r="I532" s="510"/>
      <c r="J532" s="510"/>
      <c r="K532" s="449"/>
      <c r="L532" s="449"/>
      <c r="M532" s="449"/>
      <c r="N532" s="449"/>
      <c r="O532" s="449"/>
      <c r="P532" s="449"/>
      <c r="Q532" s="449"/>
      <c r="R532" s="449"/>
      <c r="S532" s="449"/>
      <c r="T532" s="449"/>
      <c r="U532" s="449"/>
    </row>
    <row r="533" spans="1:21" ht="18.75">
      <c r="A533" s="509"/>
      <c r="B533" s="465"/>
      <c r="C533" s="510"/>
      <c r="D533" s="511"/>
      <c r="E533" s="512"/>
      <c r="F533" s="512"/>
      <c r="G533" s="513"/>
      <c r="H533" s="514"/>
      <c r="I533" s="510"/>
      <c r="J533" s="510"/>
      <c r="K533" s="449"/>
      <c r="L533" s="449"/>
      <c r="M533" s="449"/>
      <c r="N533" s="449"/>
      <c r="O533" s="449"/>
      <c r="P533" s="449"/>
      <c r="Q533" s="449"/>
      <c r="R533" s="449"/>
      <c r="S533" s="449"/>
      <c r="T533" s="449"/>
      <c r="U533" s="449"/>
    </row>
    <row r="534" spans="1:21" ht="18.75">
      <c r="A534" s="509"/>
      <c r="B534" s="465"/>
      <c r="C534" s="510"/>
      <c r="D534" s="511"/>
      <c r="E534" s="512"/>
      <c r="F534" s="512"/>
      <c r="G534" s="513"/>
      <c r="H534" s="514"/>
      <c r="I534" s="510"/>
      <c r="J534" s="510"/>
      <c r="K534" s="449"/>
      <c r="L534" s="449"/>
      <c r="M534" s="449"/>
      <c r="N534" s="449"/>
      <c r="O534" s="449"/>
      <c r="P534" s="449"/>
      <c r="Q534" s="449"/>
      <c r="R534" s="449"/>
      <c r="S534" s="449"/>
      <c r="T534" s="449"/>
      <c r="U534" s="449"/>
    </row>
    <row r="535" spans="1:21" ht="18.75">
      <c r="A535" s="509"/>
      <c r="B535" s="465"/>
      <c r="C535" s="510"/>
      <c r="D535" s="511"/>
      <c r="E535" s="512"/>
      <c r="F535" s="512"/>
      <c r="G535" s="513"/>
      <c r="H535" s="514"/>
      <c r="I535" s="510"/>
      <c r="J535" s="510"/>
      <c r="K535" s="449"/>
      <c r="L535" s="449"/>
      <c r="M535" s="449"/>
      <c r="N535" s="449"/>
      <c r="O535" s="449"/>
      <c r="P535" s="449"/>
      <c r="Q535" s="449"/>
      <c r="R535" s="449"/>
      <c r="S535" s="449"/>
      <c r="T535" s="449"/>
      <c r="U535" s="449"/>
    </row>
    <row r="536" spans="1:21" ht="18.75">
      <c r="A536" s="509"/>
      <c r="B536" s="465"/>
      <c r="C536" s="510"/>
      <c r="D536" s="511"/>
      <c r="E536" s="512"/>
      <c r="F536" s="512"/>
      <c r="G536" s="513"/>
      <c r="H536" s="514"/>
      <c r="I536" s="510"/>
      <c r="J536" s="510"/>
      <c r="K536" s="449"/>
      <c r="L536" s="449"/>
      <c r="M536" s="449"/>
      <c r="N536" s="449"/>
      <c r="O536" s="449"/>
      <c r="P536" s="449"/>
      <c r="Q536" s="449"/>
      <c r="R536" s="449"/>
      <c r="S536" s="449"/>
      <c r="T536" s="449"/>
      <c r="U536" s="449"/>
    </row>
    <row r="537" spans="1:21" ht="18.75">
      <c r="A537" s="509"/>
      <c r="B537" s="465"/>
      <c r="C537" s="510"/>
      <c r="D537" s="511"/>
      <c r="E537" s="512"/>
      <c r="F537" s="512"/>
      <c r="G537" s="513"/>
      <c r="H537" s="514"/>
      <c r="I537" s="510"/>
      <c r="J537" s="510"/>
      <c r="K537" s="449"/>
      <c r="L537" s="449"/>
      <c r="M537" s="449"/>
      <c r="N537" s="449"/>
      <c r="O537" s="449"/>
      <c r="P537" s="449"/>
      <c r="Q537" s="449"/>
      <c r="R537" s="449"/>
      <c r="S537" s="449"/>
      <c r="T537" s="449"/>
      <c r="U537" s="449"/>
    </row>
    <row r="538" spans="1:21" ht="18.75">
      <c r="A538" s="509"/>
      <c r="B538" s="465"/>
      <c r="C538" s="510"/>
      <c r="D538" s="511"/>
      <c r="E538" s="512"/>
      <c r="F538" s="512"/>
      <c r="G538" s="513"/>
      <c r="H538" s="514"/>
      <c r="I538" s="510"/>
      <c r="J538" s="510"/>
      <c r="K538" s="449"/>
      <c r="L538" s="449"/>
      <c r="M538" s="449"/>
      <c r="N538" s="449"/>
      <c r="O538" s="449"/>
      <c r="P538" s="449"/>
      <c r="Q538" s="449"/>
      <c r="R538" s="449"/>
      <c r="S538" s="449"/>
      <c r="T538" s="449"/>
      <c r="U538" s="449"/>
    </row>
    <row r="539" spans="1:21" ht="18.75">
      <c r="A539" s="509"/>
      <c r="B539" s="465"/>
      <c r="C539" s="510"/>
      <c r="D539" s="511"/>
      <c r="E539" s="512"/>
      <c r="F539" s="512"/>
      <c r="G539" s="513"/>
      <c r="H539" s="514"/>
      <c r="I539" s="510"/>
      <c r="J539" s="510"/>
      <c r="K539" s="449"/>
      <c r="L539" s="449"/>
      <c r="M539" s="449"/>
      <c r="N539" s="449"/>
      <c r="O539" s="449"/>
      <c r="P539" s="449"/>
      <c r="Q539" s="449"/>
      <c r="R539" s="449"/>
      <c r="S539" s="449"/>
      <c r="T539" s="449"/>
      <c r="U539" s="449"/>
    </row>
    <row r="540" spans="1:21" ht="18.75">
      <c r="A540" s="509"/>
      <c r="B540" s="465"/>
      <c r="C540" s="510"/>
      <c r="D540" s="511"/>
      <c r="E540" s="512"/>
      <c r="F540" s="512"/>
      <c r="G540" s="513"/>
      <c r="H540" s="514"/>
      <c r="I540" s="510"/>
      <c r="J540" s="510"/>
      <c r="K540" s="449"/>
      <c r="L540" s="449"/>
      <c r="M540" s="449"/>
      <c r="N540" s="449"/>
      <c r="O540" s="449"/>
      <c r="P540" s="449"/>
      <c r="Q540" s="449"/>
      <c r="R540" s="449"/>
      <c r="S540" s="449"/>
      <c r="T540" s="449"/>
      <c r="U540" s="449"/>
    </row>
    <row r="541" spans="1:21" ht="18.75">
      <c r="A541" s="509"/>
      <c r="B541" s="465"/>
      <c r="C541" s="510"/>
      <c r="D541" s="511"/>
      <c r="E541" s="512"/>
      <c r="F541" s="512"/>
      <c r="G541" s="513"/>
      <c r="H541" s="514"/>
      <c r="I541" s="510"/>
      <c r="J541" s="510"/>
      <c r="K541" s="449"/>
      <c r="L541" s="449"/>
      <c r="M541" s="449"/>
      <c r="N541" s="449"/>
      <c r="O541" s="449"/>
      <c r="P541" s="449"/>
      <c r="Q541" s="449"/>
      <c r="R541" s="449"/>
      <c r="S541" s="449"/>
      <c r="T541" s="449"/>
      <c r="U541" s="449"/>
    </row>
    <row r="542" spans="1:21" ht="18.75">
      <c r="A542" s="509"/>
      <c r="B542" s="465"/>
      <c r="C542" s="510"/>
      <c r="D542" s="511"/>
      <c r="E542" s="512"/>
      <c r="F542" s="512"/>
      <c r="G542" s="513"/>
      <c r="H542" s="514"/>
      <c r="I542" s="510"/>
      <c r="J542" s="510"/>
      <c r="K542" s="449"/>
      <c r="L542" s="449"/>
      <c r="M542" s="449"/>
      <c r="N542" s="449"/>
      <c r="O542" s="449"/>
      <c r="P542" s="449"/>
      <c r="Q542" s="449"/>
      <c r="R542" s="449"/>
      <c r="S542" s="449"/>
      <c r="T542" s="449"/>
      <c r="U542" s="449"/>
    </row>
    <row r="543" spans="1:21" ht="18.75">
      <c r="A543" s="509"/>
      <c r="B543" s="465"/>
      <c r="C543" s="510"/>
      <c r="D543" s="511"/>
      <c r="E543" s="512"/>
      <c r="F543" s="512"/>
      <c r="G543" s="513"/>
      <c r="H543" s="514"/>
      <c r="I543" s="510"/>
      <c r="J543" s="510"/>
      <c r="K543" s="449"/>
      <c r="L543" s="449"/>
      <c r="M543" s="449"/>
      <c r="N543" s="449"/>
      <c r="O543" s="449"/>
      <c r="P543" s="449"/>
      <c r="Q543" s="449"/>
      <c r="R543" s="449"/>
      <c r="S543" s="449"/>
      <c r="T543" s="449"/>
      <c r="U543" s="449"/>
    </row>
    <row r="544" spans="1:21" ht="18.75">
      <c r="A544" s="509"/>
      <c r="B544" s="465"/>
      <c r="C544" s="510"/>
      <c r="D544" s="511"/>
      <c r="E544" s="512"/>
      <c r="F544" s="512"/>
      <c r="G544" s="513"/>
      <c r="H544" s="514"/>
      <c r="I544" s="510"/>
      <c r="J544" s="510"/>
      <c r="K544" s="449"/>
      <c r="L544" s="449"/>
      <c r="M544" s="449"/>
      <c r="N544" s="449"/>
      <c r="O544" s="449"/>
      <c r="P544" s="449"/>
      <c r="Q544" s="449"/>
      <c r="R544" s="449"/>
      <c r="S544" s="449"/>
      <c r="T544" s="449"/>
      <c r="U544" s="449"/>
    </row>
    <row r="545" spans="1:21" ht="18.75">
      <c r="A545" s="509"/>
      <c r="B545" s="465"/>
      <c r="C545" s="510"/>
      <c r="D545" s="511"/>
      <c r="E545" s="512"/>
      <c r="F545" s="512"/>
      <c r="G545" s="513"/>
      <c r="H545" s="514"/>
      <c r="I545" s="510"/>
      <c r="J545" s="510"/>
      <c r="K545" s="449"/>
      <c r="L545" s="449"/>
      <c r="M545" s="449"/>
      <c r="N545" s="449"/>
      <c r="O545" s="449"/>
      <c r="P545" s="449"/>
      <c r="Q545" s="449"/>
      <c r="R545" s="449"/>
      <c r="S545" s="449"/>
      <c r="T545" s="449"/>
      <c r="U545" s="449"/>
    </row>
    <row r="546" spans="1:21" ht="18.75">
      <c r="A546" s="509"/>
      <c r="B546" s="465"/>
      <c r="C546" s="510"/>
      <c r="D546" s="511"/>
      <c r="E546" s="512"/>
      <c r="F546" s="512"/>
      <c r="G546" s="513"/>
      <c r="H546" s="514"/>
      <c r="I546" s="510"/>
      <c r="J546" s="510"/>
      <c r="K546" s="449"/>
      <c r="L546" s="449"/>
      <c r="M546" s="449"/>
      <c r="N546" s="449"/>
      <c r="O546" s="449"/>
      <c r="P546" s="449"/>
      <c r="Q546" s="449"/>
      <c r="R546" s="449"/>
      <c r="S546" s="449"/>
      <c r="T546" s="449"/>
      <c r="U546" s="449"/>
    </row>
    <row r="547" spans="1:21" ht="18.75">
      <c r="A547" s="509"/>
      <c r="B547" s="465"/>
      <c r="C547" s="510"/>
      <c r="D547" s="511"/>
      <c r="E547" s="512"/>
      <c r="F547" s="512"/>
      <c r="G547" s="513"/>
      <c r="H547" s="514"/>
      <c r="I547" s="510"/>
      <c r="J547" s="510"/>
      <c r="K547" s="449"/>
      <c r="L547" s="449"/>
      <c r="M547" s="449"/>
      <c r="N547" s="449"/>
      <c r="O547" s="449"/>
      <c r="P547" s="449"/>
      <c r="Q547" s="449"/>
      <c r="R547" s="449"/>
      <c r="S547" s="449"/>
      <c r="T547" s="449"/>
      <c r="U547" s="449"/>
    </row>
    <row r="548" spans="1:21" ht="18.75">
      <c r="A548" s="509"/>
      <c r="B548" s="465"/>
      <c r="C548" s="510"/>
      <c r="D548" s="511"/>
      <c r="E548" s="512"/>
      <c r="F548" s="512"/>
      <c r="G548" s="513"/>
      <c r="H548" s="514"/>
      <c r="I548" s="510"/>
      <c r="J548" s="510"/>
      <c r="K548" s="449"/>
      <c r="L548" s="449"/>
      <c r="M548" s="449"/>
      <c r="N548" s="449"/>
      <c r="O548" s="449"/>
      <c r="P548" s="449"/>
      <c r="Q548" s="449"/>
      <c r="R548" s="449"/>
      <c r="S548" s="449"/>
      <c r="T548" s="449"/>
      <c r="U548" s="449"/>
    </row>
    <row r="549" spans="1:21" ht="18.75">
      <c r="A549" s="509"/>
      <c r="B549" s="465"/>
      <c r="C549" s="510"/>
      <c r="D549" s="511"/>
      <c r="E549" s="512"/>
      <c r="F549" s="512"/>
      <c r="G549" s="513"/>
      <c r="H549" s="514"/>
      <c r="I549" s="510"/>
      <c r="J549" s="510"/>
      <c r="K549" s="449"/>
      <c r="L549" s="449"/>
      <c r="M549" s="449"/>
      <c r="N549" s="449"/>
      <c r="O549" s="449"/>
      <c r="P549" s="449"/>
      <c r="Q549" s="449"/>
      <c r="R549" s="449"/>
      <c r="S549" s="449"/>
      <c r="T549" s="449"/>
      <c r="U549" s="449"/>
    </row>
    <row r="550" spans="1:21" ht="18.75">
      <c r="A550" s="509"/>
      <c r="B550" s="465"/>
      <c r="C550" s="510"/>
      <c r="D550" s="511"/>
      <c r="E550" s="512"/>
      <c r="F550" s="512"/>
      <c r="G550" s="513"/>
      <c r="H550" s="514"/>
      <c r="I550" s="510"/>
      <c r="J550" s="510"/>
      <c r="K550" s="449"/>
      <c r="L550" s="449"/>
      <c r="M550" s="449"/>
      <c r="N550" s="449"/>
      <c r="O550" s="449"/>
      <c r="P550" s="449"/>
      <c r="Q550" s="449"/>
      <c r="R550" s="449"/>
      <c r="S550" s="449"/>
      <c r="T550" s="449"/>
      <c r="U550" s="449"/>
    </row>
    <row r="551" spans="1:21" ht="18.75">
      <c r="A551" s="509"/>
      <c r="B551" s="465"/>
      <c r="C551" s="510"/>
      <c r="D551" s="511"/>
      <c r="E551" s="512"/>
      <c r="F551" s="512"/>
      <c r="G551" s="513"/>
      <c r="H551" s="514"/>
      <c r="I551" s="510"/>
      <c r="J551" s="510"/>
      <c r="K551" s="449"/>
      <c r="L551" s="449"/>
      <c r="M551" s="449"/>
      <c r="N551" s="449"/>
      <c r="O551" s="449"/>
      <c r="P551" s="449"/>
      <c r="Q551" s="449"/>
      <c r="R551" s="449"/>
      <c r="S551" s="449"/>
      <c r="T551" s="449"/>
      <c r="U551" s="449"/>
    </row>
    <row r="552" spans="1:21" ht="18.75">
      <c r="A552" s="509"/>
      <c r="B552" s="465"/>
      <c r="C552" s="510"/>
      <c r="D552" s="511"/>
      <c r="E552" s="512"/>
      <c r="F552" s="512"/>
      <c r="G552" s="513"/>
      <c r="H552" s="514"/>
      <c r="I552" s="510"/>
      <c r="J552" s="510"/>
      <c r="K552" s="449"/>
      <c r="L552" s="449"/>
      <c r="M552" s="449"/>
      <c r="N552" s="449"/>
      <c r="O552" s="449"/>
      <c r="P552" s="449"/>
      <c r="Q552" s="449"/>
      <c r="R552" s="449"/>
      <c r="S552" s="449"/>
      <c r="T552" s="449"/>
      <c r="U552" s="449"/>
    </row>
    <row r="553" spans="1:21" ht="18.75">
      <c r="A553" s="509"/>
      <c r="B553" s="465"/>
      <c r="C553" s="510"/>
      <c r="D553" s="511"/>
      <c r="E553" s="512"/>
      <c r="F553" s="512"/>
      <c r="G553" s="513"/>
      <c r="H553" s="514"/>
      <c r="I553" s="510"/>
      <c r="J553" s="510"/>
      <c r="K553" s="449"/>
      <c r="L553" s="449"/>
      <c r="M553" s="449"/>
      <c r="N553" s="449"/>
      <c r="O553" s="449"/>
      <c r="P553" s="449"/>
      <c r="Q553" s="449"/>
      <c r="R553" s="449"/>
      <c r="S553" s="449"/>
      <c r="T553" s="449"/>
      <c r="U553" s="449"/>
    </row>
    <row r="554" spans="1:21" ht="18.75">
      <c r="A554" s="509"/>
      <c r="B554" s="465"/>
      <c r="C554" s="510"/>
      <c r="D554" s="511"/>
      <c r="E554" s="512"/>
      <c r="F554" s="512"/>
      <c r="G554" s="513"/>
      <c r="H554" s="514"/>
      <c r="I554" s="510"/>
      <c r="J554" s="510"/>
      <c r="K554" s="449"/>
      <c r="L554" s="449"/>
      <c r="M554" s="449"/>
      <c r="N554" s="449"/>
      <c r="O554" s="449"/>
      <c r="P554" s="449"/>
      <c r="Q554" s="449"/>
      <c r="R554" s="449"/>
      <c r="S554" s="449"/>
      <c r="T554" s="449"/>
      <c r="U554" s="449"/>
    </row>
    <row r="555" spans="1:21" ht="18.75">
      <c r="A555" s="509"/>
      <c r="B555" s="465"/>
      <c r="C555" s="510"/>
      <c r="D555" s="511"/>
      <c r="E555" s="512"/>
      <c r="F555" s="512"/>
      <c r="G555" s="513"/>
      <c r="H555" s="514"/>
      <c r="I555" s="510"/>
      <c r="J555" s="510"/>
      <c r="K555" s="449"/>
      <c r="L555" s="449"/>
      <c r="M555" s="449"/>
      <c r="N555" s="449"/>
      <c r="O555" s="449"/>
      <c r="P555" s="449"/>
      <c r="Q555" s="449"/>
      <c r="R555" s="449"/>
      <c r="S555" s="449"/>
      <c r="T555" s="449"/>
      <c r="U555" s="449"/>
    </row>
    <row r="556" spans="1:21" ht="18.75">
      <c r="A556" s="509"/>
      <c r="B556" s="465"/>
      <c r="C556" s="510"/>
      <c r="D556" s="511"/>
      <c r="E556" s="512"/>
      <c r="F556" s="512"/>
      <c r="G556" s="513"/>
      <c r="H556" s="514"/>
      <c r="I556" s="510"/>
      <c r="J556" s="510"/>
      <c r="K556" s="449"/>
      <c r="L556" s="449"/>
      <c r="M556" s="449"/>
      <c r="N556" s="449"/>
      <c r="O556" s="449"/>
      <c r="P556" s="449"/>
      <c r="Q556" s="449"/>
      <c r="R556" s="449"/>
      <c r="S556" s="449"/>
      <c r="T556" s="449"/>
      <c r="U556" s="449"/>
    </row>
    <row r="557" spans="1:21" ht="18.75">
      <c r="A557" s="509"/>
      <c r="B557" s="465"/>
      <c r="C557" s="510"/>
      <c r="D557" s="511"/>
      <c r="E557" s="512"/>
      <c r="F557" s="512"/>
      <c r="G557" s="513"/>
      <c r="H557" s="514"/>
      <c r="I557" s="510"/>
      <c r="J557" s="510"/>
      <c r="K557" s="449"/>
      <c r="L557" s="449"/>
      <c r="M557" s="449"/>
      <c r="N557" s="449"/>
      <c r="O557" s="449"/>
      <c r="P557" s="449"/>
      <c r="Q557" s="449"/>
      <c r="R557" s="449"/>
      <c r="S557" s="449"/>
      <c r="T557" s="449"/>
      <c r="U557" s="449"/>
    </row>
    <row r="558" spans="1:21" ht="18.75">
      <c r="A558" s="509"/>
      <c r="B558" s="465"/>
      <c r="C558" s="510"/>
      <c r="D558" s="511"/>
      <c r="E558" s="512"/>
      <c r="F558" s="512"/>
      <c r="G558" s="513"/>
      <c r="H558" s="514"/>
      <c r="I558" s="510"/>
      <c r="J558" s="510"/>
      <c r="K558" s="449"/>
      <c r="L558" s="449"/>
      <c r="M558" s="449"/>
      <c r="N558" s="449"/>
      <c r="O558" s="449"/>
      <c r="P558" s="449"/>
      <c r="Q558" s="449"/>
      <c r="R558" s="449"/>
      <c r="S558" s="449"/>
      <c r="T558" s="449"/>
      <c r="U558" s="449"/>
    </row>
    <row r="559" spans="1:21" ht="18.75">
      <c r="A559" s="509"/>
      <c r="B559" s="465"/>
      <c r="C559" s="510"/>
      <c r="D559" s="511"/>
      <c r="E559" s="512"/>
      <c r="F559" s="512"/>
      <c r="G559" s="513"/>
      <c r="H559" s="514"/>
      <c r="I559" s="510"/>
      <c r="J559" s="510"/>
      <c r="K559" s="449"/>
      <c r="L559" s="449"/>
      <c r="M559" s="449"/>
      <c r="N559" s="449"/>
      <c r="O559" s="449"/>
      <c r="P559" s="449"/>
      <c r="Q559" s="449"/>
      <c r="R559" s="449"/>
      <c r="S559" s="449"/>
      <c r="T559" s="449"/>
      <c r="U559" s="449"/>
    </row>
    <row r="560" spans="1:21" ht="18.75">
      <c r="A560" s="509"/>
      <c r="B560" s="465"/>
      <c r="C560" s="510"/>
      <c r="D560" s="511"/>
      <c r="E560" s="512"/>
      <c r="F560" s="512"/>
      <c r="G560" s="513"/>
      <c r="H560" s="514"/>
      <c r="I560" s="510"/>
      <c r="J560" s="510"/>
      <c r="K560" s="449"/>
      <c r="L560" s="449"/>
      <c r="M560" s="449"/>
      <c r="N560" s="449"/>
      <c r="O560" s="449"/>
      <c r="P560" s="449"/>
      <c r="Q560" s="449"/>
      <c r="R560" s="449"/>
      <c r="S560" s="449"/>
      <c r="T560" s="449"/>
      <c r="U560" s="449"/>
    </row>
    <row r="561" spans="1:21" ht="18.75">
      <c r="A561" s="509"/>
      <c r="B561" s="465"/>
      <c r="C561" s="510"/>
      <c r="D561" s="511"/>
      <c r="E561" s="512"/>
      <c r="F561" s="512"/>
      <c r="G561" s="513"/>
      <c r="H561" s="514"/>
      <c r="I561" s="510"/>
      <c r="J561" s="510"/>
      <c r="K561" s="449"/>
      <c r="L561" s="449"/>
      <c r="M561" s="449"/>
      <c r="N561" s="449"/>
      <c r="O561" s="449"/>
      <c r="P561" s="449"/>
      <c r="Q561" s="449"/>
      <c r="R561" s="449"/>
      <c r="S561" s="449"/>
      <c r="T561" s="449"/>
      <c r="U561" s="449"/>
    </row>
    <row r="562" spans="1:21" ht="18.75">
      <c r="A562" s="509"/>
      <c r="B562" s="465"/>
      <c r="C562" s="510"/>
      <c r="D562" s="511"/>
      <c r="E562" s="512"/>
      <c r="F562" s="512"/>
      <c r="G562" s="513"/>
      <c r="H562" s="514"/>
      <c r="I562" s="510"/>
      <c r="J562" s="510"/>
      <c r="K562" s="449"/>
      <c r="L562" s="449"/>
      <c r="M562" s="449"/>
      <c r="N562" s="449"/>
      <c r="O562" s="449"/>
      <c r="P562" s="449"/>
      <c r="Q562" s="449"/>
      <c r="R562" s="449"/>
      <c r="S562" s="449"/>
      <c r="T562" s="449"/>
      <c r="U562" s="449"/>
    </row>
    <row r="563" spans="1:21" ht="18.75">
      <c r="A563" s="509"/>
      <c r="B563" s="465"/>
      <c r="C563" s="510"/>
      <c r="D563" s="511"/>
      <c r="E563" s="512"/>
      <c r="F563" s="512"/>
      <c r="G563" s="513"/>
      <c r="H563" s="514"/>
      <c r="I563" s="510"/>
      <c r="J563" s="510"/>
      <c r="K563" s="449"/>
      <c r="L563" s="449"/>
      <c r="M563" s="449"/>
      <c r="N563" s="449"/>
      <c r="O563" s="449"/>
      <c r="P563" s="449"/>
      <c r="Q563" s="449"/>
      <c r="R563" s="449"/>
      <c r="S563" s="449"/>
      <c r="T563" s="449"/>
      <c r="U563" s="449"/>
    </row>
    <row r="564" spans="1:21" ht="18.75">
      <c r="A564" s="509"/>
      <c r="B564" s="465"/>
      <c r="C564" s="510"/>
      <c r="D564" s="511"/>
      <c r="E564" s="512"/>
      <c r="F564" s="512"/>
      <c r="G564" s="513"/>
      <c r="H564" s="514"/>
      <c r="I564" s="510"/>
      <c r="J564" s="510"/>
      <c r="K564" s="449"/>
      <c r="L564" s="449"/>
      <c r="M564" s="449"/>
      <c r="N564" s="449"/>
      <c r="O564" s="449"/>
      <c r="P564" s="449"/>
      <c r="Q564" s="449"/>
      <c r="R564" s="449"/>
      <c r="S564" s="449"/>
      <c r="T564" s="449"/>
      <c r="U564" s="449"/>
    </row>
    <row r="565" spans="1:21" ht="18.75">
      <c r="A565" s="509"/>
      <c r="B565" s="465"/>
      <c r="C565" s="510"/>
      <c r="D565" s="511"/>
      <c r="E565" s="512"/>
      <c r="F565" s="512"/>
      <c r="G565" s="513"/>
      <c r="H565" s="514"/>
      <c r="I565" s="510"/>
      <c r="J565" s="510"/>
      <c r="K565" s="449"/>
      <c r="L565" s="449"/>
      <c r="M565" s="449"/>
      <c r="N565" s="449"/>
      <c r="O565" s="449"/>
      <c r="P565" s="449"/>
      <c r="Q565" s="449"/>
      <c r="R565" s="449"/>
      <c r="S565" s="449"/>
      <c r="T565" s="449"/>
      <c r="U565" s="449"/>
    </row>
    <row r="566" spans="1:21" ht="18.75">
      <c r="A566" s="509"/>
      <c r="B566" s="465"/>
      <c r="C566" s="510"/>
      <c r="D566" s="511"/>
      <c r="E566" s="512"/>
      <c r="F566" s="512"/>
      <c r="G566" s="513"/>
      <c r="H566" s="514"/>
      <c r="I566" s="510"/>
      <c r="J566" s="510"/>
      <c r="K566" s="449"/>
      <c r="L566" s="449"/>
      <c r="M566" s="449"/>
      <c r="N566" s="449"/>
      <c r="O566" s="449"/>
      <c r="P566" s="449"/>
      <c r="Q566" s="449"/>
      <c r="R566" s="449"/>
      <c r="S566" s="449"/>
      <c r="T566" s="449"/>
      <c r="U566" s="449"/>
    </row>
    <row r="567" spans="1:21" ht="18.75">
      <c r="A567" s="509"/>
      <c r="B567" s="465"/>
      <c r="C567" s="510"/>
      <c r="D567" s="511"/>
      <c r="E567" s="512"/>
      <c r="F567" s="512"/>
      <c r="G567" s="513"/>
      <c r="H567" s="514"/>
      <c r="I567" s="510"/>
      <c r="J567" s="510"/>
      <c r="K567" s="449"/>
      <c r="L567" s="449"/>
      <c r="M567" s="449"/>
      <c r="N567" s="449"/>
      <c r="O567" s="449"/>
      <c r="P567" s="449"/>
      <c r="Q567" s="449"/>
      <c r="R567" s="449"/>
      <c r="S567" s="449"/>
      <c r="T567" s="449"/>
      <c r="U567" s="449"/>
    </row>
    <row r="568" spans="1:21" ht="18.75">
      <c r="A568" s="509"/>
      <c r="B568" s="465"/>
      <c r="C568" s="510"/>
      <c r="D568" s="511"/>
      <c r="E568" s="512"/>
      <c r="F568" s="512"/>
      <c r="G568" s="513"/>
      <c r="H568" s="514"/>
      <c r="I568" s="510"/>
      <c r="J568" s="510"/>
      <c r="K568" s="449"/>
      <c r="L568" s="449"/>
      <c r="M568" s="449"/>
      <c r="N568" s="449"/>
      <c r="O568" s="449"/>
      <c r="P568" s="449"/>
      <c r="Q568" s="449"/>
      <c r="R568" s="449"/>
      <c r="S568" s="449"/>
      <c r="T568" s="449"/>
      <c r="U568" s="449"/>
    </row>
    <row r="569" spans="1:21" ht="18.75">
      <c r="A569" s="509"/>
      <c r="B569" s="465"/>
      <c r="C569" s="510"/>
      <c r="D569" s="511"/>
      <c r="E569" s="512"/>
      <c r="F569" s="512"/>
      <c r="G569" s="513"/>
      <c r="H569" s="514"/>
      <c r="I569" s="510"/>
      <c r="J569" s="510"/>
      <c r="K569" s="449"/>
      <c r="L569" s="449"/>
      <c r="M569" s="449"/>
      <c r="N569" s="449"/>
      <c r="O569" s="449"/>
      <c r="P569" s="449"/>
      <c r="Q569" s="449"/>
      <c r="R569" s="449"/>
      <c r="S569" s="449"/>
      <c r="T569" s="449"/>
      <c r="U569" s="449"/>
    </row>
    <row r="570" spans="1:21" ht="18.75">
      <c r="A570" s="509"/>
      <c r="B570" s="465"/>
      <c r="C570" s="510"/>
      <c r="D570" s="511"/>
      <c r="E570" s="512"/>
      <c r="F570" s="512"/>
      <c r="G570" s="513"/>
      <c r="H570" s="514"/>
      <c r="I570" s="510"/>
      <c r="J570" s="510"/>
      <c r="K570" s="449"/>
      <c r="L570" s="449"/>
      <c r="M570" s="449"/>
      <c r="N570" s="449"/>
      <c r="O570" s="449"/>
      <c r="P570" s="449"/>
      <c r="Q570" s="449"/>
      <c r="R570" s="449"/>
      <c r="S570" s="449"/>
      <c r="T570" s="449"/>
      <c r="U570" s="449"/>
    </row>
    <row r="571" spans="1:21" ht="18.75">
      <c r="A571" s="509"/>
      <c r="B571" s="465"/>
      <c r="C571" s="510"/>
      <c r="D571" s="511"/>
      <c r="E571" s="512"/>
      <c r="F571" s="512"/>
      <c r="G571" s="513"/>
      <c r="H571" s="514"/>
      <c r="I571" s="510"/>
      <c r="J571" s="510"/>
      <c r="K571" s="449"/>
      <c r="L571" s="449"/>
      <c r="M571" s="449"/>
      <c r="N571" s="449"/>
      <c r="O571" s="449"/>
      <c r="P571" s="449"/>
      <c r="Q571" s="449"/>
      <c r="R571" s="449"/>
      <c r="S571" s="449"/>
      <c r="T571" s="449"/>
      <c r="U571" s="449"/>
    </row>
    <row r="572" spans="1:21" ht="18.75">
      <c r="A572" s="509"/>
      <c r="B572" s="465"/>
      <c r="C572" s="510"/>
      <c r="D572" s="511"/>
      <c r="E572" s="512"/>
      <c r="F572" s="512"/>
      <c r="G572" s="513"/>
      <c r="H572" s="514"/>
      <c r="I572" s="510"/>
      <c r="J572" s="510"/>
      <c r="K572" s="449"/>
      <c r="L572" s="449"/>
      <c r="M572" s="449"/>
      <c r="N572" s="449"/>
      <c r="O572" s="449"/>
      <c r="P572" s="449"/>
      <c r="Q572" s="449"/>
      <c r="R572" s="449"/>
      <c r="S572" s="449"/>
      <c r="T572" s="449"/>
      <c r="U572" s="449"/>
    </row>
    <row r="573" spans="1:21" ht="18.75">
      <c r="A573" s="509"/>
      <c r="B573" s="465"/>
      <c r="C573" s="510"/>
      <c r="D573" s="511"/>
      <c r="E573" s="512"/>
      <c r="F573" s="512"/>
      <c r="G573" s="513"/>
      <c r="H573" s="514"/>
      <c r="I573" s="510"/>
      <c r="J573" s="510"/>
      <c r="K573" s="449"/>
      <c r="L573" s="449"/>
      <c r="M573" s="449"/>
      <c r="N573" s="449"/>
      <c r="O573" s="449"/>
      <c r="P573" s="449"/>
      <c r="Q573" s="449"/>
      <c r="R573" s="449"/>
      <c r="S573" s="449"/>
      <c r="T573" s="449"/>
      <c r="U573" s="449"/>
    </row>
    <row r="574" spans="1:21" ht="18.75">
      <c r="A574" s="509"/>
      <c r="B574" s="465"/>
      <c r="C574" s="510"/>
      <c r="D574" s="511"/>
      <c r="E574" s="512"/>
      <c r="F574" s="512"/>
      <c r="G574" s="513"/>
      <c r="H574" s="514"/>
      <c r="I574" s="510"/>
      <c r="J574" s="510"/>
      <c r="K574" s="449"/>
      <c r="L574" s="449"/>
      <c r="M574" s="449"/>
      <c r="N574" s="449"/>
      <c r="O574" s="449"/>
      <c r="P574" s="449"/>
      <c r="Q574" s="449"/>
      <c r="R574" s="449"/>
      <c r="S574" s="449"/>
      <c r="T574" s="449"/>
      <c r="U574" s="449"/>
    </row>
    <row r="575" spans="1:21" ht="18.75">
      <c r="A575" s="509"/>
      <c r="B575" s="465"/>
      <c r="C575" s="510"/>
      <c r="D575" s="511"/>
      <c r="E575" s="512"/>
      <c r="F575" s="512"/>
      <c r="G575" s="513"/>
      <c r="H575" s="514"/>
      <c r="I575" s="510"/>
      <c r="J575" s="510"/>
      <c r="K575" s="449"/>
      <c r="L575" s="449"/>
      <c r="M575" s="449"/>
      <c r="N575" s="449"/>
      <c r="O575" s="449"/>
      <c r="P575" s="449"/>
      <c r="Q575" s="449"/>
      <c r="R575" s="449"/>
      <c r="S575" s="449"/>
      <c r="T575" s="449"/>
      <c r="U575" s="449"/>
    </row>
    <row r="576" spans="1:21" ht="18.75">
      <c r="A576" s="509"/>
      <c r="B576" s="465"/>
      <c r="C576" s="510"/>
      <c r="D576" s="511"/>
      <c r="E576" s="512"/>
      <c r="F576" s="512"/>
      <c r="G576" s="513"/>
      <c r="H576" s="514"/>
      <c r="I576" s="510"/>
      <c r="J576" s="510"/>
      <c r="K576" s="449"/>
      <c r="L576" s="449"/>
      <c r="M576" s="449"/>
      <c r="N576" s="449"/>
      <c r="O576" s="449"/>
      <c r="P576" s="449"/>
      <c r="Q576" s="449"/>
      <c r="R576" s="449"/>
      <c r="S576" s="449"/>
      <c r="T576" s="449"/>
      <c r="U576" s="449"/>
    </row>
    <row r="577" spans="1:21" ht="18.75">
      <c r="A577" s="509"/>
      <c r="B577" s="465"/>
      <c r="C577" s="510"/>
      <c r="D577" s="511"/>
      <c r="E577" s="512"/>
      <c r="F577" s="512"/>
      <c r="G577" s="513"/>
      <c r="H577" s="514"/>
      <c r="I577" s="510"/>
      <c r="J577" s="510"/>
      <c r="K577" s="449"/>
      <c r="L577" s="449"/>
      <c r="M577" s="449"/>
      <c r="N577" s="449"/>
      <c r="O577" s="449"/>
      <c r="P577" s="449"/>
      <c r="Q577" s="449"/>
      <c r="R577" s="449"/>
      <c r="S577" s="449"/>
      <c r="T577" s="449"/>
      <c r="U577" s="449"/>
    </row>
    <row r="578" spans="1:21" ht="18.75">
      <c r="A578" s="509"/>
      <c r="B578" s="465"/>
      <c r="C578" s="510"/>
      <c r="D578" s="511"/>
      <c r="E578" s="512"/>
      <c r="F578" s="512"/>
      <c r="G578" s="513"/>
      <c r="H578" s="514"/>
      <c r="I578" s="510"/>
      <c r="J578" s="510"/>
      <c r="K578" s="449"/>
      <c r="L578" s="449"/>
      <c r="M578" s="449"/>
      <c r="N578" s="449"/>
      <c r="O578" s="449"/>
      <c r="P578" s="449"/>
      <c r="Q578" s="449"/>
      <c r="R578" s="449"/>
      <c r="S578" s="449"/>
      <c r="T578" s="449"/>
      <c r="U578" s="449"/>
    </row>
    <row r="579" spans="1:21" ht="18.75">
      <c r="A579" s="509"/>
      <c r="B579" s="465"/>
      <c r="C579" s="510"/>
      <c r="D579" s="511"/>
      <c r="E579" s="512"/>
      <c r="F579" s="512"/>
      <c r="G579" s="513"/>
      <c r="H579" s="514"/>
      <c r="I579" s="510"/>
      <c r="J579" s="510"/>
      <c r="K579" s="449"/>
      <c r="L579" s="449"/>
      <c r="M579" s="449"/>
      <c r="N579" s="449"/>
      <c r="O579" s="449"/>
      <c r="P579" s="449"/>
      <c r="Q579" s="449"/>
      <c r="R579" s="449"/>
      <c r="S579" s="449"/>
      <c r="T579" s="449"/>
      <c r="U579" s="449"/>
    </row>
    <row r="580" spans="1:21" ht="18.75">
      <c r="A580" s="509"/>
      <c r="B580" s="465"/>
      <c r="C580" s="510"/>
      <c r="D580" s="511"/>
      <c r="E580" s="512"/>
      <c r="F580" s="512"/>
      <c r="G580" s="513"/>
      <c r="H580" s="514"/>
      <c r="I580" s="510"/>
      <c r="J580" s="510"/>
      <c r="K580" s="449"/>
      <c r="L580" s="449"/>
      <c r="M580" s="449"/>
      <c r="N580" s="449"/>
      <c r="O580" s="449"/>
      <c r="P580" s="449"/>
      <c r="Q580" s="449"/>
      <c r="R580" s="449"/>
      <c r="S580" s="449"/>
      <c r="T580" s="449"/>
      <c r="U580" s="449"/>
    </row>
    <row r="581" spans="1:21" ht="18.75">
      <c r="A581" s="509"/>
      <c r="B581" s="465"/>
      <c r="C581" s="510"/>
      <c r="D581" s="511"/>
      <c r="E581" s="512"/>
      <c r="F581" s="512"/>
      <c r="G581" s="513"/>
      <c r="H581" s="514"/>
      <c r="I581" s="510"/>
      <c r="J581" s="510"/>
      <c r="K581" s="449"/>
      <c r="L581" s="449"/>
      <c r="M581" s="449"/>
      <c r="N581" s="449"/>
      <c r="O581" s="449"/>
      <c r="P581" s="449"/>
      <c r="Q581" s="449"/>
      <c r="R581" s="449"/>
      <c r="S581" s="449"/>
      <c r="T581" s="449"/>
      <c r="U581" s="449"/>
    </row>
    <row r="582" spans="1:21" ht="18.75">
      <c r="A582" s="509"/>
      <c r="B582" s="465"/>
      <c r="C582" s="510"/>
      <c r="D582" s="511"/>
      <c r="E582" s="512"/>
      <c r="F582" s="512"/>
      <c r="G582" s="513"/>
      <c r="H582" s="514"/>
      <c r="I582" s="510"/>
      <c r="J582" s="510"/>
      <c r="K582" s="449"/>
      <c r="L582" s="449"/>
      <c r="M582" s="449"/>
      <c r="N582" s="449"/>
      <c r="O582" s="449"/>
      <c r="P582" s="449"/>
      <c r="Q582" s="449"/>
      <c r="R582" s="449"/>
      <c r="S582" s="449"/>
      <c r="T582" s="449"/>
      <c r="U582" s="449"/>
    </row>
    <row r="583" spans="1:21" ht="18.75">
      <c r="A583" s="509"/>
      <c r="B583" s="465"/>
      <c r="C583" s="510"/>
      <c r="D583" s="511"/>
      <c r="E583" s="512"/>
      <c r="F583" s="512"/>
      <c r="G583" s="513"/>
      <c r="H583" s="514"/>
      <c r="I583" s="510"/>
      <c r="J583" s="510"/>
      <c r="K583" s="449"/>
      <c r="L583" s="449"/>
      <c r="M583" s="449"/>
      <c r="N583" s="449"/>
      <c r="O583" s="449"/>
      <c r="P583" s="449"/>
      <c r="Q583" s="449"/>
      <c r="R583" s="449"/>
      <c r="S583" s="449"/>
      <c r="T583" s="449"/>
      <c r="U583" s="449"/>
    </row>
    <row r="584" spans="1:21" ht="18.75">
      <c r="A584" s="509"/>
      <c r="B584" s="465"/>
      <c r="C584" s="510"/>
      <c r="D584" s="511"/>
      <c r="E584" s="512"/>
      <c r="F584" s="512"/>
      <c r="G584" s="513"/>
      <c r="H584" s="514"/>
      <c r="I584" s="510"/>
      <c r="J584" s="510"/>
      <c r="K584" s="449"/>
      <c r="L584" s="449"/>
      <c r="M584" s="449"/>
      <c r="N584" s="449"/>
      <c r="O584" s="449"/>
      <c r="P584" s="449"/>
      <c r="Q584" s="449"/>
      <c r="R584" s="449"/>
      <c r="S584" s="449"/>
      <c r="T584" s="449"/>
      <c r="U584" s="449"/>
    </row>
    <row r="585" spans="1:21" ht="18.75">
      <c r="A585" s="509"/>
      <c r="B585" s="465"/>
      <c r="C585" s="510"/>
      <c r="D585" s="511"/>
      <c r="E585" s="512"/>
      <c r="F585" s="512"/>
      <c r="G585" s="513"/>
      <c r="H585" s="514"/>
      <c r="I585" s="510"/>
      <c r="J585" s="510"/>
      <c r="K585" s="449"/>
      <c r="L585" s="449"/>
      <c r="M585" s="449"/>
      <c r="N585" s="449"/>
      <c r="O585" s="449"/>
      <c r="P585" s="449"/>
      <c r="Q585" s="449"/>
      <c r="R585" s="449"/>
      <c r="S585" s="449"/>
      <c r="T585" s="449"/>
      <c r="U585" s="449"/>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sheetPr enableFormatConditionsCalculation="0">
    <tabColor rgb="FF00B050"/>
  </sheetPr>
  <dimension ref="A1:S585"/>
  <sheetViews>
    <sheetView topLeftCell="A414" zoomScale="85" zoomScaleNormal="85" zoomScalePageLayoutView="85" workbookViewId="0">
      <selection activeCell="G429" sqref="G429"/>
    </sheetView>
  </sheetViews>
  <sheetFormatPr baseColWidth="10" defaultColWidth="10.85546875" defaultRowHeight="15"/>
  <cols>
    <col min="1" max="1" width="10.85546875" style="429"/>
    <col min="2" max="2" width="56.28515625" style="430" customWidth="1"/>
    <col min="3" max="3" width="10.85546875" style="429"/>
    <col min="4" max="4" width="10.85546875" style="431"/>
    <col min="5" max="5" width="10.85546875" style="432"/>
    <col min="6" max="6" width="10.85546875" style="433"/>
    <col min="7" max="7" width="20.28515625" style="92" bestFit="1" customWidth="1"/>
    <col min="8" max="8" width="17.42578125" style="433" bestFit="1" customWidth="1"/>
    <col min="9" max="9" width="19.7109375" style="429" bestFit="1" customWidth="1"/>
    <col min="10" max="10" width="20.85546875" style="92" bestFit="1" customWidth="1"/>
    <col min="11" max="16384" width="10.85546875" style="92"/>
  </cols>
  <sheetData>
    <row r="1" spans="1:19" s="344" customFormat="1" ht="60.75" thickBot="1">
      <c r="A1" s="116" t="s">
        <v>3</v>
      </c>
      <c r="B1" s="122" t="s">
        <v>4</v>
      </c>
      <c r="C1" s="118" t="s">
        <v>6</v>
      </c>
      <c r="D1" s="119" t="s">
        <v>5</v>
      </c>
      <c r="E1" s="342" t="s">
        <v>377</v>
      </c>
      <c r="F1" s="121" t="s">
        <v>378</v>
      </c>
      <c r="G1" s="122" t="s">
        <v>379</v>
      </c>
      <c r="H1" s="123" t="s">
        <v>15</v>
      </c>
      <c r="I1" s="116" t="s">
        <v>380</v>
      </c>
      <c r="J1" s="343" t="s">
        <v>1311</v>
      </c>
    </row>
    <row r="2" spans="1:19" ht="18.75">
      <c r="A2" s="345">
        <v>1</v>
      </c>
      <c r="B2" s="346" t="s">
        <v>31</v>
      </c>
      <c r="C2" s="347" t="s">
        <v>303</v>
      </c>
      <c r="D2" s="348">
        <v>4</v>
      </c>
      <c r="E2" s="349">
        <v>35033</v>
      </c>
      <c r="F2" s="350">
        <v>5605.28</v>
      </c>
      <c r="G2" s="351">
        <v>40638.28</v>
      </c>
      <c r="H2" s="352">
        <v>162553.12</v>
      </c>
      <c r="I2" s="353" t="s">
        <v>373</v>
      </c>
      <c r="J2" s="354">
        <v>2011017323</v>
      </c>
      <c r="K2" s="355"/>
      <c r="L2" s="355"/>
      <c r="M2" s="355"/>
      <c r="N2" s="355"/>
      <c r="O2" s="355"/>
      <c r="P2" s="355"/>
      <c r="Q2" s="355"/>
      <c r="R2" s="355"/>
      <c r="S2" s="355"/>
    </row>
    <row r="3" spans="1:19" ht="18.75">
      <c r="A3" s="356">
        <v>2</v>
      </c>
      <c r="B3" s="357" t="s">
        <v>32</v>
      </c>
      <c r="C3" s="358" t="s">
        <v>304</v>
      </c>
      <c r="D3" s="359">
        <v>40</v>
      </c>
      <c r="E3" s="360"/>
      <c r="F3" s="361"/>
      <c r="G3" s="362"/>
      <c r="H3" s="361">
        <v>0</v>
      </c>
      <c r="I3" s="363"/>
      <c r="J3" s="364"/>
      <c r="K3" s="355"/>
      <c r="L3" s="355"/>
      <c r="M3" s="355"/>
      <c r="N3" s="355"/>
      <c r="O3" s="355"/>
      <c r="P3" s="355"/>
      <c r="Q3" s="355"/>
      <c r="R3" s="355"/>
      <c r="S3" s="355"/>
    </row>
    <row r="4" spans="1:19" ht="18.75">
      <c r="A4" s="356">
        <v>3</v>
      </c>
      <c r="B4" s="357" t="s">
        <v>33</v>
      </c>
      <c r="C4" s="358" t="s">
        <v>304</v>
      </c>
      <c r="D4" s="359">
        <v>8</v>
      </c>
      <c r="E4" s="360">
        <v>4800</v>
      </c>
      <c r="F4" s="365">
        <v>768</v>
      </c>
      <c r="G4" s="362">
        <v>5568</v>
      </c>
      <c r="H4" s="361">
        <v>44544</v>
      </c>
      <c r="I4" s="363" t="s">
        <v>1312</v>
      </c>
      <c r="J4" s="364" t="s">
        <v>1313</v>
      </c>
      <c r="K4" s="355"/>
      <c r="L4" s="355"/>
      <c r="M4" s="355"/>
      <c r="N4" s="355"/>
      <c r="O4" s="355"/>
      <c r="P4" s="355"/>
      <c r="Q4" s="355"/>
      <c r="R4" s="355"/>
      <c r="S4" s="355"/>
    </row>
    <row r="5" spans="1:19" ht="18.75">
      <c r="A5" s="356">
        <v>4</v>
      </c>
      <c r="B5" s="357" t="s">
        <v>34</v>
      </c>
      <c r="C5" s="358" t="s">
        <v>304</v>
      </c>
      <c r="D5" s="359">
        <v>8</v>
      </c>
      <c r="E5" s="360">
        <v>4800</v>
      </c>
      <c r="F5" s="365">
        <v>768</v>
      </c>
      <c r="G5" s="362">
        <v>5568</v>
      </c>
      <c r="H5" s="361">
        <v>44544</v>
      </c>
      <c r="I5" s="363" t="s">
        <v>1312</v>
      </c>
      <c r="J5" s="364" t="s">
        <v>1313</v>
      </c>
      <c r="K5" s="355"/>
      <c r="L5" s="355"/>
      <c r="M5" s="355"/>
      <c r="N5" s="355"/>
      <c r="O5" s="355"/>
      <c r="P5" s="355"/>
      <c r="Q5" s="355"/>
      <c r="R5" s="355"/>
      <c r="S5" s="355"/>
    </row>
    <row r="6" spans="1:19" ht="18.75">
      <c r="A6" s="356">
        <v>5</v>
      </c>
      <c r="B6" s="357" t="s">
        <v>35</v>
      </c>
      <c r="C6" s="358" t="s">
        <v>304</v>
      </c>
      <c r="D6" s="359">
        <v>8</v>
      </c>
      <c r="E6" s="360">
        <v>4800</v>
      </c>
      <c r="F6" s="365">
        <v>768</v>
      </c>
      <c r="G6" s="362">
        <v>5568</v>
      </c>
      <c r="H6" s="361">
        <v>44544</v>
      </c>
      <c r="I6" s="363" t="s">
        <v>1312</v>
      </c>
      <c r="J6" s="364" t="s">
        <v>1313</v>
      </c>
      <c r="K6" s="355"/>
      <c r="L6" s="355"/>
      <c r="M6" s="355"/>
      <c r="N6" s="355"/>
      <c r="O6" s="355"/>
      <c r="P6" s="355"/>
      <c r="Q6" s="355"/>
      <c r="R6" s="355"/>
      <c r="S6" s="355"/>
    </row>
    <row r="7" spans="1:19" ht="18.75">
      <c r="A7" s="356">
        <v>6</v>
      </c>
      <c r="B7" s="357" t="s">
        <v>36</v>
      </c>
      <c r="C7" s="358" t="s">
        <v>304</v>
      </c>
      <c r="D7" s="359">
        <v>8</v>
      </c>
      <c r="E7" s="360">
        <v>4800</v>
      </c>
      <c r="F7" s="365">
        <v>768</v>
      </c>
      <c r="G7" s="362">
        <v>5568</v>
      </c>
      <c r="H7" s="361">
        <v>44544</v>
      </c>
      <c r="I7" s="363" t="s">
        <v>1312</v>
      </c>
      <c r="J7" s="364" t="s">
        <v>1313</v>
      </c>
      <c r="K7" s="355"/>
      <c r="L7" s="355"/>
      <c r="M7" s="355"/>
      <c r="N7" s="355"/>
      <c r="O7" s="355"/>
      <c r="P7" s="355"/>
      <c r="Q7" s="355"/>
      <c r="R7" s="355"/>
      <c r="S7" s="355"/>
    </row>
    <row r="8" spans="1:19" ht="18.75">
      <c r="A8" s="356">
        <v>7</v>
      </c>
      <c r="B8" s="357" t="s">
        <v>37</v>
      </c>
      <c r="C8" s="358" t="s">
        <v>304</v>
      </c>
      <c r="D8" s="359">
        <v>16</v>
      </c>
      <c r="E8" s="360">
        <v>0</v>
      </c>
      <c r="F8" s="365"/>
      <c r="G8" s="362">
        <v>0</v>
      </c>
      <c r="H8" s="361">
        <v>0</v>
      </c>
      <c r="I8" s="363"/>
      <c r="J8" s="364"/>
      <c r="K8" s="355"/>
      <c r="L8" s="355"/>
      <c r="M8" s="355"/>
      <c r="N8" s="355"/>
      <c r="O8" s="355"/>
      <c r="P8" s="355"/>
      <c r="Q8" s="355"/>
      <c r="R8" s="355"/>
      <c r="S8" s="355"/>
    </row>
    <row r="9" spans="1:19" ht="18.75">
      <c r="A9" s="356">
        <v>8</v>
      </c>
      <c r="B9" s="357" t="s">
        <v>38</v>
      </c>
      <c r="C9" s="358" t="s">
        <v>304</v>
      </c>
      <c r="D9" s="359">
        <v>8</v>
      </c>
      <c r="E9" s="360">
        <v>4800</v>
      </c>
      <c r="F9" s="365">
        <v>768</v>
      </c>
      <c r="G9" s="362">
        <v>5568</v>
      </c>
      <c r="H9" s="361">
        <v>44544</v>
      </c>
      <c r="I9" s="363" t="s">
        <v>1312</v>
      </c>
      <c r="J9" s="364" t="s">
        <v>1313</v>
      </c>
      <c r="K9" s="355"/>
      <c r="L9" s="355"/>
      <c r="M9" s="355"/>
      <c r="N9" s="355"/>
      <c r="O9" s="355"/>
      <c r="P9" s="355"/>
      <c r="Q9" s="355"/>
      <c r="R9" s="355"/>
      <c r="S9" s="355"/>
    </row>
    <row r="10" spans="1:19" ht="18.75">
      <c r="A10" s="356">
        <v>9</v>
      </c>
      <c r="B10" s="357" t="s">
        <v>39</v>
      </c>
      <c r="C10" s="358" t="s">
        <v>304</v>
      </c>
      <c r="D10" s="359">
        <v>4</v>
      </c>
      <c r="E10" s="360">
        <v>4800</v>
      </c>
      <c r="F10" s="365">
        <v>768</v>
      </c>
      <c r="G10" s="362">
        <v>5568</v>
      </c>
      <c r="H10" s="361">
        <v>22272</v>
      </c>
      <c r="I10" s="363" t="s">
        <v>1312</v>
      </c>
      <c r="J10" s="364" t="s">
        <v>1313</v>
      </c>
      <c r="K10" s="355"/>
      <c r="L10" s="355"/>
      <c r="M10" s="355"/>
      <c r="N10" s="355"/>
      <c r="O10" s="355"/>
      <c r="P10" s="355"/>
      <c r="Q10" s="355"/>
      <c r="R10" s="355"/>
      <c r="S10" s="355"/>
    </row>
    <row r="11" spans="1:19" ht="18.75">
      <c r="A11" s="356">
        <v>10</v>
      </c>
      <c r="B11" s="357" t="s">
        <v>40</v>
      </c>
      <c r="C11" s="358" t="s">
        <v>304</v>
      </c>
      <c r="D11" s="359">
        <v>8</v>
      </c>
      <c r="E11" s="360">
        <v>4800</v>
      </c>
      <c r="F11" s="365">
        <v>768</v>
      </c>
      <c r="G11" s="362">
        <v>5568</v>
      </c>
      <c r="H11" s="361">
        <v>44544</v>
      </c>
      <c r="I11" s="363" t="s">
        <v>1312</v>
      </c>
      <c r="J11" s="364" t="s">
        <v>1313</v>
      </c>
      <c r="K11" s="355"/>
      <c r="L11" s="355"/>
      <c r="M11" s="355"/>
      <c r="N11" s="355"/>
      <c r="O11" s="355"/>
      <c r="P11" s="355"/>
      <c r="Q11" s="355"/>
      <c r="R11" s="355"/>
      <c r="S11" s="355"/>
    </row>
    <row r="12" spans="1:19" ht="18.75">
      <c r="A12" s="356">
        <v>11</v>
      </c>
      <c r="B12" s="357" t="s">
        <v>41</v>
      </c>
      <c r="C12" s="358" t="s">
        <v>304</v>
      </c>
      <c r="D12" s="359">
        <v>8</v>
      </c>
      <c r="E12" s="360">
        <v>4800</v>
      </c>
      <c r="F12" s="365">
        <v>768</v>
      </c>
      <c r="G12" s="362">
        <v>5568</v>
      </c>
      <c r="H12" s="361">
        <v>44544</v>
      </c>
      <c r="I12" s="363" t="s">
        <v>1312</v>
      </c>
      <c r="J12" s="364" t="s">
        <v>1313</v>
      </c>
      <c r="K12" s="355"/>
      <c r="L12" s="355"/>
      <c r="M12" s="355"/>
      <c r="N12" s="355"/>
      <c r="O12" s="355"/>
      <c r="P12" s="355"/>
      <c r="Q12" s="355"/>
      <c r="R12" s="355"/>
      <c r="S12" s="355"/>
    </row>
    <row r="13" spans="1:19" ht="18.75">
      <c r="A13" s="356">
        <v>12</v>
      </c>
      <c r="B13" s="357" t="s">
        <v>42</v>
      </c>
      <c r="C13" s="358" t="s">
        <v>304</v>
      </c>
      <c r="D13" s="359">
        <v>68</v>
      </c>
      <c r="E13" s="360">
        <v>4800</v>
      </c>
      <c r="F13" s="365">
        <v>768</v>
      </c>
      <c r="G13" s="362">
        <v>5568</v>
      </c>
      <c r="H13" s="361">
        <v>378624</v>
      </c>
      <c r="I13" s="363" t="s">
        <v>1312</v>
      </c>
      <c r="J13" s="364" t="s">
        <v>1313</v>
      </c>
      <c r="K13" s="355"/>
      <c r="L13" s="355"/>
      <c r="M13" s="355"/>
      <c r="N13" s="355"/>
      <c r="O13" s="355"/>
      <c r="P13" s="355"/>
      <c r="Q13" s="355"/>
      <c r="R13" s="355"/>
      <c r="S13" s="355"/>
    </row>
    <row r="14" spans="1:19" ht="18.75">
      <c r="A14" s="356">
        <v>13</v>
      </c>
      <c r="B14" s="357" t="s">
        <v>43</v>
      </c>
      <c r="C14" s="358" t="s">
        <v>304</v>
      </c>
      <c r="D14" s="359">
        <v>8</v>
      </c>
      <c r="E14" s="360">
        <v>4800</v>
      </c>
      <c r="F14" s="365">
        <v>768</v>
      </c>
      <c r="G14" s="362">
        <v>5568</v>
      </c>
      <c r="H14" s="361">
        <v>44544</v>
      </c>
      <c r="I14" s="363" t="s">
        <v>1312</v>
      </c>
      <c r="J14" s="364" t="s">
        <v>1313</v>
      </c>
      <c r="K14" s="355"/>
      <c r="L14" s="355"/>
      <c r="M14" s="355"/>
      <c r="N14" s="355"/>
      <c r="O14" s="355"/>
      <c r="P14" s="355"/>
      <c r="Q14" s="355"/>
      <c r="R14" s="355"/>
      <c r="S14" s="355"/>
    </row>
    <row r="15" spans="1:19" ht="18.75">
      <c r="A15" s="356">
        <v>14</v>
      </c>
      <c r="B15" s="357" t="s">
        <v>44</v>
      </c>
      <c r="C15" s="358" t="s">
        <v>304</v>
      </c>
      <c r="D15" s="359">
        <v>8</v>
      </c>
      <c r="E15" s="360">
        <v>4800</v>
      </c>
      <c r="F15" s="365">
        <v>768</v>
      </c>
      <c r="G15" s="362">
        <v>5568</v>
      </c>
      <c r="H15" s="361">
        <v>44544</v>
      </c>
      <c r="I15" s="363" t="s">
        <v>1312</v>
      </c>
      <c r="J15" s="364" t="s">
        <v>1313</v>
      </c>
      <c r="K15" s="355"/>
      <c r="L15" s="355"/>
      <c r="M15" s="355"/>
      <c r="N15" s="355"/>
      <c r="O15" s="355"/>
      <c r="P15" s="355"/>
      <c r="Q15" s="355"/>
      <c r="R15" s="355"/>
      <c r="S15" s="355"/>
    </row>
    <row r="16" spans="1:19" ht="18.75">
      <c r="A16" s="356">
        <v>15</v>
      </c>
      <c r="B16" s="366" t="s">
        <v>47</v>
      </c>
      <c r="C16" s="358" t="s">
        <v>304</v>
      </c>
      <c r="D16" s="359">
        <v>2</v>
      </c>
      <c r="E16" s="360">
        <v>0</v>
      </c>
      <c r="F16" s="361"/>
      <c r="G16" s="362">
        <v>0</v>
      </c>
      <c r="H16" s="361">
        <v>0</v>
      </c>
      <c r="I16" s="363"/>
      <c r="J16" s="364"/>
      <c r="K16" s="355"/>
      <c r="L16" s="355"/>
      <c r="M16" s="355"/>
      <c r="N16" s="355"/>
      <c r="O16" s="355"/>
      <c r="P16" s="355"/>
      <c r="Q16" s="355"/>
      <c r="R16" s="355"/>
      <c r="S16" s="355"/>
    </row>
    <row r="17" spans="1:19" ht="31.5">
      <c r="A17" s="356">
        <v>16</v>
      </c>
      <c r="B17" s="357" t="s">
        <v>45</v>
      </c>
      <c r="C17" s="358" t="s">
        <v>305</v>
      </c>
      <c r="D17" s="359">
        <v>8</v>
      </c>
      <c r="E17" s="360">
        <v>0</v>
      </c>
      <c r="F17" s="361"/>
      <c r="G17" s="362">
        <v>0</v>
      </c>
      <c r="H17" s="361">
        <v>0</v>
      </c>
      <c r="I17" s="363"/>
      <c r="J17" s="364"/>
      <c r="K17" s="355"/>
      <c r="L17" s="355"/>
      <c r="M17" s="355"/>
      <c r="N17" s="355"/>
      <c r="O17" s="355"/>
      <c r="P17" s="355"/>
      <c r="Q17" s="355"/>
      <c r="R17" s="355"/>
      <c r="S17" s="355"/>
    </row>
    <row r="18" spans="1:19" ht="31.5">
      <c r="A18" s="356">
        <v>17</v>
      </c>
      <c r="B18" s="357" t="s">
        <v>46</v>
      </c>
      <c r="C18" s="358" t="s">
        <v>305</v>
      </c>
      <c r="D18" s="359">
        <v>4</v>
      </c>
      <c r="E18" s="360">
        <v>9125</v>
      </c>
      <c r="F18" s="365">
        <v>1460</v>
      </c>
      <c r="G18" s="362">
        <v>10585</v>
      </c>
      <c r="H18" s="361">
        <v>42340</v>
      </c>
      <c r="I18" s="363" t="s">
        <v>488</v>
      </c>
      <c r="J18" s="364" t="s">
        <v>1314</v>
      </c>
      <c r="K18" s="355"/>
      <c r="L18" s="355"/>
      <c r="M18" s="355"/>
      <c r="N18" s="355"/>
      <c r="O18" s="355"/>
      <c r="P18" s="355"/>
      <c r="Q18" s="355"/>
      <c r="R18" s="355"/>
      <c r="S18" s="355"/>
    </row>
    <row r="19" spans="1:19" ht="18.75">
      <c r="A19" s="356">
        <v>18</v>
      </c>
      <c r="B19" s="357" t="s">
        <v>48</v>
      </c>
      <c r="C19" s="358" t="s">
        <v>306</v>
      </c>
      <c r="D19" s="359">
        <v>248</v>
      </c>
      <c r="E19" s="360">
        <v>2320</v>
      </c>
      <c r="F19" s="361"/>
      <c r="G19" s="362">
        <v>2320</v>
      </c>
      <c r="H19" s="361">
        <v>575360</v>
      </c>
      <c r="I19" s="363" t="s">
        <v>369</v>
      </c>
      <c r="J19" s="364" t="s">
        <v>1315</v>
      </c>
      <c r="K19" s="355"/>
      <c r="L19" s="355"/>
      <c r="M19" s="355"/>
      <c r="N19" s="355"/>
      <c r="O19" s="355"/>
      <c r="P19" s="355"/>
      <c r="Q19" s="355"/>
      <c r="R19" s="355"/>
      <c r="S19" s="355"/>
    </row>
    <row r="20" spans="1:19" ht="18.75">
      <c r="A20" s="356">
        <v>19</v>
      </c>
      <c r="B20" s="357" t="s">
        <v>49</v>
      </c>
      <c r="C20" s="358" t="s">
        <v>307</v>
      </c>
      <c r="D20" s="359">
        <v>4</v>
      </c>
      <c r="E20" s="360">
        <v>0</v>
      </c>
      <c r="F20" s="361"/>
      <c r="G20" s="362">
        <v>0</v>
      </c>
      <c r="H20" s="361">
        <v>0</v>
      </c>
      <c r="I20" s="363"/>
      <c r="J20" s="364"/>
      <c r="K20" s="355"/>
      <c r="L20" s="355"/>
      <c r="M20" s="355"/>
      <c r="N20" s="355"/>
      <c r="O20" s="355"/>
      <c r="P20" s="355"/>
      <c r="Q20" s="355"/>
      <c r="R20" s="355"/>
      <c r="S20" s="355"/>
    </row>
    <row r="21" spans="1:19" s="370" customFormat="1" ht="18.75">
      <c r="A21" s="356">
        <v>20</v>
      </c>
      <c r="B21" s="357" t="s">
        <v>50</v>
      </c>
      <c r="C21" s="358" t="s">
        <v>308</v>
      </c>
      <c r="D21" s="359">
        <v>120</v>
      </c>
      <c r="E21" s="360">
        <v>6750</v>
      </c>
      <c r="F21" s="361"/>
      <c r="G21" s="362">
        <v>6750</v>
      </c>
      <c r="H21" s="361">
        <v>810000</v>
      </c>
      <c r="I21" s="367" t="s">
        <v>369</v>
      </c>
      <c r="J21" s="368" t="s">
        <v>1316</v>
      </c>
      <c r="K21" s="369"/>
      <c r="L21" s="369"/>
      <c r="M21" s="369"/>
      <c r="N21" s="369"/>
      <c r="O21" s="369"/>
      <c r="P21" s="369"/>
      <c r="Q21" s="369"/>
      <c r="R21" s="369"/>
      <c r="S21" s="369"/>
    </row>
    <row r="22" spans="1:19" ht="18.75">
      <c r="A22" s="356">
        <v>21</v>
      </c>
      <c r="B22" s="357" t="s">
        <v>51</v>
      </c>
      <c r="C22" s="358" t="s">
        <v>305</v>
      </c>
      <c r="D22" s="359">
        <v>8000</v>
      </c>
      <c r="E22" s="360">
        <v>0</v>
      </c>
      <c r="F22" s="361"/>
      <c r="G22" s="362">
        <v>0</v>
      </c>
      <c r="H22" s="361">
        <v>0</v>
      </c>
      <c r="I22" s="363"/>
      <c r="J22" s="364"/>
      <c r="K22" s="355"/>
      <c r="L22" s="355"/>
      <c r="M22" s="355"/>
      <c r="N22" s="355"/>
      <c r="O22" s="355"/>
      <c r="P22" s="355"/>
      <c r="Q22" s="355"/>
      <c r="R22" s="355"/>
      <c r="S22" s="355"/>
    </row>
    <row r="23" spans="1:19" ht="31.5">
      <c r="A23" s="356">
        <v>22</v>
      </c>
      <c r="B23" s="357" t="s">
        <v>741</v>
      </c>
      <c r="C23" s="358" t="s">
        <v>305</v>
      </c>
      <c r="D23" s="359">
        <v>120</v>
      </c>
      <c r="E23" s="360">
        <v>0</v>
      </c>
      <c r="F23" s="361"/>
      <c r="G23" s="362">
        <v>0</v>
      </c>
      <c r="H23" s="361">
        <v>0</v>
      </c>
      <c r="I23" s="363"/>
      <c r="J23" s="364"/>
      <c r="K23" s="355"/>
      <c r="L23" s="355"/>
      <c r="M23" s="355"/>
      <c r="N23" s="355"/>
      <c r="O23" s="355"/>
      <c r="P23" s="355"/>
      <c r="Q23" s="355"/>
      <c r="R23" s="355"/>
      <c r="S23" s="355"/>
    </row>
    <row r="24" spans="1:19" ht="18.75">
      <c r="A24" s="356">
        <v>23</v>
      </c>
      <c r="B24" s="357" t="s">
        <v>52</v>
      </c>
      <c r="C24" s="358" t="s">
        <v>305</v>
      </c>
      <c r="D24" s="359">
        <v>120</v>
      </c>
      <c r="E24" s="360">
        <v>0</v>
      </c>
      <c r="F24" s="361"/>
      <c r="G24" s="362">
        <v>0</v>
      </c>
      <c r="H24" s="361">
        <v>0</v>
      </c>
      <c r="I24" s="363"/>
      <c r="J24" s="364"/>
      <c r="K24" s="355"/>
      <c r="L24" s="355"/>
      <c r="M24" s="355"/>
      <c r="N24" s="355"/>
      <c r="O24" s="355"/>
      <c r="P24" s="355"/>
      <c r="Q24" s="355"/>
      <c r="R24" s="355"/>
      <c r="S24" s="355"/>
    </row>
    <row r="25" spans="1:19" ht="31.5">
      <c r="A25" s="356">
        <v>24</v>
      </c>
      <c r="B25" s="357" t="s">
        <v>742</v>
      </c>
      <c r="C25" s="358" t="s">
        <v>309</v>
      </c>
      <c r="D25" s="359">
        <v>4</v>
      </c>
      <c r="E25" s="360">
        <v>225000</v>
      </c>
      <c r="F25" s="361"/>
      <c r="G25" s="362">
        <v>225000</v>
      </c>
      <c r="H25" s="361">
        <v>900000</v>
      </c>
      <c r="I25" s="363" t="s">
        <v>368</v>
      </c>
      <c r="J25" s="364" t="s">
        <v>521</v>
      </c>
      <c r="K25" s="355"/>
      <c r="L25" s="355"/>
      <c r="M25" s="355"/>
      <c r="N25" s="355"/>
      <c r="O25" s="355"/>
      <c r="P25" s="355"/>
      <c r="Q25" s="355"/>
      <c r="R25" s="355"/>
      <c r="S25" s="355"/>
    </row>
    <row r="26" spans="1:19" ht="31.5">
      <c r="A26" s="356">
        <v>25</v>
      </c>
      <c r="B26" s="357" t="s">
        <v>743</v>
      </c>
      <c r="C26" s="358" t="s">
        <v>310</v>
      </c>
      <c r="D26" s="359">
        <v>4</v>
      </c>
      <c r="E26" s="360">
        <v>0</v>
      </c>
      <c r="F26" s="361"/>
      <c r="G26" s="362">
        <v>0</v>
      </c>
      <c r="H26" s="361">
        <v>0</v>
      </c>
      <c r="I26" s="363"/>
      <c r="J26" s="364"/>
      <c r="K26" s="355"/>
      <c r="L26" s="355"/>
      <c r="M26" s="355"/>
      <c r="N26" s="355"/>
      <c r="O26" s="355"/>
      <c r="P26" s="355"/>
      <c r="Q26" s="355"/>
      <c r="R26" s="355"/>
      <c r="S26" s="355"/>
    </row>
    <row r="27" spans="1:19" ht="31.5">
      <c r="A27" s="356">
        <v>26</v>
      </c>
      <c r="B27" s="357" t="s">
        <v>744</v>
      </c>
      <c r="C27" s="358" t="s">
        <v>310</v>
      </c>
      <c r="D27" s="359">
        <v>4</v>
      </c>
      <c r="E27" s="360">
        <v>0</v>
      </c>
      <c r="F27" s="361"/>
      <c r="G27" s="362">
        <v>0</v>
      </c>
      <c r="H27" s="361">
        <v>0</v>
      </c>
      <c r="I27" s="363"/>
      <c r="J27" s="364"/>
      <c r="K27" s="355"/>
      <c r="L27" s="355"/>
      <c r="M27" s="355"/>
      <c r="N27" s="355"/>
      <c r="O27" s="355"/>
      <c r="P27" s="355"/>
      <c r="Q27" s="355"/>
      <c r="R27" s="355"/>
      <c r="S27" s="355"/>
    </row>
    <row r="28" spans="1:19" ht="47.25">
      <c r="A28" s="356">
        <v>27</v>
      </c>
      <c r="B28" s="357" t="s">
        <v>745</v>
      </c>
      <c r="C28" s="358" t="s">
        <v>305</v>
      </c>
      <c r="D28" s="359">
        <v>40</v>
      </c>
      <c r="E28" s="360">
        <v>0</v>
      </c>
      <c r="F28" s="361"/>
      <c r="G28" s="362">
        <v>0</v>
      </c>
      <c r="H28" s="361">
        <v>0</v>
      </c>
      <c r="I28" s="363"/>
      <c r="J28" s="364"/>
      <c r="K28" s="355"/>
      <c r="L28" s="355"/>
      <c r="M28" s="355"/>
      <c r="N28" s="355"/>
      <c r="O28" s="355"/>
      <c r="P28" s="355"/>
      <c r="Q28" s="355"/>
      <c r="R28" s="355"/>
      <c r="S28" s="355"/>
    </row>
    <row r="29" spans="1:19" ht="18.75">
      <c r="A29" s="356">
        <v>28</v>
      </c>
      <c r="B29" s="357" t="s">
        <v>746</v>
      </c>
      <c r="C29" s="358" t="s">
        <v>305</v>
      </c>
      <c r="D29" s="359">
        <v>40</v>
      </c>
      <c r="E29" s="360">
        <v>0</v>
      </c>
      <c r="F29" s="361"/>
      <c r="G29" s="362">
        <v>0</v>
      </c>
      <c r="H29" s="361">
        <v>0</v>
      </c>
      <c r="I29" s="363"/>
      <c r="J29" s="364"/>
      <c r="K29" s="355"/>
      <c r="L29" s="355"/>
      <c r="M29" s="355"/>
      <c r="N29" s="355"/>
      <c r="O29" s="355"/>
      <c r="P29" s="355"/>
      <c r="Q29" s="355"/>
      <c r="R29" s="355"/>
      <c r="S29" s="355"/>
    </row>
    <row r="30" spans="1:19" ht="31.5">
      <c r="A30" s="356">
        <v>29</v>
      </c>
      <c r="B30" s="357" t="s">
        <v>747</v>
      </c>
      <c r="C30" s="358" t="s">
        <v>305</v>
      </c>
      <c r="D30" s="359">
        <v>60</v>
      </c>
      <c r="E30" s="360">
        <v>10000</v>
      </c>
      <c r="F30" s="361"/>
      <c r="G30" s="362">
        <v>10000</v>
      </c>
      <c r="H30" s="361">
        <v>600000</v>
      </c>
      <c r="I30" s="363" t="s">
        <v>368</v>
      </c>
      <c r="J30" s="364" t="s">
        <v>1317</v>
      </c>
      <c r="K30" s="355"/>
      <c r="L30" s="355"/>
      <c r="M30" s="355"/>
      <c r="N30" s="355"/>
      <c r="O30" s="355"/>
      <c r="P30" s="355"/>
      <c r="Q30" s="355"/>
      <c r="R30" s="355"/>
      <c r="S30" s="355"/>
    </row>
    <row r="31" spans="1:19" ht="31.5">
      <c r="A31" s="356">
        <v>30</v>
      </c>
      <c r="B31" s="357" t="s">
        <v>53</v>
      </c>
      <c r="C31" s="358" t="s">
        <v>305</v>
      </c>
      <c r="D31" s="359">
        <v>60</v>
      </c>
      <c r="E31" s="360">
        <v>18751</v>
      </c>
      <c r="F31" s="361"/>
      <c r="G31" s="362">
        <v>18751</v>
      </c>
      <c r="H31" s="361">
        <v>1125060</v>
      </c>
      <c r="I31" s="363" t="s">
        <v>368</v>
      </c>
      <c r="J31" s="364" t="s">
        <v>1317</v>
      </c>
      <c r="K31" s="355"/>
      <c r="L31" s="355"/>
      <c r="M31" s="355"/>
      <c r="N31" s="355"/>
      <c r="O31" s="355"/>
      <c r="P31" s="355"/>
      <c r="Q31" s="355"/>
      <c r="R31" s="355"/>
      <c r="S31" s="355"/>
    </row>
    <row r="32" spans="1:19" ht="31.5">
      <c r="A32" s="356">
        <v>31</v>
      </c>
      <c r="B32" s="357" t="s">
        <v>54</v>
      </c>
      <c r="C32" s="358" t="s">
        <v>305</v>
      </c>
      <c r="D32" s="359">
        <v>20</v>
      </c>
      <c r="E32" s="360">
        <v>0</v>
      </c>
      <c r="F32" s="361"/>
      <c r="G32" s="362">
        <v>0</v>
      </c>
      <c r="H32" s="361">
        <v>0</v>
      </c>
      <c r="I32" s="363"/>
      <c r="J32" s="364"/>
      <c r="K32" s="355"/>
      <c r="L32" s="355"/>
      <c r="M32" s="355"/>
      <c r="N32" s="355"/>
      <c r="O32" s="355"/>
      <c r="P32" s="355"/>
      <c r="Q32" s="355"/>
      <c r="R32" s="355"/>
      <c r="S32" s="355"/>
    </row>
    <row r="33" spans="1:19" ht="31.5">
      <c r="A33" s="356">
        <v>32</v>
      </c>
      <c r="B33" s="357" t="s">
        <v>748</v>
      </c>
      <c r="C33" s="358" t="s">
        <v>305</v>
      </c>
      <c r="D33" s="359">
        <v>40</v>
      </c>
      <c r="E33" s="360">
        <v>0</v>
      </c>
      <c r="F33" s="361"/>
      <c r="G33" s="362">
        <v>0</v>
      </c>
      <c r="H33" s="361">
        <v>0</v>
      </c>
      <c r="I33" s="363"/>
      <c r="J33" s="364"/>
      <c r="K33" s="355"/>
      <c r="L33" s="355"/>
      <c r="M33" s="355"/>
      <c r="N33" s="355"/>
      <c r="O33" s="355"/>
      <c r="P33" s="355"/>
      <c r="Q33" s="355"/>
      <c r="R33" s="355"/>
      <c r="S33" s="355"/>
    </row>
    <row r="34" spans="1:19" ht="31.5">
      <c r="A34" s="356">
        <v>33</v>
      </c>
      <c r="B34" s="357" t="s">
        <v>749</v>
      </c>
      <c r="C34" s="358" t="s">
        <v>305</v>
      </c>
      <c r="D34" s="359">
        <v>40</v>
      </c>
      <c r="E34" s="360">
        <v>0</v>
      </c>
      <c r="F34" s="361"/>
      <c r="G34" s="362">
        <v>0</v>
      </c>
      <c r="H34" s="361">
        <v>0</v>
      </c>
      <c r="I34" s="363"/>
      <c r="J34" s="364"/>
      <c r="K34" s="355"/>
      <c r="L34" s="355"/>
      <c r="M34" s="355"/>
      <c r="N34" s="355"/>
      <c r="O34" s="355"/>
      <c r="P34" s="355"/>
      <c r="Q34" s="355"/>
      <c r="R34" s="355"/>
      <c r="S34" s="355"/>
    </row>
    <row r="35" spans="1:19" ht="31.5">
      <c r="A35" s="356">
        <v>34</v>
      </c>
      <c r="B35" s="357" t="s">
        <v>750</v>
      </c>
      <c r="C35" s="358" t="s">
        <v>305</v>
      </c>
      <c r="D35" s="359">
        <v>40</v>
      </c>
      <c r="E35" s="360">
        <v>0</v>
      </c>
      <c r="F35" s="361"/>
      <c r="G35" s="362">
        <v>0</v>
      </c>
      <c r="H35" s="361">
        <v>0</v>
      </c>
      <c r="I35" s="363"/>
      <c r="J35" s="364"/>
      <c r="K35" s="355"/>
      <c r="L35" s="355"/>
      <c r="M35" s="355"/>
      <c r="N35" s="355"/>
      <c r="O35" s="355"/>
      <c r="P35" s="355"/>
      <c r="Q35" s="355"/>
      <c r="R35" s="355"/>
      <c r="S35" s="355"/>
    </row>
    <row r="36" spans="1:19" s="370" customFormat="1" ht="31.5">
      <c r="A36" s="356">
        <v>35</v>
      </c>
      <c r="B36" s="357" t="s">
        <v>751</v>
      </c>
      <c r="C36" s="358" t="s">
        <v>305</v>
      </c>
      <c r="D36" s="359">
        <v>40</v>
      </c>
      <c r="E36" s="360">
        <v>0</v>
      </c>
      <c r="F36" s="361"/>
      <c r="G36" s="362">
        <v>0</v>
      </c>
      <c r="H36" s="361">
        <v>0</v>
      </c>
      <c r="I36" s="367"/>
      <c r="J36" s="368"/>
      <c r="K36" s="369"/>
      <c r="L36" s="369"/>
      <c r="M36" s="369"/>
      <c r="N36" s="369"/>
      <c r="O36" s="369"/>
      <c r="P36" s="369"/>
      <c r="Q36" s="369"/>
      <c r="R36" s="369"/>
      <c r="S36" s="369"/>
    </row>
    <row r="37" spans="1:19" s="370" customFormat="1" ht="31.5">
      <c r="A37" s="356">
        <v>36</v>
      </c>
      <c r="B37" s="357" t="s">
        <v>752</v>
      </c>
      <c r="C37" s="358" t="s">
        <v>305</v>
      </c>
      <c r="D37" s="359">
        <v>40</v>
      </c>
      <c r="E37" s="360">
        <v>0</v>
      </c>
      <c r="F37" s="361"/>
      <c r="G37" s="362">
        <v>0</v>
      </c>
      <c r="H37" s="361">
        <v>0</v>
      </c>
      <c r="I37" s="367"/>
      <c r="J37" s="368"/>
      <c r="K37" s="369"/>
      <c r="L37" s="369"/>
      <c r="M37" s="369"/>
      <c r="N37" s="369"/>
      <c r="O37" s="369"/>
      <c r="P37" s="369"/>
      <c r="Q37" s="369"/>
      <c r="R37" s="369"/>
      <c r="S37" s="369"/>
    </row>
    <row r="38" spans="1:19" s="370" customFormat="1" ht="31.5">
      <c r="A38" s="356">
        <v>37</v>
      </c>
      <c r="B38" s="357" t="s">
        <v>753</v>
      </c>
      <c r="C38" s="358" t="s">
        <v>305</v>
      </c>
      <c r="D38" s="359">
        <v>40</v>
      </c>
      <c r="E38" s="360">
        <v>0</v>
      </c>
      <c r="F38" s="361"/>
      <c r="G38" s="362">
        <v>0</v>
      </c>
      <c r="H38" s="361">
        <v>0</v>
      </c>
      <c r="I38" s="367"/>
      <c r="J38" s="368"/>
      <c r="K38" s="369"/>
      <c r="L38" s="369"/>
      <c r="M38" s="369"/>
      <c r="N38" s="369"/>
      <c r="O38" s="369"/>
      <c r="P38" s="369"/>
      <c r="Q38" s="369"/>
      <c r="R38" s="369"/>
      <c r="S38" s="369"/>
    </row>
    <row r="39" spans="1:19" s="370" customFormat="1" ht="47.25">
      <c r="A39" s="356">
        <v>38</v>
      </c>
      <c r="B39" s="357" t="s">
        <v>55</v>
      </c>
      <c r="C39" s="358" t="s">
        <v>305</v>
      </c>
      <c r="D39" s="359">
        <v>16</v>
      </c>
      <c r="E39" s="360">
        <v>0</v>
      </c>
      <c r="F39" s="361"/>
      <c r="G39" s="362">
        <v>0</v>
      </c>
      <c r="H39" s="361">
        <v>0</v>
      </c>
      <c r="I39" s="367"/>
      <c r="J39" s="368"/>
      <c r="K39" s="369"/>
      <c r="L39" s="369"/>
      <c r="M39" s="369"/>
      <c r="N39" s="369"/>
      <c r="O39" s="369"/>
      <c r="P39" s="369"/>
      <c r="Q39" s="369"/>
      <c r="R39" s="369"/>
      <c r="S39" s="369"/>
    </row>
    <row r="40" spans="1:19" s="370" customFormat="1" ht="31.5">
      <c r="A40" s="356">
        <v>39</v>
      </c>
      <c r="B40" s="357" t="s">
        <v>56</v>
      </c>
      <c r="C40" s="358" t="s">
        <v>305</v>
      </c>
      <c r="D40" s="359">
        <v>12</v>
      </c>
      <c r="E40" s="360">
        <v>0</v>
      </c>
      <c r="F40" s="361"/>
      <c r="G40" s="362">
        <v>0</v>
      </c>
      <c r="H40" s="361">
        <v>0</v>
      </c>
      <c r="I40" s="367"/>
      <c r="J40" s="368"/>
      <c r="K40" s="369"/>
      <c r="L40" s="369"/>
      <c r="M40" s="369"/>
      <c r="N40" s="369"/>
      <c r="O40" s="369"/>
      <c r="P40" s="369"/>
      <c r="Q40" s="369"/>
      <c r="R40" s="369"/>
      <c r="S40" s="369"/>
    </row>
    <row r="41" spans="1:19" s="370" customFormat="1" ht="31.5">
      <c r="A41" s="356">
        <v>40</v>
      </c>
      <c r="B41" s="357" t="s">
        <v>754</v>
      </c>
      <c r="C41" s="358" t="s">
        <v>305</v>
      </c>
      <c r="D41" s="359">
        <v>40</v>
      </c>
      <c r="E41" s="360">
        <v>0</v>
      </c>
      <c r="F41" s="361"/>
      <c r="G41" s="362">
        <v>0</v>
      </c>
      <c r="H41" s="361">
        <v>0</v>
      </c>
      <c r="I41" s="367"/>
      <c r="J41" s="368"/>
      <c r="K41" s="369"/>
      <c r="L41" s="369"/>
      <c r="M41" s="369"/>
      <c r="N41" s="369"/>
      <c r="O41" s="369"/>
      <c r="P41" s="369"/>
      <c r="Q41" s="369"/>
      <c r="R41" s="369"/>
      <c r="S41" s="369"/>
    </row>
    <row r="42" spans="1:19" s="370" customFormat="1" ht="31.5">
      <c r="A42" s="356">
        <v>41</v>
      </c>
      <c r="B42" s="357" t="s">
        <v>755</v>
      </c>
      <c r="C42" s="358" t="s">
        <v>305</v>
      </c>
      <c r="D42" s="359">
        <v>120</v>
      </c>
      <c r="E42" s="360">
        <v>0</v>
      </c>
      <c r="F42" s="361"/>
      <c r="G42" s="362">
        <v>0</v>
      </c>
      <c r="H42" s="361">
        <v>0</v>
      </c>
      <c r="I42" s="367"/>
      <c r="J42" s="368"/>
      <c r="K42" s="369"/>
      <c r="L42" s="369"/>
      <c r="M42" s="369"/>
      <c r="N42" s="369"/>
      <c r="O42" s="369"/>
      <c r="P42" s="369"/>
      <c r="Q42" s="369"/>
      <c r="R42" s="369"/>
      <c r="S42" s="369"/>
    </row>
    <row r="43" spans="1:19" s="370" customFormat="1" ht="18.75">
      <c r="A43" s="356">
        <v>42</v>
      </c>
      <c r="B43" s="357" t="s">
        <v>57</v>
      </c>
      <c r="C43" s="358" t="s">
        <v>311</v>
      </c>
      <c r="D43" s="359">
        <v>8</v>
      </c>
      <c r="E43" s="360">
        <v>0</v>
      </c>
      <c r="F43" s="371"/>
      <c r="G43" s="362">
        <v>0</v>
      </c>
      <c r="H43" s="361">
        <v>0</v>
      </c>
      <c r="I43" s="367"/>
      <c r="J43" s="368"/>
      <c r="K43" s="369"/>
      <c r="L43" s="369"/>
      <c r="M43" s="369"/>
      <c r="N43" s="369"/>
      <c r="O43" s="369"/>
      <c r="P43" s="369"/>
      <c r="Q43" s="369"/>
      <c r="R43" s="369"/>
      <c r="S43" s="369"/>
    </row>
    <row r="44" spans="1:19" ht="18.75">
      <c r="A44" s="356">
        <v>43</v>
      </c>
      <c r="B44" s="357" t="s">
        <v>58</v>
      </c>
      <c r="C44" s="358" t="s">
        <v>305</v>
      </c>
      <c r="D44" s="359">
        <v>8</v>
      </c>
      <c r="E44" s="360">
        <v>0</v>
      </c>
      <c r="F44" s="371"/>
      <c r="G44" s="362">
        <v>0</v>
      </c>
      <c r="H44" s="361">
        <v>0</v>
      </c>
      <c r="I44" s="363"/>
      <c r="J44" s="364"/>
      <c r="K44" s="355"/>
      <c r="L44" s="355"/>
      <c r="M44" s="355"/>
      <c r="N44" s="355"/>
      <c r="O44" s="355"/>
      <c r="P44" s="355"/>
      <c r="Q44" s="355"/>
      <c r="R44" s="355"/>
      <c r="S44" s="355"/>
    </row>
    <row r="45" spans="1:19" ht="31.5">
      <c r="A45" s="356">
        <v>44</v>
      </c>
      <c r="B45" s="357" t="s">
        <v>756</v>
      </c>
      <c r="C45" s="358" t="s">
        <v>305</v>
      </c>
      <c r="D45" s="359">
        <v>8</v>
      </c>
      <c r="E45" s="360">
        <v>12626</v>
      </c>
      <c r="F45" s="371"/>
      <c r="G45" s="362">
        <v>12626</v>
      </c>
      <c r="H45" s="361">
        <v>101008</v>
      </c>
      <c r="I45" s="363" t="s">
        <v>368</v>
      </c>
      <c r="J45" s="364" t="s">
        <v>491</v>
      </c>
      <c r="K45" s="355"/>
      <c r="L45" s="355"/>
      <c r="M45" s="355"/>
      <c r="N45" s="355"/>
      <c r="O45" s="355"/>
      <c r="P45" s="355"/>
      <c r="Q45" s="355"/>
      <c r="R45" s="355"/>
      <c r="S45" s="355"/>
    </row>
    <row r="46" spans="1:19" ht="31.5">
      <c r="A46" s="356">
        <v>45</v>
      </c>
      <c r="B46" s="357" t="s">
        <v>757</v>
      </c>
      <c r="C46" s="358" t="s">
        <v>305</v>
      </c>
      <c r="D46" s="359">
        <v>8</v>
      </c>
      <c r="E46" s="360">
        <v>12626</v>
      </c>
      <c r="F46" s="371"/>
      <c r="G46" s="362">
        <v>12626</v>
      </c>
      <c r="H46" s="361">
        <v>101008</v>
      </c>
      <c r="I46" s="363" t="s">
        <v>368</v>
      </c>
      <c r="J46" s="364" t="s">
        <v>491</v>
      </c>
      <c r="K46" s="355"/>
      <c r="L46" s="355"/>
      <c r="M46" s="355"/>
      <c r="N46" s="355"/>
      <c r="O46" s="355"/>
      <c r="P46" s="355"/>
      <c r="Q46" s="355"/>
      <c r="R46" s="355"/>
      <c r="S46" s="355"/>
    </row>
    <row r="47" spans="1:19" ht="31.5">
      <c r="A47" s="356">
        <v>46</v>
      </c>
      <c r="B47" s="357" t="s">
        <v>758</v>
      </c>
      <c r="C47" s="358" t="s">
        <v>305</v>
      </c>
      <c r="D47" s="359">
        <v>8</v>
      </c>
      <c r="E47" s="360">
        <v>12626</v>
      </c>
      <c r="F47" s="371"/>
      <c r="G47" s="362">
        <v>12626</v>
      </c>
      <c r="H47" s="361">
        <v>101008</v>
      </c>
      <c r="I47" s="363" t="s">
        <v>368</v>
      </c>
      <c r="J47" s="364" t="s">
        <v>491</v>
      </c>
      <c r="K47" s="355"/>
      <c r="L47" s="355"/>
      <c r="M47" s="355"/>
      <c r="N47" s="355"/>
      <c r="O47" s="355"/>
      <c r="P47" s="355"/>
      <c r="Q47" s="355"/>
      <c r="R47" s="355"/>
      <c r="S47" s="355"/>
    </row>
    <row r="48" spans="1:19" ht="31.5">
      <c r="A48" s="356">
        <v>47</v>
      </c>
      <c r="B48" s="357" t="s">
        <v>759</v>
      </c>
      <c r="C48" s="358" t="s">
        <v>305</v>
      </c>
      <c r="D48" s="359">
        <v>8</v>
      </c>
      <c r="E48" s="360">
        <v>11625</v>
      </c>
      <c r="F48" s="371"/>
      <c r="G48" s="362">
        <v>11625</v>
      </c>
      <c r="H48" s="361">
        <v>93000</v>
      </c>
      <c r="I48" s="363" t="s">
        <v>368</v>
      </c>
      <c r="J48" s="364" t="s">
        <v>491</v>
      </c>
      <c r="K48" s="355"/>
      <c r="L48" s="355"/>
      <c r="M48" s="355"/>
      <c r="N48" s="355"/>
      <c r="O48" s="355"/>
      <c r="P48" s="355"/>
      <c r="Q48" s="355"/>
      <c r="R48" s="355"/>
      <c r="S48" s="355"/>
    </row>
    <row r="49" spans="1:19" ht="18.75">
      <c r="A49" s="356">
        <v>48</v>
      </c>
      <c r="B49" s="357" t="s">
        <v>760</v>
      </c>
      <c r="C49" s="358" t="s">
        <v>305</v>
      </c>
      <c r="D49" s="359">
        <v>8</v>
      </c>
      <c r="E49" s="360">
        <v>11875</v>
      </c>
      <c r="F49" s="371"/>
      <c r="G49" s="362">
        <v>11875</v>
      </c>
      <c r="H49" s="361">
        <v>95000</v>
      </c>
      <c r="I49" s="363" t="s">
        <v>368</v>
      </c>
      <c r="J49" s="364" t="s">
        <v>491</v>
      </c>
      <c r="K49" s="355"/>
      <c r="L49" s="355"/>
      <c r="M49" s="355"/>
      <c r="N49" s="355"/>
      <c r="O49" s="355"/>
      <c r="P49" s="355"/>
      <c r="Q49" s="355"/>
      <c r="R49" s="355"/>
      <c r="S49" s="355"/>
    </row>
    <row r="50" spans="1:19" ht="18.75">
      <c r="A50" s="356">
        <v>49</v>
      </c>
      <c r="B50" s="357" t="s">
        <v>761</v>
      </c>
      <c r="C50" s="358" t="s">
        <v>305</v>
      </c>
      <c r="D50" s="359">
        <v>8</v>
      </c>
      <c r="E50" s="360">
        <v>11875</v>
      </c>
      <c r="F50" s="361"/>
      <c r="G50" s="362">
        <v>11875</v>
      </c>
      <c r="H50" s="361">
        <v>95000</v>
      </c>
      <c r="I50" s="363" t="s">
        <v>368</v>
      </c>
      <c r="J50" s="364" t="s">
        <v>491</v>
      </c>
      <c r="K50" s="355"/>
      <c r="L50" s="355"/>
      <c r="M50" s="355"/>
      <c r="N50" s="355"/>
      <c r="O50" s="355"/>
      <c r="P50" s="355"/>
      <c r="Q50" s="355"/>
      <c r="R50" s="355"/>
      <c r="S50" s="355"/>
    </row>
    <row r="51" spans="1:19" ht="18.75">
      <c r="A51" s="356">
        <v>50</v>
      </c>
      <c r="B51" s="357" t="s">
        <v>762</v>
      </c>
      <c r="C51" s="358" t="s">
        <v>305</v>
      </c>
      <c r="D51" s="359">
        <v>8</v>
      </c>
      <c r="E51" s="360">
        <v>12126</v>
      </c>
      <c r="F51" s="371"/>
      <c r="G51" s="362">
        <v>12126</v>
      </c>
      <c r="H51" s="361">
        <v>97008</v>
      </c>
      <c r="I51" s="363" t="s">
        <v>368</v>
      </c>
      <c r="J51" s="364" t="s">
        <v>491</v>
      </c>
      <c r="K51" s="355"/>
      <c r="L51" s="355"/>
      <c r="M51" s="355"/>
      <c r="N51" s="355"/>
      <c r="O51" s="355"/>
      <c r="P51" s="355"/>
      <c r="Q51" s="355"/>
      <c r="R51" s="355"/>
      <c r="S51" s="355"/>
    </row>
    <row r="52" spans="1:19" ht="18.75">
      <c r="A52" s="356">
        <v>51</v>
      </c>
      <c r="B52" s="357" t="s">
        <v>763</v>
      </c>
      <c r="C52" s="358" t="s">
        <v>305</v>
      </c>
      <c r="D52" s="359">
        <v>8</v>
      </c>
      <c r="E52" s="360">
        <v>12126</v>
      </c>
      <c r="F52" s="361"/>
      <c r="G52" s="362">
        <v>12126</v>
      </c>
      <c r="H52" s="361">
        <v>97008</v>
      </c>
      <c r="I52" s="363" t="s">
        <v>368</v>
      </c>
      <c r="J52" s="364" t="s">
        <v>491</v>
      </c>
      <c r="K52" s="355"/>
      <c r="L52" s="355"/>
      <c r="M52" s="355"/>
      <c r="N52" s="355"/>
      <c r="O52" s="355"/>
      <c r="P52" s="355"/>
      <c r="Q52" s="355"/>
      <c r="R52" s="355"/>
      <c r="S52" s="355"/>
    </row>
    <row r="53" spans="1:19" ht="18.75">
      <c r="A53" s="356">
        <v>52</v>
      </c>
      <c r="B53" s="357" t="s">
        <v>764</v>
      </c>
      <c r="C53" s="358" t="s">
        <v>305</v>
      </c>
      <c r="D53" s="359">
        <v>8</v>
      </c>
      <c r="E53" s="360">
        <v>30000</v>
      </c>
      <c r="F53" s="361"/>
      <c r="G53" s="362">
        <v>30000</v>
      </c>
      <c r="H53" s="361">
        <v>240000</v>
      </c>
      <c r="I53" s="363" t="s">
        <v>368</v>
      </c>
      <c r="J53" s="364" t="s">
        <v>491</v>
      </c>
      <c r="K53" s="355"/>
      <c r="L53" s="355"/>
      <c r="M53" s="355"/>
      <c r="N53" s="355"/>
      <c r="O53" s="355"/>
      <c r="P53" s="355"/>
      <c r="Q53" s="355"/>
      <c r="R53" s="355"/>
      <c r="S53" s="355"/>
    </row>
    <row r="54" spans="1:19" ht="18.75">
      <c r="A54" s="356">
        <v>53</v>
      </c>
      <c r="B54" s="357" t="s">
        <v>765</v>
      </c>
      <c r="C54" s="358" t="s">
        <v>305</v>
      </c>
      <c r="D54" s="359">
        <v>8</v>
      </c>
      <c r="E54" s="360">
        <v>30000</v>
      </c>
      <c r="F54" s="361"/>
      <c r="G54" s="362">
        <v>30000</v>
      </c>
      <c r="H54" s="361">
        <v>240000</v>
      </c>
      <c r="I54" s="363" t="s">
        <v>368</v>
      </c>
      <c r="J54" s="364" t="s">
        <v>491</v>
      </c>
      <c r="K54" s="355"/>
      <c r="L54" s="355"/>
      <c r="M54" s="355"/>
      <c r="N54" s="355"/>
      <c r="O54" s="355"/>
      <c r="P54" s="355"/>
      <c r="Q54" s="355"/>
      <c r="R54" s="355"/>
      <c r="S54" s="355"/>
    </row>
    <row r="55" spans="1:19" ht="18.75">
      <c r="A55" s="356">
        <v>54</v>
      </c>
      <c r="B55" s="357" t="s">
        <v>766</v>
      </c>
      <c r="C55" s="358" t="s">
        <v>305</v>
      </c>
      <c r="D55" s="359">
        <v>8</v>
      </c>
      <c r="E55" s="360">
        <v>0</v>
      </c>
      <c r="F55" s="361"/>
      <c r="G55" s="362">
        <v>0</v>
      </c>
      <c r="H55" s="361">
        <v>0</v>
      </c>
      <c r="I55" s="363"/>
      <c r="J55" s="364"/>
      <c r="K55" s="355"/>
      <c r="L55" s="355"/>
      <c r="M55" s="355"/>
      <c r="N55" s="355"/>
      <c r="O55" s="355"/>
      <c r="P55" s="355"/>
      <c r="Q55" s="355"/>
      <c r="R55" s="355"/>
      <c r="S55" s="355"/>
    </row>
    <row r="56" spans="1:19" ht="18.75">
      <c r="A56" s="356">
        <v>55</v>
      </c>
      <c r="B56" s="357" t="s">
        <v>767</v>
      </c>
      <c r="C56" s="358" t="s">
        <v>305</v>
      </c>
      <c r="D56" s="359">
        <v>8</v>
      </c>
      <c r="E56" s="360">
        <v>0</v>
      </c>
      <c r="F56" s="361"/>
      <c r="G56" s="362">
        <v>0</v>
      </c>
      <c r="H56" s="361">
        <v>0</v>
      </c>
      <c r="I56" s="363"/>
      <c r="J56" s="364"/>
      <c r="K56" s="355"/>
      <c r="L56" s="355"/>
      <c r="M56" s="355"/>
      <c r="N56" s="355"/>
      <c r="O56" s="355"/>
      <c r="P56" s="355"/>
      <c r="Q56" s="355"/>
      <c r="R56" s="355"/>
      <c r="S56" s="355"/>
    </row>
    <row r="57" spans="1:19" ht="18.75">
      <c r="A57" s="356">
        <v>56</v>
      </c>
      <c r="B57" s="357" t="s">
        <v>768</v>
      </c>
      <c r="C57" s="358" t="s">
        <v>305</v>
      </c>
      <c r="D57" s="359">
        <v>20</v>
      </c>
      <c r="E57" s="360">
        <v>0</v>
      </c>
      <c r="F57" s="361"/>
      <c r="G57" s="362">
        <v>0</v>
      </c>
      <c r="H57" s="361">
        <v>0</v>
      </c>
      <c r="I57" s="363"/>
      <c r="J57" s="364"/>
      <c r="K57" s="355"/>
      <c r="L57" s="355"/>
      <c r="M57" s="355"/>
      <c r="N57" s="355"/>
      <c r="O57" s="355"/>
      <c r="P57" s="355"/>
      <c r="Q57" s="355"/>
      <c r="R57" s="355"/>
      <c r="S57" s="355"/>
    </row>
    <row r="58" spans="1:19" ht="18.75">
      <c r="A58" s="356">
        <v>57</v>
      </c>
      <c r="B58" s="357" t="s">
        <v>59</v>
      </c>
      <c r="C58" s="358" t="s">
        <v>312</v>
      </c>
      <c r="D58" s="359">
        <v>16</v>
      </c>
      <c r="E58" s="360">
        <v>0</v>
      </c>
      <c r="F58" s="361"/>
      <c r="G58" s="362">
        <v>0</v>
      </c>
      <c r="H58" s="361">
        <v>0</v>
      </c>
      <c r="I58" s="363"/>
      <c r="J58" s="364"/>
      <c r="K58" s="355"/>
      <c r="L58" s="355"/>
      <c r="M58" s="355"/>
      <c r="N58" s="355"/>
      <c r="O58" s="355"/>
      <c r="P58" s="355"/>
      <c r="Q58" s="355"/>
      <c r="R58" s="355"/>
      <c r="S58" s="355"/>
    </row>
    <row r="59" spans="1:19" s="370" customFormat="1" ht="18.75">
      <c r="A59" s="356">
        <v>58</v>
      </c>
      <c r="B59" s="357" t="s">
        <v>769</v>
      </c>
      <c r="C59" s="358" t="s">
        <v>305</v>
      </c>
      <c r="D59" s="359">
        <v>8</v>
      </c>
      <c r="E59" s="360">
        <v>8751</v>
      </c>
      <c r="F59" s="361"/>
      <c r="G59" s="362">
        <v>8751</v>
      </c>
      <c r="H59" s="361">
        <v>70008</v>
      </c>
      <c r="I59" s="367" t="s">
        <v>368</v>
      </c>
      <c r="J59" s="364" t="s">
        <v>491</v>
      </c>
      <c r="K59" s="369"/>
      <c r="L59" s="369"/>
      <c r="M59" s="369"/>
      <c r="N59" s="369"/>
      <c r="O59" s="369"/>
      <c r="P59" s="369"/>
      <c r="Q59" s="369"/>
      <c r="R59" s="369"/>
      <c r="S59" s="369"/>
    </row>
    <row r="60" spans="1:19" ht="18.75">
      <c r="A60" s="356">
        <v>59</v>
      </c>
      <c r="B60" s="357" t="s">
        <v>770</v>
      </c>
      <c r="C60" s="358" t="s">
        <v>305</v>
      </c>
      <c r="D60" s="359">
        <v>8</v>
      </c>
      <c r="E60" s="360">
        <v>8751</v>
      </c>
      <c r="F60" s="361"/>
      <c r="G60" s="362">
        <v>8751</v>
      </c>
      <c r="H60" s="361">
        <v>70008</v>
      </c>
      <c r="I60" s="367" t="s">
        <v>368</v>
      </c>
      <c r="J60" s="364" t="s">
        <v>491</v>
      </c>
      <c r="K60" s="355"/>
      <c r="L60" s="355"/>
      <c r="M60" s="355"/>
      <c r="N60" s="355"/>
      <c r="O60" s="355"/>
      <c r="P60" s="355"/>
      <c r="Q60" s="355"/>
      <c r="R60" s="355"/>
      <c r="S60" s="355"/>
    </row>
    <row r="61" spans="1:19" ht="18.75">
      <c r="A61" s="356">
        <v>60</v>
      </c>
      <c r="B61" s="357" t="s">
        <v>771</v>
      </c>
      <c r="C61" s="358" t="s">
        <v>305</v>
      </c>
      <c r="D61" s="359">
        <v>8</v>
      </c>
      <c r="E61" s="360">
        <v>8751</v>
      </c>
      <c r="F61" s="361"/>
      <c r="G61" s="362">
        <v>8751</v>
      </c>
      <c r="H61" s="361">
        <v>70008</v>
      </c>
      <c r="I61" s="367" t="s">
        <v>368</v>
      </c>
      <c r="J61" s="364" t="s">
        <v>491</v>
      </c>
      <c r="K61" s="355"/>
      <c r="L61" s="355"/>
      <c r="M61" s="355"/>
      <c r="N61" s="355"/>
      <c r="O61" s="355"/>
      <c r="P61" s="355"/>
      <c r="Q61" s="355"/>
      <c r="R61" s="355"/>
      <c r="S61" s="355"/>
    </row>
    <row r="62" spans="1:19" ht="18.75">
      <c r="A62" s="356">
        <v>61</v>
      </c>
      <c r="B62" s="357" t="s">
        <v>772</v>
      </c>
      <c r="C62" s="358" t="s">
        <v>305</v>
      </c>
      <c r="D62" s="359">
        <v>12</v>
      </c>
      <c r="E62" s="360">
        <v>8751</v>
      </c>
      <c r="F62" s="361"/>
      <c r="G62" s="362">
        <v>8751</v>
      </c>
      <c r="H62" s="361">
        <v>105012</v>
      </c>
      <c r="I62" s="367" t="s">
        <v>368</v>
      </c>
      <c r="J62" s="364" t="s">
        <v>491</v>
      </c>
      <c r="K62" s="355"/>
      <c r="L62" s="355"/>
      <c r="M62" s="355"/>
      <c r="N62" s="355"/>
      <c r="O62" s="355"/>
      <c r="P62" s="355"/>
      <c r="Q62" s="355"/>
      <c r="R62" s="355"/>
      <c r="S62" s="355"/>
    </row>
    <row r="63" spans="1:19" ht="18.75">
      <c r="A63" s="356">
        <v>62</v>
      </c>
      <c r="B63" s="357" t="s">
        <v>773</v>
      </c>
      <c r="C63" s="358" t="s">
        <v>305</v>
      </c>
      <c r="D63" s="359">
        <v>12</v>
      </c>
      <c r="E63" s="360">
        <v>8751</v>
      </c>
      <c r="F63" s="361"/>
      <c r="G63" s="362">
        <v>8751</v>
      </c>
      <c r="H63" s="361">
        <v>105012</v>
      </c>
      <c r="I63" s="367" t="s">
        <v>368</v>
      </c>
      <c r="J63" s="364" t="s">
        <v>491</v>
      </c>
      <c r="K63" s="355"/>
      <c r="L63" s="355"/>
      <c r="M63" s="355"/>
      <c r="N63" s="355"/>
      <c r="O63" s="355"/>
      <c r="P63" s="355"/>
      <c r="Q63" s="355"/>
      <c r="R63" s="355"/>
      <c r="S63" s="355"/>
    </row>
    <row r="64" spans="1:19" ht="18.75">
      <c r="A64" s="356">
        <v>63</v>
      </c>
      <c r="B64" s="357" t="s">
        <v>60</v>
      </c>
      <c r="C64" s="358" t="s">
        <v>305</v>
      </c>
      <c r="D64" s="359">
        <v>600</v>
      </c>
      <c r="E64" s="360">
        <v>0</v>
      </c>
      <c r="F64" s="361"/>
      <c r="G64" s="362">
        <v>0</v>
      </c>
      <c r="H64" s="361">
        <v>0</v>
      </c>
      <c r="I64" s="363"/>
      <c r="J64" s="364"/>
      <c r="K64" s="355"/>
      <c r="L64" s="355"/>
      <c r="M64" s="355"/>
      <c r="N64" s="355"/>
      <c r="O64" s="355"/>
      <c r="P64" s="355"/>
      <c r="Q64" s="355"/>
      <c r="R64" s="355"/>
      <c r="S64" s="355"/>
    </row>
    <row r="65" spans="1:19" s="375" customFormat="1" ht="18.75">
      <c r="A65" s="356">
        <v>64</v>
      </c>
      <c r="B65" s="357" t="s">
        <v>61</v>
      </c>
      <c r="C65" s="358" t="s">
        <v>305</v>
      </c>
      <c r="D65" s="359">
        <v>10</v>
      </c>
      <c r="E65" s="360">
        <v>0</v>
      </c>
      <c r="F65" s="361"/>
      <c r="G65" s="362">
        <v>0</v>
      </c>
      <c r="H65" s="361">
        <v>0</v>
      </c>
      <c r="I65" s="372"/>
      <c r="J65" s="373"/>
      <c r="K65" s="374"/>
      <c r="L65" s="374"/>
      <c r="M65" s="374"/>
      <c r="N65" s="374"/>
      <c r="O65" s="374"/>
      <c r="P65" s="374"/>
      <c r="Q65" s="374"/>
      <c r="R65" s="374"/>
      <c r="S65" s="374"/>
    </row>
    <row r="66" spans="1:19" s="375" customFormat="1" ht="18.75">
      <c r="A66" s="356">
        <v>65</v>
      </c>
      <c r="B66" s="357" t="s">
        <v>62</v>
      </c>
      <c r="C66" s="358" t="s">
        <v>305</v>
      </c>
      <c r="D66" s="359">
        <v>150</v>
      </c>
      <c r="E66" s="360">
        <v>0</v>
      </c>
      <c r="F66" s="361"/>
      <c r="G66" s="362">
        <v>0</v>
      </c>
      <c r="H66" s="361">
        <v>0</v>
      </c>
      <c r="I66" s="372"/>
      <c r="J66" s="373"/>
      <c r="K66" s="374"/>
      <c r="L66" s="374"/>
      <c r="M66" s="374"/>
      <c r="N66" s="374"/>
      <c r="O66" s="374"/>
      <c r="P66" s="374"/>
      <c r="Q66" s="374"/>
      <c r="R66" s="374"/>
      <c r="S66" s="374"/>
    </row>
    <row r="67" spans="1:19" s="375" customFormat="1" ht="18.75">
      <c r="A67" s="356">
        <v>66</v>
      </c>
      <c r="B67" s="357" t="s">
        <v>63</v>
      </c>
      <c r="C67" s="358" t="s">
        <v>305</v>
      </c>
      <c r="D67" s="359">
        <v>40</v>
      </c>
      <c r="E67" s="360">
        <v>0</v>
      </c>
      <c r="F67" s="361"/>
      <c r="G67" s="362">
        <v>0</v>
      </c>
      <c r="H67" s="361">
        <v>0</v>
      </c>
      <c r="I67" s="372"/>
      <c r="J67" s="373"/>
      <c r="K67" s="374"/>
      <c r="L67" s="374"/>
      <c r="M67" s="374"/>
      <c r="N67" s="374"/>
      <c r="O67" s="374"/>
      <c r="P67" s="374"/>
      <c r="Q67" s="374"/>
      <c r="R67" s="374"/>
      <c r="S67" s="374"/>
    </row>
    <row r="68" spans="1:19" s="375" customFormat="1" ht="18.75">
      <c r="A68" s="356">
        <v>67</v>
      </c>
      <c r="B68" s="357" t="s">
        <v>64</v>
      </c>
      <c r="C68" s="358" t="s">
        <v>305</v>
      </c>
      <c r="D68" s="359">
        <v>40</v>
      </c>
      <c r="E68" s="360">
        <v>0</v>
      </c>
      <c r="F68" s="361"/>
      <c r="G68" s="362">
        <v>0</v>
      </c>
      <c r="H68" s="361">
        <v>0</v>
      </c>
      <c r="I68" s="372"/>
      <c r="J68" s="373"/>
      <c r="K68" s="374"/>
      <c r="L68" s="374"/>
      <c r="M68" s="374"/>
      <c r="N68" s="374"/>
      <c r="O68" s="374"/>
      <c r="P68" s="374"/>
      <c r="Q68" s="374"/>
      <c r="R68" s="374"/>
      <c r="S68" s="374"/>
    </row>
    <row r="69" spans="1:19" s="375" customFormat="1" ht="31.5">
      <c r="A69" s="356">
        <v>68</v>
      </c>
      <c r="B69" s="366" t="s">
        <v>65</v>
      </c>
      <c r="C69" s="358" t="s">
        <v>305</v>
      </c>
      <c r="D69" s="359">
        <v>12</v>
      </c>
      <c r="E69" s="360">
        <v>40000</v>
      </c>
      <c r="F69" s="361"/>
      <c r="G69" s="362">
        <v>40000</v>
      </c>
      <c r="H69" s="361">
        <v>480000</v>
      </c>
      <c r="I69" s="372" t="s">
        <v>1318</v>
      </c>
      <c r="J69" s="373" t="s">
        <v>1319</v>
      </c>
      <c r="K69" s="374"/>
      <c r="L69" s="374"/>
      <c r="M69" s="374"/>
      <c r="N69" s="374"/>
      <c r="O69" s="374"/>
      <c r="P69" s="374"/>
      <c r="Q69" s="374"/>
      <c r="R69" s="374"/>
      <c r="S69" s="374"/>
    </row>
    <row r="70" spans="1:19" s="375" customFormat="1" ht="18.75">
      <c r="A70" s="356">
        <v>69</v>
      </c>
      <c r="B70" s="357" t="s">
        <v>774</v>
      </c>
      <c r="C70" s="358" t="s">
        <v>898</v>
      </c>
      <c r="D70" s="359">
        <v>4</v>
      </c>
      <c r="E70" s="360">
        <v>0</v>
      </c>
      <c r="F70" s="361"/>
      <c r="G70" s="362">
        <v>0</v>
      </c>
      <c r="H70" s="361">
        <v>0</v>
      </c>
      <c r="I70" s="372"/>
      <c r="J70" s="373"/>
      <c r="K70" s="374"/>
      <c r="L70" s="374"/>
      <c r="M70" s="374"/>
      <c r="N70" s="374"/>
      <c r="O70" s="374"/>
      <c r="P70" s="374"/>
      <c r="Q70" s="374"/>
      <c r="R70" s="374"/>
      <c r="S70" s="374"/>
    </row>
    <row r="71" spans="1:19" s="375" customFormat="1" ht="18.75">
      <c r="A71" s="356">
        <v>70</v>
      </c>
      <c r="B71" s="357" t="s">
        <v>775</v>
      </c>
      <c r="C71" s="358" t="s">
        <v>898</v>
      </c>
      <c r="D71" s="359">
        <v>4</v>
      </c>
      <c r="E71" s="360">
        <v>0</v>
      </c>
      <c r="F71" s="361"/>
      <c r="G71" s="362">
        <v>0</v>
      </c>
      <c r="H71" s="361">
        <v>0</v>
      </c>
      <c r="I71" s="372"/>
      <c r="J71" s="373"/>
      <c r="K71" s="374"/>
      <c r="L71" s="374"/>
      <c r="M71" s="374"/>
      <c r="N71" s="374"/>
      <c r="O71" s="374"/>
      <c r="P71" s="374"/>
      <c r="Q71" s="374"/>
      <c r="R71" s="374"/>
      <c r="S71" s="374"/>
    </row>
    <row r="72" spans="1:19" s="375" customFormat="1" ht="18.75">
      <c r="A72" s="356">
        <v>71</v>
      </c>
      <c r="B72" s="357" t="s">
        <v>66</v>
      </c>
      <c r="C72" s="358" t="s">
        <v>305</v>
      </c>
      <c r="D72" s="359">
        <v>4800</v>
      </c>
      <c r="E72" s="360">
        <v>1750</v>
      </c>
      <c r="F72" s="361"/>
      <c r="G72" s="362">
        <v>1750</v>
      </c>
      <c r="H72" s="361">
        <v>8400000</v>
      </c>
      <c r="I72" s="372" t="s">
        <v>1320</v>
      </c>
      <c r="J72" s="373" t="s">
        <v>1321</v>
      </c>
      <c r="K72" s="374"/>
      <c r="L72" s="374"/>
      <c r="M72" s="374"/>
      <c r="N72" s="374"/>
      <c r="O72" s="374"/>
      <c r="P72" s="374"/>
      <c r="Q72" s="374"/>
      <c r="R72" s="374"/>
      <c r="S72" s="374"/>
    </row>
    <row r="73" spans="1:19" s="375" customFormat="1" ht="18.75">
      <c r="A73" s="356">
        <v>72</v>
      </c>
      <c r="B73" s="357" t="s">
        <v>67</v>
      </c>
      <c r="C73" s="358" t="s">
        <v>313</v>
      </c>
      <c r="D73" s="359">
        <v>2</v>
      </c>
      <c r="E73" s="360">
        <v>0</v>
      </c>
      <c r="F73" s="361"/>
      <c r="G73" s="362">
        <v>0</v>
      </c>
      <c r="H73" s="361">
        <v>0</v>
      </c>
      <c r="I73" s="372"/>
      <c r="J73" s="373"/>
      <c r="K73" s="374"/>
      <c r="L73" s="374"/>
      <c r="M73" s="374"/>
      <c r="N73" s="374"/>
      <c r="O73" s="374"/>
      <c r="P73" s="374"/>
      <c r="Q73" s="374"/>
      <c r="R73" s="374"/>
      <c r="S73" s="374"/>
    </row>
    <row r="74" spans="1:19" s="375" customFormat="1" ht="18.75">
      <c r="A74" s="356">
        <v>73</v>
      </c>
      <c r="B74" s="357" t="s">
        <v>68</v>
      </c>
      <c r="C74" s="358" t="s">
        <v>305</v>
      </c>
      <c r="D74" s="359">
        <v>40</v>
      </c>
      <c r="E74" s="360">
        <v>876</v>
      </c>
      <c r="F74" s="365">
        <v>140.16</v>
      </c>
      <c r="G74" s="362">
        <v>1016.16</v>
      </c>
      <c r="H74" s="361">
        <v>40646.400000000001</v>
      </c>
      <c r="I74" s="372" t="s">
        <v>459</v>
      </c>
      <c r="J74" s="373" t="s">
        <v>494</v>
      </c>
      <c r="K74" s="374"/>
      <c r="L74" s="374"/>
      <c r="M74" s="374"/>
      <c r="N74" s="374"/>
      <c r="O74" s="374"/>
      <c r="P74" s="374"/>
      <c r="Q74" s="374"/>
      <c r="R74" s="374"/>
      <c r="S74" s="374"/>
    </row>
    <row r="75" spans="1:19" s="375" customFormat="1" ht="18.75">
      <c r="A75" s="356">
        <v>74</v>
      </c>
      <c r="B75" s="357" t="s">
        <v>69</v>
      </c>
      <c r="C75" s="358" t="s">
        <v>305</v>
      </c>
      <c r="D75" s="359">
        <v>20</v>
      </c>
      <c r="E75" s="360">
        <v>876</v>
      </c>
      <c r="F75" s="365">
        <v>140.16</v>
      </c>
      <c r="G75" s="362">
        <v>1016.16</v>
      </c>
      <c r="H75" s="361">
        <v>20323.2</v>
      </c>
      <c r="I75" s="372" t="s">
        <v>459</v>
      </c>
      <c r="J75" s="373" t="s">
        <v>494</v>
      </c>
      <c r="K75" s="374"/>
      <c r="L75" s="374"/>
      <c r="M75" s="374"/>
      <c r="N75" s="374"/>
      <c r="O75" s="374"/>
      <c r="P75" s="374"/>
      <c r="Q75" s="374"/>
      <c r="R75" s="374"/>
      <c r="S75" s="374"/>
    </row>
    <row r="76" spans="1:19" ht="18.75">
      <c r="A76" s="356">
        <v>75</v>
      </c>
      <c r="B76" s="357" t="s">
        <v>70</v>
      </c>
      <c r="C76" s="358" t="s">
        <v>305</v>
      </c>
      <c r="D76" s="359">
        <v>20</v>
      </c>
      <c r="E76" s="360">
        <v>876</v>
      </c>
      <c r="F76" s="365">
        <v>140.16</v>
      </c>
      <c r="G76" s="362">
        <v>1016.16</v>
      </c>
      <c r="H76" s="361">
        <v>20323.2</v>
      </c>
      <c r="I76" s="372" t="s">
        <v>459</v>
      </c>
      <c r="J76" s="373" t="s">
        <v>494</v>
      </c>
      <c r="K76" s="355"/>
      <c r="L76" s="355"/>
      <c r="M76" s="355"/>
      <c r="N76" s="355"/>
      <c r="O76" s="355"/>
      <c r="P76" s="355"/>
      <c r="Q76" s="355"/>
      <c r="R76" s="355"/>
      <c r="S76" s="355"/>
    </row>
    <row r="77" spans="1:19" ht="18.75">
      <c r="A77" s="356">
        <v>76</v>
      </c>
      <c r="B77" s="357" t="s">
        <v>71</v>
      </c>
      <c r="C77" s="358" t="s">
        <v>305</v>
      </c>
      <c r="D77" s="359">
        <v>40</v>
      </c>
      <c r="E77" s="360">
        <v>876</v>
      </c>
      <c r="F77" s="365">
        <v>140.16</v>
      </c>
      <c r="G77" s="362">
        <v>1016.16</v>
      </c>
      <c r="H77" s="361">
        <v>40646.400000000001</v>
      </c>
      <c r="I77" s="372" t="s">
        <v>459</v>
      </c>
      <c r="J77" s="373" t="s">
        <v>494</v>
      </c>
      <c r="K77" s="355"/>
      <c r="L77" s="355"/>
      <c r="M77" s="355"/>
      <c r="N77" s="355"/>
      <c r="O77" s="355"/>
      <c r="P77" s="355"/>
      <c r="Q77" s="355"/>
      <c r="R77" s="355"/>
      <c r="S77" s="355"/>
    </row>
    <row r="78" spans="1:19" ht="18.75">
      <c r="A78" s="356">
        <v>77</v>
      </c>
      <c r="B78" s="357" t="s">
        <v>72</v>
      </c>
      <c r="C78" s="358" t="s">
        <v>305</v>
      </c>
      <c r="D78" s="359">
        <v>40</v>
      </c>
      <c r="E78" s="360">
        <v>876</v>
      </c>
      <c r="F78" s="365">
        <v>140.16</v>
      </c>
      <c r="G78" s="362">
        <v>1016.16</v>
      </c>
      <c r="H78" s="361">
        <v>40646.400000000001</v>
      </c>
      <c r="I78" s="372" t="s">
        <v>459</v>
      </c>
      <c r="J78" s="373" t="s">
        <v>494</v>
      </c>
      <c r="K78" s="355"/>
      <c r="L78" s="355"/>
      <c r="M78" s="355"/>
      <c r="N78" s="355"/>
      <c r="O78" s="355"/>
      <c r="P78" s="355"/>
      <c r="Q78" s="355"/>
      <c r="R78" s="355"/>
      <c r="S78" s="355"/>
    </row>
    <row r="79" spans="1:19" ht="18.75">
      <c r="A79" s="356">
        <v>78</v>
      </c>
      <c r="B79" s="357" t="s">
        <v>73</v>
      </c>
      <c r="C79" s="358" t="s">
        <v>305</v>
      </c>
      <c r="D79" s="359">
        <v>80</v>
      </c>
      <c r="E79" s="360">
        <v>876</v>
      </c>
      <c r="F79" s="365">
        <v>140.16</v>
      </c>
      <c r="G79" s="362">
        <v>1016.16</v>
      </c>
      <c r="H79" s="361">
        <v>81292.800000000003</v>
      </c>
      <c r="I79" s="372" t="s">
        <v>459</v>
      </c>
      <c r="J79" s="373" t="s">
        <v>494</v>
      </c>
      <c r="K79" s="355"/>
      <c r="L79" s="355"/>
      <c r="M79" s="355"/>
      <c r="N79" s="355"/>
      <c r="O79" s="355"/>
      <c r="P79" s="355"/>
      <c r="Q79" s="355"/>
      <c r="R79" s="355"/>
      <c r="S79" s="355"/>
    </row>
    <row r="80" spans="1:19" s="377" customFormat="1" ht="18.75">
      <c r="A80" s="356">
        <v>79</v>
      </c>
      <c r="B80" s="357" t="s">
        <v>74</v>
      </c>
      <c r="C80" s="358" t="s">
        <v>305</v>
      </c>
      <c r="D80" s="359">
        <v>600</v>
      </c>
      <c r="E80" s="360">
        <v>820</v>
      </c>
      <c r="F80" s="365">
        <v>131.19999999999999</v>
      </c>
      <c r="G80" s="362">
        <v>951.2</v>
      </c>
      <c r="H80" s="361">
        <v>570720</v>
      </c>
      <c r="I80" s="372" t="s">
        <v>1312</v>
      </c>
      <c r="J80" s="373" t="s">
        <v>1322</v>
      </c>
      <c r="K80" s="376"/>
      <c r="L80" s="376"/>
      <c r="M80" s="376"/>
      <c r="N80" s="376"/>
      <c r="O80" s="376"/>
      <c r="P80" s="376"/>
      <c r="Q80" s="376"/>
      <c r="R80" s="376"/>
      <c r="S80" s="376"/>
    </row>
    <row r="81" spans="1:19" s="370" customFormat="1" ht="18.75">
      <c r="A81" s="356">
        <v>80</v>
      </c>
      <c r="B81" s="357" t="s">
        <v>75</v>
      </c>
      <c r="C81" s="358" t="s">
        <v>305</v>
      </c>
      <c r="D81" s="359">
        <v>200</v>
      </c>
      <c r="E81" s="360">
        <v>1251</v>
      </c>
      <c r="F81" s="365">
        <v>200.16</v>
      </c>
      <c r="G81" s="362">
        <v>1451.16</v>
      </c>
      <c r="H81" s="361">
        <v>290232</v>
      </c>
      <c r="I81" s="367" t="s">
        <v>497</v>
      </c>
      <c r="J81" s="368" t="s">
        <v>1323</v>
      </c>
      <c r="K81" s="369"/>
      <c r="L81" s="369"/>
      <c r="M81" s="369"/>
      <c r="N81" s="369"/>
      <c r="O81" s="369"/>
      <c r="P81" s="369"/>
      <c r="Q81" s="369"/>
      <c r="R81" s="369"/>
      <c r="S81" s="369"/>
    </row>
    <row r="82" spans="1:19" ht="18.75">
      <c r="A82" s="356">
        <v>81</v>
      </c>
      <c r="B82" s="357" t="s">
        <v>76</v>
      </c>
      <c r="C82" s="358" t="s">
        <v>305</v>
      </c>
      <c r="D82" s="359">
        <v>600</v>
      </c>
      <c r="E82" s="360">
        <v>820</v>
      </c>
      <c r="F82" s="365">
        <v>131.19999999999999</v>
      </c>
      <c r="G82" s="362">
        <v>951.2</v>
      </c>
      <c r="H82" s="361">
        <v>570720</v>
      </c>
      <c r="I82" s="372" t="s">
        <v>1312</v>
      </c>
      <c r="J82" s="373" t="s">
        <v>1322</v>
      </c>
      <c r="K82" s="355"/>
      <c r="L82" s="355"/>
      <c r="M82" s="355"/>
      <c r="N82" s="355"/>
      <c r="O82" s="355"/>
      <c r="P82" s="355"/>
      <c r="Q82" s="355"/>
      <c r="R82" s="355"/>
      <c r="S82" s="355"/>
    </row>
    <row r="83" spans="1:19" s="370" customFormat="1" ht="30">
      <c r="A83" s="356">
        <v>82</v>
      </c>
      <c r="B83" s="378" t="s">
        <v>776</v>
      </c>
      <c r="C83" s="358" t="s">
        <v>305</v>
      </c>
      <c r="D83" s="359">
        <v>4</v>
      </c>
      <c r="E83" s="360">
        <v>0</v>
      </c>
      <c r="F83" s="361"/>
      <c r="G83" s="362">
        <v>0</v>
      </c>
      <c r="H83" s="361">
        <v>0</v>
      </c>
      <c r="I83" s="367"/>
      <c r="J83" s="368"/>
      <c r="K83" s="369"/>
      <c r="L83" s="369"/>
      <c r="M83" s="369"/>
      <c r="N83" s="369"/>
      <c r="O83" s="369"/>
      <c r="P83" s="369"/>
      <c r="Q83" s="369"/>
      <c r="R83" s="369"/>
      <c r="S83" s="369"/>
    </row>
    <row r="84" spans="1:19" s="370" customFormat="1" ht="30">
      <c r="A84" s="356">
        <v>83</v>
      </c>
      <c r="B84" s="378" t="s">
        <v>777</v>
      </c>
      <c r="C84" s="358" t="s">
        <v>305</v>
      </c>
      <c r="D84" s="359">
        <v>4</v>
      </c>
      <c r="E84" s="360">
        <v>0</v>
      </c>
      <c r="F84" s="361"/>
      <c r="G84" s="362">
        <v>0</v>
      </c>
      <c r="H84" s="361">
        <v>0</v>
      </c>
      <c r="I84" s="367"/>
      <c r="J84" s="368"/>
      <c r="K84" s="369"/>
      <c r="L84" s="369"/>
      <c r="M84" s="369"/>
      <c r="N84" s="369"/>
      <c r="O84" s="369"/>
      <c r="P84" s="369"/>
      <c r="Q84" s="369"/>
      <c r="R84" s="369"/>
      <c r="S84" s="369"/>
    </row>
    <row r="85" spans="1:19" s="370" customFormat="1" ht="18.75">
      <c r="A85" s="356">
        <v>84</v>
      </c>
      <c r="B85" s="357" t="s">
        <v>778</v>
      </c>
      <c r="C85" s="358" t="s">
        <v>305</v>
      </c>
      <c r="D85" s="359">
        <v>4</v>
      </c>
      <c r="E85" s="360">
        <v>185001</v>
      </c>
      <c r="F85" s="361"/>
      <c r="G85" s="362">
        <v>185001</v>
      </c>
      <c r="H85" s="361">
        <v>740004</v>
      </c>
      <c r="I85" s="367" t="s">
        <v>488</v>
      </c>
      <c r="J85" s="368" t="s">
        <v>1324</v>
      </c>
      <c r="K85" s="369"/>
      <c r="L85" s="369"/>
      <c r="M85" s="369"/>
      <c r="N85" s="369"/>
      <c r="O85" s="369"/>
      <c r="P85" s="369"/>
      <c r="Q85" s="369"/>
      <c r="R85" s="369"/>
      <c r="S85" s="369"/>
    </row>
    <row r="86" spans="1:19" s="370" customFormat="1" ht="31.5">
      <c r="A86" s="356">
        <v>85</v>
      </c>
      <c r="B86" s="357" t="s">
        <v>79</v>
      </c>
      <c r="C86" s="358" t="s">
        <v>305</v>
      </c>
      <c r="D86" s="359">
        <v>160</v>
      </c>
      <c r="E86" s="360">
        <v>938</v>
      </c>
      <c r="F86" s="361"/>
      <c r="G86" s="362">
        <v>938</v>
      </c>
      <c r="H86" s="361">
        <v>150080</v>
      </c>
      <c r="I86" s="367" t="s">
        <v>368</v>
      </c>
      <c r="J86" s="368" t="s">
        <v>1325</v>
      </c>
      <c r="K86" s="369"/>
      <c r="L86" s="369"/>
      <c r="M86" s="369"/>
      <c r="N86" s="369"/>
      <c r="O86" s="369"/>
      <c r="P86" s="369"/>
      <c r="Q86" s="369"/>
      <c r="R86" s="369"/>
      <c r="S86" s="369"/>
    </row>
    <row r="87" spans="1:19" ht="31.5">
      <c r="A87" s="356">
        <v>86</v>
      </c>
      <c r="B87" s="357" t="s">
        <v>81</v>
      </c>
      <c r="C87" s="358" t="s">
        <v>305</v>
      </c>
      <c r="D87" s="359">
        <v>800</v>
      </c>
      <c r="E87" s="360">
        <v>1500</v>
      </c>
      <c r="F87" s="361"/>
      <c r="G87" s="362">
        <v>1500</v>
      </c>
      <c r="H87" s="361">
        <v>1200000</v>
      </c>
      <c r="I87" s="363" t="s">
        <v>368</v>
      </c>
      <c r="J87" s="364" t="s">
        <v>1325</v>
      </c>
      <c r="K87" s="355"/>
      <c r="L87" s="355"/>
      <c r="M87" s="355"/>
      <c r="N87" s="355"/>
      <c r="O87" s="355"/>
      <c r="P87" s="355"/>
      <c r="Q87" s="355"/>
      <c r="R87" s="355"/>
      <c r="S87" s="355"/>
    </row>
    <row r="88" spans="1:19" ht="31.5">
      <c r="A88" s="356">
        <v>87</v>
      </c>
      <c r="B88" s="357" t="s">
        <v>80</v>
      </c>
      <c r="C88" s="358" t="s">
        <v>305</v>
      </c>
      <c r="D88" s="359">
        <v>800</v>
      </c>
      <c r="E88" s="360">
        <v>938</v>
      </c>
      <c r="F88" s="371"/>
      <c r="G88" s="362">
        <v>938</v>
      </c>
      <c r="H88" s="361">
        <v>750400</v>
      </c>
      <c r="I88" s="363" t="s">
        <v>368</v>
      </c>
      <c r="J88" s="364" t="s">
        <v>1325</v>
      </c>
      <c r="K88" s="355"/>
      <c r="L88" s="355"/>
      <c r="M88" s="355"/>
      <c r="N88" s="355"/>
      <c r="O88" s="355"/>
      <c r="P88" s="355"/>
      <c r="Q88" s="355"/>
      <c r="R88" s="355"/>
      <c r="S88" s="355"/>
    </row>
    <row r="89" spans="1:19" ht="31.5">
      <c r="A89" s="356">
        <v>88</v>
      </c>
      <c r="B89" s="357" t="s">
        <v>82</v>
      </c>
      <c r="C89" s="358" t="s">
        <v>305</v>
      </c>
      <c r="D89" s="359">
        <v>3200</v>
      </c>
      <c r="E89" s="360">
        <v>938</v>
      </c>
      <c r="F89" s="361"/>
      <c r="G89" s="362">
        <v>938</v>
      </c>
      <c r="H89" s="361">
        <v>3001600</v>
      </c>
      <c r="I89" s="363" t="s">
        <v>368</v>
      </c>
      <c r="J89" s="364" t="s">
        <v>1325</v>
      </c>
      <c r="K89" s="355"/>
      <c r="L89" s="355"/>
      <c r="M89" s="355"/>
      <c r="N89" s="355"/>
      <c r="O89" s="355"/>
      <c r="P89" s="355"/>
      <c r="Q89" s="355"/>
      <c r="R89" s="355"/>
      <c r="S89" s="355"/>
    </row>
    <row r="90" spans="1:19" ht="31.5">
      <c r="A90" s="356">
        <v>89</v>
      </c>
      <c r="B90" s="357" t="s">
        <v>779</v>
      </c>
      <c r="C90" s="358" t="s">
        <v>305</v>
      </c>
      <c r="D90" s="359">
        <v>4000</v>
      </c>
      <c r="E90" s="360">
        <v>1676</v>
      </c>
      <c r="F90" s="361"/>
      <c r="G90" s="362">
        <v>1676</v>
      </c>
      <c r="H90" s="361">
        <v>6704000</v>
      </c>
      <c r="I90" s="363" t="s">
        <v>1312</v>
      </c>
      <c r="J90" s="364" t="s">
        <v>1326</v>
      </c>
      <c r="K90" s="355"/>
      <c r="L90" s="355"/>
      <c r="M90" s="355"/>
      <c r="N90" s="355"/>
      <c r="O90" s="355"/>
      <c r="P90" s="355"/>
      <c r="Q90" s="355"/>
      <c r="R90" s="355"/>
      <c r="S90" s="355"/>
    </row>
    <row r="91" spans="1:19" ht="31.5">
      <c r="A91" s="356">
        <v>90</v>
      </c>
      <c r="B91" s="357" t="s">
        <v>780</v>
      </c>
      <c r="C91" s="358" t="s">
        <v>305</v>
      </c>
      <c r="D91" s="359">
        <v>200</v>
      </c>
      <c r="E91" s="360">
        <v>1676</v>
      </c>
      <c r="F91" s="361"/>
      <c r="G91" s="362">
        <v>1676</v>
      </c>
      <c r="H91" s="361">
        <v>335200</v>
      </c>
      <c r="I91" s="363" t="s">
        <v>1312</v>
      </c>
      <c r="J91" s="364" t="s">
        <v>1326</v>
      </c>
      <c r="K91" s="355"/>
      <c r="L91" s="355"/>
      <c r="M91" s="355"/>
      <c r="N91" s="355"/>
      <c r="O91" s="355"/>
      <c r="P91" s="355"/>
      <c r="Q91" s="355"/>
      <c r="R91" s="355"/>
      <c r="S91" s="355"/>
    </row>
    <row r="92" spans="1:19" ht="31.5">
      <c r="A92" s="356">
        <v>91</v>
      </c>
      <c r="B92" s="357" t="s">
        <v>83</v>
      </c>
      <c r="C92" s="358" t="s">
        <v>305</v>
      </c>
      <c r="D92" s="359">
        <v>1200</v>
      </c>
      <c r="E92" s="360">
        <v>826</v>
      </c>
      <c r="F92" s="379"/>
      <c r="G92" s="362">
        <v>826</v>
      </c>
      <c r="H92" s="361">
        <v>991200</v>
      </c>
      <c r="I92" s="363" t="s">
        <v>368</v>
      </c>
      <c r="J92" s="364" t="s">
        <v>1325</v>
      </c>
      <c r="K92" s="355"/>
      <c r="L92" s="355"/>
      <c r="M92" s="355"/>
      <c r="N92" s="355"/>
      <c r="O92" s="355"/>
      <c r="P92" s="355"/>
      <c r="Q92" s="355"/>
      <c r="R92" s="355"/>
      <c r="S92" s="355"/>
    </row>
    <row r="93" spans="1:19" ht="31.5">
      <c r="A93" s="356">
        <v>92</v>
      </c>
      <c r="B93" s="357" t="s">
        <v>781</v>
      </c>
      <c r="C93" s="358" t="s">
        <v>305</v>
      </c>
      <c r="D93" s="359">
        <v>400</v>
      </c>
      <c r="E93" s="360">
        <v>1676</v>
      </c>
      <c r="F93" s="361"/>
      <c r="G93" s="362">
        <v>1676</v>
      </c>
      <c r="H93" s="361">
        <v>670400</v>
      </c>
      <c r="I93" s="363" t="s">
        <v>1312</v>
      </c>
      <c r="J93" s="364" t="s">
        <v>1326</v>
      </c>
      <c r="K93" s="355"/>
      <c r="L93" s="355"/>
      <c r="M93" s="355"/>
      <c r="N93" s="355"/>
      <c r="O93" s="355"/>
      <c r="P93" s="355"/>
      <c r="Q93" s="355"/>
      <c r="R93" s="355"/>
      <c r="S93" s="355"/>
    </row>
    <row r="94" spans="1:19" ht="31.5">
      <c r="A94" s="356">
        <v>93</v>
      </c>
      <c r="B94" s="357" t="s">
        <v>84</v>
      </c>
      <c r="C94" s="358" t="s">
        <v>305</v>
      </c>
      <c r="D94" s="359">
        <v>800</v>
      </c>
      <c r="E94" s="360">
        <v>826</v>
      </c>
      <c r="F94" s="361"/>
      <c r="G94" s="362">
        <v>826</v>
      </c>
      <c r="H94" s="361">
        <v>660800</v>
      </c>
      <c r="I94" s="363" t="s">
        <v>368</v>
      </c>
      <c r="J94" s="364" t="s">
        <v>1325</v>
      </c>
      <c r="K94" s="355"/>
      <c r="L94" s="355"/>
      <c r="M94" s="355"/>
      <c r="N94" s="355"/>
      <c r="O94" s="355"/>
      <c r="P94" s="355"/>
      <c r="Q94" s="355"/>
      <c r="R94" s="355"/>
      <c r="S94" s="355"/>
    </row>
    <row r="95" spans="1:19" ht="31.5">
      <c r="A95" s="356">
        <v>94</v>
      </c>
      <c r="B95" s="357" t="s">
        <v>782</v>
      </c>
      <c r="C95" s="358" t="s">
        <v>305</v>
      </c>
      <c r="D95" s="359">
        <v>400</v>
      </c>
      <c r="E95" s="360">
        <v>1676</v>
      </c>
      <c r="F95" s="361"/>
      <c r="G95" s="362">
        <v>1676</v>
      </c>
      <c r="H95" s="361">
        <v>670400</v>
      </c>
      <c r="I95" s="363" t="s">
        <v>1312</v>
      </c>
      <c r="J95" s="364" t="s">
        <v>1326</v>
      </c>
      <c r="K95" s="355"/>
      <c r="L95" s="355"/>
      <c r="M95" s="355"/>
      <c r="N95" s="355"/>
      <c r="O95" s="355"/>
      <c r="P95" s="355"/>
      <c r="Q95" s="355"/>
      <c r="R95" s="355"/>
      <c r="S95" s="355"/>
    </row>
    <row r="96" spans="1:19" ht="31.5">
      <c r="A96" s="356">
        <v>95</v>
      </c>
      <c r="B96" s="357" t="s">
        <v>85</v>
      </c>
      <c r="C96" s="358" t="s">
        <v>305</v>
      </c>
      <c r="D96" s="359">
        <v>800</v>
      </c>
      <c r="E96" s="360">
        <v>826</v>
      </c>
      <c r="F96" s="361"/>
      <c r="G96" s="362">
        <v>826</v>
      </c>
      <c r="H96" s="361">
        <v>660800</v>
      </c>
      <c r="I96" s="363" t="s">
        <v>368</v>
      </c>
      <c r="J96" s="364" t="s">
        <v>1325</v>
      </c>
      <c r="K96" s="355"/>
      <c r="L96" s="355"/>
      <c r="M96" s="355"/>
      <c r="N96" s="355"/>
      <c r="O96" s="355"/>
      <c r="P96" s="355"/>
      <c r="Q96" s="355"/>
      <c r="R96" s="355"/>
      <c r="S96" s="355"/>
    </row>
    <row r="97" spans="1:19" ht="18.75">
      <c r="A97" s="356">
        <v>96</v>
      </c>
      <c r="B97" s="357" t="s">
        <v>77</v>
      </c>
      <c r="C97" s="358" t="s">
        <v>305</v>
      </c>
      <c r="D97" s="359">
        <v>2</v>
      </c>
      <c r="E97" s="360">
        <v>0</v>
      </c>
      <c r="F97" s="361"/>
      <c r="G97" s="362">
        <v>0</v>
      </c>
      <c r="H97" s="361">
        <v>0</v>
      </c>
      <c r="I97" s="363"/>
      <c r="J97" s="364"/>
      <c r="K97" s="355"/>
      <c r="L97" s="355"/>
      <c r="M97" s="355"/>
      <c r="N97" s="355"/>
      <c r="O97" s="355"/>
      <c r="P97" s="355"/>
      <c r="Q97" s="355"/>
      <c r="R97" s="355"/>
      <c r="S97" s="355"/>
    </row>
    <row r="98" spans="1:19" ht="18.75">
      <c r="A98" s="356">
        <v>97</v>
      </c>
      <c r="B98" s="357" t="s">
        <v>1135</v>
      </c>
      <c r="C98" s="358" t="s">
        <v>305</v>
      </c>
      <c r="D98" s="359">
        <v>2</v>
      </c>
      <c r="E98" s="360">
        <v>0</v>
      </c>
      <c r="F98" s="361"/>
      <c r="G98" s="362">
        <v>0</v>
      </c>
      <c r="H98" s="361">
        <v>0</v>
      </c>
      <c r="I98" s="363"/>
      <c r="J98" s="364"/>
      <c r="K98" s="355"/>
      <c r="L98" s="355"/>
      <c r="M98" s="355"/>
      <c r="N98" s="355"/>
      <c r="O98" s="355"/>
      <c r="P98" s="355"/>
      <c r="Q98" s="355"/>
      <c r="R98" s="355"/>
      <c r="S98" s="355"/>
    </row>
    <row r="99" spans="1:19" ht="18.75">
      <c r="A99" s="356">
        <v>98</v>
      </c>
      <c r="B99" s="357" t="s">
        <v>78</v>
      </c>
      <c r="C99" s="358" t="s">
        <v>305</v>
      </c>
      <c r="D99" s="359">
        <v>2</v>
      </c>
      <c r="E99" s="360">
        <v>0</v>
      </c>
      <c r="F99" s="361"/>
      <c r="G99" s="362">
        <v>0</v>
      </c>
      <c r="H99" s="361">
        <v>0</v>
      </c>
      <c r="I99" s="363"/>
      <c r="J99" s="364"/>
      <c r="K99" s="355"/>
      <c r="L99" s="355"/>
      <c r="M99" s="355"/>
      <c r="N99" s="355"/>
      <c r="O99" s="355"/>
      <c r="P99" s="355"/>
      <c r="Q99" s="355"/>
      <c r="R99" s="355"/>
      <c r="S99" s="355"/>
    </row>
    <row r="100" spans="1:19" ht="18.75">
      <c r="A100" s="356">
        <v>99</v>
      </c>
      <c r="B100" s="357" t="s">
        <v>786</v>
      </c>
      <c r="C100" s="358" t="s">
        <v>305</v>
      </c>
      <c r="D100" s="359">
        <v>8</v>
      </c>
      <c r="E100" s="360">
        <v>0</v>
      </c>
      <c r="F100" s="361"/>
      <c r="G100" s="362">
        <v>0</v>
      </c>
      <c r="H100" s="361">
        <v>0</v>
      </c>
      <c r="I100" s="363"/>
      <c r="J100" s="364"/>
      <c r="K100" s="355"/>
      <c r="L100" s="355"/>
      <c r="M100" s="355"/>
      <c r="N100" s="355"/>
      <c r="O100" s="355"/>
      <c r="P100" s="355"/>
      <c r="Q100" s="355"/>
      <c r="R100" s="355"/>
      <c r="S100" s="355"/>
    </row>
    <row r="101" spans="1:19" ht="18.75">
      <c r="A101" s="356">
        <v>100</v>
      </c>
      <c r="B101" s="357" t="s">
        <v>86</v>
      </c>
      <c r="C101" s="358" t="s">
        <v>305</v>
      </c>
      <c r="D101" s="359">
        <v>96</v>
      </c>
      <c r="E101" s="360">
        <v>0</v>
      </c>
      <c r="F101" s="361"/>
      <c r="G101" s="362">
        <v>0</v>
      </c>
      <c r="H101" s="361">
        <v>0</v>
      </c>
      <c r="I101" s="363"/>
      <c r="J101" s="364"/>
      <c r="K101" s="355"/>
      <c r="L101" s="355"/>
      <c r="M101" s="355"/>
      <c r="N101" s="355"/>
      <c r="O101" s="355"/>
      <c r="P101" s="355"/>
      <c r="Q101" s="355"/>
      <c r="R101" s="355"/>
      <c r="S101" s="355"/>
    </row>
    <row r="102" spans="1:19" ht="18.75">
      <c r="A102" s="356">
        <v>101</v>
      </c>
      <c r="B102" s="357" t="s">
        <v>87</v>
      </c>
      <c r="C102" s="358" t="s">
        <v>305</v>
      </c>
      <c r="D102" s="359">
        <v>48</v>
      </c>
      <c r="E102" s="360">
        <v>4038</v>
      </c>
      <c r="F102" s="361"/>
      <c r="G102" s="362">
        <v>4038</v>
      </c>
      <c r="H102" s="361">
        <v>193824</v>
      </c>
      <c r="I102" s="363" t="s">
        <v>368</v>
      </c>
      <c r="J102" s="364" t="s">
        <v>496</v>
      </c>
      <c r="K102" s="355"/>
      <c r="L102" s="355"/>
      <c r="M102" s="355"/>
      <c r="N102" s="355"/>
      <c r="O102" s="355"/>
      <c r="P102" s="355"/>
      <c r="Q102" s="355"/>
      <c r="R102" s="355"/>
      <c r="S102" s="355"/>
    </row>
    <row r="103" spans="1:19" ht="18.75">
      <c r="A103" s="356">
        <v>102</v>
      </c>
      <c r="B103" s="357" t="s">
        <v>88</v>
      </c>
      <c r="C103" s="358" t="s">
        <v>314</v>
      </c>
      <c r="D103" s="359">
        <v>30</v>
      </c>
      <c r="E103" s="360">
        <v>0</v>
      </c>
      <c r="F103" s="361"/>
      <c r="G103" s="362">
        <v>0</v>
      </c>
      <c r="H103" s="361">
        <v>0</v>
      </c>
      <c r="I103" s="363"/>
      <c r="J103" s="364"/>
      <c r="K103" s="355"/>
      <c r="L103" s="355"/>
      <c r="M103" s="355"/>
      <c r="N103" s="355"/>
      <c r="O103" s="355"/>
      <c r="P103" s="355"/>
      <c r="Q103" s="355"/>
      <c r="R103" s="355"/>
      <c r="S103" s="355"/>
    </row>
    <row r="104" spans="1:19" ht="18.75">
      <c r="A104" s="356">
        <v>103</v>
      </c>
      <c r="B104" s="357" t="s">
        <v>89</v>
      </c>
      <c r="C104" s="358" t="s">
        <v>305</v>
      </c>
      <c r="D104" s="359">
        <v>24</v>
      </c>
      <c r="E104" s="360">
        <v>0</v>
      </c>
      <c r="F104" s="380"/>
      <c r="G104" s="362">
        <v>0</v>
      </c>
      <c r="H104" s="361">
        <v>0</v>
      </c>
      <c r="I104" s="363"/>
      <c r="J104" s="364"/>
      <c r="K104" s="355"/>
      <c r="L104" s="355"/>
      <c r="M104" s="355"/>
      <c r="N104" s="355"/>
      <c r="O104" s="355"/>
      <c r="P104" s="355"/>
      <c r="Q104" s="355"/>
      <c r="R104" s="355"/>
      <c r="S104" s="355"/>
    </row>
    <row r="105" spans="1:19" ht="18.75">
      <c r="A105" s="356">
        <v>104</v>
      </c>
      <c r="B105" s="357" t="s">
        <v>90</v>
      </c>
      <c r="C105" s="358" t="s">
        <v>315</v>
      </c>
      <c r="D105" s="359">
        <v>4</v>
      </c>
      <c r="E105" s="360">
        <v>5000</v>
      </c>
      <c r="F105" s="361"/>
      <c r="G105" s="362">
        <v>5000</v>
      </c>
      <c r="H105" s="361">
        <v>20000</v>
      </c>
      <c r="I105" s="363" t="s">
        <v>513</v>
      </c>
      <c r="J105" s="364" t="s">
        <v>499</v>
      </c>
      <c r="K105" s="355"/>
      <c r="L105" s="355"/>
      <c r="M105" s="355"/>
      <c r="N105" s="355"/>
      <c r="O105" s="355"/>
      <c r="P105" s="355"/>
      <c r="Q105" s="355"/>
      <c r="R105" s="355"/>
      <c r="S105" s="355"/>
    </row>
    <row r="106" spans="1:19" ht="18.75">
      <c r="A106" s="356">
        <v>105</v>
      </c>
      <c r="B106" s="357" t="s">
        <v>91</v>
      </c>
      <c r="C106" s="358" t="s">
        <v>307</v>
      </c>
      <c r="D106" s="359">
        <v>30</v>
      </c>
      <c r="E106" s="360">
        <v>0</v>
      </c>
      <c r="F106" s="361"/>
      <c r="G106" s="362">
        <v>0</v>
      </c>
      <c r="H106" s="361">
        <v>0</v>
      </c>
      <c r="I106" s="363"/>
      <c r="J106" s="364"/>
      <c r="K106" s="355"/>
      <c r="L106" s="355"/>
      <c r="M106" s="355"/>
      <c r="N106" s="355"/>
      <c r="O106" s="355"/>
      <c r="P106" s="355"/>
      <c r="Q106" s="355"/>
      <c r="R106" s="355"/>
      <c r="S106" s="355"/>
    </row>
    <row r="107" spans="1:19" ht="47.25">
      <c r="A107" s="356">
        <v>106</v>
      </c>
      <c r="B107" s="357" t="s">
        <v>92</v>
      </c>
      <c r="C107" s="358" t="s">
        <v>305</v>
      </c>
      <c r="D107" s="359">
        <v>12</v>
      </c>
      <c r="E107" s="360">
        <v>937500</v>
      </c>
      <c r="F107" s="361"/>
      <c r="G107" s="362">
        <v>937500</v>
      </c>
      <c r="H107" s="361">
        <v>11250000</v>
      </c>
      <c r="I107" s="381" t="s">
        <v>500</v>
      </c>
      <c r="J107" s="382" t="s">
        <v>501</v>
      </c>
      <c r="K107" s="355"/>
      <c r="L107" s="355"/>
      <c r="M107" s="355"/>
      <c r="N107" s="355"/>
      <c r="O107" s="355"/>
      <c r="P107" s="355"/>
      <c r="Q107" s="355"/>
      <c r="R107" s="355"/>
      <c r="S107" s="355"/>
    </row>
    <row r="108" spans="1:19" ht="31.5">
      <c r="A108" s="356">
        <v>107</v>
      </c>
      <c r="B108" s="357" t="s">
        <v>93</v>
      </c>
      <c r="C108" s="358" t="s">
        <v>316</v>
      </c>
      <c r="D108" s="359">
        <v>8</v>
      </c>
      <c r="E108" s="360">
        <v>0</v>
      </c>
      <c r="F108" s="361"/>
      <c r="G108" s="362">
        <v>0</v>
      </c>
      <c r="H108" s="361">
        <v>0</v>
      </c>
      <c r="I108" s="363"/>
      <c r="J108" s="364"/>
      <c r="K108" s="355"/>
      <c r="L108" s="355"/>
      <c r="M108" s="355"/>
      <c r="N108" s="355"/>
      <c r="O108" s="355"/>
      <c r="P108" s="355"/>
      <c r="Q108" s="355"/>
      <c r="R108" s="355"/>
      <c r="S108" s="355"/>
    </row>
    <row r="109" spans="1:19" ht="31.5">
      <c r="A109" s="356">
        <v>108</v>
      </c>
      <c r="B109" s="357" t="s">
        <v>94</v>
      </c>
      <c r="C109" s="358" t="s">
        <v>305</v>
      </c>
      <c r="D109" s="359">
        <v>200</v>
      </c>
      <c r="E109" s="360">
        <v>0</v>
      </c>
      <c r="F109" s="361"/>
      <c r="G109" s="362">
        <v>0</v>
      </c>
      <c r="H109" s="361">
        <v>0</v>
      </c>
      <c r="I109" s="363"/>
      <c r="J109" s="364"/>
      <c r="K109" s="355"/>
      <c r="L109" s="355"/>
      <c r="M109" s="355"/>
      <c r="N109" s="355"/>
      <c r="O109" s="355"/>
      <c r="P109" s="355"/>
      <c r="Q109" s="355"/>
      <c r="R109" s="355"/>
      <c r="S109" s="355"/>
    </row>
    <row r="110" spans="1:19" ht="31.5">
      <c r="A110" s="356">
        <v>109</v>
      </c>
      <c r="B110" s="357" t="s">
        <v>95</v>
      </c>
      <c r="C110" s="358" t="s">
        <v>305</v>
      </c>
      <c r="D110" s="359">
        <v>80</v>
      </c>
      <c r="E110" s="360">
        <v>0</v>
      </c>
      <c r="F110" s="361"/>
      <c r="G110" s="362">
        <v>0</v>
      </c>
      <c r="H110" s="361">
        <v>0</v>
      </c>
      <c r="I110" s="363"/>
      <c r="J110" s="364"/>
      <c r="K110" s="355"/>
      <c r="L110" s="355"/>
      <c r="M110" s="355"/>
      <c r="N110" s="355"/>
      <c r="O110" s="355"/>
      <c r="P110" s="355"/>
      <c r="Q110" s="355"/>
      <c r="R110" s="355"/>
      <c r="S110" s="355"/>
    </row>
    <row r="111" spans="1:19" ht="18.75">
      <c r="A111" s="356">
        <v>110</v>
      </c>
      <c r="B111" s="357" t="s">
        <v>787</v>
      </c>
      <c r="C111" s="358" t="s">
        <v>305</v>
      </c>
      <c r="D111" s="359">
        <v>4</v>
      </c>
      <c r="E111" s="360">
        <v>0</v>
      </c>
      <c r="F111" s="361"/>
      <c r="G111" s="362">
        <v>0</v>
      </c>
      <c r="H111" s="361">
        <v>0</v>
      </c>
      <c r="I111" s="363"/>
      <c r="J111" s="364"/>
      <c r="K111" s="355"/>
      <c r="L111" s="355"/>
      <c r="M111" s="355"/>
      <c r="N111" s="355"/>
      <c r="O111" s="355"/>
      <c r="P111" s="355"/>
      <c r="Q111" s="355"/>
      <c r="R111" s="355"/>
      <c r="S111" s="355"/>
    </row>
    <row r="112" spans="1:19" ht="18.75">
      <c r="A112" s="356">
        <v>111</v>
      </c>
      <c r="B112" s="357" t="s">
        <v>788</v>
      </c>
      <c r="C112" s="358" t="s">
        <v>305</v>
      </c>
      <c r="D112" s="359">
        <v>20</v>
      </c>
      <c r="E112" s="360">
        <v>0</v>
      </c>
      <c r="F112" s="361"/>
      <c r="G112" s="362">
        <v>0</v>
      </c>
      <c r="H112" s="361">
        <v>0</v>
      </c>
      <c r="I112" s="363"/>
      <c r="J112" s="364"/>
      <c r="K112" s="355"/>
      <c r="L112" s="355"/>
      <c r="M112" s="355"/>
      <c r="N112" s="355"/>
      <c r="O112" s="355"/>
      <c r="P112" s="355"/>
      <c r="Q112" s="355"/>
      <c r="R112" s="355"/>
      <c r="S112" s="355"/>
    </row>
    <row r="113" spans="1:19" ht="18.75">
      <c r="A113" s="356">
        <v>112</v>
      </c>
      <c r="B113" s="357" t="s">
        <v>789</v>
      </c>
      <c r="C113" s="358" t="s">
        <v>305</v>
      </c>
      <c r="D113" s="359">
        <v>15</v>
      </c>
      <c r="E113" s="360">
        <v>0</v>
      </c>
      <c r="F113" s="361"/>
      <c r="G113" s="362">
        <v>0</v>
      </c>
      <c r="H113" s="361">
        <v>0</v>
      </c>
      <c r="I113" s="363"/>
      <c r="J113" s="364"/>
      <c r="K113" s="355"/>
      <c r="L113" s="355"/>
      <c r="M113" s="355"/>
      <c r="N113" s="355"/>
      <c r="O113" s="355"/>
      <c r="P113" s="355"/>
      <c r="Q113" s="355"/>
      <c r="R113" s="355"/>
      <c r="S113" s="355"/>
    </row>
    <row r="114" spans="1:19" s="375" customFormat="1" ht="18.75">
      <c r="A114" s="356">
        <v>113</v>
      </c>
      <c r="B114" s="357" t="s">
        <v>790</v>
      </c>
      <c r="C114" s="358" t="s">
        <v>305</v>
      </c>
      <c r="D114" s="359">
        <v>15</v>
      </c>
      <c r="E114" s="360">
        <v>0</v>
      </c>
      <c r="F114" s="361"/>
      <c r="G114" s="362">
        <v>0</v>
      </c>
      <c r="H114" s="361">
        <v>0</v>
      </c>
      <c r="I114" s="372"/>
      <c r="J114" s="373"/>
      <c r="K114" s="374"/>
      <c r="L114" s="374"/>
      <c r="M114" s="374"/>
      <c r="N114" s="374"/>
      <c r="O114" s="374"/>
      <c r="P114" s="374"/>
      <c r="Q114" s="374"/>
      <c r="R114" s="374"/>
      <c r="S114" s="374"/>
    </row>
    <row r="115" spans="1:19" s="387" customFormat="1" ht="18.75">
      <c r="A115" s="356">
        <v>114</v>
      </c>
      <c r="B115" s="357" t="s">
        <v>791</v>
      </c>
      <c r="C115" s="358" t="s">
        <v>305</v>
      </c>
      <c r="D115" s="359">
        <v>40</v>
      </c>
      <c r="E115" s="360">
        <v>0</v>
      </c>
      <c r="F115" s="383"/>
      <c r="G115" s="362">
        <v>0</v>
      </c>
      <c r="H115" s="361">
        <v>0</v>
      </c>
      <c r="I115" s="384"/>
      <c r="J115" s="385"/>
      <c r="K115" s="386"/>
      <c r="L115" s="386"/>
      <c r="M115" s="386"/>
      <c r="N115" s="386"/>
      <c r="O115" s="386"/>
      <c r="P115" s="386"/>
      <c r="Q115" s="386"/>
      <c r="R115" s="386"/>
      <c r="S115" s="386"/>
    </row>
    <row r="116" spans="1:19" ht="18.75">
      <c r="A116" s="356">
        <v>115</v>
      </c>
      <c r="B116" s="357" t="s">
        <v>792</v>
      </c>
      <c r="C116" s="358" t="s">
        <v>305</v>
      </c>
      <c r="D116" s="359">
        <v>20</v>
      </c>
      <c r="E116" s="360">
        <v>0</v>
      </c>
      <c r="F116" s="361"/>
      <c r="G116" s="362">
        <v>0</v>
      </c>
      <c r="H116" s="361">
        <v>0</v>
      </c>
      <c r="I116" s="363"/>
      <c r="J116" s="364"/>
      <c r="K116" s="355"/>
      <c r="L116" s="355"/>
      <c r="M116" s="355"/>
      <c r="N116" s="355"/>
      <c r="O116" s="355"/>
      <c r="P116" s="355"/>
      <c r="Q116" s="355"/>
      <c r="R116" s="355"/>
      <c r="S116" s="355"/>
    </row>
    <row r="117" spans="1:19" s="375" customFormat="1" ht="18.75">
      <c r="A117" s="356">
        <v>116</v>
      </c>
      <c r="B117" s="357" t="s">
        <v>793</v>
      </c>
      <c r="C117" s="358" t="s">
        <v>305</v>
      </c>
      <c r="D117" s="359">
        <v>2</v>
      </c>
      <c r="E117" s="360">
        <v>0</v>
      </c>
      <c r="F117" s="380"/>
      <c r="G117" s="362">
        <v>0</v>
      </c>
      <c r="H117" s="361">
        <v>0</v>
      </c>
      <c r="I117" s="372"/>
      <c r="J117" s="373"/>
      <c r="K117" s="374"/>
      <c r="L117" s="374"/>
      <c r="M117" s="374"/>
      <c r="N117" s="374"/>
      <c r="O117" s="374"/>
      <c r="P117" s="374"/>
      <c r="Q117" s="374"/>
      <c r="R117" s="374"/>
      <c r="S117" s="374"/>
    </row>
    <row r="118" spans="1:19" s="375" customFormat="1" ht="18.75">
      <c r="A118" s="356">
        <v>117</v>
      </c>
      <c r="B118" s="357" t="s">
        <v>794</v>
      </c>
      <c r="C118" s="358" t="s">
        <v>305</v>
      </c>
      <c r="D118" s="359">
        <v>2</v>
      </c>
      <c r="E118" s="360">
        <v>0</v>
      </c>
      <c r="F118" s="380"/>
      <c r="G118" s="362">
        <v>0</v>
      </c>
      <c r="H118" s="361">
        <v>0</v>
      </c>
      <c r="I118" s="372"/>
      <c r="J118" s="373"/>
      <c r="K118" s="374"/>
      <c r="L118" s="374"/>
      <c r="M118" s="374"/>
      <c r="N118" s="374"/>
      <c r="O118" s="374"/>
      <c r="P118" s="374"/>
      <c r="Q118" s="374"/>
      <c r="R118" s="374"/>
      <c r="S118" s="374"/>
    </row>
    <row r="119" spans="1:19" ht="18.75">
      <c r="A119" s="356">
        <v>118</v>
      </c>
      <c r="B119" s="357" t="s">
        <v>795</v>
      </c>
      <c r="C119" s="358" t="s">
        <v>305</v>
      </c>
      <c r="D119" s="359">
        <v>2</v>
      </c>
      <c r="E119" s="360">
        <v>0</v>
      </c>
      <c r="F119" s="361"/>
      <c r="G119" s="362">
        <v>0</v>
      </c>
      <c r="H119" s="361">
        <v>0</v>
      </c>
      <c r="I119" s="363"/>
      <c r="J119" s="364"/>
      <c r="K119" s="355"/>
      <c r="L119" s="355"/>
      <c r="M119" s="355"/>
      <c r="N119" s="355"/>
      <c r="O119" s="355"/>
      <c r="P119" s="355"/>
      <c r="Q119" s="355"/>
      <c r="R119" s="355"/>
      <c r="S119" s="355"/>
    </row>
    <row r="120" spans="1:19" s="391" customFormat="1" ht="31.5">
      <c r="A120" s="356">
        <v>119</v>
      </c>
      <c r="B120" s="357" t="s">
        <v>796</v>
      </c>
      <c r="C120" s="358" t="s">
        <v>305</v>
      </c>
      <c r="D120" s="359">
        <v>10</v>
      </c>
      <c r="E120" s="360">
        <v>0</v>
      </c>
      <c r="F120" s="361"/>
      <c r="G120" s="362">
        <v>0</v>
      </c>
      <c r="H120" s="361">
        <v>0</v>
      </c>
      <c r="I120" s="388"/>
      <c r="J120" s="389"/>
      <c r="K120" s="390"/>
      <c r="L120" s="390"/>
      <c r="M120" s="390"/>
      <c r="N120" s="390"/>
      <c r="O120" s="390"/>
      <c r="P120" s="390"/>
      <c r="Q120" s="390"/>
      <c r="R120" s="390"/>
      <c r="S120" s="390"/>
    </row>
    <row r="121" spans="1:19" ht="31.5">
      <c r="A121" s="356">
        <v>120</v>
      </c>
      <c r="B121" s="357" t="s">
        <v>96</v>
      </c>
      <c r="C121" s="358" t="s">
        <v>305</v>
      </c>
      <c r="D121" s="359">
        <v>2000</v>
      </c>
      <c r="E121" s="360">
        <v>6251</v>
      </c>
      <c r="F121" s="361"/>
      <c r="G121" s="362">
        <v>6251</v>
      </c>
      <c r="H121" s="361">
        <v>12502000</v>
      </c>
      <c r="I121" s="363" t="s">
        <v>1327</v>
      </c>
      <c r="J121" s="392" t="s">
        <v>1328</v>
      </c>
      <c r="K121" s="355"/>
      <c r="L121" s="355"/>
      <c r="M121" s="355"/>
      <c r="N121" s="355"/>
      <c r="O121" s="355"/>
      <c r="P121" s="355"/>
      <c r="Q121" s="355"/>
      <c r="R121" s="355"/>
      <c r="S121" s="355"/>
    </row>
    <row r="122" spans="1:19" ht="18.75">
      <c r="A122" s="356">
        <v>121</v>
      </c>
      <c r="B122" s="357" t="s">
        <v>797</v>
      </c>
      <c r="C122" s="358" t="s">
        <v>305</v>
      </c>
      <c r="D122" s="359">
        <v>20</v>
      </c>
      <c r="E122" s="360">
        <v>184</v>
      </c>
      <c r="F122" s="380"/>
      <c r="G122" s="362">
        <v>184</v>
      </c>
      <c r="H122" s="361">
        <v>3680</v>
      </c>
      <c r="I122" s="363" t="s">
        <v>1329</v>
      </c>
      <c r="J122" s="392" t="s">
        <v>1330</v>
      </c>
      <c r="K122" s="355"/>
      <c r="L122" s="355"/>
      <c r="M122" s="355"/>
      <c r="N122" s="355"/>
      <c r="O122" s="355"/>
      <c r="P122" s="355"/>
      <c r="Q122" s="355"/>
      <c r="R122" s="355"/>
      <c r="S122" s="355"/>
    </row>
    <row r="123" spans="1:19" s="377" customFormat="1" ht="18.75">
      <c r="A123" s="356">
        <v>122</v>
      </c>
      <c r="B123" s="357" t="s">
        <v>798</v>
      </c>
      <c r="C123" s="358" t="s">
        <v>304</v>
      </c>
      <c r="D123" s="359">
        <v>4</v>
      </c>
      <c r="E123" s="360">
        <v>12500</v>
      </c>
      <c r="F123" s="365">
        <v>2000</v>
      </c>
      <c r="G123" s="362">
        <v>14500</v>
      </c>
      <c r="H123" s="361">
        <v>58000</v>
      </c>
      <c r="I123" s="372" t="s">
        <v>492</v>
      </c>
      <c r="J123" s="373" t="s">
        <v>1331</v>
      </c>
      <c r="K123" s="376"/>
      <c r="L123" s="376"/>
      <c r="M123" s="376"/>
      <c r="N123" s="376"/>
      <c r="O123" s="376"/>
      <c r="P123" s="376"/>
      <c r="Q123" s="376"/>
      <c r="R123" s="376"/>
      <c r="S123" s="376"/>
    </row>
    <row r="124" spans="1:19" s="375" customFormat="1" ht="18.75">
      <c r="A124" s="356">
        <v>123</v>
      </c>
      <c r="B124" s="357" t="s">
        <v>97</v>
      </c>
      <c r="C124" s="358" t="s">
        <v>304</v>
      </c>
      <c r="D124" s="359">
        <v>40</v>
      </c>
      <c r="E124" s="360">
        <v>12500</v>
      </c>
      <c r="F124" s="365">
        <v>2000</v>
      </c>
      <c r="G124" s="362">
        <v>14500</v>
      </c>
      <c r="H124" s="361">
        <v>580000</v>
      </c>
      <c r="I124" s="372" t="s">
        <v>492</v>
      </c>
      <c r="J124" s="373" t="s">
        <v>1331</v>
      </c>
      <c r="K124" s="374"/>
      <c r="L124" s="374"/>
      <c r="M124" s="374"/>
      <c r="N124" s="374"/>
      <c r="O124" s="374"/>
      <c r="P124" s="374"/>
      <c r="Q124" s="374"/>
      <c r="R124" s="374"/>
      <c r="S124" s="374"/>
    </row>
    <row r="125" spans="1:19" ht="18.75">
      <c r="A125" s="356">
        <v>124</v>
      </c>
      <c r="B125" s="357" t="s">
        <v>98</v>
      </c>
      <c r="C125" s="358" t="s">
        <v>304</v>
      </c>
      <c r="D125" s="359">
        <v>4</v>
      </c>
      <c r="E125" s="360">
        <v>12500</v>
      </c>
      <c r="F125" s="365">
        <v>2000</v>
      </c>
      <c r="G125" s="362">
        <v>14500</v>
      </c>
      <c r="H125" s="361">
        <v>58000</v>
      </c>
      <c r="I125" s="372" t="s">
        <v>492</v>
      </c>
      <c r="J125" s="373" t="s">
        <v>1331</v>
      </c>
      <c r="K125" s="355"/>
      <c r="L125" s="355"/>
      <c r="M125" s="355"/>
      <c r="N125" s="355"/>
      <c r="O125" s="355"/>
      <c r="P125" s="355"/>
      <c r="Q125" s="355"/>
      <c r="R125" s="355"/>
      <c r="S125" s="355"/>
    </row>
    <row r="126" spans="1:19" ht="18.75">
      <c r="A126" s="356">
        <v>125</v>
      </c>
      <c r="B126" s="357" t="s">
        <v>99</v>
      </c>
      <c r="C126" s="358" t="s">
        <v>304</v>
      </c>
      <c r="D126" s="359">
        <v>12</v>
      </c>
      <c r="E126" s="360">
        <v>12500</v>
      </c>
      <c r="F126" s="365">
        <v>2000</v>
      </c>
      <c r="G126" s="362">
        <v>14500</v>
      </c>
      <c r="H126" s="361">
        <v>174000</v>
      </c>
      <c r="I126" s="372" t="s">
        <v>492</v>
      </c>
      <c r="J126" s="373" t="s">
        <v>1331</v>
      </c>
      <c r="K126" s="355"/>
      <c r="L126" s="355"/>
      <c r="M126" s="355"/>
      <c r="N126" s="355"/>
      <c r="O126" s="355"/>
      <c r="P126" s="355"/>
      <c r="Q126" s="355"/>
      <c r="R126" s="355"/>
      <c r="S126" s="355"/>
    </row>
    <row r="127" spans="1:19" ht="18.75">
      <c r="A127" s="356">
        <v>126</v>
      </c>
      <c r="B127" s="357" t="s">
        <v>799</v>
      </c>
      <c r="C127" s="358" t="s">
        <v>304</v>
      </c>
      <c r="D127" s="359">
        <v>4</v>
      </c>
      <c r="E127" s="360">
        <v>12500</v>
      </c>
      <c r="F127" s="365">
        <v>2000</v>
      </c>
      <c r="G127" s="362">
        <v>14500</v>
      </c>
      <c r="H127" s="361">
        <v>58000</v>
      </c>
      <c r="I127" s="372" t="s">
        <v>492</v>
      </c>
      <c r="J127" s="373" t="s">
        <v>1331</v>
      </c>
      <c r="K127" s="355"/>
      <c r="L127" s="355"/>
      <c r="M127" s="355"/>
      <c r="N127" s="355"/>
      <c r="O127" s="355"/>
      <c r="P127" s="355"/>
      <c r="Q127" s="355"/>
      <c r="R127" s="355"/>
      <c r="S127" s="355"/>
    </row>
    <row r="128" spans="1:19" ht="18.75">
      <c r="A128" s="356">
        <v>127</v>
      </c>
      <c r="B128" s="357" t="s">
        <v>100</v>
      </c>
      <c r="C128" s="358" t="s">
        <v>304</v>
      </c>
      <c r="D128" s="359">
        <v>48</v>
      </c>
      <c r="E128" s="360">
        <v>3001</v>
      </c>
      <c r="F128" s="361"/>
      <c r="G128" s="362">
        <v>3001</v>
      </c>
      <c r="H128" s="361">
        <v>144048</v>
      </c>
      <c r="I128" s="363" t="s">
        <v>504</v>
      </c>
      <c r="J128" s="364" t="s">
        <v>410</v>
      </c>
      <c r="K128" s="355"/>
      <c r="L128" s="355"/>
      <c r="M128" s="355"/>
      <c r="N128" s="355"/>
      <c r="O128" s="355"/>
      <c r="P128" s="355"/>
      <c r="Q128" s="355"/>
      <c r="R128" s="355"/>
      <c r="S128" s="355"/>
    </row>
    <row r="129" spans="1:19" ht="18.75">
      <c r="A129" s="356">
        <v>128</v>
      </c>
      <c r="B129" s="357" t="s">
        <v>101</v>
      </c>
      <c r="C129" s="358" t="s">
        <v>317</v>
      </c>
      <c r="D129" s="359">
        <v>12</v>
      </c>
      <c r="E129" s="360">
        <v>116790</v>
      </c>
      <c r="F129" s="361"/>
      <c r="G129" s="362">
        <v>116790</v>
      </c>
      <c r="H129" s="361">
        <v>1401480</v>
      </c>
      <c r="I129" s="363" t="s">
        <v>507</v>
      </c>
      <c r="J129" s="364" t="s">
        <v>1332</v>
      </c>
      <c r="K129" s="355"/>
      <c r="L129" s="355"/>
      <c r="M129" s="355"/>
      <c r="N129" s="355"/>
      <c r="O129" s="355"/>
      <c r="P129" s="355"/>
      <c r="Q129" s="355"/>
      <c r="R129" s="355"/>
      <c r="S129" s="355"/>
    </row>
    <row r="130" spans="1:19" ht="31.5">
      <c r="A130" s="356">
        <v>129</v>
      </c>
      <c r="B130" s="357" t="s">
        <v>102</v>
      </c>
      <c r="C130" s="358" t="s">
        <v>305</v>
      </c>
      <c r="D130" s="359">
        <v>600</v>
      </c>
      <c r="E130" s="360">
        <v>0</v>
      </c>
      <c r="F130" s="361"/>
      <c r="G130" s="362">
        <v>0</v>
      </c>
      <c r="H130" s="361">
        <v>0</v>
      </c>
      <c r="I130" s="363"/>
      <c r="J130" s="364"/>
      <c r="K130" s="355"/>
      <c r="L130" s="355"/>
      <c r="M130" s="355"/>
      <c r="N130" s="355"/>
      <c r="O130" s="355"/>
      <c r="P130" s="355"/>
      <c r="Q130" s="355"/>
      <c r="R130" s="355"/>
      <c r="S130" s="355"/>
    </row>
    <row r="131" spans="1:19" ht="18.75">
      <c r="A131" s="356">
        <v>130</v>
      </c>
      <c r="B131" s="357" t="s">
        <v>800</v>
      </c>
      <c r="C131" s="358" t="s">
        <v>305</v>
      </c>
      <c r="D131" s="359">
        <v>200</v>
      </c>
      <c r="E131" s="360">
        <v>0</v>
      </c>
      <c r="F131" s="361"/>
      <c r="G131" s="362">
        <v>0</v>
      </c>
      <c r="H131" s="361">
        <v>0</v>
      </c>
      <c r="I131" s="363"/>
      <c r="J131" s="364"/>
      <c r="K131" s="355"/>
      <c r="L131" s="355"/>
      <c r="M131" s="355"/>
      <c r="N131" s="355"/>
      <c r="O131" s="355"/>
      <c r="P131" s="355"/>
      <c r="Q131" s="355"/>
      <c r="R131" s="355"/>
      <c r="S131" s="355"/>
    </row>
    <row r="132" spans="1:19" s="375" customFormat="1" ht="18.75">
      <c r="A132" s="393">
        <v>131</v>
      </c>
      <c r="B132" s="394" t="s">
        <v>103</v>
      </c>
      <c r="C132" s="395" t="s">
        <v>305</v>
      </c>
      <c r="D132" s="396">
        <v>6</v>
      </c>
      <c r="E132" s="360">
        <v>0</v>
      </c>
      <c r="F132" s="380"/>
      <c r="G132" s="362">
        <v>0</v>
      </c>
      <c r="H132" s="361">
        <v>0</v>
      </c>
      <c r="I132" s="372"/>
      <c r="J132" s="373"/>
      <c r="K132" s="374"/>
      <c r="L132" s="374"/>
      <c r="M132" s="374"/>
      <c r="N132" s="374"/>
      <c r="O132" s="374"/>
      <c r="P132" s="374"/>
      <c r="Q132" s="374"/>
      <c r="R132" s="374"/>
      <c r="S132" s="374"/>
    </row>
    <row r="133" spans="1:19" ht="18.75">
      <c r="A133" s="356">
        <v>132</v>
      </c>
      <c r="B133" s="357" t="s">
        <v>104</v>
      </c>
      <c r="C133" s="358" t="s">
        <v>305</v>
      </c>
      <c r="D133" s="359">
        <v>8</v>
      </c>
      <c r="E133" s="360">
        <v>25000</v>
      </c>
      <c r="F133" s="365">
        <v>4000</v>
      </c>
      <c r="G133" s="362">
        <v>29000</v>
      </c>
      <c r="H133" s="361">
        <v>232000</v>
      </c>
      <c r="I133" s="363" t="s">
        <v>384</v>
      </c>
      <c r="J133" s="364" t="s">
        <v>726</v>
      </c>
      <c r="K133" s="355"/>
      <c r="L133" s="355"/>
      <c r="M133" s="355"/>
      <c r="N133" s="355"/>
      <c r="O133" s="355"/>
      <c r="P133" s="355"/>
      <c r="Q133" s="355"/>
      <c r="R133" s="355"/>
      <c r="S133" s="355"/>
    </row>
    <row r="134" spans="1:19" ht="18.75">
      <c r="A134" s="356">
        <v>133</v>
      </c>
      <c r="B134" s="357" t="s">
        <v>105</v>
      </c>
      <c r="C134" s="358" t="s">
        <v>318</v>
      </c>
      <c r="D134" s="359">
        <v>8</v>
      </c>
      <c r="E134" s="360">
        <v>25000</v>
      </c>
      <c r="F134" s="365">
        <v>4000</v>
      </c>
      <c r="G134" s="362">
        <v>29000</v>
      </c>
      <c r="H134" s="361">
        <v>232000</v>
      </c>
      <c r="I134" s="363" t="s">
        <v>384</v>
      </c>
      <c r="J134" s="364" t="s">
        <v>726</v>
      </c>
      <c r="K134" s="355"/>
      <c r="L134" s="355"/>
      <c r="M134" s="355"/>
      <c r="N134" s="355"/>
      <c r="O134" s="355"/>
      <c r="P134" s="355"/>
      <c r="Q134" s="355"/>
      <c r="R134" s="355"/>
      <c r="S134" s="355"/>
    </row>
    <row r="135" spans="1:19" s="377" customFormat="1" ht="18.75">
      <c r="A135" s="356">
        <v>134</v>
      </c>
      <c r="B135" s="357" t="s">
        <v>106</v>
      </c>
      <c r="C135" s="358" t="s">
        <v>319</v>
      </c>
      <c r="D135" s="359">
        <v>10</v>
      </c>
      <c r="E135" s="360">
        <v>0</v>
      </c>
      <c r="F135" s="371"/>
      <c r="G135" s="362">
        <v>0</v>
      </c>
      <c r="H135" s="361">
        <v>0</v>
      </c>
      <c r="I135" s="397"/>
      <c r="J135" s="398"/>
      <c r="K135" s="376"/>
      <c r="L135" s="376"/>
      <c r="M135" s="376"/>
      <c r="N135" s="376"/>
      <c r="O135" s="376"/>
      <c r="P135" s="376"/>
      <c r="Q135" s="376"/>
      <c r="R135" s="376"/>
      <c r="S135" s="376"/>
    </row>
    <row r="136" spans="1:19" s="370" customFormat="1" ht="18.75">
      <c r="A136" s="356">
        <v>135</v>
      </c>
      <c r="B136" s="357" t="s">
        <v>107</v>
      </c>
      <c r="C136" s="358" t="s">
        <v>319</v>
      </c>
      <c r="D136" s="359">
        <v>16</v>
      </c>
      <c r="E136" s="360">
        <v>0</v>
      </c>
      <c r="F136" s="361"/>
      <c r="G136" s="362">
        <v>0</v>
      </c>
      <c r="H136" s="361">
        <v>0</v>
      </c>
      <c r="I136" s="367"/>
      <c r="J136" s="368"/>
      <c r="K136" s="369"/>
      <c r="L136" s="369"/>
      <c r="M136" s="369"/>
      <c r="N136" s="369"/>
      <c r="O136" s="369"/>
      <c r="P136" s="369"/>
      <c r="Q136" s="369"/>
      <c r="R136" s="369"/>
      <c r="S136" s="369"/>
    </row>
    <row r="137" spans="1:19" s="370" customFormat="1" ht="18.75">
      <c r="A137" s="356">
        <v>136</v>
      </c>
      <c r="B137" s="357" t="s">
        <v>108</v>
      </c>
      <c r="C137" s="358" t="s">
        <v>320</v>
      </c>
      <c r="D137" s="359">
        <v>100</v>
      </c>
      <c r="E137" s="360">
        <v>23751</v>
      </c>
      <c r="F137" s="365">
        <v>3800.16</v>
      </c>
      <c r="G137" s="362">
        <v>27551.16</v>
      </c>
      <c r="H137" s="361">
        <v>2755116</v>
      </c>
      <c r="I137" s="367" t="s">
        <v>1333</v>
      </c>
      <c r="J137" s="368" t="s">
        <v>1166</v>
      </c>
      <c r="K137" s="369"/>
      <c r="L137" s="369"/>
      <c r="M137" s="369"/>
      <c r="N137" s="369"/>
      <c r="O137" s="369"/>
      <c r="P137" s="369"/>
      <c r="Q137" s="369"/>
      <c r="R137" s="369"/>
      <c r="S137" s="369"/>
    </row>
    <row r="138" spans="1:19" s="370" customFormat="1" ht="31.5">
      <c r="A138" s="356">
        <v>137</v>
      </c>
      <c r="B138" s="357" t="s">
        <v>109</v>
      </c>
      <c r="C138" s="358" t="s">
        <v>305</v>
      </c>
      <c r="D138" s="359">
        <v>8</v>
      </c>
      <c r="E138" s="360">
        <v>0</v>
      </c>
      <c r="F138" s="371"/>
      <c r="G138" s="362">
        <v>0</v>
      </c>
      <c r="H138" s="361">
        <v>0</v>
      </c>
      <c r="I138" s="367"/>
      <c r="J138" s="368"/>
      <c r="K138" s="369"/>
      <c r="L138" s="369"/>
      <c r="M138" s="369"/>
      <c r="N138" s="369"/>
      <c r="O138" s="369"/>
      <c r="P138" s="369"/>
      <c r="Q138" s="369"/>
      <c r="R138" s="369"/>
      <c r="S138" s="369"/>
    </row>
    <row r="139" spans="1:19" s="370" customFormat="1" ht="18.75">
      <c r="A139" s="356">
        <v>138</v>
      </c>
      <c r="B139" s="357" t="s">
        <v>110</v>
      </c>
      <c r="C139" s="358" t="s">
        <v>320</v>
      </c>
      <c r="D139" s="359">
        <v>80</v>
      </c>
      <c r="E139" s="360">
        <v>23751</v>
      </c>
      <c r="F139" s="365">
        <v>3800.16</v>
      </c>
      <c r="G139" s="362">
        <v>27551.16</v>
      </c>
      <c r="H139" s="361">
        <v>2204092.7999999998</v>
      </c>
      <c r="I139" s="367" t="s">
        <v>1333</v>
      </c>
      <c r="J139" s="368" t="s">
        <v>1166</v>
      </c>
      <c r="K139" s="369"/>
      <c r="L139" s="369"/>
      <c r="M139" s="369"/>
      <c r="N139" s="369"/>
      <c r="O139" s="369"/>
      <c r="P139" s="369"/>
      <c r="Q139" s="369"/>
      <c r="R139" s="369"/>
      <c r="S139" s="369"/>
    </row>
    <row r="140" spans="1:19" ht="31.5">
      <c r="A140" s="356">
        <v>139</v>
      </c>
      <c r="B140" s="357" t="s">
        <v>801</v>
      </c>
      <c r="C140" s="358" t="s">
        <v>326</v>
      </c>
      <c r="D140" s="359">
        <v>10</v>
      </c>
      <c r="E140" s="360">
        <v>0</v>
      </c>
      <c r="F140" s="361"/>
      <c r="G140" s="362">
        <v>0</v>
      </c>
      <c r="H140" s="361">
        <v>0</v>
      </c>
      <c r="I140" s="363"/>
      <c r="J140" s="364"/>
      <c r="K140" s="355"/>
      <c r="L140" s="355"/>
      <c r="M140" s="355"/>
      <c r="N140" s="355"/>
      <c r="O140" s="355"/>
      <c r="P140" s="355"/>
      <c r="Q140" s="355"/>
      <c r="R140" s="355"/>
      <c r="S140" s="355"/>
    </row>
    <row r="141" spans="1:19" ht="18.75">
      <c r="A141" s="356">
        <v>140</v>
      </c>
      <c r="B141" s="357" t="s">
        <v>111</v>
      </c>
      <c r="C141" s="358" t="s">
        <v>305</v>
      </c>
      <c r="D141" s="359">
        <v>1200</v>
      </c>
      <c r="E141" s="360">
        <v>0</v>
      </c>
      <c r="F141" s="361"/>
      <c r="G141" s="362">
        <v>0</v>
      </c>
      <c r="H141" s="361">
        <v>0</v>
      </c>
      <c r="I141" s="363"/>
      <c r="J141" s="364"/>
      <c r="K141" s="355"/>
      <c r="L141" s="355"/>
      <c r="M141" s="355"/>
      <c r="N141" s="355"/>
      <c r="O141" s="355"/>
      <c r="P141" s="355"/>
      <c r="Q141" s="355"/>
      <c r="R141" s="355"/>
      <c r="S141" s="355"/>
    </row>
    <row r="142" spans="1:19" s="370" customFormat="1" ht="31.5">
      <c r="A142" s="356">
        <v>141</v>
      </c>
      <c r="B142" s="357" t="s">
        <v>112</v>
      </c>
      <c r="C142" s="358" t="s">
        <v>305</v>
      </c>
      <c r="D142" s="359">
        <v>10</v>
      </c>
      <c r="E142" s="360">
        <v>0</v>
      </c>
      <c r="F142" s="361"/>
      <c r="G142" s="362">
        <v>0</v>
      </c>
      <c r="H142" s="361">
        <v>0</v>
      </c>
      <c r="I142" s="367"/>
      <c r="J142" s="368"/>
      <c r="K142" s="369"/>
      <c r="L142" s="369"/>
      <c r="M142" s="369"/>
      <c r="N142" s="369"/>
      <c r="O142" s="369"/>
      <c r="P142" s="369"/>
      <c r="Q142" s="369"/>
      <c r="R142" s="369"/>
      <c r="S142" s="369"/>
    </row>
    <row r="143" spans="1:19" ht="18.75">
      <c r="A143" s="356">
        <v>142</v>
      </c>
      <c r="B143" s="357" t="s">
        <v>113</v>
      </c>
      <c r="C143" s="358" t="s">
        <v>305</v>
      </c>
      <c r="D143" s="359">
        <v>5600</v>
      </c>
      <c r="E143" s="360">
        <v>550</v>
      </c>
      <c r="F143" s="361"/>
      <c r="G143" s="362">
        <v>550</v>
      </c>
      <c r="H143" s="361">
        <v>3080000</v>
      </c>
      <c r="I143" s="363" t="s">
        <v>477</v>
      </c>
      <c r="J143" s="364" t="s">
        <v>503</v>
      </c>
      <c r="K143" s="355"/>
      <c r="L143" s="355"/>
      <c r="M143" s="355"/>
      <c r="N143" s="355"/>
      <c r="O143" s="355"/>
      <c r="P143" s="355"/>
      <c r="Q143" s="355"/>
      <c r="R143" s="355"/>
      <c r="S143" s="355"/>
    </row>
    <row r="144" spans="1:19" ht="18.75">
      <c r="A144" s="356">
        <v>143</v>
      </c>
      <c r="B144" s="357" t="s">
        <v>114</v>
      </c>
      <c r="C144" s="358" t="s">
        <v>305</v>
      </c>
      <c r="D144" s="359">
        <v>8</v>
      </c>
      <c r="E144" s="360">
        <v>11701</v>
      </c>
      <c r="F144" s="371"/>
      <c r="G144" s="362">
        <v>11701</v>
      </c>
      <c r="H144" s="361">
        <v>93608</v>
      </c>
      <c r="I144" s="363" t="s">
        <v>368</v>
      </c>
      <c r="J144" s="364" t="s">
        <v>1334</v>
      </c>
      <c r="K144" s="355"/>
      <c r="L144" s="355"/>
      <c r="M144" s="355"/>
      <c r="N144" s="355"/>
      <c r="O144" s="355"/>
      <c r="P144" s="355"/>
      <c r="Q144" s="355"/>
      <c r="R144" s="355"/>
      <c r="S144" s="355"/>
    </row>
    <row r="145" spans="1:19" ht="18.75">
      <c r="A145" s="356">
        <v>144</v>
      </c>
      <c r="B145" s="357" t="s">
        <v>115</v>
      </c>
      <c r="C145" s="358" t="s">
        <v>305</v>
      </c>
      <c r="D145" s="359">
        <v>200</v>
      </c>
      <c r="E145" s="360">
        <v>1750</v>
      </c>
      <c r="F145" s="361"/>
      <c r="G145" s="362">
        <v>1750</v>
      </c>
      <c r="H145" s="361">
        <v>350000</v>
      </c>
      <c r="I145" s="363" t="s">
        <v>1320</v>
      </c>
      <c r="J145" s="385" t="s">
        <v>1335</v>
      </c>
      <c r="K145" s="355"/>
      <c r="L145" s="355"/>
      <c r="M145" s="355"/>
      <c r="N145" s="355"/>
      <c r="O145" s="355"/>
      <c r="P145" s="355"/>
      <c r="Q145" s="355"/>
      <c r="R145" s="355"/>
      <c r="S145" s="355"/>
    </row>
    <row r="146" spans="1:19" ht="31.5">
      <c r="A146" s="356">
        <v>145</v>
      </c>
      <c r="B146" s="357" t="s">
        <v>116</v>
      </c>
      <c r="C146" s="358" t="s">
        <v>321</v>
      </c>
      <c r="D146" s="359">
        <v>60</v>
      </c>
      <c r="E146" s="360">
        <v>33000</v>
      </c>
      <c r="F146" s="361"/>
      <c r="G146" s="362">
        <v>33000</v>
      </c>
      <c r="H146" s="361">
        <v>1980000</v>
      </c>
      <c r="I146" s="363" t="s">
        <v>504</v>
      </c>
      <c r="J146" s="364" t="s">
        <v>1336</v>
      </c>
      <c r="K146" s="355"/>
      <c r="L146" s="355"/>
      <c r="M146" s="355"/>
      <c r="N146" s="355"/>
      <c r="O146" s="355"/>
      <c r="P146" s="355"/>
      <c r="Q146" s="355"/>
      <c r="R146" s="355"/>
      <c r="S146" s="355"/>
    </row>
    <row r="147" spans="1:19" ht="18.75">
      <c r="A147" s="356">
        <v>146</v>
      </c>
      <c r="B147" s="357" t="s">
        <v>117</v>
      </c>
      <c r="C147" s="358" t="s">
        <v>316</v>
      </c>
      <c r="D147" s="359">
        <v>40</v>
      </c>
      <c r="E147" s="360">
        <v>1750</v>
      </c>
      <c r="F147" s="361"/>
      <c r="G147" s="362">
        <v>1750</v>
      </c>
      <c r="H147" s="361">
        <v>70000</v>
      </c>
      <c r="I147" s="363" t="s">
        <v>504</v>
      </c>
      <c r="J147" s="364" t="s">
        <v>420</v>
      </c>
      <c r="K147" s="355"/>
      <c r="L147" s="355"/>
      <c r="M147" s="355"/>
      <c r="N147" s="355"/>
      <c r="O147" s="355"/>
      <c r="P147" s="355"/>
      <c r="Q147" s="355"/>
      <c r="R147" s="355"/>
      <c r="S147" s="355"/>
    </row>
    <row r="148" spans="1:19" ht="18.75">
      <c r="A148" s="356">
        <v>147</v>
      </c>
      <c r="B148" s="357" t="s">
        <v>118</v>
      </c>
      <c r="C148" s="358" t="s">
        <v>322</v>
      </c>
      <c r="D148" s="359">
        <v>120</v>
      </c>
      <c r="E148" s="360">
        <v>3501</v>
      </c>
      <c r="F148" s="361"/>
      <c r="G148" s="362">
        <v>3501</v>
      </c>
      <c r="H148" s="361">
        <v>420120</v>
      </c>
      <c r="I148" s="363" t="s">
        <v>504</v>
      </c>
      <c r="J148" s="364" t="s">
        <v>420</v>
      </c>
      <c r="K148" s="355"/>
      <c r="L148" s="355"/>
      <c r="M148" s="355"/>
      <c r="N148" s="355"/>
      <c r="O148" s="355"/>
      <c r="P148" s="355"/>
      <c r="Q148" s="355"/>
      <c r="R148" s="355"/>
      <c r="S148" s="355"/>
    </row>
    <row r="149" spans="1:19" ht="18.75">
      <c r="A149" s="356">
        <v>148</v>
      </c>
      <c r="B149" s="357" t="s">
        <v>119</v>
      </c>
      <c r="C149" s="358" t="s">
        <v>323</v>
      </c>
      <c r="D149" s="359">
        <v>80</v>
      </c>
      <c r="E149" s="360">
        <v>45042</v>
      </c>
      <c r="F149" s="361"/>
      <c r="G149" s="362">
        <v>45042</v>
      </c>
      <c r="H149" s="380">
        <v>3603360</v>
      </c>
      <c r="I149" s="372" t="s">
        <v>504</v>
      </c>
      <c r="J149" s="373" t="s">
        <v>1337</v>
      </c>
      <c r="K149" s="355"/>
      <c r="L149" s="355"/>
      <c r="M149" s="355"/>
      <c r="N149" s="355"/>
      <c r="O149" s="355"/>
      <c r="P149" s="355"/>
      <c r="Q149" s="355"/>
      <c r="R149" s="355"/>
      <c r="S149" s="355"/>
    </row>
    <row r="150" spans="1:19" ht="18.75">
      <c r="A150" s="356">
        <v>149</v>
      </c>
      <c r="B150" s="357" t="s">
        <v>802</v>
      </c>
      <c r="C150" s="358" t="s">
        <v>305</v>
      </c>
      <c r="D150" s="359">
        <v>160</v>
      </c>
      <c r="E150" s="360">
        <v>0</v>
      </c>
      <c r="F150" s="361"/>
      <c r="G150" s="362">
        <v>0</v>
      </c>
      <c r="H150" s="361">
        <v>0</v>
      </c>
      <c r="I150" s="363"/>
      <c r="J150" s="364"/>
      <c r="K150" s="355"/>
      <c r="L150" s="355"/>
      <c r="M150" s="355"/>
      <c r="N150" s="355"/>
      <c r="O150" s="355"/>
      <c r="P150" s="355"/>
      <c r="Q150" s="355"/>
      <c r="R150" s="355"/>
      <c r="S150" s="355"/>
    </row>
    <row r="151" spans="1:19" ht="18.75">
      <c r="A151" s="356">
        <v>150</v>
      </c>
      <c r="B151" s="357" t="s">
        <v>803</v>
      </c>
      <c r="C151" s="358"/>
      <c r="D151" s="359">
        <v>100</v>
      </c>
      <c r="E151" s="360">
        <v>11814</v>
      </c>
      <c r="F151" s="365">
        <v>1890.24</v>
      </c>
      <c r="G151" s="362">
        <v>13704.24</v>
      </c>
      <c r="H151" s="361">
        <v>1370424</v>
      </c>
      <c r="I151" s="363" t="s">
        <v>368</v>
      </c>
      <c r="J151" s="364" t="s">
        <v>1338</v>
      </c>
      <c r="K151" s="355"/>
      <c r="L151" s="355"/>
      <c r="M151" s="355"/>
      <c r="N151" s="355"/>
      <c r="O151" s="355"/>
      <c r="P151" s="355"/>
      <c r="Q151" s="355"/>
      <c r="R151" s="355"/>
      <c r="S151" s="355"/>
    </row>
    <row r="152" spans="1:19" ht="18.75">
      <c r="A152" s="356">
        <v>151</v>
      </c>
      <c r="B152" s="357" t="s">
        <v>804</v>
      </c>
      <c r="C152" s="358" t="s">
        <v>305</v>
      </c>
      <c r="D152" s="359">
        <v>200</v>
      </c>
      <c r="E152" s="360">
        <v>4894</v>
      </c>
      <c r="F152" s="365">
        <v>783.04</v>
      </c>
      <c r="G152" s="362">
        <v>5677.04</v>
      </c>
      <c r="H152" s="361">
        <v>1135408</v>
      </c>
      <c r="I152" s="363" t="s">
        <v>368</v>
      </c>
      <c r="J152" s="364" t="s">
        <v>1338</v>
      </c>
      <c r="K152" s="355"/>
      <c r="L152" s="355"/>
      <c r="M152" s="355"/>
      <c r="N152" s="355"/>
      <c r="O152" s="355"/>
      <c r="P152" s="355"/>
      <c r="Q152" s="355"/>
      <c r="R152" s="355"/>
      <c r="S152" s="355"/>
    </row>
    <row r="153" spans="1:19" ht="18.75">
      <c r="A153" s="356">
        <v>152</v>
      </c>
      <c r="B153" s="357" t="s">
        <v>805</v>
      </c>
      <c r="C153" s="358" t="s">
        <v>305</v>
      </c>
      <c r="D153" s="359">
        <v>400</v>
      </c>
      <c r="E153" s="360">
        <v>4894</v>
      </c>
      <c r="F153" s="365">
        <v>783.04</v>
      </c>
      <c r="G153" s="362">
        <v>5677.04</v>
      </c>
      <c r="H153" s="361">
        <v>2270816</v>
      </c>
      <c r="I153" s="363" t="s">
        <v>368</v>
      </c>
      <c r="J153" s="364" t="s">
        <v>1338</v>
      </c>
      <c r="K153" s="355"/>
      <c r="L153" s="355"/>
      <c r="M153" s="355"/>
      <c r="N153" s="355"/>
      <c r="O153" s="355"/>
      <c r="P153" s="355"/>
      <c r="Q153" s="355"/>
      <c r="R153" s="355"/>
      <c r="S153" s="355"/>
    </row>
    <row r="154" spans="1:19" ht="18.75">
      <c r="A154" s="356">
        <v>153</v>
      </c>
      <c r="B154" s="357" t="s">
        <v>806</v>
      </c>
      <c r="C154" s="358" t="s">
        <v>305</v>
      </c>
      <c r="D154" s="359">
        <v>200</v>
      </c>
      <c r="E154" s="360">
        <v>4894</v>
      </c>
      <c r="F154" s="365">
        <v>783.04</v>
      </c>
      <c r="G154" s="362">
        <v>5677.04</v>
      </c>
      <c r="H154" s="361">
        <v>1135408</v>
      </c>
      <c r="I154" s="363" t="s">
        <v>368</v>
      </c>
      <c r="J154" s="364" t="s">
        <v>1338</v>
      </c>
      <c r="K154" s="355"/>
      <c r="L154" s="355"/>
      <c r="M154" s="355"/>
      <c r="N154" s="355"/>
      <c r="O154" s="355"/>
      <c r="P154" s="355"/>
      <c r="Q154" s="355"/>
      <c r="R154" s="355"/>
      <c r="S154" s="355"/>
    </row>
    <row r="155" spans="1:19" ht="31.5">
      <c r="A155" s="356">
        <v>154</v>
      </c>
      <c r="B155" s="357" t="s">
        <v>120</v>
      </c>
      <c r="C155" s="358" t="s">
        <v>305</v>
      </c>
      <c r="D155" s="359">
        <v>200</v>
      </c>
      <c r="E155" s="360">
        <v>0</v>
      </c>
      <c r="F155" s="361"/>
      <c r="G155" s="362">
        <v>0</v>
      </c>
      <c r="H155" s="361">
        <v>0</v>
      </c>
      <c r="I155" s="363"/>
      <c r="J155" s="364"/>
      <c r="K155" s="355"/>
      <c r="L155" s="355"/>
      <c r="M155" s="355"/>
      <c r="N155" s="355"/>
      <c r="O155" s="355"/>
      <c r="P155" s="355"/>
      <c r="Q155" s="355"/>
      <c r="R155" s="355"/>
      <c r="S155" s="355"/>
    </row>
    <row r="156" spans="1:19" ht="31.5">
      <c r="A156" s="356">
        <v>155</v>
      </c>
      <c r="B156" s="357" t="s">
        <v>121</v>
      </c>
      <c r="C156" s="358" t="s">
        <v>22</v>
      </c>
      <c r="D156" s="359">
        <v>4</v>
      </c>
      <c r="E156" s="360">
        <v>0</v>
      </c>
      <c r="F156" s="361"/>
      <c r="G156" s="362">
        <v>0</v>
      </c>
      <c r="H156" s="361">
        <v>0</v>
      </c>
      <c r="I156" s="363"/>
      <c r="J156" s="364"/>
      <c r="K156" s="355"/>
      <c r="L156" s="355"/>
      <c r="M156" s="355"/>
      <c r="N156" s="355"/>
      <c r="O156" s="355"/>
      <c r="P156" s="355"/>
      <c r="Q156" s="355"/>
      <c r="R156" s="355"/>
      <c r="S156" s="355"/>
    </row>
    <row r="157" spans="1:19" ht="31.5">
      <c r="A157" s="356">
        <v>156</v>
      </c>
      <c r="B157" s="357" t="s">
        <v>122</v>
      </c>
      <c r="C157" s="358" t="s">
        <v>324</v>
      </c>
      <c r="D157" s="359">
        <v>200</v>
      </c>
      <c r="E157" s="360">
        <v>10000</v>
      </c>
      <c r="F157" s="361"/>
      <c r="G157" s="362">
        <v>10000</v>
      </c>
      <c r="H157" s="361">
        <v>2000000</v>
      </c>
      <c r="I157" s="363" t="s">
        <v>368</v>
      </c>
      <c r="J157" s="364" t="s">
        <v>1339</v>
      </c>
      <c r="K157" s="355"/>
      <c r="L157" s="355"/>
      <c r="M157" s="355"/>
      <c r="N157" s="355"/>
      <c r="O157" s="355"/>
      <c r="P157" s="355"/>
      <c r="Q157" s="355"/>
      <c r="R157" s="355"/>
      <c r="S157" s="355"/>
    </row>
    <row r="158" spans="1:19" ht="18.75">
      <c r="A158" s="356">
        <v>157</v>
      </c>
      <c r="B158" s="357" t="s">
        <v>123</v>
      </c>
      <c r="C158" s="358" t="s">
        <v>305</v>
      </c>
      <c r="D158" s="359">
        <v>48</v>
      </c>
      <c r="E158" s="360">
        <v>8536</v>
      </c>
      <c r="F158" s="361"/>
      <c r="G158" s="362">
        <v>8536</v>
      </c>
      <c r="H158" s="361">
        <v>409728</v>
      </c>
      <c r="I158" s="363" t="s">
        <v>399</v>
      </c>
      <c r="J158" s="364" t="s">
        <v>709</v>
      </c>
      <c r="K158" s="355"/>
      <c r="L158" s="355"/>
      <c r="M158" s="355"/>
      <c r="N158" s="355"/>
      <c r="O158" s="355"/>
      <c r="P158" s="355"/>
      <c r="Q158" s="355"/>
      <c r="R158" s="355"/>
      <c r="S158" s="355"/>
    </row>
    <row r="159" spans="1:19" ht="18.75">
      <c r="A159" s="356">
        <v>158</v>
      </c>
      <c r="B159" s="357" t="s">
        <v>124</v>
      </c>
      <c r="C159" s="358" t="s">
        <v>305</v>
      </c>
      <c r="D159" s="359">
        <v>48</v>
      </c>
      <c r="E159" s="360">
        <v>8536</v>
      </c>
      <c r="F159" s="361"/>
      <c r="G159" s="362">
        <v>8536</v>
      </c>
      <c r="H159" s="361">
        <v>409728</v>
      </c>
      <c r="I159" s="363" t="s">
        <v>399</v>
      </c>
      <c r="J159" s="364" t="s">
        <v>709</v>
      </c>
      <c r="K159" s="355"/>
      <c r="L159" s="355"/>
      <c r="M159" s="355"/>
      <c r="N159" s="355"/>
      <c r="O159" s="355"/>
      <c r="P159" s="355"/>
      <c r="Q159" s="355"/>
      <c r="R159" s="355"/>
      <c r="S159" s="355"/>
    </row>
    <row r="160" spans="1:19" ht="18.75">
      <c r="A160" s="356">
        <v>159</v>
      </c>
      <c r="B160" s="357" t="s">
        <v>125</v>
      </c>
      <c r="C160" s="358" t="s">
        <v>305</v>
      </c>
      <c r="D160" s="359">
        <v>40</v>
      </c>
      <c r="E160" s="360">
        <v>1126</v>
      </c>
      <c r="F160" s="361"/>
      <c r="G160" s="362">
        <v>1126</v>
      </c>
      <c r="H160" s="361">
        <v>45040</v>
      </c>
      <c r="I160" s="363" t="s">
        <v>406</v>
      </c>
      <c r="J160" s="364" t="s">
        <v>1340</v>
      </c>
      <c r="K160" s="355"/>
      <c r="L160" s="355"/>
      <c r="M160" s="355"/>
      <c r="N160" s="355"/>
      <c r="O160" s="355"/>
      <c r="P160" s="355"/>
      <c r="Q160" s="355"/>
      <c r="R160" s="355"/>
      <c r="S160" s="355"/>
    </row>
    <row r="161" spans="1:19" ht="18.75">
      <c r="A161" s="356">
        <v>160</v>
      </c>
      <c r="B161" s="357" t="s">
        <v>126</v>
      </c>
      <c r="C161" s="358" t="s">
        <v>305</v>
      </c>
      <c r="D161" s="359">
        <v>250</v>
      </c>
      <c r="E161" s="360">
        <v>1126</v>
      </c>
      <c r="F161" s="361"/>
      <c r="G161" s="362">
        <v>1126</v>
      </c>
      <c r="H161" s="361">
        <v>281500</v>
      </c>
      <c r="I161" s="363" t="s">
        <v>406</v>
      </c>
      <c r="J161" s="364" t="s">
        <v>1340</v>
      </c>
      <c r="K161" s="355"/>
      <c r="L161" s="355"/>
      <c r="M161" s="355"/>
      <c r="N161" s="355"/>
      <c r="O161" s="355"/>
      <c r="P161" s="355"/>
      <c r="Q161" s="355"/>
      <c r="R161" s="355"/>
      <c r="S161" s="355"/>
    </row>
    <row r="162" spans="1:19" ht="18.75">
      <c r="A162" s="356">
        <v>161</v>
      </c>
      <c r="B162" s="357" t="s">
        <v>127</v>
      </c>
      <c r="C162" s="358" t="s">
        <v>325</v>
      </c>
      <c r="D162" s="359">
        <v>4</v>
      </c>
      <c r="E162" s="360">
        <v>0</v>
      </c>
      <c r="F162" s="361"/>
      <c r="G162" s="362">
        <v>0</v>
      </c>
      <c r="H162" s="361">
        <v>0</v>
      </c>
      <c r="I162" s="363"/>
      <c r="J162" s="364"/>
      <c r="K162" s="355"/>
      <c r="L162" s="355"/>
      <c r="M162" s="355"/>
      <c r="N162" s="355"/>
      <c r="O162" s="355"/>
      <c r="P162" s="355"/>
      <c r="Q162" s="355"/>
      <c r="R162" s="355"/>
      <c r="S162" s="355"/>
    </row>
    <row r="163" spans="1:19" ht="18.75">
      <c r="A163" s="356">
        <v>162</v>
      </c>
      <c r="B163" s="357" t="s">
        <v>128</v>
      </c>
      <c r="C163" s="358" t="s">
        <v>305</v>
      </c>
      <c r="D163" s="359">
        <v>30</v>
      </c>
      <c r="E163" s="360">
        <v>0</v>
      </c>
      <c r="F163" s="361"/>
      <c r="G163" s="362">
        <v>0</v>
      </c>
      <c r="H163" s="361">
        <v>0</v>
      </c>
      <c r="I163" s="363"/>
      <c r="J163" s="364"/>
      <c r="K163" s="355"/>
      <c r="L163" s="355"/>
      <c r="M163" s="355"/>
      <c r="N163" s="355"/>
      <c r="O163" s="355"/>
      <c r="P163" s="355"/>
      <c r="Q163" s="355"/>
      <c r="R163" s="355"/>
      <c r="S163" s="355"/>
    </row>
    <row r="164" spans="1:19" s="402" customFormat="1" ht="18.75">
      <c r="A164" s="356">
        <v>163</v>
      </c>
      <c r="B164" s="357" t="s">
        <v>129</v>
      </c>
      <c r="C164" s="358" t="s">
        <v>305</v>
      </c>
      <c r="D164" s="359">
        <v>200</v>
      </c>
      <c r="E164" s="360">
        <v>0</v>
      </c>
      <c r="F164" s="399"/>
      <c r="G164" s="362">
        <v>0</v>
      </c>
      <c r="H164" s="361">
        <v>0</v>
      </c>
      <c r="I164" s="400"/>
      <c r="J164" s="392"/>
      <c r="K164" s="401"/>
      <c r="L164" s="401"/>
      <c r="M164" s="401"/>
      <c r="N164" s="401"/>
      <c r="O164" s="401"/>
      <c r="P164" s="401"/>
      <c r="Q164" s="401"/>
      <c r="R164" s="401"/>
      <c r="S164" s="401"/>
    </row>
    <row r="165" spans="1:19" s="402" customFormat="1" ht="18.75">
      <c r="A165" s="356">
        <v>164</v>
      </c>
      <c r="B165" s="357" t="s">
        <v>130</v>
      </c>
      <c r="C165" s="358" t="s">
        <v>305</v>
      </c>
      <c r="D165" s="359">
        <v>6000</v>
      </c>
      <c r="E165" s="360">
        <v>144</v>
      </c>
      <c r="F165" s="365">
        <v>23.04</v>
      </c>
      <c r="G165" s="362">
        <v>167.04</v>
      </c>
      <c r="H165" s="361">
        <v>1002240</v>
      </c>
      <c r="I165" s="400" t="s">
        <v>393</v>
      </c>
      <c r="J165" s="392" t="s">
        <v>474</v>
      </c>
      <c r="K165" s="401"/>
      <c r="L165" s="401"/>
      <c r="M165" s="401"/>
      <c r="N165" s="401"/>
      <c r="O165" s="401"/>
      <c r="P165" s="401"/>
      <c r="Q165" s="401"/>
      <c r="R165" s="401"/>
      <c r="S165" s="401"/>
    </row>
    <row r="166" spans="1:19" s="402" customFormat="1" ht="31.5">
      <c r="A166" s="356">
        <v>165</v>
      </c>
      <c r="B166" s="357" t="s">
        <v>131</v>
      </c>
      <c r="C166" s="358" t="s">
        <v>326</v>
      </c>
      <c r="D166" s="359">
        <v>40</v>
      </c>
      <c r="E166" s="360">
        <v>0</v>
      </c>
      <c r="F166" s="399"/>
      <c r="G166" s="362">
        <v>0</v>
      </c>
      <c r="H166" s="361">
        <v>0</v>
      </c>
      <c r="I166" s="400"/>
      <c r="J166" s="392"/>
      <c r="K166" s="401"/>
      <c r="L166" s="401"/>
      <c r="M166" s="401"/>
      <c r="N166" s="401"/>
      <c r="O166" s="401"/>
      <c r="P166" s="401"/>
      <c r="Q166" s="401"/>
      <c r="R166" s="401"/>
      <c r="S166" s="401"/>
    </row>
    <row r="167" spans="1:19" ht="31.5">
      <c r="A167" s="356">
        <v>166</v>
      </c>
      <c r="B167" s="357" t="s">
        <v>132</v>
      </c>
      <c r="C167" s="358" t="s">
        <v>327</v>
      </c>
      <c r="D167" s="359">
        <v>120</v>
      </c>
      <c r="E167" s="360">
        <v>30625</v>
      </c>
      <c r="F167" s="361"/>
      <c r="G167" s="362">
        <v>30625</v>
      </c>
      <c r="H167" s="361">
        <v>3675000</v>
      </c>
      <c r="I167" s="363" t="s">
        <v>384</v>
      </c>
      <c r="J167" s="364" t="s">
        <v>1341</v>
      </c>
      <c r="K167" s="355"/>
      <c r="L167" s="355"/>
      <c r="M167" s="355"/>
      <c r="N167" s="355"/>
      <c r="O167" s="355"/>
      <c r="P167" s="355"/>
      <c r="Q167" s="355"/>
      <c r="R167" s="355"/>
      <c r="S167" s="355"/>
    </row>
    <row r="168" spans="1:19" s="402" customFormat="1" ht="18.75">
      <c r="A168" s="356">
        <v>167</v>
      </c>
      <c r="B168" s="357" t="s">
        <v>133</v>
      </c>
      <c r="C168" s="358" t="s">
        <v>328</v>
      </c>
      <c r="D168" s="359">
        <v>20</v>
      </c>
      <c r="E168" s="360">
        <v>0</v>
      </c>
      <c r="F168" s="399"/>
      <c r="G168" s="362">
        <v>0</v>
      </c>
      <c r="H168" s="361">
        <v>0</v>
      </c>
      <c r="I168" s="400"/>
      <c r="J168" s="392"/>
      <c r="K168" s="401"/>
      <c r="L168" s="401"/>
      <c r="M168" s="401"/>
      <c r="N168" s="401"/>
      <c r="O168" s="401"/>
      <c r="P168" s="401"/>
      <c r="Q168" s="401"/>
      <c r="R168" s="401"/>
      <c r="S168" s="401"/>
    </row>
    <row r="169" spans="1:19" s="402" customFormat="1" ht="31.5">
      <c r="A169" s="356">
        <v>168</v>
      </c>
      <c r="B169" s="357" t="s">
        <v>134</v>
      </c>
      <c r="C169" s="358" t="s">
        <v>329</v>
      </c>
      <c r="D169" s="359">
        <v>40</v>
      </c>
      <c r="E169" s="360">
        <v>0</v>
      </c>
      <c r="F169" s="399"/>
      <c r="G169" s="362">
        <v>0</v>
      </c>
      <c r="H169" s="361">
        <v>0</v>
      </c>
      <c r="I169" s="400"/>
      <c r="J169" s="392"/>
      <c r="K169" s="401"/>
      <c r="L169" s="401"/>
      <c r="M169" s="401"/>
      <c r="N169" s="401"/>
      <c r="O169" s="401"/>
      <c r="P169" s="401"/>
      <c r="Q169" s="401"/>
      <c r="R169" s="401"/>
      <c r="S169" s="401"/>
    </row>
    <row r="170" spans="1:19" s="402" customFormat="1" ht="31.5">
      <c r="A170" s="356">
        <v>169</v>
      </c>
      <c r="B170" s="357" t="s">
        <v>134</v>
      </c>
      <c r="C170" s="358" t="s">
        <v>330</v>
      </c>
      <c r="D170" s="359">
        <v>40</v>
      </c>
      <c r="E170" s="360">
        <v>0</v>
      </c>
      <c r="F170" s="399"/>
      <c r="G170" s="362">
        <v>0</v>
      </c>
      <c r="H170" s="361">
        <v>0</v>
      </c>
      <c r="I170" s="400"/>
      <c r="J170" s="392"/>
      <c r="K170" s="401"/>
      <c r="L170" s="401"/>
      <c r="M170" s="401"/>
      <c r="N170" s="401"/>
      <c r="O170" s="401"/>
      <c r="P170" s="401"/>
      <c r="Q170" s="401"/>
      <c r="R170" s="401"/>
      <c r="S170" s="401"/>
    </row>
    <row r="171" spans="1:19" ht="18.75">
      <c r="A171" s="356">
        <v>170</v>
      </c>
      <c r="B171" s="357" t="s">
        <v>135</v>
      </c>
      <c r="C171" s="358" t="s">
        <v>900</v>
      </c>
      <c r="D171" s="359">
        <v>40</v>
      </c>
      <c r="E171" s="360">
        <v>0</v>
      </c>
      <c r="F171" s="361"/>
      <c r="G171" s="362">
        <v>0</v>
      </c>
      <c r="H171" s="361">
        <v>0</v>
      </c>
      <c r="I171" s="363"/>
      <c r="J171" s="364"/>
      <c r="K171" s="355"/>
      <c r="L171" s="355"/>
      <c r="M171" s="355"/>
      <c r="N171" s="355"/>
      <c r="O171" s="355"/>
      <c r="P171" s="355"/>
      <c r="Q171" s="355"/>
      <c r="R171" s="355"/>
      <c r="S171" s="355"/>
    </row>
    <row r="172" spans="1:19" ht="18.75">
      <c r="A172" s="356">
        <v>171</v>
      </c>
      <c r="B172" s="357" t="s">
        <v>136</v>
      </c>
      <c r="C172" s="358" t="s">
        <v>331</v>
      </c>
      <c r="D172" s="359">
        <v>4</v>
      </c>
      <c r="E172" s="360">
        <v>0</v>
      </c>
      <c r="F172" s="361"/>
      <c r="G172" s="362">
        <v>0</v>
      </c>
      <c r="H172" s="361">
        <v>0</v>
      </c>
      <c r="I172" s="363"/>
      <c r="J172" s="364"/>
      <c r="K172" s="355"/>
      <c r="L172" s="355"/>
      <c r="M172" s="355"/>
      <c r="N172" s="355"/>
      <c r="O172" s="355"/>
      <c r="P172" s="355"/>
      <c r="Q172" s="355"/>
      <c r="R172" s="355"/>
      <c r="S172" s="355"/>
    </row>
    <row r="173" spans="1:19" ht="18.75">
      <c r="A173" s="356">
        <v>172</v>
      </c>
      <c r="B173" s="357" t="s">
        <v>137</v>
      </c>
      <c r="C173" s="358" t="s">
        <v>332</v>
      </c>
      <c r="D173" s="359">
        <v>240</v>
      </c>
      <c r="E173" s="360">
        <v>88</v>
      </c>
      <c r="F173" s="365">
        <v>14.08</v>
      </c>
      <c r="G173" s="362">
        <v>102.08</v>
      </c>
      <c r="H173" s="361">
        <v>24499.200000000001</v>
      </c>
      <c r="I173" s="363" t="s">
        <v>912</v>
      </c>
      <c r="J173" s="364" t="s">
        <v>474</v>
      </c>
      <c r="K173" s="355"/>
      <c r="L173" s="355"/>
      <c r="M173" s="355"/>
      <c r="N173" s="355"/>
      <c r="O173" s="355"/>
      <c r="P173" s="355"/>
      <c r="Q173" s="355"/>
      <c r="R173" s="355"/>
      <c r="S173" s="355"/>
    </row>
    <row r="174" spans="1:19" ht="18.75">
      <c r="A174" s="356">
        <v>173</v>
      </c>
      <c r="B174" s="357" t="s">
        <v>138</v>
      </c>
      <c r="C174" s="358" t="s">
        <v>333</v>
      </c>
      <c r="D174" s="359">
        <v>24</v>
      </c>
      <c r="E174" s="360">
        <v>10626</v>
      </c>
      <c r="F174" s="365">
        <v>1700.16</v>
      </c>
      <c r="G174" s="362">
        <v>12326.16</v>
      </c>
      <c r="H174" s="361">
        <v>295827.83999999997</v>
      </c>
      <c r="I174" s="363" t="s">
        <v>477</v>
      </c>
      <c r="J174" s="364" t="s">
        <v>505</v>
      </c>
      <c r="K174" s="355"/>
      <c r="L174" s="355"/>
      <c r="M174" s="355"/>
      <c r="N174" s="355"/>
      <c r="O174" s="355"/>
      <c r="P174" s="355"/>
      <c r="Q174" s="355"/>
      <c r="R174" s="355"/>
      <c r="S174" s="355"/>
    </row>
    <row r="175" spans="1:19" ht="18.75">
      <c r="A175" s="356">
        <v>174</v>
      </c>
      <c r="B175" s="357" t="s">
        <v>139</v>
      </c>
      <c r="C175" s="358" t="s">
        <v>333</v>
      </c>
      <c r="D175" s="359">
        <v>800</v>
      </c>
      <c r="E175" s="360">
        <v>10626</v>
      </c>
      <c r="F175" s="365">
        <v>1700.16</v>
      </c>
      <c r="G175" s="362">
        <v>12326.16</v>
      </c>
      <c r="H175" s="361">
        <v>9860928</v>
      </c>
      <c r="I175" s="363" t="s">
        <v>477</v>
      </c>
      <c r="J175" s="364" t="s">
        <v>505</v>
      </c>
      <c r="K175" s="355"/>
      <c r="L175" s="355"/>
      <c r="M175" s="355"/>
      <c r="N175" s="355"/>
      <c r="O175" s="355"/>
      <c r="P175" s="355"/>
      <c r="Q175" s="355"/>
      <c r="R175" s="355"/>
      <c r="S175" s="355"/>
    </row>
    <row r="176" spans="1:19" ht="18.75">
      <c r="A176" s="356">
        <v>175</v>
      </c>
      <c r="B176" s="357" t="s">
        <v>140</v>
      </c>
      <c r="C176" s="358" t="s">
        <v>333</v>
      </c>
      <c r="D176" s="359">
        <v>800</v>
      </c>
      <c r="E176" s="360">
        <v>10626</v>
      </c>
      <c r="F176" s="365">
        <v>1700.16</v>
      </c>
      <c r="G176" s="362">
        <v>12326.16</v>
      </c>
      <c r="H176" s="361">
        <v>9860928</v>
      </c>
      <c r="I176" s="363" t="s">
        <v>477</v>
      </c>
      <c r="J176" s="364" t="s">
        <v>505</v>
      </c>
      <c r="K176" s="355"/>
      <c r="L176" s="355"/>
      <c r="M176" s="355"/>
      <c r="N176" s="355"/>
      <c r="O176" s="355"/>
      <c r="P176" s="355"/>
      <c r="Q176" s="355"/>
      <c r="R176" s="355"/>
      <c r="S176" s="355"/>
    </row>
    <row r="177" spans="1:19" ht="18.75">
      <c r="A177" s="356">
        <v>176</v>
      </c>
      <c r="B177" s="357" t="s">
        <v>141</v>
      </c>
      <c r="C177" s="358" t="s">
        <v>333</v>
      </c>
      <c r="D177" s="359">
        <v>40</v>
      </c>
      <c r="E177" s="360">
        <v>10626</v>
      </c>
      <c r="F177" s="365">
        <v>1700.16</v>
      </c>
      <c r="G177" s="362">
        <v>12326.16</v>
      </c>
      <c r="H177" s="361">
        <v>493046.4</v>
      </c>
      <c r="I177" s="363" t="s">
        <v>477</v>
      </c>
      <c r="J177" s="364" t="s">
        <v>505</v>
      </c>
      <c r="K177" s="355"/>
      <c r="L177" s="355"/>
      <c r="M177" s="355"/>
      <c r="N177" s="355"/>
      <c r="O177" s="355"/>
      <c r="P177" s="355"/>
      <c r="Q177" s="355"/>
      <c r="R177" s="355"/>
      <c r="S177" s="355"/>
    </row>
    <row r="178" spans="1:19" ht="18.75">
      <c r="A178" s="356">
        <v>177</v>
      </c>
      <c r="B178" s="357" t="s">
        <v>142</v>
      </c>
      <c r="C178" s="358" t="s">
        <v>333</v>
      </c>
      <c r="D178" s="359">
        <v>60</v>
      </c>
      <c r="E178" s="360">
        <v>29256</v>
      </c>
      <c r="F178" s="365">
        <v>4680.96</v>
      </c>
      <c r="G178" s="362">
        <v>33936.959999999999</v>
      </c>
      <c r="H178" s="361">
        <v>2036217.5999999999</v>
      </c>
      <c r="I178" s="363" t="s">
        <v>477</v>
      </c>
      <c r="J178" s="364" t="s">
        <v>1342</v>
      </c>
      <c r="K178" s="355"/>
      <c r="L178" s="355"/>
      <c r="M178" s="355"/>
      <c r="N178" s="355"/>
      <c r="O178" s="355"/>
      <c r="P178" s="355"/>
      <c r="Q178" s="355"/>
      <c r="R178" s="355"/>
      <c r="S178" s="355"/>
    </row>
    <row r="179" spans="1:19" ht="18.75">
      <c r="A179" s="356">
        <v>178</v>
      </c>
      <c r="B179" s="357" t="s">
        <v>143</v>
      </c>
      <c r="C179" s="358" t="s">
        <v>333</v>
      </c>
      <c r="D179" s="359">
        <v>60</v>
      </c>
      <c r="E179" s="360">
        <v>29256</v>
      </c>
      <c r="F179" s="365">
        <v>4680.96</v>
      </c>
      <c r="G179" s="362">
        <v>33936.959999999999</v>
      </c>
      <c r="H179" s="361">
        <v>2036217.5999999999</v>
      </c>
      <c r="I179" s="363" t="s">
        <v>477</v>
      </c>
      <c r="J179" s="364" t="s">
        <v>1342</v>
      </c>
      <c r="K179" s="355"/>
      <c r="L179" s="355"/>
      <c r="M179" s="355"/>
      <c r="N179" s="355"/>
      <c r="O179" s="355"/>
      <c r="P179" s="355"/>
      <c r="Q179" s="355"/>
      <c r="R179" s="355"/>
      <c r="S179" s="355"/>
    </row>
    <row r="180" spans="1:19" ht="18.75">
      <c r="A180" s="356">
        <v>179</v>
      </c>
      <c r="B180" s="357" t="s">
        <v>144</v>
      </c>
      <c r="C180" s="358" t="s">
        <v>333</v>
      </c>
      <c r="D180" s="359">
        <v>80</v>
      </c>
      <c r="E180" s="360">
        <v>29256</v>
      </c>
      <c r="F180" s="365">
        <v>4680.96</v>
      </c>
      <c r="G180" s="362">
        <v>33936.959999999999</v>
      </c>
      <c r="H180" s="361">
        <v>2714956.8</v>
      </c>
      <c r="I180" s="363" t="s">
        <v>477</v>
      </c>
      <c r="J180" s="364" t="s">
        <v>1342</v>
      </c>
      <c r="K180" s="355"/>
      <c r="L180" s="355"/>
      <c r="M180" s="355"/>
      <c r="N180" s="355"/>
      <c r="O180" s="355"/>
      <c r="P180" s="355"/>
      <c r="Q180" s="355"/>
      <c r="R180" s="355"/>
      <c r="S180" s="355"/>
    </row>
    <row r="181" spans="1:19" ht="18.75">
      <c r="A181" s="356">
        <v>180</v>
      </c>
      <c r="B181" s="357" t="s">
        <v>145</v>
      </c>
      <c r="C181" s="358" t="s">
        <v>333</v>
      </c>
      <c r="D181" s="359">
        <v>24</v>
      </c>
      <c r="E181" s="360">
        <v>29256</v>
      </c>
      <c r="F181" s="365">
        <v>4680.96</v>
      </c>
      <c r="G181" s="362">
        <v>33936.959999999999</v>
      </c>
      <c r="H181" s="361">
        <v>814487.04000000004</v>
      </c>
      <c r="I181" s="363" t="s">
        <v>477</v>
      </c>
      <c r="J181" s="364" t="s">
        <v>1342</v>
      </c>
      <c r="K181" s="355"/>
      <c r="L181" s="355"/>
      <c r="M181" s="355"/>
      <c r="N181" s="355"/>
      <c r="O181" s="355"/>
      <c r="P181" s="355"/>
      <c r="Q181" s="355"/>
      <c r="R181" s="355"/>
      <c r="S181" s="355"/>
    </row>
    <row r="182" spans="1:19" ht="18.75">
      <c r="A182" s="356">
        <v>181</v>
      </c>
      <c r="B182" s="357" t="s">
        <v>146</v>
      </c>
      <c r="C182" s="358" t="s">
        <v>333</v>
      </c>
      <c r="D182" s="359">
        <v>12</v>
      </c>
      <c r="E182" s="360">
        <v>0</v>
      </c>
      <c r="F182" s="361"/>
      <c r="G182" s="362">
        <v>0</v>
      </c>
      <c r="H182" s="361">
        <v>0</v>
      </c>
      <c r="I182" s="363"/>
      <c r="J182" s="364"/>
      <c r="K182" s="355"/>
      <c r="L182" s="355"/>
      <c r="M182" s="355"/>
      <c r="N182" s="355"/>
      <c r="O182" s="355"/>
      <c r="P182" s="355"/>
      <c r="Q182" s="355"/>
      <c r="R182" s="355"/>
      <c r="S182" s="355"/>
    </row>
    <row r="183" spans="1:19" s="375" customFormat="1" ht="18.75">
      <c r="A183" s="356">
        <v>182</v>
      </c>
      <c r="B183" s="357" t="s">
        <v>147</v>
      </c>
      <c r="C183" s="358" t="s">
        <v>333</v>
      </c>
      <c r="D183" s="359">
        <v>12</v>
      </c>
      <c r="E183" s="360">
        <v>0</v>
      </c>
      <c r="F183" s="380"/>
      <c r="G183" s="362">
        <v>0</v>
      </c>
      <c r="H183" s="361">
        <v>0</v>
      </c>
      <c r="I183" s="372"/>
      <c r="J183" s="373"/>
      <c r="K183" s="374"/>
      <c r="L183" s="374"/>
      <c r="M183" s="374"/>
      <c r="N183" s="374"/>
      <c r="O183" s="374"/>
      <c r="P183" s="374"/>
      <c r="Q183" s="374"/>
      <c r="R183" s="374"/>
      <c r="S183" s="374"/>
    </row>
    <row r="184" spans="1:19" s="402" customFormat="1" ht="18.75">
      <c r="A184" s="356">
        <v>183</v>
      </c>
      <c r="B184" s="357" t="s">
        <v>148</v>
      </c>
      <c r="C184" s="358" t="s">
        <v>333</v>
      </c>
      <c r="D184" s="359">
        <v>20</v>
      </c>
      <c r="E184" s="360">
        <v>0</v>
      </c>
      <c r="F184" s="399"/>
      <c r="G184" s="362">
        <v>0</v>
      </c>
      <c r="H184" s="361">
        <v>0</v>
      </c>
      <c r="I184" s="400"/>
      <c r="J184" s="392"/>
      <c r="K184" s="401"/>
      <c r="L184" s="401"/>
      <c r="M184" s="401"/>
      <c r="N184" s="401"/>
      <c r="O184" s="401"/>
      <c r="P184" s="401"/>
      <c r="Q184" s="401"/>
      <c r="R184" s="401"/>
      <c r="S184" s="401"/>
    </row>
    <row r="185" spans="1:19" s="387" customFormat="1" ht="18.75">
      <c r="A185" s="356">
        <v>184</v>
      </c>
      <c r="B185" s="357" t="s">
        <v>149</v>
      </c>
      <c r="C185" s="358" t="s">
        <v>305</v>
      </c>
      <c r="D185" s="359">
        <v>300</v>
      </c>
      <c r="E185" s="360">
        <v>3291</v>
      </c>
      <c r="F185" s="365">
        <v>526.56000000000006</v>
      </c>
      <c r="G185" s="362">
        <v>3817.56</v>
      </c>
      <c r="H185" s="361">
        <v>1145268</v>
      </c>
      <c r="I185" s="384" t="s">
        <v>438</v>
      </c>
      <c r="J185" s="385" t="s">
        <v>474</v>
      </c>
      <c r="K185" s="386"/>
      <c r="L185" s="386"/>
      <c r="M185" s="386"/>
      <c r="N185" s="386"/>
      <c r="O185" s="386"/>
      <c r="P185" s="386"/>
      <c r="Q185" s="386"/>
      <c r="R185" s="386"/>
      <c r="S185" s="386"/>
    </row>
    <row r="186" spans="1:19" s="402" customFormat="1" ht="18.75">
      <c r="A186" s="356">
        <v>185</v>
      </c>
      <c r="B186" s="357" t="s">
        <v>150</v>
      </c>
      <c r="C186" s="358" t="s">
        <v>305</v>
      </c>
      <c r="D186" s="359">
        <v>120</v>
      </c>
      <c r="E186" s="360">
        <v>2694</v>
      </c>
      <c r="F186" s="365">
        <v>431.04</v>
      </c>
      <c r="G186" s="362">
        <v>3125.04</v>
      </c>
      <c r="H186" s="361">
        <v>375004.8</v>
      </c>
      <c r="I186" s="400" t="s">
        <v>438</v>
      </c>
      <c r="J186" s="392" t="s">
        <v>474</v>
      </c>
      <c r="K186" s="401"/>
      <c r="L186" s="401"/>
      <c r="M186" s="401"/>
      <c r="N186" s="401"/>
      <c r="O186" s="401"/>
      <c r="P186" s="401"/>
      <c r="Q186" s="401"/>
      <c r="R186" s="401"/>
      <c r="S186" s="401"/>
    </row>
    <row r="187" spans="1:19" ht="18.75">
      <c r="A187" s="356">
        <v>186</v>
      </c>
      <c r="B187" s="357" t="s">
        <v>151</v>
      </c>
      <c r="C187" s="358" t="s">
        <v>305</v>
      </c>
      <c r="D187" s="359">
        <v>200</v>
      </c>
      <c r="E187" s="360">
        <v>0</v>
      </c>
      <c r="F187" s="361"/>
      <c r="G187" s="362">
        <v>0</v>
      </c>
      <c r="H187" s="361">
        <v>0</v>
      </c>
      <c r="I187" s="363"/>
      <c r="J187" s="364"/>
      <c r="K187" s="355"/>
      <c r="L187" s="355"/>
      <c r="M187" s="355"/>
      <c r="N187" s="355"/>
      <c r="O187" s="355"/>
      <c r="P187" s="355"/>
      <c r="Q187" s="355"/>
      <c r="R187" s="355"/>
      <c r="S187" s="355"/>
    </row>
    <row r="188" spans="1:19" s="387" customFormat="1" ht="18.75">
      <c r="A188" s="356">
        <v>187</v>
      </c>
      <c r="B188" s="357" t="s">
        <v>807</v>
      </c>
      <c r="C188" s="358" t="s">
        <v>305</v>
      </c>
      <c r="D188" s="359">
        <v>4</v>
      </c>
      <c r="E188" s="360">
        <v>0</v>
      </c>
      <c r="F188" s="383"/>
      <c r="G188" s="362">
        <v>0</v>
      </c>
      <c r="H188" s="361">
        <v>0</v>
      </c>
      <c r="I188" s="384"/>
      <c r="J188" s="385"/>
      <c r="K188" s="386"/>
      <c r="L188" s="386"/>
      <c r="M188" s="386"/>
      <c r="N188" s="386"/>
      <c r="O188" s="386"/>
      <c r="P188" s="386"/>
      <c r="Q188" s="386"/>
      <c r="R188" s="386"/>
      <c r="S188" s="386"/>
    </row>
    <row r="189" spans="1:19" s="377" customFormat="1" ht="18.75">
      <c r="A189" s="356">
        <v>188</v>
      </c>
      <c r="B189" s="357" t="s">
        <v>808</v>
      </c>
      <c r="C189" s="358" t="s">
        <v>305</v>
      </c>
      <c r="D189" s="359">
        <v>4</v>
      </c>
      <c r="E189" s="360">
        <v>0</v>
      </c>
      <c r="F189" s="361"/>
      <c r="G189" s="362">
        <v>0</v>
      </c>
      <c r="H189" s="361">
        <v>0</v>
      </c>
      <c r="I189" s="397"/>
      <c r="J189" s="398"/>
      <c r="K189" s="376"/>
      <c r="L189" s="376"/>
      <c r="M189" s="376"/>
      <c r="N189" s="376"/>
      <c r="O189" s="376"/>
      <c r="P189" s="376"/>
      <c r="Q189" s="376"/>
      <c r="R189" s="376"/>
      <c r="S189" s="376"/>
    </row>
    <row r="190" spans="1:19" s="387" customFormat="1" ht="18.75">
      <c r="A190" s="356">
        <v>189</v>
      </c>
      <c r="B190" s="357" t="s">
        <v>809</v>
      </c>
      <c r="C190" s="358" t="s">
        <v>305</v>
      </c>
      <c r="D190" s="359">
        <v>4</v>
      </c>
      <c r="E190" s="360">
        <v>0</v>
      </c>
      <c r="F190" s="383"/>
      <c r="G190" s="362">
        <v>0</v>
      </c>
      <c r="H190" s="361">
        <v>0</v>
      </c>
      <c r="I190" s="384"/>
      <c r="J190" s="385"/>
      <c r="K190" s="386"/>
      <c r="L190" s="386"/>
      <c r="M190" s="386"/>
      <c r="N190" s="386"/>
      <c r="O190" s="386"/>
      <c r="P190" s="386"/>
      <c r="Q190" s="386"/>
      <c r="R190" s="386"/>
      <c r="S190" s="386"/>
    </row>
    <row r="191" spans="1:19" s="387" customFormat="1" ht="18.75">
      <c r="A191" s="356">
        <v>190</v>
      </c>
      <c r="B191" s="357" t="s">
        <v>152</v>
      </c>
      <c r="C191" s="358" t="s">
        <v>305</v>
      </c>
      <c r="D191" s="359">
        <v>8</v>
      </c>
      <c r="E191" s="360">
        <v>0</v>
      </c>
      <c r="F191" s="383"/>
      <c r="G191" s="362">
        <v>0</v>
      </c>
      <c r="H191" s="361">
        <v>0</v>
      </c>
      <c r="I191" s="384"/>
      <c r="J191" s="385"/>
      <c r="K191" s="386"/>
      <c r="L191" s="386"/>
      <c r="M191" s="386"/>
      <c r="N191" s="386"/>
      <c r="O191" s="386"/>
      <c r="P191" s="386"/>
      <c r="Q191" s="386"/>
      <c r="R191" s="386"/>
      <c r="S191" s="386"/>
    </row>
    <row r="192" spans="1:19" s="387" customFormat="1" ht="18.75">
      <c r="A192" s="356">
        <v>191</v>
      </c>
      <c r="B192" s="357" t="s">
        <v>153</v>
      </c>
      <c r="C192" s="358" t="s">
        <v>305</v>
      </c>
      <c r="D192" s="359">
        <v>8</v>
      </c>
      <c r="E192" s="360">
        <v>0</v>
      </c>
      <c r="F192" s="383"/>
      <c r="G192" s="362">
        <v>0</v>
      </c>
      <c r="H192" s="361">
        <v>0</v>
      </c>
      <c r="I192" s="384"/>
      <c r="J192" s="385"/>
      <c r="K192" s="386"/>
      <c r="L192" s="386"/>
      <c r="M192" s="386"/>
      <c r="N192" s="386"/>
      <c r="O192" s="386"/>
      <c r="P192" s="386"/>
      <c r="Q192" s="386"/>
      <c r="R192" s="386"/>
      <c r="S192" s="386"/>
    </row>
    <row r="193" spans="1:19" s="375" customFormat="1" ht="18.75">
      <c r="A193" s="356">
        <v>192</v>
      </c>
      <c r="B193" s="357" t="s">
        <v>154</v>
      </c>
      <c r="C193" s="358" t="s">
        <v>305</v>
      </c>
      <c r="D193" s="359">
        <v>8</v>
      </c>
      <c r="E193" s="360">
        <v>0</v>
      </c>
      <c r="F193" s="380"/>
      <c r="G193" s="362">
        <v>0</v>
      </c>
      <c r="H193" s="361">
        <v>0</v>
      </c>
      <c r="I193" s="372"/>
      <c r="J193" s="373"/>
      <c r="K193" s="374"/>
      <c r="L193" s="374"/>
      <c r="M193" s="374"/>
      <c r="N193" s="374"/>
      <c r="O193" s="374"/>
      <c r="P193" s="374"/>
      <c r="Q193" s="374"/>
      <c r="R193" s="374"/>
      <c r="S193" s="374"/>
    </row>
    <row r="194" spans="1:19" s="377" customFormat="1" ht="31.5">
      <c r="A194" s="356">
        <v>193</v>
      </c>
      <c r="B194" s="357" t="s">
        <v>810</v>
      </c>
      <c r="C194" s="358" t="s">
        <v>315</v>
      </c>
      <c r="D194" s="359">
        <v>4</v>
      </c>
      <c r="E194" s="360">
        <v>0</v>
      </c>
      <c r="F194" s="361"/>
      <c r="G194" s="362">
        <v>0</v>
      </c>
      <c r="H194" s="361">
        <v>0</v>
      </c>
      <c r="I194" s="397"/>
      <c r="J194" s="398"/>
      <c r="K194" s="376"/>
      <c r="L194" s="376"/>
      <c r="M194" s="376"/>
      <c r="N194" s="376"/>
      <c r="O194" s="376"/>
      <c r="P194" s="376"/>
      <c r="Q194" s="376"/>
      <c r="R194" s="376"/>
      <c r="S194" s="376"/>
    </row>
    <row r="195" spans="1:19" s="377" customFormat="1" ht="18.75">
      <c r="A195" s="356">
        <v>194</v>
      </c>
      <c r="B195" s="357" t="s">
        <v>155</v>
      </c>
      <c r="C195" s="358" t="s">
        <v>305</v>
      </c>
      <c r="D195" s="359">
        <v>1600</v>
      </c>
      <c r="E195" s="360">
        <v>4750</v>
      </c>
      <c r="F195" s="365">
        <v>760</v>
      </c>
      <c r="G195" s="362">
        <v>5510</v>
      </c>
      <c r="H195" s="361">
        <v>8816000</v>
      </c>
      <c r="I195" s="372" t="s">
        <v>1343</v>
      </c>
      <c r="J195" s="373" t="s">
        <v>506</v>
      </c>
      <c r="K195" s="376"/>
      <c r="L195" s="376"/>
      <c r="M195" s="376"/>
      <c r="N195" s="376"/>
      <c r="O195" s="376"/>
      <c r="P195" s="376"/>
      <c r="Q195" s="376"/>
      <c r="R195" s="376"/>
      <c r="S195" s="376"/>
    </row>
    <row r="196" spans="1:19" s="402" customFormat="1" ht="18.75">
      <c r="A196" s="356">
        <v>195</v>
      </c>
      <c r="B196" s="357" t="s">
        <v>156</v>
      </c>
      <c r="C196" s="358" t="s">
        <v>305</v>
      </c>
      <c r="D196" s="359">
        <v>200</v>
      </c>
      <c r="E196" s="360">
        <v>0</v>
      </c>
      <c r="F196" s="399"/>
      <c r="G196" s="362">
        <v>0</v>
      </c>
      <c r="H196" s="361">
        <v>0</v>
      </c>
      <c r="I196" s="400"/>
      <c r="J196" s="392"/>
      <c r="K196" s="401"/>
      <c r="L196" s="401"/>
      <c r="M196" s="401"/>
      <c r="N196" s="401"/>
      <c r="O196" s="401"/>
      <c r="P196" s="401"/>
      <c r="Q196" s="401"/>
      <c r="R196" s="401"/>
      <c r="S196" s="401"/>
    </row>
    <row r="197" spans="1:19" s="370" customFormat="1" ht="18.75">
      <c r="A197" s="356">
        <v>196</v>
      </c>
      <c r="B197" s="357" t="s">
        <v>157</v>
      </c>
      <c r="C197" s="358" t="s">
        <v>305</v>
      </c>
      <c r="D197" s="359">
        <v>160</v>
      </c>
      <c r="E197" s="360">
        <v>0</v>
      </c>
      <c r="F197" s="361"/>
      <c r="G197" s="362">
        <v>0</v>
      </c>
      <c r="H197" s="361">
        <v>0</v>
      </c>
      <c r="I197" s="367"/>
      <c r="J197" s="368"/>
      <c r="K197" s="369"/>
      <c r="L197" s="369"/>
      <c r="M197" s="369"/>
      <c r="N197" s="369"/>
      <c r="O197" s="369"/>
      <c r="P197" s="369"/>
      <c r="Q197" s="369"/>
      <c r="R197" s="369"/>
      <c r="S197" s="369"/>
    </row>
    <row r="198" spans="1:19" ht="31.5">
      <c r="A198" s="356">
        <v>197</v>
      </c>
      <c r="B198" s="357" t="s">
        <v>811</v>
      </c>
      <c r="C198" s="358" t="s">
        <v>305</v>
      </c>
      <c r="D198" s="359">
        <v>4</v>
      </c>
      <c r="E198" s="360">
        <v>0</v>
      </c>
      <c r="F198" s="361"/>
      <c r="G198" s="362">
        <v>0</v>
      </c>
      <c r="H198" s="361">
        <v>0</v>
      </c>
      <c r="I198" s="363"/>
      <c r="J198" s="364"/>
      <c r="K198" s="355"/>
      <c r="L198" s="355"/>
      <c r="M198" s="355"/>
      <c r="N198" s="355"/>
      <c r="O198" s="355"/>
      <c r="P198" s="355"/>
      <c r="Q198" s="355"/>
      <c r="R198" s="355"/>
      <c r="S198" s="355"/>
    </row>
    <row r="199" spans="1:19" ht="31.5">
      <c r="A199" s="356">
        <v>198</v>
      </c>
      <c r="B199" s="357" t="s">
        <v>158</v>
      </c>
      <c r="C199" s="358" t="s">
        <v>305</v>
      </c>
      <c r="D199" s="359">
        <v>8</v>
      </c>
      <c r="E199" s="360">
        <v>0</v>
      </c>
      <c r="F199" s="361"/>
      <c r="G199" s="362">
        <v>0</v>
      </c>
      <c r="H199" s="361">
        <v>0</v>
      </c>
      <c r="I199" s="363"/>
      <c r="J199" s="364"/>
      <c r="K199" s="355"/>
      <c r="L199" s="355"/>
      <c r="M199" s="355"/>
      <c r="N199" s="355"/>
      <c r="O199" s="355"/>
      <c r="P199" s="355"/>
      <c r="Q199" s="355"/>
      <c r="R199" s="355"/>
      <c r="S199" s="355"/>
    </row>
    <row r="200" spans="1:19" ht="31.5">
      <c r="A200" s="356">
        <v>199</v>
      </c>
      <c r="B200" s="357" t="s">
        <v>160</v>
      </c>
      <c r="C200" s="358" t="s">
        <v>335</v>
      </c>
      <c r="D200" s="359">
        <v>1000</v>
      </c>
      <c r="E200" s="360">
        <v>0</v>
      </c>
      <c r="F200" s="361"/>
      <c r="G200" s="362">
        <v>0</v>
      </c>
      <c r="H200" s="361">
        <v>0</v>
      </c>
      <c r="I200" s="363"/>
      <c r="J200" s="364"/>
      <c r="K200" s="355"/>
      <c r="L200" s="355"/>
      <c r="M200" s="355"/>
      <c r="N200" s="355"/>
      <c r="O200" s="355"/>
      <c r="P200" s="355"/>
      <c r="Q200" s="355"/>
      <c r="R200" s="355"/>
      <c r="S200" s="355"/>
    </row>
    <row r="201" spans="1:19" ht="31.5">
      <c r="A201" s="356">
        <v>200</v>
      </c>
      <c r="B201" s="357" t="s">
        <v>813</v>
      </c>
      <c r="C201" s="358" t="s">
        <v>335</v>
      </c>
      <c r="D201" s="359">
        <v>1000</v>
      </c>
      <c r="E201" s="360">
        <v>0</v>
      </c>
      <c r="F201" s="361"/>
      <c r="G201" s="362">
        <v>0</v>
      </c>
      <c r="H201" s="361">
        <v>0</v>
      </c>
      <c r="I201" s="363"/>
      <c r="J201" s="364"/>
      <c r="K201" s="355"/>
      <c r="L201" s="355"/>
      <c r="M201" s="355"/>
      <c r="N201" s="355"/>
      <c r="O201" s="355"/>
      <c r="P201" s="355"/>
      <c r="Q201" s="355"/>
      <c r="R201" s="355"/>
      <c r="S201" s="355"/>
    </row>
    <row r="202" spans="1:19" ht="47.25">
      <c r="A202" s="356">
        <v>201</v>
      </c>
      <c r="B202" s="357" t="s">
        <v>814</v>
      </c>
      <c r="C202" s="358" t="s">
        <v>334</v>
      </c>
      <c r="D202" s="359">
        <v>40</v>
      </c>
      <c r="E202" s="360">
        <v>0</v>
      </c>
      <c r="F202" s="361"/>
      <c r="G202" s="362">
        <v>0</v>
      </c>
      <c r="H202" s="361">
        <v>0</v>
      </c>
      <c r="I202" s="363"/>
      <c r="J202" s="364"/>
      <c r="K202" s="355"/>
      <c r="L202" s="355"/>
      <c r="M202" s="355"/>
      <c r="N202" s="355"/>
      <c r="O202" s="355"/>
      <c r="P202" s="355"/>
      <c r="Q202" s="355"/>
      <c r="R202" s="355"/>
      <c r="S202" s="355"/>
    </row>
    <row r="203" spans="1:19" s="402" customFormat="1" ht="47.25">
      <c r="A203" s="356">
        <v>202</v>
      </c>
      <c r="B203" s="357" t="s">
        <v>159</v>
      </c>
      <c r="C203" s="358" t="s">
        <v>334</v>
      </c>
      <c r="D203" s="359">
        <v>80</v>
      </c>
      <c r="E203" s="360">
        <v>0</v>
      </c>
      <c r="F203" s="399"/>
      <c r="G203" s="362">
        <v>0</v>
      </c>
      <c r="H203" s="361">
        <v>0</v>
      </c>
      <c r="I203" s="363"/>
      <c r="J203" s="392"/>
      <c r="K203" s="401"/>
      <c r="L203" s="401"/>
      <c r="M203" s="401"/>
      <c r="N203" s="401"/>
      <c r="O203" s="401"/>
      <c r="P203" s="401"/>
      <c r="Q203" s="401"/>
      <c r="R203" s="401"/>
      <c r="S203" s="401"/>
    </row>
    <row r="204" spans="1:19" s="402" customFormat="1" ht="18.75">
      <c r="A204" s="356">
        <v>203</v>
      </c>
      <c r="B204" s="357" t="s">
        <v>161</v>
      </c>
      <c r="C204" s="403" t="s">
        <v>305</v>
      </c>
      <c r="D204" s="359">
        <v>800</v>
      </c>
      <c r="E204" s="360">
        <v>107</v>
      </c>
      <c r="F204" s="365">
        <v>17.12</v>
      </c>
      <c r="G204" s="362">
        <v>124.12</v>
      </c>
      <c r="H204" s="361">
        <v>99296</v>
      </c>
      <c r="I204" s="400" t="s">
        <v>1312</v>
      </c>
      <c r="J204" s="392" t="s">
        <v>1344</v>
      </c>
      <c r="K204" s="401"/>
      <c r="L204" s="401"/>
      <c r="M204" s="401"/>
      <c r="N204" s="401"/>
      <c r="O204" s="401"/>
      <c r="P204" s="401"/>
      <c r="Q204" s="401"/>
      <c r="R204" s="401"/>
      <c r="S204" s="401"/>
    </row>
    <row r="205" spans="1:19" s="402" customFormat="1" ht="31.5">
      <c r="A205" s="356">
        <v>204</v>
      </c>
      <c r="B205" s="357" t="s">
        <v>815</v>
      </c>
      <c r="C205" s="358" t="s">
        <v>305</v>
      </c>
      <c r="D205" s="359">
        <v>2000</v>
      </c>
      <c r="E205" s="360">
        <v>0</v>
      </c>
      <c r="F205" s="399"/>
      <c r="G205" s="362">
        <v>0</v>
      </c>
      <c r="H205" s="361">
        <v>0</v>
      </c>
      <c r="I205" s="400"/>
      <c r="J205" s="392"/>
      <c r="K205" s="401"/>
      <c r="L205" s="401"/>
      <c r="M205" s="401"/>
      <c r="N205" s="401"/>
      <c r="O205" s="401"/>
      <c r="P205" s="401"/>
      <c r="Q205" s="401"/>
      <c r="R205" s="401"/>
      <c r="S205" s="401"/>
    </row>
    <row r="206" spans="1:19" s="402" customFormat="1" ht="18.75">
      <c r="A206" s="356">
        <v>205</v>
      </c>
      <c r="B206" s="357" t="s">
        <v>162</v>
      </c>
      <c r="C206" s="358" t="s">
        <v>305</v>
      </c>
      <c r="D206" s="359">
        <v>4000</v>
      </c>
      <c r="E206" s="360">
        <v>251</v>
      </c>
      <c r="F206" s="365">
        <v>40.160000000000004</v>
      </c>
      <c r="G206" s="362">
        <v>291.16000000000003</v>
      </c>
      <c r="H206" s="361">
        <v>1164640</v>
      </c>
      <c r="I206" s="400" t="s">
        <v>1312</v>
      </c>
      <c r="J206" s="392" t="s">
        <v>1344</v>
      </c>
      <c r="K206" s="401"/>
      <c r="L206" s="401"/>
      <c r="M206" s="401"/>
      <c r="N206" s="401"/>
      <c r="O206" s="401"/>
      <c r="P206" s="401"/>
      <c r="Q206" s="401"/>
      <c r="R206" s="401"/>
      <c r="S206" s="401"/>
    </row>
    <row r="207" spans="1:19" s="402" customFormat="1" ht="18.75">
      <c r="A207" s="356">
        <v>206</v>
      </c>
      <c r="B207" s="357" t="s">
        <v>163</v>
      </c>
      <c r="C207" s="358" t="s">
        <v>305</v>
      </c>
      <c r="D207" s="359">
        <v>40000</v>
      </c>
      <c r="E207" s="360">
        <v>171</v>
      </c>
      <c r="F207" s="365">
        <v>27.36</v>
      </c>
      <c r="G207" s="362">
        <v>198.36</v>
      </c>
      <c r="H207" s="361">
        <v>7934400.0000000009</v>
      </c>
      <c r="I207" s="400" t="s">
        <v>1312</v>
      </c>
      <c r="J207" s="392" t="s">
        <v>1344</v>
      </c>
      <c r="K207" s="401"/>
      <c r="L207" s="401"/>
      <c r="M207" s="401"/>
      <c r="N207" s="401"/>
      <c r="O207" s="401"/>
      <c r="P207" s="401"/>
      <c r="Q207" s="401"/>
      <c r="R207" s="401"/>
      <c r="S207" s="401"/>
    </row>
    <row r="208" spans="1:19" s="402" customFormat="1" ht="18.75">
      <c r="A208" s="356">
        <v>207</v>
      </c>
      <c r="B208" s="357" t="s">
        <v>164</v>
      </c>
      <c r="C208" s="358" t="s">
        <v>305</v>
      </c>
      <c r="D208" s="359">
        <v>20000</v>
      </c>
      <c r="E208" s="360">
        <v>0</v>
      </c>
      <c r="F208" s="399"/>
      <c r="G208" s="362">
        <v>0</v>
      </c>
      <c r="H208" s="361">
        <v>0</v>
      </c>
      <c r="I208" s="400"/>
      <c r="J208" s="392"/>
      <c r="K208" s="401"/>
      <c r="L208" s="401"/>
      <c r="M208" s="401"/>
      <c r="N208" s="401"/>
      <c r="O208" s="401"/>
      <c r="P208" s="401"/>
      <c r="Q208" s="401"/>
      <c r="R208" s="401"/>
      <c r="S208" s="401"/>
    </row>
    <row r="209" spans="1:19" s="402" customFormat="1" ht="18.75">
      <c r="A209" s="356">
        <v>208</v>
      </c>
      <c r="B209" s="357" t="s">
        <v>165</v>
      </c>
      <c r="C209" s="358" t="s">
        <v>305</v>
      </c>
      <c r="D209" s="359">
        <v>20000</v>
      </c>
      <c r="E209" s="360">
        <v>116</v>
      </c>
      <c r="F209" s="365">
        <v>18.559999999999999</v>
      </c>
      <c r="G209" s="362">
        <v>134.56</v>
      </c>
      <c r="H209" s="361">
        <v>2691200</v>
      </c>
      <c r="I209" s="400" t="s">
        <v>1312</v>
      </c>
      <c r="J209" s="392" t="s">
        <v>1344</v>
      </c>
      <c r="K209" s="401"/>
      <c r="L209" s="401"/>
      <c r="M209" s="401"/>
      <c r="N209" s="401"/>
      <c r="O209" s="401"/>
      <c r="P209" s="401"/>
      <c r="Q209" s="401"/>
      <c r="R209" s="401"/>
      <c r="S209" s="401"/>
    </row>
    <row r="210" spans="1:19" s="402" customFormat="1" ht="18.75">
      <c r="A210" s="356">
        <v>209</v>
      </c>
      <c r="B210" s="357" t="s">
        <v>166</v>
      </c>
      <c r="C210" s="358" t="s">
        <v>305</v>
      </c>
      <c r="D210" s="359">
        <v>32000</v>
      </c>
      <c r="E210" s="360">
        <v>109</v>
      </c>
      <c r="F210" s="365">
        <v>17.440000000000001</v>
      </c>
      <c r="G210" s="362">
        <v>126.44</v>
      </c>
      <c r="H210" s="361">
        <v>4046080</v>
      </c>
      <c r="I210" s="400" t="s">
        <v>1312</v>
      </c>
      <c r="J210" s="392" t="s">
        <v>1344</v>
      </c>
      <c r="K210" s="401"/>
      <c r="L210" s="401"/>
      <c r="M210" s="401"/>
      <c r="N210" s="401"/>
      <c r="O210" s="401"/>
      <c r="P210" s="401"/>
      <c r="Q210" s="401"/>
      <c r="R210" s="401"/>
      <c r="S210" s="401"/>
    </row>
    <row r="211" spans="1:19" s="402" customFormat="1" ht="18.75">
      <c r="A211" s="356">
        <v>210</v>
      </c>
      <c r="B211" s="357" t="s">
        <v>167</v>
      </c>
      <c r="C211" s="358" t="s">
        <v>305</v>
      </c>
      <c r="D211" s="359">
        <v>200</v>
      </c>
      <c r="E211" s="360">
        <v>193</v>
      </c>
      <c r="F211" s="365">
        <v>30.88</v>
      </c>
      <c r="G211" s="362">
        <v>223.88</v>
      </c>
      <c r="H211" s="361">
        <v>44776</v>
      </c>
      <c r="I211" s="400" t="s">
        <v>384</v>
      </c>
      <c r="J211" s="392" t="s">
        <v>1345</v>
      </c>
      <c r="K211" s="401"/>
      <c r="L211" s="401"/>
      <c r="M211" s="401"/>
      <c r="N211" s="401"/>
      <c r="O211" s="401"/>
      <c r="P211" s="401"/>
      <c r="Q211" s="401"/>
      <c r="R211" s="401"/>
      <c r="S211" s="401"/>
    </row>
    <row r="212" spans="1:19" ht="31.5">
      <c r="A212" s="356">
        <v>211</v>
      </c>
      <c r="B212" s="357" t="s">
        <v>168</v>
      </c>
      <c r="C212" s="358" t="s">
        <v>336</v>
      </c>
      <c r="D212" s="359">
        <v>4</v>
      </c>
      <c r="E212" s="360">
        <v>0</v>
      </c>
      <c r="F212" s="361"/>
      <c r="G212" s="362">
        <v>0</v>
      </c>
      <c r="H212" s="361">
        <v>0</v>
      </c>
      <c r="I212" s="363"/>
      <c r="J212" s="364"/>
      <c r="K212" s="355"/>
      <c r="L212" s="355"/>
      <c r="M212" s="355"/>
      <c r="N212" s="355"/>
      <c r="O212" s="355"/>
      <c r="P212" s="355"/>
      <c r="Q212" s="355"/>
      <c r="R212" s="355"/>
      <c r="S212" s="355"/>
    </row>
    <row r="213" spans="1:19" ht="31.5">
      <c r="A213" s="356">
        <v>212</v>
      </c>
      <c r="B213" s="357" t="s">
        <v>171</v>
      </c>
      <c r="C213" s="358" t="s">
        <v>305</v>
      </c>
      <c r="D213" s="359">
        <v>10</v>
      </c>
      <c r="E213" s="360">
        <v>33476</v>
      </c>
      <c r="F213" s="361"/>
      <c r="G213" s="362">
        <v>33476</v>
      </c>
      <c r="H213" s="361">
        <v>334760</v>
      </c>
      <c r="I213" s="363" t="s">
        <v>368</v>
      </c>
      <c r="J213" s="364" t="s">
        <v>508</v>
      </c>
      <c r="K213" s="355"/>
      <c r="L213" s="355"/>
      <c r="M213" s="355"/>
      <c r="N213" s="355"/>
      <c r="O213" s="355"/>
      <c r="P213" s="355"/>
      <c r="Q213" s="355"/>
      <c r="R213" s="355"/>
      <c r="S213" s="355"/>
    </row>
    <row r="214" spans="1:19" ht="31.5">
      <c r="A214" s="356">
        <v>213</v>
      </c>
      <c r="B214" s="357" t="s">
        <v>170</v>
      </c>
      <c r="C214" s="358" t="s">
        <v>305</v>
      </c>
      <c r="D214" s="359">
        <v>10</v>
      </c>
      <c r="E214" s="360">
        <v>0</v>
      </c>
      <c r="F214" s="361"/>
      <c r="G214" s="362">
        <v>0</v>
      </c>
      <c r="H214" s="361">
        <v>0</v>
      </c>
      <c r="I214" s="363"/>
      <c r="J214" s="364"/>
      <c r="K214" s="355"/>
      <c r="L214" s="355"/>
      <c r="M214" s="355"/>
      <c r="N214" s="355"/>
      <c r="O214" s="355"/>
      <c r="P214" s="355"/>
      <c r="Q214" s="355"/>
      <c r="R214" s="355"/>
      <c r="S214" s="355"/>
    </row>
    <row r="215" spans="1:19" ht="31.5">
      <c r="A215" s="356">
        <v>214</v>
      </c>
      <c r="B215" s="357" t="s">
        <v>169</v>
      </c>
      <c r="C215" s="358" t="s">
        <v>305</v>
      </c>
      <c r="D215" s="359">
        <v>10</v>
      </c>
      <c r="E215" s="360">
        <v>34425</v>
      </c>
      <c r="F215" s="361"/>
      <c r="G215" s="362">
        <v>34425</v>
      </c>
      <c r="H215" s="361">
        <v>344250</v>
      </c>
      <c r="I215" s="363" t="s">
        <v>368</v>
      </c>
      <c r="J215" s="364" t="s">
        <v>508</v>
      </c>
      <c r="K215" s="355"/>
      <c r="L215" s="355"/>
      <c r="M215" s="355"/>
      <c r="N215" s="355"/>
      <c r="O215" s="355"/>
      <c r="P215" s="355"/>
      <c r="Q215" s="355"/>
      <c r="R215" s="355"/>
      <c r="S215" s="355"/>
    </row>
    <row r="216" spans="1:19" ht="18.75">
      <c r="A216" s="356">
        <v>215</v>
      </c>
      <c r="B216" s="357" t="s">
        <v>172</v>
      </c>
      <c r="C216" s="358" t="s">
        <v>337</v>
      </c>
      <c r="D216" s="359">
        <v>120</v>
      </c>
      <c r="E216" s="360">
        <v>501</v>
      </c>
      <c r="F216" s="365">
        <v>80.16</v>
      </c>
      <c r="G216" s="362">
        <v>581.16</v>
      </c>
      <c r="H216" s="361">
        <v>69739.199999999997</v>
      </c>
      <c r="I216" s="363" t="s">
        <v>1346</v>
      </c>
      <c r="J216" s="364" t="s">
        <v>1347</v>
      </c>
      <c r="K216" s="355"/>
      <c r="L216" s="355"/>
      <c r="M216" s="355"/>
      <c r="N216" s="355"/>
      <c r="O216" s="355"/>
      <c r="P216" s="355"/>
      <c r="Q216" s="355"/>
      <c r="R216" s="355"/>
      <c r="S216" s="355"/>
    </row>
    <row r="217" spans="1:19" ht="18.75">
      <c r="A217" s="356">
        <v>216</v>
      </c>
      <c r="B217" s="357" t="s">
        <v>174</v>
      </c>
      <c r="C217" s="358" t="s">
        <v>338</v>
      </c>
      <c r="D217" s="359">
        <v>12</v>
      </c>
      <c r="E217" s="360">
        <v>4000</v>
      </c>
      <c r="F217" s="365">
        <v>640</v>
      </c>
      <c r="G217" s="362">
        <v>4640</v>
      </c>
      <c r="H217" s="361">
        <v>55680</v>
      </c>
      <c r="I217" s="363" t="s">
        <v>509</v>
      </c>
      <c r="J217" s="364" t="s">
        <v>474</v>
      </c>
      <c r="K217" s="355"/>
      <c r="L217" s="355"/>
      <c r="M217" s="355"/>
      <c r="N217" s="355"/>
      <c r="O217" s="355"/>
      <c r="P217" s="355"/>
      <c r="Q217" s="355"/>
      <c r="R217" s="355"/>
      <c r="S217" s="355"/>
    </row>
    <row r="218" spans="1:19" ht="31.5">
      <c r="A218" s="356">
        <v>217</v>
      </c>
      <c r="B218" s="357" t="s">
        <v>173</v>
      </c>
      <c r="C218" s="358" t="s">
        <v>337</v>
      </c>
      <c r="D218" s="359">
        <v>20</v>
      </c>
      <c r="E218" s="360">
        <v>0</v>
      </c>
      <c r="F218" s="361"/>
      <c r="G218" s="362">
        <v>0</v>
      </c>
      <c r="H218" s="361">
        <v>0</v>
      </c>
      <c r="I218" s="363"/>
      <c r="J218" s="364"/>
      <c r="K218" s="355"/>
      <c r="L218" s="355"/>
      <c r="M218" s="355"/>
      <c r="N218" s="355"/>
      <c r="O218" s="355"/>
      <c r="P218" s="355"/>
      <c r="Q218" s="355"/>
      <c r="R218" s="355"/>
      <c r="S218" s="355"/>
    </row>
    <row r="219" spans="1:19" ht="18.75">
      <c r="A219" s="356">
        <v>218</v>
      </c>
      <c r="B219" s="357" t="s">
        <v>215</v>
      </c>
      <c r="C219" s="358" t="s">
        <v>305</v>
      </c>
      <c r="D219" s="359">
        <v>20</v>
      </c>
      <c r="E219" s="360">
        <v>0</v>
      </c>
      <c r="F219" s="361"/>
      <c r="G219" s="362">
        <v>0</v>
      </c>
      <c r="H219" s="361">
        <v>0</v>
      </c>
      <c r="I219" s="363"/>
      <c r="J219" s="364"/>
      <c r="K219" s="355"/>
      <c r="L219" s="355"/>
      <c r="M219" s="355"/>
      <c r="N219" s="355"/>
      <c r="O219" s="355"/>
      <c r="P219" s="355"/>
      <c r="Q219" s="355"/>
      <c r="R219" s="355"/>
      <c r="S219" s="355"/>
    </row>
    <row r="220" spans="1:19" ht="31.5">
      <c r="A220" s="356">
        <v>219</v>
      </c>
      <c r="B220" s="357" t="s">
        <v>816</v>
      </c>
      <c r="C220" s="358" t="s">
        <v>337</v>
      </c>
      <c r="D220" s="359">
        <v>2</v>
      </c>
      <c r="E220" s="360">
        <v>0</v>
      </c>
      <c r="F220" s="361"/>
      <c r="G220" s="362">
        <v>0</v>
      </c>
      <c r="H220" s="361">
        <v>0</v>
      </c>
      <c r="I220" s="363"/>
      <c r="J220" s="364"/>
      <c r="K220" s="355"/>
      <c r="L220" s="355"/>
      <c r="M220" s="355"/>
      <c r="N220" s="355"/>
      <c r="O220" s="355"/>
      <c r="P220" s="355"/>
      <c r="Q220" s="355"/>
      <c r="R220" s="355"/>
      <c r="S220" s="355"/>
    </row>
    <row r="221" spans="1:19" ht="18.75">
      <c r="A221" s="356">
        <v>220</v>
      </c>
      <c r="B221" s="357" t="s">
        <v>175</v>
      </c>
      <c r="C221" s="358" t="s">
        <v>304</v>
      </c>
      <c r="D221" s="359">
        <v>16</v>
      </c>
      <c r="E221" s="360">
        <v>0</v>
      </c>
      <c r="F221" s="361"/>
      <c r="G221" s="362">
        <v>0</v>
      </c>
      <c r="H221" s="361">
        <v>0</v>
      </c>
      <c r="I221" s="363"/>
      <c r="J221" s="364"/>
      <c r="K221" s="355"/>
      <c r="L221" s="355"/>
      <c r="M221" s="355"/>
      <c r="N221" s="355"/>
      <c r="O221" s="355"/>
      <c r="P221" s="355"/>
      <c r="Q221" s="355"/>
      <c r="R221" s="355"/>
      <c r="S221" s="355"/>
    </row>
    <row r="222" spans="1:19" ht="18.75">
      <c r="A222" s="356">
        <v>221</v>
      </c>
      <c r="B222" s="357" t="s">
        <v>176</v>
      </c>
      <c r="C222" s="358" t="s">
        <v>304</v>
      </c>
      <c r="D222" s="359">
        <v>8</v>
      </c>
      <c r="E222" s="360">
        <v>0</v>
      </c>
      <c r="F222" s="361"/>
      <c r="G222" s="362">
        <v>0</v>
      </c>
      <c r="H222" s="361">
        <v>0</v>
      </c>
      <c r="I222" s="363"/>
      <c r="J222" s="364"/>
      <c r="K222" s="355"/>
      <c r="L222" s="355"/>
      <c r="M222" s="355"/>
      <c r="N222" s="355"/>
      <c r="O222" s="355"/>
      <c r="P222" s="355"/>
      <c r="Q222" s="355"/>
      <c r="R222" s="355"/>
      <c r="S222" s="355"/>
    </row>
    <row r="223" spans="1:19" ht="18.75">
      <c r="A223" s="356">
        <v>222</v>
      </c>
      <c r="B223" s="357" t="s">
        <v>177</v>
      </c>
      <c r="C223" s="358" t="s">
        <v>305</v>
      </c>
      <c r="D223" s="359">
        <v>700</v>
      </c>
      <c r="E223" s="360">
        <v>3751</v>
      </c>
      <c r="F223" s="365">
        <v>600.16</v>
      </c>
      <c r="G223" s="362">
        <v>4351.16</v>
      </c>
      <c r="H223" s="361">
        <v>3045812</v>
      </c>
      <c r="I223" s="363" t="s">
        <v>510</v>
      </c>
      <c r="J223" s="364" t="s">
        <v>511</v>
      </c>
      <c r="K223" s="355"/>
      <c r="L223" s="355"/>
      <c r="M223" s="355"/>
      <c r="N223" s="355"/>
      <c r="O223" s="355"/>
      <c r="P223" s="355"/>
      <c r="Q223" s="355"/>
      <c r="R223" s="355"/>
      <c r="S223" s="355"/>
    </row>
    <row r="224" spans="1:19" ht="18.75">
      <c r="A224" s="356">
        <v>223</v>
      </c>
      <c r="B224" s="378" t="s">
        <v>817</v>
      </c>
      <c r="C224" s="358" t="s">
        <v>305</v>
      </c>
      <c r="D224" s="359">
        <v>4</v>
      </c>
      <c r="E224" s="360">
        <v>0</v>
      </c>
      <c r="F224" s="361"/>
      <c r="G224" s="362">
        <v>0</v>
      </c>
      <c r="H224" s="361">
        <v>0</v>
      </c>
      <c r="I224" s="363"/>
      <c r="J224" s="364"/>
      <c r="K224" s="355"/>
      <c r="L224" s="355"/>
      <c r="M224" s="355"/>
      <c r="N224" s="355"/>
      <c r="O224" s="355"/>
      <c r="P224" s="355"/>
      <c r="Q224" s="355"/>
      <c r="R224" s="355"/>
      <c r="S224" s="355"/>
    </row>
    <row r="225" spans="1:19" ht="18.75">
      <c r="A225" s="356">
        <v>224</v>
      </c>
      <c r="B225" s="357" t="s">
        <v>178</v>
      </c>
      <c r="C225" s="358" t="s">
        <v>305</v>
      </c>
      <c r="D225" s="359">
        <v>120</v>
      </c>
      <c r="E225" s="360">
        <v>513</v>
      </c>
      <c r="F225" s="365">
        <v>82.08</v>
      </c>
      <c r="G225" s="362">
        <v>595.08000000000004</v>
      </c>
      <c r="H225" s="361">
        <v>71409.600000000006</v>
      </c>
      <c r="I225" s="363" t="s">
        <v>1312</v>
      </c>
      <c r="J225" s="364" t="s">
        <v>1348</v>
      </c>
      <c r="K225" s="355"/>
      <c r="L225" s="355"/>
      <c r="M225" s="355"/>
      <c r="N225" s="355"/>
      <c r="O225" s="355"/>
      <c r="P225" s="355"/>
      <c r="Q225" s="355"/>
      <c r="R225" s="355"/>
      <c r="S225" s="355"/>
    </row>
    <row r="226" spans="1:19" ht="18.75">
      <c r="A226" s="356">
        <v>225</v>
      </c>
      <c r="B226" s="357" t="s">
        <v>179</v>
      </c>
      <c r="C226" s="358" t="s">
        <v>305</v>
      </c>
      <c r="D226" s="359">
        <v>4</v>
      </c>
      <c r="E226" s="360">
        <v>150000</v>
      </c>
      <c r="F226" s="371"/>
      <c r="G226" s="362">
        <v>150000</v>
      </c>
      <c r="H226" s="361">
        <v>600000</v>
      </c>
      <c r="I226" s="363" t="s">
        <v>513</v>
      </c>
      <c r="J226" s="364" t="s">
        <v>514</v>
      </c>
      <c r="K226" s="355"/>
      <c r="L226" s="355"/>
      <c r="M226" s="355"/>
      <c r="N226" s="355"/>
      <c r="O226" s="355"/>
      <c r="P226" s="355"/>
      <c r="Q226" s="355"/>
      <c r="R226" s="355"/>
      <c r="S226" s="355"/>
    </row>
    <row r="227" spans="1:19" s="370" customFormat="1" ht="18.75">
      <c r="A227" s="356">
        <v>226</v>
      </c>
      <c r="B227" s="357" t="s">
        <v>180</v>
      </c>
      <c r="C227" s="358" t="s">
        <v>339</v>
      </c>
      <c r="D227" s="359">
        <v>4</v>
      </c>
      <c r="E227" s="360">
        <v>0</v>
      </c>
      <c r="F227" s="361"/>
      <c r="G227" s="362">
        <v>0</v>
      </c>
      <c r="H227" s="361">
        <v>0</v>
      </c>
      <c r="I227" s="367"/>
      <c r="J227" s="368"/>
      <c r="K227" s="369"/>
      <c r="L227" s="369"/>
      <c r="M227" s="369"/>
      <c r="N227" s="369"/>
      <c r="O227" s="369"/>
      <c r="P227" s="369"/>
      <c r="Q227" s="369"/>
      <c r="R227" s="369"/>
      <c r="S227" s="369"/>
    </row>
    <row r="228" spans="1:19" s="370" customFormat="1" ht="18.75">
      <c r="A228" s="356">
        <v>227</v>
      </c>
      <c r="B228" s="357" t="s">
        <v>181</v>
      </c>
      <c r="C228" s="358" t="s">
        <v>305</v>
      </c>
      <c r="D228" s="359">
        <v>200</v>
      </c>
      <c r="E228" s="360">
        <v>0</v>
      </c>
      <c r="F228" s="361"/>
      <c r="G228" s="362">
        <v>0</v>
      </c>
      <c r="H228" s="361">
        <v>0</v>
      </c>
      <c r="I228" s="367"/>
      <c r="J228" s="368"/>
      <c r="K228" s="369"/>
      <c r="L228" s="369"/>
      <c r="M228" s="369"/>
      <c r="N228" s="369"/>
      <c r="O228" s="369"/>
      <c r="P228" s="369"/>
      <c r="Q228" s="369"/>
      <c r="R228" s="369"/>
      <c r="S228" s="369"/>
    </row>
    <row r="229" spans="1:19" s="404" customFormat="1" ht="18.75">
      <c r="A229" s="356">
        <v>228</v>
      </c>
      <c r="B229" s="357" t="s">
        <v>185</v>
      </c>
      <c r="C229" s="358" t="s">
        <v>305</v>
      </c>
      <c r="D229" s="359">
        <v>12</v>
      </c>
      <c r="E229" s="360">
        <v>176026</v>
      </c>
      <c r="F229" s="365">
        <v>28164.16</v>
      </c>
      <c r="G229" s="362">
        <v>204190.16</v>
      </c>
      <c r="H229" s="361">
        <v>2450281.92</v>
      </c>
      <c r="I229" s="400" t="s">
        <v>459</v>
      </c>
      <c r="J229" s="392" t="s">
        <v>1349</v>
      </c>
      <c r="K229" s="401"/>
      <c r="L229" s="401"/>
      <c r="M229" s="401"/>
      <c r="N229" s="401"/>
      <c r="O229" s="401"/>
      <c r="P229" s="401"/>
      <c r="Q229" s="401"/>
      <c r="R229" s="401"/>
      <c r="S229" s="401"/>
    </row>
    <row r="230" spans="1:19" ht="18.75">
      <c r="A230" s="356">
        <v>229</v>
      </c>
      <c r="B230" s="357" t="s">
        <v>182</v>
      </c>
      <c r="C230" s="358" t="s">
        <v>305</v>
      </c>
      <c r="D230" s="359">
        <v>40</v>
      </c>
      <c r="E230" s="360">
        <v>3501</v>
      </c>
      <c r="F230" s="365">
        <v>560.16</v>
      </c>
      <c r="G230" s="362">
        <v>4061.16</v>
      </c>
      <c r="H230" s="361">
        <v>162446.39999999999</v>
      </c>
      <c r="I230" s="363" t="s">
        <v>497</v>
      </c>
      <c r="J230" s="364" t="s">
        <v>515</v>
      </c>
      <c r="K230" s="355"/>
      <c r="L230" s="355"/>
      <c r="M230" s="355"/>
      <c r="N230" s="355"/>
      <c r="O230" s="355"/>
      <c r="P230" s="355"/>
      <c r="Q230" s="355"/>
      <c r="R230" s="355"/>
      <c r="S230" s="355"/>
    </row>
    <row r="231" spans="1:19" ht="18.75">
      <c r="A231" s="356">
        <v>230</v>
      </c>
      <c r="B231" s="357" t="s">
        <v>183</v>
      </c>
      <c r="C231" s="358" t="s">
        <v>305</v>
      </c>
      <c r="D231" s="359">
        <v>4</v>
      </c>
      <c r="E231" s="360">
        <v>0</v>
      </c>
      <c r="F231" s="361"/>
      <c r="G231" s="362">
        <v>0</v>
      </c>
      <c r="H231" s="361">
        <v>0</v>
      </c>
      <c r="I231" s="363"/>
      <c r="J231" s="364"/>
      <c r="K231" s="355"/>
      <c r="L231" s="355"/>
      <c r="M231" s="355"/>
      <c r="N231" s="355"/>
      <c r="O231" s="355"/>
      <c r="P231" s="355"/>
      <c r="Q231" s="355"/>
      <c r="R231" s="355"/>
      <c r="S231" s="355"/>
    </row>
    <row r="232" spans="1:19" ht="18.75">
      <c r="A232" s="356">
        <v>231</v>
      </c>
      <c r="B232" s="357" t="s">
        <v>184</v>
      </c>
      <c r="C232" s="358" t="s">
        <v>305</v>
      </c>
      <c r="D232" s="359">
        <v>4</v>
      </c>
      <c r="E232" s="360">
        <v>0</v>
      </c>
      <c r="F232" s="371"/>
      <c r="G232" s="362">
        <v>0</v>
      </c>
      <c r="H232" s="361">
        <v>0</v>
      </c>
      <c r="I232" s="363"/>
      <c r="J232" s="364"/>
      <c r="K232" s="355"/>
      <c r="L232" s="355"/>
      <c r="M232" s="355"/>
      <c r="N232" s="355"/>
      <c r="O232" s="355"/>
      <c r="P232" s="355"/>
      <c r="Q232" s="355"/>
      <c r="R232" s="355"/>
      <c r="S232" s="355"/>
    </row>
    <row r="233" spans="1:19" s="406" customFormat="1" ht="18.75">
      <c r="A233" s="356">
        <v>232</v>
      </c>
      <c r="B233" s="357" t="s">
        <v>187</v>
      </c>
      <c r="C233" s="358" t="s">
        <v>305</v>
      </c>
      <c r="D233" s="359">
        <v>12</v>
      </c>
      <c r="E233" s="360">
        <v>176026</v>
      </c>
      <c r="F233" s="365">
        <v>28164.16</v>
      </c>
      <c r="G233" s="362">
        <v>204190.16</v>
      </c>
      <c r="H233" s="361">
        <v>2450281.92</v>
      </c>
      <c r="I233" s="400" t="s">
        <v>459</v>
      </c>
      <c r="J233" s="392" t="s">
        <v>1349</v>
      </c>
      <c r="K233" s="405"/>
      <c r="L233" s="405"/>
      <c r="M233" s="405"/>
      <c r="N233" s="405"/>
      <c r="O233" s="405"/>
      <c r="P233" s="405"/>
      <c r="Q233" s="405"/>
      <c r="R233" s="405"/>
      <c r="S233" s="405"/>
    </row>
    <row r="234" spans="1:19" s="387" customFormat="1" ht="18.75">
      <c r="A234" s="356">
        <v>233</v>
      </c>
      <c r="B234" s="357" t="s">
        <v>189</v>
      </c>
      <c r="C234" s="358" t="s">
        <v>305</v>
      </c>
      <c r="D234" s="359">
        <v>12</v>
      </c>
      <c r="E234" s="360">
        <v>176026</v>
      </c>
      <c r="F234" s="365">
        <v>28164.16</v>
      </c>
      <c r="G234" s="362">
        <v>204190.16</v>
      </c>
      <c r="H234" s="361">
        <v>2450281.92</v>
      </c>
      <c r="I234" s="400" t="s">
        <v>459</v>
      </c>
      <c r="J234" s="392" t="s">
        <v>1349</v>
      </c>
      <c r="K234" s="386"/>
      <c r="L234" s="386"/>
      <c r="M234" s="386"/>
      <c r="N234" s="386"/>
      <c r="O234" s="386"/>
      <c r="P234" s="386"/>
      <c r="Q234" s="386"/>
      <c r="R234" s="386"/>
      <c r="S234" s="386"/>
    </row>
    <row r="235" spans="1:19" s="387" customFormat="1" ht="18.75">
      <c r="A235" s="356">
        <v>234</v>
      </c>
      <c r="B235" s="357" t="s">
        <v>190</v>
      </c>
      <c r="C235" s="358" t="s">
        <v>305</v>
      </c>
      <c r="D235" s="359">
        <v>12</v>
      </c>
      <c r="E235" s="360">
        <v>176026</v>
      </c>
      <c r="F235" s="365">
        <v>28164.16</v>
      </c>
      <c r="G235" s="362">
        <v>204190.16</v>
      </c>
      <c r="H235" s="361">
        <v>2450281.92</v>
      </c>
      <c r="I235" s="400" t="s">
        <v>459</v>
      </c>
      <c r="J235" s="392" t="s">
        <v>1349</v>
      </c>
      <c r="K235" s="386"/>
      <c r="L235" s="386"/>
      <c r="M235" s="386"/>
      <c r="N235" s="386"/>
      <c r="O235" s="386"/>
      <c r="P235" s="386"/>
      <c r="Q235" s="386"/>
      <c r="R235" s="386"/>
      <c r="S235" s="386"/>
    </row>
    <row r="236" spans="1:19" s="370" customFormat="1" ht="18.75">
      <c r="A236" s="356">
        <v>235</v>
      </c>
      <c r="B236" s="357" t="s">
        <v>191</v>
      </c>
      <c r="C236" s="358" t="s">
        <v>305</v>
      </c>
      <c r="D236" s="359">
        <v>12</v>
      </c>
      <c r="E236" s="360">
        <v>176026</v>
      </c>
      <c r="F236" s="365">
        <v>28164.16</v>
      </c>
      <c r="G236" s="362">
        <v>204190.16</v>
      </c>
      <c r="H236" s="361">
        <v>2450281.92</v>
      </c>
      <c r="I236" s="400" t="s">
        <v>459</v>
      </c>
      <c r="J236" s="392" t="s">
        <v>1349</v>
      </c>
      <c r="K236" s="369"/>
      <c r="L236" s="369"/>
      <c r="M236" s="369"/>
      <c r="N236" s="369"/>
      <c r="O236" s="369"/>
      <c r="P236" s="369"/>
      <c r="Q236" s="369"/>
      <c r="R236" s="369"/>
      <c r="S236" s="369"/>
    </row>
    <row r="237" spans="1:19" s="370" customFormat="1" ht="18.75">
      <c r="A237" s="356">
        <v>236</v>
      </c>
      <c r="B237" s="357" t="s">
        <v>192</v>
      </c>
      <c r="C237" s="358" t="s">
        <v>305</v>
      </c>
      <c r="D237" s="359">
        <v>12</v>
      </c>
      <c r="E237" s="360">
        <v>176026</v>
      </c>
      <c r="F237" s="365">
        <v>28164.16</v>
      </c>
      <c r="G237" s="362">
        <v>204190.16</v>
      </c>
      <c r="H237" s="361">
        <v>2450281.92</v>
      </c>
      <c r="I237" s="400" t="s">
        <v>459</v>
      </c>
      <c r="J237" s="392" t="s">
        <v>1349</v>
      </c>
      <c r="K237" s="369"/>
      <c r="L237" s="369"/>
      <c r="M237" s="369"/>
      <c r="N237" s="369"/>
      <c r="O237" s="369"/>
      <c r="P237" s="369"/>
      <c r="Q237" s="369"/>
      <c r="R237" s="369"/>
      <c r="S237" s="369"/>
    </row>
    <row r="238" spans="1:19" s="370" customFormat="1" ht="18.75">
      <c r="A238" s="356">
        <v>237</v>
      </c>
      <c r="B238" s="357" t="s">
        <v>193</v>
      </c>
      <c r="C238" s="358" t="s">
        <v>305</v>
      </c>
      <c r="D238" s="359">
        <v>12</v>
      </c>
      <c r="E238" s="360">
        <v>0</v>
      </c>
      <c r="F238" s="399"/>
      <c r="G238" s="362">
        <v>0</v>
      </c>
      <c r="H238" s="361"/>
      <c r="I238" s="400"/>
      <c r="J238" s="392"/>
      <c r="K238" s="369"/>
      <c r="L238" s="369"/>
      <c r="M238" s="369"/>
      <c r="N238" s="369"/>
      <c r="O238" s="369"/>
      <c r="P238" s="369"/>
      <c r="Q238" s="369"/>
      <c r="R238" s="369"/>
      <c r="S238" s="369"/>
    </row>
    <row r="239" spans="1:19" s="370" customFormat="1" ht="18.75">
      <c r="A239" s="356">
        <v>238</v>
      </c>
      <c r="B239" s="357" t="s">
        <v>186</v>
      </c>
      <c r="C239" s="358" t="s">
        <v>305</v>
      </c>
      <c r="D239" s="359">
        <v>12</v>
      </c>
      <c r="E239" s="360">
        <v>176026</v>
      </c>
      <c r="F239" s="365">
        <v>28164.16</v>
      </c>
      <c r="G239" s="362">
        <v>204190.16</v>
      </c>
      <c r="H239" s="361">
        <v>2450281.92</v>
      </c>
      <c r="I239" s="400" t="s">
        <v>459</v>
      </c>
      <c r="J239" s="392" t="s">
        <v>1349</v>
      </c>
      <c r="K239" s="369"/>
      <c r="L239" s="369"/>
      <c r="M239" s="369"/>
      <c r="N239" s="369"/>
      <c r="O239" s="369"/>
      <c r="P239" s="369"/>
      <c r="Q239" s="369"/>
      <c r="R239" s="369"/>
      <c r="S239" s="369"/>
    </row>
    <row r="240" spans="1:19" s="370" customFormat="1" ht="18.75">
      <c r="A240" s="356">
        <v>239</v>
      </c>
      <c r="B240" s="357" t="s">
        <v>188</v>
      </c>
      <c r="C240" s="358" t="s">
        <v>305</v>
      </c>
      <c r="D240" s="359">
        <v>12</v>
      </c>
      <c r="E240" s="360">
        <v>176026</v>
      </c>
      <c r="F240" s="365">
        <v>28164.16</v>
      </c>
      <c r="G240" s="362">
        <v>204190.16</v>
      </c>
      <c r="H240" s="361">
        <v>2450281.92</v>
      </c>
      <c r="I240" s="400" t="s">
        <v>459</v>
      </c>
      <c r="J240" s="392" t="s">
        <v>1349</v>
      </c>
      <c r="K240" s="369"/>
      <c r="L240" s="369"/>
      <c r="M240" s="369"/>
      <c r="N240" s="369"/>
      <c r="O240" s="369"/>
      <c r="P240" s="369"/>
      <c r="Q240" s="369"/>
      <c r="R240" s="369"/>
      <c r="S240" s="369"/>
    </row>
    <row r="241" spans="1:19" s="370" customFormat="1" ht="18.75">
      <c r="A241" s="356">
        <v>240</v>
      </c>
      <c r="B241" s="357" t="s">
        <v>194</v>
      </c>
      <c r="C241" s="358" t="s">
        <v>305</v>
      </c>
      <c r="D241" s="359">
        <v>80</v>
      </c>
      <c r="E241" s="360">
        <v>0</v>
      </c>
      <c r="F241" s="371"/>
      <c r="G241" s="362">
        <v>0</v>
      </c>
      <c r="H241" s="361">
        <v>0</v>
      </c>
      <c r="I241" s="367"/>
      <c r="J241" s="368"/>
      <c r="K241" s="369"/>
      <c r="L241" s="369"/>
      <c r="M241" s="369"/>
      <c r="N241" s="369"/>
      <c r="O241" s="369"/>
      <c r="P241" s="369"/>
      <c r="Q241" s="369"/>
      <c r="R241" s="369"/>
      <c r="S241" s="369"/>
    </row>
    <row r="242" spans="1:19" s="370" customFormat="1" ht="18.75">
      <c r="A242" s="356">
        <v>241</v>
      </c>
      <c r="B242" s="357" t="s">
        <v>818</v>
      </c>
      <c r="C242" s="358" t="s">
        <v>305</v>
      </c>
      <c r="D242" s="359">
        <v>40</v>
      </c>
      <c r="E242" s="360">
        <v>0</v>
      </c>
      <c r="F242" s="371"/>
      <c r="G242" s="362">
        <v>0</v>
      </c>
      <c r="H242" s="361">
        <v>0</v>
      </c>
      <c r="I242" s="367"/>
      <c r="J242" s="368"/>
      <c r="K242" s="369"/>
      <c r="L242" s="369"/>
      <c r="M242" s="369"/>
      <c r="N242" s="369"/>
      <c r="O242" s="369"/>
      <c r="P242" s="369"/>
      <c r="Q242" s="369"/>
      <c r="R242" s="369"/>
      <c r="S242" s="369"/>
    </row>
    <row r="243" spans="1:19" s="370" customFormat="1" ht="18.75">
      <c r="A243" s="356">
        <v>242</v>
      </c>
      <c r="B243" s="357" t="s">
        <v>195</v>
      </c>
      <c r="C243" s="358" t="s">
        <v>305</v>
      </c>
      <c r="D243" s="359">
        <v>200</v>
      </c>
      <c r="E243" s="360">
        <v>1501</v>
      </c>
      <c r="F243" s="365">
        <v>240.16</v>
      </c>
      <c r="G243" s="362">
        <v>1741.16</v>
      </c>
      <c r="H243" s="361">
        <v>348232</v>
      </c>
      <c r="I243" s="367" t="s">
        <v>1312</v>
      </c>
      <c r="J243" s="368" t="s">
        <v>1350</v>
      </c>
      <c r="K243" s="369"/>
      <c r="L243" s="369"/>
      <c r="M243" s="369"/>
      <c r="N243" s="369"/>
      <c r="O243" s="369"/>
      <c r="P243" s="369"/>
      <c r="Q243" s="369"/>
      <c r="R243" s="369"/>
      <c r="S243" s="369"/>
    </row>
    <row r="244" spans="1:19" s="370" customFormat="1" ht="18.75">
      <c r="A244" s="356">
        <v>243</v>
      </c>
      <c r="B244" s="357" t="s">
        <v>196</v>
      </c>
      <c r="C244" s="358" t="s">
        <v>305</v>
      </c>
      <c r="D244" s="359">
        <v>80</v>
      </c>
      <c r="E244" s="360">
        <v>1501</v>
      </c>
      <c r="F244" s="365">
        <v>240.16</v>
      </c>
      <c r="G244" s="362">
        <v>1741.16</v>
      </c>
      <c r="H244" s="361">
        <v>139292.80000000002</v>
      </c>
      <c r="I244" s="367" t="s">
        <v>1312</v>
      </c>
      <c r="J244" s="368" t="s">
        <v>1350</v>
      </c>
      <c r="K244" s="369"/>
      <c r="L244" s="369"/>
      <c r="M244" s="369"/>
      <c r="N244" s="369"/>
      <c r="O244" s="369"/>
      <c r="P244" s="369"/>
      <c r="Q244" s="369"/>
      <c r="R244" s="369"/>
      <c r="S244" s="369"/>
    </row>
    <row r="245" spans="1:19" s="370" customFormat="1" ht="18.75">
      <c r="A245" s="356">
        <v>244</v>
      </c>
      <c r="B245" s="357" t="s">
        <v>197</v>
      </c>
      <c r="C245" s="358" t="s">
        <v>305</v>
      </c>
      <c r="D245" s="359">
        <v>60</v>
      </c>
      <c r="E245" s="360">
        <v>3501</v>
      </c>
      <c r="F245" s="365">
        <v>560.16</v>
      </c>
      <c r="G245" s="362">
        <v>4061.16</v>
      </c>
      <c r="H245" s="361">
        <v>243669.59999999998</v>
      </c>
      <c r="I245" s="363" t="s">
        <v>497</v>
      </c>
      <c r="J245" s="364" t="s">
        <v>515</v>
      </c>
      <c r="K245" s="369"/>
      <c r="L245" s="369"/>
      <c r="M245" s="369"/>
      <c r="N245" s="369"/>
      <c r="O245" s="369"/>
      <c r="P245" s="369"/>
      <c r="Q245" s="369"/>
      <c r="R245" s="369"/>
      <c r="S245" s="369"/>
    </row>
    <row r="246" spans="1:19" s="370" customFormat="1" ht="18.75">
      <c r="A246" s="356">
        <v>245</v>
      </c>
      <c r="B246" s="357" t="s">
        <v>201</v>
      </c>
      <c r="C246" s="358" t="s">
        <v>305</v>
      </c>
      <c r="D246" s="359">
        <v>60</v>
      </c>
      <c r="E246" s="360">
        <v>3501</v>
      </c>
      <c r="F246" s="365">
        <v>560.16</v>
      </c>
      <c r="G246" s="362">
        <v>4061.16</v>
      </c>
      <c r="H246" s="361">
        <v>243669.59999999998</v>
      </c>
      <c r="I246" s="367" t="s">
        <v>497</v>
      </c>
      <c r="J246" s="368" t="s">
        <v>517</v>
      </c>
      <c r="K246" s="369"/>
      <c r="L246" s="369"/>
      <c r="M246" s="369"/>
      <c r="N246" s="369"/>
      <c r="O246" s="369"/>
      <c r="P246" s="369"/>
      <c r="Q246" s="369"/>
      <c r="R246" s="369"/>
      <c r="S246" s="369"/>
    </row>
    <row r="247" spans="1:19" s="370" customFormat="1" ht="18.75">
      <c r="A247" s="356">
        <v>246</v>
      </c>
      <c r="B247" s="357" t="s">
        <v>198</v>
      </c>
      <c r="C247" s="358" t="s">
        <v>305</v>
      </c>
      <c r="D247" s="359">
        <v>20</v>
      </c>
      <c r="E247" s="360">
        <v>3501</v>
      </c>
      <c r="F247" s="365">
        <v>560.16</v>
      </c>
      <c r="G247" s="362">
        <v>4061.16</v>
      </c>
      <c r="H247" s="361">
        <v>81223.199999999997</v>
      </c>
      <c r="I247" s="367" t="s">
        <v>497</v>
      </c>
      <c r="J247" s="368" t="s">
        <v>517</v>
      </c>
      <c r="K247" s="369"/>
      <c r="L247" s="369"/>
      <c r="M247" s="369"/>
      <c r="N247" s="369"/>
      <c r="O247" s="369"/>
      <c r="P247" s="369"/>
      <c r="Q247" s="369"/>
      <c r="R247" s="369"/>
      <c r="S247" s="369"/>
    </row>
    <row r="248" spans="1:19" s="370" customFormat="1" ht="18.75">
      <c r="A248" s="356">
        <v>247</v>
      </c>
      <c r="B248" s="357" t="s">
        <v>199</v>
      </c>
      <c r="C248" s="358" t="s">
        <v>305</v>
      </c>
      <c r="D248" s="359">
        <v>20</v>
      </c>
      <c r="E248" s="360">
        <v>3501</v>
      </c>
      <c r="F248" s="365">
        <v>560.16</v>
      </c>
      <c r="G248" s="362">
        <v>4061.16</v>
      </c>
      <c r="H248" s="361">
        <v>81223.199999999997</v>
      </c>
      <c r="I248" s="367" t="s">
        <v>497</v>
      </c>
      <c r="J248" s="368" t="s">
        <v>517</v>
      </c>
      <c r="K248" s="369"/>
      <c r="L248" s="369"/>
      <c r="M248" s="369"/>
      <c r="N248" s="369"/>
      <c r="O248" s="369"/>
      <c r="P248" s="369"/>
      <c r="Q248" s="369"/>
      <c r="R248" s="369"/>
      <c r="S248" s="369"/>
    </row>
    <row r="249" spans="1:19" s="370" customFormat="1" ht="18.75">
      <c r="A249" s="356">
        <v>248</v>
      </c>
      <c r="B249" s="357" t="s">
        <v>202</v>
      </c>
      <c r="C249" s="358" t="s">
        <v>305</v>
      </c>
      <c r="D249" s="359">
        <v>40</v>
      </c>
      <c r="E249" s="360">
        <v>3501</v>
      </c>
      <c r="F249" s="365">
        <v>560.16</v>
      </c>
      <c r="G249" s="362">
        <v>4061.16</v>
      </c>
      <c r="H249" s="361">
        <v>162446.39999999999</v>
      </c>
      <c r="I249" s="367" t="s">
        <v>497</v>
      </c>
      <c r="J249" s="368" t="s">
        <v>517</v>
      </c>
      <c r="K249" s="369"/>
      <c r="L249" s="369"/>
      <c r="M249" s="369"/>
      <c r="N249" s="369"/>
      <c r="O249" s="369"/>
      <c r="P249" s="369"/>
      <c r="Q249" s="369"/>
      <c r="R249" s="369"/>
      <c r="S249" s="369"/>
    </row>
    <row r="250" spans="1:19" ht="18.75">
      <c r="A250" s="356">
        <v>249</v>
      </c>
      <c r="B250" s="357" t="s">
        <v>203</v>
      </c>
      <c r="C250" s="358" t="s">
        <v>305</v>
      </c>
      <c r="D250" s="359">
        <v>40</v>
      </c>
      <c r="E250" s="360">
        <v>3501</v>
      </c>
      <c r="F250" s="365">
        <v>560.16</v>
      </c>
      <c r="G250" s="362">
        <v>4061.16</v>
      </c>
      <c r="H250" s="361">
        <v>162446.39999999999</v>
      </c>
      <c r="I250" s="367" t="s">
        <v>497</v>
      </c>
      <c r="J250" s="368" t="s">
        <v>517</v>
      </c>
      <c r="K250" s="355"/>
      <c r="L250" s="355"/>
      <c r="M250" s="355"/>
      <c r="N250" s="355"/>
      <c r="O250" s="355"/>
      <c r="P250" s="355"/>
      <c r="Q250" s="355"/>
      <c r="R250" s="355"/>
      <c r="S250" s="355"/>
    </row>
    <row r="251" spans="1:19" ht="18.75">
      <c r="A251" s="356">
        <v>250</v>
      </c>
      <c r="B251" s="357" t="s">
        <v>200</v>
      </c>
      <c r="C251" s="358" t="s">
        <v>305</v>
      </c>
      <c r="D251" s="359">
        <v>32</v>
      </c>
      <c r="E251" s="360">
        <v>3501</v>
      </c>
      <c r="F251" s="365">
        <v>560.16</v>
      </c>
      <c r="G251" s="362">
        <v>4061.16</v>
      </c>
      <c r="H251" s="361">
        <v>129957.12</v>
      </c>
      <c r="I251" s="367" t="s">
        <v>497</v>
      </c>
      <c r="J251" s="368" t="s">
        <v>517</v>
      </c>
      <c r="K251" s="355"/>
      <c r="L251" s="355"/>
      <c r="M251" s="355"/>
      <c r="N251" s="355"/>
      <c r="O251" s="355"/>
      <c r="P251" s="355"/>
      <c r="Q251" s="355"/>
      <c r="R251" s="355"/>
      <c r="S251" s="355"/>
    </row>
    <row r="252" spans="1:19" ht="18.75">
      <c r="A252" s="356">
        <v>251</v>
      </c>
      <c r="B252" s="357" t="s">
        <v>204</v>
      </c>
      <c r="C252" s="358" t="s">
        <v>305</v>
      </c>
      <c r="D252" s="359">
        <v>600</v>
      </c>
      <c r="E252" s="360">
        <v>2153</v>
      </c>
      <c r="F252" s="365">
        <v>344.48</v>
      </c>
      <c r="G252" s="362">
        <v>2497.48</v>
      </c>
      <c r="H252" s="361">
        <v>1498488</v>
      </c>
      <c r="I252" s="363" t="s">
        <v>1312</v>
      </c>
      <c r="J252" s="364" t="s">
        <v>1351</v>
      </c>
      <c r="K252" s="355"/>
      <c r="L252" s="355"/>
      <c r="M252" s="355"/>
      <c r="N252" s="355"/>
      <c r="O252" s="355"/>
      <c r="P252" s="355"/>
      <c r="Q252" s="355"/>
      <c r="R252" s="355"/>
      <c r="S252" s="355"/>
    </row>
    <row r="253" spans="1:19" ht="18.75">
      <c r="A253" s="356">
        <v>252</v>
      </c>
      <c r="B253" s="357" t="s">
        <v>205</v>
      </c>
      <c r="C253" s="358" t="s">
        <v>305</v>
      </c>
      <c r="D253" s="359">
        <v>400</v>
      </c>
      <c r="E253" s="360">
        <v>2153</v>
      </c>
      <c r="F253" s="365">
        <v>344.48</v>
      </c>
      <c r="G253" s="362">
        <v>2497.48</v>
      </c>
      <c r="H253" s="361">
        <v>998992</v>
      </c>
      <c r="I253" s="363" t="s">
        <v>1312</v>
      </c>
      <c r="J253" s="364" t="s">
        <v>1351</v>
      </c>
      <c r="K253" s="355"/>
      <c r="L253" s="355"/>
      <c r="M253" s="355"/>
      <c r="N253" s="355"/>
      <c r="O253" s="355"/>
      <c r="P253" s="355"/>
      <c r="Q253" s="355"/>
      <c r="R253" s="355"/>
      <c r="S253" s="355"/>
    </row>
    <row r="254" spans="1:19" s="370" customFormat="1" ht="18.75">
      <c r="A254" s="356">
        <v>253</v>
      </c>
      <c r="B254" s="357" t="s">
        <v>206</v>
      </c>
      <c r="C254" s="358" t="s">
        <v>305</v>
      </c>
      <c r="D254" s="359">
        <v>48</v>
      </c>
      <c r="E254" s="360">
        <v>0</v>
      </c>
      <c r="F254" s="371"/>
      <c r="G254" s="362">
        <v>0</v>
      </c>
      <c r="H254" s="361">
        <v>0</v>
      </c>
      <c r="I254" s="367"/>
      <c r="J254" s="368"/>
      <c r="K254" s="369"/>
      <c r="L254" s="369"/>
      <c r="M254" s="369"/>
      <c r="N254" s="369"/>
      <c r="O254" s="369"/>
      <c r="P254" s="369"/>
      <c r="Q254" s="369"/>
      <c r="R254" s="369"/>
      <c r="S254" s="369"/>
    </row>
    <row r="255" spans="1:19" s="370" customFormat="1" ht="18.75">
      <c r="A255" s="356">
        <v>254</v>
      </c>
      <c r="B255" s="357" t="s">
        <v>207</v>
      </c>
      <c r="C255" s="358" t="s">
        <v>305</v>
      </c>
      <c r="D255" s="359">
        <v>320</v>
      </c>
      <c r="E255" s="360">
        <v>0</v>
      </c>
      <c r="F255" s="371"/>
      <c r="G255" s="362">
        <v>0</v>
      </c>
      <c r="H255" s="361">
        <v>0</v>
      </c>
      <c r="I255" s="367"/>
      <c r="J255" s="368"/>
      <c r="K255" s="369"/>
      <c r="L255" s="369"/>
      <c r="M255" s="369"/>
      <c r="N255" s="369"/>
      <c r="O255" s="369"/>
      <c r="P255" s="369"/>
      <c r="Q255" s="369"/>
      <c r="R255" s="369"/>
      <c r="S255" s="369"/>
    </row>
    <row r="256" spans="1:19" s="370" customFormat="1" ht="18.75">
      <c r="A256" s="356">
        <v>255</v>
      </c>
      <c r="B256" s="357" t="s">
        <v>208</v>
      </c>
      <c r="C256" s="358" t="s">
        <v>340</v>
      </c>
      <c r="D256" s="359">
        <v>4</v>
      </c>
      <c r="E256" s="360">
        <v>0</v>
      </c>
      <c r="F256" s="371"/>
      <c r="G256" s="362">
        <v>0</v>
      </c>
      <c r="H256" s="361">
        <v>0</v>
      </c>
      <c r="I256" s="367"/>
      <c r="J256" s="368"/>
      <c r="K256" s="369"/>
      <c r="L256" s="369"/>
      <c r="M256" s="369"/>
      <c r="N256" s="369"/>
      <c r="O256" s="369"/>
      <c r="P256" s="369"/>
      <c r="Q256" s="369"/>
      <c r="R256" s="369"/>
      <c r="S256" s="369"/>
    </row>
    <row r="257" spans="1:19" s="387" customFormat="1" ht="18.75">
      <c r="A257" s="356">
        <v>256</v>
      </c>
      <c r="B257" s="357" t="s">
        <v>209</v>
      </c>
      <c r="C257" s="358" t="s">
        <v>340</v>
      </c>
      <c r="D257" s="359">
        <v>4</v>
      </c>
      <c r="E257" s="360">
        <v>0</v>
      </c>
      <c r="F257" s="383"/>
      <c r="G257" s="362">
        <v>0</v>
      </c>
      <c r="H257" s="361">
        <v>0</v>
      </c>
      <c r="I257" s="384"/>
      <c r="J257" s="385"/>
      <c r="K257" s="386"/>
      <c r="L257" s="386"/>
      <c r="M257" s="386"/>
      <c r="N257" s="386"/>
      <c r="O257" s="386"/>
      <c r="P257" s="386"/>
      <c r="Q257" s="386"/>
      <c r="R257" s="386"/>
      <c r="S257" s="386"/>
    </row>
    <row r="258" spans="1:19" s="387" customFormat="1" ht="18.75">
      <c r="A258" s="356">
        <v>257</v>
      </c>
      <c r="B258" s="357" t="s">
        <v>819</v>
      </c>
      <c r="C258" s="358" t="s">
        <v>330</v>
      </c>
      <c r="D258" s="359">
        <v>4</v>
      </c>
      <c r="E258" s="360">
        <v>0</v>
      </c>
      <c r="F258" s="383"/>
      <c r="G258" s="362">
        <v>0</v>
      </c>
      <c r="H258" s="361">
        <v>0</v>
      </c>
      <c r="I258" s="384"/>
      <c r="J258" s="385"/>
      <c r="K258" s="386"/>
      <c r="L258" s="386"/>
      <c r="M258" s="386"/>
      <c r="N258" s="386"/>
      <c r="O258" s="386"/>
      <c r="P258" s="386"/>
      <c r="Q258" s="386"/>
      <c r="R258" s="386"/>
      <c r="S258" s="386"/>
    </row>
    <row r="259" spans="1:19" s="375" customFormat="1" ht="18.75">
      <c r="A259" s="356">
        <v>258</v>
      </c>
      <c r="B259" s="357" t="s">
        <v>211</v>
      </c>
      <c r="C259" s="358" t="s">
        <v>341</v>
      </c>
      <c r="D259" s="359">
        <v>4</v>
      </c>
      <c r="E259" s="360">
        <v>32500</v>
      </c>
      <c r="F259" s="380"/>
      <c r="G259" s="362">
        <v>32500</v>
      </c>
      <c r="H259" s="361">
        <v>130000</v>
      </c>
      <c r="I259" s="372" t="s">
        <v>368</v>
      </c>
      <c r="J259" s="373" t="s">
        <v>491</v>
      </c>
      <c r="K259" s="374"/>
      <c r="L259" s="374"/>
      <c r="M259" s="374"/>
      <c r="N259" s="374"/>
      <c r="O259" s="374"/>
      <c r="P259" s="374"/>
      <c r="Q259" s="374"/>
      <c r="R259" s="374"/>
      <c r="S259" s="374"/>
    </row>
    <row r="260" spans="1:19" s="377" customFormat="1" ht="18.75">
      <c r="A260" s="356">
        <v>259</v>
      </c>
      <c r="B260" s="357" t="s">
        <v>226</v>
      </c>
      <c r="C260" s="358" t="s">
        <v>305</v>
      </c>
      <c r="D260" s="359">
        <v>36</v>
      </c>
      <c r="E260" s="360">
        <v>0</v>
      </c>
      <c r="F260" s="361"/>
      <c r="G260" s="362">
        <v>0</v>
      </c>
      <c r="H260" s="361">
        <v>0</v>
      </c>
      <c r="I260" s="397"/>
      <c r="J260" s="398"/>
      <c r="K260" s="376"/>
      <c r="L260" s="376"/>
      <c r="M260" s="376"/>
      <c r="N260" s="376"/>
      <c r="O260" s="376"/>
      <c r="P260" s="376"/>
      <c r="Q260" s="376"/>
      <c r="R260" s="376"/>
      <c r="S260" s="376"/>
    </row>
    <row r="261" spans="1:19" s="375" customFormat="1" ht="47.25">
      <c r="A261" s="356">
        <v>260</v>
      </c>
      <c r="B261" s="357" t="s">
        <v>820</v>
      </c>
      <c r="C261" s="358" t="s">
        <v>305</v>
      </c>
      <c r="D261" s="359">
        <v>200</v>
      </c>
      <c r="E261" s="360">
        <v>0</v>
      </c>
      <c r="F261" s="380"/>
      <c r="G261" s="362">
        <v>0</v>
      </c>
      <c r="H261" s="361">
        <v>0</v>
      </c>
      <c r="I261" s="372"/>
      <c r="J261" s="373"/>
      <c r="K261" s="374"/>
      <c r="L261" s="374"/>
      <c r="M261" s="374"/>
      <c r="N261" s="374"/>
      <c r="O261" s="374"/>
      <c r="P261" s="374"/>
      <c r="Q261" s="374"/>
      <c r="R261" s="374"/>
      <c r="S261" s="374"/>
    </row>
    <row r="262" spans="1:19" s="375" customFormat="1" ht="47.25">
      <c r="A262" s="356">
        <v>261</v>
      </c>
      <c r="B262" s="357" t="s">
        <v>821</v>
      </c>
      <c r="C262" s="358"/>
      <c r="D262" s="359">
        <v>200</v>
      </c>
      <c r="E262" s="360">
        <v>0</v>
      </c>
      <c r="F262" s="380"/>
      <c r="G262" s="362">
        <v>0</v>
      </c>
      <c r="H262" s="361">
        <v>0</v>
      </c>
      <c r="I262" s="372"/>
      <c r="J262" s="373"/>
      <c r="K262" s="374"/>
      <c r="L262" s="374"/>
      <c r="M262" s="374"/>
      <c r="N262" s="374"/>
      <c r="O262" s="374"/>
      <c r="P262" s="374"/>
      <c r="Q262" s="374"/>
      <c r="R262" s="374"/>
      <c r="S262" s="374"/>
    </row>
    <row r="263" spans="1:19" s="375" customFormat="1" ht="31.5">
      <c r="A263" s="356">
        <v>262</v>
      </c>
      <c r="B263" s="357" t="s">
        <v>822</v>
      </c>
      <c r="C263" s="358" t="s">
        <v>305</v>
      </c>
      <c r="D263" s="359">
        <v>20</v>
      </c>
      <c r="E263" s="360">
        <v>0</v>
      </c>
      <c r="F263" s="380"/>
      <c r="G263" s="362">
        <v>0</v>
      </c>
      <c r="H263" s="361">
        <v>0</v>
      </c>
      <c r="I263" s="372"/>
      <c r="J263" s="373"/>
      <c r="K263" s="374"/>
      <c r="L263" s="374"/>
      <c r="M263" s="374"/>
      <c r="N263" s="374"/>
      <c r="O263" s="374"/>
      <c r="P263" s="374"/>
      <c r="Q263" s="374"/>
      <c r="R263" s="374"/>
      <c r="S263" s="374"/>
    </row>
    <row r="264" spans="1:19" s="375" customFormat="1" ht="18.75">
      <c r="A264" s="356">
        <v>263</v>
      </c>
      <c r="B264" s="357" t="s">
        <v>212</v>
      </c>
      <c r="C264" s="358" t="s">
        <v>305</v>
      </c>
      <c r="D264" s="359">
        <v>120</v>
      </c>
      <c r="E264" s="360">
        <v>0</v>
      </c>
      <c r="F264" s="380"/>
      <c r="G264" s="362">
        <v>0</v>
      </c>
      <c r="H264" s="361">
        <v>0</v>
      </c>
      <c r="I264" s="372"/>
      <c r="J264" s="373"/>
      <c r="K264" s="374"/>
      <c r="L264" s="374"/>
      <c r="M264" s="374"/>
      <c r="N264" s="374"/>
      <c r="O264" s="374"/>
      <c r="P264" s="374"/>
      <c r="Q264" s="374"/>
      <c r="R264" s="374"/>
      <c r="S264" s="374"/>
    </row>
    <row r="265" spans="1:19" s="375" customFormat="1" ht="18.75">
      <c r="A265" s="356">
        <v>264</v>
      </c>
      <c r="B265" s="357" t="s">
        <v>213</v>
      </c>
      <c r="C265" s="358" t="s">
        <v>305</v>
      </c>
      <c r="D265" s="359">
        <v>40</v>
      </c>
      <c r="E265" s="360">
        <v>0</v>
      </c>
      <c r="F265" s="380"/>
      <c r="G265" s="362">
        <v>0</v>
      </c>
      <c r="H265" s="361">
        <v>0</v>
      </c>
      <c r="I265" s="372"/>
      <c r="J265" s="373"/>
      <c r="K265" s="374"/>
      <c r="L265" s="374"/>
      <c r="M265" s="374"/>
      <c r="N265" s="374"/>
      <c r="O265" s="374"/>
      <c r="P265" s="374"/>
      <c r="Q265" s="374"/>
      <c r="R265" s="374"/>
      <c r="S265" s="374"/>
    </row>
    <row r="266" spans="1:19" s="375" customFormat="1" ht="31.5">
      <c r="A266" s="356">
        <v>265</v>
      </c>
      <c r="B266" s="357" t="s">
        <v>214</v>
      </c>
      <c r="C266" s="358" t="s">
        <v>305</v>
      </c>
      <c r="D266" s="359">
        <v>40</v>
      </c>
      <c r="E266" s="360">
        <v>0</v>
      </c>
      <c r="F266" s="380"/>
      <c r="G266" s="362">
        <v>0</v>
      </c>
      <c r="H266" s="361">
        <v>0</v>
      </c>
      <c r="I266" s="372"/>
      <c r="J266" s="373"/>
      <c r="K266" s="374"/>
      <c r="L266" s="374"/>
      <c r="M266" s="374"/>
      <c r="N266" s="374"/>
      <c r="O266" s="374"/>
      <c r="P266" s="374"/>
      <c r="Q266" s="374"/>
      <c r="R266" s="374"/>
      <c r="S266" s="374"/>
    </row>
    <row r="267" spans="1:19" s="375" customFormat="1" ht="18.75">
      <c r="A267" s="356">
        <v>266</v>
      </c>
      <c r="B267" s="357" t="s">
        <v>216</v>
      </c>
      <c r="C267" s="358" t="s">
        <v>342</v>
      </c>
      <c r="D267" s="359">
        <v>200</v>
      </c>
      <c r="E267" s="360">
        <v>138</v>
      </c>
      <c r="F267" s="365">
        <v>22.080000000000002</v>
      </c>
      <c r="G267" s="362">
        <v>160.08000000000001</v>
      </c>
      <c r="H267" s="361">
        <v>32016.000000000004</v>
      </c>
      <c r="I267" s="372" t="s">
        <v>912</v>
      </c>
      <c r="J267" s="373" t="s">
        <v>474</v>
      </c>
      <c r="K267" s="374"/>
      <c r="L267" s="374"/>
      <c r="M267" s="374"/>
      <c r="N267" s="374"/>
      <c r="O267" s="374"/>
      <c r="P267" s="374"/>
      <c r="Q267" s="374"/>
      <c r="R267" s="374"/>
      <c r="S267" s="374"/>
    </row>
    <row r="268" spans="1:19" s="375" customFormat="1" ht="18.75">
      <c r="A268" s="356">
        <v>267</v>
      </c>
      <c r="B268" s="357" t="s">
        <v>823</v>
      </c>
      <c r="C268" s="358" t="s">
        <v>343</v>
      </c>
      <c r="D268" s="359">
        <v>4</v>
      </c>
      <c r="E268" s="360">
        <v>0</v>
      </c>
      <c r="F268" s="380"/>
      <c r="G268" s="362">
        <v>0</v>
      </c>
      <c r="H268" s="361">
        <v>0</v>
      </c>
      <c r="I268" s="372"/>
      <c r="J268" s="373"/>
      <c r="K268" s="374"/>
      <c r="L268" s="374"/>
      <c r="M268" s="374"/>
      <c r="N268" s="374"/>
      <c r="O268" s="374"/>
      <c r="P268" s="374"/>
      <c r="Q268" s="374"/>
      <c r="R268" s="374"/>
      <c r="S268" s="374"/>
    </row>
    <row r="269" spans="1:19" ht="18.75">
      <c r="A269" s="356">
        <v>268</v>
      </c>
      <c r="B269" s="357" t="s">
        <v>217</v>
      </c>
      <c r="C269" s="358" t="s">
        <v>305</v>
      </c>
      <c r="D269" s="359">
        <v>48</v>
      </c>
      <c r="E269" s="360">
        <v>3252</v>
      </c>
      <c r="F269" s="361"/>
      <c r="G269" s="362">
        <v>3252</v>
      </c>
      <c r="H269" s="361">
        <v>156096</v>
      </c>
      <c r="I269" s="363" t="s">
        <v>368</v>
      </c>
      <c r="J269" s="364" t="s">
        <v>479</v>
      </c>
      <c r="K269" s="355"/>
      <c r="L269" s="355"/>
      <c r="M269" s="355"/>
      <c r="N269" s="355"/>
      <c r="O269" s="355"/>
      <c r="P269" s="355"/>
      <c r="Q269" s="355"/>
      <c r="R269" s="355"/>
      <c r="S269" s="355"/>
    </row>
    <row r="270" spans="1:19" ht="18.75">
      <c r="A270" s="356">
        <v>269</v>
      </c>
      <c r="B270" s="357" t="s">
        <v>218</v>
      </c>
      <c r="C270" s="358" t="s">
        <v>305</v>
      </c>
      <c r="D270" s="359">
        <v>288</v>
      </c>
      <c r="E270" s="360">
        <v>4081</v>
      </c>
      <c r="F270" s="361"/>
      <c r="G270" s="362">
        <v>4081</v>
      </c>
      <c r="H270" s="361">
        <v>1175328</v>
      </c>
      <c r="I270" s="363" t="s">
        <v>368</v>
      </c>
      <c r="J270" s="364" t="s">
        <v>479</v>
      </c>
      <c r="K270" s="355"/>
      <c r="L270" s="355"/>
      <c r="M270" s="355"/>
      <c r="N270" s="355"/>
      <c r="O270" s="355"/>
      <c r="P270" s="355"/>
      <c r="Q270" s="355"/>
      <c r="R270" s="355"/>
      <c r="S270" s="355"/>
    </row>
    <row r="271" spans="1:19" ht="18.75">
      <c r="A271" s="356">
        <v>270</v>
      </c>
      <c r="B271" s="357" t="s">
        <v>219</v>
      </c>
      <c r="C271" s="358" t="s">
        <v>305</v>
      </c>
      <c r="D271" s="359">
        <v>192</v>
      </c>
      <c r="E271" s="360">
        <v>3367</v>
      </c>
      <c r="F271" s="361"/>
      <c r="G271" s="362">
        <v>3367</v>
      </c>
      <c r="H271" s="361">
        <v>646464</v>
      </c>
      <c r="I271" s="363" t="s">
        <v>368</v>
      </c>
      <c r="J271" s="364" t="s">
        <v>479</v>
      </c>
      <c r="K271" s="355"/>
      <c r="L271" s="355"/>
      <c r="M271" s="355"/>
      <c r="N271" s="355"/>
      <c r="O271" s="355"/>
      <c r="P271" s="355"/>
      <c r="Q271" s="355"/>
      <c r="R271" s="355"/>
      <c r="S271" s="355"/>
    </row>
    <row r="272" spans="1:19" ht="18.75">
      <c r="A272" s="356">
        <v>271</v>
      </c>
      <c r="B272" s="357" t="s">
        <v>220</v>
      </c>
      <c r="C272" s="358" t="s">
        <v>305</v>
      </c>
      <c r="D272" s="359">
        <v>48</v>
      </c>
      <c r="E272" s="360">
        <v>3481</v>
      </c>
      <c r="F272" s="361"/>
      <c r="G272" s="362">
        <v>3481</v>
      </c>
      <c r="H272" s="361">
        <v>167088</v>
      </c>
      <c r="I272" s="363" t="s">
        <v>368</v>
      </c>
      <c r="J272" s="364" t="s">
        <v>479</v>
      </c>
      <c r="K272" s="355"/>
      <c r="L272" s="355"/>
      <c r="M272" s="355"/>
      <c r="N272" s="355"/>
      <c r="O272" s="355"/>
      <c r="P272" s="355"/>
      <c r="Q272" s="355"/>
      <c r="R272" s="355"/>
      <c r="S272" s="355"/>
    </row>
    <row r="273" spans="1:19" ht="18.75">
      <c r="A273" s="356">
        <v>272</v>
      </c>
      <c r="B273" s="357" t="s">
        <v>221</v>
      </c>
      <c r="C273" s="358" t="s">
        <v>305</v>
      </c>
      <c r="D273" s="359">
        <v>192</v>
      </c>
      <c r="E273" s="360">
        <v>3550</v>
      </c>
      <c r="F273" s="361"/>
      <c r="G273" s="362">
        <v>3550</v>
      </c>
      <c r="H273" s="361">
        <v>681600</v>
      </c>
      <c r="I273" s="363" t="s">
        <v>368</v>
      </c>
      <c r="J273" s="364" t="s">
        <v>479</v>
      </c>
      <c r="K273" s="355"/>
      <c r="L273" s="355"/>
      <c r="M273" s="355"/>
      <c r="N273" s="355"/>
      <c r="O273" s="355"/>
      <c r="P273" s="355"/>
      <c r="Q273" s="355"/>
      <c r="R273" s="355"/>
      <c r="S273" s="355"/>
    </row>
    <row r="274" spans="1:19" ht="18.75">
      <c r="A274" s="356">
        <v>273</v>
      </c>
      <c r="B274" s="357" t="s">
        <v>222</v>
      </c>
      <c r="C274" s="358" t="s">
        <v>305</v>
      </c>
      <c r="D274" s="359">
        <v>288</v>
      </c>
      <c r="E274" s="360">
        <v>3393</v>
      </c>
      <c r="F274" s="361"/>
      <c r="G274" s="362">
        <v>3393</v>
      </c>
      <c r="H274" s="361">
        <v>977184</v>
      </c>
      <c r="I274" s="363" t="s">
        <v>368</v>
      </c>
      <c r="J274" s="364" t="s">
        <v>479</v>
      </c>
      <c r="K274" s="355"/>
      <c r="L274" s="355"/>
      <c r="M274" s="355"/>
      <c r="N274" s="355"/>
      <c r="O274" s="355"/>
      <c r="P274" s="355"/>
      <c r="Q274" s="355"/>
      <c r="R274" s="355"/>
      <c r="S274" s="355"/>
    </row>
    <row r="275" spans="1:19" ht="18.75">
      <c r="A275" s="356">
        <v>274</v>
      </c>
      <c r="B275" s="357" t="s">
        <v>223</v>
      </c>
      <c r="C275" s="358" t="s">
        <v>305</v>
      </c>
      <c r="D275" s="359">
        <v>288</v>
      </c>
      <c r="E275" s="360">
        <v>3903</v>
      </c>
      <c r="F275" s="361"/>
      <c r="G275" s="362">
        <v>3903</v>
      </c>
      <c r="H275" s="361">
        <v>1124064</v>
      </c>
      <c r="I275" s="363" t="s">
        <v>368</v>
      </c>
      <c r="J275" s="364" t="s">
        <v>479</v>
      </c>
      <c r="K275" s="355"/>
      <c r="L275" s="355"/>
      <c r="M275" s="355"/>
      <c r="N275" s="355"/>
      <c r="O275" s="355"/>
      <c r="P275" s="355"/>
      <c r="Q275" s="355"/>
      <c r="R275" s="355"/>
      <c r="S275" s="355"/>
    </row>
    <row r="276" spans="1:19" ht="18.75">
      <c r="A276" s="356">
        <v>275</v>
      </c>
      <c r="B276" s="357" t="s">
        <v>824</v>
      </c>
      <c r="C276" s="358" t="s">
        <v>305</v>
      </c>
      <c r="D276" s="359">
        <v>48</v>
      </c>
      <c r="E276" s="360">
        <v>3737</v>
      </c>
      <c r="F276" s="361"/>
      <c r="G276" s="362">
        <v>3737</v>
      </c>
      <c r="H276" s="361">
        <v>179376</v>
      </c>
      <c r="I276" s="363" t="s">
        <v>368</v>
      </c>
      <c r="J276" s="364" t="s">
        <v>479</v>
      </c>
      <c r="K276" s="355"/>
      <c r="L276" s="355"/>
      <c r="M276" s="355"/>
      <c r="N276" s="355"/>
      <c r="O276" s="355"/>
      <c r="P276" s="355"/>
      <c r="Q276" s="355"/>
      <c r="R276" s="355"/>
      <c r="S276" s="355"/>
    </row>
    <row r="277" spans="1:19" ht="18.75">
      <c r="A277" s="356">
        <v>276</v>
      </c>
      <c r="B277" s="357" t="s">
        <v>224</v>
      </c>
      <c r="C277" s="358" t="s">
        <v>305</v>
      </c>
      <c r="D277" s="359">
        <v>192</v>
      </c>
      <c r="E277" s="360">
        <v>3393</v>
      </c>
      <c r="F277" s="361"/>
      <c r="G277" s="362">
        <v>3393</v>
      </c>
      <c r="H277" s="361">
        <v>651456</v>
      </c>
      <c r="I277" s="363" t="s">
        <v>368</v>
      </c>
      <c r="J277" s="364" t="s">
        <v>479</v>
      </c>
      <c r="K277" s="355"/>
      <c r="L277" s="355"/>
      <c r="M277" s="355"/>
      <c r="N277" s="355"/>
      <c r="O277" s="355"/>
      <c r="P277" s="355"/>
      <c r="Q277" s="355"/>
      <c r="R277" s="355"/>
      <c r="S277" s="355"/>
    </row>
    <row r="278" spans="1:19" s="402" customFormat="1" ht="18.75">
      <c r="A278" s="356">
        <v>277</v>
      </c>
      <c r="B278" s="357" t="s">
        <v>225</v>
      </c>
      <c r="C278" s="358" t="s">
        <v>305</v>
      </c>
      <c r="D278" s="359">
        <v>96</v>
      </c>
      <c r="E278" s="360">
        <v>3622</v>
      </c>
      <c r="F278" s="399"/>
      <c r="G278" s="362">
        <v>3622</v>
      </c>
      <c r="H278" s="361">
        <v>347712</v>
      </c>
      <c r="I278" s="363" t="s">
        <v>368</v>
      </c>
      <c r="J278" s="364" t="s">
        <v>479</v>
      </c>
      <c r="K278" s="401"/>
      <c r="L278" s="401"/>
      <c r="M278" s="401"/>
      <c r="N278" s="401"/>
      <c r="O278" s="401"/>
      <c r="P278" s="401"/>
      <c r="Q278" s="401"/>
      <c r="R278" s="401"/>
      <c r="S278" s="401"/>
    </row>
    <row r="279" spans="1:19" s="402" customFormat="1" ht="18.75">
      <c r="A279" s="356">
        <v>278</v>
      </c>
      <c r="B279" s="357" t="s">
        <v>825</v>
      </c>
      <c r="C279" s="358" t="s">
        <v>305</v>
      </c>
      <c r="D279" s="359">
        <v>48</v>
      </c>
      <c r="E279" s="360">
        <v>3622</v>
      </c>
      <c r="F279" s="399"/>
      <c r="G279" s="362">
        <v>3622</v>
      </c>
      <c r="H279" s="361">
        <v>173856</v>
      </c>
      <c r="I279" s="363" t="s">
        <v>368</v>
      </c>
      <c r="J279" s="364" t="s">
        <v>479</v>
      </c>
      <c r="K279" s="401"/>
      <c r="L279" s="401"/>
      <c r="M279" s="401"/>
      <c r="N279" s="401"/>
      <c r="O279" s="401"/>
      <c r="P279" s="401"/>
      <c r="Q279" s="401"/>
      <c r="R279" s="401"/>
      <c r="S279" s="401"/>
    </row>
    <row r="280" spans="1:19" s="402" customFormat="1" ht="18.75">
      <c r="A280" s="356">
        <v>279</v>
      </c>
      <c r="B280" s="357" t="s">
        <v>227</v>
      </c>
      <c r="C280" s="358" t="s">
        <v>305</v>
      </c>
      <c r="D280" s="359">
        <v>16</v>
      </c>
      <c r="E280" s="360">
        <v>0</v>
      </c>
      <c r="F280" s="399"/>
      <c r="G280" s="362">
        <v>0</v>
      </c>
      <c r="H280" s="361">
        <v>0</v>
      </c>
      <c r="I280" s="400"/>
      <c r="J280" s="392"/>
      <c r="K280" s="401"/>
      <c r="L280" s="401"/>
      <c r="M280" s="401"/>
      <c r="N280" s="401"/>
      <c r="O280" s="401"/>
      <c r="P280" s="401"/>
      <c r="Q280" s="401"/>
      <c r="R280" s="401"/>
      <c r="S280" s="401"/>
    </row>
    <row r="281" spans="1:19" s="370" customFormat="1" ht="18.75">
      <c r="A281" s="356">
        <v>280</v>
      </c>
      <c r="B281" s="357" t="s">
        <v>228</v>
      </c>
      <c r="C281" s="358" t="s">
        <v>305</v>
      </c>
      <c r="D281" s="359">
        <v>16</v>
      </c>
      <c r="E281" s="360">
        <v>0</v>
      </c>
      <c r="F281" s="361"/>
      <c r="G281" s="362">
        <v>0</v>
      </c>
      <c r="H281" s="361">
        <v>0</v>
      </c>
      <c r="I281" s="367"/>
      <c r="J281" s="368"/>
      <c r="K281" s="369"/>
      <c r="L281" s="369"/>
      <c r="M281" s="369"/>
      <c r="N281" s="369"/>
      <c r="O281" s="369"/>
      <c r="P281" s="369"/>
      <c r="Q281" s="369"/>
      <c r="R281" s="369"/>
      <c r="S281" s="369"/>
    </row>
    <row r="282" spans="1:19" ht="18.75">
      <c r="A282" s="356">
        <v>281</v>
      </c>
      <c r="B282" s="357" t="s">
        <v>229</v>
      </c>
      <c r="C282" s="358" t="s">
        <v>305</v>
      </c>
      <c r="D282" s="359">
        <v>16</v>
      </c>
      <c r="E282" s="360">
        <v>0</v>
      </c>
      <c r="F282" s="361"/>
      <c r="G282" s="362">
        <v>0</v>
      </c>
      <c r="H282" s="361">
        <v>0</v>
      </c>
      <c r="I282" s="363"/>
      <c r="J282" s="364"/>
      <c r="K282" s="355"/>
      <c r="L282" s="355"/>
      <c r="M282" s="355"/>
      <c r="N282" s="355"/>
      <c r="O282" s="355"/>
      <c r="P282" s="355"/>
      <c r="Q282" s="355"/>
      <c r="R282" s="355"/>
      <c r="S282" s="355"/>
    </row>
    <row r="283" spans="1:19" ht="18.75">
      <c r="A283" s="356">
        <v>282</v>
      </c>
      <c r="B283" s="357" t="s">
        <v>230</v>
      </c>
      <c r="C283" s="358" t="s">
        <v>305</v>
      </c>
      <c r="D283" s="359">
        <v>48</v>
      </c>
      <c r="E283" s="360">
        <v>3335</v>
      </c>
      <c r="F283" s="361"/>
      <c r="G283" s="362">
        <v>3335</v>
      </c>
      <c r="H283" s="361">
        <v>160080</v>
      </c>
      <c r="I283" s="367" t="s">
        <v>498</v>
      </c>
      <c r="J283" s="364" t="s">
        <v>1352</v>
      </c>
      <c r="K283" s="355"/>
      <c r="L283" s="355"/>
      <c r="M283" s="355"/>
      <c r="N283" s="355"/>
      <c r="O283" s="355"/>
      <c r="P283" s="355"/>
      <c r="Q283" s="355"/>
      <c r="R283" s="355"/>
      <c r="S283" s="355"/>
    </row>
    <row r="284" spans="1:19" ht="18.75">
      <c r="A284" s="356">
        <v>283</v>
      </c>
      <c r="B284" s="357" t="s">
        <v>231</v>
      </c>
      <c r="C284" s="358" t="s">
        <v>305</v>
      </c>
      <c r="D284" s="359">
        <v>96</v>
      </c>
      <c r="E284" s="360">
        <v>3138</v>
      </c>
      <c r="F284" s="361"/>
      <c r="G284" s="362">
        <v>3138</v>
      </c>
      <c r="H284" s="361">
        <v>301248</v>
      </c>
      <c r="I284" s="367" t="s">
        <v>368</v>
      </c>
      <c r="J284" s="364" t="s">
        <v>483</v>
      </c>
      <c r="K284" s="355"/>
      <c r="L284" s="355"/>
      <c r="M284" s="355"/>
      <c r="N284" s="355"/>
      <c r="O284" s="355"/>
      <c r="P284" s="355"/>
      <c r="Q284" s="355"/>
      <c r="R284" s="355"/>
      <c r="S284" s="355"/>
    </row>
    <row r="285" spans="1:19" ht="18.75">
      <c r="A285" s="356">
        <v>284</v>
      </c>
      <c r="B285" s="357" t="s">
        <v>232</v>
      </c>
      <c r="C285" s="358" t="s">
        <v>305</v>
      </c>
      <c r="D285" s="359">
        <v>48</v>
      </c>
      <c r="E285" s="360">
        <v>3335</v>
      </c>
      <c r="F285" s="361"/>
      <c r="G285" s="362">
        <v>3335</v>
      </c>
      <c r="H285" s="361">
        <v>160080</v>
      </c>
      <c r="I285" s="367" t="s">
        <v>498</v>
      </c>
      <c r="J285" s="364" t="s">
        <v>1352</v>
      </c>
      <c r="K285" s="355"/>
      <c r="L285" s="355"/>
      <c r="M285" s="355"/>
      <c r="N285" s="355"/>
      <c r="O285" s="355"/>
      <c r="P285" s="355"/>
      <c r="Q285" s="355"/>
      <c r="R285" s="355"/>
      <c r="S285" s="355"/>
    </row>
    <row r="286" spans="1:19" ht="18.75">
      <c r="A286" s="356">
        <v>285</v>
      </c>
      <c r="B286" s="357" t="s">
        <v>826</v>
      </c>
      <c r="C286" s="358" t="s">
        <v>305</v>
      </c>
      <c r="D286" s="359">
        <v>48</v>
      </c>
      <c r="E286" s="360">
        <v>3125</v>
      </c>
      <c r="F286" s="361"/>
      <c r="G286" s="362">
        <v>3125</v>
      </c>
      <c r="H286" s="361">
        <v>150000</v>
      </c>
      <c r="I286" s="367" t="s">
        <v>368</v>
      </c>
      <c r="J286" s="364" t="s">
        <v>483</v>
      </c>
      <c r="K286" s="355"/>
      <c r="L286" s="355"/>
      <c r="M286" s="355"/>
      <c r="N286" s="355"/>
      <c r="O286" s="355"/>
      <c r="P286" s="355"/>
      <c r="Q286" s="355"/>
      <c r="R286" s="355"/>
      <c r="S286" s="355"/>
    </row>
    <row r="287" spans="1:19" ht="31.5">
      <c r="A287" s="356">
        <v>286</v>
      </c>
      <c r="B287" s="357" t="s">
        <v>292</v>
      </c>
      <c r="C287" s="358" t="s">
        <v>346</v>
      </c>
      <c r="D287" s="359">
        <v>4</v>
      </c>
      <c r="E287" s="360">
        <v>33903</v>
      </c>
      <c r="F287" s="361"/>
      <c r="G287" s="362">
        <v>33903</v>
      </c>
      <c r="H287" s="361">
        <v>135612</v>
      </c>
      <c r="I287" s="367" t="s">
        <v>368</v>
      </c>
      <c r="J287" s="364" t="s">
        <v>483</v>
      </c>
      <c r="K287" s="355"/>
      <c r="L287" s="355"/>
      <c r="M287" s="355"/>
      <c r="N287" s="355"/>
      <c r="O287" s="355"/>
      <c r="P287" s="355"/>
      <c r="Q287" s="355"/>
      <c r="R287" s="355"/>
      <c r="S287" s="355"/>
    </row>
    <row r="288" spans="1:19" ht="18.75">
      <c r="A288" s="356">
        <v>287</v>
      </c>
      <c r="B288" s="357" t="s">
        <v>210</v>
      </c>
      <c r="C288" s="358" t="s">
        <v>305</v>
      </c>
      <c r="D288" s="359">
        <v>4</v>
      </c>
      <c r="E288" s="360">
        <v>175313</v>
      </c>
      <c r="F288" s="407"/>
      <c r="G288" s="362">
        <v>175313</v>
      </c>
      <c r="H288" s="361">
        <v>701252</v>
      </c>
      <c r="I288" s="367" t="s">
        <v>368</v>
      </c>
      <c r="J288" s="364" t="s">
        <v>483</v>
      </c>
      <c r="K288" s="355"/>
      <c r="L288" s="355"/>
      <c r="M288" s="355"/>
      <c r="N288" s="355"/>
      <c r="O288" s="355"/>
      <c r="P288" s="355"/>
      <c r="Q288" s="355"/>
      <c r="R288" s="355"/>
      <c r="S288" s="355"/>
    </row>
    <row r="289" spans="1:19" ht="18.75">
      <c r="A289" s="356">
        <v>288</v>
      </c>
      <c r="B289" s="357" t="s">
        <v>827</v>
      </c>
      <c r="C289" s="358" t="s">
        <v>305</v>
      </c>
      <c r="D289" s="359">
        <v>8</v>
      </c>
      <c r="E289" s="360">
        <v>0</v>
      </c>
      <c r="F289" s="361"/>
      <c r="G289" s="362">
        <v>0</v>
      </c>
      <c r="H289" s="361">
        <v>0</v>
      </c>
      <c r="I289" s="363"/>
      <c r="J289" s="364"/>
      <c r="K289" s="355"/>
      <c r="L289" s="355"/>
      <c r="M289" s="355"/>
      <c r="N289" s="355"/>
      <c r="O289" s="355"/>
      <c r="P289" s="355"/>
      <c r="Q289" s="355"/>
      <c r="R289" s="355"/>
      <c r="S289" s="355"/>
    </row>
    <row r="290" spans="1:19" ht="18.75">
      <c r="A290" s="356">
        <v>289</v>
      </c>
      <c r="B290" s="357" t="s">
        <v>828</v>
      </c>
      <c r="C290" s="358" t="s">
        <v>305</v>
      </c>
      <c r="D290" s="359">
        <v>12</v>
      </c>
      <c r="E290" s="360">
        <v>0</v>
      </c>
      <c r="F290" s="361"/>
      <c r="G290" s="362">
        <v>0</v>
      </c>
      <c r="H290" s="361">
        <v>0</v>
      </c>
      <c r="I290" s="363"/>
      <c r="J290" s="364"/>
      <c r="K290" s="355"/>
      <c r="L290" s="355"/>
      <c r="M290" s="355"/>
      <c r="N290" s="355"/>
      <c r="O290" s="355"/>
      <c r="P290" s="355"/>
      <c r="Q290" s="355"/>
      <c r="R290" s="355"/>
      <c r="S290" s="355"/>
    </row>
    <row r="291" spans="1:19" ht="31.5">
      <c r="A291" s="356">
        <v>290</v>
      </c>
      <c r="B291" s="357" t="s">
        <v>829</v>
      </c>
      <c r="C291" s="358" t="s">
        <v>305</v>
      </c>
      <c r="D291" s="359">
        <v>12</v>
      </c>
      <c r="E291" s="360">
        <v>0</v>
      </c>
      <c r="F291" s="361"/>
      <c r="G291" s="362">
        <v>0</v>
      </c>
      <c r="H291" s="361">
        <v>0</v>
      </c>
      <c r="I291" s="363"/>
      <c r="J291" s="364"/>
      <c r="K291" s="355"/>
      <c r="L291" s="355"/>
      <c r="M291" s="355"/>
      <c r="N291" s="355"/>
      <c r="O291" s="355"/>
      <c r="P291" s="355"/>
      <c r="Q291" s="355"/>
      <c r="R291" s="355"/>
      <c r="S291" s="355"/>
    </row>
    <row r="292" spans="1:19" ht="31.5">
      <c r="A292" s="356">
        <v>291</v>
      </c>
      <c r="B292" s="357" t="s">
        <v>830</v>
      </c>
      <c r="C292" s="358" t="s">
        <v>305</v>
      </c>
      <c r="D292" s="359">
        <v>8</v>
      </c>
      <c r="E292" s="360">
        <v>0</v>
      </c>
      <c r="F292" s="361"/>
      <c r="G292" s="362">
        <v>0</v>
      </c>
      <c r="H292" s="361">
        <v>0</v>
      </c>
      <c r="I292" s="363"/>
      <c r="J292" s="364"/>
      <c r="K292" s="355"/>
      <c r="L292" s="355"/>
      <c r="M292" s="355"/>
      <c r="N292" s="355"/>
      <c r="O292" s="355"/>
      <c r="P292" s="355"/>
      <c r="Q292" s="355"/>
      <c r="R292" s="355"/>
      <c r="S292" s="355"/>
    </row>
    <row r="293" spans="1:19" ht="31.5">
      <c r="A293" s="356">
        <v>292</v>
      </c>
      <c r="B293" s="357" t="s">
        <v>831</v>
      </c>
      <c r="C293" s="358" t="s">
        <v>305</v>
      </c>
      <c r="D293" s="359">
        <v>40</v>
      </c>
      <c r="E293" s="360">
        <v>0</v>
      </c>
      <c r="F293" s="361"/>
      <c r="G293" s="362">
        <v>0</v>
      </c>
      <c r="H293" s="361">
        <v>0</v>
      </c>
      <c r="I293" s="363"/>
      <c r="J293" s="364"/>
      <c r="K293" s="355"/>
      <c r="L293" s="355"/>
      <c r="M293" s="355"/>
      <c r="N293" s="355"/>
      <c r="O293" s="355"/>
      <c r="P293" s="355"/>
      <c r="Q293" s="355"/>
      <c r="R293" s="355"/>
      <c r="S293" s="355"/>
    </row>
    <row r="294" spans="1:19" ht="31.5">
      <c r="A294" s="356">
        <v>293</v>
      </c>
      <c r="B294" s="357" t="s">
        <v>832</v>
      </c>
      <c r="C294" s="358" t="s">
        <v>305</v>
      </c>
      <c r="D294" s="359">
        <v>40</v>
      </c>
      <c r="E294" s="360">
        <v>0</v>
      </c>
      <c r="F294" s="361"/>
      <c r="G294" s="362">
        <v>0</v>
      </c>
      <c r="H294" s="361">
        <v>0</v>
      </c>
      <c r="I294" s="363"/>
      <c r="J294" s="364"/>
      <c r="K294" s="355"/>
      <c r="L294" s="355"/>
      <c r="M294" s="355"/>
      <c r="N294" s="355"/>
      <c r="O294" s="355"/>
      <c r="P294" s="355"/>
      <c r="Q294" s="355"/>
      <c r="R294" s="355"/>
      <c r="S294" s="355"/>
    </row>
    <row r="295" spans="1:19" ht="18.75">
      <c r="A295" s="356">
        <v>294</v>
      </c>
      <c r="B295" s="357" t="s">
        <v>233</v>
      </c>
      <c r="C295" s="358" t="s">
        <v>30</v>
      </c>
      <c r="D295" s="359">
        <v>4</v>
      </c>
      <c r="E295" s="360">
        <v>0</v>
      </c>
      <c r="F295" s="361"/>
      <c r="G295" s="362">
        <v>0</v>
      </c>
      <c r="H295" s="361">
        <v>0</v>
      </c>
      <c r="I295" s="363"/>
      <c r="J295" s="364"/>
      <c r="K295" s="355"/>
      <c r="L295" s="355"/>
      <c r="M295" s="355"/>
      <c r="N295" s="355"/>
      <c r="O295" s="355"/>
      <c r="P295" s="355"/>
      <c r="Q295" s="355"/>
      <c r="R295" s="355"/>
      <c r="S295" s="355"/>
    </row>
    <row r="296" spans="1:19" ht="47.25">
      <c r="A296" s="356">
        <v>295</v>
      </c>
      <c r="B296" s="408" t="s">
        <v>833</v>
      </c>
      <c r="C296" s="409" t="s">
        <v>901</v>
      </c>
      <c r="D296" s="359">
        <v>400</v>
      </c>
      <c r="E296" s="360">
        <v>0</v>
      </c>
      <c r="F296" s="361"/>
      <c r="G296" s="362">
        <v>0</v>
      </c>
      <c r="H296" s="361">
        <v>0</v>
      </c>
      <c r="I296" s="363"/>
      <c r="J296" s="364"/>
      <c r="K296" s="355"/>
      <c r="L296" s="355"/>
      <c r="M296" s="355"/>
      <c r="N296" s="355"/>
      <c r="O296" s="355"/>
      <c r="P296" s="355"/>
      <c r="Q296" s="355"/>
      <c r="R296" s="355"/>
      <c r="S296" s="355"/>
    </row>
    <row r="297" spans="1:19" ht="18.75">
      <c r="A297" s="356">
        <v>296</v>
      </c>
      <c r="B297" s="357" t="s">
        <v>234</v>
      </c>
      <c r="C297" s="358" t="s">
        <v>305</v>
      </c>
      <c r="D297" s="359">
        <v>4</v>
      </c>
      <c r="E297" s="360">
        <v>0</v>
      </c>
      <c r="F297" s="361"/>
      <c r="G297" s="362">
        <v>0</v>
      </c>
      <c r="H297" s="361">
        <v>0</v>
      </c>
      <c r="I297" s="363"/>
      <c r="J297" s="364"/>
      <c r="K297" s="355"/>
      <c r="L297" s="355"/>
      <c r="M297" s="355"/>
      <c r="N297" s="355"/>
      <c r="O297" s="355"/>
      <c r="P297" s="355"/>
      <c r="Q297" s="355"/>
      <c r="R297" s="355"/>
      <c r="S297" s="355"/>
    </row>
    <row r="298" spans="1:19" ht="18.75">
      <c r="A298" s="356">
        <v>297</v>
      </c>
      <c r="B298" s="357" t="s">
        <v>235</v>
      </c>
      <c r="C298" s="358" t="s">
        <v>305</v>
      </c>
      <c r="D298" s="359">
        <v>16</v>
      </c>
      <c r="E298" s="360">
        <v>788</v>
      </c>
      <c r="F298" s="361"/>
      <c r="G298" s="362">
        <v>788</v>
      </c>
      <c r="H298" s="361">
        <v>12608</v>
      </c>
      <c r="I298" s="363" t="s">
        <v>459</v>
      </c>
      <c r="J298" s="364" t="s">
        <v>518</v>
      </c>
      <c r="K298" s="355"/>
      <c r="L298" s="355"/>
      <c r="M298" s="355"/>
      <c r="N298" s="355"/>
      <c r="O298" s="355"/>
      <c r="P298" s="355"/>
      <c r="Q298" s="355"/>
      <c r="R298" s="355"/>
      <c r="S298" s="355"/>
    </row>
    <row r="299" spans="1:19" ht="18.75">
      <c r="A299" s="356">
        <v>298</v>
      </c>
      <c r="B299" s="357" t="s">
        <v>236</v>
      </c>
      <c r="C299" s="358" t="s">
        <v>305</v>
      </c>
      <c r="D299" s="359">
        <v>16</v>
      </c>
      <c r="E299" s="360">
        <v>788</v>
      </c>
      <c r="F299" s="361"/>
      <c r="G299" s="362">
        <v>788</v>
      </c>
      <c r="H299" s="361">
        <v>12608</v>
      </c>
      <c r="I299" s="363" t="s">
        <v>459</v>
      </c>
      <c r="J299" s="364" t="s">
        <v>518</v>
      </c>
      <c r="K299" s="355"/>
      <c r="L299" s="355"/>
      <c r="M299" s="355"/>
      <c r="N299" s="355"/>
      <c r="O299" s="355"/>
      <c r="P299" s="355"/>
      <c r="Q299" s="355"/>
      <c r="R299" s="355"/>
      <c r="S299" s="355"/>
    </row>
    <row r="300" spans="1:19" ht="18.75">
      <c r="A300" s="356">
        <v>299</v>
      </c>
      <c r="B300" s="357" t="s">
        <v>237</v>
      </c>
      <c r="C300" s="358" t="s">
        <v>305</v>
      </c>
      <c r="D300" s="359">
        <v>12</v>
      </c>
      <c r="E300" s="360">
        <v>788</v>
      </c>
      <c r="F300" s="361"/>
      <c r="G300" s="362">
        <v>788</v>
      </c>
      <c r="H300" s="361">
        <v>9456</v>
      </c>
      <c r="I300" s="363" t="s">
        <v>459</v>
      </c>
      <c r="J300" s="364" t="s">
        <v>518</v>
      </c>
      <c r="K300" s="355"/>
      <c r="L300" s="355"/>
      <c r="M300" s="355"/>
      <c r="N300" s="355"/>
      <c r="O300" s="355"/>
      <c r="P300" s="355"/>
      <c r="Q300" s="355"/>
      <c r="R300" s="355"/>
      <c r="S300" s="355"/>
    </row>
    <row r="301" spans="1:19" s="370" customFormat="1" ht="18.75">
      <c r="A301" s="356">
        <v>300</v>
      </c>
      <c r="B301" s="357" t="s">
        <v>238</v>
      </c>
      <c r="C301" s="358" t="s">
        <v>305</v>
      </c>
      <c r="D301" s="359">
        <v>160</v>
      </c>
      <c r="E301" s="360">
        <v>788</v>
      </c>
      <c r="F301" s="371"/>
      <c r="G301" s="362">
        <v>788</v>
      </c>
      <c r="H301" s="361">
        <v>126080</v>
      </c>
      <c r="I301" s="363" t="s">
        <v>459</v>
      </c>
      <c r="J301" s="364" t="s">
        <v>518</v>
      </c>
      <c r="K301" s="369"/>
      <c r="L301" s="369"/>
      <c r="M301" s="369"/>
      <c r="N301" s="369"/>
      <c r="O301" s="369"/>
      <c r="P301" s="369"/>
      <c r="Q301" s="369"/>
      <c r="R301" s="369"/>
      <c r="S301" s="369"/>
    </row>
    <row r="302" spans="1:19" s="406" customFormat="1" ht="18.75">
      <c r="A302" s="356">
        <v>301</v>
      </c>
      <c r="B302" s="357" t="s">
        <v>239</v>
      </c>
      <c r="C302" s="358" t="s">
        <v>305</v>
      </c>
      <c r="D302" s="359">
        <v>160</v>
      </c>
      <c r="E302" s="360">
        <v>788</v>
      </c>
      <c r="F302" s="407"/>
      <c r="G302" s="362">
        <v>788</v>
      </c>
      <c r="H302" s="361">
        <v>126080</v>
      </c>
      <c r="I302" s="363" t="s">
        <v>459</v>
      </c>
      <c r="J302" s="364" t="s">
        <v>518</v>
      </c>
      <c r="K302" s="405"/>
      <c r="L302" s="405"/>
      <c r="M302" s="405"/>
      <c r="N302" s="405"/>
      <c r="O302" s="405"/>
      <c r="P302" s="405"/>
      <c r="Q302" s="405"/>
      <c r="R302" s="405"/>
      <c r="S302" s="405"/>
    </row>
    <row r="303" spans="1:19" s="370" customFormat="1" ht="18.75">
      <c r="A303" s="356">
        <v>302</v>
      </c>
      <c r="B303" s="357" t="s">
        <v>240</v>
      </c>
      <c r="C303" s="358" t="s">
        <v>305</v>
      </c>
      <c r="D303" s="359">
        <v>8</v>
      </c>
      <c r="E303" s="360">
        <v>788</v>
      </c>
      <c r="F303" s="371"/>
      <c r="G303" s="362">
        <v>788</v>
      </c>
      <c r="H303" s="361">
        <v>6304</v>
      </c>
      <c r="I303" s="363" t="s">
        <v>459</v>
      </c>
      <c r="J303" s="364" t="s">
        <v>518</v>
      </c>
      <c r="K303" s="369"/>
      <c r="L303" s="369"/>
      <c r="M303" s="369"/>
      <c r="N303" s="369"/>
      <c r="O303" s="369"/>
      <c r="P303" s="369"/>
      <c r="Q303" s="369"/>
      <c r="R303" s="369"/>
      <c r="S303" s="369"/>
    </row>
    <row r="304" spans="1:19" s="370" customFormat="1" ht="18.75">
      <c r="A304" s="356">
        <v>303</v>
      </c>
      <c r="B304" s="357" t="s">
        <v>241</v>
      </c>
      <c r="C304" s="358" t="s">
        <v>305</v>
      </c>
      <c r="D304" s="359">
        <v>8</v>
      </c>
      <c r="E304" s="360">
        <v>788</v>
      </c>
      <c r="F304" s="371"/>
      <c r="G304" s="362">
        <v>788</v>
      </c>
      <c r="H304" s="361">
        <v>6304</v>
      </c>
      <c r="I304" s="363" t="s">
        <v>459</v>
      </c>
      <c r="J304" s="364" t="s">
        <v>518</v>
      </c>
      <c r="K304" s="369"/>
      <c r="L304" s="369"/>
      <c r="M304" s="369"/>
      <c r="N304" s="369"/>
      <c r="O304" s="369"/>
      <c r="P304" s="369"/>
      <c r="Q304" s="369"/>
      <c r="R304" s="369"/>
      <c r="S304" s="369"/>
    </row>
    <row r="305" spans="1:19" s="370" customFormat="1" ht="18.75">
      <c r="A305" s="356">
        <v>304</v>
      </c>
      <c r="B305" s="357" t="s">
        <v>242</v>
      </c>
      <c r="C305" s="358" t="s">
        <v>305</v>
      </c>
      <c r="D305" s="359">
        <v>8</v>
      </c>
      <c r="E305" s="360">
        <v>788</v>
      </c>
      <c r="F305" s="371"/>
      <c r="G305" s="362">
        <v>788</v>
      </c>
      <c r="H305" s="361">
        <v>6304</v>
      </c>
      <c r="I305" s="363" t="s">
        <v>459</v>
      </c>
      <c r="J305" s="364" t="s">
        <v>518</v>
      </c>
      <c r="K305" s="369"/>
      <c r="L305" s="369"/>
      <c r="M305" s="369"/>
      <c r="N305" s="369"/>
      <c r="O305" s="369"/>
      <c r="P305" s="369"/>
      <c r="Q305" s="369"/>
      <c r="R305" s="369"/>
      <c r="S305" s="369"/>
    </row>
    <row r="306" spans="1:19" s="370" customFormat="1" ht="18.75">
      <c r="A306" s="356">
        <v>305</v>
      </c>
      <c r="B306" s="357" t="s">
        <v>243</v>
      </c>
      <c r="C306" s="358" t="s">
        <v>305</v>
      </c>
      <c r="D306" s="359">
        <v>200</v>
      </c>
      <c r="E306" s="360">
        <v>358</v>
      </c>
      <c r="F306" s="371"/>
      <c r="G306" s="362">
        <v>358</v>
      </c>
      <c r="H306" s="361">
        <v>71600</v>
      </c>
      <c r="I306" s="367" t="s">
        <v>1312</v>
      </c>
      <c r="J306" s="368" t="s">
        <v>1353</v>
      </c>
      <c r="K306" s="369"/>
      <c r="L306" s="369"/>
      <c r="M306" s="369"/>
      <c r="N306" s="369"/>
      <c r="O306" s="369"/>
      <c r="P306" s="369"/>
      <c r="Q306" s="369"/>
      <c r="R306" s="369"/>
      <c r="S306" s="369"/>
    </row>
    <row r="307" spans="1:19" s="370" customFormat="1" ht="18.75">
      <c r="A307" s="356">
        <v>306</v>
      </c>
      <c r="B307" s="357" t="s">
        <v>244</v>
      </c>
      <c r="C307" s="358" t="s">
        <v>305</v>
      </c>
      <c r="D307" s="359">
        <v>80</v>
      </c>
      <c r="E307" s="360">
        <v>358</v>
      </c>
      <c r="F307" s="371"/>
      <c r="G307" s="362">
        <v>358</v>
      </c>
      <c r="H307" s="361">
        <v>28640</v>
      </c>
      <c r="I307" s="367" t="s">
        <v>1312</v>
      </c>
      <c r="J307" s="368" t="s">
        <v>1353</v>
      </c>
      <c r="K307" s="369"/>
      <c r="L307" s="369"/>
      <c r="M307" s="369"/>
      <c r="N307" s="369"/>
      <c r="O307" s="369"/>
      <c r="P307" s="369"/>
      <c r="Q307" s="369"/>
      <c r="R307" s="369"/>
      <c r="S307" s="369"/>
    </row>
    <row r="308" spans="1:19" s="370" customFormat="1" ht="18.75">
      <c r="A308" s="356">
        <v>307</v>
      </c>
      <c r="B308" s="357" t="s">
        <v>245</v>
      </c>
      <c r="C308" s="358" t="s">
        <v>305</v>
      </c>
      <c r="D308" s="359">
        <v>80</v>
      </c>
      <c r="E308" s="360">
        <v>358</v>
      </c>
      <c r="F308" s="371"/>
      <c r="G308" s="362">
        <v>358</v>
      </c>
      <c r="H308" s="361">
        <v>28640</v>
      </c>
      <c r="I308" s="367" t="s">
        <v>1312</v>
      </c>
      <c r="J308" s="368" t="s">
        <v>1353</v>
      </c>
      <c r="K308" s="369"/>
      <c r="L308" s="369"/>
      <c r="M308" s="369"/>
      <c r="N308" s="369"/>
      <c r="O308" s="369"/>
      <c r="P308" s="369"/>
      <c r="Q308" s="369"/>
      <c r="R308" s="369"/>
      <c r="S308" s="369"/>
    </row>
    <row r="309" spans="1:19" s="370" customFormat="1" ht="18.75">
      <c r="A309" s="356">
        <v>308</v>
      </c>
      <c r="B309" s="357" t="s">
        <v>246</v>
      </c>
      <c r="C309" s="358" t="s">
        <v>305</v>
      </c>
      <c r="D309" s="359">
        <v>120</v>
      </c>
      <c r="E309" s="360">
        <v>358</v>
      </c>
      <c r="F309" s="371"/>
      <c r="G309" s="362">
        <v>358</v>
      </c>
      <c r="H309" s="361">
        <v>42960</v>
      </c>
      <c r="I309" s="367" t="s">
        <v>1312</v>
      </c>
      <c r="J309" s="368" t="s">
        <v>1353</v>
      </c>
      <c r="K309" s="369"/>
      <c r="L309" s="369"/>
      <c r="M309" s="369"/>
      <c r="N309" s="369"/>
      <c r="O309" s="369"/>
      <c r="P309" s="369"/>
      <c r="Q309" s="369"/>
      <c r="R309" s="369"/>
      <c r="S309" s="369"/>
    </row>
    <row r="310" spans="1:19" s="370" customFormat="1" ht="18.75">
      <c r="A310" s="356">
        <v>309</v>
      </c>
      <c r="B310" s="357" t="s">
        <v>247</v>
      </c>
      <c r="C310" s="358" t="s">
        <v>305</v>
      </c>
      <c r="D310" s="359">
        <v>120</v>
      </c>
      <c r="E310" s="360">
        <v>358</v>
      </c>
      <c r="F310" s="371"/>
      <c r="G310" s="362">
        <v>358</v>
      </c>
      <c r="H310" s="361">
        <v>42960</v>
      </c>
      <c r="I310" s="367" t="s">
        <v>1312</v>
      </c>
      <c r="J310" s="368" t="s">
        <v>1353</v>
      </c>
      <c r="K310" s="369"/>
      <c r="L310" s="369"/>
      <c r="M310" s="369"/>
      <c r="N310" s="369"/>
      <c r="O310" s="369"/>
      <c r="P310" s="369"/>
      <c r="Q310" s="369"/>
      <c r="R310" s="369"/>
      <c r="S310" s="369"/>
    </row>
    <row r="311" spans="1:19" s="370" customFormat="1" ht="18.75">
      <c r="A311" s="356">
        <v>310</v>
      </c>
      <c r="B311" s="357" t="s">
        <v>248</v>
      </c>
      <c r="C311" s="358" t="s">
        <v>305</v>
      </c>
      <c r="D311" s="359">
        <v>80</v>
      </c>
      <c r="E311" s="360">
        <v>358</v>
      </c>
      <c r="F311" s="371"/>
      <c r="G311" s="362">
        <v>358</v>
      </c>
      <c r="H311" s="361">
        <v>28640</v>
      </c>
      <c r="I311" s="367" t="s">
        <v>1312</v>
      </c>
      <c r="J311" s="368" t="s">
        <v>1353</v>
      </c>
      <c r="K311" s="369"/>
      <c r="L311" s="369"/>
      <c r="M311" s="369"/>
      <c r="N311" s="369"/>
      <c r="O311" s="369"/>
      <c r="P311" s="369"/>
      <c r="Q311" s="369"/>
      <c r="R311" s="369"/>
      <c r="S311" s="369"/>
    </row>
    <row r="312" spans="1:19" s="370" customFormat="1" ht="18.75">
      <c r="A312" s="356">
        <v>311</v>
      </c>
      <c r="B312" s="357" t="s">
        <v>249</v>
      </c>
      <c r="C312" s="358" t="s">
        <v>305</v>
      </c>
      <c r="D312" s="359">
        <v>200</v>
      </c>
      <c r="E312" s="360">
        <v>358</v>
      </c>
      <c r="F312" s="371"/>
      <c r="G312" s="362">
        <v>358</v>
      </c>
      <c r="H312" s="361">
        <v>71600</v>
      </c>
      <c r="I312" s="367" t="s">
        <v>1312</v>
      </c>
      <c r="J312" s="368" t="s">
        <v>1353</v>
      </c>
      <c r="K312" s="369"/>
      <c r="L312" s="369"/>
      <c r="M312" s="369"/>
      <c r="N312" s="369"/>
      <c r="O312" s="369"/>
      <c r="P312" s="369"/>
      <c r="Q312" s="369"/>
      <c r="R312" s="369"/>
      <c r="S312" s="369"/>
    </row>
    <row r="313" spans="1:19" s="370" customFormat="1" ht="18.75">
      <c r="A313" s="356">
        <v>312</v>
      </c>
      <c r="B313" s="357" t="s">
        <v>250</v>
      </c>
      <c r="C313" s="358" t="s">
        <v>305</v>
      </c>
      <c r="D313" s="359">
        <v>240</v>
      </c>
      <c r="E313" s="360">
        <v>358</v>
      </c>
      <c r="F313" s="371"/>
      <c r="G313" s="362">
        <v>358</v>
      </c>
      <c r="H313" s="361">
        <v>85920</v>
      </c>
      <c r="I313" s="367" t="s">
        <v>1312</v>
      </c>
      <c r="J313" s="368" t="s">
        <v>1353</v>
      </c>
      <c r="K313" s="369"/>
      <c r="L313" s="369"/>
      <c r="M313" s="369"/>
      <c r="N313" s="369"/>
      <c r="O313" s="369"/>
      <c r="P313" s="369"/>
      <c r="Q313" s="369"/>
      <c r="R313" s="369"/>
      <c r="S313" s="369"/>
    </row>
    <row r="314" spans="1:19" s="370" customFormat="1" ht="18.75">
      <c r="A314" s="356">
        <v>313</v>
      </c>
      <c r="B314" s="357" t="s">
        <v>251</v>
      </c>
      <c r="C314" s="358" t="s">
        <v>305</v>
      </c>
      <c r="D314" s="359">
        <v>400</v>
      </c>
      <c r="E314" s="360">
        <v>358</v>
      </c>
      <c r="F314" s="371"/>
      <c r="G314" s="362">
        <v>358</v>
      </c>
      <c r="H314" s="361">
        <v>143200</v>
      </c>
      <c r="I314" s="367" t="s">
        <v>1312</v>
      </c>
      <c r="J314" s="368" t="s">
        <v>1353</v>
      </c>
      <c r="K314" s="369"/>
      <c r="L314" s="369"/>
      <c r="M314" s="369"/>
      <c r="N314" s="369"/>
      <c r="O314" s="369"/>
      <c r="P314" s="369"/>
      <c r="Q314" s="369"/>
      <c r="R314" s="369"/>
      <c r="S314" s="369"/>
    </row>
    <row r="315" spans="1:19" s="370" customFormat="1" ht="31.5">
      <c r="A315" s="356">
        <v>314</v>
      </c>
      <c r="B315" s="357" t="s">
        <v>252</v>
      </c>
      <c r="C315" s="358" t="s">
        <v>305</v>
      </c>
      <c r="D315" s="359">
        <v>4</v>
      </c>
      <c r="E315" s="360">
        <v>525</v>
      </c>
      <c r="F315" s="371"/>
      <c r="G315" s="362">
        <v>525</v>
      </c>
      <c r="H315" s="361">
        <v>2100</v>
      </c>
      <c r="I315" s="367" t="s">
        <v>1312</v>
      </c>
      <c r="J315" s="368" t="s">
        <v>1354</v>
      </c>
      <c r="K315" s="369"/>
      <c r="L315" s="369"/>
      <c r="M315" s="369"/>
      <c r="N315" s="369"/>
      <c r="O315" s="369"/>
      <c r="P315" s="369"/>
      <c r="Q315" s="369"/>
      <c r="R315" s="369"/>
      <c r="S315" s="369"/>
    </row>
    <row r="316" spans="1:19" s="370" customFormat="1" ht="31.5">
      <c r="A316" s="356">
        <v>315</v>
      </c>
      <c r="B316" s="357" t="s">
        <v>253</v>
      </c>
      <c r="C316" s="358" t="s">
        <v>305</v>
      </c>
      <c r="D316" s="359">
        <v>4</v>
      </c>
      <c r="E316" s="360">
        <v>525</v>
      </c>
      <c r="F316" s="371"/>
      <c r="G316" s="362">
        <v>525</v>
      </c>
      <c r="H316" s="361">
        <v>2100</v>
      </c>
      <c r="I316" s="367" t="s">
        <v>1312</v>
      </c>
      <c r="J316" s="368" t="s">
        <v>1354</v>
      </c>
      <c r="K316" s="369"/>
      <c r="L316" s="369"/>
      <c r="M316" s="369"/>
      <c r="N316" s="369"/>
      <c r="O316" s="369"/>
      <c r="P316" s="369"/>
      <c r="Q316" s="369"/>
      <c r="R316" s="369"/>
      <c r="S316" s="369"/>
    </row>
    <row r="317" spans="1:19" s="370" customFormat="1" ht="18.75">
      <c r="A317" s="356">
        <v>316</v>
      </c>
      <c r="B317" s="357" t="s">
        <v>256</v>
      </c>
      <c r="C317" s="358" t="s">
        <v>305</v>
      </c>
      <c r="D317" s="359">
        <v>4</v>
      </c>
      <c r="E317" s="360">
        <v>0</v>
      </c>
      <c r="F317" s="371"/>
      <c r="G317" s="362">
        <v>0</v>
      </c>
      <c r="H317" s="361">
        <v>0</v>
      </c>
      <c r="I317" s="367"/>
      <c r="J317" s="368"/>
      <c r="K317" s="369"/>
      <c r="L317" s="369"/>
      <c r="M317" s="369"/>
      <c r="N317" s="369"/>
      <c r="O317" s="369"/>
      <c r="P317" s="369"/>
      <c r="Q317" s="369"/>
      <c r="R317" s="369"/>
      <c r="S317" s="369"/>
    </row>
    <row r="318" spans="1:19" s="370" customFormat="1" ht="18.75">
      <c r="A318" s="356">
        <v>317</v>
      </c>
      <c r="B318" s="357" t="s">
        <v>834</v>
      </c>
      <c r="C318" s="358" t="s">
        <v>305</v>
      </c>
      <c r="D318" s="359">
        <v>4</v>
      </c>
      <c r="E318" s="360">
        <v>0</v>
      </c>
      <c r="F318" s="371"/>
      <c r="G318" s="362">
        <v>0</v>
      </c>
      <c r="H318" s="361">
        <v>0</v>
      </c>
      <c r="I318" s="367"/>
      <c r="J318" s="368"/>
      <c r="K318" s="369"/>
      <c r="L318" s="369"/>
      <c r="M318" s="369"/>
      <c r="N318" s="369"/>
      <c r="O318" s="369"/>
      <c r="P318" s="369"/>
      <c r="Q318" s="369"/>
      <c r="R318" s="369"/>
      <c r="S318" s="369"/>
    </row>
    <row r="319" spans="1:19" s="370" customFormat="1" ht="18.75">
      <c r="A319" s="356">
        <v>318</v>
      </c>
      <c r="B319" s="357" t="s">
        <v>257</v>
      </c>
      <c r="C319" s="358" t="s">
        <v>305</v>
      </c>
      <c r="D319" s="359">
        <v>400</v>
      </c>
      <c r="E319" s="360">
        <v>1603</v>
      </c>
      <c r="F319" s="371"/>
      <c r="G319" s="362">
        <v>1603</v>
      </c>
      <c r="H319" s="361">
        <v>641200</v>
      </c>
      <c r="I319" s="367" t="s">
        <v>1312</v>
      </c>
      <c r="J319" s="368" t="s">
        <v>1355</v>
      </c>
      <c r="K319" s="369"/>
      <c r="L319" s="369"/>
      <c r="M319" s="369"/>
      <c r="N319" s="369"/>
      <c r="O319" s="369"/>
      <c r="P319" s="369"/>
      <c r="Q319" s="369"/>
      <c r="R319" s="369"/>
      <c r="S319" s="369"/>
    </row>
    <row r="320" spans="1:19" s="370" customFormat="1" ht="18.75">
      <c r="A320" s="356">
        <v>319</v>
      </c>
      <c r="B320" s="357" t="s">
        <v>258</v>
      </c>
      <c r="C320" s="358" t="s">
        <v>305</v>
      </c>
      <c r="D320" s="359">
        <v>400</v>
      </c>
      <c r="E320" s="360">
        <v>1603</v>
      </c>
      <c r="F320" s="371"/>
      <c r="G320" s="362">
        <v>1603</v>
      </c>
      <c r="H320" s="361">
        <v>641200</v>
      </c>
      <c r="I320" s="367" t="s">
        <v>1312</v>
      </c>
      <c r="J320" s="368" t="s">
        <v>1355</v>
      </c>
      <c r="K320" s="369"/>
      <c r="L320" s="369"/>
      <c r="M320" s="369"/>
      <c r="N320" s="369"/>
      <c r="O320" s="369"/>
      <c r="P320" s="369"/>
      <c r="Q320" s="369"/>
      <c r="R320" s="369"/>
      <c r="S320" s="369"/>
    </row>
    <row r="321" spans="1:19" ht="18.75">
      <c r="A321" s="356">
        <v>320</v>
      </c>
      <c r="B321" s="357" t="s">
        <v>835</v>
      </c>
      <c r="C321" s="358"/>
      <c r="D321" s="359">
        <v>400</v>
      </c>
      <c r="E321" s="360">
        <v>1603</v>
      </c>
      <c r="F321" s="361"/>
      <c r="G321" s="362">
        <v>1603</v>
      </c>
      <c r="H321" s="361">
        <v>641200</v>
      </c>
      <c r="I321" s="367" t="s">
        <v>1312</v>
      </c>
      <c r="J321" s="368" t="s">
        <v>1355</v>
      </c>
      <c r="K321" s="355"/>
      <c r="L321" s="355"/>
      <c r="M321" s="355"/>
      <c r="N321" s="355"/>
      <c r="O321" s="355"/>
      <c r="P321" s="355"/>
      <c r="Q321" s="355"/>
      <c r="R321" s="355"/>
      <c r="S321" s="355"/>
    </row>
    <row r="322" spans="1:19" ht="18.75">
      <c r="A322" s="356">
        <v>321</v>
      </c>
      <c r="B322" s="357" t="s">
        <v>836</v>
      </c>
      <c r="C322" s="358"/>
      <c r="D322" s="359">
        <v>8</v>
      </c>
      <c r="E322" s="360">
        <v>1626</v>
      </c>
      <c r="F322" s="361"/>
      <c r="G322" s="362">
        <v>1626</v>
      </c>
      <c r="H322" s="361">
        <v>13008</v>
      </c>
      <c r="I322" s="363" t="s">
        <v>459</v>
      </c>
      <c r="J322" s="364" t="s">
        <v>519</v>
      </c>
      <c r="K322" s="355"/>
      <c r="L322" s="355"/>
      <c r="M322" s="355"/>
      <c r="N322" s="355"/>
      <c r="O322" s="355"/>
      <c r="P322" s="355"/>
      <c r="Q322" s="355"/>
      <c r="R322" s="355"/>
      <c r="S322" s="355"/>
    </row>
    <row r="323" spans="1:19" ht="18.75">
      <c r="A323" s="356">
        <v>322</v>
      </c>
      <c r="B323" s="357" t="s">
        <v>254</v>
      </c>
      <c r="C323" s="358" t="s">
        <v>305</v>
      </c>
      <c r="D323" s="359">
        <v>20</v>
      </c>
      <c r="E323" s="360">
        <v>0</v>
      </c>
      <c r="F323" s="361"/>
      <c r="G323" s="362">
        <v>0</v>
      </c>
      <c r="H323" s="361">
        <v>0</v>
      </c>
      <c r="I323" s="363"/>
      <c r="J323" s="364"/>
      <c r="K323" s="355"/>
      <c r="L323" s="355"/>
      <c r="M323" s="355"/>
      <c r="N323" s="355"/>
      <c r="O323" s="355"/>
      <c r="P323" s="355"/>
      <c r="Q323" s="355"/>
      <c r="R323" s="355"/>
      <c r="S323" s="355"/>
    </row>
    <row r="324" spans="1:19" ht="18.75">
      <c r="A324" s="356">
        <v>323</v>
      </c>
      <c r="B324" s="357" t="s">
        <v>255</v>
      </c>
      <c r="C324" s="358" t="s">
        <v>305</v>
      </c>
      <c r="D324" s="359">
        <v>8</v>
      </c>
      <c r="E324" s="360">
        <v>0</v>
      </c>
      <c r="F324" s="361"/>
      <c r="G324" s="362">
        <v>0</v>
      </c>
      <c r="H324" s="361">
        <v>0</v>
      </c>
      <c r="I324" s="363"/>
      <c r="J324" s="364"/>
      <c r="K324" s="355"/>
      <c r="L324" s="355"/>
      <c r="M324" s="355"/>
      <c r="N324" s="355"/>
      <c r="O324" s="355"/>
      <c r="P324" s="355"/>
      <c r="Q324" s="355"/>
      <c r="R324" s="355"/>
      <c r="S324" s="355"/>
    </row>
    <row r="325" spans="1:19" ht="18.75">
      <c r="A325" s="356">
        <v>324</v>
      </c>
      <c r="B325" s="357" t="s">
        <v>837</v>
      </c>
      <c r="C325" s="358" t="s">
        <v>305</v>
      </c>
      <c r="D325" s="359">
        <v>50</v>
      </c>
      <c r="E325" s="360">
        <v>2032</v>
      </c>
      <c r="F325" s="361"/>
      <c r="G325" s="362">
        <v>2032</v>
      </c>
      <c r="H325" s="361">
        <v>101600</v>
      </c>
      <c r="I325" s="363" t="s">
        <v>459</v>
      </c>
      <c r="J325" s="364" t="s">
        <v>519</v>
      </c>
      <c r="K325" s="355"/>
      <c r="L325" s="355"/>
      <c r="M325" s="355"/>
      <c r="N325" s="355"/>
      <c r="O325" s="355"/>
      <c r="P325" s="355"/>
      <c r="Q325" s="355"/>
      <c r="R325" s="355"/>
      <c r="S325" s="355"/>
    </row>
    <row r="326" spans="1:19" ht="18.75">
      <c r="A326" s="356">
        <v>325</v>
      </c>
      <c r="B326" s="357" t="s">
        <v>259</v>
      </c>
      <c r="C326" s="358" t="s">
        <v>305</v>
      </c>
      <c r="D326" s="359">
        <v>12</v>
      </c>
      <c r="E326" s="360">
        <v>0</v>
      </c>
      <c r="F326" s="361"/>
      <c r="G326" s="362">
        <v>0</v>
      </c>
      <c r="H326" s="361">
        <v>0</v>
      </c>
      <c r="I326" s="363"/>
      <c r="J326" s="364"/>
      <c r="K326" s="355"/>
      <c r="L326" s="355"/>
      <c r="M326" s="355"/>
      <c r="N326" s="355"/>
      <c r="O326" s="355"/>
      <c r="P326" s="355"/>
      <c r="Q326" s="355"/>
      <c r="R326" s="355"/>
      <c r="S326" s="355"/>
    </row>
    <row r="327" spans="1:19" ht="18.75">
      <c r="A327" s="356">
        <v>326</v>
      </c>
      <c r="B327" s="357" t="s">
        <v>260</v>
      </c>
      <c r="C327" s="358" t="s">
        <v>305</v>
      </c>
      <c r="D327" s="359">
        <v>12</v>
      </c>
      <c r="E327" s="360">
        <v>0</v>
      </c>
      <c r="F327" s="361"/>
      <c r="G327" s="362">
        <v>0</v>
      </c>
      <c r="H327" s="361">
        <v>0</v>
      </c>
      <c r="I327" s="363"/>
      <c r="J327" s="364"/>
      <c r="K327" s="355"/>
      <c r="L327" s="355"/>
      <c r="M327" s="355"/>
      <c r="N327" s="355"/>
      <c r="O327" s="355"/>
      <c r="P327" s="355"/>
      <c r="Q327" s="355"/>
      <c r="R327" s="355"/>
      <c r="S327" s="355"/>
    </row>
    <row r="328" spans="1:19" ht="18.75">
      <c r="A328" s="356">
        <v>327</v>
      </c>
      <c r="B328" s="357" t="s">
        <v>261</v>
      </c>
      <c r="C328" s="358" t="s">
        <v>305</v>
      </c>
      <c r="D328" s="359">
        <v>12</v>
      </c>
      <c r="E328" s="360">
        <v>0</v>
      </c>
      <c r="F328" s="361"/>
      <c r="G328" s="362">
        <v>0</v>
      </c>
      <c r="H328" s="361">
        <v>0</v>
      </c>
      <c r="I328" s="363"/>
      <c r="J328" s="364"/>
      <c r="K328" s="355"/>
      <c r="L328" s="355"/>
      <c r="M328" s="355"/>
      <c r="N328" s="355"/>
      <c r="O328" s="355"/>
      <c r="P328" s="355"/>
      <c r="Q328" s="355"/>
      <c r="R328" s="355"/>
      <c r="S328" s="355"/>
    </row>
    <row r="329" spans="1:19" ht="31.5">
      <c r="A329" s="356">
        <v>328</v>
      </c>
      <c r="B329" s="410" t="s">
        <v>838</v>
      </c>
      <c r="C329" s="358" t="s">
        <v>324</v>
      </c>
      <c r="D329" s="359">
        <v>200</v>
      </c>
      <c r="E329" s="360">
        <v>0</v>
      </c>
      <c r="F329" s="361"/>
      <c r="G329" s="362">
        <v>0</v>
      </c>
      <c r="H329" s="361">
        <v>0</v>
      </c>
      <c r="I329" s="363"/>
      <c r="J329" s="364"/>
      <c r="K329" s="355"/>
      <c r="L329" s="355"/>
      <c r="M329" s="355"/>
      <c r="N329" s="355"/>
      <c r="O329" s="355"/>
      <c r="P329" s="355"/>
      <c r="Q329" s="355"/>
      <c r="R329" s="355"/>
      <c r="S329" s="355"/>
    </row>
    <row r="330" spans="1:19" ht="18.75">
      <c r="A330" s="356">
        <v>329</v>
      </c>
      <c r="B330" s="357" t="s">
        <v>262</v>
      </c>
      <c r="C330" s="358" t="s">
        <v>344</v>
      </c>
      <c r="D330" s="359">
        <v>80</v>
      </c>
      <c r="E330" s="360">
        <v>5850</v>
      </c>
      <c r="F330" s="365">
        <v>936</v>
      </c>
      <c r="G330" s="362">
        <v>6786</v>
      </c>
      <c r="H330" s="361">
        <v>542880</v>
      </c>
      <c r="I330" s="363" t="s">
        <v>438</v>
      </c>
      <c r="J330" s="364" t="s">
        <v>1356</v>
      </c>
      <c r="K330" s="355"/>
      <c r="L330" s="355"/>
      <c r="M330" s="355"/>
      <c r="N330" s="355"/>
      <c r="O330" s="355"/>
      <c r="P330" s="355"/>
      <c r="Q330" s="355"/>
      <c r="R330" s="355"/>
      <c r="S330" s="355"/>
    </row>
    <row r="331" spans="1:19" s="370" customFormat="1" ht="18.75">
      <c r="A331" s="356">
        <v>330</v>
      </c>
      <c r="B331" s="357" t="s">
        <v>263</v>
      </c>
      <c r="C331" s="358" t="s">
        <v>345</v>
      </c>
      <c r="D331" s="359">
        <v>300</v>
      </c>
      <c r="E331" s="360">
        <v>5850</v>
      </c>
      <c r="F331" s="365">
        <v>936</v>
      </c>
      <c r="G331" s="362">
        <v>6786</v>
      </c>
      <c r="H331" s="361">
        <v>2035800</v>
      </c>
      <c r="I331" s="363" t="s">
        <v>438</v>
      </c>
      <c r="J331" s="364" t="s">
        <v>1356</v>
      </c>
      <c r="K331" s="369"/>
      <c r="L331" s="369"/>
      <c r="M331" s="369"/>
      <c r="N331" s="369"/>
      <c r="O331" s="369"/>
      <c r="P331" s="369"/>
      <c r="Q331" s="369"/>
      <c r="R331" s="369"/>
      <c r="S331" s="369"/>
    </row>
    <row r="332" spans="1:19" s="370" customFormat="1" ht="18.75">
      <c r="A332" s="356">
        <v>331</v>
      </c>
      <c r="B332" s="357" t="s">
        <v>839</v>
      </c>
      <c r="C332" s="358" t="s">
        <v>326</v>
      </c>
      <c r="D332" s="359">
        <v>200</v>
      </c>
      <c r="E332" s="360">
        <v>839</v>
      </c>
      <c r="F332" s="365">
        <v>134.24</v>
      </c>
      <c r="G332" s="362">
        <v>973.24</v>
      </c>
      <c r="H332" s="361">
        <v>194648</v>
      </c>
      <c r="I332" s="367" t="s">
        <v>1065</v>
      </c>
      <c r="J332" s="368" t="s">
        <v>474</v>
      </c>
      <c r="K332" s="369"/>
      <c r="L332" s="369"/>
      <c r="M332" s="369"/>
      <c r="N332" s="369"/>
      <c r="O332" s="369"/>
      <c r="P332" s="369"/>
      <c r="Q332" s="369"/>
      <c r="R332" s="369"/>
      <c r="S332" s="369"/>
    </row>
    <row r="333" spans="1:19" s="370" customFormat="1" ht="18.75">
      <c r="A333" s="356">
        <v>332</v>
      </c>
      <c r="B333" s="357" t="s">
        <v>264</v>
      </c>
      <c r="C333" s="358" t="s">
        <v>305</v>
      </c>
      <c r="D333" s="359">
        <v>800</v>
      </c>
      <c r="E333" s="360">
        <v>1384</v>
      </c>
      <c r="F333" s="365">
        <v>221.44</v>
      </c>
      <c r="G333" s="362">
        <v>1605.44</v>
      </c>
      <c r="H333" s="361">
        <v>1284352</v>
      </c>
      <c r="I333" s="367" t="s">
        <v>381</v>
      </c>
      <c r="J333" s="368" t="s">
        <v>443</v>
      </c>
      <c r="K333" s="369"/>
      <c r="L333" s="369"/>
      <c r="M333" s="369"/>
      <c r="N333" s="369"/>
      <c r="O333" s="369"/>
      <c r="P333" s="369"/>
      <c r="Q333" s="369"/>
      <c r="R333" s="369"/>
      <c r="S333" s="369"/>
    </row>
    <row r="334" spans="1:19" s="370" customFormat="1" ht="18.75">
      <c r="A334" s="356">
        <v>333</v>
      </c>
      <c r="B334" s="357" t="s">
        <v>265</v>
      </c>
      <c r="C334" s="358" t="s">
        <v>307</v>
      </c>
      <c r="D334" s="359">
        <v>20</v>
      </c>
      <c r="E334" s="360">
        <v>0</v>
      </c>
      <c r="F334" s="371"/>
      <c r="G334" s="362">
        <v>0</v>
      </c>
      <c r="H334" s="361">
        <v>0</v>
      </c>
      <c r="I334" s="367"/>
      <c r="J334" s="368"/>
      <c r="K334" s="369"/>
      <c r="L334" s="369"/>
      <c r="M334" s="369"/>
      <c r="N334" s="369"/>
      <c r="O334" s="369"/>
      <c r="P334" s="369"/>
      <c r="Q334" s="369"/>
      <c r="R334" s="369"/>
      <c r="S334" s="369"/>
    </row>
    <row r="335" spans="1:19" s="370" customFormat="1" ht="31.5">
      <c r="A335" s="356">
        <v>334</v>
      </c>
      <c r="B335" s="357" t="s">
        <v>266</v>
      </c>
      <c r="C335" s="358" t="s">
        <v>344</v>
      </c>
      <c r="D335" s="359">
        <v>140</v>
      </c>
      <c r="E335" s="360">
        <v>28700</v>
      </c>
      <c r="F335" s="371"/>
      <c r="G335" s="362">
        <v>28700</v>
      </c>
      <c r="H335" s="361">
        <v>4018000</v>
      </c>
      <c r="I335" s="367" t="s">
        <v>365</v>
      </c>
      <c r="J335" s="368" t="s">
        <v>1357</v>
      </c>
      <c r="K335" s="369"/>
      <c r="L335" s="369"/>
      <c r="M335" s="369"/>
      <c r="N335" s="369"/>
      <c r="O335" s="369"/>
      <c r="P335" s="369"/>
      <c r="Q335" s="369"/>
      <c r="R335" s="369"/>
      <c r="S335" s="369"/>
    </row>
    <row r="336" spans="1:19" s="370" customFormat="1" ht="47.25">
      <c r="A336" s="356">
        <v>335</v>
      </c>
      <c r="B336" s="357" t="s">
        <v>840</v>
      </c>
      <c r="C336" s="358" t="s">
        <v>305</v>
      </c>
      <c r="D336" s="359">
        <v>12</v>
      </c>
      <c r="E336" s="360">
        <v>0</v>
      </c>
      <c r="F336" s="371"/>
      <c r="G336" s="362">
        <v>0</v>
      </c>
      <c r="H336" s="361">
        <v>0</v>
      </c>
      <c r="I336" s="367"/>
      <c r="J336" s="368"/>
      <c r="K336" s="369"/>
      <c r="L336" s="369"/>
      <c r="M336" s="369"/>
      <c r="N336" s="369"/>
      <c r="O336" s="369"/>
      <c r="P336" s="369"/>
      <c r="Q336" s="369"/>
      <c r="R336" s="369"/>
      <c r="S336" s="369"/>
    </row>
    <row r="337" spans="1:19" s="370" customFormat="1" ht="47.25">
      <c r="A337" s="356">
        <v>336</v>
      </c>
      <c r="B337" s="357" t="s">
        <v>841</v>
      </c>
      <c r="C337" s="358" t="s">
        <v>305</v>
      </c>
      <c r="D337" s="359">
        <v>12</v>
      </c>
      <c r="E337" s="360">
        <v>0</v>
      </c>
      <c r="F337" s="371"/>
      <c r="G337" s="362">
        <v>0</v>
      </c>
      <c r="H337" s="361">
        <v>0</v>
      </c>
      <c r="I337" s="367"/>
      <c r="J337" s="368"/>
      <c r="K337" s="369"/>
      <c r="L337" s="369"/>
      <c r="M337" s="369"/>
      <c r="N337" s="369"/>
      <c r="O337" s="369"/>
      <c r="P337" s="369"/>
      <c r="Q337" s="369"/>
      <c r="R337" s="369"/>
      <c r="S337" s="369"/>
    </row>
    <row r="338" spans="1:19" s="370" customFormat="1" ht="18.75">
      <c r="A338" s="356">
        <v>337</v>
      </c>
      <c r="B338" s="357" t="s">
        <v>842</v>
      </c>
      <c r="C338" s="358" t="s">
        <v>305</v>
      </c>
      <c r="D338" s="359">
        <v>8</v>
      </c>
      <c r="E338" s="360">
        <v>0</v>
      </c>
      <c r="F338" s="371"/>
      <c r="G338" s="362">
        <v>0</v>
      </c>
      <c r="H338" s="361">
        <v>0</v>
      </c>
      <c r="I338" s="367"/>
      <c r="J338" s="368"/>
      <c r="K338" s="369"/>
      <c r="L338" s="369"/>
      <c r="M338" s="369"/>
      <c r="N338" s="369"/>
      <c r="O338" s="369"/>
      <c r="P338" s="369"/>
      <c r="Q338" s="369"/>
      <c r="R338" s="369"/>
      <c r="S338" s="369"/>
    </row>
    <row r="339" spans="1:19" s="370" customFormat="1" ht="18.75">
      <c r="A339" s="356">
        <v>338</v>
      </c>
      <c r="B339" s="357" t="s">
        <v>843</v>
      </c>
      <c r="C339" s="358" t="s">
        <v>305</v>
      </c>
      <c r="D339" s="359">
        <v>8</v>
      </c>
      <c r="E339" s="360">
        <v>0</v>
      </c>
      <c r="F339" s="371"/>
      <c r="G339" s="362">
        <v>0</v>
      </c>
      <c r="H339" s="361">
        <v>0</v>
      </c>
      <c r="I339" s="367"/>
      <c r="J339" s="368"/>
      <c r="K339" s="369"/>
      <c r="L339" s="369"/>
      <c r="M339" s="369"/>
      <c r="N339" s="369"/>
      <c r="O339" s="369"/>
      <c r="P339" s="369"/>
      <c r="Q339" s="369"/>
      <c r="R339" s="369"/>
      <c r="S339" s="369"/>
    </row>
    <row r="340" spans="1:19" s="402" customFormat="1" ht="18.75">
      <c r="A340" s="356">
        <v>339</v>
      </c>
      <c r="B340" s="357" t="s">
        <v>844</v>
      </c>
      <c r="C340" s="358" t="s">
        <v>305</v>
      </c>
      <c r="D340" s="359">
        <v>8</v>
      </c>
      <c r="E340" s="360">
        <v>0</v>
      </c>
      <c r="F340" s="399"/>
      <c r="G340" s="362">
        <v>0</v>
      </c>
      <c r="H340" s="361">
        <v>0</v>
      </c>
      <c r="I340" s="400"/>
      <c r="J340" s="392"/>
      <c r="K340" s="401"/>
      <c r="L340" s="401"/>
      <c r="M340" s="401"/>
      <c r="N340" s="401"/>
      <c r="O340" s="401"/>
      <c r="P340" s="401"/>
      <c r="Q340" s="401"/>
      <c r="R340" s="401"/>
      <c r="S340" s="401"/>
    </row>
    <row r="341" spans="1:19" s="402" customFormat="1" ht="18.75">
      <c r="A341" s="356">
        <v>340</v>
      </c>
      <c r="B341" s="357" t="s">
        <v>845</v>
      </c>
      <c r="C341" s="358" t="s">
        <v>305</v>
      </c>
      <c r="D341" s="359">
        <v>8</v>
      </c>
      <c r="E341" s="360">
        <v>0</v>
      </c>
      <c r="F341" s="399"/>
      <c r="G341" s="362">
        <v>0</v>
      </c>
      <c r="H341" s="361">
        <v>0</v>
      </c>
      <c r="I341" s="400"/>
      <c r="J341" s="392"/>
      <c r="K341" s="401"/>
      <c r="L341" s="401"/>
      <c r="M341" s="401"/>
      <c r="N341" s="401"/>
      <c r="O341" s="401"/>
      <c r="P341" s="401"/>
      <c r="Q341" s="401"/>
      <c r="R341" s="401"/>
      <c r="S341" s="401"/>
    </row>
    <row r="342" spans="1:19" ht="18.75">
      <c r="A342" s="356">
        <v>341</v>
      </c>
      <c r="B342" s="357" t="s">
        <v>267</v>
      </c>
      <c r="C342" s="358" t="s">
        <v>305</v>
      </c>
      <c r="D342" s="359">
        <v>8</v>
      </c>
      <c r="E342" s="360">
        <v>0</v>
      </c>
      <c r="F342" s="368"/>
      <c r="G342" s="362">
        <v>0</v>
      </c>
      <c r="H342" s="361">
        <v>0</v>
      </c>
      <c r="I342" s="363"/>
      <c r="J342" s="364"/>
      <c r="K342" s="355"/>
      <c r="L342" s="355"/>
      <c r="M342" s="355"/>
      <c r="N342" s="355"/>
      <c r="O342" s="355"/>
      <c r="P342" s="355"/>
      <c r="Q342" s="355"/>
      <c r="R342" s="355"/>
      <c r="S342" s="355"/>
    </row>
    <row r="343" spans="1:19" ht="18.75">
      <c r="A343" s="356">
        <v>342</v>
      </c>
      <c r="B343" s="357" t="s">
        <v>268</v>
      </c>
      <c r="C343" s="358" t="s">
        <v>305</v>
      </c>
      <c r="D343" s="359">
        <v>8</v>
      </c>
      <c r="E343" s="360">
        <v>0</v>
      </c>
      <c r="F343" s="361"/>
      <c r="G343" s="362">
        <v>0</v>
      </c>
      <c r="H343" s="361">
        <v>0</v>
      </c>
      <c r="I343" s="363"/>
      <c r="J343" s="364"/>
      <c r="K343" s="355"/>
      <c r="L343" s="355"/>
      <c r="M343" s="355"/>
      <c r="N343" s="355"/>
      <c r="O343" s="355"/>
      <c r="P343" s="355"/>
      <c r="Q343" s="355"/>
      <c r="R343" s="355"/>
      <c r="S343" s="355"/>
    </row>
    <row r="344" spans="1:19" ht="18.75">
      <c r="A344" s="356">
        <v>343</v>
      </c>
      <c r="B344" s="357" t="s">
        <v>846</v>
      </c>
      <c r="C344" s="358" t="s">
        <v>305</v>
      </c>
      <c r="D344" s="359">
        <v>8</v>
      </c>
      <c r="E344" s="360">
        <v>0</v>
      </c>
      <c r="F344" s="361"/>
      <c r="G344" s="362">
        <v>0</v>
      </c>
      <c r="H344" s="361">
        <v>0</v>
      </c>
      <c r="I344" s="363"/>
      <c r="J344" s="364"/>
      <c r="K344" s="355"/>
      <c r="L344" s="355"/>
      <c r="M344" s="355"/>
      <c r="N344" s="355"/>
      <c r="O344" s="355"/>
      <c r="P344" s="355"/>
      <c r="Q344" s="355"/>
      <c r="R344" s="355"/>
      <c r="S344" s="355"/>
    </row>
    <row r="345" spans="1:19" ht="18.75">
      <c r="A345" s="356">
        <v>344</v>
      </c>
      <c r="B345" s="357" t="s">
        <v>847</v>
      </c>
      <c r="C345" s="358" t="s">
        <v>305</v>
      </c>
      <c r="D345" s="359">
        <v>4</v>
      </c>
      <c r="E345" s="360">
        <v>0</v>
      </c>
      <c r="F345" s="361"/>
      <c r="G345" s="362">
        <v>0</v>
      </c>
      <c r="H345" s="361">
        <v>0</v>
      </c>
      <c r="I345" s="363"/>
      <c r="J345" s="364"/>
      <c r="K345" s="355"/>
      <c r="L345" s="355"/>
      <c r="M345" s="355"/>
      <c r="N345" s="355"/>
      <c r="O345" s="355"/>
      <c r="P345" s="355"/>
      <c r="Q345" s="355"/>
      <c r="R345" s="355"/>
      <c r="S345" s="355"/>
    </row>
    <row r="346" spans="1:19" ht="18.75">
      <c r="A346" s="356">
        <v>345</v>
      </c>
      <c r="B346" s="357" t="s">
        <v>269</v>
      </c>
      <c r="C346" s="358" t="s">
        <v>305</v>
      </c>
      <c r="D346" s="359">
        <v>4</v>
      </c>
      <c r="E346" s="360">
        <v>0</v>
      </c>
      <c r="F346" s="361"/>
      <c r="G346" s="362">
        <v>0</v>
      </c>
      <c r="H346" s="361">
        <v>0</v>
      </c>
      <c r="I346" s="363"/>
      <c r="J346" s="364"/>
      <c r="K346" s="355"/>
      <c r="L346" s="355"/>
      <c r="M346" s="355"/>
      <c r="N346" s="355"/>
      <c r="O346" s="355"/>
      <c r="P346" s="355"/>
      <c r="Q346" s="355"/>
      <c r="R346" s="355"/>
      <c r="S346" s="355"/>
    </row>
    <row r="347" spans="1:19" ht="18.75">
      <c r="A347" s="356">
        <v>346</v>
      </c>
      <c r="B347" s="357" t="s">
        <v>848</v>
      </c>
      <c r="C347" s="358"/>
      <c r="D347" s="359">
        <v>4</v>
      </c>
      <c r="E347" s="360">
        <v>0</v>
      </c>
      <c r="F347" s="361"/>
      <c r="G347" s="362">
        <v>0</v>
      </c>
      <c r="H347" s="361">
        <v>0</v>
      </c>
      <c r="I347" s="363"/>
      <c r="J347" s="364"/>
      <c r="K347" s="355"/>
      <c r="L347" s="355"/>
      <c r="M347" s="355"/>
      <c r="N347" s="355"/>
      <c r="O347" s="355"/>
      <c r="P347" s="355"/>
      <c r="Q347" s="355"/>
      <c r="R347" s="355"/>
      <c r="S347" s="355"/>
    </row>
    <row r="348" spans="1:19" ht="18.75">
      <c r="A348" s="356">
        <v>347</v>
      </c>
      <c r="B348" s="357" t="s">
        <v>270</v>
      </c>
      <c r="C348" s="358" t="s">
        <v>305</v>
      </c>
      <c r="D348" s="359">
        <v>8</v>
      </c>
      <c r="E348" s="360">
        <v>0</v>
      </c>
      <c r="F348" s="361"/>
      <c r="G348" s="362">
        <v>0</v>
      </c>
      <c r="H348" s="361">
        <v>0</v>
      </c>
      <c r="I348" s="363"/>
      <c r="J348" s="364"/>
      <c r="K348" s="355"/>
      <c r="L348" s="355"/>
      <c r="M348" s="355"/>
      <c r="N348" s="355"/>
      <c r="O348" s="355"/>
      <c r="P348" s="355"/>
      <c r="Q348" s="355"/>
      <c r="R348" s="355"/>
      <c r="S348" s="355"/>
    </row>
    <row r="349" spans="1:19" ht="31.5">
      <c r="A349" s="356">
        <v>348</v>
      </c>
      <c r="B349" s="357" t="s">
        <v>849</v>
      </c>
      <c r="C349" s="358" t="s">
        <v>305</v>
      </c>
      <c r="D349" s="359">
        <v>4</v>
      </c>
      <c r="E349" s="360">
        <v>0</v>
      </c>
      <c r="F349" s="361"/>
      <c r="G349" s="362">
        <v>0</v>
      </c>
      <c r="H349" s="361">
        <v>0</v>
      </c>
      <c r="I349" s="363"/>
      <c r="J349" s="364"/>
      <c r="K349" s="355"/>
      <c r="L349" s="355"/>
      <c r="M349" s="355"/>
      <c r="N349" s="355"/>
      <c r="O349" s="355"/>
      <c r="P349" s="355"/>
      <c r="Q349" s="355"/>
      <c r="R349" s="355"/>
      <c r="S349" s="355"/>
    </row>
    <row r="350" spans="1:19" ht="31.5">
      <c r="A350" s="356">
        <v>349</v>
      </c>
      <c r="B350" s="357" t="s">
        <v>850</v>
      </c>
      <c r="C350" s="358" t="s">
        <v>305</v>
      </c>
      <c r="D350" s="359">
        <v>4</v>
      </c>
      <c r="E350" s="360">
        <v>0</v>
      </c>
      <c r="F350" s="361"/>
      <c r="G350" s="362">
        <v>0</v>
      </c>
      <c r="H350" s="361">
        <v>0</v>
      </c>
      <c r="I350" s="363"/>
      <c r="J350" s="364"/>
      <c r="K350" s="355"/>
      <c r="L350" s="355"/>
      <c r="M350" s="355"/>
      <c r="N350" s="355"/>
      <c r="O350" s="355"/>
      <c r="P350" s="355"/>
      <c r="Q350" s="355"/>
      <c r="R350" s="355"/>
      <c r="S350" s="355"/>
    </row>
    <row r="351" spans="1:19" ht="31.5">
      <c r="A351" s="356">
        <v>350</v>
      </c>
      <c r="B351" s="357" t="s">
        <v>851</v>
      </c>
      <c r="C351" s="358" t="s">
        <v>305</v>
      </c>
      <c r="D351" s="359">
        <v>4</v>
      </c>
      <c r="E351" s="360">
        <v>0</v>
      </c>
      <c r="F351" s="361"/>
      <c r="G351" s="362">
        <v>0</v>
      </c>
      <c r="H351" s="361">
        <v>0</v>
      </c>
      <c r="I351" s="363"/>
      <c r="J351" s="364"/>
      <c r="K351" s="355"/>
      <c r="L351" s="355"/>
      <c r="M351" s="355"/>
      <c r="N351" s="355"/>
      <c r="O351" s="355"/>
      <c r="P351" s="355"/>
      <c r="Q351" s="355"/>
      <c r="R351" s="355"/>
      <c r="S351" s="355"/>
    </row>
    <row r="352" spans="1:19" ht="31.5">
      <c r="A352" s="356">
        <v>351</v>
      </c>
      <c r="B352" s="357" t="s">
        <v>852</v>
      </c>
      <c r="C352" s="358" t="s">
        <v>305</v>
      </c>
      <c r="D352" s="359">
        <v>4</v>
      </c>
      <c r="E352" s="360">
        <v>0</v>
      </c>
      <c r="F352" s="361"/>
      <c r="G352" s="362">
        <v>0</v>
      </c>
      <c r="H352" s="361">
        <v>0</v>
      </c>
      <c r="I352" s="363"/>
      <c r="J352" s="364"/>
      <c r="K352" s="355"/>
      <c r="L352" s="355"/>
      <c r="M352" s="355"/>
      <c r="N352" s="355"/>
      <c r="O352" s="355"/>
      <c r="P352" s="355"/>
      <c r="Q352" s="355"/>
      <c r="R352" s="355"/>
      <c r="S352" s="355"/>
    </row>
    <row r="353" spans="1:19" ht="31.5">
      <c r="A353" s="356">
        <v>352</v>
      </c>
      <c r="B353" s="357" t="s">
        <v>853</v>
      </c>
      <c r="C353" s="358" t="s">
        <v>305</v>
      </c>
      <c r="D353" s="359">
        <v>4</v>
      </c>
      <c r="E353" s="360">
        <v>0</v>
      </c>
      <c r="F353" s="361"/>
      <c r="G353" s="362">
        <v>0</v>
      </c>
      <c r="H353" s="361">
        <v>0</v>
      </c>
      <c r="I353" s="363"/>
      <c r="J353" s="364"/>
      <c r="K353" s="355"/>
      <c r="L353" s="355"/>
      <c r="M353" s="355"/>
      <c r="N353" s="355"/>
      <c r="O353" s="355"/>
      <c r="P353" s="355"/>
      <c r="Q353" s="355"/>
      <c r="R353" s="355"/>
      <c r="S353" s="355"/>
    </row>
    <row r="354" spans="1:19" ht="18.75">
      <c r="A354" s="356">
        <v>353</v>
      </c>
      <c r="B354" s="357" t="s">
        <v>271</v>
      </c>
      <c r="C354" s="358" t="s">
        <v>305</v>
      </c>
      <c r="D354" s="359">
        <v>24</v>
      </c>
      <c r="E354" s="360">
        <v>0</v>
      </c>
      <c r="F354" s="361"/>
      <c r="G354" s="362">
        <v>0</v>
      </c>
      <c r="H354" s="361">
        <v>0</v>
      </c>
      <c r="I354" s="363"/>
      <c r="J354" s="364"/>
      <c r="K354" s="355"/>
      <c r="L354" s="355"/>
      <c r="M354" s="355"/>
      <c r="N354" s="355"/>
      <c r="O354" s="355"/>
      <c r="P354" s="355"/>
      <c r="Q354" s="355"/>
      <c r="R354" s="355"/>
      <c r="S354" s="355"/>
    </row>
    <row r="355" spans="1:19" ht="18.75">
      <c r="A355" s="356">
        <v>354</v>
      </c>
      <c r="B355" s="357" t="s">
        <v>854</v>
      </c>
      <c r="C355" s="358" t="s">
        <v>305</v>
      </c>
      <c r="D355" s="411">
        <v>30</v>
      </c>
      <c r="E355" s="360">
        <v>1625</v>
      </c>
      <c r="F355" s="365">
        <v>260</v>
      </c>
      <c r="G355" s="362">
        <v>1885</v>
      </c>
      <c r="H355" s="361">
        <v>56550</v>
      </c>
      <c r="I355" s="363" t="s">
        <v>459</v>
      </c>
      <c r="J355" s="364" t="s">
        <v>666</v>
      </c>
      <c r="K355" s="355"/>
      <c r="L355" s="355"/>
      <c r="M355" s="355"/>
      <c r="N355" s="355"/>
      <c r="O355" s="355"/>
      <c r="P355" s="355"/>
      <c r="Q355" s="355"/>
      <c r="R355" s="355"/>
      <c r="S355" s="355"/>
    </row>
    <row r="356" spans="1:19" ht="18.75">
      <c r="A356" s="356">
        <v>355</v>
      </c>
      <c r="B356" s="357" t="s">
        <v>855</v>
      </c>
      <c r="C356" s="358" t="s">
        <v>305</v>
      </c>
      <c r="D356" s="411">
        <v>30</v>
      </c>
      <c r="E356" s="360">
        <v>1625</v>
      </c>
      <c r="F356" s="365">
        <v>260</v>
      </c>
      <c r="G356" s="362">
        <v>1885</v>
      </c>
      <c r="H356" s="361">
        <v>56550</v>
      </c>
      <c r="I356" s="363" t="s">
        <v>459</v>
      </c>
      <c r="J356" s="364" t="s">
        <v>666</v>
      </c>
      <c r="K356" s="355"/>
      <c r="L356" s="355"/>
      <c r="M356" s="355"/>
      <c r="N356" s="355"/>
      <c r="O356" s="355"/>
      <c r="P356" s="355"/>
      <c r="Q356" s="355"/>
      <c r="R356" s="355"/>
      <c r="S356" s="355"/>
    </row>
    <row r="357" spans="1:19" ht="18.75">
      <c r="A357" s="356">
        <v>356</v>
      </c>
      <c r="B357" s="357" t="s">
        <v>272</v>
      </c>
      <c r="C357" s="358" t="s">
        <v>305</v>
      </c>
      <c r="D357" s="359">
        <v>100</v>
      </c>
      <c r="E357" s="360">
        <v>1640</v>
      </c>
      <c r="F357" s="365">
        <v>262.39999999999998</v>
      </c>
      <c r="G357" s="362">
        <v>1902.4</v>
      </c>
      <c r="H357" s="361">
        <v>190240</v>
      </c>
      <c r="I357" s="363" t="s">
        <v>1312</v>
      </c>
      <c r="J357" s="364" t="s">
        <v>1358</v>
      </c>
      <c r="K357" s="355"/>
      <c r="L357" s="355"/>
      <c r="M357" s="355"/>
      <c r="N357" s="355"/>
      <c r="O357" s="355"/>
      <c r="P357" s="355"/>
      <c r="Q357" s="355"/>
      <c r="R357" s="355"/>
      <c r="S357" s="355"/>
    </row>
    <row r="358" spans="1:19" ht="18.75">
      <c r="A358" s="356">
        <v>357</v>
      </c>
      <c r="B358" s="357" t="s">
        <v>273</v>
      </c>
      <c r="C358" s="358" t="s">
        <v>305</v>
      </c>
      <c r="D358" s="359">
        <v>100</v>
      </c>
      <c r="E358" s="360">
        <v>1640</v>
      </c>
      <c r="F358" s="365">
        <v>262.39999999999998</v>
      </c>
      <c r="G358" s="362">
        <v>1902.4</v>
      </c>
      <c r="H358" s="361">
        <v>190240</v>
      </c>
      <c r="I358" s="363" t="s">
        <v>1312</v>
      </c>
      <c r="J358" s="364" t="s">
        <v>1358</v>
      </c>
      <c r="K358" s="355"/>
      <c r="L358" s="355"/>
      <c r="M358" s="355"/>
      <c r="N358" s="355"/>
      <c r="O358" s="355"/>
      <c r="P358" s="355"/>
      <c r="Q358" s="355"/>
      <c r="R358" s="355"/>
      <c r="S358" s="355"/>
    </row>
    <row r="359" spans="1:19" ht="18.75">
      <c r="A359" s="356">
        <v>358</v>
      </c>
      <c r="B359" s="357" t="s">
        <v>274</v>
      </c>
      <c r="C359" s="358" t="s">
        <v>305</v>
      </c>
      <c r="D359" s="359">
        <v>20</v>
      </c>
      <c r="E359" s="360">
        <v>1640</v>
      </c>
      <c r="F359" s="365">
        <v>262.39999999999998</v>
      </c>
      <c r="G359" s="362">
        <v>1902.4</v>
      </c>
      <c r="H359" s="361">
        <v>38048</v>
      </c>
      <c r="I359" s="363" t="s">
        <v>1312</v>
      </c>
      <c r="J359" s="364" t="s">
        <v>1358</v>
      </c>
      <c r="K359" s="355"/>
      <c r="L359" s="355"/>
      <c r="M359" s="355"/>
      <c r="N359" s="355"/>
      <c r="O359" s="355"/>
      <c r="P359" s="355"/>
      <c r="Q359" s="355"/>
      <c r="R359" s="355"/>
      <c r="S359" s="355"/>
    </row>
    <row r="360" spans="1:19" ht="18.75">
      <c r="A360" s="356">
        <v>359</v>
      </c>
      <c r="B360" s="357" t="s">
        <v>275</v>
      </c>
      <c r="C360" s="358" t="s">
        <v>305</v>
      </c>
      <c r="D360" s="359">
        <v>20</v>
      </c>
      <c r="E360" s="360">
        <v>1640</v>
      </c>
      <c r="F360" s="365">
        <v>262.39999999999998</v>
      </c>
      <c r="G360" s="362">
        <v>1902.4</v>
      </c>
      <c r="H360" s="361">
        <v>38048</v>
      </c>
      <c r="I360" s="363" t="s">
        <v>1312</v>
      </c>
      <c r="J360" s="364" t="s">
        <v>1358</v>
      </c>
      <c r="K360" s="355"/>
      <c r="L360" s="355"/>
      <c r="M360" s="355"/>
      <c r="N360" s="355"/>
      <c r="O360" s="355"/>
      <c r="P360" s="355"/>
      <c r="Q360" s="355"/>
      <c r="R360" s="355"/>
      <c r="S360" s="355"/>
    </row>
    <row r="361" spans="1:19" ht="18.75">
      <c r="A361" s="356">
        <v>360</v>
      </c>
      <c r="B361" s="357" t="s">
        <v>276</v>
      </c>
      <c r="C361" s="358" t="s">
        <v>305</v>
      </c>
      <c r="D361" s="359">
        <v>4</v>
      </c>
      <c r="E361" s="360">
        <v>2125</v>
      </c>
      <c r="F361" s="365">
        <v>340</v>
      </c>
      <c r="G361" s="362">
        <v>2465</v>
      </c>
      <c r="H361" s="361">
        <v>9860</v>
      </c>
      <c r="I361" s="363" t="s">
        <v>459</v>
      </c>
      <c r="J361" s="364" t="s">
        <v>666</v>
      </c>
      <c r="K361" s="355"/>
      <c r="L361" s="355"/>
      <c r="M361" s="355"/>
      <c r="N361" s="355"/>
      <c r="O361" s="355"/>
      <c r="P361" s="355"/>
      <c r="Q361" s="355"/>
      <c r="R361" s="355"/>
      <c r="S361" s="355"/>
    </row>
    <row r="362" spans="1:19" ht="18.75">
      <c r="A362" s="356">
        <v>361</v>
      </c>
      <c r="B362" s="357" t="s">
        <v>277</v>
      </c>
      <c r="C362" s="358" t="s">
        <v>305</v>
      </c>
      <c r="D362" s="359">
        <v>12</v>
      </c>
      <c r="E362" s="360">
        <v>2125</v>
      </c>
      <c r="F362" s="365">
        <v>340</v>
      </c>
      <c r="G362" s="362">
        <v>2465</v>
      </c>
      <c r="H362" s="361">
        <v>29580</v>
      </c>
      <c r="I362" s="363" t="s">
        <v>459</v>
      </c>
      <c r="J362" s="364" t="s">
        <v>666</v>
      </c>
      <c r="K362" s="355"/>
      <c r="L362" s="355"/>
      <c r="M362" s="355"/>
      <c r="N362" s="355"/>
      <c r="O362" s="355"/>
      <c r="P362" s="355"/>
      <c r="Q362" s="355"/>
      <c r="R362" s="355"/>
      <c r="S362" s="355"/>
    </row>
    <row r="363" spans="1:19" ht="18.75">
      <c r="A363" s="356">
        <v>362</v>
      </c>
      <c r="B363" s="357" t="s">
        <v>856</v>
      </c>
      <c r="C363" s="358" t="s">
        <v>305</v>
      </c>
      <c r="D363" s="359">
        <v>4</v>
      </c>
      <c r="E363" s="360">
        <v>1625</v>
      </c>
      <c r="F363" s="365">
        <v>260</v>
      </c>
      <c r="G363" s="362">
        <v>1885</v>
      </c>
      <c r="H363" s="361">
        <v>7540</v>
      </c>
      <c r="I363" s="363" t="s">
        <v>459</v>
      </c>
      <c r="J363" s="364" t="s">
        <v>666</v>
      </c>
      <c r="K363" s="355"/>
      <c r="L363" s="355"/>
      <c r="M363" s="355"/>
      <c r="N363" s="355"/>
      <c r="O363" s="355"/>
      <c r="P363" s="355"/>
      <c r="Q363" s="355"/>
      <c r="R363" s="355"/>
      <c r="S363" s="355"/>
    </row>
    <row r="364" spans="1:19" ht="18.75">
      <c r="A364" s="356">
        <v>363</v>
      </c>
      <c r="B364" s="357" t="s">
        <v>278</v>
      </c>
      <c r="C364" s="358" t="s">
        <v>305</v>
      </c>
      <c r="D364" s="359">
        <v>16</v>
      </c>
      <c r="E364" s="360">
        <v>2125</v>
      </c>
      <c r="F364" s="365">
        <v>340</v>
      </c>
      <c r="G364" s="362">
        <v>2465</v>
      </c>
      <c r="H364" s="361">
        <v>39440</v>
      </c>
      <c r="I364" s="363" t="s">
        <v>459</v>
      </c>
      <c r="J364" s="364" t="s">
        <v>666</v>
      </c>
      <c r="K364" s="355"/>
      <c r="L364" s="355"/>
      <c r="M364" s="355"/>
      <c r="N364" s="355"/>
      <c r="O364" s="355"/>
      <c r="P364" s="355"/>
      <c r="Q364" s="355"/>
      <c r="R364" s="355"/>
      <c r="S364" s="355"/>
    </row>
    <row r="365" spans="1:19" ht="18.75">
      <c r="A365" s="356">
        <v>364</v>
      </c>
      <c r="B365" s="357" t="s">
        <v>857</v>
      </c>
      <c r="C365" s="358" t="s">
        <v>305</v>
      </c>
      <c r="D365" s="359">
        <v>4</v>
      </c>
      <c r="E365" s="360">
        <v>1640</v>
      </c>
      <c r="F365" s="365">
        <v>262.39999999999998</v>
      </c>
      <c r="G365" s="362">
        <v>1902.4</v>
      </c>
      <c r="H365" s="361">
        <v>7609.6</v>
      </c>
      <c r="I365" s="363" t="s">
        <v>459</v>
      </c>
      <c r="J365" s="364" t="s">
        <v>666</v>
      </c>
      <c r="K365" s="355"/>
      <c r="L365" s="355"/>
      <c r="M365" s="355"/>
      <c r="N365" s="355"/>
      <c r="O365" s="355"/>
      <c r="P365" s="355"/>
      <c r="Q365" s="355"/>
      <c r="R365" s="355"/>
      <c r="S365" s="355"/>
    </row>
    <row r="366" spans="1:19" ht="18.75">
      <c r="A366" s="356">
        <v>365</v>
      </c>
      <c r="B366" s="357" t="s">
        <v>858</v>
      </c>
      <c r="C366" s="358" t="s">
        <v>305</v>
      </c>
      <c r="D366" s="359">
        <v>4</v>
      </c>
      <c r="E366" s="360">
        <v>2125</v>
      </c>
      <c r="F366" s="365">
        <v>340</v>
      </c>
      <c r="G366" s="362">
        <v>2465</v>
      </c>
      <c r="H366" s="361">
        <v>9860</v>
      </c>
      <c r="I366" s="363" t="s">
        <v>459</v>
      </c>
      <c r="J366" s="364" t="s">
        <v>666</v>
      </c>
      <c r="K366" s="355"/>
      <c r="L366" s="355"/>
      <c r="M366" s="355"/>
      <c r="N366" s="355"/>
      <c r="O366" s="355"/>
      <c r="P366" s="355"/>
      <c r="Q366" s="355"/>
      <c r="R366" s="355"/>
      <c r="S366" s="355"/>
    </row>
    <row r="367" spans="1:19" ht="18.75">
      <c r="A367" s="356">
        <v>366</v>
      </c>
      <c r="B367" s="357" t="s">
        <v>279</v>
      </c>
      <c r="C367" s="358" t="s">
        <v>305</v>
      </c>
      <c r="D367" s="359">
        <v>20</v>
      </c>
      <c r="E367" s="360">
        <v>2125</v>
      </c>
      <c r="F367" s="365">
        <v>340</v>
      </c>
      <c r="G367" s="362">
        <v>2465</v>
      </c>
      <c r="H367" s="361">
        <v>49300</v>
      </c>
      <c r="I367" s="363" t="s">
        <v>459</v>
      </c>
      <c r="J367" s="364" t="s">
        <v>666</v>
      </c>
      <c r="K367" s="355"/>
      <c r="L367" s="355"/>
      <c r="M367" s="355"/>
      <c r="N367" s="355"/>
      <c r="O367" s="355"/>
      <c r="P367" s="355"/>
      <c r="Q367" s="355"/>
      <c r="R367" s="355"/>
      <c r="S367" s="355"/>
    </row>
    <row r="368" spans="1:19" ht="18.75">
      <c r="A368" s="356">
        <v>367</v>
      </c>
      <c r="B368" s="357" t="s">
        <v>859</v>
      </c>
      <c r="C368" s="358" t="s">
        <v>305</v>
      </c>
      <c r="D368" s="359">
        <v>4</v>
      </c>
      <c r="E368" s="360">
        <v>1640</v>
      </c>
      <c r="F368" s="365">
        <v>262.39999999999998</v>
      </c>
      <c r="G368" s="362">
        <v>1902.4</v>
      </c>
      <c r="H368" s="361">
        <v>7609.6</v>
      </c>
      <c r="I368" s="363" t="s">
        <v>459</v>
      </c>
      <c r="J368" s="364" t="s">
        <v>666</v>
      </c>
      <c r="K368" s="355"/>
      <c r="L368" s="355"/>
      <c r="M368" s="355"/>
      <c r="N368" s="355"/>
      <c r="O368" s="355"/>
      <c r="P368" s="355"/>
      <c r="Q368" s="355"/>
      <c r="R368" s="355"/>
      <c r="S368" s="355"/>
    </row>
    <row r="369" spans="1:19" ht="18.75">
      <c r="A369" s="356">
        <v>368</v>
      </c>
      <c r="B369" s="357" t="s">
        <v>280</v>
      </c>
      <c r="C369" s="358" t="s">
        <v>305</v>
      </c>
      <c r="D369" s="359">
        <v>20</v>
      </c>
      <c r="E369" s="360">
        <v>1640</v>
      </c>
      <c r="F369" s="365">
        <v>262.39999999999998</v>
      </c>
      <c r="G369" s="362">
        <v>1902.4</v>
      </c>
      <c r="H369" s="361">
        <v>38048</v>
      </c>
      <c r="I369" s="363" t="s">
        <v>1312</v>
      </c>
      <c r="J369" s="364" t="s">
        <v>1358</v>
      </c>
      <c r="K369" s="355"/>
      <c r="L369" s="355"/>
      <c r="M369" s="355"/>
      <c r="N369" s="355"/>
      <c r="O369" s="355"/>
      <c r="P369" s="355"/>
      <c r="Q369" s="355"/>
      <c r="R369" s="355"/>
      <c r="S369" s="355"/>
    </row>
    <row r="370" spans="1:19" ht="18.75">
      <c r="A370" s="356">
        <v>369</v>
      </c>
      <c r="B370" s="357" t="s">
        <v>281</v>
      </c>
      <c r="C370" s="358" t="s">
        <v>305</v>
      </c>
      <c r="D370" s="359">
        <v>20</v>
      </c>
      <c r="E370" s="360">
        <v>1640</v>
      </c>
      <c r="F370" s="365">
        <v>262.39999999999998</v>
      </c>
      <c r="G370" s="362">
        <v>1902.4</v>
      </c>
      <c r="H370" s="361">
        <v>38048</v>
      </c>
      <c r="I370" s="363" t="s">
        <v>1312</v>
      </c>
      <c r="J370" s="364" t="s">
        <v>1358</v>
      </c>
      <c r="K370" s="355"/>
      <c r="L370" s="355"/>
      <c r="M370" s="355"/>
      <c r="N370" s="355"/>
      <c r="O370" s="355"/>
      <c r="P370" s="355"/>
      <c r="Q370" s="355"/>
      <c r="R370" s="355"/>
      <c r="S370" s="355"/>
    </row>
    <row r="371" spans="1:19" ht="18.75">
      <c r="A371" s="356">
        <v>370</v>
      </c>
      <c r="B371" s="357" t="s">
        <v>860</v>
      </c>
      <c r="C371" s="358" t="s">
        <v>305</v>
      </c>
      <c r="D371" s="359">
        <v>4</v>
      </c>
      <c r="E371" s="360">
        <v>0</v>
      </c>
      <c r="F371" s="361"/>
      <c r="G371" s="362">
        <v>0</v>
      </c>
      <c r="H371" s="361">
        <v>0</v>
      </c>
      <c r="I371" s="363"/>
      <c r="J371" s="364"/>
      <c r="K371" s="355"/>
      <c r="L371" s="355"/>
      <c r="M371" s="355"/>
      <c r="N371" s="355"/>
      <c r="O371" s="355"/>
      <c r="P371" s="355"/>
      <c r="Q371" s="355"/>
      <c r="R371" s="355"/>
      <c r="S371" s="355"/>
    </row>
    <row r="372" spans="1:19" ht="18.75">
      <c r="A372" s="356">
        <v>371</v>
      </c>
      <c r="B372" s="357" t="s">
        <v>282</v>
      </c>
      <c r="C372" s="358" t="s">
        <v>305</v>
      </c>
      <c r="D372" s="359">
        <v>20</v>
      </c>
      <c r="E372" s="360">
        <v>1640</v>
      </c>
      <c r="F372" s="365">
        <v>262.39999999999998</v>
      </c>
      <c r="G372" s="362">
        <v>1902.4</v>
      </c>
      <c r="H372" s="361">
        <v>38048</v>
      </c>
      <c r="I372" s="363" t="s">
        <v>1312</v>
      </c>
      <c r="J372" s="364" t="s">
        <v>1358</v>
      </c>
      <c r="K372" s="355"/>
      <c r="L372" s="355"/>
      <c r="M372" s="355"/>
      <c r="N372" s="355"/>
      <c r="O372" s="355"/>
      <c r="P372" s="355"/>
      <c r="Q372" s="355"/>
      <c r="R372" s="355"/>
      <c r="S372" s="355"/>
    </row>
    <row r="373" spans="1:19" ht="31.5">
      <c r="A373" s="356">
        <v>372</v>
      </c>
      <c r="B373" s="357" t="s">
        <v>861</v>
      </c>
      <c r="C373" s="358" t="s">
        <v>305</v>
      </c>
      <c r="D373" s="359">
        <v>4</v>
      </c>
      <c r="E373" s="360">
        <v>0</v>
      </c>
      <c r="F373" s="361"/>
      <c r="G373" s="362">
        <v>0</v>
      </c>
      <c r="H373" s="361">
        <v>0</v>
      </c>
      <c r="I373" s="363"/>
      <c r="J373" s="364"/>
      <c r="K373" s="355"/>
      <c r="L373" s="355"/>
      <c r="M373" s="355"/>
      <c r="N373" s="355"/>
      <c r="O373" s="355"/>
      <c r="P373" s="355"/>
      <c r="Q373" s="355"/>
      <c r="R373" s="355"/>
      <c r="S373" s="355"/>
    </row>
    <row r="374" spans="1:19" ht="31.5">
      <c r="A374" s="356">
        <v>373</v>
      </c>
      <c r="B374" s="357" t="s">
        <v>862</v>
      </c>
      <c r="C374" s="358" t="s">
        <v>305</v>
      </c>
      <c r="D374" s="359">
        <v>4</v>
      </c>
      <c r="E374" s="360">
        <v>0</v>
      </c>
      <c r="F374" s="361"/>
      <c r="G374" s="362">
        <v>0</v>
      </c>
      <c r="H374" s="361">
        <v>0</v>
      </c>
      <c r="I374" s="363"/>
      <c r="J374" s="364"/>
      <c r="K374" s="355"/>
      <c r="L374" s="355"/>
      <c r="M374" s="355"/>
      <c r="N374" s="355"/>
      <c r="O374" s="355"/>
      <c r="P374" s="355"/>
      <c r="Q374" s="355"/>
      <c r="R374" s="355"/>
      <c r="S374" s="355"/>
    </row>
    <row r="375" spans="1:19" ht="31.5">
      <c r="A375" s="356">
        <v>374</v>
      </c>
      <c r="B375" s="357" t="s">
        <v>863</v>
      </c>
      <c r="C375" s="358" t="s">
        <v>305</v>
      </c>
      <c r="D375" s="359">
        <v>4</v>
      </c>
      <c r="E375" s="360">
        <v>0</v>
      </c>
      <c r="F375" s="361"/>
      <c r="G375" s="362">
        <v>0</v>
      </c>
      <c r="H375" s="361">
        <v>0</v>
      </c>
      <c r="I375" s="363"/>
      <c r="J375" s="364"/>
      <c r="K375" s="355"/>
      <c r="L375" s="355"/>
      <c r="M375" s="355"/>
      <c r="N375" s="355"/>
      <c r="O375" s="355"/>
      <c r="P375" s="355"/>
      <c r="Q375" s="355"/>
      <c r="R375" s="355"/>
      <c r="S375" s="355"/>
    </row>
    <row r="376" spans="1:19" ht="31.5">
      <c r="A376" s="356">
        <v>375</v>
      </c>
      <c r="B376" s="357" t="s">
        <v>864</v>
      </c>
      <c r="C376" s="358" t="s">
        <v>305</v>
      </c>
      <c r="D376" s="359">
        <v>4</v>
      </c>
      <c r="E376" s="360">
        <v>0</v>
      </c>
      <c r="F376" s="361"/>
      <c r="G376" s="362">
        <v>0</v>
      </c>
      <c r="H376" s="361">
        <v>0</v>
      </c>
      <c r="I376" s="363"/>
      <c r="J376" s="364"/>
      <c r="K376" s="355"/>
      <c r="L376" s="355"/>
      <c r="M376" s="355"/>
      <c r="N376" s="355"/>
      <c r="O376" s="355"/>
      <c r="P376" s="355"/>
      <c r="Q376" s="355"/>
      <c r="R376" s="355"/>
      <c r="S376" s="355"/>
    </row>
    <row r="377" spans="1:19" ht="18.75">
      <c r="A377" s="356">
        <v>376</v>
      </c>
      <c r="B377" s="357" t="s">
        <v>283</v>
      </c>
      <c r="C377" s="358" t="s">
        <v>305</v>
      </c>
      <c r="D377" s="359">
        <v>1200</v>
      </c>
      <c r="E377" s="360">
        <v>838</v>
      </c>
      <c r="F377" s="361"/>
      <c r="G377" s="362">
        <v>838</v>
      </c>
      <c r="H377" s="361">
        <v>1005600</v>
      </c>
      <c r="I377" s="363" t="s">
        <v>630</v>
      </c>
      <c r="J377" s="364" t="s">
        <v>631</v>
      </c>
      <c r="K377" s="355"/>
      <c r="L377" s="355"/>
      <c r="M377" s="355"/>
      <c r="N377" s="355"/>
      <c r="O377" s="355"/>
      <c r="P377" s="355"/>
      <c r="Q377" s="355"/>
      <c r="R377" s="355"/>
      <c r="S377" s="355"/>
    </row>
    <row r="378" spans="1:19" ht="18.75">
      <c r="A378" s="356">
        <v>377</v>
      </c>
      <c r="B378" s="357" t="s">
        <v>284</v>
      </c>
      <c r="C378" s="358" t="s">
        <v>305</v>
      </c>
      <c r="D378" s="359">
        <v>1600</v>
      </c>
      <c r="E378" s="360">
        <v>1050</v>
      </c>
      <c r="F378" s="361"/>
      <c r="G378" s="362">
        <v>1050</v>
      </c>
      <c r="H378" s="361">
        <v>1680000</v>
      </c>
      <c r="I378" s="363" t="s">
        <v>630</v>
      </c>
      <c r="J378" s="364" t="s">
        <v>631</v>
      </c>
      <c r="K378" s="355"/>
      <c r="L378" s="355"/>
      <c r="M378" s="355"/>
      <c r="N378" s="355"/>
      <c r="O378" s="355"/>
      <c r="P378" s="355"/>
      <c r="Q378" s="355"/>
      <c r="R378" s="355"/>
      <c r="S378" s="355"/>
    </row>
    <row r="379" spans="1:19" ht="18.75">
      <c r="A379" s="356">
        <v>378</v>
      </c>
      <c r="B379" s="357" t="s">
        <v>285</v>
      </c>
      <c r="C379" s="358" t="s">
        <v>305</v>
      </c>
      <c r="D379" s="359">
        <v>800</v>
      </c>
      <c r="E379" s="360">
        <v>1251</v>
      </c>
      <c r="F379" s="361"/>
      <c r="G379" s="362">
        <v>1251</v>
      </c>
      <c r="H379" s="361">
        <v>1000800</v>
      </c>
      <c r="I379" s="363" t="s">
        <v>630</v>
      </c>
      <c r="J379" s="364" t="s">
        <v>631</v>
      </c>
      <c r="K379" s="355"/>
      <c r="L379" s="355"/>
      <c r="M379" s="355"/>
      <c r="N379" s="355"/>
      <c r="O379" s="355"/>
      <c r="P379" s="355"/>
      <c r="Q379" s="355"/>
      <c r="R379" s="355"/>
      <c r="S379" s="355"/>
    </row>
    <row r="380" spans="1:19" ht="18.75">
      <c r="A380" s="356">
        <v>379</v>
      </c>
      <c r="B380" s="357" t="s">
        <v>286</v>
      </c>
      <c r="C380" s="358" t="s">
        <v>305</v>
      </c>
      <c r="D380" s="359">
        <v>288</v>
      </c>
      <c r="E380" s="360">
        <v>6826</v>
      </c>
      <c r="F380" s="361"/>
      <c r="G380" s="362">
        <v>6826</v>
      </c>
      <c r="H380" s="361">
        <v>1965888</v>
      </c>
      <c r="I380" s="363" t="s">
        <v>417</v>
      </c>
      <c r="J380" s="364" t="s">
        <v>633</v>
      </c>
      <c r="K380" s="355"/>
      <c r="L380" s="355"/>
      <c r="M380" s="355"/>
      <c r="N380" s="355"/>
      <c r="O380" s="355"/>
      <c r="P380" s="355"/>
      <c r="Q380" s="355"/>
      <c r="R380" s="355"/>
      <c r="S380" s="355"/>
    </row>
    <row r="381" spans="1:19" ht="18.75">
      <c r="A381" s="356">
        <v>380</v>
      </c>
      <c r="B381" s="357" t="s">
        <v>287</v>
      </c>
      <c r="C381" s="358" t="s">
        <v>305</v>
      </c>
      <c r="D381" s="359">
        <v>288</v>
      </c>
      <c r="E381" s="360">
        <v>8063</v>
      </c>
      <c r="F381" s="361"/>
      <c r="G381" s="362">
        <v>8063</v>
      </c>
      <c r="H381" s="361">
        <v>2322144</v>
      </c>
      <c r="I381" s="363" t="s">
        <v>417</v>
      </c>
      <c r="J381" s="364" t="s">
        <v>633</v>
      </c>
      <c r="K381" s="355"/>
      <c r="L381" s="355"/>
      <c r="M381" s="355"/>
      <c r="N381" s="355"/>
      <c r="O381" s="355"/>
      <c r="P381" s="355"/>
      <c r="Q381" s="355"/>
      <c r="R381" s="355"/>
      <c r="S381" s="355"/>
    </row>
    <row r="382" spans="1:19" ht="18.75">
      <c r="A382" s="356">
        <v>381</v>
      </c>
      <c r="B382" s="357" t="s">
        <v>288</v>
      </c>
      <c r="C382" s="358" t="s">
        <v>305</v>
      </c>
      <c r="D382" s="359">
        <v>288</v>
      </c>
      <c r="E382" s="360">
        <v>9563</v>
      </c>
      <c r="F382" s="361"/>
      <c r="G382" s="362">
        <v>9563</v>
      </c>
      <c r="H382" s="361">
        <v>2754144</v>
      </c>
      <c r="I382" s="363" t="s">
        <v>417</v>
      </c>
      <c r="J382" s="364" t="s">
        <v>633</v>
      </c>
      <c r="K382" s="355"/>
      <c r="L382" s="355"/>
      <c r="M382" s="355"/>
      <c r="N382" s="355"/>
      <c r="O382" s="355"/>
      <c r="P382" s="355"/>
      <c r="Q382" s="355"/>
      <c r="R382" s="355"/>
      <c r="S382" s="355"/>
    </row>
    <row r="383" spans="1:19" ht="18.75">
      <c r="A383" s="356">
        <v>382</v>
      </c>
      <c r="B383" s="357" t="s">
        <v>289</v>
      </c>
      <c r="C383" s="358" t="s">
        <v>305</v>
      </c>
      <c r="D383" s="359">
        <v>1600</v>
      </c>
      <c r="E383" s="360">
        <v>1100</v>
      </c>
      <c r="F383" s="361"/>
      <c r="G383" s="362">
        <v>1100</v>
      </c>
      <c r="H383" s="361">
        <v>1760000</v>
      </c>
      <c r="I383" s="363" t="s">
        <v>630</v>
      </c>
      <c r="J383" s="364" t="s">
        <v>1359</v>
      </c>
      <c r="K383" s="355"/>
      <c r="L383" s="355"/>
      <c r="M383" s="355"/>
      <c r="N383" s="355"/>
      <c r="O383" s="355"/>
      <c r="P383" s="355"/>
      <c r="Q383" s="355"/>
      <c r="R383" s="355"/>
      <c r="S383" s="355"/>
    </row>
    <row r="384" spans="1:19" ht="18.75">
      <c r="A384" s="356">
        <v>383</v>
      </c>
      <c r="B384" s="357" t="s">
        <v>290</v>
      </c>
      <c r="C384" s="358" t="s">
        <v>305</v>
      </c>
      <c r="D384" s="359">
        <v>1600</v>
      </c>
      <c r="E384" s="360">
        <v>1375</v>
      </c>
      <c r="F384" s="361"/>
      <c r="G384" s="362">
        <v>1375</v>
      </c>
      <c r="H384" s="361">
        <v>2200000</v>
      </c>
      <c r="I384" s="363" t="s">
        <v>630</v>
      </c>
      <c r="J384" s="364" t="s">
        <v>1359</v>
      </c>
      <c r="K384" s="355"/>
      <c r="L384" s="355"/>
      <c r="M384" s="355"/>
      <c r="N384" s="355"/>
      <c r="O384" s="355"/>
      <c r="P384" s="355"/>
      <c r="Q384" s="355"/>
      <c r="R384" s="355"/>
      <c r="S384" s="355"/>
    </row>
    <row r="385" spans="1:19" ht="18.75">
      <c r="A385" s="356">
        <v>384</v>
      </c>
      <c r="B385" s="357" t="s">
        <v>291</v>
      </c>
      <c r="C385" s="358" t="s">
        <v>305</v>
      </c>
      <c r="D385" s="359">
        <v>1600</v>
      </c>
      <c r="E385" s="360">
        <v>1651</v>
      </c>
      <c r="F385" s="361"/>
      <c r="G385" s="362">
        <v>1651</v>
      </c>
      <c r="H385" s="361">
        <v>2641600</v>
      </c>
      <c r="I385" s="363" t="s">
        <v>630</v>
      </c>
      <c r="J385" s="364" t="s">
        <v>1359</v>
      </c>
      <c r="K385" s="355"/>
      <c r="L385" s="355"/>
      <c r="M385" s="355"/>
      <c r="N385" s="355"/>
      <c r="O385" s="355"/>
      <c r="P385" s="355"/>
      <c r="Q385" s="355"/>
      <c r="R385" s="355"/>
      <c r="S385" s="355"/>
    </row>
    <row r="386" spans="1:19" ht="18.75">
      <c r="A386" s="356">
        <v>385</v>
      </c>
      <c r="B386" s="357" t="s">
        <v>294</v>
      </c>
      <c r="C386" s="358" t="s">
        <v>305</v>
      </c>
      <c r="D386" s="359">
        <v>288</v>
      </c>
      <c r="E386" s="360">
        <v>8226</v>
      </c>
      <c r="F386" s="361"/>
      <c r="G386" s="362">
        <v>8226</v>
      </c>
      <c r="H386" s="361">
        <v>2369088</v>
      </c>
      <c r="I386" s="363" t="s">
        <v>368</v>
      </c>
      <c r="J386" s="364" t="s">
        <v>1240</v>
      </c>
      <c r="K386" s="355"/>
      <c r="L386" s="355"/>
      <c r="M386" s="355"/>
      <c r="N386" s="355"/>
      <c r="O386" s="355"/>
      <c r="P386" s="355"/>
      <c r="Q386" s="355"/>
      <c r="R386" s="355"/>
      <c r="S386" s="355"/>
    </row>
    <row r="387" spans="1:19" ht="18.75">
      <c r="A387" s="356">
        <v>386</v>
      </c>
      <c r="B387" s="357" t="s">
        <v>295</v>
      </c>
      <c r="C387" s="358" t="s">
        <v>305</v>
      </c>
      <c r="D387" s="359">
        <v>96</v>
      </c>
      <c r="E387" s="360">
        <v>8051</v>
      </c>
      <c r="F387" s="361"/>
      <c r="G387" s="362">
        <v>8051</v>
      </c>
      <c r="H387" s="361">
        <v>772896</v>
      </c>
      <c r="I387" s="363" t="s">
        <v>368</v>
      </c>
      <c r="J387" s="364" t="s">
        <v>1240</v>
      </c>
      <c r="K387" s="355"/>
      <c r="L387" s="355"/>
      <c r="M387" s="355"/>
      <c r="N387" s="355"/>
      <c r="O387" s="355"/>
      <c r="P387" s="355"/>
      <c r="Q387" s="355"/>
      <c r="R387" s="355"/>
      <c r="S387" s="355"/>
    </row>
    <row r="388" spans="1:19" ht="18.75">
      <c r="A388" s="356">
        <v>387</v>
      </c>
      <c r="B388" s="357" t="s">
        <v>297</v>
      </c>
      <c r="C388" s="358" t="s">
        <v>305</v>
      </c>
      <c r="D388" s="359">
        <v>288</v>
      </c>
      <c r="E388" s="360">
        <v>7625</v>
      </c>
      <c r="F388" s="361"/>
      <c r="G388" s="362">
        <v>7625</v>
      </c>
      <c r="H388" s="361">
        <v>2196000</v>
      </c>
      <c r="I388" s="363" t="s">
        <v>368</v>
      </c>
      <c r="J388" s="364" t="s">
        <v>1240</v>
      </c>
      <c r="K388" s="355"/>
      <c r="L388" s="355"/>
      <c r="M388" s="355"/>
      <c r="N388" s="355"/>
      <c r="O388" s="355"/>
      <c r="P388" s="355"/>
      <c r="Q388" s="355"/>
      <c r="R388" s="355"/>
      <c r="S388" s="355"/>
    </row>
    <row r="389" spans="1:19" ht="18.75">
      <c r="A389" s="356">
        <v>388</v>
      </c>
      <c r="B389" s="357" t="s">
        <v>299</v>
      </c>
      <c r="C389" s="358" t="s">
        <v>305</v>
      </c>
      <c r="D389" s="359">
        <v>48</v>
      </c>
      <c r="E389" s="360">
        <v>8582</v>
      </c>
      <c r="F389" s="361"/>
      <c r="G389" s="362">
        <v>8582</v>
      </c>
      <c r="H389" s="361">
        <v>411936</v>
      </c>
      <c r="I389" s="363" t="s">
        <v>368</v>
      </c>
      <c r="J389" s="364" t="s">
        <v>1240</v>
      </c>
      <c r="K389" s="355"/>
      <c r="L389" s="355"/>
      <c r="M389" s="355"/>
      <c r="N389" s="355"/>
      <c r="O389" s="355"/>
      <c r="P389" s="355"/>
      <c r="Q389" s="355"/>
      <c r="R389" s="355"/>
      <c r="S389" s="355"/>
    </row>
    <row r="390" spans="1:19" ht="18.75">
      <c r="A390" s="356">
        <v>389</v>
      </c>
      <c r="B390" s="357" t="s">
        <v>293</v>
      </c>
      <c r="C390" s="358" t="s">
        <v>305</v>
      </c>
      <c r="D390" s="359">
        <v>240</v>
      </c>
      <c r="E390" s="360">
        <v>7663</v>
      </c>
      <c r="F390" s="361"/>
      <c r="G390" s="362">
        <v>7663</v>
      </c>
      <c r="H390" s="361">
        <v>1839120</v>
      </c>
      <c r="I390" s="363" t="s">
        <v>368</v>
      </c>
      <c r="J390" s="364" t="s">
        <v>1240</v>
      </c>
      <c r="K390" s="355"/>
      <c r="L390" s="355"/>
      <c r="M390" s="355"/>
      <c r="N390" s="355"/>
      <c r="O390" s="355"/>
      <c r="P390" s="355"/>
      <c r="Q390" s="355"/>
      <c r="R390" s="355"/>
      <c r="S390" s="355"/>
    </row>
    <row r="391" spans="1:19" ht="18.75">
      <c r="A391" s="356">
        <v>390</v>
      </c>
      <c r="B391" s="357" t="s">
        <v>296</v>
      </c>
      <c r="C391" s="358" t="s">
        <v>305</v>
      </c>
      <c r="D391" s="359">
        <v>240</v>
      </c>
      <c r="E391" s="360">
        <v>8413</v>
      </c>
      <c r="F391" s="361"/>
      <c r="G391" s="362">
        <v>8413</v>
      </c>
      <c r="H391" s="361">
        <v>2019120</v>
      </c>
      <c r="I391" s="363" t="s">
        <v>368</v>
      </c>
      <c r="J391" s="364" t="s">
        <v>1240</v>
      </c>
      <c r="K391" s="355"/>
      <c r="L391" s="355"/>
      <c r="M391" s="355"/>
      <c r="N391" s="355"/>
      <c r="O391" s="355"/>
      <c r="P391" s="355"/>
      <c r="Q391" s="355"/>
      <c r="R391" s="355"/>
      <c r="S391" s="355"/>
    </row>
    <row r="392" spans="1:19" ht="18.75">
      <c r="A392" s="356">
        <v>391</v>
      </c>
      <c r="B392" s="357" t="s">
        <v>865</v>
      </c>
      <c r="C392" s="358" t="s">
        <v>305</v>
      </c>
      <c r="D392" s="359">
        <v>48</v>
      </c>
      <c r="E392" s="360">
        <v>6726</v>
      </c>
      <c r="F392" s="361"/>
      <c r="G392" s="362">
        <v>6726</v>
      </c>
      <c r="H392" s="361">
        <v>322848</v>
      </c>
      <c r="I392" s="363" t="s">
        <v>368</v>
      </c>
      <c r="J392" s="364" t="s">
        <v>1240</v>
      </c>
      <c r="K392" s="355"/>
      <c r="L392" s="355"/>
      <c r="M392" s="355"/>
      <c r="N392" s="355"/>
      <c r="O392" s="355"/>
      <c r="P392" s="355"/>
      <c r="Q392" s="355"/>
      <c r="R392" s="355"/>
      <c r="S392" s="355"/>
    </row>
    <row r="393" spans="1:19" ht="18.75">
      <c r="A393" s="356">
        <v>392</v>
      </c>
      <c r="B393" s="357" t="s">
        <v>298</v>
      </c>
      <c r="C393" s="358" t="s">
        <v>305</v>
      </c>
      <c r="D393" s="359">
        <v>96</v>
      </c>
      <c r="E393" s="360">
        <v>6913</v>
      </c>
      <c r="F393" s="361"/>
      <c r="G393" s="362">
        <v>6913</v>
      </c>
      <c r="H393" s="361">
        <v>663648</v>
      </c>
      <c r="I393" s="363" t="s">
        <v>368</v>
      </c>
      <c r="J393" s="364" t="s">
        <v>1240</v>
      </c>
      <c r="K393" s="355"/>
      <c r="L393" s="355"/>
      <c r="M393" s="355"/>
      <c r="N393" s="355"/>
      <c r="O393" s="355"/>
      <c r="P393" s="355"/>
      <c r="Q393" s="355"/>
      <c r="R393" s="355"/>
      <c r="S393" s="355"/>
    </row>
    <row r="394" spans="1:19" ht="18.75">
      <c r="A394" s="356">
        <v>393</v>
      </c>
      <c r="B394" s="357" t="s">
        <v>866</v>
      </c>
      <c r="C394" s="358" t="s">
        <v>305</v>
      </c>
      <c r="D394" s="359">
        <v>48</v>
      </c>
      <c r="E394" s="360">
        <v>8413</v>
      </c>
      <c r="F394" s="361"/>
      <c r="G394" s="362">
        <v>8413</v>
      </c>
      <c r="H394" s="361">
        <v>403824</v>
      </c>
      <c r="I394" s="363" t="s">
        <v>368</v>
      </c>
      <c r="J394" s="364" t="s">
        <v>1240</v>
      </c>
      <c r="K394" s="355"/>
      <c r="L394" s="355"/>
      <c r="M394" s="355"/>
      <c r="N394" s="355"/>
      <c r="O394" s="355"/>
      <c r="P394" s="355"/>
      <c r="Q394" s="355"/>
      <c r="R394" s="355"/>
      <c r="S394" s="355"/>
    </row>
    <row r="395" spans="1:19" ht="18.75">
      <c r="A395" s="356">
        <v>394</v>
      </c>
      <c r="B395" s="357" t="s">
        <v>300</v>
      </c>
      <c r="C395" s="358" t="s">
        <v>305</v>
      </c>
      <c r="D395" s="359">
        <v>80</v>
      </c>
      <c r="E395" s="360">
        <v>17500</v>
      </c>
      <c r="F395" s="361"/>
      <c r="G395" s="362">
        <v>17500</v>
      </c>
      <c r="H395" s="361">
        <v>1400000</v>
      </c>
      <c r="I395" s="363" t="s">
        <v>364</v>
      </c>
      <c r="J395" s="364" t="s">
        <v>555</v>
      </c>
      <c r="K395" s="355"/>
      <c r="L395" s="355"/>
      <c r="M395" s="355"/>
      <c r="N395" s="355"/>
      <c r="O395" s="355"/>
      <c r="P395" s="355"/>
      <c r="Q395" s="355"/>
      <c r="R395" s="355"/>
      <c r="S395" s="355"/>
    </row>
    <row r="396" spans="1:19" ht="18.75">
      <c r="A396" s="356">
        <v>395</v>
      </c>
      <c r="B396" s="357" t="s">
        <v>301</v>
      </c>
      <c r="C396" s="358" t="s">
        <v>903</v>
      </c>
      <c r="D396" s="359">
        <v>2000</v>
      </c>
      <c r="E396" s="360">
        <v>2938</v>
      </c>
      <c r="F396" s="361"/>
      <c r="G396" s="362">
        <v>2938</v>
      </c>
      <c r="H396" s="361">
        <v>5876000</v>
      </c>
      <c r="I396" s="363" t="s">
        <v>1360</v>
      </c>
      <c r="J396" s="364" t="s">
        <v>1361</v>
      </c>
      <c r="K396" s="355"/>
      <c r="L396" s="355"/>
      <c r="M396" s="355"/>
      <c r="N396" s="355"/>
      <c r="O396" s="355"/>
      <c r="P396" s="355"/>
      <c r="Q396" s="355"/>
      <c r="R396" s="355"/>
      <c r="S396" s="355"/>
    </row>
    <row r="397" spans="1:19" ht="18.75">
      <c r="A397" s="356">
        <v>396</v>
      </c>
      <c r="B397" s="357" t="s">
        <v>302</v>
      </c>
      <c r="C397" s="358" t="s">
        <v>903</v>
      </c>
      <c r="D397" s="359">
        <v>1800</v>
      </c>
      <c r="E397" s="360">
        <v>2938</v>
      </c>
      <c r="F397" s="361"/>
      <c r="G397" s="362">
        <v>2938</v>
      </c>
      <c r="H397" s="361">
        <v>5288400</v>
      </c>
      <c r="I397" s="363" t="s">
        <v>1360</v>
      </c>
      <c r="J397" s="364" t="s">
        <v>1362</v>
      </c>
      <c r="K397" s="355"/>
      <c r="L397" s="355"/>
      <c r="M397" s="355"/>
      <c r="N397" s="355"/>
      <c r="O397" s="355"/>
      <c r="P397" s="355"/>
      <c r="Q397" s="355"/>
      <c r="R397" s="355"/>
      <c r="S397" s="355"/>
    </row>
    <row r="398" spans="1:19" s="370" customFormat="1" ht="47.25">
      <c r="A398" s="356">
        <v>397</v>
      </c>
      <c r="B398" s="357" t="s">
        <v>867</v>
      </c>
      <c r="C398" s="358" t="s">
        <v>904</v>
      </c>
      <c r="D398" s="359">
        <v>40</v>
      </c>
      <c r="E398" s="360">
        <v>0</v>
      </c>
      <c r="F398" s="371"/>
      <c r="G398" s="362">
        <v>0</v>
      </c>
      <c r="H398" s="371">
        <v>0</v>
      </c>
      <c r="I398" s="367"/>
      <c r="J398" s="368"/>
      <c r="K398" s="369"/>
      <c r="L398" s="369"/>
      <c r="M398" s="369"/>
      <c r="N398" s="369"/>
      <c r="O398" s="369"/>
      <c r="P398" s="369"/>
      <c r="Q398" s="369"/>
      <c r="R398" s="369"/>
      <c r="S398" s="369"/>
    </row>
    <row r="399" spans="1:19" s="370" customFormat="1" ht="31.5">
      <c r="A399" s="356">
        <v>398</v>
      </c>
      <c r="B399" s="357" t="s">
        <v>868</v>
      </c>
      <c r="C399" s="358" t="s">
        <v>305</v>
      </c>
      <c r="D399" s="359">
        <v>40</v>
      </c>
      <c r="E399" s="360">
        <v>0</v>
      </c>
      <c r="F399" s="371"/>
      <c r="G399" s="362">
        <v>0</v>
      </c>
      <c r="H399" s="371">
        <v>0</v>
      </c>
      <c r="I399" s="367"/>
      <c r="J399" s="368"/>
      <c r="K399" s="369"/>
      <c r="L399" s="369"/>
      <c r="M399" s="369"/>
      <c r="N399" s="369"/>
      <c r="O399" s="369"/>
      <c r="P399" s="369"/>
      <c r="Q399" s="369"/>
      <c r="R399" s="369"/>
      <c r="S399" s="369"/>
    </row>
    <row r="400" spans="1:19" s="370" customFormat="1" ht="31.5">
      <c r="A400" s="356">
        <v>399</v>
      </c>
      <c r="B400" s="357" t="s">
        <v>869</v>
      </c>
      <c r="C400" s="358" t="s">
        <v>305</v>
      </c>
      <c r="D400" s="359">
        <v>40</v>
      </c>
      <c r="E400" s="360">
        <v>0</v>
      </c>
      <c r="F400" s="371"/>
      <c r="G400" s="362">
        <v>0</v>
      </c>
      <c r="H400" s="371">
        <v>0</v>
      </c>
      <c r="I400" s="367"/>
      <c r="J400" s="368"/>
      <c r="K400" s="369"/>
      <c r="L400" s="369"/>
      <c r="M400" s="369"/>
      <c r="N400" s="369"/>
      <c r="O400" s="369"/>
      <c r="P400" s="369"/>
      <c r="Q400" s="369"/>
      <c r="R400" s="369"/>
      <c r="S400" s="369"/>
    </row>
    <row r="401" spans="1:19" s="370" customFormat="1" ht="31.5">
      <c r="A401" s="356">
        <v>400</v>
      </c>
      <c r="B401" s="357" t="s">
        <v>870</v>
      </c>
      <c r="C401" s="358" t="s">
        <v>305</v>
      </c>
      <c r="D401" s="359">
        <v>40</v>
      </c>
      <c r="E401" s="360">
        <v>0</v>
      </c>
      <c r="F401" s="371"/>
      <c r="G401" s="362">
        <v>0</v>
      </c>
      <c r="H401" s="371">
        <v>0</v>
      </c>
      <c r="I401" s="367"/>
      <c r="J401" s="368"/>
      <c r="K401" s="369"/>
      <c r="L401" s="369"/>
      <c r="M401" s="369"/>
      <c r="N401" s="369"/>
      <c r="O401" s="369"/>
      <c r="P401" s="369"/>
      <c r="Q401" s="369"/>
      <c r="R401" s="369"/>
      <c r="S401" s="369"/>
    </row>
    <row r="402" spans="1:19" s="370" customFormat="1" ht="31.5">
      <c r="A402" s="356">
        <v>401</v>
      </c>
      <c r="B402" s="357" t="s">
        <v>871</v>
      </c>
      <c r="C402" s="358" t="s">
        <v>305</v>
      </c>
      <c r="D402" s="359">
        <v>40</v>
      </c>
      <c r="E402" s="360">
        <v>0</v>
      </c>
      <c r="F402" s="371"/>
      <c r="G402" s="362">
        <v>0</v>
      </c>
      <c r="H402" s="371">
        <v>0</v>
      </c>
      <c r="I402" s="367"/>
      <c r="J402" s="368"/>
      <c r="K402" s="369"/>
      <c r="L402" s="369"/>
      <c r="M402" s="369"/>
      <c r="N402" s="369"/>
      <c r="O402" s="369"/>
      <c r="P402" s="369"/>
      <c r="Q402" s="369"/>
      <c r="R402" s="369"/>
      <c r="S402" s="369"/>
    </row>
    <row r="403" spans="1:19" s="370" customFormat="1" ht="31.5">
      <c r="A403" s="356">
        <v>402</v>
      </c>
      <c r="B403" s="357" t="s">
        <v>872</v>
      </c>
      <c r="C403" s="358" t="s">
        <v>305</v>
      </c>
      <c r="D403" s="359">
        <v>24</v>
      </c>
      <c r="E403" s="360">
        <v>0</v>
      </c>
      <c r="F403" s="371"/>
      <c r="G403" s="362">
        <v>0</v>
      </c>
      <c r="H403" s="371">
        <v>0</v>
      </c>
      <c r="I403" s="367"/>
      <c r="J403" s="368"/>
      <c r="K403" s="369"/>
      <c r="L403" s="369"/>
      <c r="M403" s="369"/>
      <c r="N403" s="369"/>
      <c r="O403" s="369"/>
      <c r="P403" s="369"/>
      <c r="Q403" s="369"/>
      <c r="R403" s="369"/>
      <c r="S403" s="369"/>
    </row>
    <row r="404" spans="1:19" s="370" customFormat="1" ht="31.5">
      <c r="A404" s="356">
        <v>403</v>
      </c>
      <c r="B404" s="357" t="s">
        <v>873</v>
      </c>
      <c r="C404" s="358" t="s">
        <v>305</v>
      </c>
      <c r="D404" s="359">
        <v>40</v>
      </c>
      <c r="E404" s="360">
        <v>0</v>
      </c>
      <c r="F404" s="371"/>
      <c r="G404" s="362">
        <v>0</v>
      </c>
      <c r="H404" s="371">
        <v>0</v>
      </c>
      <c r="I404" s="367"/>
      <c r="J404" s="368"/>
      <c r="K404" s="369"/>
      <c r="L404" s="369"/>
      <c r="M404" s="369"/>
      <c r="N404" s="369"/>
      <c r="O404" s="369"/>
      <c r="P404" s="369"/>
      <c r="Q404" s="369"/>
      <c r="R404" s="369"/>
      <c r="S404" s="369"/>
    </row>
    <row r="405" spans="1:19" s="370" customFormat="1" ht="18.75">
      <c r="A405" s="356">
        <v>404</v>
      </c>
      <c r="B405" s="357" t="s">
        <v>874</v>
      </c>
      <c r="C405" s="358" t="s">
        <v>305</v>
      </c>
      <c r="D405" s="359">
        <v>40</v>
      </c>
      <c r="E405" s="360">
        <v>0</v>
      </c>
      <c r="F405" s="371"/>
      <c r="G405" s="362">
        <v>0</v>
      </c>
      <c r="H405" s="371">
        <v>0</v>
      </c>
      <c r="I405" s="367"/>
      <c r="J405" s="368"/>
      <c r="K405" s="369"/>
      <c r="L405" s="369"/>
      <c r="M405" s="369"/>
      <c r="N405" s="369"/>
      <c r="O405" s="369"/>
      <c r="P405" s="369"/>
      <c r="Q405" s="369"/>
      <c r="R405" s="369"/>
      <c r="S405" s="369"/>
    </row>
    <row r="406" spans="1:19" s="370" customFormat="1" ht="31.5">
      <c r="A406" s="356">
        <v>405</v>
      </c>
      <c r="B406" s="357" t="s">
        <v>875</v>
      </c>
      <c r="C406" s="358" t="s">
        <v>305</v>
      </c>
      <c r="D406" s="359">
        <v>40</v>
      </c>
      <c r="E406" s="360">
        <v>20194</v>
      </c>
      <c r="F406" s="371"/>
      <c r="G406" s="362">
        <v>20194</v>
      </c>
      <c r="H406" s="371">
        <v>807760</v>
      </c>
      <c r="I406" s="367" t="s">
        <v>406</v>
      </c>
      <c r="J406" s="368" t="s">
        <v>1299</v>
      </c>
      <c r="K406" s="369"/>
      <c r="L406" s="369"/>
      <c r="M406" s="369"/>
      <c r="N406" s="369"/>
      <c r="O406" s="369"/>
      <c r="P406" s="369"/>
      <c r="Q406" s="369"/>
      <c r="R406" s="369"/>
      <c r="S406" s="369"/>
    </row>
    <row r="407" spans="1:19" s="370" customFormat="1" ht="31.5">
      <c r="A407" s="356">
        <v>406</v>
      </c>
      <c r="B407" s="357" t="s">
        <v>876</v>
      </c>
      <c r="C407" s="358" t="s">
        <v>305</v>
      </c>
      <c r="D407" s="359">
        <v>20</v>
      </c>
      <c r="E407" s="360">
        <v>20194</v>
      </c>
      <c r="F407" s="371"/>
      <c r="G407" s="362">
        <v>20194</v>
      </c>
      <c r="H407" s="371">
        <v>403880</v>
      </c>
      <c r="I407" s="367" t="s">
        <v>406</v>
      </c>
      <c r="J407" s="368" t="s">
        <v>1299</v>
      </c>
      <c r="K407" s="369"/>
      <c r="L407" s="369"/>
      <c r="M407" s="369"/>
      <c r="N407" s="369"/>
      <c r="O407" s="369"/>
      <c r="P407" s="369"/>
      <c r="Q407" s="369"/>
      <c r="R407" s="369"/>
      <c r="S407" s="369"/>
    </row>
    <row r="408" spans="1:19" s="370" customFormat="1" ht="18.75">
      <c r="A408" s="356">
        <v>407</v>
      </c>
      <c r="B408" s="357" t="s">
        <v>877</v>
      </c>
      <c r="C408" s="358" t="s">
        <v>305</v>
      </c>
      <c r="D408" s="359">
        <v>40</v>
      </c>
      <c r="E408" s="360">
        <v>0</v>
      </c>
      <c r="F408" s="371"/>
      <c r="G408" s="362">
        <v>0</v>
      </c>
      <c r="H408" s="371">
        <v>0</v>
      </c>
      <c r="I408" s="367"/>
      <c r="J408" s="368"/>
      <c r="K408" s="369"/>
      <c r="L408" s="369"/>
      <c r="M408" s="369"/>
      <c r="N408" s="369"/>
      <c r="O408" s="369"/>
      <c r="P408" s="369"/>
      <c r="Q408" s="369"/>
      <c r="R408" s="369"/>
      <c r="S408" s="369"/>
    </row>
    <row r="409" spans="1:19" s="370" customFormat="1" ht="18.75">
      <c r="A409" s="356">
        <v>408</v>
      </c>
      <c r="B409" s="394" t="s">
        <v>878</v>
      </c>
      <c r="C409" s="395" t="s">
        <v>305</v>
      </c>
      <c r="D409" s="359">
        <v>8</v>
      </c>
      <c r="E409" s="360">
        <v>0</v>
      </c>
      <c r="F409" s="371"/>
      <c r="G409" s="362">
        <v>0</v>
      </c>
      <c r="H409" s="371">
        <v>0</v>
      </c>
      <c r="I409" s="367"/>
      <c r="J409" s="368"/>
      <c r="K409" s="369"/>
      <c r="L409" s="369"/>
      <c r="M409" s="369"/>
      <c r="N409" s="369"/>
      <c r="O409" s="369"/>
      <c r="P409" s="369"/>
      <c r="Q409" s="369"/>
      <c r="R409" s="369"/>
      <c r="S409" s="369"/>
    </row>
    <row r="410" spans="1:19" s="370" customFormat="1" ht="31.5">
      <c r="A410" s="356">
        <v>409</v>
      </c>
      <c r="B410" s="357" t="s">
        <v>879</v>
      </c>
      <c r="C410" s="358" t="s">
        <v>305</v>
      </c>
      <c r="D410" s="359">
        <v>40</v>
      </c>
      <c r="E410" s="360">
        <v>32250</v>
      </c>
      <c r="F410" s="371"/>
      <c r="G410" s="362">
        <v>32250</v>
      </c>
      <c r="H410" s="371">
        <v>1290000</v>
      </c>
      <c r="I410" s="367" t="s">
        <v>1363</v>
      </c>
      <c r="J410" s="368" t="s">
        <v>1364</v>
      </c>
      <c r="K410" s="369"/>
      <c r="L410" s="369"/>
      <c r="M410" s="369"/>
      <c r="N410" s="369"/>
      <c r="O410" s="369"/>
      <c r="P410" s="369"/>
      <c r="Q410" s="369"/>
      <c r="R410" s="369"/>
      <c r="S410" s="369"/>
    </row>
    <row r="411" spans="1:19" s="370" customFormat="1" ht="31.5">
      <c r="A411" s="356">
        <v>410</v>
      </c>
      <c r="B411" s="357" t="s">
        <v>880</v>
      </c>
      <c r="C411" s="358" t="s">
        <v>905</v>
      </c>
      <c r="D411" s="359">
        <v>16</v>
      </c>
      <c r="E411" s="360">
        <v>0</v>
      </c>
      <c r="F411" s="371"/>
      <c r="G411" s="362">
        <v>0</v>
      </c>
      <c r="H411" s="371">
        <v>0</v>
      </c>
      <c r="I411" s="367"/>
      <c r="J411" s="368"/>
      <c r="K411" s="369"/>
      <c r="L411" s="369"/>
      <c r="M411" s="369"/>
      <c r="N411" s="369"/>
      <c r="O411" s="369"/>
      <c r="P411" s="369"/>
      <c r="Q411" s="369"/>
      <c r="R411" s="369"/>
      <c r="S411" s="369"/>
    </row>
    <row r="412" spans="1:19" s="370" customFormat="1" ht="18.75">
      <c r="A412" s="356">
        <v>411</v>
      </c>
      <c r="B412" s="357" t="s">
        <v>881</v>
      </c>
      <c r="C412" s="358" t="s">
        <v>305</v>
      </c>
      <c r="D412" s="359">
        <v>2</v>
      </c>
      <c r="E412" s="360">
        <v>0</v>
      </c>
      <c r="F412" s="371"/>
      <c r="G412" s="362">
        <v>0</v>
      </c>
      <c r="H412" s="371">
        <v>0</v>
      </c>
      <c r="I412" s="367"/>
      <c r="J412" s="368"/>
      <c r="K412" s="369"/>
      <c r="L412" s="369"/>
      <c r="M412" s="369"/>
      <c r="N412" s="369"/>
      <c r="O412" s="369"/>
      <c r="P412" s="369"/>
      <c r="Q412" s="369"/>
      <c r="R412" s="369"/>
      <c r="S412" s="369"/>
    </row>
    <row r="413" spans="1:19" s="370" customFormat="1" ht="18.75">
      <c r="A413" s="356">
        <v>412</v>
      </c>
      <c r="B413" s="357" t="s">
        <v>882</v>
      </c>
      <c r="C413" s="395" t="s">
        <v>305</v>
      </c>
      <c r="D413" s="359">
        <v>2</v>
      </c>
      <c r="E413" s="360">
        <v>0</v>
      </c>
      <c r="F413" s="371"/>
      <c r="G413" s="362">
        <v>0</v>
      </c>
      <c r="H413" s="371">
        <v>0</v>
      </c>
      <c r="I413" s="367"/>
      <c r="J413" s="368"/>
      <c r="K413" s="369"/>
      <c r="L413" s="369"/>
      <c r="M413" s="369"/>
      <c r="N413" s="369"/>
      <c r="O413" s="369"/>
      <c r="P413" s="369"/>
      <c r="Q413" s="369"/>
      <c r="R413" s="369"/>
      <c r="S413" s="369"/>
    </row>
    <row r="414" spans="1:19" s="370" customFormat="1" ht="18.75">
      <c r="A414" s="356">
        <v>413</v>
      </c>
      <c r="B414" s="357" t="s">
        <v>883</v>
      </c>
      <c r="C414" s="358" t="s">
        <v>305</v>
      </c>
      <c r="D414" s="359">
        <v>40</v>
      </c>
      <c r="E414" s="360">
        <v>0</v>
      </c>
      <c r="F414" s="371"/>
      <c r="G414" s="362">
        <v>0</v>
      </c>
      <c r="H414" s="371">
        <v>0</v>
      </c>
      <c r="I414" s="367"/>
      <c r="J414" s="368"/>
      <c r="K414" s="369"/>
      <c r="L414" s="369"/>
      <c r="M414" s="369"/>
      <c r="N414" s="369"/>
      <c r="O414" s="369"/>
      <c r="P414" s="369"/>
      <c r="Q414" s="369"/>
      <c r="R414" s="369"/>
      <c r="S414" s="369"/>
    </row>
    <row r="415" spans="1:19" s="370" customFormat="1" ht="18.75">
      <c r="A415" s="356">
        <v>414</v>
      </c>
      <c r="B415" s="357" t="s">
        <v>884</v>
      </c>
      <c r="C415" s="358" t="s">
        <v>305</v>
      </c>
      <c r="D415" s="359">
        <v>12</v>
      </c>
      <c r="E415" s="360">
        <v>0</v>
      </c>
      <c r="F415" s="371"/>
      <c r="G415" s="362">
        <v>0</v>
      </c>
      <c r="H415" s="371">
        <v>0</v>
      </c>
      <c r="I415" s="367"/>
      <c r="J415" s="368"/>
      <c r="K415" s="369"/>
      <c r="L415" s="369"/>
      <c r="M415" s="369"/>
      <c r="N415" s="369"/>
      <c r="O415" s="369"/>
      <c r="P415" s="369"/>
      <c r="Q415" s="369"/>
      <c r="R415" s="369"/>
      <c r="S415" s="369"/>
    </row>
    <row r="416" spans="1:19" s="370" customFormat="1" ht="18.75">
      <c r="A416" s="356">
        <v>415</v>
      </c>
      <c r="B416" s="357" t="s">
        <v>885</v>
      </c>
      <c r="C416" s="358" t="s">
        <v>305</v>
      </c>
      <c r="D416" s="359">
        <v>32</v>
      </c>
      <c r="E416" s="360">
        <v>0</v>
      </c>
      <c r="F416" s="371"/>
      <c r="G416" s="362">
        <v>0</v>
      </c>
      <c r="H416" s="371">
        <v>0</v>
      </c>
      <c r="I416" s="367"/>
      <c r="J416" s="368"/>
      <c r="K416" s="369"/>
      <c r="L416" s="369"/>
      <c r="M416" s="369"/>
      <c r="N416" s="369"/>
      <c r="O416" s="369"/>
      <c r="P416" s="369"/>
      <c r="Q416" s="369"/>
      <c r="R416" s="369"/>
      <c r="S416" s="369"/>
    </row>
    <row r="417" spans="1:19" s="370" customFormat="1" ht="31.5">
      <c r="A417" s="356">
        <v>416</v>
      </c>
      <c r="B417" s="357" t="s">
        <v>886</v>
      </c>
      <c r="C417" s="358" t="s">
        <v>906</v>
      </c>
      <c r="D417" s="359">
        <v>16</v>
      </c>
      <c r="E417" s="360">
        <v>0</v>
      </c>
      <c r="F417" s="371"/>
      <c r="G417" s="362">
        <v>0</v>
      </c>
      <c r="H417" s="371">
        <v>0</v>
      </c>
      <c r="I417" s="367"/>
      <c r="J417" s="368"/>
      <c r="K417" s="369"/>
      <c r="L417" s="369"/>
      <c r="M417" s="369"/>
      <c r="N417" s="369"/>
      <c r="O417" s="369"/>
      <c r="P417" s="369"/>
      <c r="Q417" s="369"/>
      <c r="R417" s="369"/>
      <c r="S417" s="369"/>
    </row>
    <row r="418" spans="1:19" s="370" customFormat="1" ht="31.5">
      <c r="A418" s="356">
        <v>417</v>
      </c>
      <c r="B418" s="357" t="s">
        <v>887</v>
      </c>
      <c r="C418" s="358" t="s">
        <v>907</v>
      </c>
      <c r="D418" s="359">
        <v>60</v>
      </c>
      <c r="E418" s="360">
        <v>2147</v>
      </c>
      <c r="F418" s="371"/>
      <c r="G418" s="362">
        <v>2147</v>
      </c>
      <c r="H418" s="371">
        <v>128820</v>
      </c>
      <c r="I418" s="367" t="s">
        <v>406</v>
      </c>
      <c r="J418" s="368" t="s">
        <v>1365</v>
      </c>
      <c r="K418" s="369"/>
      <c r="L418" s="369"/>
      <c r="M418" s="369"/>
      <c r="N418" s="369"/>
      <c r="O418" s="369"/>
      <c r="P418" s="369"/>
      <c r="Q418" s="369"/>
      <c r="R418" s="369"/>
      <c r="S418" s="369"/>
    </row>
    <row r="419" spans="1:19" s="370" customFormat="1" ht="31.5">
      <c r="A419" s="356">
        <v>418</v>
      </c>
      <c r="B419" s="357" t="s">
        <v>888</v>
      </c>
      <c r="C419" s="358" t="s">
        <v>907</v>
      </c>
      <c r="D419" s="359">
        <v>400</v>
      </c>
      <c r="E419" s="360">
        <v>2147</v>
      </c>
      <c r="F419" s="371"/>
      <c r="G419" s="362">
        <v>2147</v>
      </c>
      <c r="H419" s="371">
        <v>858800</v>
      </c>
      <c r="I419" s="367" t="s">
        <v>406</v>
      </c>
      <c r="J419" s="368" t="s">
        <v>1365</v>
      </c>
      <c r="K419" s="369"/>
      <c r="L419" s="369"/>
      <c r="M419" s="369"/>
      <c r="N419" s="369"/>
      <c r="O419" s="369"/>
      <c r="P419" s="369"/>
      <c r="Q419" s="369"/>
      <c r="R419" s="369"/>
      <c r="S419" s="369"/>
    </row>
    <row r="420" spans="1:19" ht="31.5">
      <c r="A420" s="356">
        <v>419</v>
      </c>
      <c r="B420" s="412" t="s">
        <v>889</v>
      </c>
      <c r="C420" s="413" t="s">
        <v>908</v>
      </c>
      <c r="D420" s="414">
        <v>10</v>
      </c>
      <c r="E420" s="360">
        <v>0</v>
      </c>
      <c r="F420" s="361"/>
      <c r="G420" s="362">
        <v>0</v>
      </c>
      <c r="H420" s="361">
        <v>0</v>
      </c>
      <c r="I420" s="363"/>
      <c r="J420" s="364"/>
      <c r="K420" s="355"/>
      <c r="L420" s="355"/>
      <c r="M420" s="355"/>
      <c r="N420" s="355"/>
      <c r="O420" s="355"/>
      <c r="P420" s="355"/>
      <c r="Q420" s="355"/>
      <c r="R420" s="355"/>
      <c r="S420" s="355"/>
    </row>
    <row r="421" spans="1:19" ht="31.5">
      <c r="A421" s="356">
        <v>420</v>
      </c>
      <c r="B421" s="412" t="s">
        <v>890</v>
      </c>
      <c r="C421" s="413" t="s">
        <v>908</v>
      </c>
      <c r="D421" s="414">
        <v>10</v>
      </c>
      <c r="E421" s="360">
        <v>0</v>
      </c>
      <c r="F421" s="361"/>
      <c r="G421" s="362">
        <v>0</v>
      </c>
      <c r="H421" s="361">
        <v>0</v>
      </c>
      <c r="I421" s="363"/>
      <c r="J421" s="364"/>
      <c r="K421" s="355"/>
      <c r="L421" s="355"/>
      <c r="M421" s="355"/>
      <c r="N421" s="355"/>
      <c r="O421" s="355"/>
      <c r="P421" s="355"/>
      <c r="Q421" s="355"/>
      <c r="R421" s="355"/>
      <c r="S421" s="355"/>
    </row>
    <row r="422" spans="1:19" ht="31.5">
      <c r="A422" s="356">
        <v>421</v>
      </c>
      <c r="B422" s="412" t="s">
        <v>891</v>
      </c>
      <c r="C422" s="413" t="s">
        <v>908</v>
      </c>
      <c r="D422" s="414">
        <v>10</v>
      </c>
      <c r="E422" s="360">
        <v>0</v>
      </c>
      <c r="F422" s="361"/>
      <c r="G422" s="362">
        <v>0</v>
      </c>
      <c r="H422" s="361">
        <v>0</v>
      </c>
      <c r="I422" s="363"/>
      <c r="J422" s="364"/>
      <c r="K422" s="355"/>
      <c r="L422" s="355"/>
      <c r="M422" s="355"/>
      <c r="N422" s="355"/>
      <c r="O422" s="355"/>
      <c r="P422" s="355"/>
      <c r="Q422" s="355"/>
      <c r="R422" s="355"/>
      <c r="S422" s="355"/>
    </row>
    <row r="423" spans="1:19" ht="31.5">
      <c r="A423" s="356">
        <v>422</v>
      </c>
      <c r="B423" s="412" t="s">
        <v>892</v>
      </c>
      <c r="C423" s="413" t="s">
        <v>909</v>
      </c>
      <c r="D423" s="414">
        <v>3</v>
      </c>
      <c r="E423" s="360">
        <v>0</v>
      </c>
      <c r="F423" s="361"/>
      <c r="G423" s="362">
        <v>0</v>
      </c>
      <c r="H423" s="361">
        <v>0</v>
      </c>
      <c r="I423" s="363"/>
      <c r="J423" s="364"/>
      <c r="K423" s="355"/>
      <c r="L423" s="355"/>
      <c r="M423" s="355"/>
      <c r="N423" s="355"/>
      <c r="O423" s="355"/>
      <c r="P423" s="355"/>
      <c r="Q423" s="355"/>
      <c r="R423" s="355"/>
      <c r="S423" s="355"/>
    </row>
    <row r="424" spans="1:19" ht="31.5">
      <c r="A424" s="356">
        <v>423</v>
      </c>
      <c r="B424" s="412" t="s">
        <v>893</v>
      </c>
      <c r="C424" s="413" t="s">
        <v>909</v>
      </c>
      <c r="D424" s="414">
        <v>8</v>
      </c>
      <c r="E424" s="360">
        <v>0</v>
      </c>
      <c r="F424" s="361"/>
      <c r="G424" s="362">
        <v>0</v>
      </c>
      <c r="H424" s="361">
        <v>0</v>
      </c>
      <c r="I424" s="363"/>
      <c r="J424" s="364"/>
      <c r="K424" s="355"/>
      <c r="L424" s="355"/>
      <c r="M424" s="355"/>
      <c r="N424" s="355"/>
      <c r="O424" s="355"/>
      <c r="P424" s="355"/>
      <c r="Q424" s="355"/>
      <c r="R424" s="355"/>
      <c r="S424" s="355"/>
    </row>
    <row r="425" spans="1:19" ht="31.5">
      <c r="A425" s="356">
        <v>424</v>
      </c>
      <c r="B425" s="412" t="s">
        <v>894</v>
      </c>
      <c r="C425" s="413" t="s">
        <v>909</v>
      </c>
      <c r="D425" s="414">
        <v>3</v>
      </c>
      <c r="E425" s="360">
        <v>0</v>
      </c>
      <c r="F425" s="361"/>
      <c r="G425" s="362">
        <v>0</v>
      </c>
      <c r="H425" s="361">
        <v>0</v>
      </c>
      <c r="I425" s="363"/>
      <c r="J425" s="364"/>
      <c r="K425" s="355"/>
      <c r="L425" s="355"/>
      <c r="M425" s="355"/>
      <c r="N425" s="355"/>
      <c r="O425" s="355"/>
      <c r="P425" s="355"/>
      <c r="Q425" s="355"/>
      <c r="R425" s="355"/>
      <c r="S425" s="355"/>
    </row>
    <row r="426" spans="1:19" ht="18.75">
      <c r="A426" s="356">
        <v>425</v>
      </c>
      <c r="B426" s="412" t="s">
        <v>895</v>
      </c>
      <c r="C426" s="413" t="s">
        <v>910</v>
      </c>
      <c r="D426" s="414">
        <v>2</v>
      </c>
      <c r="E426" s="360">
        <v>0</v>
      </c>
      <c r="F426" s="361"/>
      <c r="G426" s="362">
        <v>0</v>
      </c>
      <c r="H426" s="361">
        <v>0</v>
      </c>
      <c r="I426" s="363"/>
      <c r="J426" s="364"/>
      <c r="K426" s="355"/>
      <c r="L426" s="355"/>
      <c r="M426" s="355"/>
      <c r="N426" s="355"/>
      <c r="O426" s="355"/>
      <c r="P426" s="355"/>
      <c r="Q426" s="355"/>
      <c r="R426" s="355"/>
      <c r="S426" s="355"/>
    </row>
    <row r="427" spans="1:19" ht="19.5" thickBot="1">
      <c r="A427" s="415">
        <v>426</v>
      </c>
      <c r="B427" s="416" t="s">
        <v>896</v>
      </c>
      <c r="C427" s="417" t="s">
        <v>910</v>
      </c>
      <c r="D427" s="418">
        <v>2</v>
      </c>
      <c r="E427" s="360">
        <v>0</v>
      </c>
      <c r="F427" s="419"/>
      <c r="G427" s="420"/>
      <c r="H427" s="419">
        <v>0</v>
      </c>
      <c r="I427" s="421"/>
      <c r="J427" s="422"/>
      <c r="K427" s="355"/>
      <c r="L427" s="355"/>
      <c r="M427" s="355"/>
      <c r="N427" s="355"/>
      <c r="O427" s="355"/>
      <c r="P427" s="355"/>
      <c r="Q427" s="355"/>
      <c r="R427" s="355"/>
      <c r="S427" s="355"/>
    </row>
    <row r="428" spans="1:19" ht="32.25" thickBot="1">
      <c r="A428" s="1001" t="s">
        <v>1366</v>
      </c>
      <c r="B428" s="1002"/>
      <c r="C428" s="1002"/>
      <c r="D428" s="1002"/>
      <c r="E428" s="1002"/>
      <c r="F428" s="1002"/>
      <c r="G428" s="1003"/>
      <c r="H428" s="1004">
        <v>236061453.67999986</v>
      </c>
      <c r="I428" s="1005"/>
      <c r="J428" s="1006"/>
      <c r="K428" s="355"/>
      <c r="L428" s="355"/>
      <c r="M428" s="355"/>
      <c r="N428" s="355"/>
      <c r="O428" s="355"/>
      <c r="P428" s="355"/>
      <c r="Q428" s="355"/>
      <c r="R428" s="355"/>
      <c r="S428" s="355"/>
    </row>
    <row r="429" spans="1:19" ht="18.75">
      <c r="A429" s="423"/>
      <c r="B429" s="424"/>
      <c r="C429" s="423"/>
      <c r="D429" s="425"/>
      <c r="E429" s="426"/>
      <c r="F429" s="427"/>
      <c r="G429" s="738">
        <f>+SUM(G2:G426)</f>
        <v>4969865.8000000091</v>
      </c>
      <c r="H429" s="427"/>
      <c r="I429" s="423"/>
      <c r="J429" s="355"/>
      <c r="K429" s="355"/>
      <c r="L429" s="355"/>
      <c r="M429" s="355"/>
      <c r="N429" s="355"/>
      <c r="O429" s="355"/>
      <c r="P429" s="355"/>
      <c r="Q429" s="355"/>
      <c r="R429" s="355"/>
      <c r="S429" s="355"/>
    </row>
    <row r="430" spans="1:19" ht="18.75">
      <c r="A430" s="423"/>
      <c r="B430" s="424"/>
      <c r="C430" s="423"/>
      <c r="D430" s="425"/>
      <c r="E430" s="426"/>
      <c r="F430" s="427"/>
      <c r="G430" s="355"/>
      <c r="H430" s="427"/>
      <c r="I430" s="423"/>
      <c r="J430" s="355"/>
      <c r="K430" s="355"/>
      <c r="L430" s="355"/>
      <c r="M430" s="355"/>
      <c r="N430" s="355"/>
      <c r="O430" s="355"/>
      <c r="P430" s="355"/>
      <c r="Q430" s="355"/>
      <c r="R430" s="355"/>
      <c r="S430" s="355"/>
    </row>
    <row r="431" spans="1:19" ht="18.75">
      <c r="A431" s="423"/>
      <c r="B431" s="424"/>
      <c r="C431" s="423"/>
      <c r="D431" s="425"/>
      <c r="E431" s="426"/>
      <c r="F431" s="427"/>
      <c r="G431" s="355"/>
      <c r="H431" s="427"/>
      <c r="I431" s="423"/>
      <c r="J431" s="355"/>
      <c r="K431" s="355"/>
      <c r="L431" s="355"/>
      <c r="M431" s="355"/>
      <c r="N431" s="355"/>
      <c r="O431" s="355"/>
      <c r="P431" s="355"/>
      <c r="Q431" s="355"/>
      <c r="R431" s="355"/>
      <c r="S431" s="355"/>
    </row>
    <row r="432" spans="1:19" ht="18.75">
      <c r="A432" s="428" t="s">
        <v>1367</v>
      </c>
      <c r="B432" s="424"/>
      <c r="C432" s="423"/>
      <c r="D432" s="425"/>
      <c r="E432" s="426"/>
      <c r="F432" s="427"/>
      <c r="G432" s="355"/>
      <c r="H432" s="427"/>
      <c r="I432" s="423"/>
      <c r="J432" s="355"/>
      <c r="K432" s="355"/>
      <c r="L432" s="355"/>
      <c r="M432" s="355"/>
      <c r="N432" s="355"/>
      <c r="O432" s="355"/>
      <c r="P432" s="355"/>
      <c r="Q432" s="355"/>
      <c r="R432" s="355"/>
      <c r="S432" s="355"/>
    </row>
    <row r="433" spans="1:19" ht="18.75">
      <c r="A433" s="428" t="s">
        <v>1368</v>
      </c>
      <c r="B433" s="424"/>
      <c r="C433" s="423"/>
      <c r="D433" s="425"/>
      <c r="E433" s="426"/>
      <c r="F433" s="427"/>
      <c r="G433" s="355"/>
      <c r="H433" s="427"/>
      <c r="I433" s="423"/>
      <c r="J433" s="355"/>
      <c r="K433" s="355"/>
      <c r="L433" s="355"/>
      <c r="M433" s="355"/>
      <c r="N433" s="355"/>
      <c r="O433" s="355"/>
      <c r="P433" s="355"/>
      <c r="Q433" s="355"/>
      <c r="R433" s="355"/>
      <c r="S433" s="355"/>
    </row>
    <row r="434" spans="1:19" ht="18.75">
      <c r="A434" s="423"/>
      <c r="B434" s="424"/>
      <c r="C434" s="423"/>
      <c r="D434" s="425"/>
      <c r="E434" s="426"/>
      <c r="F434" s="427"/>
      <c r="G434" s="355"/>
      <c r="H434" s="427"/>
      <c r="I434" s="423"/>
      <c r="J434" s="355"/>
      <c r="K434" s="355"/>
      <c r="L434" s="355"/>
      <c r="M434" s="355"/>
      <c r="N434" s="355"/>
      <c r="O434" s="355"/>
      <c r="P434" s="355"/>
      <c r="Q434" s="355"/>
      <c r="R434" s="355"/>
      <c r="S434" s="355"/>
    </row>
    <row r="435" spans="1:19" ht="18.75">
      <c r="A435" s="423"/>
      <c r="B435" s="424"/>
      <c r="C435" s="423"/>
      <c r="D435" s="425"/>
      <c r="E435" s="426"/>
      <c r="F435" s="427"/>
      <c r="G435" s="355"/>
      <c r="H435" s="427"/>
      <c r="I435" s="423"/>
      <c r="J435" s="355"/>
      <c r="K435" s="355"/>
      <c r="L435" s="355"/>
      <c r="M435" s="355"/>
      <c r="N435" s="355"/>
      <c r="O435" s="355"/>
      <c r="P435" s="355"/>
      <c r="Q435" s="355"/>
      <c r="R435" s="355"/>
      <c r="S435" s="355"/>
    </row>
    <row r="436" spans="1:19" ht="18.75">
      <c r="A436" s="423"/>
      <c r="B436" s="424"/>
      <c r="C436" s="423"/>
      <c r="D436" s="425"/>
      <c r="E436" s="426"/>
      <c r="F436" s="427"/>
      <c r="G436" s="355"/>
      <c r="H436" s="427"/>
      <c r="I436" s="423"/>
      <c r="J436" s="355"/>
      <c r="K436" s="355"/>
      <c r="L436" s="355"/>
      <c r="M436" s="355"/>
      <c r="N436" s="355"/>
      <c r="O436" s="355"/>
      <c r="P436" s="355"/>
      <c r="Q436" s="355"/>
      <c r="R436" s="355"/>
      <c r="S436" s="355"/>
    </row>
    <row r="437" spans="1:19" ht="18.75">
      <c r="A437" s="423"/>
      <c r="B437" s="424"/>
      <c r="C437" s="423"/>
      <c r="D437" s="425"/>
      <c r="E437" s="426"/>
      <c r="F437" s="427"/>
      <c r="G437" s="355"/>
      <c r="H437" s="427"/>
      <c r="I437" s="423"/>
      <c r="J437" s="355"/>
      <c r="K437" s="355"/>
      <c r="L437" s="355"/>
      <c r="M437" s="355"/>
      <c r="N437" s="355"/>
      <c r="O437" s="355"/>
      <c r="P437" s="355"/>
      <c r="Q437" s="355"/>
      <c r="R437" s="355"/>
      <c r="S437" s="355"/>
    </row>
    <row r="438" spans="1:19" ht="18.75">
      <c r="A438" s="423"/>
      <c r="B438" s="424"/>
      <c r="C438" s="423"/>
      <c r="D438" s="425"/>
      <c r="E438" s="426"/>
      <c r="F438" s="427"/>
      <c r="G438" s="355"/>
      <c r="H438" s="427"/>
      <c r="I438" s="423"/>
      <c r="J438" s="355"/>
      <c r="K438" s="355"/>
      <c r="L438" s="355"/>
      <c r="M438" s="355"/>
      <c r="N438" s="355"/>
      <c r="O438" s="355"/>
      <c r="P438" s="355"/>
      <c r="Q438" s="355"/>
      <c r="R438" s="355"/>
      <c r="S438" s="355"/>
    </row>
    <row r="439" spans="1:19" ht="18.75">
      <c r="A439" s="423"/>
      <c r="B439" s="424"/>
      <c r="C439" s="423"/>
      <c r="D439" s="425"/>
      <c r="E439" s="426"/>
      <c r="F439" s="427"/>
      <c r="G439" s="355"/>
      <c r="H439" s="427"/>
      <c r="I439" s="423"/>
      <c r="J439" s="355"/>
      <c r="K439" s="355"/>
      <c r="L439" s="355"/>
      <c r="M439" s="355"/>
      <c r="N439" s="355"/>
      <c r="O439" s="355"/>
      <c r="P439" s="355"/>
      <c r="Q439" s="355"/>
      <c r="R439" s="355"/>
      <c r="S439" s="355"/>
    </row>
    <row r="440" spans="1:19" ht="18.75">
      <c r="A440" s="423"/>
      <c r="B440" s="424"/>
      <c r="C440" s="423"/>
      <c r="D440" s="425"/>
      <c r="E440" s="426"/>
      <c r="F440" s="427"/>
      <c r="G440" s="355"/>
      <c r="H440" s="427"/>
      <c r="I440" s="423"/>
      <c r="J440" s="355"/>
      <c r="K440" s="355"/>
      <c r="L440" s="355"/>
      <c r="M440" s="355"/>
      <c r="N440" s="355"/>
      <c r="O440" s="355"/>
      <c r="P440" s="355"/>
      <c r="Q440" s="355"/>
      <c r="R440" s="355"/>
      <c r="S440" s="355"/>
    </row>
    <row r="441" spans="1:19" ht="18.75">
      <c r="A441" s="423"/>
      <c r="B441" s="424"/>
      <c r="C441" s="423"/>
      <c r="D441" s="425"/>
      <c r="E441" s="426"/>
      <c r="F441" s="427"/>
      <c r="G441" s="355"/>
      <c r="H441" s="427"/>
      <c r="I441" s="423"/>
      <c r="J441" s="355"/>
      <c r="K441" s="355"/>
      <c r="L441" s="355"/>
      <c r="M441" s="355"/>
      <c r="N441" s="355"/>
      <c r="O441" s="355"/>
      <c r="P441" s="355"/>
      <c r="Q441" s="355"/>
      <c r="R441" s="355"/>
      <c r="S441" s="355"/>
    </row>
    <row r="442" spans="1:19" ht="18.75">
      <c r="A442" s="423"/>
      <c r="B442" s="424"/>
      <c r="C442" s="423"/>
      <c r="D442" s="425"/>
      <c r="E442" s="426"/>
      <c r="F442" s="427"/>
      <c r="G442" s="355"/>
      <c r="H442" s="427"/>
      <c r="I442" s="423"/>
      <c r="J442" s="355"/>
      <c r="K442" s="355"/>
      <c r="L442" s="355"/>
      <c r="M442" s="355"/>
      <c r="N442" s="355"/>
      <c r="O442" s="355"/>
      <c r="P442" s="355"/>
      <c r="Q442" s="355"/>
      <c r="R442" s="355"/>
      <c r="S442" s="355"/>
    </row>
    <row r="443" spans="1:19" ht="18.75">
      <c r="A443" s="423"/>
      <c r="B443" s="424"/>
      <c r="C443" s="423"/>
      <c r="D443" s="425"/>
      <c r="E443" s="426"/>
      <c r="F443" s="427"/>
      <c r="G443" s="355"/>
      <c r="H443" s="427"/>
      <c r="I443" s="423"/>
      <c r="J443" s="355"/>
      <c r="K443" s="355"/>
      <c r="L443" s="355"/>
      <c r="M443" s="355"/>
      <c r="N443" s="355"/>
      <c r="O443" s="355"/>
      <c r="P443" s="355"/>
      <c r="Q443" s="355"/>
      <c r="R443" s="355"/>
      <c r="S443" s="355"/>
    </row>
    <row r="444" spans="1:19" ht="18.75">
      <c r="A444" s="423"/>
      <c r="B444" s="424"/>
      <c r="C444" s="423"/>
      <c r="D444" s="425"/>
      <c r="E444" s="426"/>
      <c r="F444" s="427"/>
      <c r="G444" s="355"/>
      <c r="H444" s="427"/>
      <c r="I444" s="423"/>
      <c r="J444" s="355"/>
      <c r="K444" s="355"/>
      <c r="L444" s="355"/>
      <c r="M444" s="355"/>
      <c r="N444" s="355"/>
      <c r="O444" s="355"/>
      <c r="P444" s="355"/>
      <c r="Q444" s="355"/>
      <c r="R444" s="355"/>
      <c r="S444" s="355"/>
    </row>
    <row r="445" spans="1:19" ht="18.75">
      <c r="A445" s="423"/>
      <c r="B445" s="424"/>
      <c r="C445" s="423"/>
      <c r="D445" s="425"/>
      <c r="E445" s="426"/>
      <c r="F445" s="427"/>
      <c r="G445" s="355"/>
      <c r="H445" s="427"/>
      <c r="I445" s="423"/>
      <c r="J445" s="355"/>
      <c r="K445" s="355"/>
      <c r="L445" s="355"/>
      <c r="M445" s="355"/>
      <c r="N445" s="355"/>
      <c r="O445" s="355"/>
      <c r="P445" s="355"/>
      <c r="Q445" s="355"/>
      <c r="R445" s="355"/>
      <c r="S445" s="355"/>
    </row>
    <row r="446" spans="1:19" ht="18.75">
      <c r="A446" s="423"/>
      <c r="B446" s="424"/>
      <c r="C446" s="423"/>
      <c r="D446" s="425"/>
      <c r="E446" s="426"/>
      <c r="F446" s="427"/>
      <c r="G446" s="355"/>
      <c r="H446" s="427"/>
      <c r="I446" s="423"/>
      <c r="J446" s="355"/>
      <c r="K446" s="355"/>
      <c r="L446" s="355"/>
      <c r="M446" s="355"/>
      <c r="N446" s="355"/>
      <c r="O446" s="355"/>
      <c r="P446" s="355"/>
      <c r="Q446" s="355"/>
      <c r="R446" s="355"/>
      <c r="S446" s="355"/>
    </row>
    <row r="447" spans="1:19" ht="18.75">
      <c r="A447" s="423"/>
      <c r="B447" s="424"/>
      <c r="C447" s="423"/>
      <c r="D447" s="425"/>
      <c r="E447" s="426"/>
      <c r="F447" s="427"/>
      <c r="G447" s="355"/>
      <c r="H447" s="427"/>
      <c r="I447" s="423"/>
      <c r="J447" s="355"/>
      <c r="K447" s="355"/>
      <c r="L447" s="355"/>
      <c r="M447" s="355"/>
      <c r="N447" s="355"/>
      <c r="O447" s="355"/>
      <c r="P447" s="355"/>
      <c r="Q447" s="355"/>
      <c r="R447" s="355"/>
      <c r="S447" s="355"/>
    </row>
    <row r="448" spans="1:19" ht="18.75">
      <c r="A448" s="423"/>
      <c r="B448" s="424"/>
      <c r="C448" s="423"/>
      <c r="D448" s="425"/>
      <c r="E448" s="426"/>
      <c r="F448" s="427"/>
      <c r="G448" s="355"/>
      <c r="H448" s="427"/>
      <c r="I448" s="423"/>
      <c r="J448" s="355"/>
      <c r="K448" s="355"/>
      <c r="L448" s="355"/>
      <c r="M448" s="355"/>
      <c r="N448" s="355"/>
      <c r="O448" s="355"/>
      <c r="P448" s="355"/>
      <c r="Q448" s="355"/>
      <c r="R448" s="355"/>
      <c r="S448" s="355"/>
    </row>
    <row r="449" spans="1:19" ht="18.75">
      <c r="A449" s="423"/>
      <c r="B449" s="424"/>
      <c r="C449" s="423"/>
      <c r="D449" s="425"/>
      <c r="E449" s="426"/>
      <c r="F449" s="427"/>
      <c r="G449" s="355"/>
      <c r="H449" s="427"/>
      <c r="I449" s="423"/>
      <c r="J449" s="355"/>
      <c r="K449" s="355"/>
      <c r="L449" s="355"/>
      <c r="M449" s="355"/>
      <c r="N449" s="355"/>
      <c r="O449" s="355"/>
      <c r="P449" s="355"/>
      <c r="Q449" s="355"/>
      <c r="R449" s="355"/>
      <c r="S449" s="355"/>
    </row>
    <row r="450" spans="1:19" ht="18.75">
      <c r="A450" s="423"/>
      <c r="B450" s="424"/>
      <c r="C450" s="423"/>
      <c r="D450" s="425"/>
      <c r="E450" s="426"/>
      <c r="F450" s="427"/>
      <c r="G450" s="355"/>
      <c r="H450" s="427"/>
      <c r="I450" s="423"/>
      <c r="J450" s="355"/>
      <c r="K450" s="355"/>
      <c r="L450" s="355"/>
      <c r="M450" s="355"/>
      <c r="N450" s="355"/>
      <c r="O450" s="355"/>
      <c r="P450" s="355"/>
      <c r="Q450" s="355"/>
      <c r="R450" s="355"/>
      <c r="S450" s="355"/>
    </row>
    <row r="451" spans="1:19" ht="18.75">
      <c r="A451" s="423"/>
      <c r="B451" s="424"/>
      <c r="C451" s="423"/>
      <c r="D451" s="425"/>
      <c r="E451" s="426"/>
      <c r="F451" s="427"/>
      <c r="G451" s="355"/>
      <c r="H451" s="427"/>
      <c r="I451" s="423"/>
      <c r="J451" s="355"/>
      <c r="K451" s="355"/>
      <c r="L451" s="355"/>
      <c r="M451" s="355"/>
      <c r="N451" s="355"/>
      <c r="O451" s="355"/>
      <c r="P451" s="355"/>
      <c r="Q451" s="355"/>
      <c r="R451" s="355"/>
      <c r="S451" s="355"/>
    </row>
    <row r="452" spans="1:19" ht="18.75">
      <c r="A452" s="423"/>
      <c r="B452" s="424"/>
      <c r="C452" s="423"/>
      <c r="D452" s="425"/>
      <c r="E452" s="426"/>
      <c r="F452" s="427"/>
      <c r="G452" s="355"/>
      <c r="H452" s="427"/>
      <c r="I452" s="423"/>
      <c r="J452" s="355"/>
      <c r="K452" s="355"/>
      <c r="L452" s="355"/>
      <c r="M452" s="355"/>
      <c r="N452" s="355"/>
      <c r="O452" s="355"/>
      <c r="P452" s="355"/>
      <c r="Q452" s="355"/>
      <c r="R452" s="355"/>
      <c r="S452" s="355"/>
    </row>
    <row r="453" spans="1:19" ht="18.75">
      <c r="A453" s="423"/>
      <c r="B453" s="424"/>
      <c r="C453" s="423"/>
      <c r="D453" s="425"/>
      <c r="E453" s="426"/>
      <c r="F453" s="427"/>
      <c r="G453" s="355"/>
      <c r="H453" s="427"/>
      <c r="I453" s="423"/>
      <c r="J453" s="355"/>
      <c r="K453" s="355"/>
      <c r="L453" s="355"/>
      <c r="M453" s="355"/>
      <c r="N453" s="355"/>
      <c r="O453" s="355"/>
      <c r="P453" s="355"/>
      <c r="Q453" s="355"/>
      <c r="R453" s="355"/>
      <c r="S453" s="355"/>
    </row>
    <row r="454" spans="1:19" ht="18.75">
      <c r="A454" s="423"/>
      <c r="B454" s="424"/>
      <c r="C454" s="423"/>
      <c r="D454" s="425"/>
      <c r="E454" s="426"/>
      <c r="F454" s="427"/>
      <c r="G454" s="355"/>
      <c r="H454" s="427"/>
      <c r="I454" s="423"/>
      <c r="J454" s="355"/>
      <c r="K454" s="355"/>
      <c r="L454" s="355"/>
      <c r="M454" s="355"/>
      <c r="N454" s="355"/>
      <c r="O454" s="355"/>
      <c r="P454" s="355"/>
      <c r="Q454" s="355"/>
      <c r="R454" s="355"/>
      <c r="S454" s="355"/>
    </row>
    <row r="455" spans="1:19" ht="18.75">
      <c r="A455" s="423"/>
      <c r="B455" s="424"/>
      <c r="C455" s="423"/>
      <c r="D455" s="425"/>
      <c r="E455" s="426"/>
      <c r="F455" s="427"/>
      <c r="G455" s="355"/>
      <c r="H455" s="427"/>
      <c r="I455" s="423"/>
      <c r="J455" s="355"/>
      <c r="K455" s="355"/>
      <c r="L455" s="355"/>
      <c r="M455" s="355"/>
      <c r="N455" s="355"/>
      <c r="O455" s="355"/>
      <c r="P455" s="355"/>
      <c r="Q455" s="355"/>
      <c r="R455" s="355"/>
      <c r="S455" s="355"/>
    </row>
    <row r="456" spans="1:19" ht="18.75">
      <c r="A456" s="423"/>
      <c r="B456" s="424"/>
      <c r="C456" s="423"/>
      <c r="D456" s="425"/>
      <c r="E456" s="426"/>
      <c r="F456" s="427"/>
      <c r="G456" s="355"/>
      <c r="H456" s="427"/>
      <c r="I456" s="423"/>
      <c r="J456" s="355"/>
      <c r="K456" s="355"/>
      <c r="L456" s="355"/>
      <c r="M456" s="355"/>
      <c r="N456" s="355"/>
      <c r="O456" s="355"/>
      <c r="P456" s="355"/>
      <c r="Q456" s="355"/>
      <c r="R456" s="355"/>
      <c r="S456" s="355"/>
    </row>
    <row r="457" spans="1:19" ht="18.75">
      <c r="A457" s="423"/>
      <c r="B457" s="424"/>
      <c r="C457" s="423"/>
      <c r="D457" s="425"/>
      <c r="E457" s="426"/>
      <c r="F457" s="427"/>
      <c r="G457" s="355"/>
      <c r="H457" s="427"/>
      <c r="I457" s="423"/>
      <c r="J457" s="355"/>
      <c r="K457" s="355"/>
      <c r="L457" s="355"/>
      <c r="M457" s="355"/>
      <c r="N457" s="355"/>
      <c r="O457" s="355"/>
      <c r="P457" s="355"/>
      <c r="Q457" s="355"/>
      <c r="R457" s="355"/>
      <c r="S457" s="355"/>
    </row>
    <row r="458" spans="1:19" ht="18.75">
      <c r="A458" s="423"/>
      <c r="B458" s="424"/>
      <c r="C458" s="423"/>
      <c r="D458" s="425"/>
      <c r="E458" s="426"/>
      <c r="F458" s="427"/>
      <c r="G458" s="355"/>
      <c r="H458" s="427"/>
      <c r="I458" s="423"/>
      <c r="J458" s="355"/>
      <c r="K458" s="355"/>
      <c r="L458" s="355"/>
      <c r="M458" s="355"/>
      <c r="N458" s="355"/>
      <c r="O458" s="355"/>
      <c r="P458" s="355"/>
      <c r="Q458" s="355"/>
      <c r="R458" s="355"/>
      <c r="S458" s="355"/>
    </row>
    <row r="459" spans="1:19" ht="18.75">
      <c r="A459" s="423"/>
      <c r="B459" s="424"/>
      <c r="C459" s="423"/>
      <c r="D459" s="425"/>
      <c r="E459" s="426"/>
      <c r="F459" s="427"/>
      <c r="G459" s="355"/>
      <c r="H459" s="427"/>
      <c r="I459" s="423"/>
      <c r="J459" s="355"/>
      <c r="K459" s="355"/>
      <c r="L459" s="355"/>
      <c r="M459" s="355"/>
      <c r="N459" s="355"/>
      <c r="O459" s="355"/>
      <c r="P459" s="355"/>
      <c r="Q459" s="355"/>
      <c r="R459" s="355"/>
      <c r="S459" s="355"/>
    </row>
    <row r="460" spans="1:19" ht="18.75">
      <c r="A460" s="423"/>
      <c r="B460" s="424"/>
      <c r="C460" s="423"/>
      <c r="D460" s="425"/>
      <c r="E460" s="426"/>
      <c r="F460" s="427"/>
      <c r="G460" s="355"/>
      <c r="H460" s="427"/>
      <c r="I460" s="423"/>
      <c r="J460" s="355"/>
      <c r="K460" s="355"/>
      <c r="L460" s="355"/>
      <c r="M460" s="355"/>
      <c r="N460" s="355"/>
      <c r="O460" s="355"/>
      <c r="P460" s="355"/>
      <c r="Q460" s="355"/>
      <c r="R460" s="355"/>
      <c r="S460" s="355"/>
    </row>
    <row r="461" spans="1:19" ht="18.75">
      <c r="A461" s="423"/>
      <c r="B461" s="424"/>
      <c r="C461" s="423"/>
      <c r="D461" s="425"/>
      <c r="E461" s="426"/>
      <c r="F461" s="427"/>
      <c r="G461" s="355"/>
      <c r="H461" s="427"/>
      <c r="I461" s="423"/>
      <c r="J461" s="355"/>
      <c r="K461" s="355"/>
      <c r="L461" s="355"/>
      <c r="M461" s="355"/>
      <c r="N461" s="355"/>
      <c r="O461" s="355"/>
      <c r="P461" s="355"/>
      <c r="Q461" s="355"/>
      <c r="R461" s="355"/>
      <c r="S461" s="355"/>
    </row>
    <row r="462" spans="1:19" ht="18.75">
      <c r="A462" s="423"/>
      <c r="B462" s="424"/>
      <c r="C462" s="423"/>
      <c r="D462" s="425"/>
      <c r="E462" s="426"/>
      <c r="F462" s="427"/>
      <c r="G462" s="355"/>
      <c r="H462" s="427"/>
      <c r="I462" s="423"/>
      <c r="J462" s="355"/>
      <c r="K462" s="355"/>
      <c r="L462" s="355"/>
      <c r="M462" s="355"/>
      <c r="N462" s="355"/>
      <c r="O462" s="355"/>
      <c r="P462" s="355"/>
      <c r="Q462" s="355"/>
      <c r="R462" s="355"/>
      <c r="S462" s="355"/>
    </row>
    <row r="463" spans="1:19" ht="18.75">
      <c r="A463" s="423"/>
      <c r="B463" s="424"/>
      <c r="C463" s="423"/>
      <c r="D463" s="425"/>
      <c r="E463" s="426"/>
      <c r="F463" s="427"/>
      <c r="G463" s="355"/>
      <c r="H463" s="427"/>
      <c r="I463" s="423"/>
      <c r="J463" s="355"/>
      <c r="K463" s="355"/>
      <c r="L463" s="355"/>
      <c r="M463" s="355"/>
      <c r="N463" s="355"/>
      <c r="O463" s="355"/>
      <c r="P463" s="355"/>
      <c r="Q463" s="355"/>
      <c r="R463" s="355"/>
      <c r="S463" s="355"/>
    </row>
    <row r="464" spans="1:19" ht="18.75">
      <c r="A464" s="423"/>
      <c r="B464" s="424"/>
      <c r="C464" s="423"/>
      <c r="D464" s="425"/>
      <c r="E464" s="426"/>
      <c r="F464" s="427"/>
      <c r="G464" s="355"/>
      <c r="H464" s="427"/>
      <c r="I464" s="423"/>
      <c r="J464" s="355"/>
      <c r="K464" s="355"/>
      <c r="L464" s="355"/>
      <c r="M464" s="355"/>
      <c r="N464" s="355"/>
      <c r="O464" s="355"/>
      <c r="P464" s="355"/>
      <c r="Q464" s="355"/>
      <c r="R464" s="355"/>
      <c r="S464" s="355"/>
    </row>
    <row r="465" spans="1:19" ht="18.75">
      <c r="A465" s="423"/>
      <c r="B465" s="424"/>
      <c r="C465" s="423"/>
      <c r="D465" s="425"/>
      <c r="E465" s="426"/>
      <c r="F465" s="427"/>
      <c r="G465" s="355"/>
      <c r="H465" s="427"/>
      <c r="I465" s="423"/>
      <c r="J465" s="355"/>
      <c r="K465" s="355"/>
      <c r="L465" s="355"/>
      <c r="M465" s="355"/>
      <c r="N465" s="355"/>
      <c r="O465" s="355"/>
      <c r="P465" s="355"/>
      <c r="Q465" s="355"/>
      <c r="R465" s="355"/>
      <c r="S465" s="355"/>
    </row>
    <row r="466" spans="1:19" ht="18.75">
      <c r="A466" s="423"/>
      <c r="B466" s="424"/>
      <c r="C466" s="423"/>
      <c r="D466" s="425"/>
      <c r="E466" s="426"/>
      <c r="F466" s="427"/>
      <c r="G466" s="355"/>
      <c r="H466" s="427"/>
      <c r="I466" s="423"/>
      <c r="J466" s="355"/>
      <c r="K466" s="355"/>
      <c r="L466" s="355"/>
      <c r="M466" s="355"/>
      <c r="N466" s="355"/>
      <c r="O466" s="355"/>
      <c r="P466" s="355"/>
      <c r="Q466" s="355"/>
      <c r="R466" s="355"/>
      <c r="S466" s="355"/>
    </row>
    <row r="467" spans="1:19" ht="18.75">
      <c r="A467" s="423"/>
      <c r="B467" s="424"/>
      <c r="C467" s="423"/>
      <c r="D467" s="425"/>
      <c r="E467" s="426"/>
      <c r="F467" s="427"/>
      <c r="G467" s="355"/>
      <c r="H467" s="427"/>
      <c r="I467" s="423"/>
      <c r="J467" s="355"/>
      <c r="K467" s="355"/>
      <c r="L467" s="355"/>
      <c r="M467" s="355"/>
      <c r="N467" s="355"/>
      <c r="O467" s="355"/>
      <c r="P467" s="355"/>
      <c r="Q467" s="355"/>
      <c r="R467" s="355"/>
      <c r="S467" s="355"/>
    </row>
    <row r="468" spans="1:19" ht="18.75">
      <c r="A468" s="423"/>
      <c r="B468" s="424"/>
      <c r="C468" s="423"/>
      <c r="D468" s="425"/>
      <c r="E468" s="426"/>
      <c r="F468" s="427"/>
      <c r="G468" s="355"/>
      <c r="H468" s="427"/>
      <c r="I468" s="423"/>
      <c r="J468" s="355"/>
      <c r="K468" s="355"/>
      <c r="L468" s="355"/>
      <c r="M468" s="355"/>
      <c r="N468" s="355"/>
      <c r="O468" s="355"/>
      <c r="P468" s="355"/>
      <c r="Q468" s="355"/>
      <c r="R468" s="355"/>
      <c r="S468" s="355"/>
    </row>
    <row r="469" spans="1:19" ht="18.75">
      <c r="A469" s="423"/>
      <c r="B469" s="424"/>
      <c r="C469" s="423"/>
      <c r="D469" s="425"/>
      <c r="E469" s="426"/>
      <c r="F469" s="427"/>
      <c r="G469" s="355"/>
      <c r="H469" s="427"/>
      <c r="I469" s="423"/>
      <c r="J469" s="355"/>
      <c r="K469" s="355"/>
      <c r="L469" s="355"/>
      <c r="M469" s="355"/>
      <c r="N469" s="355"/>
      <c r="O469" s="355"/>
      <c r="P469" s="355"/>
      <c r="Q469" s="355"/>
      <c r="R469" s="355"/>
      <c r="S469" s="355"/>
    </row>
    <row r="470" spans="1:19" ht="18.75">
      <c r="A470" s="423"/>
      <c r="B470" s="424"/>
      <c r="C470" s="423"/>
      <c r="D470" s="425"/>
      <c r="E470" s="426"/>
      <c r="F470" s="427"/>
      <c r="G470" s="355"/>
      <c r="H470" s="427"/>
      <c r="I470" s="423"/>
      <c r="J470" s="355"/>
      <c r="K470" s="355"/>
      <c r="L470" s="355"/>
      <c r="M470" s="355"/>
      <c r="N470" s="355"/>
      <c r="O470" s="355"/>
      <c r="P470" s="355"/>
      <c r="Q470" s="355"/>
      <c r="R470" s="355"/>
      <c r="S470" s="355"/>
    </row>
    <row r="471" spans="1:19" ht="18.75">
      <c r="A471" s="423"/>
      <c r="B471" s="424"/>
      <c r="C471" s="423"/>
      <c r="D471" s="425"/>
      <c r="E471" s="426"/>
      <c r="F471" s="427"/>
      <c r="G471" s="355"/>
      <c r="H471" s="427"/>
      <c r="I471" s="423"/>
      <c r="J471" s="355"/>
      <c r="K471" s="355"/>
      <c r="L471" s="355"/>
      <c r="M471" s="355"/>
      <c r="N471" s="355"/>
      <c r="O471" s="355"/>
      <c r="P471" s="355"/>
      <c r="Q471" s="355"/>
      <c r="R471" s="355"/>
      <c r="S471" s="355"/>
    </row>
    <row r="472" spans="1:19" ht="18.75">
      <c r="A472" s="423"/>
      <c r="B472" s="424"/>
      <c r="C472" s="423"/>
      <c r="D472" s="425"/>
      <c r="E472" s="426"/>
      <c r="F472" s="427"/>
      <c r="G472" s="355"/>
      <c r="H472" s="427"/>
      <c r="I472" s="423"/>
      <c r="J472" s="355"/>
      <c r="K472" s="355"/>
      <c r="L472" s="355"/>
      <c r="M472" s="355"/>
      <c r="N472" s="355"/>
      <c r="O472" s="355"/>
      <c r="P472" s="355"/>
      <c r="Q472" s="355"/>
      <c r="R472" s="355"/>
      <c r="S472" s="355"/>
    </row>
    <row r="473" spans="1:19" ht="18.75">
      <c r="A473" s="423"/>
      <c r="B473" s="424"/>
      <c r="C473" s="423"/>
      <c r="D473" s="425"/>
      <c r="E473" s="426"/>
      <c r="F473" s="427"/>
      <c r="G473" s="355"/>
      <c r="H473" s="427"/>
      <c r="I473" s="423"/>
      <c r="J473" s="355"/>
      <c r="K473" s="355"/>
      <c r="L473" s="355"/>
      <c r="M473" s="355"/>
      <c r="N473" s="355"/>
      <c r="O473" s="355"/>
      <c r="P473" s="355"/>
      <c r="Q473" s="355"/>
      <c r="R473" s="355"/>
      <c r="S473" s="355"/>
    </row>
    <row r="474" spans="1:19" ht="18.75">
      <c r="A474" s="423"/>
      <c r="B474" s="424"/>
      <c r="C474" s="423"/>
      <c r="D474" s="425"/>
      <c r="E474" s="426"/>
      <c r="F474" s="427"/>
      <c r="G474" s="355"/>
      <c r="H474" s="427"/>
      <c r="I474" s="423"/>
      <c r="J474" s="355"/>
      <c r="K474" s="355"/>
      <c r="L474" s="355"/>
      <c r="M474" s="355"/>
      <c r="N474" s="355"/>
      <c r="O474" s="355"/>
      <c r="P474" s="355"/>
      <c r="Q474" s="355"/>
      <c r="R474" s="355"/>
      <c r="S474" s="355"/>
    </row>
    <row r="475" spans="1:19" ht="18.75">
      <c r="A475" s="423"/>
      <c r="B475" s="424"/>
      <c r="C475" s="423"/>
      <c r="D475" s="425"/>
      <c r="E475" s="426"/>
      <c r="F475" s="427"/>
      <c r="G475" s="355"/>
      <c r="H475" s="427"/>
      <c r="I475" s="423"/>
      <c r="J475" s="355"/>
      <c r="K475" s="355"/>
      <c r="L475" s="355"/>
      <c r="M475" s="355"/>
      <c r="N475" s="355"/>
      <c r="O475" s="355"/>
      <c r="P475" s="355"/>
      <c r="Q475" s="355"/>
      <c r="R475" s="355"/>
      <c r="S475" s="355"/>
    </row>
    <row r="476" spans="1:19" ht="18.75">
      <c r="A476" s="423"/>
      <c r="B476" s="424"/>
      <c r="C476" s="423"/>
      <c r="D476" s="425"/>
      <c r="E476" s="426"/>
      <c r="F476" s="427"/>
      <c r="G476" s="355"/>
      <c r="H476" s="427"/>
      <c r="I476" s="423"/>
      <c r="J476" s="355"/>
      <c r="K476" s="355"/>
      <c r="L476" s="355"/>
      <c r="M476" s="355"/>
      <c r="N476" s="355"/>
      <c r="O476" s="355"/>
      <c r="P476" s="355"/>
      <c r="Q476" s="355"/>
      <c r="R476" s="355"/>
      <c r="S476" s="355"/>
    </row>
    <row r="477" spans="1:19" ht="18.75">
      <c r="A477" s="423"/>
      <c r="B477" s="424"/>
      <c r="C477" s="423"/>
      <c r="D477" s="425"/>
      <c r="E477" s="426"/>
      <c r="F477" s="427"/>
      <c r="G477" s="355"/>
      <c r="H477" s="427"/>
      <c r="I477" s="423"/>
      <c r="J477" s="355"/>
      <c r="K477" s="355"/>
      <c r="L477" s="355"/>
      <c r="M477" s="355"/>
      <c r="N477" s="355"/>
      <c r="O477" s="355"/>
      <c r="P477" s="355"/>
      <c r="Q477" s="355"/>
      <c r="R477" s="355"/>
      <c r="S477" s="355"/>
    </row>
    <row r="478" spans="1:19" ht="18.75">
      <c r="A478" s="423"/>
      <c r="B478" s="424"/>
      <c r="C478" s="423"/>
      <c r="D478" s="425"/>
      <c r="E478" s="426"/>
      <c r="F478" s="427"/>
      <c r="G478" s="355"/>
      <c r="H478" s="427"/>
      <c r="I478" s="423"/>
      <c r="J478" s="355"/>
      <c r="K478" s="355"/>
      <c r="L478" s="355"/>
      <c r="M478" s="355"/>
      <c r="N478" s="355"/>
      <c r="O478" s="355"/>
      <c r="P478" s="355"/>
      <c r="Q478" s="355"/>
      <c r="R478" s="355"/>
      <c r="S478" s="355"/>
    </row>
    <row r="479" spans="1:19" ht="18.75">
      <c r="A479" s="423"/>
      <c r="B479" s="424"/>
      <c r="C479" s="423"/>
      <c r="D479" s="425"/>
      <c r="E479" s="426"/>
      <c r="F479" s="427"/>
      <c r="G479" s="355"/>
      <c r="H479" s="427"/>
      <c r="I479" s="423"/>
      <c r="J479" s="355"/>
      <c r="K479" s="355"/>
      <c r="L479" s="355"/>
      <c r="M479" s="355"/>
      <c r="N479" s="355"/>
      <c r="O479" s="355"/>
      <c r="P479" s="355"/>
      <c r="Q479" s="355"/>
      <c r="R479" s="355"/>
      <c r="S479" s="355"/>
    </row>
    <row r="480" spans="1:19" ht="18.75">
      <c r="A480" s="423"/>
      <c r="B480" s="424"/>
      <c r="C480" s="423"/>
      <c r="D480" s="425"/>
      <c r="E480" s="426"/>
      <c r="F480" s="427"/>
      <c r="G480" s="355"/>
      <c r="H480" s="427"/>
      <c r="I480" s="423"/>
      <c r="J480" s="355"/>
      <c r="K480" s="355"/>
      <c r="L480" s="355"/>
      <c r="M480" s="355"/>
      <c r="N480" s="355"/>
      <c r="O480" s="355"/>
      <c r="P480" s="355"/>
      <c r="Q480" s="355"/>
      <c r="R480" s="355"/>
      <c r="S480" s="355"/>
    </row>
    <row r="481" spans="1:19" ht="18.75">
      <c r="A481" s="423"/>
      <c r="B481" s="424"/>
      <c r="C481" s="423"/>
      <c r="D481" s="425"/>
      <c r="E481" s="426"/>
      <c r="F481" s="427"/>
      <c r="G481" s="355"/>
      <c r="H481" s="427"/>
      <c r="I481" s="423"/>
      <c r="J481" s="355"/>
      <c r="K481" s="355"/>
      <c r="L481" s="355"/>
      <c r="M481" s="355"/>
      <c r="N481" s="355"/>
      <c r="O481" s="355"/>
      <c r="P481" s="355"/>
      <c r="Q481" s="355"/>
      <c r="R481" s="355"/>
      <c r="S481" s="355"/>
    </row>
    <row r="482" spans="1:19" ht="18.75">
      <c r="A482" s="423"/>
      <c r="B482" s="424"/>
      <c r="C482" s="423"/>
      <c r="D482" s="425"/>
      <c r="E482" s="426"/>
      <c r="F482" s="427"/>
      <c r="G482" s="355"/>
      <c r="H482" s="427"/>
      <c r="I482" s="423"/>
      <c r="J482" s="355"/>
      <c r="K482" s="355"/>
      <c r="L482" s="355"/>
      <c r="M482" s="355"/>
      <c r="N482" s="355"/>
      <c r="O482" s="355"/>
      <c r="P482" s="355"/>
      <c r="Q482" s="355"/>
      <c r="R482" s="355"/>
      <c r="S482" s="355"/>
    </row>
    <row r="483" spans="1:19" ht="18.75">
      <c r="A483" s="423"/>
      <c r="B483" s="424"/>
      <c r="C483" s="423"/>
      <c r="D483" s="425"/>
      <c r="E483" s="426"/>
      <c r="F483" s="427"/>
      <c r="G483" s="355"/>
      <c r="H483" s="427"/>
      <c r="I483" s="423"/>
      <c r="J483" s="355"/>
      <c r="K483" s="355"/>
      <c r="L483" s="355"/>
      <c r="M483" s="355"/>
      <c r="N483" s="355"/>
      <c r="O483" s="355"/>
      <c r="P483" s="355"/>
      <c r="Q483" s="355"/>
      <c r="R483" s="355"/>
      <c r="S483" s="355"/>
    </row>
    <row r="484" spans="1:19" ht="18.75">
      <c r="A484" s="423"/>
      <c r="B484" s="424"/>
      <c r="C484" s="423"/>
      <c r="D484" s="425"/>
      <c r="E484" s="426"/>
      <c r="F484" s="427"/>
      <c r="G484" s="355"/>
      <c r="H484" s="427"/>
      <c r="I484" s="423"/>
      <c r="J484" s="355"/>
      <c r="K484" s="355"/>
      <c r="L484" s="355"/>
      <c r="M484" s="355"/>
      <c r="N484" s="355"/>
      <c r="O484" s="355"/>
      <c r="P484" s="355"/>
      <c r="Q484" s="355"/>
      <c r="R484" s="355"/>
      <c r="S484" s="355"/>
    </row>
    <row r="485" spans="1:19" ht="18.75">
      <c r="A485" s="423"/>
      <c r="B485" s="424"/>
      <c r="C485" s="423"/>
      <c r="D485" s="425"/>
      <c r="E485" s="426"/>
      <c r="F485" s="427"/>
      <c r="G485" s="355"/>
      <c r="H485" s="427"/>
      <c r="I485" s="423"/>
      <c r="J485" s="355"/>
      <c r="K485" s="355"/>
      <c r="L485" s="355"/>
      <c r="M485" s="355"/>
      <c r="N485" s="355"/>
      <c r="O485" s="355"/>
      <c r="P485" s="355"/>
      <c r="Q485" s="355"/>
      <c r="R485" s="355"/>
      <c r="S485" s="355"/>
    </row>
    <row r="486" spans="1:19" ht="18.75">
      <c r="A486" s="423"/>
      <c r="B486" s="424"/>
      <c r="C486" s="423"/>
      <c r="D486" s="425"/>
      <c r="E486" s="426"/>
      <c r="F486" s="427"/>
      <c r="G486" s="355"/>
      <c r="H486" s="427"/>
      <c r="I486" s="423"/>
      <c r="J486" s="355"/>
      <c r="K486" s="355"/>
      <c r="L486" s="355"/>
      <c r="M486" s="355"/>
      <c r="N486" s="355"/>
      <c r="O486" s="355"/>
      <c r="P486" s="355"/>
      <c r="Q486" s="355"/>
      <c r="R486" s="355"/>
      <c r="S486" s="355"/>
    </row>
    <row r="487" spans="1:19" ht="18.75">
      <c r="A487" s="423"/>
      <c r="B487" s="424"/>
      <c r="C487" s="423"/>
      <c r="D487" s="425"/>
      <c r="E487" s="426"/>
      <c r="F487" s="427"/>
      <c r="G487" s="355"/>
      <c r="H487" s="427"/>
      <c r="I487" s="423"/>
      <c r="J487" s="355"/>
      <c r="K487" s="355"/>
      <c r="L487" s="355"/>
      <c r="M487" s="355"/>
      <c r="N487" s="355"/>
      <c r="O487" s="355"/>
      <c r="P487" s="355"/>
      <c r="Q487" s="355"/>
      <c r="R487" s="355"/>
      <c r="S487" s="355"/>
    </row>
    <row r="488" spans="1:19" ht="18.75">
      <c r="A488" s="423"/>
      <c r="B488" s="424"/>
      <c r="C488" s="423"/>
      <c r="D488" s="425"/>
      <c r="E488" s="426"/>
      <c r="F488" s="427"/>
      <c r="G488" s="355"/>
      <c r="H488" s="427"/>
      <c r="I488" s="423"/>
      <c r="J488" s="355"/>
      <c r="K488" s="355"/>
      <c r="L488" s="355"/>
      <c r="M488" s="355"/>
      <c r="N488" s="355"/>
      <c r="O488" s="355"/>
      <c r="P488" s="355"/>
      <c r="Q488" s="355"/>
      <c r="R488" s="355"/>
      <c r="S488" s="355"/>
    </row>
    <row r="489" spans="1:19" ht="18.75">
      <c r="A489" s="423"/>
      <c r="B489" s="424"/>
      <c r="C489" s="423"/>
      <c r="D489" s="425"/>
      <c r="E489" s="426"/>
      <c r="F489" s="427"/>
      <c r="G489" s="355"/>
      <c r="H489" s="427"/>
      <c r="I489" s="423"/>
      <c r="J489" s="355"/>
      <c r="K489" s="355"/>
      <c r="L489" s="355"/>
      <c r="M489" s="355"/>
      <c r="N489" s="355"/>
      <c r="O489" s="355"/>
      <c r="P489" s="355"/>
      <c r="Q489" s="355"/>
      <c r="R489" s="355"/>
      <c r="S489" s="355"/>
    </row>
    <row r="490" spans="1:19" ht="18.75">
      <c r="A490" s="423"/>
      <c r="B490" s="424"/>
      <c r="C490" s="423"/>
      <c r="D490" s="425"/>
      <c r="E490" s="426"/>
      <c r="F490" s="427"/>
      <c r="G490" s="355"/>
      <c r="H490" s="427"/>
      <c r="I490" s="423"/>
      <c r="J490" s="355"/>
      <c r="K490" s="355"/>
      <c r="L490" s="355"/>
      <c r="M490" s="355"/>
      <c r="N490" s="355"/>
      <c r="O490" s="355"/>
      <c r="P490" s="355"/>
      <c r="Q490" s="355"/>
      <c r="R490" s="355"/>
      <c r="S490" s="355"/>
    </row>
    <row r="491" spans="1:19" ht="18.75">
      <c r="A491" s="423"/>
      <c r="B491" s="424"/>
      <c r="C491" s="423"/>
      <c r="D491" s="425"/>
      <c r="E491" s="426"/>
      <c r="F491" s="427"/>
      <c r="G491" s="355"/>
      <c r="H491" s="427"/>
      <c r="I491" s="423"/>
      <c r="J491" s="355"/>
      <c r="K491" s="355"/>
      <c r="L491" s="355"/>
      <c r="M491" s="355"/>
      <c r="N491" s="355"/>
      <c r="O491" s="355"/>
      <c r="P491" s="355"/>
      <c r="Q491" s="355"/>
      <c r="R491" s="355"/>
      <c r="S491" s="355"/>
    </row>
    <row r="492" spans="1:19" ht="18.75">
      <c r="A492" s="423"/>
      <c r="B492" s="424"/>
      <c r="C492" s="423"/>
      <c r="D492" s="425"/>
      <c r="E492" s="426"/>
      <c r="F492" s="427"/>
      <c r="G492" s="355"/>
      <c r="H492" s="427"/>
      <c r="I492" s="423"/>
      <c r="J492" s="355"/>
      <c r="K492" s="355"/>
      <c r="L492" s="355"/>
      <c r="M492" s="355"/>
      <c r="N492" s="355"/>
      <c r="O492" s="355"/>
      <c r="P492" s="355"/>
      <c r="Q492" s="355"/>
      <c r="R492" s="355"/>
      <c r="S492" s="355"/>
    </row>
    <row r="493" spans="1:19" ht="18.75">
      <c r="A493" s="423"/>
      <c r="B493" s="424"/>
      <c r="C493" s="423"/>
      <c r="D493" s="425"/>
      <c r="E493" s="426"/>
      <c r="F493" s="427"/>
      <c r="G493" s="355"/>
      <c r="H493" s="427"/>
      <c r="I493" s="423"/>
      <c r="J493" s="355"/>
      <c r="K493" s="355"/>
      <c r="L493" s="355"/>
      <c r="M493" s="355"/>
      <c r="N493" s="355"/>
      <c r="O493" s="355"/>
      <c r="P493" s="355"/>
      <c r="Q493" s="355"/>
      <c r="R493" s="355"/>
      <c r="S493" s="355"/>
    </row>
    <row r="494" spans="1:19" ht="18.75">
      <c r="A494" s="423"/>
      <c r="B494" s="424"/>
      <c r="C494" s="423"/>
      <c r="D494" s="425"/>
      <c r="E494" s="426"/>
      <c r="F494" s="427"/>
      <c r="G494" s="355"/>
      <c r="H494" s="427"/>
      <c r="I494" s="423"/>
      <c r="J494" s="355"/>
      <c r="K494" s="355"/>
      <c r="L494" s="355"/>
      <c r="M494" s="355"/>
      <c r="N494" s="355"/>
      <c r="O494" s="355"/>
      <c r="P494" s="355"/>
      <c r="Q494" s="355"/>
      <c r="R494" s="355"/>
      <c r="S494" s="355"/>
    </row>
    <row r="495" spans="1:19" ht="18.75">
      <c r="A495" s="423"/>
      <c r="B495" s="424"/>
      <c r="C495" s="423"/>
      <c r="D495" s="425"/>
      <c r="E495" s="426"/>
      <c r="F495" s="427"/>
      <c r="G495" s="355"/>
      <c r="H495" s="427"/>
      <c r="I495" s="423"/>
      <c r="J495" s="355"/>
      <c r="K495" s="355"/>
      <c r="L495" s="355"/>
      <c r="M495" s="355"/>
      <c r="N495" s="355"/>
      <c r="O495" s="355"/>
      <c r="P495" s="355"/>
      <c r="Q495" s="355"/>
      <c r="R495" s="355"/>
      <c r="S495" s="355"/>
    </row>
    <row r="496" spans="1:19" ht="18.75">
      <c r="A496" s="423"/>
      <c r="B496" s="424"/>
      <c r="C496" s="423"/>
      <c r="D496" s="425"/>
      <c r="E496" s="426"/>
      <c r="F496" s="427"/>
      <c r="G496" s="355"/>
      <c r="H496" s="427"/>
      <c r="I496" s="423"/>
      <c r="J496" s="355"/>
      <c r="K496" s="355"/>
      <c r="L496" s="355"/>
      <c r="M496" s="355"/>
      <c r="N496" s="355"/>
      <c r="O496" s="355"/>
      <c r="P496" s="355"/>
      <c r="Q496" s="355"/>
      <c r="R496" s="355"/>
      <c r="S496" s="355"/>
    </row>
    <row r="497" spans="1:19" ht="18.75">
      <c r="A497" s="423"/>
      <c r="B497" s="424"/>
      <c r="C497" s="423"/>
      <c r="D497" s="425"/>
      <c r="E497" s="426"/>
      <c r="F497" s="427"/>
      <c r="G497" s="355"/>
      <c r="H497" s="427"/>
      <c r="I497" s="423"/>
      <c r="J497" s="355"/>
      <c r="K497" s="355"/>
      <c r="L497" s="355"/>
      <c r="M497" s="355"/>
      <c r="N497" s="355"/>
      <c r="O497" s="355"/>
      <c r="P497" s="355"/>
      <c r="Q497" s="355"/>
      <c r="R497" s="355"/>
      <c r="S497" s="355"/>
    </row>
    <row r="498" spans="1:19" ht="18.75">
      <c r="A498" s="423"/>
      <c r="B498" s="424"/>
      <c r="C498" s="423"/>
      <c r="D498" s="425"/>
      <c r="E498" s="426"/>
      <c r="F498" s="427"/>
      <c r="G498" s="355"/>
      <c r="H498" s="427"/>
      <c r="I498" s="423"/>
      <c r="J498" s="355"/>
      <c r="K498" s="355"/>
      <c r="L498" s="355"/>
      <c r="M498" s="355"/>
      <c r="N498" s="355"/>
      <c r="O498" s="355"/>
      <c r="P498" s="355"/>
      <c r="Q498" s="355"/>
      <c r="R498" s="355"/>
      <c r="S498" s="355"/>
    </row>
    <row r="499" spans="1:19" ht="18.75">
      <c r="A499" s="423"/>
      <c r="B499" s="424"/>
      <c r="C499" s="423"/>
      <c r="D499" s="425"/>
      <c r="E499" s="426"/>
      <c r="F499" s="427"/>
      <c r="G499" s="355"/>
      <c r="H499" s="427"/>
      <c r="I499" s="423"/>
      <c r="J499" s="355"/>
      <c r="K499" s="355"/>
      <c r="L499" s="355"/>
      <c r="M499" s="355"/>
      <c r="N499" s="355"/>
      <c r="O499" s="355"/>
      <c r="P499" s="355"/>
      <c r="Q499" s="355"/>
      <c r="R499" s="355"/>
      <c r="S499" s="355"/>
    </row>
    <row r="500" spans="1:19" ht="18.75">
      <c r="A500" s="423"/>
      <c r="B500" s="424"/>
      <c r="C500" s="423"/>
      <c r="D500" s="425"/>
      <c r="E500" s="426"/>
      <c r="F500" s="427"/>
      <c r="G500" s="355"/>
      <c r="H500" s="427"/>
      <c r="I500" s="423"/>
      <c r="J500" s="355"/>
      <c r="K500" s="355"/>
      <c r="L500" s="355"/>
      <c r="M500" s="355"/>
      <c r="N500" s="355"/>
      <c r="O500" s="355"/>
      <c r="P500" s="355"/>
      <c r="Q500" s="355"/>
      <c r="R500" s="355"/>
      <c r="S500" s="355"/>
    </row>
    <row r="501" spans="1:19" ht="18.75">
      <c r="A501" s="423"/>
      <c r="B501" s="424"/>
      <c r="C501" s="423"/>
      <c r="D501" s="425"/>
      <c r="E501" s="426"/>
      <c r="F501" s="427"/>
      <c r="G501" s="355"/>
      <c r="H501" s="427"/>
      <c r="I501" s="423"/>
      <c r="J501" s="355"/>
      <c r="K501" s="355"/>
      <c r="L501" s="355"/>
      <c r="M501" s="355"/>
      <c r="N501" s="355"/>
      <c r="O501" s="355"/>
      <c r="P501" s="355"/>
      <c r="Q501" s="355"/>
      <c r="R501" s="355"/>
      <c r="S501" s="355"/>
    </row>
    <row r="502" spans="1:19" ht="18.75">
      <c r="A502" s="423"/>
      <c r="B502" s="424"/>
      <c r="C502" s="423"/>
      <c r="D502" s="425"/>
      <c r="E502" s="426"/>
      <c r="F502" s="427"/>
      <c r="G502" s="355"/>
      <c r="H502" s="427"/>
      <c r="I502" s="423"/>
      <c r="J502" s="355"/>
      <c r="K502" s="355"/>
      <c r="L502" s="355"/>
      <c r="M502" s="355"/>
      <c r="N502" s="355"/>
      <c r="O502" s="355"/>
      <c r="P502" s="355"/>
      <c r="Q502" s="355"/>
      <c r="R502" s="355"/>
      <c r="S502" s="355"/>
    </row>
    <row r="503" spans="1:19" ht="18.75">
      <c r="A503" s="423"/>
      <c r="B503" s="424"/>
      <c r="C503" s="423"/>
      <c r="D503" s="425"/>
      <c r="E503" s="426"/>
      <c r="F503" s="427"/>
      <c r="G503" s="355"/>
      <c r="H503" s="427"/>
      <c r="I503" s="423"/>
      <c r="J503" s="355"/>
      <c r="K503" s="355"/>
      <c r="L503" s="355"/>
      <c r="M503" s="355"/>
      <c r="N503" s="355"/>
      <c r="O503" s="355"/>
      <c r="P503" s="355"/>
      <c r="Q503" s="355"/>
      <c r="R503" s="355"/>
      <c r="S503" s="355"/>
    </row>
    <row r="504" spans="1:19" ht="18.75">
      <c r="A504" s="423"/>
      <c r="B504" s="424"/>
      <c r="C504" s="423"/>
      <c r="D504" s="425"/>
      <c r="E504" s="426"/>
      <c r="F504" s="427"/>
      <c r="G504" s="355"/>
      <c r="H504" s="427"/>
      <c r="I504" s="423"/>
      <c r="J504" s="355"/>
      <c r="K504" s="355"/>
      <c r="L504" s="355"/>
      <c r="M504" s="355"/>
      <c r="N504" s="355"/>
      <c r="O504" s="355"/>
      <c r="P504" s="355"/>
      <c r="Q504" s="355"/>
      <c r="R504" s="355"/>
      <c r="S504" s="355"/>
    </row>
    <row r="505" spans="1:19" ht="18.75">
      <c r="A505" s="423"/>
      <c r="B505" s="424"/>
      <c r="C505" s="423"/>
      <c r="D505" s="425"/>
      <c r="E505" s="426"/>
      <c r="F505" s="427"/>
      <c r="G505" s="355"/>
      <c r="H505" s="427"/>
      <c r="I505" s="423"/>
      <c r="J505" s="355"/>
      <c r="K505" s="355"/>
      <c r="L505" s="355"/>
      <c r="M505" s="355"/>
      <c r="N505" s="355"/>
      <c r="O505" s="355"/>
      <c r="P505" s="355"/>
      <c r="Q505" s="355"/>
      <c r="R505" s="355"/>
      <c r="S505" s="355"/>
    </row>
    <row r="506" spans="1:19" ht="18.75">
      <c r="A506" s="423"/>
      <c r="B506" s="424"/>
      <c r="C506" s="423"/>
      <c r="D506" s="425"/>
      <c r="E506" s="426"/>
      <c r="F506" s="427"/>
      <c r="G506" s="355"/>
      <c r="H506" s="427"/>
      <c r="I506" s="423"/>
      <c r="J506" s="355"/>
      <c r="K506" s="355"/>
      <c r="L506" s="355"/>
      <c r="M506" s="355"/>
      <c r="N506" s="355"/>
      <c r="O506" s="355"/>
      <c r="P506" s="355"/>
      <c r="Q506" s="355"/>
      <c r="R506" s="355"/>
      <c r="S506" s="355"/>
    </row>
    <row r="507" spans="1:19" ht="18.75">
      <c r="A507" s="423"/>
      <c r="B507" s="424"/>
      <c r="C507" s="423"/>
      <c r="D507" s="425"/>
      <c r="E507" s="426"/>
      <c r="F507" s="427"/>
      <c r="G507" s="355"/>
      <c r="H507" s="427"/>
      <c r="I507" s="423"/>
      <c r="J507" s="355"/>
      <c r="K507" s="355"/>
      <c r="L507" s="355"/>
      <c r="M507" s="355"/>
      <c r="N507" s="355"/>
      <c r="O507" s="355"/>
      <c r="P507" s="355"/>
      <c r="Q507" s="355"/>
      <c r="R507" s="355"/>
      <c r="S507" s="355"/>
    </row>
    <row r="508" spans="1:19" ht="18.75">
      <c r="A508" s="423"/>
      <c r="B508" s="424"/>
      <c r="C508" s="423"/>
      <c r="D508" s="425"/>
      <c r="E508" s="426"/>
      <c r="F508" s="427"/>
      <c r="G508" s="355"/>
      <c r="H508" s="427"/>
      <c r="I508" s="423"/>
      <c r="J508" s="355"/>
      <c r="K508" s="355"/>
      <c r="L508" s="355"/>
      <c r="M508" s="355"/>
      <c r="N508" s="355"/>
      <c r="O508" s="355"/>
      <c r="P508" s="355"/>
      <c r="Q508" s="355"/>
      <c r="R508" s="355"/>
      <c r="S508" s="355"/>
    </row>
    <row r="509" spans="1:19" ht="18.75">
      <c r="A509" s="423"/>
      <c r="B509" s="424"/>
      <c r="C509" s="423"/>
      <c r="D509" s="425"/>
      <c r="E509" s="426"/>
      <c r="F509" s="427"/>
      <c r="G509" s="355"/>
      <c r="H509" s="427"/>
      <c r="I509" s="423"/>
      <c r="J509" s="355"/>
      <c r="K509" s="355"/>
      <c r="L509" s="355"/>
      <c r="M509" s="355"/>
      <c r="N509" s="355"/>
      <c r="O509" s="355"/>
      <c r="P509" s="355"/>
      <c r="Q509" s="355"/>
      <c r="R509" s="355"/>
      <c r="S509" s="355"/>
    </row>
    <row r="510" spans="1:19" ht="18.75">
      <c r="A510" s="423"/>
      <c r="B510" s="424"/>
      <c r="C510" s="423"/>
      <c r="D510" s="425"/>
      <c r="E510" s="426"/>
      <c r="F510" s="427"/>
      <c r="G510" s="355"/>
      <c r="H510" s="427"/>
      <c r="I510" s="423"/>
      <c r="J510" s="355"/>
      <c r="K510" s="355"/>
      <c r="L510" s="355"/>
      <c r="M510" s="355"/>
      <c r="N510" s="355"/>
      <c r="O510" s="355"/>
      <c r="P510" s="355"/>
      <c r="Q510" s="355"/>
      <c r="R510" s="355"/>
      <c r="S510" s="355"/>
    </row>
    <row r="511" spans="1:19" ht="18.75">
      <c r="A511" s="423"/>
      <c r="B511" s="424"/>
      <c r="C511" s="423"/>
      <c r="D511" s="425"/>
      <c r="E511" s="426"/>
      <c r="F511" s="427"/>
      <c r="G511" s="355"/>
      <c r="H511" s="427"/>
      <c r="I511" s="423"/>
      <c r="J511" s="355"/>
      <c r="K511" s="355"/>
      <c r="L511" s="355"/>
      <c r="M511" s="355"/>
      <c r="N511" s="355"/>
      <c r="O511" s="355"/>
      <c r="P511" s="355"/>
      <c r="Q511" s="355"/>
      <c r="R511" s="355"/>
      <c r="S511" s="355"/>
    </row>
    <row r="512" spans="1:19" ht="18.75">
      <c r="A512" s="423"/>
      <c r="B512" s="424"/>
      <c r="C512" s="423"/>
      <c r="D512" s="425"/>
      <c r="E512" s="426"/>
      <c r="F512" s="427"/>
      <c r="G512" s="355"/>
      <c r="H512" s="427"/>
      <c r="I512" s="423"/>
      <c r="J512" s="355"/>
      <c r="K512" s="355"/>
      <c r="L512" s="355"/>
      <c r="M512" s="355"/>
      <c r="N512" s="355"/>
      <c r="O512" s="355"/>
      <c r="P512" s="355"/>
      <c r="Q512" s="355"/>
      <c r="R512" s="355"/>
      <c r="S512" s="355"/>
    </row>
    <row r="513" spans="1:19" ht="18.75">
      <c r="A513" s="423"/>
      <c r="B513" s="424"/>
      <c r="C513" s="423"/>
      <c r="D513" s="425"/>
      <c r="E513" s="426"/>
      <c r="F513" s="427"/>
      <c r="G513" s="355"/>
      <c r="H513" s="427"/>
      <c r="I513" s="423"/>
      <c r="J513" s="355"/>
      <c r="K513" s="355"/>
      <c r="L513" s="355"/>
      <c r="M513" s="355"/>
      <c r="N513" s="355"/>
      <c r="O513" s="355"/>
      <c r="P513" s="355"/>
      <c r="Q513" s="355"/>
      <c r="R513" s="355"/>
      <c r="S513" s="355"/>
    </row>
    <row r="514" spans="1:19" ht="18.75">
      <c r="A514" s="423"/>
      <c r="B514" s="424"/>
      <c r="C514" s="423"/>
      <c r="D514" s="425"/>
      <c r="E514" s="426"/>
      <c r="F514" s="427"/>
      <c r="G514" s="355"/>
      <c r="H514" s="427"/>
      <c r="I514" s="423"/>
      <c r="J514" s="355"/>
      <c r="K514" s="355"/>
      <c r="L514" s="355"/>
      <c r="M514" s="355"/>
      <c r="N514" s="355"/>
      <c r="O514" s="355"/>
      <c r="P514" s="355"/>
      <c r="Q514" s="355"/>
      <c r="R514" s="355"/>
      <c r="S514" s="355"/>
    </row>
    <row r="515" spans="1:19" ht="18.75">
      <c r="A515" s="423"/>
      <c r="B515" s="424"/>
      <c r="C515" s="423"/>
      <c r="D515" s="425"/>
      <c r="E515" s="426"/>
      <c r="F515" s="427"/>
      <c r="G515" s="355"/>
      <c r="H515" s="427"/>
      <c r="I515" s="423"/>
      <c r="J515" s="355"/>
      <c r="K515" s="355"/>
      <c r="L515" s="355"/>
      <c r="M515" s="355"/>
      <c r="N515" s="355"/>
      <c r="O515" s="355"/>
      <c r="P515" s="355"/>
      <c r="Q515" s="355"/>
      <c r="R515" s="355"/>
      <c r="S515" s="355"/>
    </row>
    <row r="516" spans="1:19" ht="18.75">
      <c r="A516" s="423"/>
      <c r="B516" s="424"/>
      <c r="C516" s="423"/>
      <c r="D516" s="425"/>
      <c r="E516" s="426"/>
      <c r="F516" s="427"/>
      <c r="G516" s="355"/>
      <c r="H516" s="427"/>
      <c r="I516" s="423"/>
      <c r="J516" s="355"/>
      <c r="K516" s="355"/>
      <c r="L516" s="355"/>
      <c r="M516" s="355"/>
      <c r="N516" s="355"/>
      <c r="O516" s="355"/>
      <c r="P516" s="355"/>
      <c r="Q516" s="355"/>
      <c r="R516" s="355"/>
      <c r="S516" s="355"/>
    </row>
    <row r="517" spans="1:19" ht="18.75">
      <c r="A517" s="423"/>
      <c r="B517" s="424"/>
      <c r="C517" s="423"/>
      <c r="D517" s="425"/>
      <c r="E517" s="426"/>
      <c r="F517" s="427"/>
      <c r="G517" s="355"/>
      <c r="H517" s="427"/>
      <c r="I517" s="423"/>
      <c r="J517" s="355"/>
      <c r="K517" s="355"/>
      <c r="L517" s="355"/>
      <c r="M517" s="355"/>
      <c r="N517" s="355"/>
      <c r="O517" s="355"/>
      <c r="P517" s="355"/>
      <c r="Q517" s="355"/>
      <c r="R517" s="355"/>
      <c r="S517" s="355"/>
    </row>
    <row r="518" spans="1:19" ht="18.75">
      <c r="A518" s="423"/>
      <c r="B518" s="424"/>
      <c r="C518" s="423"/>
      <c r="D518" s="425"/>
      <c r="E518" s="426"/>
      <c r="F518" s="427"/>
      <c r="G518" s="355"/>
      <c r="H518" s="427"/>
      <c r="I518" s="423"/>
      <c r="J518" s="355"/>
      <c r="K518" s="355"/>
      <c r="L518" s="355"/>
      <c r="M518" s="355"/>
      <c r="N518" s="355"/>
      <c r="O518" s="355"/>
      <c r="P518" s="355"/>
      <c r="Q518" s="355"/>
      <c r="R518" s="355"/>
      <c r="S518" s="355"/>
    </row>
    <row r="519" spans="1:19" ht="18.75">
      <c r="A519" s="423"/>
      <c r="B519" s="424"/>
      <c r="C519" s="423"/>
      <c r="D519" s="425"/>
      <c r="E519" s="426"/>
      <c r="F519" s="427"/>
      <c r="G519" s="355"/>
      <c r="H519" s="427"/>
      <c r="I519" s="423"/>
      <c r="J519" s="355"/>
      <c r="K519" s="355"/>
      <c r="L519" s="355"/>
      <c r="M519" s="355"/>
      <c r="N519" s="355"/>
      <c r="O519" s="355"/>
      <c r="P519" s="355"/>
      <c r="Q519" s="355"/>
      <c r="R519" s="355"/>
      <c r="S519" s="355"/>
    </row>
    <row r="520" spans="1:19" ht="18.75">
      <c r="A520" s="423"/>
      <c r="B520" s="424"/>
      <c r="C520" s="423"/>
      <c r="D520" s="425"/>
      <c r="E520" s="426"/>
      <c r="F520" s="427"/>
      <c r="G520" s="355"/>
      <c r="H520" s="427"/>
      <c r="I520" s="423"/>
      <c r="J520" s="355"/>
      <c r="K520" s="355"/>
      <c r="L520" s="355"/>
      <c r="M520" s="355"/>
      <c r="N520" s="355"/>
      <c r="O520" s="355"/>
      <c r="P520" s="355"/>
      <c r="Q520" s="355"/>
      <c r="R520" s="355"/>
      <c r="S520" s="355"/>
    </row>
    <row r="521" spans="1:19" ht="18.75">
      <c r="A521" s="423"/>
      <c r="B521" s="424"/>
      <c r="C521" s="423"/>
      <c r="D521" s="425"/>
      <c r="E521" s="426"/>
      <c r="F521" s="427"/>
      <c r="G521" s="355"/>
      <c r="H521" s="427"/>
      <c r="I521" s="423"/>
      <c r="J521" s="355"/>
      <c r="K521" s="355"/>
      <c r="L521" s="355"/>
      <c r="M521" s="355"/>
      <c r="N521" s="355"/>
      <c r="O521" s="355"/>
      <c r="P521" s="355"/>
      <c r="Q521" s="355"/>
      <c r="R521" s="355"/>
      <c r="S521" s="355"/>
    </row>
    <row r="522" spans="1:19" ht="18.75">
      <c r="A522" s="423"/>
      <c r="B522" s="424"/>
      <c r="C522" s="423"/>
      <c r="D522" s="425"/>
      <c r="E522" s="426"/>
      <c r="F522" s="427"/>
      <c r="G522" s="355"/>
      <c r="H522" s="427"/>
      <c r="I522" s="423"/>
      <c r="J522" s="355"/>
      <c r="K522" s="355"/>
      <c r="L522" s="355"/>
      <c r="M522" s="355"/>
      <c r="N522" s="355"/>
      <c r="O522" s="355"/>
      <c r="P522" s="355"/>
      <c r="Q522" s="355"/>
      <c r="R522" s="355"/>
      <c r="S522" s="355"/>
    </row>
    <row r="523" spans="1:19" ht="18.75">
      <c r="A523" s="423"/>
      <c r="B523" s="424"/>
      <c r="C523" s="423"/>
      <c r="D523" s="425"/>
      <c r="E523" s="426"/>
      <c r="F523" s="427"/>
      <c r="G523" s="355"/>
      <c r="H523" s="427"/>
      <c r="I523" s="423"/>
      <c r="J523" s="355"/>
      <c r="K523" s="355"/>
      <c r="L523" s="355"/>
      <c r="M523" s="355"/>
      <c r="N523" s="355"/>
      <c r="O523" s="355"/>
      <c r="P523" s="355"/>
      <c r="Q523" s="355"/>
      <c r="R523" s="355"/>
      <c r="S523" s="355"/>
    </row>
    <row r="524" spans="1:19" ht="18.75">
      <c r="A524" s="423"/>
      <c r="B524" s="424"/>
      <c r="C524" s="423"/>
      <c r="D524" s="425"/>
      <c r="E524" s="426"/>
      <c r="F524" s="427"/>
      <c r="G524" s="355"/>
      <c r="H524" s="427"/>
      <c r="I524" s="423"/>
      <c r="J524" s="355"/>
      <c r="K524" s="355"/>
      <c r="L524" s="355"/>
      <c r="M524" s="355"/>
      <c r="N524" s="355"/>
      <c r="O524" s="355"/>
      <c r="P524" s="355"/>
      <c r="Q524" s="355"/>
      <c r="R524" s="355"/>
      <c r="S524" s="355"/>
    </row>
    <row r="525" spans="1:19" ht="18.75">
      <c r="A525" s="423"/>
      <c r="B525" s="424"/>
      <c r="C525" s="423"/>
      <c r="D525" s="425"/>
      <c r="E525" s="426"/>
      <c r="F525" s="427"/>
      <c r="G525" s="355"/>
      <c r="H525" s="427"/>
      <c r="I525" s="423"/>
      <c r="J525" s="355"/>
      <c r="K525" s="355"/>
      <c r="L525" s="355"/>
      <c r="M525" s="355"/>
      <c r="N525" s="355"/>
      <c r="O525" s="355"/>
      <c r="P525" s="355"/>
      <c r="Q525" s="355"/>
      <c r="R525" s="355"/>
      <c r="S525" s="355"/>
    </row>
    <row r="526" spans="1:19" ht="18.75">
      <c r="A526" s="423"/>
      <c r="B526" s="424"/>
      <c r="C526" s="423"/>
      <c r="D526" s="425"/>
      <c r="E526" s="426"/>
      <c r="F526" s="427"/>
      <c r="G526" s="355"/>
      <c r="H526" s="427"/>
      <c r="I526" s="423"/>
      <c r="J526" s="355"/>
      <c r="K526" s="355"/>
      <c r="L526" s="355"/>
      <c r="M526" s="355"/>
      <c r="N526" s="355"/>
      <c r="O526" s="355"/>
      <c r="P526" s="355"/>
      <c r="Q526" s="355"/>
      <c r="R526" s="355"/>
      <c r="S526" s="355"/>
    </row>
    <row r="527" spans="1:19" ht="18.75">
      <c r="A527" s="423"/>
      <c r="B527" s="424"/>
      <c r="C527" s="423"/>
      <c r="D527" s="425"/>
      <c r="E527" s="426"/>
      <c r="F527" s="427"/>
      <c r="G527" s="355"/>
      <c r="H527" s="427"/>
      <c r="I527" s="423"/>
      <c r="J527" s="355"/>
      <c r="K527" s="355"/>
      <c r="L527" s="355"/>
      <c r="M527" s="355"/>
      <c r="N527" s="355"/>
      <c r="O527" s="355"/>
      <c r="P527" s="355"/>
      <c r="Q527" s="355"/>
      <c r="R527" s="355"/>
      <c r="S527" s="355"/>
    </row>
    <row r="528" spans="1:19" ht="18.75">
      <c r="A528" s="423"/>
      <c r="B528" s="424"/>
      <c r="C528" s="423"/>
      <c r="D528" s="425"/>
      <c r="E528" s="426"/>
      <c r="F528" s="427"/>
      <c r="G528" s="355"/>
      <c r="H528" s="427"/>
      <c r="I528" s="423"/>
      <c r="J528" s="355"/>
      <c r="K528" s="355"/>
      <c r="L528" s="355"/>
      <c r="M528" s="355"/>
      <c r="N528" s="355"/>
      <c r="O528" s="355"/>
      <c r="P528" s="355"/>
      <c r="Q528" s="355"/>
      <c r="R528" s="355"/>
      <c r="S528" s="355"/>
    </row>
    <row r="529" spans="1:19" ht="18.75">
      <c r="A529" s="423"/>
      <c r="B529" s="424"/>
      <c r="C529" s="423"/>
      <c r="D529" s="425"/>
      <c r="E529" s="426"/>
      <c r="F529" s="427"/>
      <c r="G529" s="355"/>
      <c r="H529" s="427"/>
      <c r="I529" s="423"/>
      <c r="J529" s="355"/>
      <c r="K529" s="355"/>
      <c r="L529" s="355"/>
      <c r="M529" s="355"/>
      <c r="N529" s="355"/>
      <c r="O529" s="355"/>
      <c r="P529" s="355"/>
      <c r="Q529" s="355"/>
      <c r="R529" s="355"/>
      <c r="S529" s="355"/>
    </row>
    <row r="530" spans="1:19" ht="18.75">
      <c r="A530" s="423"/>
      <c r="B530" s="424"/>
      <c r="C530" s="423"/>
      <c r="D530" s="425"/>
      <c r="E530" s="426"/>
      <c r="F530" s="427"/>
      <c r="G530" s="355"/>
      <c r="H530" s="427"/>
      <c r="I530" s="423"/>
      <c r="J530" s="355"/>
      <c r="K530" s="355"/>
      <c r="L530" s="355"/>
      <c r="M530" s="355"/>
      <c r="N530" s="355"/>
      <c r="O530" s="355"/>
      <c r="P530" s="355"/>
      <c r="Q530" s="355"/>
      <c r="R530" s="355"/>
      <c r="S530" s="355"/>
    </row>
    <row r="531" spans="1:19" ht="18.75">
      <c r="A531" s="423"/>
      <c r="B531" s="424"/>
      <c r="C531" s="423"/>
      <c r="D531" s="425"/>
      <c r="E531" s="426"/>
      <c r="F531" s="427"/>
      <c r="G531" s="355"/>
      <c r="H531" s="427"/>
      <c r="I531" s="423"/>
      <c r="J531" s="355"/>
      <c r="K531" s="355"/>
      <c r="L531" s="355"/>
      <c r="M531" s="355"/>
      <c r="N531" s="355"/>
      <c r="O531" s="355"/>
      <c r="P531" s="355"/>
      <c r="Q531" s="355"/>
      <c r="R531" s="355"/>
      <c r="S531" s="355"/>
    </row>
    <row r="532" spans="1:19" ht="18.75">
      <c r="A532" s="423"/>
      <c r="B532" s="424"/>
      <c r="C532" s="423"/>
      <c r="D532" s="425"/>
      <c r="E532" s="426"/>
      <c r="F532" s="427"/>
      <c r="G532" s="355"/>
      <c r="H532" s="427"/>
      <c r="I532" s="423"/>
      <c r="J532" s="355"/>
      <c r="K532" s="355"/>
      <c r="L532" s="355"/>
      <c r="M532" s="355"/>
      <c r="N532" s="355"/>
      <c r="O532" s="355"/>
      <c r="P532" s="355"/>
      <c r="Q532" s="355"/>
      <c r="R532" s="355"/>
      <c r="S532" s="355"/>
    </row>
    <row r="533" spans="1:19" ht="18.75">
      <c r="A533" s="423"/>
      <c r="B533" s="424"/>
      <c r="C533" s="423"/>
      <c r="D533" s="425"/>
      <c r="E533" s="426"/>
      <c r="F533" s="427"/>
      <c r="G533" s="355"/>
      <c r="H533" s="427"/>
      <c r="I533" s="423"/>
      <c r="J533" s="355"/>
      <c r="K533" s="355"/>
      <c r="L533" s="355"/>
      <c r="M533" s="355"/>
      <c r="N533" s="355"/>
      <c r="O533" s="355"/>
      <c r="P533" s="355"/>
      <c r="Q533" s="355"/>
      <c r="R533" s="355"/>
      <c r="S533" s="355"/>
    </row>
    <row r="534" spans="1:19" ht="18.75">
      <c r="A534" s="423"/>
      <c r="B534" s="424"/>
      <c r="C534" s="423"/>
      <c r="D534" s="425"/>
      <c r="E534" s="426"/>
      <c r="F534" s="427"/>
      <c r="G534" s="355"/>
      <c r="H534" s="427"/>
      <c r="I534" s="423"/>
      <c r="J534" s="355"/>
      <c r="K534" s="355"/>
      <c r="L534" s="355"/>
      <c r="M534" s="355"/>
      <c r="N534" s="355"/>
      <c r="O534" s="355"/>
      <c r="P534" s="355"/>
      <c r="Q534" s="355"/>
      <c r="R534" s="355"/>
      <c r="S534" s="355"/>
    </row>
    <row r="535" spans="1:19" ht="18.75">
      <c r="A535" s="423"/>
      <c r="B535" s="424"/>
      <c r="C535" s="423"/>
      <c r="D535" s="425"/>
      <c r="E535" s="426"/>
      <c r="F535" s="427"/>
      <c r="G535" s="355"/>
      <c r="H535" s="427"/>
      <c r="I535" s="423"/>
      <c r="J535" s="355"/>
      <c r="K535" s="355"/>
      <c r="L535" s="355"/>
      <c r="M535" s="355"/>
      <c r="N535" s="355"/>
      <c r="O535" s="355"/>
      <c r="P535" s="355"/>
      <c r="Q535" s="355"/>
      <c r="R535" s="355"/>
      <c r="S535" s="355"/>
    </row>
    <row r="536" spans="1:19" ht="18.75">
      <c r="A536" s="423"/>
      <c r="B536" s="424"/>
      <c r="C536" s="423"/>
      <c r="D536" s="425"/>
      <c r="E536" s="426"/>
      <c r="F536" s="427"/>
      <c r="G536" s="355"/>
      <c r="H536" s="427"/>
      <c r="I536" s="423"/>
      <c r="J536" s="355"/>
      <c r="K536" s="355"/>
      <c r="L536" s="355"/>
      <c r="M536" s="355"/>
      <c r="N536" s="355"/>
      <c r="O536" s="355"/>
      <c r="P536" s="355"/>
      <c r="Q536" s="355"/>
      <c r="R536" s="355"/>
      <c r="S536" s="355"/>
    </row>
    <row r="537" spans="1:19" ht="18.75">
      <c r="A537" s="423"/>
      <c r="B537" s="424"/>
      <c r="C537" s="423"/>
      <c r="D537" s="425"/>
      <c r="E537" s="426"/>
      <c r="F537" s="427"/>
      <c r="G537" s="355"/>
      <c r="H537" s="427"/>
      <c r="I537" s="423"/>
      <c r="J537" s="355"/>
      <c r="K537" s="355"/>
      <c r="L537" s="355"/>
      <c r="M537" s="355"/>
      <c r="N537" s="355"/>
      <c r="O537" s="355"/>
      <c r="P537" s="355"/>
      <c r="Q537" s="355"/>
      <c r="R537" s="355"/>
      <c r="S537" s="355"/>
    </row>
    <row r="538" spans="1:19" ht="18.75">
      <c r="A538" s="423"/>
      <c r="B538" s="424"/>
      <c r="C538" s="423"/>
      <c r="D538" s="425"/>
      <c r="E538" s="426"/>
      <c r="F538" s="427"/>
      <c r="G538" s="355"/>
      <c r="H538" s="427"/>
      <c r="I538" s="423"/>
      <c r="J538" s="355"/>
      <c r="K538" s="355"/>
      <c r="L538" s="355"/>
      <c r="M538" s="355"/>
      <c r="N538" s="355"/>
      <c r="O538" s="355"/>
      <c r="P538" s="355"/>
      <c r="Q538" s="355"/>
      <c r="R538" s="355"/>
      <c r="S538" s="355"/>
    </row>
    <row r="539" spans="1:19" ht="18.75">
      <c r="A539" s="423"/>
      <c r="B539" s="424"/>
      <c r="C539" s="423"/>
      <c r="D539" s="425"/>
      <c r="E539" s="426"/>
      <c r="F539" s="427"/>
      <c r="G539" s="355"/>
      <c r="H539" s="427"/>
      <c r="I539" s="423"/>
      <c r="J539" s="355"/>
      <c r="K539" s="355"/>
      <c r="L539" s="355"/>
      <c r="M539" s="355"/>
      <c r="N539" s="355"/>
      <c r="O539" s="355"/>
      <c r="P539" s="355"/>
      <c r="Q539" s="355"/>
      <c r="R539" s="355"/>
      <c r="S539" s="355"/>
    </row>
    <row r="540" spans="1:19" ht="18.75">
      <c r="A540" s="423"/>
      <c r="B540" s="424"/>
      <c r="C540" s="423"/>
      <c r="D540" s="425"/>
      <c r="E540" s="426"/>
      <c r="F540" s="427"/>
      <c r="G540" s="355"/>
      <c r="H540" s="427"/>
      <c r="I540" s="423"/>
      <c r="J540" s="355"/>
      <c r="K540" s="355"/>
      <c r="L540" s="355"/>
      <c r="M540" s="355"/>
      <c r="N540" s="355"/>
      <c r="O540" s="355"/>
      <c r="P540" s="355"/>
      <c r="Q540" s="355"/>
      <c r="R540" s="355"/>
      <c r="S540" s="355"/>
    </row>
    <row r="541" spans="1:19" ht="18.75">
      <c r="A541" s="423"/>
      <c r="B541" s="424"/>
      <c r="C541" s="423"/>
      <c r="D541" s="425"/>
      <c r="E541" s="426"/>
      <c r="F541" s="427"/>
      <c r="G541" s="355"/>
      <c r="H541" s="427"/>
      <c r="I541" s="423"/>
      <c r="J541" s="355"/>
      <c r="K541" s="355"/>
      <c r="L541" s="355"/>
      <c r="M541" s="355"/>
      <c r="N541" s="355"/>
      <c r="O541" s="355"/>
      <c r="P541" s="355"/>
      <c r="Q541" s="355"/>
      <c r="R541" s="355"/>
      <c r="S541" s="355"/>
    </row>
    <row r="542" spans="1:19" ht="18.75">
      <c r="A542" s="423"/>
      <c r="B542" s="424"/>
      <c r="C542" s="423"/>
      <c r="D542" s="425"/>
      <c r="E542" s="426"/>
      <c r="F542" s="427"/>
      <c r="G542" s="355"/>
      <c r="H542" s="427"/>
      <c r="I542" s="423"/>
      <c r="J542" s="355"/>
      <c r="K542" s="355"/>
      <c r="L542" s="355"/>
      <c r="M542" s="355"/>
      <c r="N542" s="355"/>
      <c r="O542" s="355"/>
      <c r="P542" s="355"/>
      <c r="Q542" s="355"/>
      <c r="R542" s="355"/>
      <c r="S542" s="355"/>
    </row>
    <row r="543" spans="1:19" ht="18.75">
      <c r="A543" s="423"/>
      <c r="B543" s="424"/>
      <c r="C543" s="423"/>
      <c r="D543" s="425"/>
      <c r="E543" s="426"/>
      <c r="F543" s="427"/>
      <c r="G543" s="355"/>
      <c r="H543" s="427"/>
      <c r="I543" s="423"/>
      <c r="J543" s="355"/>
      <c r="K543" s="355"/>
      <c r="L543" s="355"/>
      <c r="M543" s="355"/>
      <c r="N543" s="355"/>
      <c r="O543" s="355"/>
      <c r="P543" s="355"/>
      <c r="Q543" s="355"/>
      <c r="R543" s="355"/>
      <c r="S543" s="355"/>
    </row>
    <row r="544" spans="1:19" ht="18.75">
      <c r="A544" s="423"/>
      <c r="B544" s="424"/>
      <c r="C544" s="423"/>
      <c r="D544" s="425"/>
      <c r="E544" s="426"/>
      <c r="F544" s="427"/>
      <c r="G544" s="355"/>
      <c r="H544" s="427"/>
      <c r="I544" s="423"/>
      <c r="J544" s="355"/>
      <c r="K544" s="355"/>
      <c r="L544" s="355"/>
      <c r="M544" s="355"/>
      <c r="N544" s="355"/>
      <c r="O544" s="355"/>
      <c r="P544" s="355"/>
      <c r="Q544" s="355"/>
      <c r="R544" s="355"/>
      <c r="S544" s="355"/>
    </row>
    <row r="545" spans="1:19" ht="18.75">
      <c r="A545" s="423"/>
      <c r="B545" s="424"/>
      <c r="C545" s="423"/>
      <c r="D545" s="425"/>
      <c r="E545" s="426"/>
      <c r="F545" s="427"/>
      <c r="G545" s="355"/>
      <c r="H545" s="427"/>
      <c r="I545" s="423"/>
      <c r="J545" s="355"/>
      <c r="K545" s="355"/>
      <c r="L545" s="355"/>
      <c r="M545" s="355"/>
      <c r="N545" s="355"/>
      <c r="O545" s="355"/>
      <c r="P545" s="355"/>
      <c r="Q545" s="355"/>
      <c r="R545" s="355"/>
      <c r="S545" s="355"/>
    </row>
    <row r="546" spans="1:19" ht="18.75">
      <c r="A546" s="423"/>
      <c r="B546" s="424"/>
      <c r="C546" s="423"/>
      <c r="D546" s="425"/>
      <c r="E546" s="426"/>
      <c r="F546" s="427"/>
      <c r="G546" s="355"/>
      <c r="H546" s="427"/>
      <c r="I546" s="423"/>
      <c r="J546" s="355"/>
      <c r="K546" s="355"/>
      <c r="L546" s="355"/>
      <c r="M546" s="355"/>
      <c r="N546" s="355"/>
      <c r="O546" s="355"/>
      <c r="P546" s="355"/>
      <c r="Q546" s="355"/>
      <c r="R546" s="355"/>
      <c r="S546" s="355"/>
    </row>
    <row r="547" spans="1:19" ht="18.75">
      <c r="A547" s="423"/>
      <c r="B547" s="424"/>
      <c r="C547" s="423"/>
      <c r="D547" s="425"/>
      <c r="E547" s="426"/>
      <c r="F547" s="427"/>
      <c r="G547" s="355"/>
      <c r="H547" s="427"/>
      <c r="I547" s="423"/>
      <c r="J547" s="355"/>
      <c r="K547" s="355"/>
      <c r="L547" s="355"/>
      <c r="M547" s="355"/>
      <c r="N547" s="355"/>
      <c r="O547" s="355"/>
      <c r="P547" s="355"/>
      <c r="Q547" s="355"/>
      <c r="R547" s="355"/>
      <c r="S547" s="355"/>
    </row>
    <row r="548" spans="1:19" ht="18.75">
      <c r="A548" s="423"/>
      <c r="B548" s="424"/>
      <c r="C548" s="423"/>
      <c r="D548" s="425"/>
      <c r="E548" s="426"/>
      <c r="F548" s="427"/>
      <c r="G548" s="355"/>
      <c r="H548" s="427"/>
      <c r="I548" s="423"/>
      <c r="J548" s="355"/>
      <c r="K548" s="355"/>
      <c r="L548" s="355"/>
      <c r="M548" s="355"/>
      <c r="N548" s="355"/>
      <c r="O548" s="355"/>
      <c r="P548" s="355"/>
      <c r="Q548" s="355"/>
      <c r="R548" s="355"/>
      <c r="S548" s="355"/>
    </row>
    <row r="549" spans="1:19" ht="18.75">
      <c r="A549" s="423"/>
      <c r="B549" s="424"/>
      <c r="C549" s="423"/>
      <c r="D549" s="425"/>
      <c r="E549" s="426"/>
      <c r="F549" s="427"/>
      <c r="G549" s="355"/>
      <c r="H549" s="427"/>
      <c r="I549" s="423"/>
      <c r="J549" s="355"/>
      <c r="K549" s="355"/>
      <c r="L549" s="355"/>
      <c r="M549" s="355"/>
      <c r="N549" s="355"/>
      <c r="O549" s="355"/>
      <c r="P549" s="355"/>
      <c r="Q549" s="355"/>
      <c r="R549" s="355"/>
      <c r="S549" s="355"/>
    </row>
    <row r="550" spans="1:19" ht="18.75">
      <c r="A550" s="423"/>
      <c r="B550" s="424"/>
      <c r="C550" s="423"/>
      <c r="D550" s="425"/>
      <c r="E550" s="426"/>
      <c r="F550" s="427"/>
      <c r="G550" s="355"/>
      <c r="H550" s="427"/>
      <c r="I550" s="423"/>
      <c r="J550" s="355"/>
      <c r="K550" s="355"/>
      <c r="L550" s="355"/>
      <c r="M550" s="355"/>
      <c r="N550" s="355"/>
      <c r="O550" s="355"/>
      <c r="P550" s="355"/>
      <c r="Q550" s="355"/>
      <c r="R550" s="355"/>
      <c r="S550" s="355"/>
    </row>
    <row r="551" spans="1:19" ht="18.75">
      <c r="A551" s="423"/>
      <c r="B551" s="424"/>
      <c r="C551" s="423"/>
      <c r="D551" s="425"/>
      <c r="E551" s="426"/>
      <c r="F551" s="427"/>
      <c r="G551" s="355"/>
      <c r="H551" s="427"/>
      <c r="I551" s="423"/>
      <c r="J551" s="355"/>
      <c r="K551" s="355"/>
      <c r="L551" s="355"/>
      <c r="M551" s="355"/>
      <c r="N551" s="355"/>
      <c r="O551" s="355"/>
      <c r="P551" s="355"/>
      <c r="Q551" s="355"/>
      <c r="R551" s="355"/>
      <c r="S551" s="355"/>
    </row>
    <row r="552" spans="1:19" ht="18.75">
      <c r="A552" s="423"/>
      <c r="B552" s="424"/>
      <c r="C552" s="423"/>
      <c r="D552" s="425"/>
      <c r="E552" s="426"/>
      <c r="F552" s="427"/>
      <c r="G552" s="355"/>
      <c r="H552" s="427"/>
      <c r="I552" s="423"/>
      <c r="J552" s="355"/>
      <c r="K552" s="355"/>
      <c r="L552" s="355"/>
      <c r="M552" s="355"/>
      <c r="N552" s="355"/>
      <c r="O552" s="355"/>
      <c r="P552" s="355"/>
      <c r="Q552" s="355"/>
      <c r="R552" s="355"/>
      <c r="S552" s="355"/>
    </row>
    <row r="553" spans="1:19" ht="18.75">
      <c r="A553" s="423"/>
      <c r="B553" s="424"/>
      <c r="C553" s="423"/>
      <c r="D553" s="425"/>
      <c r="E553" s="426"/>
      <c r="F553" s="427"/>
      <c r="G553" s="355"/>
      <c r="H553" s="427"/>
      <c r="I553" s="423"/>
      <c r="J553" s="355"/>
      <c r="K553" s="355"/>
      <c r="L553" s="355"/>
      <c r="M553" s="355"/>
      <c r="N553" s="355"/>
      <c r="O553" s="355"/>
      <c r="P553" s="355"/>
      <c r="Q553" s="355"/>
      <c r="R553" s="355"/>
      <c r="S553" s="355"/>
    </row>
    <row r="554" spans="1:19" ht="18.75">
      <c r="A554" s="423"/>
      <c r="B554" s="424"/>
      <c r="C554" s="423"/>
      <c r="D554" s="425"/>
      <c r="E554" s="426"/>
      <c r="F554" s="427"/>
      <c r="G554" s="355"/>
      <c r="H554" s="427"/>
      <c r="I554" s="423"/>
      <c r="J554" s="355"/>
      <c r="K554" s="355"/>
      <c r="L554" s="355"/>
      <c r="M554" s="355"/>
      <c r="N554" s="355"/>
      <c r="O554" s="355"/>
      <c r="P554" s="355"/>
      <c r="Q554" s="355"/>
      <c r="R554" s="355"/>
      <c r="S554" s="355"/>
    </row>
    <row r="555" spans="1:19" ht="18.75">
      <c r="A555" s="423"/>
      <c r="B555" s="424"/>
      <c r="C555" s="423"/>
      <c r="D555" s="425"/>
      <c r="E555" s="426"/>
      <c r="F555" s="427"/>
      <c r="G555" s="355"/>
      <c r="H555" s="427"/>
      <c r="I555" s="423"/>
      <c r="J555" s="355"/>
      <c r="K555" s="355"/>
      <c r="L555" s="355"/>
      <c r="M555" s="355"/>
      <c r="N555" s="355"/>
      <c r="O555" s="355"/>
      <c r="P555" s="355"/>
      <c r="Q555" s="355"/>
      <c r="R555" s="355"/>
      <c r="S555" s="355"/>
    </row>
    <row r="556" spans="1:19" ht="18.75">
      <c r="A556" s="423"/>
      <c r="B556" s="424"/>
      <c r="C556" s="423"/>
      <c r="D556" s="425"/>
      <c r="E556" s="426"/>
      <c r="F556" s="427"/>
      <c r="G556" s="355"/>
      <c r="H556" s="427"/>
      <c r="I556" s="423"/>
      <c r="J556" s="355"/>
      <c r="K556" s="355"/>
      <c r="L556" s="355"/>
      <c r="M556" s="355"/>
      <c r="N556" s="355"/>
      <c r="O556" s="355"/>
      <c r="P556" s="355"/>
      <c r="Q556" s="355"/>
      <c r="R556" s="355"/>
      <c r="S556" s="355"/>
    </row>
    <row r="557" spans="1:19" ht="18.75">
      <c r="A557" s="423"/>
      <c r="B557" s="424"/>
      <c r="C557" s="423"/>
      <c r="D557" s="425"/>
      <c r="E557" s="426"/>
      <c r="F557" s="427"/>
      <c r="G557" s="355"/>
      <c r="H557" s="427"/>
      <c r="I557" s="423"/>
      <c r="J557" s="355"/>
      <c r="K557" s="355"/>
      <c r="L557" s="355"/>
      <c r="M557" s="355"/>
      <c r="N557" s="355"/>
      <c r="O557" s="355"/>
      <c r="P557" s="355"/>
      <c r="Q557" s="355"/>
      <c r="R557" s="355"/>
      <c r="S557" s="355"/>
    </row>
    <row r="558" spans="1:19" ht="18.75">
      <c r="A558" s="423"/>
      <c r="B558" s="424"/>
      <c r="C558" s="423"/>
      <c r="D558" s="425"/>
      <c r="E558" s="426"/>
      <c r="F558" s="427"/>
      <c r="G558" s="355"/>
      <c r="H558" s="427"/>
      <c r="I558" s="423"/>
      <c r="J558" s="355"/>
      <c r="K558" s="355"/>
      <c r="L558" s="355"/>
      <c r="M558" s="355"/>
      <c r="N558" s="355"/>
      <c r="O558" s="355"/>
      <c r="P558" s="355"/>
      <c r="Q558" s="355"/>
      <c r="R558" s="355"/>
      <c r="S558" s="355"/>
    </row>
    <row r="559" spans="1:19" ht="18.75">
      <c r="A559" s="423"/>
      <c r="B559" s="424"/>
      <c r="C559" s="423"/>
      <c r="D559" s="425"/>
      <c r="E559" s="426"/>
      <c r="F559" s="427"/>
      <c r="G559" s="355"/>
      <c r="H559" s="427"/>
      <c r="I559" s="423"/>
      <c r="J559" s="355"/>
      <c r="K559" s="355"/>
      <c r="L559" s="355"/>
      <c r="M559" s="355"/>
      <c r="N559" s="355"/>
      <c r="O559" s="355"/>
      <c r="P559" s="355"/>
      <c r="Q559" s="355"/>
      <c r="R559" s="355"/>
      <c r="S559" s="355"/>
    </row>
    <row r="560" spans="1:19" ht="18.75">
      <c r="A560" s="423"/>
      <c r="B560" s="424"/>
      <c r="C560" s="423"/>
      <c r="D560" s="425"/>
      <c r="E560" s="426"/>
      <c r="F560" s="427"/>
      <c r="G560" s="355"/>
      <c r="H560" s="427"/>
      <c r="I560" s="423"/>
      <c r="J560" s="355"/>
      <c r="K560" s="355"/>
      <c r="L560" s="355"/>
      <c r="M560" s="355"/>
      <c r="N560" s="355"/>
      <c r="O560" s="355"/>
      <c r="P560" s="355"/>
      <c r="Q560" s="355"/>
      <c r="R560" s="355"/>
      <c r="S560" s="355"/>
    </row>
    <row r="561" spans="1:19" ht="18.75">
      <c r="A561" s="423"/>
      <c r="B561" s="424"/>
      <c r="C561" s="423"/>
      <c r="D561" s="425"/>
      <c r="E561" s="426"/>
      <c r="F561" s="427"/>
      <c r="G561" s="355"/>
      <c r="H561" s="427"/>
      <c r="I561" s="423"/>
      <c r="J561" s="355"/>
      <c r="K561" s="355"/>
      <c r="L561" s="355"/>
      <c r="M561" s="355"/>
      <c r="N561" s="355"/>
      <c r="O561" s="355"/>
      <c r="P561" s="355"/>
      <c r="Q561" s="355"/>
      <c r="R561" s="355"/>
      <c r="S561" s="355"/>
    </row>
    <row r="562" spans="1:19" ht="18.75">
      <c r="A562" s="423"/>
      <c r="B562" s="424"/>
      <c r="C562" s="423"/>
      <c r="D562" s="425"/>
      <c r="E562" s="426"/>
      <c r="F562" s="427"/>
      <c r="G562" s="355"/>
      <c r="H562" s="427"/>
      <c r="I562" s="423"/>
      <c r="J562" s="355"/>
      <c r="K562" s="355"/>
      <c r="L562" s="355"/>
      <c r="M562" s="355"/>
      <c r="N562" s="355"/>
      <c r="O562" s="355"/>
      <c r="P562" s="355"/>
      <c r="Q562" s="355"/>
      <c r="R562" s="355"/>
      <c r="S562" s="355"/>
    </row>
    <row r="563" spans="1:19" ht="18.75">
      <c r="A563" s="423"/>
      <c r="B563" s="424"/>
      <c r="C563" s="423"/>
      <c r="D563" s="425"/>
      <c r="E563" s="426"/>
      <c r="F563" s="427"/>
      <c r="G563" s="355"/>
      <c r="H563" s="427"/>
      <c r="I563" s="423"/>
      <c r="J563" s="355"/>
      <c r="K563" s="355"/>
      <c r="L563" s="355"/>
      <c r="M563" s="355"/>
      <c r="N563" s="355"/>
      <c r="O563" s="355"/>
      <c r="P563" s="355"/>
      <c r="Q563" s="355"/>
      <c r="R563" s="355"/>
      <c r="S563" s="355"/>
    </row>
    <row r="564" spans="1:19" ht="18.75">
      <c r="A564" s="423"/>
      <c r="B564" s="424"/>
      <c r="C564" s="423"/>
      <c r="D564" s="425"/>
      <c r="E564" s="426"/>
      <c r="F564" s="427"/>
      <c r="G564" s="355"/>
      <c r="H564" s="427"/>
      <c r="I564" s="423"/>
      <c r="J564" s="355"/>
      <c r="K564" s="355"/>
      <c r="L564" s="355"/>
      <c r="M564" s="355"/>
      <c r="N564" s="355"/>
      <c r="O564" s="355"/>
      <c r="P564" s="355"/>
      <c r="Q564" s="355"/>
      <c r="R564" s="355"/>
      <c r="S564" s="355"/>
    </row>
    <row r="565" spans="1:19" ht="18.75">
      <c r="A565" s="423"/>
      <c r="B565" s="424"/>
      <c r="C565" s="423"/>
      <c r="D565" s="425"/>
      <c r="E565" s="426"/>
      <c r="F565" s="427"/>
      <c r="G565" s="355"/>
      <c r="H565" s="427"/>
      <c r="I565" s="423"/>
      <c r="J565" s="355"/>
      <c r="K565" s="355"/>
      <c r="L565" s="355"/>
      <c r="M565" s="355"/>
      <c r="N565" s="355"/>
      <c r="O565" s="355"/>
      <c r="P565" s="355"/>
      <c r="Q565" s="355"/>
      <c r="R565" s="355"/>
      <c r="S565" s="355"/>
    </row>
    <row r="566" spans="1:19" ht="18.75">
      <c r="A566" s="423"/>
      <c r="B566" s="424"/>
      <c r="C566" s="423"/>
      <c r="D566" s="425"/>
      <c r="E566" s="426"/>
      <c r="F566" s="427"/>
      <c r="G566" s="355"/>
      <c r="H566" s="427"/>
      <c r="I566" s="423"/>
      <c r="J566" s="355"/>
      <c r="K566" s="355"/>
      <c r="L566" s="355"/>
      <c r="M566" s="355"/>
      <c r="N566" s="355"/>
      <c r="O566" s="355"/>
      <c r="P566" s="355"/>
      <c r="Q566" s="355"/>
      <c r="R566" s="355"/>
      <c r="S566" s="355"/>
    </row>
    <row r="567" spans="1:19" ht="18.75">
      <c r="A567" s="423"/>
      <c r="B567" s="424"/>
      <c r="C567" s="423"/>
      <c r="D567" s="425"/>
      <c r="E567" s="426"/>
      <c r="F567" s="427"/>
      <c r="G567" s="355"/>
      <c r="H567" s="427"/>
      <c r="I567" s="423"/>
      <c r="J567" s="355"/>
      <c r="K567" s="355"/>
      <c r="L567" s="355"/>
      <c r="M567" s="355"/>
      <c r="N567" s="355"/>
      <c r="O567" s="355"/>
      <c r="P567" s="355"/>
      <c r="Q567" s="355"/>
      <c r="R567" s="355"/>
      <c r="S567" s="355"/>
    </row>
    <row r="568" spans="1:19" ht="18.75">
      <c r="A568" s="423"/>
      <c r="B568" s="424"/>
      <c r="C568" s="423"/>
      <c r="D568" s="425"/>
      <c r="E568" s="426"/>
      <c r="F568" s="427"/>
      <c r="G568" s="355"/>
      <c r="H568" s="427"/>
      <c r="I568" s="423"/>
      <c r="J568" s="355"/>
      <c r="K568" s="355"/>
      <c r="L568" s="355"/>
      <c r="M568" s="355"/>
      <c r="N568" s="355"/>
      <c r="O568" s="355"/>
      <c r="P568" s="355"/>
      <c r="Q568" s="355"/>
      <c r="R568" s="355"/>
      <c r="S568" s="355"/>
    </row>
    <row r="569" spans="1:19" ht="18.75">
      <c r="A569" s="423"/>
      <c r="B569" s="424"/>
      <c r="C569" s="423"/>
      <c r="D569" s="425"/>
      <c r="E569" s="426"/>
      <c r="F569" s="427"/>
      <c r="G569" s="355"/>
      <c r="H569" s="427"/>
      <c r="I569" s="423"/>
      <c r="J569" s="355"/>
      <c r="K569" s="355"/>
      <c r="L569" s="355"/>
      <c r="M569" s="355"/>
      <c r="N569" s="355"/>
      <c r="O569" s="355"/>
      <c r="P569" s="355"/>
      <c r="Q569" s="355"/>
      <c r="R569" s="355"/>
      <c r="S569" s="355"/>
    </row>
    <row r="570" spans="1:19" ht="18.75">
      <c r="A570" s="423"/>
      <c r="B570" s="424"/>
      <c r="C570" s="423"/>
      <c r="D570" s="425"/>
      <c r="E570" s="426"/>
      <c r="F570" s="427"/>
      <c r="G570" s="355"/>
      <c r="H570" s="427"/>
      <c r="I570" s="423"/>
      <c r="J570" s="355"/>
      <c r="K570" s="355"/>
      <c r="L570" s="355"/>
      <c r="M570" s="355"/>
      <c r="N570" s="355"/>
      <c r="O570" s="355"/>
      <c r="P570" s="355"/>
      <c r="Q570" s="355"/>
      <c r="R570" s="355"/>
      <c r="S570" s="355"/>
    </row>
    <row r="571" spans="1:19" ht="18.75">
      <c r="A571" s="423"/>
      <c r="B571" s="424"/>
      <c r="C571" s="423"/>
      <c r="D571" s="425"/>
      <c r="E571" s="426"/>
      <c r="F571" s="427"/>
      <c r="G571" s="355"/>
      <c r="H571" s="427"/>
      <c r="I571" s="423"/>
      <c r="J571" s="355"/>
      <c r="K571" s="355"/>
      <c r="L571" s="355"/>
      <c r="M571" s="355"/>
      <c r="N571" s="355"/>
      <c r="O571" s="355"/>
      <c r="P571" s="355"/>
      <c r="Q571" s="355"/>
      <c r="R571" s="355"/>
      <c r="S571" s="355"/>
    </row>
    <row r="572" spans="1:19" ht="18.75">
      <c r="A572" s="423"/>
      <c r="B572" s="424"/>
      <c r="C572" s="423"/>
      <c r="D572" s="425"/>
      <c r="E572" s="426"/>
      <c r="F572" s="427"/>
      <c r="G572" s="355"/>
      <c r="H572" s="427"/>
      <c r="I572" s="423"/>
      <c r="J572" s="355"/>
      <c r="K572" s="355"/>
      <c r="L572" s="355"/>
      <c r="M572" s="355"/>
      <c r="N572" s="355"/>
      <c r="O572" s="355"/>
      <c r="P572" s="355"/>
      <c r="Q572" s="355"/>
      <c r="R572" s="355"/>
      <c r="S572" s="355"/>
    </row>
    <row r="573" spans="1:19" ht="18.75">
      <c r="A573" s="423"/>
      <c r="B573" s="424"/>
      <c r="C573" s="423"/>
      <c r="D573" s="425"/>
      <c r="E573" s="426"/>
      <c r="F573" s="427"/>
      <c r="G573" s="355"/>
      <c r="H573" s="427"/>
      <c r="I573" s="423"/>
      <c r="J573" s="355"/>
      <c r="K573" s="355"/>
      <c r="L573" s="355"/>
      <c r="M573" s="355"/>
      <c r="N573" s="355"/>
      <c r="O573" s="355"/>
      <c r="P573" s="355"/>
      <c r="Q573" s="355"/>
      <c r="R573" s="355"/>
      <c r="S573" s="355"/>
    </row>
    <row r="574" spans="1:19" ht="18.75">
      <c r="A574" s="423"/>
      <c r="B574" s="424"/>
      <c r="C574" s="423"/>
      <c r="D574" s="425"/>
      <c r="E574" s="426"/>
      <c r="F574" s="427"/>
      <c r="G574" s="355"/>
      <c r="H574" s="427"/>
      <c r="I574" s="423"/>
      <c r="J574" s="355"/>
      <c r="K574" s="355"/>
      <c r="L574" s="355"/>
      <c r="M574" s="355"/>
      <c r="N574" s="355"/>
      <c r="O574" s="355"/>
      <c r="P574" s="355"/>
      <c r="Q574" s="355"/>
      <c r="R574" s="355"/>
      <c r="S574" s="355"/>
    </row>
    <row r="575" spans="1:19" ht="18.75">
      <c r="A575" s="423"/>
      <c r="B575" s="424"/>
      <c r="C575" s="423"/>
      <c r="D575" s="425"/>
      <c r="E575" s="426"/>
      <c r="F575" s="427"/>
      <c r="G575" s="355"/>
      <c r="H575" s="427"/>
      <c r="I575" s="423"/>
      <c r="J575" s="355"/>
      <c r="K575" s="355"/>
      <c r="L575" s="355"/>
      <c r="M575" s="355"/>
      <c r="N575" s="355"/>
      <c r="O575" s="355"/>
      <c r="P575" s="355"/>
      <c r="Q575" s="355"/>
      <c r="R575" s="355"/>
      <c r="S575" s="355"/>
    </row>
    <row r="576" spans="1:19" ht="18.75">
      <c r="A576" s="423"/>
      <c r="B576" s="424"/>
      <c r="C576" s="423"/>
      <c r="D576" s="425"/>
      <c r="E576" s="426"/>
      <c r="F576" s="427"/>
      <c r="G576" s="355"/>
      <c r="H576" s="427"/>
      <c r="I576" s="423"/>
      <c r="J576" s="355"/>
      <c r="K576" s="355"/>
      <c r="L576" s="355"/>
      <c r="M576" s="355"/>
      <c r="N576" s="355"/>
      <c r="O576" s="355"/>
      <c r="P576" s="355"/>
      <c r="Q576" s="355"/>
      <c r="R576" s="355"/>
      <c r="S576" s="355"/>
    </row>
    <row r="577" spans="1:19" ht="18.75">
      <c r="A577" s="423"/>
      <c r="B577" s="424"/>
      <c r="C577" s="423"/>
      <c r="D577" s="425"/>
      <c r="E577" s="426"/>
      <c r="F577" s="427"/>
      <c r="G577" s="355"/>
      <c r="H577" s="427"/>
      <c r="I577" s="423"/>
      <c r="J577" s="355"/>
      <c r="K577" s="355"/>
      <c r="L577" s="355"/>
      <c r="M577" s="355"/>
      <c r="N577" s="355"/>
      <c r="O577" s="355"/>
      <c r="P577" s="355"/>
      <c r="Q577" s="355"/>
      <c r="R577" s="355"/>
      <c r="S577" s="355"/>
    </row>
    <row r="578" spans="1:19" ht="18.75">
      <c r="A578" s="423"/>
      <c r="B578" s="424"/>
      <c r="C578" s="423"/>
      <c r="D578" s="425"/>
      <c r="E578" s="426"/>
      <c r="F578" s="427"/>
      <c r="G578" s="355"/>
      <c r="H578" s="427"/>
      <c r="I578" s="423"/>
      <c r="J578" s="355"/>
      <c r="K578" s="355"/>
      <c r="L578" s="355"/>
      <c r="M578" s="355"/>
      <c r="N578" s="355"/>
      <c r="O578" s="355"/>
      <c r="P578" s="355"/>
      <c r="Q578" s="355"/>
      <c r="R578" s="355"/>
      <c r="S578" s="355"/>
    </row>
    <row r="579" spans="1:19" ht="18.75">
      <c r="A579" s="423"/>
      <c r="B579" s="424"/>
      <c r="C579" s="423"/>
      <c r="D579" s="425"/>
      <c r="E579" s="426"/>
      <c r="F579" s="427"/>
      <c r="G579" s="355"/>
      <c r="H579" s="427"/>
      <c r="I579" s="423"/>
      <c r="J579" s="355"/>
      <c r="K579" s="355"/>
      <c r="L579" s="355"/>
      <c r="M579" s="355"/>
      <c r="N579" s="355"/>
      <c r="O579" s="355"/>
      <c r="P579" s="355"/>
      <c r="Q579" s="355"/>
      <c r="R579" s="355"/>
      <c r="S579" s="355"/>
    </row>
    <row r="580" spans="1:19" ht="18.75">
      <c r="A580" s="423"/>
      <c r="B580" s="424"/>
      <c r="C580" s="423"/>
      <c r="D580" s="425"/>
      <c r="E580" s="426"/>
      <c r="F580" s="427"/>
      <c r="G580" s="355"/>
      <c r="H580" s="427"/>
      <c r="I580" s="423"/>
      <c r="J580" s="355"/>
      <c r="K580" s="355"/>
      <c r="L580" s="355"/>
      <c r="M580" s="355"/>
      <c r="N580" s="355"/>
      <c r="O580" s="355"/>
      <c r="P580" s="355"/>
      <c r="Q580" s="355"/>
      <c r="R580" s="355"/>
      <c r="S580" s="355"/>
    </row>
    <row r="581" spans="1:19" ht="18.75">
      <c r="A581" s="423"/>
      <c r="B581" s="424"/>
      <c r="C581" s="423"/>
      <c r="D581" s="425"/>
      <c r="E581" s="426"/>
      <c r="F581" s="427"/>
      <c r="G581" s="355"/>
      <c r="H581" s="427"/>
      <c r="I581" s="423"/>
      <c r="J581" s="355"/>
      <c r="K581" s="355"/>
      <c r="L581" s="355"/>
      <c r="M581" s="355"/>
      <c r="N581" s="355"/>
      <c r="O581" s="355"/>
      <c r="P581" s="355"/>
      <c r="Q581" s="355"/>
      <c r="R581" s="355"/>
      <c r="S581" s="355"/>
    </row>
    <row r="582" spans="1:19" ht="18.75">
      <c r="A582" s="423"/>
      <c r="B582" s="424"/>
      <c r="C582" s="423"/>
      <c r="D582" s="425"/>
      <c r="E582" s="426"/>
      <c r="F582" s="427"/>
      <c r="G582" s="355"/>
      <c r="H582" s="427"/>
      <c r="I582" s="423"/>
      <c r="J582" s="355"/>
      <c r="K582" s="355"/>
      <c r="L582" s="355"/>
      <c r="M582" s="355"/>
      <c r="N582" s="355"/>
      <c r="O582" s="355"/>
      <c r="P582" s="355"/>
      <c r="Q582" s="355"/>
      <c r="R582" s="355"/>
      <c r="S582" s="355"/>
    </row>
    <row r="583" spans="1:19" ht="18.75">
      <c r="A583" s="423"/>
      <c r="B583" s="424"/>
      <c r="C583" s="423"/>
      <c r="D583" s="425"/>
      <c r="E583" s="426"/>
      <c r="F583" s="427"/>
      <c r="G583" s="355"/>
      <c r="H583" s="427"/>
      <c r="I583" s="423"/>
      <c r="J583" s="355"/>
      <c r="K583" s="355"/>
      <c r="L583" s="355"/>
      <c r="M583" s="355"/>
      <c r="N583" s="355"/>
      <c r="O583" s="355"/>
      <c r="P583" s="355"/>
      <c r="Q583" s="355"/>
      <c r="R583" s="355"/>
      <c r="S583" s="355"/>
    </row>
    <row r="584" spans="1:19" ht="18.75">
      <c r="A584" s="423"/>
      <c r="B584" s="424"/>
      <c r="C584" s="423"/>
      <c r="D584" s="425"/>
      <c r="E584" s="426"/>
      <c r="F584" s="427"/>
      <c r="G584" s="355"/>
      <c r="H584" s="427"/>
      <c r="I584" s="423"/>
      <c r="J584" s="355"/>
      <c r="K584" s="355"/>
      <c r="L584" s="355"/>
      <c r="M584" s="355"/>
      <c r="N584" s="355"/>
      <c r="O584" s="355"/>
      <c r="P584" s="355"/>
      <c r="Q584" s="355"/>
      <c r="R584" s="355"/>
      <c r="S584" s="355"/>
    </row>
    <row r="585" spans="1:19" ht="18.75">
      <c r="A585" s="423"/>
      <c r="B585" s="424"/>
      <c r="C585" s="423"/>
      <c r="D585" s="425"/>
      <c r="E585" s="426"/>
      <c r="F585" s="427"/>
      <c r="G585" s="355"/>
      <c r="H585" s="427"/>
      <c r="I585" s="423"/>
      <c r="J585" s="355"/>
      <c r="K585" s="355"/>
      <c r="L585" s="355"/>
      <c r="M585" s="355"/>
      <c r="N585" s="355"/>
      <c r="O585" s="355"/>
      <c r="P585" s="355"/>
      <c r="Q585" s="355"/>
      <c r="R585" s="355"/>
      <c r="S585" s="355"/>
    </row>
  </sheetData>
  <mergeCells count="2">
    <mergeCell ref="A428:G428"/>
    <mergeCell ref="H428:J428"/>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sheetPr enableFormatConditionsCalculation="0">
    <tabColor rgb="FF00B050"/>
  </sheetPr>
  <dimension ref="A1:K434"/>
  <sheetViews>
    <sheetView topLeftCell="A408" workbookViewId="0">
      <selection activeCell="H428" sqref="H428"/>
    </sheetView>
  </sheetViews>
  <sheetFormatPr baseColWidth="10" defaultRowHeight="15"/>
  <cols>
    <col min="1" max="1" width="8.7109375" style="298" customWidth="1"/>
    <col min="2" max="2" width="42.7109375" style="301" customWidth="1"/>
    <col min="3" max="3" width="18.85546875" style="298" customWidth="1"/>
    <col min="4" max="4" width="10.42578125" style="337" customWidth="1"/>
    <col min="5" max="5" width="17" style="338" customWidth="1"/>
    <col min="6" max="6" width="9.85546875" style="338" customWidth="1"/>
    <col min="7" max="7" width="15.42578125" style="339" customWidth="1"/>
    <col min="8" max="8" width="14.140625" style="340" bestFit="1" customWidth="1"/>
    <col min="9" max="9" width="18.42578125" style="341" customWidth="1"/>
    <col min="10" max="10" width="19" style="298" customWidth="1"/>
    <col min="11" max="252" width="10.85546875" style="298"/>
    <col min="253" max="253" width="8.7109375" style="298" customWidth="1"/>
    <col min="254" max="254" width="42.7109375" style="298" customWidth="1"/>
    <col min="255" max="256" width="18.85546875" style="298" customWidth="1"/>
    <col min="257" max="257" width="10.42578125" style="298" customWidth="1"/>
    <col min="258" max="258" width="14.85546875" style="298" customWidth="1"/>
    <col min="259" max="259" width="17" style="298" customWidth="1"/>
    <col min="260" max="260" width="9.85546875" style="298" customWidth="1"/>
    <col min="261" max="261" width="15.42578125" style="298" customWidth="1"/>
    <col min="262" max="262" width="14.140625" style="298" bestFit="1" customWidth="1"/>
    <col min="263" max="263" width="14.140625" style="298" customWidth="1"/>
    <col min="264" max="264" width="18.42578125" style="298" customWidth="1"/>
    <col min="265" max="265" width="19" style="298" customWidth="1"/>
    <col min="266" max="266" width="20.140625" style="298" customWidth="1"/>
    <col min="267" max="508" width="10.85546875" style="298"/>
    <col min="509" max="509" width="8.7109375" style="298" customWidth="1"/>
    <col min="510" max="510" width="42.7109375" style="298" customWidth="1"/>
    <col min="511" max="512" width="18.85546875" style="298" customWidth="1"/>
    <col min="513" max="513" width="10.42578125" style="298" customWidth="1"/>
    <col min="514" max="514" width="14.85546875" style="298" customWidth="1"/>
    <col min="515" max="515" width="17" style="298" customWidth="1"/>
    <col min="516" max="516" width="9.85546875" style="298" customWidth="1"/>
    <col min="517" max="517" width="15.42578125" style="298" customWidth="1"/>
    <col min="518" max="518" width="14.140625" style="298" bestFit="1" customWidth="1"/>
    <col min="519" max="519" width="14.140625" style="298" customWidth="1"/>
    <col min="520" max="520" width="18.42578125" style="298" customWidth="1"/>
    <col min="521" max="521" width="19" style="298" customWidth="1"/>
    <col min="522" max="522" width="20.140625" style="298" customWidth="1"/>
    <col min="523" max="764" width="10.85546875" style="298"/>
    <col min="765" max="765" width="8.7109375" style="298" customWidth="1"/>
    <col min="766" max="766" width="42.7109375" style="298" customWidth="1"/>
    <col min="767" max="768" width="18.85546875" style="298" customWidth="1"/>
    <col min="769" max="769" width="10.42578125" style="298" customWidth="1"/>
    <col min="770" max="770" width="14.85546875" style="298" customWidth="1"/>
    <col min="771" max="771" width="17" style="298" customWidth="1"/>
    <col min="772" max="772" width="9.85546875" style="298" customWidth="1"/>
    <col min="773" max="773" width="15.42578125" style="298" customWidth="1"/>
    <col min="774" max="774" width="14.140625" style="298" bestFit="1" customWidth="1"/>
    <col min="775" max="775" width="14.140625" style="298" customWidth="1"/>
    <col min="776" max="776" width="18.42578125" style="298" customWidth="1"/>
    <col min="777" max="777" width="19" style="298" customWidth="1"/>
    <col min="778" max="778" width="20.140625" style="298" customWidth="1"/>
    <col min="779" max="1020" width="10.85546875" style="298"/>
    <col min="1021" max="1021" width="8.7109375" style="298" customWidth="1"/>
    <col min="1022" max="1022" width="42.7109375" style="298" customWidth="1"/>
    <col min="1023" max="1024" width="18.85546875" style="298" customWidth="1"/>
    <col min="1025" max="1025" width="10.42578125" style="298" customWidth="1"/>
    <col min="1026" max="1026" width="14.85546875" style="298" customWidth="1"/>
    <col min="1027" max="1027" width="17" style="298" customWidth="1"/>
    <col min="1028" max="1028" width="9.85546875" style="298" customWidth="1"/>
    <col min="1029" max="1029" width="15.42578125" style="298" customWidth="1"/>
    <col min="1030" max="1030" width="14.140625" style="298" bestFit="1" customWidth="1"/>
    <col min="1031" max="1031" width="14.140625" style="298" customWidth="1"/>
    <col min="1032" max="1032" width="18.42578125" style="298" customWidth="1"/>
    <col min="1033" max="1033" width="19" style="298" customWidth="1"/>
    <col min="1034" max="1034" width="20.140625" style="298" customWidth="1"/>
    <col min="1035" max="1276" width="10.85546875" style="298"/>
    <col min="1277" max="1277" width="8.7109375" style="298" customWidth="1"/>
    <col min="1278" max="1278" width="42.7109375" style="298" customWidth="1"/>
    <col min="1279" max="1280" width="18.85546875" style="298" customWidth="1"/>
    <col min="1281" max="1281" width="10.42578125" style="298" customWidth="1"/>
    <col min="1282" max="1282" width="14.85546875" style="298" customWidth="1"/>
    <col min="1283" max="1283" width="17" style="298" customWidth="1"/>
    <col min="1284" max="1284" width="9.85546875" style="298" customWidth="1"/>
    <col min="1285" max="1285" width="15.42578125" style="298" customWidth="1"/>
    <col min="1286" max="1286" width="14.140625" style="298" bestFit="1" customWidth="1"/>
    <col min="1287" max="1287" width="14.140625" style="298" customWidth="1"/>
    <col min="1288" max="1288" width="18.42578125" style="298" customWidth="1"/>
    <col min="1289" max="1289" width="19" style="298" customWidth="1"/>
    <col min="1290" max="1290" width="20.140625" style="298" customWidth="1"/>
    <col min="1291" max="1532" width="10.85546875" style="298"/>
    <col min="1533" max="1533" width="8.7109375" style="298" customWidth="1"/>
    <col min="1534" max="1534" width="42.7109375" style="298" customWidth="1"/>
    <col min="1535" max="1536" width="18.85546875" style="298" customWidth="1"/>
    <col min="1537" max="1537" width="10.42578125" style="298" customWidth="1"/>
    <col min="1538" max="1538" width="14.85546875" style="298" customWidth="1"/>
    <col min="1539" max="1539" width="17" style="298" customWidth="1"/>
    <col min="1540" max="1540" width="9.85546875" style="298" customWidth="1"/>
    <col min="1541" max="1541" width="15.42578125" style="298" customWidth="1"/>
    <col min="1542" max="1542" width="14.140625" style="298" bestFit="1" customWidth="1"/>
    <col min="1543" max="1543" width="14.140625" style="298" customWidth="1"/>
    <col min="1544" max="1544" width="18.42578125" style="298" customWidth="1"/>
    <col min="1545" max="1545" width="19" style="298" customWidth="1"/>
    <col min="1546" max="1546" width="20.140625" style="298" customWidth="1"/>
    <col min="1547" max="1788" width="10.85546875" style="298"/>
    <col min="1789" max="1789" width="8.7109375" style="298" customWidth="1"/>
    <col min="1790" max="1790" width="42.7109375" style="298" customWidth="1"/>
    <col min="1791" max="1792" width="18.85546875" style="298" customWidth="1"/>
    <col min="1793" max="1793" width="10.42578125" style="298" customWidth="1"/>
    <col min="1794" max="1794" width="14.85546875" style="298" customWidth="1"/>
    <col min="1795" max="1795" width="17" style="298" customWidth="1"/>
    <col min="1796" max="1796" width="9.85546875" style="298" customWidth="1"/>
    <col min="1797" max="1797" width="15.42578125" style="298" customWidth="1"/>
    <col min="1798" max="1798" width="14.140625" style="298" bestFit="1" customWidth="1"/>
    <col min="1799" max="1799" width="14.140625" style="298" customWidth="1"/>
    <col min="1800" max="1800" width="18.42578125" style="298" customWidth="1"/>
    <col min="1801" max="1801" width="19" style="298" customWidth="1"/>
    <col min="1802" max="1802" width="20.140625" style="298" customWidth="1"/>
    <col min="1803" max="2044" width="10.85546875" style="298"/>
    <col min="2045" max="2045" width="8.7109375" style="298" customWidth="1"/>
    <col min="2046" max="2046" width="42.7109375" style="298" customWidth="1"/>
    <col min="2047" max="2048" width="18.85546875" style="298" customWidth="1"/>
    <col min="2049" max="2049" width="10.42578125" style="298" customWidth="1"/>
    <col min="2050" max="2050" width="14.85546875" style="298" customWidth="1"/>
    <col min="2051" max="2051" width="17" style="298" customWidth="1"/>
    <col min="2052" max="2052" width="9.85546875" style="298" customWidth="1"/>
    <col min="2053" max="2053" width="15.42578125" style="298" customWidth="1"/>
    <col min="2054" max="2054" width="14.140625" style="298" bestFit="1" customWidth="1"/>
    <col min="2055" max="2055" width="14.140625" style="298" customWidth="1"/>
    <col min="2056" max="2056" width="18.42578125" style="298" customWidth="1"/>
    <col min="2057" max="2057" width="19" style="298" customWidth="1"/>
    <col min="2058" max="2058" width="20.140625" style="298" customWidth="1"/>
    <col min="2059" max="2300" width="10.85546875" style="298"/>
    <col min="2301" max="2301" width="8.7109375" style="298" customWidth="1"/>
    <col min="2302" max="2302" width="42.7109375" style="298" customWidth="1"/>
    <col min="2303" max="2304" width="18.85546875" style="298" customWidth="1"/>
    <col min="2305" max="2305" width="10.42578125" style="298" customWidth="1"/>
    <col min="2306" max="2306" width="14.85546875" style="298" customWidth="1"/>
    <col min="2307" max="2307" width="17" style="298" customWidth="1"/>
    <col min="2308" max="2308" width="9.85546875" style="298" customWidth="1"/>
    <col min="2309" max="2309" width="15.42578125" style="298" customWidth="1"/>
    <col min="2310" max="2310" width="14.140625" style="298" bestFit="1" customWidth="1"/>
    <col min="2311" max="2311" width="14.140625" style="298" customWidth="1"/>
    <col min="2312" max="2312" width="18.42578125" style="298" customWidth="1"/>
    <col min="2313" max="2313" width="19" style="298" customWidth="1"/>
    <col min="2314" max="2314" width="20.140625" style="298" customWidth="1"/>
    <col min="2315" max="2556" width="10.85546875" style="298"/>
    <col min="2557" max="2557" width="8.7109375" style="298" customWidth="1"/>
    <col min="2558" max="2558" width="42.7109375" style="298" customWidth="1"/>
    <col min="2559" max="2560" width="18.85546875" style="298" customWidth="1"/>
    <col min="2561" max="2561" width="10.42578125" style="298" customWidth="1"/>
    <col min="2562" max="2562" width="14.85546875" style="298" customWidth="1"/>
    <col min="2563" max="2563" width="17" style="298" customWidth="1"/>
    <col min="2564" max="2564" width="9.85546875" style="298" customWidth="1"/>
    <col min="2565" max="2565" width="15.42578125" style="298" customWidth="1"/>
    <col min="2566" max="2566" width="14.140625" style="298" bestFit="1" customWidth="1"/>
    <col min="2567" max="2567" width="14.140625" style="298" customWidth="1"/>
    <col min="2568" max="2568" width="18.42578125" style="298" customWidth="1"/>
    <col min="2569" max="2569" width="19" style="298" customWidth="1"/>
    <col min="2570" max="2570" width="20.140625" style="298" customWidth="1"/>
    <col min="2571" max="2812" width="10.85546875" style="298"/>
    <col min="2813" max="2813" width="8.7109375" style="298" customWidth="1"/>
    <col min="2814" max="2814" width="42.7109375" style="298" customWidth="1"/>
    <col min="2815" max="2816" width="18.85546875" style="298" customWidth="1"/>
    <col min="2817" max="2817" width="10.42578125" style="298" customWidth="1"/>
    <col min="2818" max="2818" width="14.85546875" style="298" customWidth="1"/>
    <col min="2819" max="2819" width="17" style="298" customWidth="1"/>
    <col min="2820" max="2820" width="9.85546875" style="298" customWidth="1"/>
    <col min="2821" max="2821" width="15.42578125" style="298" customWidth="1"/>
    <col min="2822" max="2822" width="14.140625" style="298" bestFit="1" customWidth="1"/>
    <col min="2823" max="2823" width="14.140625" style="298" customWidth="1"/>
    <col min="2824" max="2824" width="18.42578125" style="298" customWidth="1"/>
    <col min="2825" max="2825" width="19" style="298" customWidth="1"/>
    <col min="2826" max="2826" width="20.140625" style="298" customWidth="1"/>
    <col min="2827" max="3068" width="10.85546875" style="298"/>
    <col min="3069" max="3069" width="8.7109375" style="298" customWidth="1"/>
    <col min="3070" max="3070" width="42.7109375" style="298" customWidth="1"/>
    <col min="3071" max="3072" width="18.85546875" style="298" customWidth="1"/>
    <col min="3073" max="3073" width="10.42578125" style="298" customWidth="1"/>
    <col min="3074" max="3074" width="14.85546875" style="298" customWidth="1"/>
    <col min="3075" max="3075" width="17" style="298" customWidth="1"/>
    <col min="3076" max="3076" width="9.85546875" style="298" customWidth="1"/>
    <col min="3077" max="3077" width="15.42578125" style="298" customWidth="1"/>
    <col min="3078" max="3078" width="14.140625" style="298" bestFit="1" customWidth="1"/>
    <col min="3079" max="3079" width="14.140625" style="298" customWidth="1"/>
    <col min="3080" max="3080" width="18.42578125" style="298" customWidth="1"/>
    <col min="3081" max="3081" width="19" style="298" customWidth="1"/>
    <col min="3082" max="3082" width="20.140625" style="298" customWidth="1"/>
    <col min="3083" max="3324" width="10.85546875" style="298"/>
    <col min="3325" max="3325" width="8.7109375" style="298" customWidth="1"/>
    <col min="3326" max="3326" width="42.7109375" style="298" customWidth="1"/>
    <col min="3327" max="3328" width="18.85546875" style="298" customWidth="1"/>
    <col min="3329" max="3329" width="10.42578125" style="298" customWidth="1"/>
    <col min="3330" max="3330" width="14.85546875" style="298" customWidth="1"/>
    <col min="3331" max="3331" width="17" style="298" customWidth="1"/>
    <col min="3332" max="3332" width="9.85546875" style="298" customWidth="1"/>
    <col min="3333" max="3333" width="15.42578125" style="298" customWidth="1"/>
    <col min="3334" max="3334" width="14.140625" style="298" bestFit="1" customWidth="1"/>
    <col min="3335" max="3335" width="14.140625" style="298" customWidth="1"/>
    <col min="3336" max="3336" width="18.42578125" style="298" customWidth="1"/>
    <col min="3337" max="3337" width="19" style="298" customWidth="1"/>
    <col min="3338" max="3338" width="20.140625" style="298" customWidth="1"/>
    <col min="3339" max="3580" width="10.85546875" style="298"/>
    <col min="3581" max="3581" width="8.7109375" style="298" customWidth="1"/>
    <col min="3582" max="3582" width="42.7109375" style="298" customWidth="1"/>
    <col min="3583" max="3584" width="18.85546875" style="298" customWidth="1"/>
    <col min="3585" max="3585" width="10.42578125" style="298" customWidth="1"/>
    <col min="3586" max="3586" width="14.85546875" style="298" customWidth="1"/>
    <col min="3587" max="3587" width="17" style="298" customWidth="1"/>
    <col min="3588" max="3588" width="9.85546875" style="298" customWidth="1"/>
    <col min="3589" max="3589" width="15.42578125" style="298" customWidth="1"/>
    <col min="3590" max="3590" width="14.140625" style="298" bestFit="1" customWidth="1"/>
    <col min="3591" max="3591" width="14.140625" style="298" customWidth="1"/>
    <col min="3592" max="3592" width="18.42578125" style="298" customWidth="1"/>
    <col min="3593" max="3593" width="19" style="298" customWidth="1"/>
    <col min="3594" max="3594" width="20.140625" style="298" customWidth="1"/>
    <col min="3595" max="3836" width="10.85546875" style="298"/>
    <col min="3837" max="3837" width="8.7109375" style="298" customWidth="1"/>
    <col min="3838" max="3838" width="42.7109375" style="298" customWidth="1"/>
    <col min="3839" max="3840" width="18.85546875" style="298" customWidth="1"/>
    <col min="3841" max="3841" width="10.42578125" style="298" customWidth="1"/>
    <col min="3842" max="3842" width="14.85546875" style="298" customWidth="1"/>
    <col min="3843" max="3843" width="17" style="298" customWidth="1"/>
    <col min="3844" max="3844" width="9.85546875" style="298" customWidth="1"/>
    <col min="3845" max="3845" width="15.42578125" style="298" customWidth="1"/>
    <col min="3846" max="3846" width="14.140625" style="298" bestFit="1" customWidth="1"/>
    <col min="3847" max="3847" width="14.140625" style="298" customWidth="1"/>
    <col min="3848" max="3848" width="18.42578125" style="298" customWidth="1"/>
    <col min="3849" max="3849" width="19" style="298" customWidth="1"/>
    <col min="3850" max="3850" width="20.140625" style="298" customWidth="1"/>
    <col min="3851" max="4092" width="10.85546875" style="298"/>
    <col min="4093" max="4093" width="8.7109375" style="298" customWidth="1"/>
    <col min="4094" max="4094" width="42.7109375" style="298" customWidth="1"/>
    <col min="4095" max="4096" width="18.85546875" style="298" customWidth="1"/>
    <col min="4097" max="4097" width="10.42578125" style="298" customWidth="1"/>
    <col min="4098" max="4098" width="14.85546875" style="298" customWidth="1"/>
    <col min="4099" max="4099" width="17" style="298" customWidth="1"/>
    <col min="4100" max="4100" width="9.85546875" style="298" customWidth="1"/>
    <col min="4101" max="4101" width="15.42578125" style="298" customWidth="1"/>
    <col min="4102" max="4102" width="14.140625" style="298" bestFit="1" customWidth="1"/>
    <col min="4103" max="4103" width="14.140625" style="298" customWidth="1"/>
    <col min="4104" max="4104" width="18.42578125" style="298" customWidth="1"/>
    <col min="4105" max="4105" width="19" style="298" customWidth="1"/>
    <col min="4106" max="4106" width="20.140625" style="298" customWidth="1"/>
    <col min="4107" max="4348" width="10.85546875" style="298"/>
    <col min="4349" max="4349" width="8.7109375" style="298" customWidth="1"/>
    <col min="4350" max="4350" width="42.7109375" style="298" customWidth="1"/>
    <col min="4351" max="4352" width="18.85546875" style="298" customWidth="1"/>
    <col min="4353" max="4353" width="10.42578125" style="298" customWidth="1"/>
    <col min="4354" max="4354" width="14.85546875" style="298" customWidth="1"/>
    <col min="4355" max="4355" width="17" style="298" customWidth="1"/>
    <col min="4356" max="4356" width="9.85546875" style="298" customWidth="1"/>
    <col min="4357" max="4357" width="15.42578125" style="298" customWidth="1"/>
    <col min="4358" max="4358" width="14.140625" style="298" bestFit="1" customWidth="1"/>
    <col min="4359" max="4359" width="14.140625" style="298" customWidth="1"/>
    <col min="4360" max="4360" width="18.42578125" style="298" customWidth="1"/>
    <col min="4361" max="4361" width="19" style="298" customWidth="1"/>
    <col min="4362" max="4362" width="20.140625" style="298" customWidth="1"/>
    <col min="4363" max="4604" width="10.85546875" style="298"/>
    <col min="4605" max="4605" width="8.7109375" style="298" customWidth="1"/>
    <col min="4606" max="4606" width="42.7109375" style="298" customWidth="1"/>
    <col min="4607" max="4608" width="18.85546875" style="298" customWidth="1"/>
    <col min="4609" max="4609" width="10.42578125" style="298" customWidth="1"/>
    <col min="4610" max="4610" width="14.85546875" style="298" customWidth="1"/>
    <col min="4611" max="4611" width="17" style="298" customWidth="1"/>
    <col min="4612" max="4612" width="9.85546875" style="298" customWidth="1"/>
    <col min="4613" max="4613" width="15.42578125" style="298" customWidth="1"/>
    <col min="4614" max="4614" width="14.140625" style="298" bestFit="1" customWidth="1"/>
    <col min="4615" max="4615" width="14.140625" style="298" customWidth="1"/>
    <col min="4616" max="4616" width="18.42578125" style="298" customWidth="1"/>
    <col min="4617" max="4617" width="19" style="298" customWidth="1"/>
    <col min="4618" max="4618" width="20.140625" style="298" customWidth="1"/>
    <col min="4619" max="4860" width="10.85546875" style="298"/>
    <col min="4861" max="4861" width="8.7109375" style="298" customWidth="1"/>
    <col min="4862" max="4862" width="42.7109375" style="298" customWidth="1"/>
    <col min="4863" max="4864" width="18.85546875" style="298" customWidth="1"/>
    <col min="4865" max="4865" width="10.42578125" style="298" customWidth="1"/>
    <col min="4866" max="4866" width="14.85546875" style="298" customWidth="1"/>
    <col min="4867" max="4867" width="17" style="298" customWidth="1"/>
    <col min="4868" max="4868" width="9.85546875" style="298" customWidth="1"/>
    <col min="4869" max="4869" width="15.42578125" style="298" customWidth="1"/>
    <col min="4870" max="4870" width="14.140625" style="298" bestFit="1" customWidth="1"/>
    <col min="4871" max="4871" width="14.140625" style="298" customWidth="1"/>
    <col min="4872" max="4872" width="18.42578125" style="298" customWidth="1"/>
    <col min="4873" max="4873" width="19" style="298" customWidth="1"/>
    <col min="4874" max="4874" width="20.140625" style="298" customWidth="1"/>
    <col min="4875" max="5116" width="10.85546875" style="298"/>
    <col min="5117" max="5117" width="8.7109375" style="298" customWidth="1"/>
    <col min="5118" max="5118" width="42.7109375" style="298" customWidth="1"/>
    <col min="5119" max="5120" width="18.85546875" style="298" customWidth="1"/>
    <col min="5121" max="5121" width="10.42578125" style="298" customWidth="1"/>
    <col min="5122" max="5122" width="14.85546875" style="298" customWidth="1"/>
    <col min="5123" max="5123" width="17" style="298" customWidth="1"/>
    <col min="5124" max="5124" width="9.85546875" style="298" customWidth="1"/>
    <col min="5125" max="5125" width="15.42578125" style="298" customWidth="1"/>
    <col min="5126" max="5126" width="14.140625" style="298" bestFit="1" customWidth="1"/>
    <col min="5127" max="5127" width="14.140625" style="298" customWidth="1"/>
    <col min="5128" max="5128" width="18.42578125" style="298" customWidth="1"/>
    <col min="5129" max="5129" width="19" style="298" customWidth="1"/>
    <col min="5130" max="5130" width="20.140625" style="298" customWidth="1"/>
    <col min="5131" max="5372" width="10.85546875" style="298"/>
    <col min="5373" max="5373" width="8.7109375" style="298" customWidth="1"/>
    <col min="5374" max="5374" width="42.7109375" style="298" customWidth="1"/>
    <col min="5375" max="5376" width="18.85546875" style="298" customWidth="1"/>
    <col min="5377" max="5377" width="10.42578125" style="298" customWidth="1"/>
    <col min="5378" max="5378" width="14.85546875" style="298" customWidth="1"/>
    <col min="5379" max="5379" width="17" style="298" customWidth="1"/>
    <col min="5380" max="5380" width="9.85546875" style="298" customWidth="1"/>
    <col min="5381" max="5381" width="15.42578125" style="298" customWidth="1"/>
    <col min="5382" max="5382" width="14.140625" style="298" bestFit="1" customWidth="1"/>
    <col min="5383" max="5383" width="14.140625" style="298" customWidth="1"/>
    <col min="5384" max="5384" width="18.42578125" style="298" customWidth="1"/>
    <col min="5385" max="5385" width="19" style="298" customWidth="1"/>
    <col min="5386" max="5386" width="20.140625" style="298" customWidth="1"/>
    <col min="5387" max="5628" width="10.85546875" style="298"/>
    <col min="5629" max="5629" width="8.7109375" style="298" customWidth="1"/>
    <col min="5630" max="5630" width="42.7109375" style="298" customWidth="1"/>
    <col min="5631" max="5632" width="18.85546875" style="298" customWidth="1"/>
    <col min="5633" max="5633" width="10.42578125" style="298" customWidth="1"/>
    <col min="5634" max="5634" width="14.85546875" style="298" customWidth="1"/>
    <col min="5635" max="5635" width="17" style="298" customWidth="1"/>
    <col min="5636" max="5636" width="9.85546875" style="298" customWidth="1"/>
    <col min="5637" max="5637" width="15.42578125" style="298" customWidth="1"/>
    <col min="5638" max="5638" width="14.140625" style="298" bestFit="1" customWidth="1"/>
    <col min="5639" max="5639" width="14.140625" style="298" customWidth="1"/>
    <col min="5640" max="5640" width="18.42578125" style="298" customWidth="1"/>
    <col min="5641" max="5641" width="19" style="298" customWidth="1"/>
    <col min="5642" max="5642" width="20.140625" style="298" customWidth="1"/>
    <col min="5643" max="5884" width="10.85546875" style="298"/>
    <col min="5885" max="5885" width="8.7109375" style="298" customWidth="1"/>
    <col min="5886" max="5886" width="42.7109375" style="298" customWidth="1"/>
    <col min="5887" max="5888" width="18.85546875" style="298" customWidth="1"/>
    <col min="5889" max="5889" width="10.42578125" style="298" customWidth="1"/>
    <col min="5890" max="5890" width="14.85546875" style="298" customWidth="1"/>
    <col min="5891" max="5891" width="17" style="298" customWidth="1"/>
    <col min="5892" max="5892" width="9.85546875" style="298" customWidth="1"/>
    <col min="5893" max="5893" width="15.42578125" style="298" customWidth="1"/>
    <col min="5894" max="5894" width="14.140625" style="298" bestFit="1" customWidth="1"/>
    <col min="5895" max="5895" width="14.140625" style="298" customWidth="1"/>
    <col min="5896" max="5896" width="18.42578125" style="298" customWidth="1"/>
    <col min="5897" max="5897" width="19" style="298" customWidth="1"/>
    <col min="5898" max="5898" width="20.140625" style="298" customWidth="1"/>
    <col min="5899" max="6140" width="10.85546875" style="298"/>
    <col min="6141" max="6141" width="8.7109375" style="298" customWidth="1"/>
    <col min="6142" max="6142" width="42.7109375" style="298" customWidth="1"/>
    <col min="6143" max="6144" width="18.85546875" style="298" customWidth="1"/>
    <col min="6145" max="6145" width="10.42578125" style="298" customWidth="1"/>
    <col min="6146" max="6146" width="14.85546875" style="298" customWidth="1"/>
    <col min="6147" max="6147" width="17" style="298" customWidth="1"/>
    <col min="6148" max="6148" width="9.85546875" style="298" customWidth="1"/>
    <col min="6149" max="6149" width="15.42578125" style="298" customWidth="1"/>
    <col min="6150" max="6150" width="14.140625" style="298" bestFit="1" customWidth="1"/>
    <col min="6151" max="6151" width="14.140625" style="298" customWidth="1"/>
    <col min="6152" max="6152" width="18.42578125" style="298" customWidth="1"/>
    <col min="6153" max="6153" width="19" style="298" customWidth="1"/>
    <col min="6154" max="6154" width="20.140625" style="298" customWidth="1"/>
    <col min="6155" max="6396" width="10.85546875" style="298"/>
    <col min="6397" max="6397" width="8.7109375" style="298" customWidth="1"/>
    <col min="6398" max="6398" width="42.7109375" style="298" customWidth="1"/>
    <col min="6399" max="6400" width="18.85546875" style="298" customWidth="1"/>
    <col min="6401" max="6401" width="10.42578125" style="298" customWidth="1"/>
    <col min="6402" max="6402" width="14.85546875" style="298" customWidth="1"/>
    <col min="6403" max="6403" width="17" style="298" customWidth="1"/>
    <col min="6404" max="6404" width="9.85546875" style="298" customWidth="1"/>
    <col min="6405" max="6405" width="15.42578125" style="298" customWidth="1"/>
    <col min="6406" max="6406" width="14.140625" style="298" bestFit="1" customWidth="1"/>
    <col min="6407" max="6407" width="14.140625" style="298" customWidth="1"/>
    <col min="6408" max="6408" width="18.42578125" style="298" customWidth="1"/>
    <col min="6409" max="6409" width="19" style="298" customWidth="1"/>
    <col min="6410" max="6410" width="20.140625" style="298" customWidth="1"/>
    <col min="6411" max="6652" width="10.85546875" style="298"/>
    <col min="6653" max="6653" width="8.7109375" style="298" customWidth="1"/>
    <col min="6654" max="6654" width="42.7109375" style="298" customWidth="1"/>
    <col min="6655" max="6656" width="18.85546875" style="298" customWidth="1"/>
    <col min="6657" max="6657" width="10.42578125" style="298" customWidth="1"/>
    <col min="6658" max="6658" width="14.85546875" style="298" customWidth="1"/>
    <col min="6659" max="6659" width="17" style="298" customWidth="1"/>
    <col min="6660" max="6660" width="9.85546875" style="298" customWidth="1"/>
    <col min="6661" max="6661" width="15.42578125" style="298" customWidth="1"/>
    <col min="6662" max="6662" width="14.140625" style="298" bestFit="1" customWidth="1"/>
    <col min="6663" max="6663" width="14.140625" style="298" customWidth="1"/>
    <col min="6664" max="6664" width="18.42578125" style="298" customWidth="1"/>
    <col min="6665" max="6665" width="19" style="298" customWidth="1"/>
    <col min="6666" max="6666" width="20.140625" style="298" customWidth="1"/>
    <col min="6667" max="6908" width="10.85546875" style="298"/>
    <col min="6909" max="6909" width="8.7109375" style="298" customWidth="1"/>
    <col min="6910" max="6910" width="42.7109375" style="298" customWidth="1"/>
    <col min="6911" max="6912" width="18.85546875" style="298" customWidth="1"/>
    <col min="6913" max="6913" width="10.42578125" style="298" customWidth="1"/>
    <col min="6914" max="6914" width="14.85546875" style="298" customWidth="1"/>
    <col min="6915" max="6915" width="17" style="298" customWidth="1"/>
    <col min="6916" max="6916" width="9.85546875" style="298" customWidth="1"/>
    <col min="6917" max="6917" width="15.42578125" style="298" customWidth="1"/>
    <col min="6918" max="6918" width="14.140625" style="298" bestFit="1" customWidth="1"/>
    <col min="6919" max="6919" width="14.140625" style="298" customWidth="1"/>
    <col min="6920" max="6920" width="18.42578125" style="298" customWidth="1"/>
    <col min="6921" max="6921" width="19" style="298" customWidth="1"/>
    <col min="6922" max="6922" width="20.140625" style="298" customWidth="1"/>
    <col min="6923" max="7164" width="10.85546875" style="298"/>
    <col min="7165" max="7165" width="8.7109375" style="298" customWidth="1"/>
    <col min="7166" max="7166" width="42.7109375" style="298" customWidth="1"/>
    <col min="7167" max="7168" width="18.85546875" style="298" customWidth="1"/>
    <col min="7169" max="7169" width="10.42578125" style="298" customWidth="1"/>
    <col min="7170" max="7170" width="14.85546875" style="298" customWidth="1"/>
    <col min="7171" max="7171" width="17" style="298" customWidth="1"/>
    <col min="7172" max="7172" width="9.85546875" style="298" customWidth="1"/>
    <col min="7173" max="7173" width="15.42578125" style="298" customWidth="1"/>
    <col min="7174" max="7174" width="14.140625" style="298" bestFit="1" customWidth="1"/>
    <col min="7175" max="7175" width="14.140625" style="298" customWidth="1"/>
    <col min="7176" max="7176" width="18.42578125" style="298" customWidth="1"/>
    <col min="7177" max="7177" width="19" style="298" customWidth="1"/>
    <col min="7178" max="7178" width="20.140625" style="298" customWidth="1"/>
    <col min="7179" max="7420" width="10.85546875" style="298"/>
    <col min="7421" max="7421" width="8.7109375" style="298" customWidth="1"/>
    <col min="7422" max="7422" width="42.7109375" style="298" customWidth="1"/>
    <col min="7423" max="7424" width="18.85546875" style="298" customWidth="1"/>
    <col min="7425" max="7425" width="10.42578125" style="298" customWidth="1"/>
    <col min="7426" max="7426" width="14.85546875" style="298" customWidth="1"/>
    <col min="7427" max="7427" width="17" style="298" customWidth="1"/>
    <col min="7428" max="7428" width="9.85546875" style="298" customWidth="1"/>
    <col min="7429" max="7429" width="15.42578125" style="298" customWidth="1"/>
    <col min="7430" max="7430" width="14.140625" style="298" bestFit="1" customWidth="1"/>
    <col min="7431" max="7431" width="14.140625" style="298" customWidth="1"/>
    <col min="7432" max="7432" width="18.42578125" style="298" customWidth="1"/>
    <col min="7433" max="7433" width="19" style="298" customWidth="1"/>
    <col min="7434" max="7434" width="20.140625" style="298" customWidth="1"/>
    <col min="7435" max="7676" width="10.85546875" style="298"/>
    <col min="7677" max="7677" width="8.7109375" style="298" customWidth="1"/>
    <col min="7678" max="7678" width="42.7109375" style="298" customWidth="1"/>
    <col min="7679" max="7680" width="18.85546875" style="298" customWidth="1"/>
    <col min="7681" max="7681" width="10.42578125" style="298" customWidth="1"/>
    <col min="7682" max="7682" width="14.85546875" style="298" customWidth="1"/>
    <col min="7683" max="7683" width="17" style="298" customWidth="1"/>
    <col min="7684" max="7684" width="9.85546875" style="298" customWidth="1"/>
    <col min="7685" max="7685" width="15.42578125" style="298" customWidth="1"/>
    <col min="7686" max="7686" width="14.140625" style="298" bestFit="1" customWidth="1"/>
    <col min="7687" max="7687" width="14.140625" style="298" customWidth="1"/>
    <col min="7688" max="7688" width="18.42578125" style="298" customWidth="1"/>
    <col min="7689" max="7689" width="19" style="298" customWidth="1"/>
    <col min="7690" max="7690" width="20.140625" style="298" customWidth="1"/>
    <col min="7691" max="7932" width="10.85546875" style="298"/>
    <col min="7933" max="7933" width="8.7109375" style="298" customWidth="1"/>
    <col min="7934" max="7934" width="42.7109375" style="298" customWidth="1"/>
    <col min="7935" max="7936" width="18.85546875" style="298" customWidth="1"/>
    <col min="7937" max="7937" width="10.42578125" style="298" customWidth="1"/>
    <col min="7938" max="7938" width="14.85546875" style="298" customWidth="1"/>
    <col min="7939" max="7939" width="17" style="298" customWidth="1"/>
    <col min="7940" max="7940" width="9.85546875" style="298" customWidth="1"/>
    <col min="7941" max="7941" width="15.42578125" style="298" customWidth="1"/>
    <col min="7942" max="7942" width="14.140625" style="298" bestFit="1" customWidth="1"/>
    <col min="7943" max="7943" width="14.140625" style="298" customWidth="1"/>
    <col min="7944" max="7944" width="18.42578125" style="298" customWidth="1"/>
    <col min="7945" max="7945" width="19" style="298" customWidth="1"/>
    <col min="7946" max="7946" width="20.140625" style="298" customWidth="1"/>
    <col min="7947" max="8188" width="10.85546875" style="298"/>
    <col min="8189" max="8189" width="8.7109375" style="298" customWidth="1"/>
    <col min="8190" max="8190" width="42.7109375" style="298" customWidth="1"/>
    <col min="8191" max="8192" width="18.85546875" style="298" customWidth="1"/>
    <col min="8193" max="8193" width="10.42578125" style="298" customWidth="1"/>
    <col min="8194" max="8194" width="14.85546875" style="298" customWidth="1"/>
    <col min="8195" max="8195" width="17" style="298" customWidth="1"/>
    <col min="8196" max="8196" width="9.85546875" style="298" customWidth="1"/>
    <col min="8197" max="8197" width="15.42578125" style="298" customWidth="1"/>
    <col min="8198" max="8198" width="14.140625" style="298" bestFit="1" customWidth="1"/>
    <col min="8199" max="8199" width="14.140625" style="298" customWidth="1"/>
    <col min="8200" max="8200" width="18.42578125" style="298" customWidth="1"/>
    <col min="8201" max="8201" width="19" style="298" customWidth="1"/>
    <col min="8202" max="8202" width="20.140625" style="298" customWidth="1"/>
    <col min="8203" max="8444" width="10.85546875" style="298"/>
    <col min="8445" max="8445" width="8.7109375" style="298" customWidth="1"/>
    <col min="8446" max="8446" width="42.7109375" style="298" customWidth="1"/>
    <col min="8447" max="8448" width="18.85546875" style="298" customWidth="1"/>
    <col min="8449" max="8449" width="10.42578125" style="298" customWidth="1"/>
    <col min="8450" max="8450" width="14.85546875" style="298" customWidth="1"/>
    <col min="8451" max="8451" width="17" style="298" customWidth="1"/>
    <col min="8452" max="8452" width="9.85546875" style="298" customWidth="1"/>
    <col min="8453" max="8453" width="15.42578125" style="298" customWidth="1"/>
    <col min="8454" max="8454" width="14.140625" style="298" bestFit="1" customWidth="1"/>
    <col min="8455" max="8455" width="14.140625" style="298" customWidth="1"/>
    <col min="8456" max="8456" width="18.42578125" style="298" customWidth="1"/>
    <col min="8457" max="8457" width="19" style="298" customWidth="1"/>
    <col min="8458" max="8458" width="20.140625" style="298" customWidth="1"/>
    <col min="8459" max="8700" width="10.85546875" style="298"/>
    <col min="8701" max="8701" width="8.7109375" style="298" customWidth="1"/>
    <col min="8702" max="8702" width="42.7109375" style="298" customWidth="1"/>
    <col min="8703" max="8704" width="18.85546875" style="298" customWidth="1"/>
    <col min="8705" max="8705" width="10.42578125" style="298" customWidth="1"/>
    <col min="8706" max="8706" width="14.85546875" style="298" customWidth="1"/>
    <col min="8707" max="8707" width="17" style="298" customWidth="1"/>
    <col min="8708" max="8708" width="9.85546875" style="298" customWidth="1"/>
    <col min="8709" max="8709" width="15.42578125" style="298" customWidth="1"/>
    <col min="8710" max="8710" width="14.140625" style="298" bestFit="1" customWidth="1"/>
    <col min="8711" max="8711" width="14.140625" style="298" customWidth="1"/>
    <col min="8712" max="8712" width="18.42578125" style="298" customWidth="1"/>
    <col min="8713" max="8713" width="19" style="298" customWidth="1"/>
    <col min="8714" max="8714" width="20.140625" style="298" customWidth="1"/>
    <col min="8715" max="8956" width="10.85546875" style="298"/>
    <col min="8957" max="8957" width="8.7109375" style="298" customWidth="1"/>
    <col min="8958" max="8958" width="42.7109375" style="298" customWidth="1"/>
    <col min="8959" max="8960" width="18.85546875" style="298" customWidth="1"/>
    <col min="8961" max="8961" width="10.42578125" style="298" customWidth="1"/>
    <col min="8962" max="8962" width="14.85546875" style="298" customWidth="1"/>
    <col min="8963" max="8963" width="17" style="298" customWidth="1"/>
    <col min="8964" max="8964" width="9.85546875" style="298" customWidth="1"/>
    <col min="8965" max="8965" width="15.42578125" style="298" customWidth="1"/>
    <col min="8966" max="8966" width="14.140625" style="298" bestFit="1" customWidth="1"/>
    <col min="8967" max="8967" width="14.140625" style="298" customWidth="1"/>
    <col min="8968" max="8968" width="18.42578125" style="298" customWidth="1"/>
    <col min="8969" max="8969" width="19" style="298" customWidth="1"/>
    <col min="8970" max="8970" width="20.140625" style="298" customWidth="1"/>
    <col min="8971" max="9212" width="10.85546875" style="298"/>
    <col min="9213" max="9213" width="8.7109375" style="298" customWidth="1"/>
    <col min="9214" max="9214" width="42.7109375" style="298" customWidth="1"/>
    <col min="9215" max="9216" width="18.85546875" style="298" customWidth="1"/>
    <col min="9217" max="9217" width="10.42578125" style="298" customWidth="1"/>
    <col min="9218" max="9218" width="14.85546875" style="298" customWidth="1"/>
    <col min="9219" max="9219" width="17" style="298" customWidth="1"/>
    <col min="9220" max="9220" width="9.85546875" style="298" customWidth="1"/>
    <col min="9221" max="9221" width="15.42578125" style="298" customWidth="1"/>
    <col min="9222" max="9222" width="14.140625" style="298" bestFit="1" customWidth="1"/>
    <col min="9223" max="9223" width="14.140625" style="298" customWidth="1"/>
    <col min="9224" max="9224" width="18.42578125" style="298" customWidth="1"/>
    <col min="9225" max="9225" width="19" style="298" customWidth="1"/>
    <col min="9226" max="9226" width="20.140625" style="298" customWidth="1"/>
    <col min="9227" max="9468" width="10.85546875" style="298"/>
    <col min="9469" max="9469" width="8.7109375" style="298" customWidth="1"/>
    <col min="9470" max="9470" width="42.7109375" style="298" customWidth="1"/>
    <col min="9471" max="9472" width="18.85546875" style="298" customWidth="1"/>
    <col min="9473" max="9473" width="10.42578125" style="298" customWidth="1"/>
    <col min="9474" max="9474" width="14.85546875" style="298" customWidth="1"/>
    <col min="9475" max="9475" width="17" style="298" customWidth="1"/>
    <col min="9476" max="9476" width="9.85546875" style="298" customWidth="1"/>
    <col min="9477" max="9477" width="15.42578125" style="298" customWidth="1"/>
    <col min="9478" max="9478" width="14.140625" style="298" bestFit="1" customWidth="1"/>
    <col min="9479" max="9479" width="14.140625" style="298" customWidth="1"/>
    <col min="9480" max="9480" width="18.42578125" style="298" customWidth="1"/>
    <col min="9481" max="9481" width="19" style="298" customWidth="1"/>
    <col min="9482" max="9482" width="20.140625" style="298" customWidth="1"/>
    <col min="9483" max="9724" width="10.85546875" style="298"/>
    <col min="9725" max="9725" width="8.7109375" style="298" customWidth="1"/>
    <col min="9726" max="9726" width="42.7109375" style="298" customWidth="1"/>
    <col min="9727" max="9728" width="18.85546875" style="298" customWidth="1"/>
    <col min="9729" max="9729" width="10.42578125" style="298" customWidth="1"/>
    <col min="9730" max="9730" width="14.85546875" style="298" customWidth="1"/>
    <col min="9731" max="9731" width="17" style="298" customWidth="1"/>
    <col min="9732" max="9732" width="9.85546875" style="298" customWidth="1"/>
    <col min="9733" max="9733" width="15.42578125" style="298" customWidth="1"/>
    <col min="9734" max="9734" width="14.140625" style="298" bestFit="1" customWidth="1"/>
    <col min="9735" max="9735" width="14.140625" style="298" customWidth="1"/>
    <col min="9736" max="9736" width="18.42578125" style="298" customWidth="1"/>
    <col min="9737" max="9737" width="19" style="298" customWidth="1"/>
    <col min="9738" max="9738" width="20.140625" style="298" customWidth="1"/>
    <col min="9739" max="9980" width="10.85546875" style="298"/>
    <col min="9981" max="9981" width="8.7109375" style="298" customWidth="1"/>
    <col min="9982" max="9982" width="42.7109375" style="298" customWidth="1"/>
    <col min="9983" max="9984" width="18.85546875" style="298" customWidth="1"/>
    <col min="9985" max="9985" width="10.42578125" style="298" customWidth="1"/>
    <col min="9986" max="9986" width="14.85546875" style="298" customWidth="1"/>
    <col min="9987" max="9987" width="17" style="298" customWidth="1"/>
    <col min="9988" max="9988" width="9.85546875" style="298" customWidth="1"/>
    <col min="9989" max="9989" width="15.42578125" style="298" customWidth="1"/>
    <col min="9990" max="9990" width="14.140625" style="298" bestFit="1" customWidth="1"/>
    <col min="9991" max="9991" width="14.140625" style="298" customWidth="1"/>
    <col min="9992" max="9992" width="18.42578125" style="298" customWidth="1"/>
    <col min="9993" max="9993" width="19" style="298" customWidth="1"/>
    <col min="9994" max="9994" width="20.140625" style="298" customWidth="1"/>
    <col min="9995" max="10236" width="10.85546875" style="298"/>
    <col min="10237" max="10237" width="8.7109375" style="298" customWidth="1"/>
    <col min="10238" max="10238" width="42.7109375" style="298" customWidth="1"/>
    <col min="10239" max="10240" width="18.85546875" style="298" customWidth="1"/>
    <col min="10241" max="10241" width="10.42578125" style="298" customWidth="1"/>
    <col min="10242" max="10242" width="14.85546875" style="298" customWidth="1"/>
    <col min="10243" max="10243" width="17" style="298" customWidth="1"/>
    <col min="10244" max="10244" width="9.85546875" style="298" customWidth="1"/>
    <col min="10245" max="10245" width="15.42578125" style="298" customWidth="1"/>
    <col min="10246" max="10246" width="14.140625" style="298" bestFit="1" customWidth="1"/>
    <col min="10247" max="10247" width="14.140625" style="298" customWidth="1"/>
    <col min="10248" max="10248" width="18.42578125" style="298" customWidth="1"/>
    <col min="10249" max="10249" width="19" style="298" customWidth="1"/>
    <col min="10250" max="10250" width="20.140625" style="298" customWidth="1"/>
    <col min="10251" max="10492" width="10.85546875" style="298"/>
    <col min="10493" max="10493" width="8.7109375" style="298" customWidth="1"/>
    <col min="10494" max="10494" width="42.7109375" style="298" customWidth="1"/>
    <col min="10495" max="10496" width="18.85546875" style="298" customWidth="1"/>
    <col min="10497" max="10497" width="10.42578125" style="298" customWidth="1"/>
    <col min="10498" max="10498" width="14.85546875" style="298" customWidth="1"/>
    <col min="10499" max="10499" width="17" style="298" customWidth="1"/>
    <col min="10500" max="10500" width="9.85546875" style="298" customWidth="1"/>
    <col min="10501" max="10501" width="15.42578125" style="298" customWidth="1"/>
    <col min="10502" max="10502" width="14.140625" style="298" bestFit="1" customWidth="1"/>
    <col min="10503" max="10503" width="14.140625" style="298" customWidth="1"/>
    <col min="10504" max="10504" width="18.42578125" style="298" customWidth="1"/>
    <col min="10505" max="10505" width="19" style="298" customWidth="1"/>
    <col min="10506" max="10506" width="20.140625" style="298" customWidth="1"/>
    <col min="10507" max="10748" width="10.85546875" style="298"/>
    <col min="10749" max="10749" width="8.7109375" style="298" customWidth="1"/>
    <col min="10750" max="10750" width="42.7109375" style="298" customWidth="1"/>
    <col min="10751" max="10752" width="18.85546875" style="298" customWidth="1"/>
    <col min="10753" max="10753" width="10.42578125" style="298" customWidth="1"/>
    <col min="10754" max="10754" width="14.85546875" style="298" customWidth="1"/>
    <col min="10755" max="10755" width="17" style="298" customWidth="1"/>
    <col min="10756" max="10756" width="9.85546875" style="298" customWidth="1"/>
    <col min="10757" max="10757" width="15.42578125" style="298" customWidth="1"/>
    <col min="10758" max="10758" width="14.140625" style="298" bestFit="1" customWidth="1"/>
    <col min="10759" max="10759" width="14.140625" style="298" customWidth="1"/>
    <col min="10760" max="10760" width="18.42578125" style="298" customWidth="1"/>
    <col min="10761" max="10761" width="19" style="298" customWidth="1"/>
    <col min="10762" max="10762" width="20.140625" style="298" customWidth="1"/>
    <col min="10763" max="11004" width="10.85546875" style="298"/>
    <col min="11005" max="11005" width="8.7109375" style="298" customWidth="1"/>
    <col min="11006" max="11006" width="42.7109375" style="298" customWidth="1"/>
    <col min="11007" max="11008" width="18.85546875" style="298" customWidth="1"/>
    <col min="11009" max="11009" width="10.42578125" style="298" customWidth="1"/>
    <col min="11010" max="11010" width="14.85546875" style="298" customWidth="1"/>
    <col min="11011" max="11011" width="17" style="298" customWidth="1"/>
    <col min="11012" max="11012" width="9.85546875" style="298" customWidth="1"/>
    <col min="11013" max="11013" width="15.42578125" style="298" customWidth="1"/>
    <col min="11014" max="11014" width="14.140625" style="298" bestFit="1" customWidth="1"/>
    <col min="11015" max="11015" width="14.140625" style="298" customWidth="1"/>
    <col min="11016" max="11016" width="18.42578125" style="298" customWidth="1"/>
    <col min="11017" max="11017" width="19" style="298" customWidth="1"/>
    <col min="11018" max="11018" width="20.140625" style="298" customWidth="1"/>
    <col min="11019" max="11260" width="10.85546875" style="298"/>
    <col min="11261" max="11261" width="8.7109375" style="298" customWidth="1"/>
    <col min="11262" max="11262" width="42.7109375" style="298" customWidth="1"/>
    <col min="11263" max="11264" width="18.85546875" style="298" customWidth="1"/>
    <col min="11265" max="11265" width="10.42578125" style="298" customWidth="1"/>
    <col min="11266" max="11266" width="14.85546875" style="298" customWidth="1"/>
    <col min="11267" max="11267" width="17" style="298" customWidth="1"/>
    <col min="11268" max="11268" width="9.85546875" style="298" customWidth="1"/>
    <col min="11269" max="11269" width="15.42578125" style="298" customWidth="1"/>
    <col min="11270" max="11270" width="14.140625" style="298" bestFit="1" customWidth="1"/>
    <col min="11271" max="11271" width="14.140625" style="298" customWidth="1"/>
    <col min="11272" max="11272" width="18.42578125" style="298" customWidth="1"/>
    <col min="11273" max="11273" width="19" style="298" customWidth="1"/>
    <col min="11274" max="11274" width="20.140625" style="298" customWidth="1"/>
    <col min="11275" max="11516" width="10.85546875" style="298"/>
    <col min="11517" max="11517" width="8.7109375" style="298" customWidth="1"/>
    <col min="11518" max="11518" width="42.7109375" style="298" customWidth="1"/>
    <col min="11519" max="11520" width="18.85546875" style="298" customWidth="1"/>
    <col min="11521" max="11521" width="10.42578125" style="298" customWidth="1"/>
    <col min="11522" max="11522" width="14.85546875" style="298" customWidth="1"/>
    <col min="11523" max="11523" width="17" style="298" customWidth="1"/>
    <col min="11524" max="11524" width="9.85546875" style="298" customWidth="1"/>
    <col min="11525" max="11525" width="15.42578125" style="298" customWidth="1"/>
    <col min="11526" max="11526" width="14.140625" style="298" bestFit="1" customWidth="1"/>
    <col min="11527" max="11527" width="14.140625" style="298" customWidth="1"/>
    <col min="11528" max="11528" width="18.42578125" style="298" customWidth="1"/>
    <col min="11529" max="11529" width="19" style="298" customWidth="1"/>
    <col min="11530" max="11530" width="20.140625" style="298" customWidth="1"/>
    <col min="11531" max="11772" width="10.85546875" style="298"/>
    <col min="11773" max="11773" width="8.7109375" style="298" customWidth="1"/>
    <col min="11774" max="11774" width="42.7109375" style="298" customWidth="1"/>
    <col min="11775" max="11776" width="18.85546875" style="298" customWidth="1"/>
    <col min="11777" max="11777" width="10.42578125" style="298" customWidth="1"/>
    <col min="11778" max="11778" width="14.85546875" style="298" customWidth="1"/>
    <col min="11779" max="11779" width="17" style="298" customWidth="1"/>
    <col min="11780" max="11780" width="9.85546875" style="298" customWidth="1"/>
    <col min="11781" max="11781" width="15.42578125" style="298" customWidth="1"/>
    <col min="11782" max="11782" width="14.140625" style="298" bestFit="1" customWidth="1"/>
    <col min="11783" max="11783" width="14.140625" style="298" customWidth="1"/>
    <col min="11784" max="11784" width="18.42578125" style="298" customWidth="1"/>
    <col min="11785" max="11785" width="19" style="298" customWidth="1"/>
    <col min="11786" max="11786" width="20.140625" style="298" customWidth="1"/>
    <col min="11787" max="12028" width="10.85546875" style="298"/>
    <col min="12029" max="12029" width="8.7109375" style="298" customWidth="1"/>
    <col min="12030" max="12030" width="42.7109375" style="298" customWidth="1"/>
    <col min="12031" max="12032" width="18.85546875" style="298" customWidth="1"/>
    <col min="12033" max="12033" width="10.42578125" style="298" customWidth="1"/>
    <col min="12034" max="12034" width="14.85546875" style="298" customWidth="1"/>
    <col min="12035" max="12035" width="17" style="298" customWidth="1"/>
    <col min="12036" max="12036" width="9.85546875" style="298" customWidth="1"/>
    <col min="12037" max="12037" width="15.42578125" style="298" customWidth="1"/>
    <col min="12038" max="12038" width="14.140625" style="298" bestFit="1" customWidth="1"/>
    <col min="12039" max="12039" width="14.140625" style="298" customWidth="1"/>
    <col min="12040" max="12040" width="18.42578125" style="298" customWidth="1"/>
    <col min="12041" max="12041" width="19" style="298" customWidth="1"/>
    <col min="12042" max="12042" width="20.140625" style="298" customWidth="1"/>
    <col min="12043" max="12284" width="10.85546875" style="298"/>
    <col min="12285" max="12285" width="8.7109375" style="298" customWidth="1"/>
    <col min="12286" max="12286" width="42.7109375" style="298" customWidth="1"/>
    <col min="12287" max="12288" width="18.85546875" style="298" customWidth="1"/>
    <col min="12289" max="12289" width="10.42578125" style="298" customWidth="1"/>
    <col min="12290" max="12290" width="14.85546875" style="298" customWidth="1"/>
    <col min="12291" max="12291" width="17" style="298" customWidth="1"/>
    <col min="12292" max="12292" width="9.85546875" style="298" customWidth="1"/>
    <col min="12293" max="12293" width="15.42578125" style="298" customWidth="1"/>
    <col min="12294" max="12294" width="14.140625" style="298" bestFit="1" customWidth="1"/>
    <col min="12295" max="12295" width="14.140625" style="298" customWidth="1"/>
    <col min="12296" max="12296" width="18.42578125" style="298" customWidth="1"/>
    <col min="12297" max="12297" width="19" style="298" customWidth="1"/>
    <col min="12298" max="12298" width="20.140625" style="298" customWidth="1"/>
    <col min="12299" max="12540" width="10.85546875" style="298"/>
    <col min="12541" max="12541" width="8.7109375" style="298" customWidth="1"/>
    <col min="12542" max="12542" width="42.7109375" style="298" customWidth="1"/>
    <col min="12543" max="12544" width="18.85546875" style="298" customWidth="1"/>
    <col min="12545" max="12545" width="10.42578125" style="298" customWidth="1"/>
    <col min="12546" max="12546" width="14.85546875" style="298" customWidth="1"/>
    <col min="12547" max="12547" width="17" style="298" customWidth="1"/>
    <col min="12548" max="12548" width="9.85546875" style="298" customWidth="1"/>
    <col min="12549" max="12549" width="15.42578125" style="298" customWidth="1"/>
    <col min="12550" max="12550" width="14.140625" style="298" bestFit="1" customWidth="1"/>
    <col min="12551" max="12551" width="14.140625" style="298" customWidth="1"/>
    <col min="12552" max="12552" width="18.42578125" style="298" customWidth="1"/>
    <col min="12553" max="12553" width="19" style="298" customWidth="1"/>
    <col min="12554" max="12554" width="20.140625" style="298" customWidth="1"/>
    <col min="12555" max="12796" width="10.85546875" style="298"/>
    <col min="12797" max="12797" width="8.7109375" style="298" customWidth="1"/>
    <col min="12798" max="12798" width="42.7109375" style="298" customWidth="1"/>
    <col min="12799" max="12800" width="18.85546875" style="298" customWidth="1"/>
    <col min="12801" max="12801" width="10.42578125" style="298" customWidth="1"/>
    <col min="12802" max="12802" width="14.85546875" style="298" customWidth="1"/>
    <col min="12803" max="12803" width="17" style="298" customWidth="1"/>
    <col min="12804" max="12804" width="9.85546875" style="298" customWidth="1"/>
    <col min="12805" max="12805" width="15.42578125" style="298" customWidth="1"/>
    <col min="12806" max="12806" width="14.140625" style="298" bestFit="1" customWidth="1"/>
    <col min="12807" max="12807" width="14.140625" style="298" customWidth="1"/>
    <col min="12808" max="12808" width="18.42578125" style="298" customWidth="1"/>
    <col min="12809" max="12809" width="19" style="298" customWidth="1"/>
    <col min="12810" max="12810" width="20.140625" style="298" customWidth="1"/>
    <col min="12811" max="13052" width="10.85546875" style="298"/>
    <col min="13053" max="13053" width="8.7109375" style="298" customWidth="1"/>
    <col min="13054" max="13054" width="42.7109375" style="298" customWidth="1"/>
    <col min="13055" max="13056" width="18.85546875" style="298" customWidth="1"/>
    <col min="13057" max="13057" width="10.42578125" style="298" customWidth="1"/>
    <col min="13058" max="13058" width="14.85546875" style="298" customWidth="1"/>
    <col min="13059" max="13059" width="17" style="298" customWidth="1"/>
    <col min="13060" max="13060" width="9.85546875" style="298" customWidth="1"/>
    <col min="13061" max="13061" width="15.42578125" style="298" customWidth="1"/>
    <col min="13062" max="13062" width="14.140625" style="298" bestFit="1" customWidth="1"/>
    <col min="13063" max="13063" width="14.140625" style="298" customWidth="1"/>
    <col min="13064" max="13064" width="18.42578125" style="298" customWidth="1"/>
    <col min="13065" max="13065" width="19" style="298" customWidth="1"/>
    <col min="13066" max="13066" width="20.140625" style="298" customWidth="1"/>
    <col min="13067" max="13308" width="10.85546875" style="298"/>
    <col min="13309" max="13309" width="8.7109375" style="298" customWidth="1"/>
    <col min="13310" max="13310" width="42.7109375" style="298" customWidth="1"/>
    <col min="13311" max="13312" width="18.85546875" style="298" customWidth="1"/>
    <col min="13313" max="13313" width="10.42578125" style="298" customWidth="1"/>
    <col min="13314" max="13314" width="14.85546875" style="298" customWidth="1"/>
    <col min="13315" max="13315" width="17" style="298" customWidth="1"/>
    <col min="13316" max="13316" width="9.85546875" style="298" customWidth="1"/>
    <col min="13317" max="13317" width="15.42578125" style="298" customWidth="1"/>
    <col min="13318" max="13318" width="14.140625" style="298" bestFit="1" customWidth="1"/>
    <col min="13319" max="13319" width="14.140625" style="298" customWidth="1"/>
    <col min="13320" max="13320" width="18.42578125" style="298" customWidth="1"/>
    <col min="13321" max="13321" width="19" style="298" customWidth="1"/>
    <col min="13322" max="13322" width="20.140625" style="298" customWidth="1"/>
    <col min="13323" max="13564" width="10.85546875" style="298"/>
    <col min="13565" max="13565" width="8.7109375" style="298" customWidth="1"/>
    <col min="13566" max="13566" width="42.7109375" style="298" customWidth="1"/>
    <col min="13567" max="13568" width="18.85546875" style="298" customWidth="1"/>
    <col min="13569" max="13569" width="10.42578125" style="298" customWidth="1"/>
    <col min="13570" max="13570" width="14.85546875" style="298" customWidth="1"/>
    <col min="13571" max="13571" width="17" style="298" customWidth="1"/>
    <col min="13572" max="13572" width="9.85546875" style="298" customWidth="1"/>
    <col min="13573" max="13573" width="15.42578125" style="298" customWidth="1"/>
    <col min="13574" max="13574" width="14.140625" style="298" bestFit="1" customWidth="1"/>
    <col min="13575" max="13575" width="14.140625" style="298" customWidth="1"/>
    <col min="13576" max="13576" width="18.42578125" style="298" customWidth="1"/>
    <col min="13577" max="13577" width="19" style="298" customWidth="1"/>
    <col min="13578" max="13578" width="20.140625" style="298" customWidth="1"/>
    <col min="13579" max="13820" width="10.85546875" style="298"/>
    <col min="13821" max="13821" width="8.7109375" style="298" customWidth="1"/>
    <col min="13822" max="13822" width="42.7109375" style="298" customWidth="1"/>
    <col min="13823" max="13824" width="18.85546875" style="298" customWidth="1"/>
    <col min="13825" max="13825" width="10.42578125" style="298" customWidth="1"/>
    <col min="13826" max="13826" width="14.85546875" style="298" customWidth="1"/>
    <col min="13827" max="13827" width="17" style="298" customWidth="1"/>
    <col min="13828" max="13828" width="9.85546875" style="298" customWidth="1"/>
    <col min="13829" max="13829" width="15.42578125" style="298" customWidth="1"/>
    <col min="13830" max="13830" width="14.140625" style="298" bestFit="1" customWidth="1"/>
    <col min="13831" max="13831" width="14.140625" style="298" customWidth="1"/>
    <col min="13832" max="13832" width="18.42578125" style="298" customWidth="1"/>
    <col min="13833" max="13833" width="19" style="298" customWidth="1"/>
    <col min="13834" max="13834" width="20.140625" style="298" customWidth="1"/>
    <col min="13835" max="14076" width="10.85546875" style="298"/>
    <col min="14077" max="14077" width="8.7109375" style="298" customWidth="1"/>
    <col min="14078" max="14078" width="42.7109375" style="298" customWidth="1"/>
    <col min="14079" max="14080" width="18.85546875" style="298" customWidth="1"/>
    <col min="14081" max="14081" width="10.42578125" style="298" customWidth="1"/>
    <col min="14082" max="14082" width="14.85546875" style="298" customWidth="1"/>
    <col min="14083" max="14083" width="17" style="298" customWidth="1"/>
    <col min="14084" max="14084" width="9.85546875" style="298" customWidth="1"/>
    <col min="14085" max="14085" width="15.42578125" style="298" customWidth="1"/>
    <col min="14086" max="14086" width="14.140625" style="298" bestFit="1" customWidth="1"/>
    <col min="14087" max="14087" width="14.140625" style="298" customWidth="1"/>
    <col min="14088" max="14088" width="18.42578125" style="298" customWidth="1"/>
    <col min="14089" max="14089" width="19" style="298" customWidth="1"/>
    <col min="14090" max="14090" width="20.140625" style="298" customWidth="1"/>
    <col min="14091" max="14332" width="10.85546875" style="298"/>
    <col min="14333" max="14333" width="8.7109375" style="298" customWidth="1"/>
    <col min="14334" max="14334" width="42.7109375" style="298" customWidth="1"/>
    <col min="14335" max="14336" width="18.85546875" style="298" customWidth="1"/>
    <col min="14337" max="14337" width="10.42578125" style="298" customWidth="1"/>
    <col min="14338" max="14338" width="14.85546875" style="298" customWidth="1"/>
    <col min="14339" max="14339" width="17" style="298" customWidth="1"/>
    <col min="14340" max="14340" width="9.85546875" style="298" customWidth="1"/>
    <col min="14341" max="14341" width="15.42578125" style="298" customWidth="1"/>
    <col min="14342" max="14342" width="14.140625" style="298" bestFit="1" customWidth="1"/>
    <col min="14343" max="14343" width="14.140625" style="298" customWidth="1"/>
    <col min="14344" max="14344" width="18.42578125" style="298" customWidth="1"/>
    <col min="14345" max="14345" width="19" style="298" customWidth="1"/>
    <col min="14346" max="14346" width="20.140625" style="298" customWidth="1"/>
    <col min="14347" max="14588" width="10.85546875" style="298"/>
    <col min="14589" max="14589" width="8.7109375" style="298" customWidth="1"/>
    <col min="14590" max="14590" width="42.7109375" style="298" customWidth="1"/>
    <col min="14591" max="14592" width="18.85546875" style="298" customWidth="1"/>
    <col min="14593" max="14593" width="10.42578125" style="298" customWidth="1"/>
    <col min="14594" max="14594" width="14.85546875" style="298" customWidth="1"/>
    <col min="14595" max="14595" width="17" style="298" customWidth="1"/>
    <col min="14596" max="14596" width="9.85546875" style="298" customWidth="1"/>
    <col min="14597" max="14597" width="15.42578125" style="298" customWidth="1"/>
    <col min="14598" max="14598" width="14.140625" style="298" bestFit="1" customWidth="1"/>
    <col min="14599" max="14599" width="14.140625" style="298" customWidth="1"/>
    <col min="14600" max="14600" width="18.42578125" style="298" customWidth="1"/>
    <col min="14601" max="14601" width="19" style="298" customWidth="1"/>
    <col min="14602" max="14602" width="20.140625" style="298" customWidth="1"/>
    <col min="14603" max="14844" width="10.85546875" style="298"/>
    <col min="14845" max="14845" width="8.7109375" style="298" customWidth="1"/>
    <col min="14846" max="14846" width="42.7109375" style="298" customWidth="1"/>
    <col min="14847" max="14848" width="18.85546875" style="298" customWidth="1"/>
    <col min="14849" max="14849" width="10.42578125" style="298" customWidth="1"/>
    <col min="14850" max="14850" width="14.85546875" style="298" customWidth="1"/>
    <col min="14851" max="14851" width="17" style="298" customWidth="1"/>
    <col min="14852" max="14852" width="9.85546875" style="298" customWidth="1"/>
    <col min="14853" max="14853" width="15.42578125" style="298" customWidth="1"/>
    <col min="14854" max="14854" width="14.140625" style="298" bestFit="1" customWidth="1"/>
    <col min="14855" max="14855" width="14.140625" style="298" customWidth="1"/>
    <col min="14856" max="14856" width="18.42578125" style="298" customWidth="1"/>
    <col min="14857" max="14857" width="19" style="298" customWidth="1"/>
    <col min="14858" max="14858" width="20.140625" style="298" customWidth="1"/>
    <col min="14859" max="15100" width="10.85546875" style="298"/>
    <col min="15101" max="15101" width="8.7109375" style="298" customWidth="1"/>
    <col min="15102" max="15102" width="42.7109375" style="298" customWidth="1"/>
    <col min="15103" max="15104" width="18.85546875" style="298" customWidth="1"/>
    <col min="15105" max="15105" width="10.42578125" style="298" customWidth="1"/>
    <col min="15106" max="15106" width="14.85546875" style="298" customWidth="1"/>
    <col min="15107" max="15107" width="17" style="298" customWidth="1"/>
    <col min="15108" max="15108" width="9.85546875" style="298" customWidth="1"/>
    <col min="15109" max="15109" width="15.42578125" style="298" customWidth="1"/>
    <col min="15110" max="15110" width="14.140625" style="298" bestFit="1" customWidth="1"/>
    <col min="15111" max="15111" width="14.140625" style="298" customWidth="1"/>
    <col min="15112" max="15112" width="18.42578125" style="298" customWidth="1"/>
    <col min="15113" max="15113" width="19" style="298" customWidth="1"/>
    <col min="15114" max="15114" width="20.140625" style="298" customWidth="1"/>
    <col min="15115" max="15356" width="10.85546875" style="298"/>
    <col min="15357" max="15357" width="8.7109375" style="298" customWidth="1"/>
    <col min="15358" max="15358" width="42.7109375" style="298" customWidth="1"/>
    <col min="15359" max="15360" width="18.85546875" style="298" customWidth="1"/>
    <col min="15361" max="15361" width="10.42578125" style="298" customWidth="1"/>
    <col min="15362" max="15362" width="14.85546875" style="298" customWidth="1"/>
    <col min="15363" max="15363" width="17" style="298" customWidth="1"/>
    <col min="15364" max="15364" width="9.85546875" style="298" customWidth="1"/>
    <col min="15365" max="15365" width="15.42578125" style="298" customWidth="1"/>
    <col min="15366" max="15366" width="14.140625" style="298" bestFit="1" customWidth="1"/>
    <col min="15367" max="15367" width="14.140625" style="298" customWidth="1"/>
    <col min="15368" max="15368" width="18.42578125" style="298" customWidth="1"/>
    <col min="15369" max="15369" width="19" style="298" customWidth="1"/>
    <col min="15370" max="15370" width="20.140625" style="298" customWidth="1"/>
    <col min="15371" max="15612" width="10.85546875" style="298"/>
    <col min="15613" max="15613" width="8.7109375" style="298" customWidth="1"/>
    <col min="15614" max="15614" width="42.7109375" style="298" customWidth="1"/>
    <col min="15615" max="15616" width="18.85546875" style="298" customWidth="1"/>
    <col min="15617" max="15617" width="10.42578125" style="298" customWidth="1"/>
    <col min="15618" max="15618" width="14.85546875" style="298" customWidth="1"/>
    <col min="15619" max="15619" width="17" style="298" customWidth="1"/>
    <col min="15620" max="15620" width="9.85546875" style="298" customWidth="1"/>
    <col min="15621" max="15621" width="15.42578125" style="298" customWidth="1"/>
    <col min="15622" max="15622" width="14.140625" style="298" bestFit="1" customWidth="1"/>
    <col min="15623" max="15623" width="14.140625" style="298" customWidth="1"/>
    <col min="15624" max="15624" width="18.42578125" style="298" customWidth="1"/>
    <col min="15625" max="15625" width="19" style="298" customWidth="1"/>
    <col min="15626" max="15626" width="20.140625" style="298" customWidth="1"/>
    <col min="15627" max="15868" width="10.85546875" style="298"/>
    <col min="15869" max="15869" width="8.7109375" style="298" customWidth="1"/>
    <col min="15870" max="15870" width="42.7109375" style="298" customWidth="1"/>
    <col min="15871" max="15872" width="18.85546875" style="298" customWidth="1"/>
    <col min="15873" max="15873" width="10.42578125" style="298" customWidth="1"/>
    <col min="15874" max="15874" width="14.85546875" style="298" customWidth="1"/>
    <col min="15875" max="15875" width="17" style="298" customWidth="1"/>
    <col min="15876" max="15876" width="9.85546875" style="298" customWidth="1"/>
    <col min="15877" max="15877" width="15.42578125" style="298" customWidth="1"/>
    <col min="15878" max="15878" width="14.140625" style="298" bestFit="1" customWidth="1"/>
    <col min="15879" max="15879" width="14.140625" style="298" customWidth="1"/>
    <col min="15880" max="15880" width="18.42578125" style="298" customWidth="1"/>
    <col min="15881" max="15881" width="19" style="298" customWidth="1"/>
    <col min="15882" max="15882" width="20.140625" style="298" customWidth="1"/>
    <col min="15883" max="16124" width="10.85546875" style="298"/>
    <col min="16125" max="16125" width="8.7109375" style="298" customWidth="1"/>
    <col min="16126" max="16126" width="42.7109375" style="298" customWidth="1"/>
    <col min="16127" max="16128" width="18.85546875" style="298" customWidth="1"/>
    <col min="16129" max="16129" width="10.42578125" style="298" customWidth="1"/>
    <col min="16130" max="16130" width="14.85546875" style="298" customWidth="1"/>
    <col min="16131" max="16131" width="17" style="298" customWidth="1"/>
    <col min="16132" max="16132" width="9.85546875" style="298" customWidth="1"/>
    <col min="16133" max="16133" width="15.42578125" style="298" customWidth="1"/>
    <col min="16134" max="16134" width="14.140625" style="298" bestFit="1" customWidth="1"/>
    <col min="16135" max="16135" width="14.140625" style="298" customWidth="1"/>
    <col min="16136" max="16136" width="18.42578125" style="298" customWidth="1"/>
    <col min="16137" max="16137" width="19" style="298" customWidth="1"/>
    <col min="16138" max="16138" width="20.140625" style="298" customWidth="1"/>
    <col min="16139" max="16384" width="10.85546875" style="298"/>
  </cols>
  <sheetData>
    <row r="1" spans="1:11" s="289" customFormat="1" ht="45">
      <c r="A1" s="283" t="s">
        <v>3</v>
      </c>
      <c r="B1" s="283" t="s">
        <v>4</v>
      </c>
      <c r="C1" s="283" t="s">
        <v>6</v>
      </c>
      <c r="D1" s="284" t="s">
        <v>5</v>
      </c>
      <c r="E1" s="285" t="s">
        <v>377</v>
      </c>
      <c r="F1" s="285" t="s">
        <v>378</v>
      </c>
      <c r="G1" s="286" t="s">
        <v>379</v>
      </c>
      <c r="H1" s="287" t="s">
        <v>15</v>
      </c>
      <c r="I1" s="283" t="s">
        <v>380</v>
      </c>
      <c r="J1" s="283" t="s">
        <v>360</v>
      </c>
      <c r="K1" s="288"/>
    </row>
    <row r="2" spans="1:11">
      <c r="A2" s="290">
        <v>1</v>
      </c>
      <c r="B2" s="291" t="s">
        <v>31</v>
      </c>
      <c r="C2" s="291" t="s">
        <v>303</v>
      </c>
      <c r="D2" s="292">
        <v>4</v>
      </c>
      <c r="E2" s="293"/>
      <c r="F2" s="294"/>
      <c r="G2" s="295"/>
      <c r="H2" s="296">
        <v>0</v>
      </c>
      <c r="I2" s="297"/>
      <c r="J2" s="290"/>
    </row>
    <row r="3" spans="1:11">
      <c r="A3" s="290">
        <v>2</v>
      </c>
      <c r="B3" s="291" t="s">
        <v>32</v>
      </c>
      <c r="C3" s="291" t="s">
        <v>304</v>
      </c>
      <c r="D3" s="292">
        <v>40</v>
      </c>
      <c r="E3" s="293">
        <v>45.72</v>
      </c>
      <c r="F3" s="294">
        <v>7.3151999999999999</v>
      </c>
      <c r="G3" s="295">
        <v>53.035199999999996</v>
      </c>
      <c r="H3" s="296">
        <v>212140.79999999999</v>
      </c>
      <c r="I3" s="297" t="s">
        <v>637</v>
      </c>
      <c r="J3" s="290" t="s">
        <v>1101</v>
      </c>
    </row>
    <row r="4" spans="1:11">
      <c r="A4" s="290">
        <v>3</v>
      </c>
      <c r="B4" s="291" t="s">
        <v>33</v>
      </c>
      <c r="C4" s="291" t="s">
        <v>304</v>
      </c>
      <c r="D4" s="292">
        <v>8</v>
      </c>
      <c r="E4" s="293">
        <v>71.430000000000007</v>
      </c>
      <c r="F4" s="294">
        <v>11.428800000000001</v>
      </c>
      <c r="G4" s="295">
        <v>82.858800000000002</v>
      </c>
      <c r="H4" s="296">
        <v>66287.040000000008</v>
      </c>
      <c r="I4" s="297" t="s">
        <v>383</v>
      </c>
      <c r="J4" s="290" t="s">
        <v>1102</v>
      </c>
    </row>
    <row r="5" spans="1:11">
      <c r="A5" s="290">
        <v>4</v>
      </c>
      <c r="B5" s="291" t="s">
        <v>34</v>
      </c>
      <c r="C5" s="291" t="s">
        <v>304</v>
      </c>
      <c r="D5" s="292">
        <v>8</v>
      </c>
      <c r="E5" s="293">
        <v>51.43</v>
      </c>
      <c r="F5" s="294">
        <v>8.2287999999999997</v>
      </c>
      <c r="G5" s="295">
        <v>59.658799999999999</v>
      </c>
      <c r="H5" s="296">
        <v>47727.040000000001</v>
      </c>
      <c r="I5" s="297" t="s">
        <v>637</v>
      </c>
      <c r="J5" s="290" t="s">
        <v>1103</v>
      </c>
    </row>
    <row r="6" spans="1:11">
      <c r="A6" s="290">
        <v>5</v>
      </c>
      <c r="B6" s="291" t="s">
        <v>35</v>
      </c>
      <c r="C6" s="291" t="s">
        <v>304</v>
      </c>
      <c r="D6" s="292">
        <v>8</v>
      </c>
      <c r="E6" s="293">
        <v>67.14</v>
      </c>
      <c r="F6" s="294">
        <v>10.7424</v>
      </c>
      <c r="G6" s="295">
        <v>77.882400000000004</v>
      </c>
      <c r="H6" s="296">
        <v>62305.920000000006</v>
      </c>
      <c r="I6" s="297" t="s">
        <v>367</v>
      </c>
      <c r="J6" s="290" t="s">
        <v>1104</v>
      </c>
    </row>
    <row r="7" spans="1:11">
      <c r="A7" s="290">
        <v>6</v>
      </c>
      <c r="B7" s="291" t="s">
        <v>36</v>
      </c>
      <c r="C7" s="291" t="s">
        <v>304</v>
      </c>
      <c r="D7" s="292">
        <v>8</v>
      </c>
      <c r="E7" s="293">
        <v>48.57</v>
      </c>
      <c r="F7" s="294">
        <v>7.7712000000000003</v>
      </c>
      <c r="G7" s="295">
        <v>56.341200000000001</v>
      </c>
      <c r="H7" s="296">
        <v>45072.959999999999</v>
      </c>
      <c r="I7" s="297" t="s">
        <v>637</v>
      </c>
      <c r="J7" s="290" t="s">
        <v>1101</v>
      </c>
    </row>
    <row r="8" spans="1:11">
      <c r="A8" s="290">
        <v>7</v>
      </c>
      <c r="B8" s="291" t="s">
        <v>37</v>
      </c>
      <c r="C8" s="291" t="s">
        <v>304</v>
      </c>
      <c r="D8" s="292">
        <v>16</v>
      </c>
      <c r="E8" s="293"/>
      <c r="F8" s="294"/>
      <c r="G8" s="295"/>
      <c r="H8" s="296"/>
      <c r="I8" s="297"/>
      <c r="J8" s="290"/>
    </row>
    <row r="9" spans="1:11">
      <c r="A9" s="290">
        <v>8</v>
      </c>
      <c r="B9" s="291" t="s">
        <v>38</v>
      </c>
      <c r="C9" s="291" t="s">
        <v>304</v>
      </c>
      <c r="D9" s="292">
        <v>8</v>
      </c>
      <c r="E9" s="293">
        <v>51.43</v>
      </c>
      <c r="F9" s="294">
        <v>8.2287999999999997</v>
      </c>
      <c r="G9" s="295">
        <v>59.658799999999999</v>
      </c>
      <c r="H9" s="296">
        <v>47727.040000000001</v>
      </c>
      <c r="I9" s="297" t="s">
        <v>637</v>
      </c>
      <c r="J9" s="290" t="s">
        <v>1101</v>
      </c>
    </row>
    <row r="10" spans="1:11">
      <c r="A10" s="290">
        <v>9</v>
      </c>
      <c r="B10" s="291" t="s">
        <v>39</v>
      </c>
      <c r="C10" s="291" t="s">
        <v>304</v>
      </c>
      <c r="D10" s="292">
        <v>4</v>
      </c>
      <c r="E10" s="293">
        <v>79.290000000000006</v>
      </c>
      <c r="F10" s="294">
        <v>12.686400000000001</v>
      </c>
      <c r="G10" s="295">
        <v>91.976400000000012</v>
      </c>
      <c r="H10" s="296">
        <v>36790.560000000005</v>
      </c>
      <c r="I10" s="297" t="s">
        <v>383</v>
      </c>
      <c r="J10" s="290" t="s">
        <v>541</v>
      </c>
    </row>
    <row r="11" spans="1:11">
      <c r="A11" s="290">
        <v>10</v>
      </c>
      <c r="B11" s="291" t="s">
        <v>40</v>
      </c>
      <c r="C11" s="291" t="s">
        <v>304</v>
      </c>
      <c r="D11" s="292">
        <v>8</v>
      </c>
      <c r="E11" s="293">
        <v>71</v>
      </c>
      <c r="F11" s="294">
        <v>11</v>
      </c>
      <c r="G11" s="295">
        <v>82</v>
      </c>
      <c r="H11" s="296">
        <v>65600</v>
      </c>
      <c r="I11" s="297" t="s">
        <v>438</v>
      </c>
      <c r="J11" s="290" t="s">
        <v>1105</v>
      </c>
    </row>
    <row r="12" spans="1:11">
      <c r="A12" s="290">
        <v>11</v>
      </c>
      <c r="B12" s="291" t="s">
        <v>41</v>
      </c>
      <c r="C12" s="291" t="s">
        <v>304</v>
      </c>
      <c r="D12" s="292">
        <v>8</v>
      </c>
      <c r="E12" s="293">
        <v>51.43</v>
      </c>
      <c r="F12" s="294">
        <v>8.2287999999999997</v>
      </c>
      <c r="G12" s="295">
        <v>59.658799999999999</v>
      </c>
      <c r="H12" s="296">
        <v>47727.040000000001</v>
      </c>
      <c r="I12" s="297" t="s">
        <v>637</v>
      </c>
      <c r="J12" s="290" t="s">
        <v>436</v>
      </c>
    </row>
    <row r="13" spans="1:11">
      <c r="A13" s="290">
        <v>12</v>
      </c>
      <c r="B13" s="291" t="s">
        <v>42</v>
      </c>
      <c r="C13" s="291" t="s">
        <v>304</v>
      </c>
      <c r="D13" s="292">
        <v>68</v>
      </c>
      <c r="E13" s="293">
        <v>48.57</v>
      </c>
      <c r="F13" s="294">
        <v>7.7712000000000003</v>
      </c>
      <c r="G13" s="295">
        <v>56.341200000000001</v>
      </c>
      <c r="H13" s="296">
        <v>383120.16000000003</v>
      </c>
      <c r="I13" s="297" t="s">
        <v>637</v>
      </c>
      <c r="J13" s="290" t="s">
        <v>1106</v>
      </c>
    </row>
    <row r="14" spans="1:11">
      <c r="A14" s="290">
        <v>13</v>
      </c>
      <c r="B14" s="291" t="s">
        <v>43</v>
      </c>
      <c r="C14" s="291" t="s">
        <v>304</v>
      </c>
      <c r="D14" s="292">
        <v>8</v>
      </c>
      <c r="E14" s="293">
        <v>48.57</v>
      </c>
      <c r="F14" s="294">
        <v>7.7712000000000003</v>
      </c>
      <c r="G14" s="295">
        <v>56.341200000000001</v>
      </c>
      <c r="H14" s="296">
        <v>45072.959999999999</v>
      </c>
      <c r="I14" s="297" t="s">
        <v>637</v>
      </c>
      <c r="J14" s="290" t="s">
        <v>1107</v>
      </c>
    </row>
    <row r="15" spans="1:11">
      <c r="A15" s="290">
        <v>14</v>
      </c>
      <c r="B15" s="291" t="s">
        <v>44</v>
      </c>
      <c r="C15" s="291" t="s">
        <v>304</v>
      </c>
      <c r="D15" s="292">
        <v>8</v>
      </c>
      <c r="E15" s="293">
        <v>68.569999999999993</v>
      </c>
      <c r="F15" s="294">
        <v>10.9712</v>
      </c>
      <c r="G15" s="295">
        <v>79.541199999999989</v>
      </c>
      <c r="H15" s="296">
        <v>63632.959999999992</v>
      </c>
      <c r="I15" s="297" t="s">
        <v>367</v>
      </c>
      <c r="J15" s="290" t="s">
        <v>1108</v>
      </c>
    </row>
    <row r="16" spans="1:11" ht="30">
      <c r="A16" s="290">
        <v>15</v>
      </c>
      <c r="B16" s="291" t="s">
        <v>47</v>
      </c>
      <c r="C16" s="291" t="s">
        <v>304</v>
      </c>
      <c r="D16" s="292">
        <v>2</v>
      </c>
      <c r="E16" s="293"/>
      <c r="F16" s="294"/>
      <c r="G16" s="295"/>
      <c r="H16" s="296">
        <v>0</v>
      </c>
      <c r="I16" s="297"/>
      <c r="J16" s="290"/>
    </row>
    <row r="17" spans="1:10" ht="30">
      <c r="A17" s="290">
        <v>16</v>
      </c>
      <c r="B17" s="291" t="s">
        <v>45</v>
      </c>
      <c r="C17" s="291" t="s">
        <v>305</v>
      </c>
      <c r="D17" s="292">
        <v>8</v>
      </c>
      <c r="E17" s="293">
        <v>138.57</v>
      </c>
      <c r="F17" s="294">
        <v>22.171199999999999</v>
      </c>
      <c r="G17" s="295">
        <v>160.74119999999999</v>
      </c>
      <c r="H17" s="296">
        <v>1285.9295999999999</v>
      </c>
      <c r="I17" s="297" t="s">
        <v>368</v>
      </c>
      <c r="J17" s="290" t="s">
        <v>1109</v>
      </c>
    </row>
    <row r="18" spans="1:10" ht="30">
      <c r="A18" s="290">
        <v>17</v>
      </c>
      <c r="B18" s="291" t="s">
        <v>46</v>
      </c>
      <c r="C18" s="291" t="s">
        <v>305</v>
      </c>
      <c r="D18" s="292">
        <v>4</v>
      </c>
      <c r="E18" s="293">
        <v>13467</v>
      </c>
      <c r="F18" s="294">
        <v>2154.7200000000003</v>
      </c>
      <c r="G18" s="295">
        <v>15621.720000000001</v>
      </c>
      <c r="H18" s="296">
        <v>62486.880000000005</v>
      </c>
      <c r="I18" s="297" t="s">
        <v>1110</v>
      </c>
      <c r="J18" s="290" t="s">
        <v>386</v>
      </c>
    </row>
    <row r="19" spans="1:10">
      <c r="A19" s="290">
        <v>18</v>
      </c>
      <c r="B19" s="291" t="s">
        <v>48</v>
      </c>
      <c r="C19" s="291" t="s">
        <v>306</v>
      </c>
      <c r="D19" s="292">
        <v>248</v>
      </c>
      <c r="E19" s="293">
        <v>2714</v>
      </c>
      <c r="F19" s="294"/>
      <c r="G19" s="295">
        <v>2714</v>
      </c>
      <c r="H19" s="296">
        <v>673072</v>
      </c>
      <c r="I19" s="297" t="s">
        <v>363</v>
      </c>
      <c r="J19" s="290" t="s">
        <v>1111</v>
      </c>
    </row>
    <row r="20" spans="1:10">
      <c r="A20" s="290">
        <v>19</v>
      </c>
      <c r="B20" s="291" t="s">
        <v>49</v>
      </c>
      <c r="C20" s="291" t="s">
        <v>307</v>
      </c>
      <c r="D20" s="292">
        <v>4</v>
      </c>
      <c r="E20" s="293"/>
      <c r="F20" s="294"/>
      <c r="G20" s="295"/>
      <c r="H20" s="296">
        <v>0</v>
      </c>
      <c r="I20" s="297"/>
      <c r="J20" s="290"/>
    </row>
    <row r="21" spans="1:10" s="301" customFormat="1">
      <c r="A21" s="290">
        <v>20</v>
      </c>
      <c r="B21" s="291" t="s">
        <v>50</v>
      </c>
      <c r="C21" s="291" t="s">
        <v>308</v>
      </c>
      <c r="D21" s="292">
        <v>120</v>
      </c>
      <c r="E21" s="293">
        <v>8286</v>
      </c>
      <c r="F21" s="294"/>
      <c r="G21" s="295">
        <v>8286</v>
      </c>
      <c r="H21" s="296">
        <v>994320</v>
      </c>
      <c r="I21" s="299" t="s">
        <v>489</v>
      </c>
      <c r="J21" s="300" t="s">
        <v>638</v>
      </c>
    </row>
    <row r="22" spans="1:10">
      <c r="A22" s="290">
        <v>21</v>
      </c>
      <c r="B22" s="291" t="s">
        <v>51</v>
      </c>
      <c r="C22" s="291" t="s">
        <v>305</v>
      </c>
      <c r="D22" s="292">
        <v>8000</v>
      </c>
      <c r="E22" s="293">
        <v>25.71</v>
      </c>
      <c r="F22" s="294">
        <v>4.1135999999999999</v>
      </c>
      <c r="G22" s="295">
        <v>29.823599999999999</v>
      </c>
      <c r="H22" s="296">
        <v>238588.79999999999</v>
      </c>
      <c r="I22" s="297" t="s">
        <v>490</v>
      </c>
      <c r="J22" s="290" t="s">
        <v>1112</v>
      </c>
    </row>
    <row r="23" spans="1:10" ht="30">
      <c r="A23" s="290">
        <v>22</v>
      </c>
      <c r="B23" s="300" t="s">
        <v>741</v>
      </c>
      <c r="C23" s="300" t="s">
        <v>305</v>
      </c>
      <c r="D23" s="292">
        <v>120</v>
      </c>
      <c r="E23" s="293"/>
      <c r="F23" s="294"/>
      <c r="G23" s="295"/>
      <c r="H23" s="296">
        <v>0</v>
      </c>
      <c r="I23" s="297"/>
      <c r="J23" s="290"/>
    </row>
    <row r="24" spans="1:10" ht="30">
      <c r="A24" s="290">
        <v>23</v>
      </c>
      <c r="B24" s="291" t="s">
        <v>52</v>
      </c>
      <c r="C24" s="291" t="s">
        <v>305</v>
      </c>
      <c r="D24" s="292">
        <v>120</v>
      </c>
      <c r="E24" s="293"/>
      <c r="F24" s="294"/>
      <c r="G24" s="295"/>
      <c r="H24" s="296">
        <v>0</v>
      </c>
      <c r="I24" s="297"/>
      <c r="J24" s="290"/>
    </row>
    <row r="25" spans="1:10" ht="30">
      <c r="A25" s="290">
        <v>24</v>
      </c>
      <c r="B25" s="291" t="s">
        <v>742</v>
      </c>
      <c r="C25" s="291" t="s">
        <v>309</v>
      </c>
      <c r="D25" s="292">
        <v>4</v>
      </c>
      <c r="E25" s="293"/>
      <c r="F25" s="294"/>
      <c r="G25" s="295"/>
      <c r="H25" s="296">
        <v>0</v>
      </c>
      <c r="I25" s="297"/>
      <c r="J25" s="290"/>
    </row>
    <row r="26" spans="1:10" ht="30">
      <c r="A26" s="290">
        <v>25</v>
      </c>
      <c r="B26" s="291" t="s">
        <v>743</v>
      </c>
      <c r="C26" s="291" t="s">
        <v>310</v>
      </c>
      <c r="D26" s="292">
        <v>4</v>
      </c>
      <c r="E26" s="293"/>
      <c r="F26" s="294"/>
      <c r="G26" s="295"/>
      <c r="H26" s="296">
        <v>0</v>
      </c>
      <c r="I26" s="297"/>
      <c r="J26" s="290"/>
    </row>
    <row r="27" spans="1:10" ht="30">
      <c r="A27" s="290">
        <v>26</v>
      </c>
      <c r="B27" s="291" t="s">
        <v>744</v>
      </c>
      <c r="C27" s="291" t="s">
        <v>310</v>
      </c>
      <c r="D27" s="292">
        <v>4</v>
      </c>
      <c r="E27" s="293"/>
      <c r="F27" s="294"/>
      <c r="G27" s="295"/>
      <c r="H27" s="296">
        <v>0</v>
      </c>
      <c r="I27" s="297"/>
      <c r="J27" s="290"/>
    </row>
    <row r="28" spans="1:10" ht="45">
      <c r="A28" s="290">
        <v>27</v>
      </c>
      <c r="B28" s="300" t="s">
        <v>745</v>
      </c>
      <c r="C28" s="300" t="s">
        <v>305</v>
      </c>
      <c r="D28" s="292">
        <v>40</v>
      </c>
      <c r="E28" s="293"/>
      <c r="F28" s="294"/>
      <c r="G28" s="295"/>
      <c r="H28" s="296">
        <v>0</v>
      </c>
      <c r="I28" s="297"/>
      <c r="J28" s="290"/>
    </row>
    <row r="29" spans="1:10" ht="30">
      <c r="A29" s="290">
        <v>28</v>
      </c>
      <c r="B29" s="300" t="s">
        <v>746</v>
      </c>
      <c r="C29" s="300" t="s">
        <v>305</v>
      </c>
      <c r="D29" s="292">
        <v>40</v>
      </c>
      <c r="E29" s="293"/>
      <c r="F29" s="294"/>
      <c r="G29" s="295"/>
      <c r="H29" s="296">
        <v>0</v>
      </c>
      <c r="I29" s="297"/>
      <c r="J29" s="290"/>
    </row>
    <row r="30" spans="1:10" ht="30">
      <c r="A30" s="290">
        <v>29</v>
      </c>
      <c r="B30" s="291" t="s">
        <v>747</v>
      </c>
      <c r="C30" s="291" t="s">
        <v>305</v>
      </c>
      <c r="D30" s="292">
        <v>60</v>
      </c>
      <c r="E30" s="293"/>
      <c r="F30" s="294"/>
      <c r="G30" s="295"/>
      <c r="H30" s="296">
        <v>0</v>
      </c>
      <c r="I30" s="297"/>
      <c r="J30" s="290"/>
    </row>
    <row r="31" spans="1:10" ht="30">
      <c r="A31" s="290">
        <v>30</v>
      </c>
      <c r="B31" s="291" t="s">
        <v>53</v>
      </c>
      <c r="C31" s="291" t="s">
        <v>305</v>
      </c>
      <c r="D31" s="292">
        <v>60</v>
      </c>
      <c r="E31" s="293"/>
      <c r="F31" s="294"/>
      <c r="G31" s="295"/>
      <c r="H31" s="296">
        <v>0</v>
      </c>
      <c r="I31" s="297"/>
      <c r="J31" s="290"/>
    </row>
    <row r="32" spans="1:10" ht="30">
      <c r="A32" s="290">
        <v>31</v>
      </c>
      <c r="B32" s="291" t="s">
        <v>54</v>
      </c>
      <c r="C32" s="291" t="s">
        <v>305</v>
      </c>
      <c r="D32" s="292">
        <v>20</v>
      </c>
      <c r="E32" s="293"/>
      <c r="F32" s="294"/>
      <c r="G32" s="295"/>
      <c r="H32" s="296">
        <v>0</v>
      </c>
      <c r="I32" s="297"/>
      <c r="J32" s="290"/>
    </row>
    <row r="33" spans="1:10" ht="30">
      <c r="A33" s="290">
        <v>32</v>
      </c>
      <c r="B33" s="300" t="s">
        <v>748</v>
      </c>
      <c r="C33" s="300" t="s">
        <v>305</v>
      </c>
      <c r="D33" s="292">
        <v>40</v>
      </c>
      <c r="E33" s="293"/>
      <c r="F33" s="294"/>
      <c r="G33" s="295"/>
      <c r="H33" s="296">
        <v>0</v>
      </c>
      <c r="I33" s="297"/>
      <c r="J33" s="290"/>
    </row>
    <row r="34" spans="1:10" ht="30">
      <c r="A34" s="290">
        <v>33</v>
      </c>
      <c r="B34" s="291" t="s">
        <v>749</v>
      </c>
      <c r="C34" s="291" t="s">
        <v>305</v>
      </c>
      <c r="D34" s="292">
        <v>40</v>
      </c>
      <c r="E34" s="293"/>
      <c r="F34" s="294"/>
      <c r="G34" s="295"/>
      <c r="H34" s="296">
        <v>0</v>
      </c>
      <c r="I34" s="297"/>
      <c r="J34" s="290"/>
    </row>
    <row r="35" spans="1:10" ht="30">
      <c r="A35" s="290">
        <v>34</v>
      </c>
      <c r="B35" s="291" t="s">
        <v>750</v>
      </c>
      <c r="C35" s="291" t="s">
        <v>305</v>
      </c>
      <c r="D35" s="292">
        <v>40</v>
      </c>
      <c r="E35" s="293"/>
      <c r="F35" s="294"/>
      <c r="G35" s="295"/>
      <c r="H35" s="296">
        <v>0</v>
      </c>
      <c r="I35" s="297"/>
      <c r="J35" s="290"/>
    </row>
    <row r="36" spans="1:10" s="301" customFormat="1" ht="30">
      <c r="A36" s="290">
        <v>35</v>
      </c>
      <c r="B36" s="291" t="s">
        <v>751</v>
      </c>
      <c r="C36" s="291" t="s">
        <v>305</v>
      </c>
      <c r="D36" s="292">
        <v>40</v>
      </c>
      <c r="E36" s="293"/>
      <c r="F36" s="294"/>
      <c r="G36" s="295"/>
      <c r="H36" s="296">
        <v>0</v>
      </c>
      <c r="I36" s="299"/>
      <c r="J36" s="300"/>
    </row>
    <row r="37" spans="1:10" s="301" customFormat="1" ht="30">
      <c r="A37" s="290">
        <v>36</v>
      </c>
      <c r="B37" s="300" t="s">
        <v>752</v>
      </c>
      <c r="C37" s="300" t="s">
        <v>305</v>
      </c>
      <c r="D37" s="292">
        <v>40</v>
      </c>
      <c r="E37" s="293"/>
      <c r="F37" s="294"/>
      <c r="G37" s="295"/>
      <c r="H37" s="296">
        <v>0</v>
      </c>
      <c r="I37" s="299"/>
      <c r="J37" s="300"/>
    </row>
    <row r="38" spans="1:10" s="301" customFormat="1" ht="45">
      <c r="A38" s="290">
        <v>37</v>
      </c>
      <c r="B38" s="300" t="s">
        <v>753</v>
      </c>
      <c r="C38" s="300" t="s">
        <v>305</v>
      </c>
      <c r="D38" s="292">
        <v>40</v>
      </c>
      <c r="E38" s="293"/>
      <c r="F38" s="294"/>
      <c r="G38" s="295"/>
      <c r="H38" s="296">
        <v>0</v>
      </c>
      <c r="I38" s="299"/>
      <c r="J38" s="300"/>
    </row>
    <row r="39" spans="1:10" s="301" customFormat="1" ht="45">
      <c r="A39" s="290">
        <v>38</v>
      </c>
      <c r="B39" s="291" t="s">
        <v>55</v>
      </c>
      <c r="C39" s="291" t="s">
        <v>305</v>
      </c>
      <c r="D39" s="292">
        <v>16</v>
      </c>
      <c r="E39" s="293"/>
      <c r="F39" s="294"/>
      <c r="G39" s="295"/>
      <c r="H39" s="296">
        <v>0</v>
      </c>
      <c r="I39" s="299"/>
      <c r="J39" s="300"/>
    </row>
    <row r="40" spans="1:10" s="301" customFormat="1" ht="45">
      <c r="A40" s="290">
        <v>39</v>
      </c>
      <c r="B40" s="291" t="s">
        <v>56</v>
      </c>
      <c r="C40" s="291" t="s">
        <v>305</v>
      </c>
      <c r="D40" s="292">
        <v>12</v>
      </c>
      <c r="E40" s="293"/>
      <c r="F40" s="294"/>
      <c r="G40" s="295"/>
      <c r="H40" s="296">
        <v>0</v>
      </c>
      <c r="I40" s="299"/>
      <c r="J40" s="300"/>
    </row>
    <row r="41" spans="1:10" s="301" customFormat="1" ht="30">
      <c r="A41" s="290">
        <v>40</v>
      </c>
      <c r="B41" s="300" t="s">
        <v>754</v>
      </c>
      <c r="C41" s="300" t="s">
        <v>305</v>
      </c>
      <c r="D41" s="292">
        <v>40</v>
      </c>
      <c r="E41" s="293"/>
      <c r="F41" s="294"/>
      <c r="G41" s="295"/>
      <c r="H41" s="296">
        <v>0</v>
      </c>
      <c r="I41" s="299"/>
      <c r="J41" s="300"/>
    </row>
    <row r="42" spans="1:10" s="301" customFormat="1" ht="30">
      <c r="A42" s="290">
        <v>41</v>
      </c>
      <c r="B42" s="300" t="s">
        <v>755</v>
      </c>
      <c r="C42" s="300" t="s">
        <v>305</v>
      </c>
      <c r="D42" s="292">
        <v>120</v>
      </c>
      <c r="E42" s="293"/>
      <c r="F42" s="294"/>
      <c r="G42" s="295"/>
      <c r="H42" s="296">
        <v>0</v>
      </c>
      <c r="I42" s="299"/>
      <c r="J42" s="300"/>
    </row>
    <row r="43" spans="1:10" s="301" customFormat="1">
      <c r="A43" s="290">
        <v>42</v>
      </c>
      <c r="B43" s="291" t="s">
        <v>57</v>
      </c>
      <c r="C43" s="291" t="s">
        <v>311</v>
      </c>
      <c r="D43" s="292">
        <v>8</v>
      </c>
      <c r="E43" s="293">
        <v>30.013999999999999</v>
      </c>
      <c r="F43" s="294">
        <v>4.8022400000000003</v>
      </c>
      <c r="G43" s="295">
        <v>34.816240000000001</v>
      </c>
      <c r="H43" s="296">
        <v>139264.95999999999</v>
      </c>
      <c r="I43" s="299" t="s">
        <v>639</v>
      </c>
      <c r="J43" s="300" t="s">
        <v>1113</v>
      </c>
    </row>
    <row r="44" spans="1:10">
      <c r="A44" s="290">
        <v>43</v>
      </c>
      <c r="B44" s="291" t="s">
        <v>58</v>
      </c>
      <c r="C44" s="291" t="s">
        <v>305</v>
      </c>
      <c r="D44" s="292">
        <v>8</v>
      </c>
      <c r="E44" s="293">
        <v>52464</v>
      </c>
      <c r="F44" s="302"/>
      <c r="G44" s="295">
        <v>52464</v>
      </c>
      <c r="H44" s="296">
        <v>419712</v>
      </c>
      <c r="I44" s="297" t="s">
        <v>389</v>
      </c>
      <c r="J44" s="290" t="s">
        <v>1114</v>
      </c>
    </row>
    <row r="45" spans="1:10" ht="30">
      <c r="A45" s="290">
        <v>44</v>
      </c>
      <c r="B45" s="300" t="s">
        <v>756</v>
      </c>
      <c r="C45" s="300" t="s">
        <v>305</v>
      </c>
      <c r="D45" s="292">
        <v>8</v>
      </c>
      <c r="E45" s="293">
        <v>21800</v>
      </c>
      <c r="F45" s="302"/>
      <c r="G45" s="295">
        <v>21800</v>
      </c>
      <c r="H45" s="296">
        <v>174400</v>
      </c>
      <c r="I45" s="297" t="s">
        <v>389</v>
      </c>
      <c r="J45" s="290" t="s">
        <v>551</v>
      </c>
    </row>
    <row r="46" spans="1:10" ht="30">
      <c r="A46" s="290">
        <v>45</v>
      </c>
      <c r="B46" s="300" t="s">
        <v>757</v>
      </c>
      <c r="C46" s="300" t="s">
        <v>305</v>
      </c>
      <c r="D46" s="292">
        <v>8</v>
      </c>
      <c r="E46" s="293">
        <v>22515</v>
      </c>
      <c r="F46" s="302"/>
      <c r="G46" s="295">
        <v>22515</v>
      </c>
      <c r="H46" s="296">
        <v>180120</v>
      </c>
      <c r="I46" s="297" t="s">
        <v>389</v>
      </c>
      <c r="J46" s="290" t="s">
        <v>1115</v>
      </c>
    </row>
    <row r="47" spans="1:10" ht="30">
      <c r="A47" s="290">
        <v>46</v>
      </c>
      <c r="B47" s="300" t="s">
        <v>758</v>
      </c>
      <c r="C47" s="300" t="s">
        <v>305</v>
      </c>
      <c r="D47" s="292">
        <v>8</v>
      </c>
      <c r="E47" s="293">
        <v>18243</v>
      </c>
      <c r="F47" s="302"/>
      <c r="G47" s="295">
        <v>18243</v>
      </c>
      <c r="H47" s="296">
        <v>145944</v>
      </c>
      <c r="I47" s="297" t="s">
        <v>389</v>
      </c>
      <c r="J47" s="290" t="s">
        <v>1116</v>
      </c>
    </row>
    <row r="48" spans="1:10" ht="30">
      <c r="A48" s="290">
        <v>47</v>
      </c>
      <c r="B48" s="300" t="s">
        <v>759</v>
      </c>
      <c r="C48" s="300" t="s">
        <v>305</v>
      </c>
      <c r="D48" s="292">
        <v>8</v>
      </c>
      <c r="E48" s="293">
        <v>21800</v>
      </c>
      <c r="F48" s="302"/>
      <c r="G48" s="295">
        <v>21800</v>
      </c>
      <c r="H48" s="296">
        <v>174400</v>
      </c>
      <c r="I48" s="297" t="s">
        <v>389</v>
      </c>
      <c r="J48" s="290" t="s">
        <v>1117</v>
      </c>
    </row>
    <row r="49" spans="1:10" ht="30">
      <c r="A49" s="290">
        <v>48</v>
      </c>
      <c r="B49" s="300" t="s">
        <v>760</v>
      </c>
      <c r="C49" s="300" t="s">
        <v>305</v>
      </c>
      <c r="D49" s="292">
        <v>8</v>
      </c>
      <c r="E49" s="293">
        <v>31396</v>
      </c>
      <c r="F49" s="302"/>
      <c r="G49" s="295">
        <v>31396</v>
      </c>
      <c r="H49" s="296">
        <v>251168</v>
      </c>
      <c r="I49" s="297" t="s">
        <v>389</v>
      </c>
      <c r="J49" s="290" t="s">
        <v>1117</v>
      </c>
    </row>
    <row r="50" spans="1:10" ht="30">
      <c r="A50" s="290">
        <v>49</v>
      </c>
      <c r="B50" s="300" t="s">
        <v>761</v>
      </c>
      <c r="C50" s="300" t="s">
        <v>305</v>
      </c>
      <c r="D50" s="292">
        <v>8</v>
      </c>
      <c r="E50" s="293">
        <v>21729</v>
      </c>
      <c r="F50" s="294"/>
      <c r="G50" s="295">
        <v>21729</v>
      </c>
      <c r="H50" s="296">
        <v>173832</v>
      </c>
      <c r="I50" s="297" t="s">
        <v>389</v>
      </c>
      <c r="J50" s="290" t="s">
        <v>1115</v>
      </c>
    </row>
    <row r="51" spans="1:10" ht="30">
      <c r="A51" s="290">
        <v>50</v>
      </c>
      <c r="B51" s="300" t="s">
        <v>762</v>
      </c>
      <c r="C51" s="300" t="s">
        <v>305</v>
      </c>
      <c r="D51" s="292">
        <v>8</v>
      </c>
      <c r="E51" s="293">
        <v>21800</v>
      </c>
      <c r="F51" s="302"/>
      <c r="G51" s="295">
        <v>21800</v>
      </c>
      <c r="H51" s="296">
        <v>174400</v>
      </c>
      <c r="I51" s="297" t="s">
        <v>389</v>
      </c>
      <c r="J51" s="290" t="s">
        <v>551</v>
      </c>
    </row>
    <row r="52" spans="1:10" ht="30">
      <c r="A52" s="290">
        <v>51</v>
      </c>
      <c r="B52" s="300" t="s">
        <v>763</v>
      </c>
      <c r="C52" s="300" t="s">
        <v>305</v>
      </c>
      <c r="D52" s="292">
        <v>8</v>
      </c>
      <c r="E52" s="293">
        <v>22515</v>
      </c>
      <c r="F52" s="294"/>
      <c r="G52" s="295">
        <v>22515</v>
      </c>
      <c r="H52" s="296">
        <v>180120</v>
      </c>
      <c r="I52" s="297" t="s">
        <v>389</v>
      </c>
      <c r="J52" s="290" t="s">
        <v>1118</v>
      </c>
    </row>
    <row r="53" spans="1:10" ht="30">
      <c r="A53" s="290">
        <v>52</v>
      </c>
      <c r="B53" s="300" t="s">
        <v>764</v>
      </c>
      <c r="C53" s="300" t="s">
        <v>305</v>
      </c>
      <c r="D53" s="292">
        <v>8</v>
      </c>
      <c r="E53" s="293"/>
      <c r="F53" s="294"/>
      <c r="G53" s="295"/>
      <c r="H53" s="296">
        <v>0</v>
      </c>
      <c r="I53" s="297"/>
      <c r="J53" s="290"/>
    </row>
    <row r="54" spans="1:10" ht="30">
      <c r="A54" s="290">
        <v>53</v>
      </c>
      <c r="B54" s="300" t="s">
        <v>765</v>
      </c>
      <c r="C54" s="300" t="s">
        <v>305</v>
      </c>
      <c r="D54" s="292">
        <v>8</v>
      </c>
      <c r="E54" s="293"/>
      <c r="F54" s="294"/>
      <c r="G54" s="295"/>
      <c r="H54" s="296">
        <v>0</v>
      </c>
      <c r="I54" s="297"/>
      <c r="J54" s="290"/>
    </row>
    <row r="55" spans="1:10" ht="30">
      <c r="A55" s="290">
        <v>54</v>
      </c>
      <c r="B55" s="300" t="s">
        <v>766</v>
      </c>
      <c r="C55" s="300" t="s">
        <v>305</v>
      </c>
      <c r="D55" s="292">
        <v>8</v>
      </c>
      <c r="E55" s="293"/>
      <c r="F55" s="294"/>
      <c r="G55" s="295"/>
      <c r="H55" s="296">
        <v>0</v>
      </c>
      <c r="I55" s="297"/>
      <c r="J55" s="290"/>
    </row>
    <row r="56" spans="1:10" ht="30">
      <c r="A56" s="290">
        <v>55</v>
      </c>
      <c r="B56" s="300" t="s">
        <v>767</v>
      </c>
      <c r="C56" s="300" t="s">
        <v>305</v>
      </c>
      <c r="D56" s="292">
        <v>8</v>
      </c>
      <c r="E56" s="293"/>
      <c r="F56" s="294"/>
      <c r="G56" s="295"/>
      <c r="H56" s="296">
        <v>0</v>
      </c>
      <c r="I56" s="297"/>
      <c r="J56" s="290"/>
    </row>
    <row r="57" spans="1:10" ht="30">
      <c r="A57" s="290">
        <v>56</v>
      </c>
      <c r="B57" s="300" t="s">
        <v>768</v>
      </c>
      <c r="C57" s="300" t="s">
        <v>305</v>
      </c>
      <c r="D57" s="292">
        <v>20</v>
      </c>
      <c r="E57" s="293"/>
      <c r="F57" s="294"/>
      <c r="G57" s="295"/>
      <c r="H57" s="296">
        <v>0</v>
      </c>
      <c r="I57" s="297"/>
      <c r="J57" s="290"/>
    </row>
    <row r="58" spans="1:10">
      <c r="A58" s="290">
        <v>57</v>
      </c>
      <c r="B58" s="291" t="s">
        <v>59</v>
      </c>
      <c r="C58" s="291" t="s">
        <v>312</v>
      </c>
      <c r="D58" s="292">
        <v>16</v>
      </c>
      <c r="E58" s="293"/>
      <c r="F58" s="294"/>
      <c r="G58" s="295"/>
      <c r="H58" s="296">
        <v>0</v>
      </c>
      <c r="I58" s="297"/>
      <c r="J58" s="290"/>
    </row>
    <row r="59" spans="1:10" s="301" customFormat="1">
      <c r="A59" s="290">
        <v>58</v>
      </c>
      <c r="B59" s="291" t="s">
        <v>769</v>
      </c>
      <c r="C59" s="291" t="s">
        <v>305</v>
      </c>
      <c r="D59" s="292">
        <v>8</v>
      </c>
      <c r="E59" s="293">
        <v>10386</v>
      </c>
      <c r="F59" s="294"/>
      <c r="G59" s="295">
        <v>10386</v>
      </c>
      <c r="H59" s="296">
        <v>83088</v>
      </c>
      <c r="I59" s="299" t="s">
        <v>389</v>
      </c>
      <c r="J59" s="300" t="s">
        <v>1116</v>
      </c>
    </row>
    <row r="60" spans="1:10">
      <c r="A60" s="290">
        <v>59</v>
      </c>
      <c r="B60" s="291" t="s">
        <v>770</v>
      </c>
      <c r="C60" s="291" t="s">
        <v>305</v>
      </c>
      <c r="D60" s="292">
        <v>8</v>
      </c>
      <c r="E60" s="293">
        <v>14387</v>
      </c>
      <c r="F60" s="294"/>
      <c r="G60" s="295">
        <v>14387</v>
      </c>
      <c r="H60" s="296">
        <v>115096</v>
      </c>
      <c r="I60" s="299" t="s">
        <v>389</v>
      </c>
      <c r="J60" s="300" t="s">
        <v>1116</v>
      </c>
    </row>
    <row r="61" spans="1:10" ht="30">
      <c r="A61" s="290">
        <v>60</v>
      </c>
      <c r="B61" s="291" t="s">
        <v>771</v>
      </c>
      <c r="C61" s="291" t="s">
        <v>305</v>
      </c>
      <c r="D61" s="292">
        <v>8</v>
      </c>
      <c r="E61" s="293">
        <v>14387</v>
      </c>
      <c r="F61" s="294"/>
      <c r="G61" s="295">
        <v>14387</v>
      </c>
      <c r="H61" s="296">
        <v>115096</v>
      </c>
      <c r="I61" s="297" t="s">
        <v>389</v>
      </c>
      <c r="J61" s="290" t="s">
        <v>1119</v>
      </c>
    </row>
    <row r="62" spans="1:10">
      <c r="A62" s="290">
        <v>61</v>
      </c>
      <c r="B62" s="291" t="s">
        <v>772</v>
      </c>
      <c r="C62" s="291" t="s">
        <v>305</v>
      </c>
      <c r="D62" s="292">
        <v>12</v>
      </c>
      <c r="E62" s="293">
        <v>11257</v>
      </c>
      <c r="F62" s="294"/>
      <c r="G62" s="295">
        <v>11257</v>
      </c>
      <c r="H62" s="296">
        <v>135084</v>
      </c>
      <c r="I62" s="297" t="s">
        <v>389</v>
      </c>
      <c r="J62" s="290" t="s">
        <v>551</v>
      </c>
    </row>
    <row r="63" spans="1:10">
      <c r="A63" s="290">
        <v>62</v>
      </c>
      <c r="B63" s="291" t="s">
        <v>773</v>
      </c>
      <c r="C63" s="291" t="s">
        <v>305</v>
      </c>
      <c r="D63" s="292">
        <v>12</v>
      </c>
      <c r="E63" s="293">
        <v>11257</v>
      </c>
      <c r="F63" s="294"/>
      <c r="G63" s="295">
        <v>11257</v>
      </c>
      <c r="H63" s="296">
        <v>135084</v>
      </c>
      <c r="I63" s="297" t="s">
        <v>389</v>
      </c>
      <c r="J63" s="290" t="s">
        <v>551</v>
      </c>
    </row>
    <row r="64" spans="1:10">
      <c r="A64" s="290">
        <v>63</v>
      </c>
      <c r="B64" s="291" t="s">
        <v>60</v>
      </c>
      <c r="C64" s="291" t="s">
        <v>305</v>
      </c>
      <c r="D64" s="292">
        <v>600</v>
      </c>
      <c r="E64" s="293">
        <v>7457</v>
      </c>
      <c r="F64" s="294">
        <v>1193.1200000000001</v>
      </c>
      <c r="G64" s="295">
        <v>8650.1200000000008</v>
      </c>
      <c r="H64" s="296">
        <v>5190072.0000000009</v>
      </c>
      <c r="I64" s="297" t="s">
        <v>364</v>
      </c>
      <c r="J64" s="290" t="s">
        <v>390</v>
      </c>
    </row>
    <row r="65" spans="1:10" s="305" customFormat="1" ht="30">
      <c r="A65" s="290">
        <v>64</v>
      </c>
      <c r="B65" s="291" t="s">
        <v>61</v>
      </c>
      <c r="C65" s="291" t="s">
        <v>305</v>
      </c>
      <c r="D65" s="292">
        <v>10</v>
      </c>
      <c r="E65" s="293">
        <v>16286</v>
      </c>
      <c r="F65" s="294">
        <v>2605.7600000000002</v>
      </c>
      <c r="G65" s="295">
        <v>18891.760000000002</v>
      </c>
      <c r="H65" s="296">
        <v>188917.60000000003</v>
      </c>
      <c r="I65" s="303" t="s">
        <v>364</v>
      </c>
      <c r="J65" s="304" t="s">
        <v>552</v>
      </c>
    </row>
    <row r="66" spans="1:10" s="305" customFormat="1">
      <c r="A66" s="290">
        <v>65</v>
      </c>
      <c r="B66" s="291" t="s">
        <v>62</v>
      </c>
      <c r="C66" s="291" t="s">
        <v>305</v>
      </c>
      <c r="D66" s="292">
        <v>150</v>
      </c>
      <c r="E66" s="293">
        <v>210</v>
      </c>
      <c r="F66" s="294">
        <v>33.6</v>
      </c>
      <c r="G66" s="295">
        <v>243.6</v>
      </c>
      <c r="H66" s="296">
        <v>36540</v>
      </c>
      <c r="I66" s="303" t="s">
        <v>642</v>
      </c>
      <c r="J66" s="304" t="s">
        <v>1120</v>
      </c>
    </row>
    <row r="67" spans="1:10" s="305" customFormat="1">
      <c r="A67" s="290">
        <v>66</v>
      </c>
      <c r="B67" s="291" t="s">
        <v>63</v>
      </c>
      <c r="C67" s="291" t="s">
        <v>305</v>
      </c>
      <c r="D67" s="292">
        <v>40</v>
      </c>
      <c r="E67" s="293">
        <v>7464</v>
      </c>
      <c r="F67" s="294">
        <v>1194.24</v>
      </c>
      <c r="G67" s="295">
        <v>8658.24</v>
      </c>
      <c r="H67" s="296">
        <v>346329.59999999998</v>
      </c>
      <c r="I67" s="303" t="s">
        <v>526</v>
      </c>
      <c r="J67" s="304" t="s">
        <v>1121</v>
      </c>
    </row>
    <row r="68" spans="1:10" s="305" customFormat="1">
      <c r="A68" s="290">
        <v>67</v>
      </c>
      <c r="B68" s="291" t="s">
        <v>64</v>
      </c>
      <c r="C68" s="291" t="s">
        <v>305</v>
      </c>
      <c r="D68" s="292">
        <v>40</v>
      </c>
      <c r="E68" s="293">
        <v>7464</v>
      </c>
      <c r="F68" s="294">
        <v>1194.24</v>
      </c>
      <c r="G68" s="295">
        <v>8658.24</v>
      </c>
      <c r="H68" s="296">
        <v>346329.59999999998</v>
      </c>
      <c r="I68" s="303" t="s">
        <v>526</v>
      </c>
      <c r="J68" s="304" t="s">
        <v>1121</v>
      </c>
    </row>
    <row r="69" spans="1:10" s="305" customFormat="1" ht="30">
      <c r="A69" s="290">
        <v>68</v>
      </c>
      <c r="B69" s="291" t="s">
        <v>65</v>
      </c>
      <c r="C69" s="291" t="s">
        <v>305</v>
      </c>
      <c r="D69" s="292">
        <v>12</v>
      </c>
      <c r="E69" s="293">
        <v>40929</v>
      </c>
      <c r="F69" s="294"/>
      <c r="G69" s="295">
        <v>40929</v>
      </c>
      <c r="H69" s="296">
        <v>491148</v>
      </c>
      <c r="I69" s="303" t="s">
        <v>389</v>
      </c>
      <c r="J69" s="304" t="s">
        <v>1122</v>
      </c>
    </row>
    <row r="70" spans="1:10" s="305" customFormat="1">
      <c r="A70" s="290">
        <v>69</v>
      </c>
      <c r="B70" s="291" t="s">
        <v>774</v>
      </c>
      <c r="C70" s="291" t="s">
        <v>898</v>
      </c>
      <c r="D70" s="292">
        <v>4</v>
      </c>
      <c r="E70" s="293"/>
      <c r="F70" s="294"/>
      <c r="G70" s="295"/>
      <c r="H70" s="296">
        <v>0</v>
      </c>
      <c r="I70" s="303"/>
      <c r="J70" s="304"/>
    </row>
    <row r="71" spans="1:10" s="305" customFormat="1">
      <c r="A71" s="290">
        <v>70</v>
      </c>
      <c r="B71" s="291" t="s">
        <v>775</v>
      </c>
      <c r="C71" s="291" t="s">
        <v>898</v>
      </c>
      <c r="D71" s="292">
        <v>4</v>
      </c>
      <c r="E71" s="293"/>
      <c r="F71" s="294"/>
      <c r="G71" s="295"/>
      <c r="H71" s="296">
        <v>0</v>
      </c>
      <c r="I71" s="303"/>
      <c r="J71" s="304"/>
    </row>
    <row r="72" spans="1:10" s="305" customFormat="1">
      <c r="A72" s="290">
        <v>71</v>
      </c>
      <c r="B72" s="291" t="s">
        <v>66</v>
      </c>
      <c r="C72" s="291" t="s">
        <v>305</v>
      </c>
      <c r="D72" s="292">
        <v>4800</v>
      </c>
      <c r="E72" s="293">
        <v>2071</v>
      </c>
      <c r="F72" s="294"/>
      <c r="G72" s="295">
        <v>2071</v>
      </c>
      <c r="H72" s="296">
        <v>9940800</v>
      </c>
      <c r="I72" s="303" t="s">
        <v>433</v>
      </c>
      <c r="J72" s="304" t="s">
        <v>1123</v>
      </c>
    </row>
    <row r="73" spans="1:10" s="305" customFormat="1">
      <c r="A73" s="290">
        <v>72</v>
      </c>
      <c r="B73" s="291" t="s">
        <v>67</v>
      </c>
      <c r="C73" s="291" t="s">
        <v>313</v>
      </c>
      <c r="D73" s="292">
        <v>2</v>
      </c>
      <c r="E73" s="293">
        <v>232862</v>
      </c>
      <c r="F73" s="294">
        <v>37257.919999999998</v>
      </c>
      <c r="G73" s="295">
        <v>270119.92</v>
      </c>
      <c r="H73" s="296">
        <v>540239.84</v>
      </c>
      <c r="I73" s="303" t="s">
        <v>1124</v>
      </c>
      <c r="J73" s="304" t="s">
        <v>1125</v>
      </c>
    </row>
    <row r="74" spans="1:10" s="305" customFormat="1">
      <c r="A74" s="290">
        <v>73</v>
      </c>
      <c r="B74" s="291" t="s">
        <v>68</v>
      </c>
      <c r="C74" s="291" t="s">
        <v>305</v>
      </c>
      <c r="D74" s="292">
        <v>40</v>
      </c>
      <c r="E74" s="293">
        <v>971</v>
      </c>
      <c r="F74" s="294">
        <v>155.36000000000001</v>
      </c>
      <c r="G74" s="295">
        <v>1126.3600000000001</v>
      </c>
      <c r="H74" s="296">
        <v>45054.400000000009</v>
      </c>
      <c r="I74" s="303" t="s">
        <v>637</v>
      </c>
      <c r="J74" s="304" t="s">
        <v>558</v>
      </c>
    </row>
    <row r="75" spans="1:10" s="305" customFormat="1">
      <c r="A75" s="290">
        <v>74</v>
      </c>
      <c r="B75" s="291" t="s">
        <v>69</v>
      </c>
      <c r="C75" s="291" t="s">
        <v>305</v>
      </c>
      <c r="D75" s="292">
        <v>20</v>
      </c>
      <c r="E75" s="293">
        <v>971</v>
      </c>
      <c r="F75" s="294">
        <v>155.36000000000001</v>
      </c>
      <c r="G75" s="295">
        <v>1126.3600000000001</v>
      </c>
      <c r="H75" s="296">
        <v>22527.200000000004</v>
      </c>
      <c r="I75" s="303" t="s">
        <v>637</v>
      </c>
      <c r="J75" s="304" t="s">
        <v>558</v>
      </c>
    </row>
    <row r="76" spans="1:10">
      <c r="A76" s="290">
        <v>75</v>
      </c>
      <c r="B76" s="291" t="s">
        <v>70</v>
      </c>
      <c r="C76" s="291" t="s">
        <v>305</v>
      </c>
      <c r="D76" s="292">
        <v>20</v>
      </c>
      <c r="E76" s="293"/>
      <c r="F76" s="294"/>
      <c r="G76" s="295"/>
      <c r="H76" s="296">
        <v>0</v>
      </c>
      <c r="I76" s="297"/>
      <c r="J76" s="290"/>
    </row>
    <row r="77" spans="1:10">
      <c r="A77" s="290">
        <v>76</v>
      </c>
      <c r="B77" s="291" t="s">
        <v>71</v>
      </c>
      <c r="C77" s="291" t="s">
        <v>305</v>
      </c>
      <c r="D77" s="292">
        <v>40</v>
      </c>
      <c r="E77" s="293">
        <v>971</v>
      </c>
      <c r="F77" s="294">
        <v>155.36000000000001</v>
      </c>
      <c r="G77" s="295">
        <v>1126.3600000000001</v>
      </c>
      <c r="H77" s="296">
        <v>45054.400000000009</v>
      </c>
      <c r="I77" s="297" t="s">
        <v>637</v>
      </c>
      <c r="J77" s="290" t="s">
        <v>558</v>
      </c>
    </row>
    <row r="78" spans="1:10">
      <c r="A78" s="290">
        <v>77</v>
      </c>
      <c r="B78" s="291" t="s">
        <v>72</v>
      </c>
      <c r="C78" s="291" t="s">
        <v>305</v>
      </c>
      <c r="D78" s="292">
        <v>40</v>
      </c>
      <c r="E78" s="293">
        <v>971</v>
      </c>
      <c r="F78" s="294">
        <v>155.36000000000001</v>
      </c>
      <c r="G78" s="295">
        <v>1126.3600000000001</v>
      </c>
      <c r="H78" s="296">
        <v>45054.400000000009</v>
      </c>
      <c r="I78" s="297" t="s">
        <v>637</v>
      </c>
      <c r="J78" s="290" t="s">
        <v>558</v>
      </c>
    </row>
    <row r="79" spans="1:10">
      <c r="A79" s="290">
        <v>78</v>
      </c>
      <c r="B79" s="291" t="s">
        <v>73</v>
      </c>
      <c r="C79" s="291" t="s">
        <v>305</v>
      </c>
      <c r="D79" s="292">
        <v>80</v>
      </c>
      <c r="E79" s="293">
        <v>971</v>
      </c>
      <c r="F79" s="294">
        <v>155.36000000000001</v>
      </c>
      <c r="G79" s="295">
        <v>1126.3600000000001</v>
      </c>
      <c r="H79" s="296">
        <v>90108.800000000017</v>
      </c>
      <c r="I79" s="297" t="s">
        <v>637</v>
      </c>
      <c r="J79" s="290" t="s">
        <v>1126</v>
      </c>
    </row>
    <row r="80" spans="1:10" s="308" customFormat="1">
      <c r="A80" s="290">
        <v>79</v>
      </c>
      <c r="B80" s="291" t="s">
        <v>74</v>
      </c>
      <c r="C80" s="291" t="s">
        <v>305</v>
      </c>
      <c r="D80" s="292">
        <v>600</v>
      </c>
      <c r="E80" s="293">
        <v>1186</v>
      </c>
      <c r="F80" s="294">
        <v>189.76</v>
      </c>
      <c r="G80" s="295">
        <v>1375.76</v>
      </c>
      <c r="H80" s="296">
        <v>825456</v>
      </c>
      <c r="I80" s="306" t="s">
        <v>1127</v>
      </c>
      <c r="J80" s="307" t="s">
        <v>1128</v>
      </c>
    </row>
    <row r="81" spans="1:10" s="301" customFormat="1">
      <c r="A81" s="290">
        <v>80</v>
      </c>
      <c r="B81" s="291" t="s">
        <v>75</v>
      </c>
      <c r="C81" s="291" t="s">
        <v>305</v>
      </c>
      <c r="D81" s="292">
        <v>200</v>
      </c>
      <c r="E81" s="293">
        <v>1036</v>
      </c>
      <c r="F81" s="294">
        <v>165.76</v>
      </c>
      <c r="G81" s="295">
        <v>1201.76</v>
      </c>
      <c r="H81" s="296">
        <v>240352</v>
      </c>
      <c r="I81" s="299" t="s">
        <v>1127</v>
      </c>
      <c r="J81" s="300" t="s">
        <v>1128</v>
      </c>
    </row>
    <row r="82" spans="1:10">
      <c r="A82" s="290">
        <v>81</v>
      </c>
      <c r="B82" s="291" t="s">
        <v>76</v>
      </c>
      <c r="C82" s="291" t="s">
        <v>305</v>
      </c>
      <c r="D82" s="292">
        <v>600</v>
      </c>
      <c r="E82" s="293">
        <v>1036</v>
      </c>
      <c r="F82" s="294">
        <v>165.76</v>
      </c>
      <c r="G82" s="295">
        <v>1201.76</v>
      </c>
      <c r="H82" s="296">
        <v>721056</v>
      </c>
      <c r="I82" s="297" t="s">
        <v>642</v>
      </c>
      <c r="J82" s="290" t="s">
        <v>451</v>
      </c>
    </row>
    <row r="83" spans="1:10" s="301" customFormat="1" ht="29.25">
      <c r="A83" s="290">
        <v>82</v>
      </c>
      <c r="B83" s="309" t="s">
        <v>776</v>
      </c>
      <c r="C83" s="300" t="s">
        <v>305</v>
      </c>
      <c r="D83" s="292">
        <v>4</v>
      </c>
      <c r="E83" s="293"/>
      <c r="F83" s="294"/>
      <c r="G83" s="295"/>
      <c r="H83" s="296">
        <v>0</v>
      </c>
      <c r="I83" s="299"/>
      <c r="J83" s="300"/>
    </row>
    <row r="84" spans="1:10" s="301" customFormat="1" ht="29.25">
      <c r="A84" s="290">
        <v>83</v>
      </c>
      <c r="B84" s="309" t="s">
        <v>777</v>
      </c>
      <c r="C84" s="300" t="s">
        <v>305</v>
      </c>
      <c r="D84" s="292">
        <v>4</v>
      </c>
      <c r="E84" s="293"/>
      <c r="F84" s="294"/>
      <c r="G84" s="295"/>
      <c r="H84" s="296">
        <v>0</v>
      </c>
      <c r="I84" s="299"/>
      <c r="J84" s="300"/>
    </row>
    <row r="85" spans="1:10" s="301" customFormat="1" ht="30">
      <c r="A85" s="290">
        <v>84</v>
      </c>
      <c r="B85" s="291" t="s">
        <v>778</v>
      </c>
      <c r="C85" s="291" t="s">
        <v>305</v>
      </c>
      <c r="D85" s="292">
        <v>4</v>
      </c>
      <c r="E85" s="293">
        <v>202575</v>
      </c>
      <c r="F85" s="294"/>
      <c r="G85" s="295">
        <v>202575</v>
      </c>
      <c r="H85" s="296">
        <v>810300</v>
      </c>
      <c r="I85" s="299" t="s">
        <v>488</v>
      </c>
      <c r="J85" s="300" t="s">
        <v>1129</v>
      </c>
    </row>
    <row r="86" spans="1:10" s="301" customFormat="1" ht="30">
      <c r="A86" s="290">
        <v>85</v>
      </c>
      <c r="B86" s="291" t="s">
        <v>79</v>
      </c>
      <c r="C86" s="291" t="s">
        <v>305</v>
      </c>
      <c r="D86" s="292">
        <v>160</v>
      </c>
      <c r="E86" s="293">
        <v>1142.8800000000001</v>
      </c>
      <c r="F86" s="294"/>
      <c r="G86" s="295">
        <v>1142.8800000000001</v>
      </c>
      <c r="H86" s="296">
        <v>182860.80000000002</v>
      </c>
      <c r="I86" s="299" t="s">
        <v>644</v>
      </c>
      <c r="J86" s="300" t="s">
        <v>1130</v>
      </c>
    </row>
    <row r="87" spans="1:10" ht="30">
      <c r="A87" s="290">
        <v>86</v>
      </c>
      <c r="B87" s="291" t="s">
        <v>81</v>
      </c>
      <c r="C87" s="291" t="s">
        <v>305</v>
      </c>
      <c r="D87" s="292">
        <v>800</v>
      </c>
      <c r="E87" s="293">
        <v>1900.04</v>
      </c>
      <c r="F87" s="294"/>
      <c r="G87" s="295">
        <v>1900.04</v>
      </c>
      <c r="H87" s="296">
        <v>1520032</v>
      </c>
      <c r="I87" s="297" t="s">
        <v>368</v>
      </c>
      <c r="J87" s="290" t="s">
        <v>645</v>
      </c>
    </row>
    <row r="88" spans="1:10" ht="30">
      <c r="A88" s="290">
        <v>87</v>
      </c>
      <c r="B88" s="291" t="s">
        <v>80</v>
      </c>
      <c r="C88" s="291" t="s">
        <v>305</v>
      </c>
      <c r="D88" s="292">
        <v>800</v>
      </c>
      <c r="E88" s="293">
        <v>1142.8800000000001</v>
      </c>
      <c r="F88" s="302"/>
      <c r="G88" s="295">
        <v>1142.8800000000001</v>
      </c>
      <c r="H88" s="296">
        <v>9143.0400000000009</v>
      </c>
      <c r="I88" s="297" t="s">
        <v>644</v>
      </c>
      <c r="J88" s="300" t="s">
        <v>1130</v>
      </c>
    </row>
    <row r="89" spans="1:10" ht="30">
      <c r="A89" s="290">
        <v>88</v>
      </c>
      <c r="B89" s="291" t="s">
        <v>82</v>
      </c>
      <c r="C89" s="291" t="s">
        <v>305</v>
      </c>
      <c r="D89" s="292">
        <v>3200</v>
      </c>
      <c r="E89" s="293">
        <v>2500.06</v>
      </c>
      <c r="F89" s="294"/>
      <c r="G89" s="295">
        <v>2500.06</v>
      </c>
      <c r="H89" s="296">
        <v>8000192</v>
      </c>
      <c r="I89" s="297" t="s">
        <v>1110</v>
      </c>
      <c r="J89" s="290" t="s">
        <v>1131</v>
      </c>
    </row>
    <row r="90" spans="1:10" ht="30">
      <c r="A90" s="290">
        <v>89</v>
      </c>
      <c r="B90" s="291" t="s">
        <v>779</v>
      </c>
      <c r="C90" s="291" t="s">
        <v>305</v>
      </c>
      <c r="D90" s="292">
        <v>4000</v>
      </c>
      <c r="E90" s="293"/>
      <c r="F90" s="294"/>
      <c r="G90" s="295"/>
      <c r="H90" s="296">
        <v>0</v>
      </c>
      <c r="I90" s="297"/>
      <c r="J90" s="290"/>
    </row>
    <row r="91" spans="1:10" ht="30">
      <c r="A91" s="290">
        <v>90</v>
      </c>
      <c r="B91" s="300" t="s">
        <v>780</v>
      </c>
      <c r="C91" s="300" t="s">
        <v>305</v>
      </c>
      <c r="D91" s="292">
        <v>200</v>
      </c>
      <c r="E91" s="293">
        <v>1900.04</v>
      </c>
      <c r="F91" s="294"/>
      <c r="G91" s="295">
        <v>1900.04</v>
      </c>
      <c r="H91" s="296">
        <v>380008</v>
      </c>
      <c r="I91" s="297" t="s">
        <v>368</v>
      </c>
      <c r="J91" s="290" t="s">
        <v>645</v>
      </c>
    </row>
    <row r="92" spans="1:10" ht="30">
      <c r="A92" s="290">
        <v>91</v>
      </c>
      <c r="B92" s="291" t="s">
        <v>83</v>
      </c>
      <c r="C92" s="291" t="s">
        <v>305</v>
      </c>
      <c r="D92" s="292">
        <v>1200</v>
      </c>
      <c r="E92" s="293">
        <v>885.74</v>
      </c>
      <c r="F92" s="310"/>
      <c r="G92" s="295">
        <v>885.74</v>
      </c>
      <c r="H92" s="296">
        <v>1062888</v>
      </c>
      <c r="I92" s="297" t="s">
        <v>381</v>
      </c>
      <c r="J92" s="290" t="s">
        <v>1132</v>
      </c>
    </row>
    <row r="93" spans="1:10" ht="30">
      <c r="A93" s="290">
        <v>92</v>
      </c>
      <c r="B93" s="300" t="s">
        <v>781</v>
      </c>
      <c r="C93" s="300" t="s">
        <v>305</v>
      </c>
      <c r="D93" s="292">
        <v>400</v>
      </c>
      <c r="E93" s="293">
        <v>1900</v>
      </c>
      <c r="F93" s="294"/>
      <c r="G93" s="295">
        <v>1900</v>
      </c>
      <c r="H93" s="296">
        <v>760000</v>
      </c>
      <c r="I93" s="297" t="s">
        <v>368</v>
      </c>
      <c r="J93" s="290" t="s">
        <v>645</v>
      </c>
    </row>
    <row r="94" spans="1:10" ht="30">
      <c r="A94" s="290">
        <v>93</v>
      </c>
      <c r="B94" s="291" t="s">
        <v>84</v>
      </c>
      <c r="C94" s="291" t="s">
        <v>305</v>
      </c>
      <c r="D94" s="292">
        <v>800</v>
      </c>
      <c r="E94" s="293">
        <v>1543</v>
      </c>
      <c r="F94" s="294"/>
      <c r="G94" s="295">
        <v>1543</v>
      </c>
      <c r="H94" s="296">
        <v>1234400</v>
      </c>
      <c r="I94" s="297" t="s">
        <v>644</v>
      </c>
      <c r="J94" s="290" t="s">
        <v>1133</v>
      </c>
    </row>
    <row r="95" spans="1:10" ht="30">
      <c r="A95" s="290">
        <v>94</v>
      </c>
      <c r="B95" s="300" t="s">
        <v>782</v>
      </c>
      <c r="C95" s="300" t="s">
        <v>305</v>
      </c>
      <c r="D95" s="292">
        <v>400</v>
      </c>
      <c r="E95" s="293">
        <v>1900.04</v>
      </c>
      <c r="F95" s="294"/>
      <c r="G95" s="295">
        <v>1900.04</v>
      </c>
      <c r="H95" s="296">
        <v>760016</v>
      </c>
      <c r="I95" s="297" t="s">
        <v>368</v>
      </c>
      <c r="J95" s="290" t="s">
        <v>645</v>
      </c>
    </row>
    <row r="96" spans="1:10" ht="30">
      <c r="A96" s="290">
        <v>95</v>
      </c>
      <c r="B96" s="291" t="s">
        <v>85</v>
      </c>
      <c r="C96" s="291" t="s">
        <v>305</v>
      </c>
      <c r="D96" s="292">
        <v>800</v>
      </c>
      <c r="E96" s="293">
        <v>1028.5999999999999</v>
      </c>
      <c r="F96" s="294"/>
      <c r="G96" s="295">
        <v>1028.5999999999999</v>
      </c>
      <c r="H96" s="296">
        <v>822879.99999999988</v>
      </c>
      <c r="I96" s="297" t="s">
        <v>1110</v>
      </c>
      <c r="J96" s="290" t="s">
        <v>1131</v>
      </c>
    </row>
    <row r="97" spans="1:10" ht="30">
      <c r="A97" s="290">
        <v>96</v>
      </c>
      <c r="B97" s="291" t="s">
        <v>77</v>
      </c>
      <c r="C97" s="291" t="s">
        <v>305</v>
      </c>
      <c r="D97" s="292">
        <v>2</v>
      </c>
      <c r="E97" s="293">
        <v>200004</v>
      </c>
      <c r="F97" s="294"/>
      <c r="G97" s="295">
        <v>200004</v>
      </c>
      <c r="H97" s="296">
        <v>400008</v>
      </c>
      <c r="I97" s="297" t="s">
        <v>1134</v>
      </c>
      <c r="J97" s="290" t="s">
        <v>678</v>
      </c>
    </row>
    <row r="98" spans="1:10" s="313" customFormat="1" ht="30">
      <c r="A98" s="290">
        <v>97</v>
      </c>
      <c r="B98" s="300" t="s">
        <v>1135</v>
      </c>
      <c r="C98" s="300" t="s">
        <v>305</v>
      </c>
      <c r="D98" s="292">
        <v>2</v>
      </c>
      <c r="E98" s="293">
        <v>200004</v>
      </c>
      <c r="F98" s="294"/>
      <c r="G98" s="295">
        <v>200004</v>
      </c>
      <c r="H98" s="296">
        <v>400008</v>
      </c>
      <c r="I98" s="311" t="s">
        <v>677</v>
      </c>
      <c r="J98" s="312" t="s">
        <v>1136</v>
      </c>
    </row>
    <row r="99" spans="1:10" s="313" customFormat="1" ht="30">
      <c r="A99" s="290">
        <v>98</v>
      </c>
      <c r="B99" s="291" t="s">
        <v>78</v>
      </c>
      <c r="C99" s="291" t="s">
        <v>305</v>
      </c>
      <c r="D99" s="292">
        <v>2</v>
      </c>
      <c r="E99" s="293">
        <v>200004</v>
      </c>
      <c r="F99" s="294"/>
      <c r="G99" s="295">
        <v>200004</v>
      </c>
      <c r="H99" s="296">
        <v>400008</v>
      </c>
      <c r="I99" s="311" t="s">
        <v>677</v>
      </c>
      <c r="J99" s="312" t="s">
        <v>678</v>
      </c>
    </row>
    <row r="100" spans="1:10" s="313" customFormat="1">
      <c r="A100" s="290">
        <v>99</v>
      </c>
      <c r="B100" s="314" t="s">
        <v>786</v>
      </c>
      <c r="C100" s="300" t="s">
        <v>305</v>
      </c>
      <c r="D100" s="292">
        <v>8</v>
      </c>
      <c r="E100" s="293">
        <v>11186</v>
      </c>
      <c r="F100" s="294"/>
      <c r="G100" s="295">
        <v>11186</v>
      </c>
      <c r="H100" s="296">
        <v>89488</v>
      </c>
      <c r="I100" s="311" t="s">
        <v>1137</v>
      </c>
      <c r="J100" s="312" t="s">
        <v>1138</v>
      </c>
    </row>
    <row r="101" spans="1:10" s="313" customFormat="1">
      <c r="A101" s="290">
        <v>100</v>
      </c>
      <c r="B101" s="315" t="s">
        <v>86</v>
      </c>
      <c r="C101" s="291" t="s">
        <v>305</v>
      </c>
      <c r="D101" s="292">
        <v>96</v>
      </c>
      <c r="E101" s="293">
        <v>8280</v>
      </c>
      <c r="F101" s="294"/>
      <c r="G101" s="295">
        <v>8280</v>
      </c>
      <c r="H101" s="296">
        <v>794880</v>
      </c>
      <c r="I101" s="311" t="s">
        <v>1139</v>
      </c>
      <c r="J101" s="312" t="s">
        <v>1140</v>
      </c>
    </row>
    <row r="102" spans="1:10">
      <c r="A102" s="290">
        <v>101</v>
      </c>
      <c r="B102" s="315" t="s">
        <v>87</v>
      </c>
      <c r="C102" s="291" t="s">
        <v>305</v>
      </c>
      <c r="D102" s="292">
        <v>48</v>
      </c>
      <c r="E102" s="293">
        <v>7686</v>
      </c>
      <c r="F102" s="294"/>
      <c r="G102" s="295">
        <v>7686</v>
      </c>
      <c r="H102" s="296">
        <v>368928</v>
      </c>
      <c r="I102" s="297" t="s">
        <v>1141</v>
      </c>
      <c r="J102" s="290" t="s">
        <v>648</v>
      </c>
    </row>
    <row r="103" spans="1:10">
      <c r="A103" s="290">
        <v>102</v>
      </c>
      <c r="B103" s="291" t="s">
        <v>88</v>
      </c>
      <c r="C103" s="291" t="s">
        <v>314</v>
      </c>
      <c r="D103" s="292">
        <v>30</v>
      </c>
      <c r="E103" s="293"/>
      <c r="F103" s="294"/>
      <c r="G103" s="295"/>
      <c r="H103" s="296">
        <v>0</v>
      </c>
      <c r="I103" s="297"/>
      <c r="J103" s="290"/>
    </row>
    <row r="104" spans="1:10">
      <c r="A104" s="290">
        <v>103</v>
      </c>
      <c r="B104" s="291" t="s">
        <v>89</v>
      </c>
      <c r="C104" s="291" t="s">
        <v>305</v>
      </c>
      <c r="D104" s="292">
        <v>24</v>
      </c>
      <c r="E104" s="293"/>
      <c r="F104" s="316"/>
      <c r="G104" s="295"/>
      <c r="H104" s="296">
        <v>0</v>
      </c>
      <c r="I104" s="297"/>
      <c r="J104" s="290"/>
    </row>
    <row r="105" spans="1:10">
      <c r="A105" s="290">
        <v>104</v>
      </c>
      <c r="B105" s="291" t="s">
        <v>90</v>
      </c>
      <c r="C105" s="291" t="s">
        <v>315</v>
      </c>
      <c r="D105" s="292">
        <v>4</v>
      </c>
      <c r="E105" s="293">
        <v>13102</v>
      </c>
      <c r="F105" s="294"/>
      <c r="G105" s="295">
        <v>13102</v>
      </c>
      <c r="H105" s="296">
        <v>628896</v>
      </c>
      <c r="I105" s="297" t="s">
        <v>1141</v>
      </c>
      <c r="J105" s="290" t="s">
        <v>649</v>
      </c>
    </row>
    <row r="106" spans="1:10">
      <c r="A106" s="290">
        <v>105</v>
      </c>
      <c r="B106" s="291" t="s">
        <v>91</v>
      </c>
      <c r="C106" s="291" t="s">
        <v>307</v>
      </c>
      <c r="D106" s="292">
        <v>30</v>
      </c>
      <c r="E106" s="293">
        <v>173448</v>
      </c>
      <c r="F106" s="294"/>
      <c r="G106" s="295">
        <v>173448</v>
      </c>
      <c r="H106" s="296">
        <v>173448</v>
      </c>
      <c r="I106" s="297" t="s">
        <v>1139</v>
      </c>
      <c r="J106" s="290" t="s">
        <v>1142</v>
      </c>
    </row>
    <row r="107" spans="1:10" ht="45">
      <c r="A107" s="290">
        <v>106</v>
      </c>
      <c r="B107" s="291" t="s">
        <v>92</v>
      </c>
      <c r="C107" s="291" t="s">
        <v>305</v>
      </c>
      <c r="D107" s="292">
        <v>12</v>
      </c>
      <c r="E107" s="293"/>
      <c r="F107" s="294"/>
      <c r="G107" s="295"/>
      <c r="H107" s="296">
        <v>0</v>
      </c>
      <c r="I107" s="297"/>
      <c r="J107" s="290"/>
    </row>
    <row r="108" spans="1:10" ht="30">
      <c r="A108" s="290">
        <v>107</v>
      </c>
      <c r="B108" s="291" t="s">
        <v>93</v>
      </c>
      <c r="C108" s="291" t="s">
        <v>316</v>
      </c>
      <c r="D108" s="292">
        <v>8</v>
      </c>
      <c r="E108" s="293"/>
      <c r="F108" s="294"/>
      <c r="G108" s="295"/>
      <c r="H108" s="296">
        <v>0</v>
      </c>
      <c r="I108" s="297"/>
      <c r="J108" s="290"/>
    </row>
    <row r="109" spans="1:10" ht="30">
      <c r="A109" s="290">
        <v>108</v>
      </c>
      <c r="B109" s="291" t="s">
        <v>94</v>
      </c>
      <c r="C109" s="291" t="s">
        <v>305</v>
      </c>
      <c r="D109" s="292">
        <v>200</v>
      </c>
      <c r="E109" s="293">
        <v>12655</v>
      </c>
      <c r="F109" s="294">
        <v>2024.8</v>
      </c>
      <c r="G109" s="295">
        <v>14679.8</v>
      </c>
      <c r="H109" s="296">
        <v>2935960</v>
      </c>
      <c r="I109" s="297" t="s">
        <v>535</v>
      </c>
      <c r="J109" s="290" t="s">
        <v>1143</v>
      </c>
    </row>
    <row r="110" spans="1:10" ht="30">
      <c r="A110" s="290">
        <v>109</v>
      </c>
      <c r="B110" s="291" t="s">
        <v>95</v>
      </c>
      <c r="C110" s="291" t="s">
        <v>305</v>
      </c>
      <c r="D110" s="292">
        <v>80</v>
      </c>
      <c r="E110" s="293">
        <v>12685</v>
      </c>
      <c r="F110" s="294">
        <v>2029.6000000000001</v>
      </c>
      <c r="G110" s="295">
        <v>14714.6</v>
      </c>
      <c r="H110" s="296">
        <v>1177168</v>
      </c>
      <c r="I110" s="297" t="s">
        <v>535</v>
      </c>
      <c r="J110" s="290" t="s">
        <v>1143</v>
      </c>
    </row>
    <row r="111" spans="1:10">
      <c r="A111" s="290">
        <v>110</v>
      </c>
      <c r="B111" s="300" t="s">
        <v>787</v>
      </c>
      <c r="C111" s="300" t="s">
        <v>305</v>
      </c>
      <c r="D111" s="292">
        <v>4</v>
      </c>
      <c r="E111" s="293"/>
      <c r="F111" s="294"/>
      <c r="G111" s="295"/>
      <c r="H111" s="296">
        <v>0</v>
      </c>
      <c r="I111" s="297"/>
      <c r="J111" s="290"/>
    </row>
    <row r="112" spans="1:10">
      <c r="A112" s="290">
        <v>111</v>
      </c>
      <c r="B112" s="300" t="s">
        <v>788</v>
      </c>
      <c r="C112" s="300" t="s">
        <v>305</v>
      </c>
      <c r="D112" s="292">
        <v>20</v>
      </c>
      <c r="E112" s="293">
        <v>17143</v>
      </c>
      <c r="F112" s="294"/>
      <c r="G112" s="295">
        <v>17143</v>
      </c>
      <c r="H112" s="296">
        <v>342860</v>
      </c>
      <c r="I112" s="297" t="s">
        <v>1144</v>
      </c>
      <c r="J112" s="290" t="s">
        <v>1145</v>
      </c>
    </row>
    <row r="113" spans="1:10">
      <c r="A113" s="290">
        <v>112</v>
      </c>
      <c r="B113" s="300" t="s">
        <v>789</v>
      </c>
      <c r="C113" s="300" t="s">
        <v>305</v>
      </c>
      <c r="D113" s="292">
        <v>15</v>
      </c>
      <c r="E113" s="293">
        <v>17143</v>
      </c>
      <c r="F113" s="294"/>
      <c r="G113" s="295">
        <v>17143</v>
      </c>
      <c r="H113" s="296">
        <v>257145</v>
      </c>
      <c r="I113" s="297" t="s">
        <v>1146</v>
      </c>
      <c r="J113" s="290" t="s">
        <v>1147</v>
      </c>
    </row>
    <row r="114" spans="1:10" s="305" customFormat="1">
      <c r="A114" s="290">
        <v>113</v>
      </c>
      <c r="B114" s="300" t="s">
        <v>790</v>
      </c>
      <c r="C114" s="300" t="s">
        <v>305</v>
      </c>
      <c r="D114" s="292">
        <v>15</v>
      </c>
      <c r="E114" s="293">
        <v>15406</v>
      </c>
      <c r="F114" s="294">
        <v>2464.96</v>
      </c>
      <c r="G114" s="295">
        <v>17870.96</v>
      </c>
      <c r="H114" s="296">
        <v>268064.39999999997</v>
      </c>
      <c r="I114" s="297" t="s">
        <v>1146</v>
      </c>
      <c r="J114" s="290" t="s">
        <v>1147</v>
      </c>
    </row>
    <row r="115" spans="1:10" s="305" customFormat="1" ht="30">
      <c r="A115" s="290">
        <v>114</v>
      </c>
      <c r="B115" s="291" t="s">
        <v>791</v>
      </c>
      <c r="C115" s="291" t="s">
        <v>305</v>
      </c>
      <c r="D115" s="292">
        <v>40</v>
      </c>
      <c r="E115" s="293">
        <v>21358</v>
      </c>
      <c r="F115" s="316"/>
      <c r="G115" s="295">
        <v>21358</v>
      </c>
      <c r="H115" s="296">
        <v>854320</v>
      </c>
      <c r="I115" s="303" t="s">
        <v>393</v>
      </c>
      <c r="J115" s="304" t="s">
        <v>1148</v>
      </c>
    </row>
    <row r="116" spans="1:10" ht="30">
      <c r="A116" s="290">
        <v>115</v>
      </c>
      <c r="B116" s="291" t="s">
        <v>792</v>
      </c>
      <c r="C116" s="291" t="s">
        <v>305</v>
      </c>
      <c r="D116" s="292">
        <v>20</v>
      </c>
      <c r="E116" s="293">
        <v>21358</v>
      </c>
      <c r="F116" s="294"/>
      <c r="G116" s="295">
        <v>21358</v>
      </c>
      <c r="H116" s="296">
        <v>427160</v>
      </c>
      <c r="I116" s="297" t="s">
        <v>393</v>
      </c>
      <c r="J116" s="290" t="s">
        <v>1149</v>
      </c>
    </row>
    <row r="117" spans="1:10" s="305" customFormat="1">
      <c r="A117" s="290">
        <v>116</v>
      </c>
      <c r="B117" s="300" t="s">
        <v>793</v>
      </c>
      <c r="C117" s="300" t="s">
        <v>305</v>
      </c>
      <c r="D117" s="292">
        <v>2</v>
      </c>
      <c r="E117" s="293"/>
      <c r="F117" s="316"/>
      <c r="G117" s="295"/>
      <c r="H117" s="296">
        <v>0</v>
      </c>
      <c r="I117" s="303"/>
      <c r="J117" s="304"/>
    </row>
    <row r="118" spans="1:10" s="305" customFormat="1">
      <c r="A118" s="290">
        <v>117</v>
      </c>
      <c r="B118" s="300" t="s">
        <v>794</v>
      </c>
      <c r="C118" s="300" t="s">
        <v>305</v>
      </c>
      <c r="D118" s="292">
        <v>2</v>
      </c>
      <c r="E118" s="293"/>
      <c r="F118" s="316"/>
      <c r="G118" s="295"/>
      <c r="H118" s="296">
        <v>0</v>
      </c>
      <c r="I118" s="303"/>
      <c r="J118" s="304"/>
    </row>
    <row r="119" spans="1:10">
      <c r="A119" s="290">
        <v>118</v>
      </c>
      <c r="B119" s="300" t="s">
        <v>795</v>
      </c>
      <c r="C119" s="300" t="s">
        <v>305</v>
      </c>
      <c r="D119" s="292">
        <v>2</v>
      </c>
      <c r="E119" s="293"/>
      <c r="F119" s="294"/>
      <c r="G119" s="295"/>
      <c r="H119" s="296">
        <v>0</v>
      </c>
      <c r="I119" s="297"/>
      <c r="J119" s="290"/>
    </row>
    <row r="120" spans="1:10" s="319" customFormat="1" ht="30">
      <c r="A120" s="290">
        <v>119</v>
      </c>
      <c r="B120" s="300" t="s">
        <v>796</v>
      </c>
      <c r="C120" s="300" t="s">
        <v>305</v>
      </c>
      <c r="D120" s="292">
        <v>10</v>
      </c>
      <c r="E120" s="293"/>
      <c r="F120" s="294"/>
      <c r="G120" s="295"/>
      <c r="H120" s="296">
        <v>0</v>
      </c>
      <c r="I120" s="317"/>
      <c r="J120" s="318"/>
    </row>
    <row r="121" spans="1:10" ht="30">
      <c r="A121" s="290">
        <v>120</v>
      </c>
      <c r="B121" s="291" t="s">
        <v>96</v>
      </c>
      <c r="C121" s="291" t="s">
        <v>305</v>
      </c>
      <c r="D121" s="292">
        <v>2000</v>
      </c>
      <c r="E121" s="293">
        <v>1857.2</v>
      </c>
      <c r="F121" s="294"/>
      <c r="G121" s="295">
        <v>1857.2</v>
      </c>
      <c r="H121" s="296">
        <v>3714400</v>
      </c>
      <c r="I121" s="297" t="s">
        <v>406</v>
      </c>
      <c r="J121" s="290" t="s">
        <v>407</v>
      </c>
    </row>
    <row r="122" spans="1:10">
      <c r="A122" s="290">
        <v>121</v>
      </c>
      <c r="B122" s="300" t="s">
        <v>797</v>
      </c>
      <c r="C122" s="300" t="s">
        <v>305</v>
      </c>
      <c r="D122" s="292">
        <v>20</v>
      </c>
      <c r="E122" s="293">
        <v>310</v>
      </c>
      <c r="F122" s="316"/>
      <c r="G122" s="295">
        <v>310</v>
      </c>
      <c r="H122" s="296">
        <v>6200</v>
      </c>
      <c r="I122" s="297" t="s">
        <v>1150</v>
      </c>
      <c r="J122" s="290" t="s">
        <v>1151</v>
      </c>
    </row>
    <row r="123" spans="1:10" s="308" customFormat="1">
      <c r="A123" s="290">
        <v>122</v>
      </c>
      <c r="B123" s="300" t="s">
        <v>798</v>
      </c>
      <c r="C123" s="300" t="s">
        <v>304</v>
      </c>
      <c r="D123" s="292">
        <v>4</v>
      </c>
      <c r="E123" s="293">
        <v>127.29</v>
      </c>
      <c r="F123" s="294">
        <v>20.366400000000002</v>
      </c>
      <c r="G123" s="295">
        <v>147.65640000000002</v>
      </c>
      <c r="H123" s="296">
        <v>59062.560000000005</v>
      </c>
      <c r="I123" s="306" t="s">
        <v>1152</v>
      </c>
      <c r="J123" s="307" t="s">
        <v>1153</v>
      </c>
    </row>
    <row r="124" spans="1:10" s="305" customFormat="1">
      <c r="A124" s="290">
        <v>123</v>
      </c>
      <c r="B124" s="291" t="s">
        <v>97</v>
      </c>
      <c r="C124" s="291" t="s">
        <v>304</v>
      </c>
      <c r="D124" s="292">
        <v>40</v>
      </c>
      <c r="E124" s="293">
        <v>127.29</v>
      </c>
      <c r="F124" s="294">
        <v>20.366400000000002</v>
      </c>
      <c r="G124" s="295">
        <v>147.65640000000002</v>
      </c>
      <c r="H124" s="296">
        <v>590625.60000000009</v>
      </c>
      <c r="I124" s="303" t="s">
        <v>1152</v>
      </c>
      <c r="J124" s="304" t="s">
        <v>1154</v>
      </c>
    </row>
    <row r="125" spans="1:10">
      <c r="A125" s="290">
        <v>124</v>
      </c>
      <c r="B125" s="291" t="s">
        <v>98</v>
      </c>
      <c r="C125" s="291" t="s">
        <v>304</v>
      </c>
      <c r="D125" s="292">
        <v>4</v>
      </c>
      <c r="E125" s="293">
        <v>157.15</v>
      </c>
      <c r="F125" s="294">
        <v>25.144000000000002</v>
      </c>
      <c r="G125" s="295">
        <v>182.29400000000001</v>
      </c>
      <c r="H125" s="296">
        <v>72917.600000000006</v>
      </c>
      <c r="I125" s="297" t="s">
        <v>1155</v>
      </c>
      <c r="J125" s="290" t="s">
        <v>1156</v>
      </c>
    </row>
    <row r="126" spans="1:10">
      <c r="A126" s="290">
        <v>125</v>
      </c>
      <c r="B126" s="291" t="s">
        <v>99</v>
      </c>
      <c r="C126" s="291" t="s">
        <v>304</v>
      </c>
      <c r="D126" s="292">
        <v>12</v>
      </c>
      <c r="E126" s="293">
        <v>157.15</v>
      </c>
      <c r="F126" s="294">
        <v>25.144000000000002</v>
      </c>
      <c r="G126" s="295">
        <v>182.29400000000001</v>
      </c>
      <c r="H126" s="296">
        <v>218752.80000000002</v>
      </c>
      <c r="I126" s="297" t="s">
        <v>1155</v>
      </c>
      <c r="J126" s="290" t="s">
        <v>1157</v>
      </c>
    </row>
    <row r="127" spans="1:10">
      <c r="A127" s="290">
        <v>126</v>
      </c>
      <c r="B127" s="300" t="s">
        <v>799</v>
      </c>
      <c r="C127" s="300" t="s">
        <v>304</v>
      </c>
      <c r="D127" s="292">
        <v>4</v>
      </c>
      <c r="E127" s="293">
        <v>157.15</v>
      </c>
      <c r="F127" s="294">
        <v>25.144000000000002</v>
      </c>
      <c r="G127" s="295">
        <v>182.29400000000001</v>
      </c>
      <c r="H127" s="296">
        <v>72917.600000000006</v>
      </c>
      <c r="I127" s="297" t="s">
        <v>1158</v>
      </c>
      <c r="J127" s="290" t="s">
        <v>409</v>
      </c>
    </row>
    <row r="128" spans="1:10">
      <c r="A128" s="290">
        <v>127</v>
      </c>
      <c r="B128" s="291" t="s">
        <v>100</v>
      </c>
      <c r="C128" s="291" t="s">
        <v>304</v>
      </c>
      <c r="D128" s="292">
        <v>48</v>
      </c>
      <c r="E128" s="293">
        <v>43.57</v>
      </c>
      <c r="F128" s="294"/>
      <c r="G128" s="295">
        <v>43.57</v>
      </c>
      <c r="H128" s="296">
        <v>209136</v>
      </c>
      <c r="I128" s="297" t="s">
        <v>1159</v>
      </c>
      <c r="J128" s="290" t="s">
        <v>650</v>
      </c>
    </row>
    <row r="129" spans="1:10">
      <c r="A129" s="290">
        <v>128</v>
      </c>
      <c r="B129" s="291" t="s">
        <v>101</v>
      </c>
      <c r="C129" s="291" t="s">
        <v>317</v>
      </c>
      <c r="D129" s="292">
        <v>12</v>
      </c>
      <c r="E129" s="293">
        <v>230316</v>
      </c>
      <c r="F129" s="294">
        <v>36851</v>
      </c>
      <c r="G129" s="295">
        <v>267167</v>
      </c>
      <c r="H129" s="296">
        <v>3206004</v>
      </c>
      <c r="I129" s="297" t="s">
        <v>1160</v>
      </c>
      <c r="J129" s="290" t="s">
        <v>1120</v>
      </c>
    </row>
    <row r="130" spans="1:10" ht="45">
      <c r="A130" s="290">
        <v>129</v>
      </c>
      <c r="B130" s="291" t="s">
        <v>102</v>
      </c>
      <c r="C130" s="291" t="s">
        <v>305</v>
      </c>
      <c r="D130" s="292">
        <v>600</v>
      </c>
      <c r="E130" s="293"/>
      <c r="F130" s="294"/>
      <c r="G130" s="295"/>
      <c r="H130" s="296">
        <v>0</v>
      </c>
      <c r="I130" s="297"/>
      <c r="J130" s="290"/>
    </row>
    <row r="131" spans="1:10">
      <c r="A131" s="290">
        <v>130</v>
      </c>
      <c r="B131" s="300" t="s">
        <v>800</v>
      </c>
      <c r="C131" s="300" t="s">
        <v>305</v>
      </c>
      <c r="D131" s="292">
        <v>200</v>
      </c>
      <c r="E131" s="293">
        <v>4572</v>
      </c>
      <c r="F131" s="294"/>
      <c r="G131" s="295">
        <v>4572</v>
      </c>
      <c r="H131" s="296">
        <v>914400</v>
      </c>
      <c r="I131" s="297" t="s">
        <v>1161</v>
      </c>
      <c r="J131" s="290" t="s">
        <v>1162</v>
      </c>
    </row>
    <row r="132" spans="1:10" s="305" customFormat="1" ht="30">
      <c r="A132" s="290">
        <v>131</v>
      </c>
      <c r="B132" s="291" t="s">
        <v>103</v>
      </c>
      <c r="C132" s="291" t="s">
        <v>305</v>
      </c>
      <c r="D132" s="292">
        <v>6</v>
      </c>
      <c r="E132" s="293"/>
      <c r="F132" s="316"/>
      <c r="G132" s="295"/>
      <c r="H132" s="296">
        <v>0</v>
      </c>
      <c r="I132" s="303"/>
      <c r="J132" s="304"/>
    </row>
    <row r="133" spans="1:10">
      <c r="A133" s="290">
        <v>132</v>
      </c>
      <c r="B133" s="291" t="s">
        <v>104</v>
      </c>
      <c r="C133" s="291" t="s">
        <v>305</v>
      </c>
      <c r="D133" s="292">
        <v>8</v>
      </c>
      <c r="E133" s="293">
        <v>22858</v>
      </c>
      <c r="F133" s="294">
        <v>3657.28</v>
      </c>
      <c r="G133" s="295">
        <v>26515.279999999999</v>
      </c>
      <c r="H133" s="296">
        <v>212122.23999999999</v>
      </c>
      <c r="I133" s="297" t="s">
        <v>912</v>
      </c>
      <c r="J133" s="290" t="s">
        <v>1163</v>
      </c>
    </row>
    <row r="134" spans="1:10">
      <c r="A134" s="290">
        <v>133</v>
      </c>
      <c r="B134" s="291" t="s">
        <v>105</v>
      </c>
      <c r="C134" s="291" t="s">
        <v>318</v>
      </c>
      <c r="D134" s="292">
        <v>8</v>
      </c>
      <c r="E134" s="293">
        <v>21429</v>
      </c>
      <c r="F134" s="294">
        <v>3428.64</v>
      </c>
      <c r="G134" s="295">
        <v>24857.64</v>
      </c>
      <c r="H134" s="296">
        <v>198861.12</v>
      </c>
      <c r="I134" s="297" t="s">
        <v>637</v>
      </c>
      <c r="J134" s="290" t="s">
        <v>1164</v>
      </c>
    </row>
    <row r="135" spans="1:10" s="308" customFormat="1">
      <c r="A135" s="290">
        <v>134</v>
      </c>
      <c r="B135" s="291" t="s">
        <v>106</v>
      </c>
      <c r="C135" s="291" t="s">
        <v>319</v>
      </c>
      <c r="D135" s="292">
        <v>10</v>
      </c>
      <c r="E135" s="293">
        <v>1714.3</v>
      </c>
      <c r="F135" s="294">
        <v>274.28800000000001</v>
      </c>
      <c r="G135" s="295">
        <v>1988.588</v>
      </c>
      <c r="H135" s="296">
        <v>198858.8</v>
      </c>
      <c r="I135" s="306" t="s">
        <v>395</v>
      </c>
      <c r="J135" s="307" t="s">
        <v>651</v>
      </c>
    </row>
    <row r="136" spans="1:10" s="301" customFormat="1">
      <c r="A136" s="290">
        <v>135</v>
      </c>
      <c r="B136" s="291" t="s">
        <v>107</v>
      </c>
      <c r="C136" s="291" t="s">
        <v>319</v>
      </c>
      <c r="D136" s="292">
        <v>16</v>
      </c>
      <c r="E136" s="293">
        <v>1714.3</v>
      </c>
      <c r="F136" s="294">
        <v>274.28800000000001</v>
      </c>
      <c r="G136" s="295">
        <v>1988.588</v>
      </c>
      <c r="H136" s="296">
        <v>318174.08000000002</v>
      </c>
      <c r="I136" s="299" t="s">
        <v>395</v>
      </c>
      <c r="J136" s="300" t="s">
        <v>651</v>
      </c>
    </row>
    <row r="137" spans="1:10" s="301" customFormat="1">
      <c r="A137" s="290">
        <v>136</v>
      </c>
      <c r="B137" s="291" t="s">
        <v>108</v>
      </c>
      <c r="C137" s="291" t="s">
        <v>320</v>
      </c>
      <c r="D137" s="292">
        <v>100</v>
      </c>
      <c r="E137" s="293">
        <v>221.44</v>
      </c>
      <c r="F137" s="294">
        <v>35.430399999999999</v>
      </c>
      <c r="G137" s="295">
        <v>256.87040000000002</v>
      </c>
      <c r="H137" s="296">
        <v>2568704</v>
      </c>
      <c r="I137" s="299" t="s">
        <v>637</v>
      </c>
      <c r="J137" s="300" t="s">
        <v>502</v>
      </c>
    </row>
    <row r="138" spans="1:10" s="301" customFormat="1" ht="30">
      <c r="A138" s="290">
        <v>137</v>
      </c>
      <c r="B138" s="291" t="s">
        <v>109</v>
      </c>
      <c r="C138" s="291" t="s">
        <v>305</v>
      </c>
      <c r="D138" s="292">
        <v>8</v>
      </c>
      <c r="E138" s="293"/>
      <c r="F138" s="302"/>
      <c r="G138" s="295"/>
      <c r="H138" s="296">
        <v>0</v>
      </c>
      <c r="I138" s="299"/>
      <c r="J138" s="300"/>
    </row>
    <row r="139" spans="1:10" s="301" customFormat="1">
      <c r="A139" s="290">
        <v>138</v>
      </c>
      <c r="B139" s="291" t="s">
        <v>110</v>
      </c>
      <c r="C139" s="291" t="s">
        <v>320</v>
      </c>
      <c r="D139" s="292">
        <v>80</v>
      </c>
      <c r="E139" s="293">
        <v>214.3</v>
      </c>
      <c r="F139" s="294">
        <v>34.288000000000004</v>
      </c>
      <c r="G139" s="295">
        <v>248.58800000000002</v>
      </c>
      <c r="H139" s="296">
        <v>1988704.0000000002</v>
      </c>
      <c r="I139" s="299" t="s">
        <v>1165</v>
      </c>
      <c r="J139" s="300" t="s">
        <v>1166</v>
      </c>
    </row>
    <row r="140" spans="1:10" ht="45">
      <c r="A140" s="290">
        <v>139</v>
      </c>
      <c r="B140" s="291" t="s">
        <v>801</v>
      </c>
      <c r="C140" s="291" t="s">
        <v>326</v>
      </c>
      <c r="D140" s="292">
        <v>10</v>
      </c>
      <c r="E140" s="293"/>
      <c r="F140" s="294"/>
      <c r="G140" s="295"/>
      <c r="H140" s="296">
        <v>0</v>
      </c>
      <c r="I140" s="297"/>
      <c r="J140" s="290"/>
    </row>
    <row r="141" spans="1:10">
      <c r="A141" s="290">
        <v>140</v>
      </c>
      <c r="B141" s="291" t="s">
        <v>111</v>
      </c>
      <c r="C141" s="291" t="s">
        <v>305</v>
      </c>
      <c r="D141" s="292">
        <v>1200</v>
      </c>
      <c r="E141" s="293">
        <v>110</v>
      </c>
      <c r="F141" s="294">
        <v>17.600000000000001</v>
      </c>
      <c r="G141" s="295">
        <v>127.6</v>
      </c>
      <c r="H141" s="296">
        <v>153120</v>
      </c>
      <c r="I141" s="297" t="s">
        <v>642</v>
      </c>
      <c r="J141" s="290" t="s">
        <v>1167</v>
      </c>
    </row>
    <row r="142" spans="1:10" s="301" customFormat="1" ht="30">
      <c r="A142" s="290">
        <v>141</v>
      </c>
      <c r="B142" s="291" t="s">
        <v>112</v>
      </c>
      <c r="C142" s="291" t="s">
        <v>305</v>
      </c>
      <c r="D142" s="292">
        <v>10</v>
      </c>
      <c r="E142" s="293">
        <v>20000</v>
      </c>
      <c r="F142" s="294"/>
      <c r="G142" s="295">
        <v>20000</v>
      </c>
      <c r="H142" s="296">
        <v>200000</v>
      </c>
      <c r="I142" s="299" t="s">
        <v>368</v>
      </c>
      <c r="J142" s="300" t="s">
        <v>577</v>
      </c>
    </row>
    <row r="143" spans="1:10">
      <c r="A143" s="290">
        <v>142</v>
      </c>
      <c r="B143" s="291" t="s">
        <v>113</v>
      </c>
      <c r="C143" s="291" t="s">
        <v>305</v>
      </c>
      <c r="D143" s="292">
        <v>5600</v>
      </c>
      <c r="E143" s="293">
        <v>642.6</v>
      </c>
      <c r="F143" s="294"/>
      <c r="G143" s="295">
        <v>642.6</v>
      </c>
      <c r="H143" s="296">
        <v>3598560</v>
      </c>
      <c r="I143" s="297" t="s">
        <v>598</v>
      </c>
      <c r="J143" s="290" t="s">
        <v>1168</v>
      </c>
    </row>
    <row r="144" spans="1:10">
      <c r="A144" s="290">
        <v>143</v>
      </c>
      <c r="B144" s="291" t="s">
        <v>114</v>
      </c>
      <c r="C144" s="291" t="s">
        <v>305</v>
      </c>
      <c r="D144" s="292">
        <v>8</v>
      </c>
      <c r="E144" s="293">
        <v>20858</v>
      </c>
      <c r="F144" s="294">
        <v>3337.28</v>
      </c>
      <c r="G144" s="295">
        <v>24195.279999999999</v>
      </c>
      <c r="H144" s="296">
        <v>193562.23999999999</v>
      </c>
      <c r="I144" s="297" t="s">
        <v>364</v>
      </c>
      <c r="J144" s="290" t="s">
        <v>1169</v>
      </c>
    </row>
    <row r="145" spans="1:10">
      <c r="A145" s="290">
        <v>144</v>
      </c>
      <c r="B145" s="291" t="s">
        <v>115</v>
      </c>
      <c r="C145" s="291" t="s">
        <v>305</v>
      </c>
      <c r="D145" s="292">
        <v>200</v>
      </c>
      <c r="E145" s="293">
        <v>2071</v>
      </c>
      <c r="F145" s="294"/>
      <c r="G145" s="295">
        <v>2071</v>
      </c>
      <c r="H145" s="296">
        <v>414200</v>
      </c>
      <c r="I145" s="297" t="s">
        <v>1170</v>
      </c>
      <c r="J145" s="290" t="s">
        <v>579</v>
      </c>
    </row>
    <row r="146" spans="1:10" ht="30">
      <c r="A146" s="290">
        <v>145</v>
      </c>
      <c r="B146" s="291" t="s">
        <v>116</v>
      </c>
      <c r="C146" s="291" t="s">
        <v>321</v>
      </c>
      <c r="D146" s="292">
        <v>60</v>
      </c>
      <c r="E146" s="293">
        <v>64301</v>
      </c>
      <c r="F146" s="294"/>
      <c r="G146" s="295">
        <v>64301</v>
      </c>
      <c r="H146" s="296">
        <v>3858060</v>
      </c>
      <c r="I146" s="297" t="s">
        <v>1171</v>
      </c>
      <c r="J146" s="290" t="s">
        <v>418</v>
      </c>
    </row>
    <row r="147" spans="1:10">
      <c r="A147" s="290">
        <v>146</v>
      </c>
      <c r="B147" s="291" t="s">
        <v>117</v>
      </c>
      <c r="C147" s="291" t="s">
        <v>316</v>
      </c>
      <c r="D147" s="292">
        <v>40</v>
      </c>
      <c r="E147" s="293">
        <v>4000</v>
      </c>
      <c r="F147" s="294"/>
      <c r="G147" s="295">
        <v>4000</v>
      </c>
      <c r="H147" s="296">
        <v>160000</v>
      </c>
      <c r="I147" s="297" t="s">
        <v>504</v>
      </c>
      <c r="J147" s="290" t="s">
        <v>420</v>
      </c>
    </row>
    <row r="148" spans="1:10">
      <c r="A148" s="290">
        <v>147</v>
      </c>
      <c r="B148" s="291" t="s">
        <v>118</v>
      </c>
      <c r="C148" s="291" t="s">
        <v>322</v>
      </c>
      <c r="D148" s="292">
        <v>120</v>
      </c>
      <c r="E148" s="293">
        <v>4000</v>
      </c>
      <c r="F148" s="294"/>
      <c r="G148" s="295">
        <v>4000</v>
      </c>
      <c r="H148" s="296">
        <v>480000</v>
      </c>
      <c r="I148" s="297" t="s">
        <v>504</v>
      </c>
      <c r="J148" s="290" t="s">
        <v>420</v>
      </c>
    </row>
    <row r="149" spans="1:10">
      <c r="A149" s="290">
        <v>148</v>
      </c>
      <c r="B149" s="291" t="s">
        <v>119</v>
      </c>
      <c r="C149" s="291" t="s">
        <v>323</v>
      </c>
      <c r="D149" s="292">
        <v>80</v>
      </c>
      <c r="E149" s="293">
        <v>7800.2</v>
      </c>
      <c r="F149" s="294"/>
      <c r="G149" s="295">
        <v>7800.2</v>
      </c>
      <c r="H149" s="296">
        <v>624016</v>
      </c>
      <c r="I149" s="297" t="s">
        <v>1172</v>
      </c>
      <c r="J149" s="290" t="s">
        <v>1173</v>
      </c>
    </row>
    <row r="150" spans="1:10">
      <c r="A150" s="290">
        <v>149</v>
      </c>
      <c r="B150" s="291" t="s">
        <v>802</v>
      </c>
      <c r="C150" s="291" t="s">
        <v>305</v>
      </c>
      <c r="D150" s="292">
        <v>160</v>
      </c>
      <c r="E150" s="293">
        <v>829</v>
      </c>
      <c r="F150" s="294">
        <v>132.64000000000001</v>
      </c>
      <c r="G150" s="295">
        <v>961.64</v>
      </c>
      <c r="H150" s="296">
        <v>153862.39999999999</v>
      </c>
      <c r="I150" s="297" t="s">
        <v>642</v>
      </c>
      <c r="J150" s="290" t="s">
        <v>1174</v>
      </c>
    </row>
    <row r="151" spans="1:10" ht="30">
      <c r="A151" s="290">
        <v>150</v>
      </c>
      <c r="B151" s="291" t="s">
        <v>803</v>
      </c>
      <c r="C151" s="291"/>
      <c r="D151" s="292">
        <v>100</v>
      </c>
      <c r="E151" s="293">
        <v>5500</v>
      </c>
      <c r="F151" s="294">
        <v>880</v>
      </c>
      <c r="G151" s="295">
        <v>6380</v>
      </c>
      <c r="H151" s="296">
        <v>638000</v>
      </c>
      <c r="I151" s="297" t="s">
        <v>368</v>
      </c>
      <c r="J151" s="290" t="s">
        <v>1175</v>
      </c>
    </row>
    <row r="152" spans="1:10">
      <c r="A152" s="290">
        <v>151</v>
      </c>
      <c r="B152" s="291" t="s">
        <v>804</v>
      </c>
      <c r="C152" s="291" t="s">
        <v>305</v>
      </c>
      <c r="D152" s="292">
        <v>200</v>
      </c>
      <c r="E152" s="293">
        <v>5500</v>
      </c>
      <c r="F152" s="294">
        <v>880</v>
      </c>
      <c r="G152" s="295">
        <v>6380</v>
      </c>
      <c r="H152" s="296">
        <v>1276000</v>
      </c>
      <c r="I152" s="297" t="s">
        <v>368</v>
      </c>
      <c r="J152" s="290" t="s">
        <v>1176</v>
      </c>
    </row>
    <row r="153" spans="1:10">
      <c r="A153" s="290">
        <v>152</v>
      </c>
      <c r="B153" s="291" t="s">
        <v>805</v>
      </c>
      <c r="C153" s="291" t="s">
        <v>305</v>
      </c>
      <c r="D153" s="292">
        <v>400</v>
      </c>
      <c r="E153" s="293">
        <v>5500.12</v>
      </c>
      <c r="F153" s="294">
        <v>880.01919999999996</v>
      </c>
      <c r="G153" s="295">
        <v>6380.1391999999996</v>
      </c>
      <c r="H153" s="296">
        <v>2552055.6799999997</v>
      </c>
      <c r="I153" s="297" t="s">
        <v>368</v>
      </c>
      <c r="J153" s="290" t="s">
        <v>1177</v>
      </c>
    </row>
    <row r="154" spans="1:10">
      <c r="A154" s="290">
        <v>153</v>
      </c>
      <c r="B154" s="291" t="s">
        <v>806</v>
      </c>
      <c r="C154" s="291" t="s">
        <v>305</v>
      </c>
      <c r="D154" s="292">
        <v>200</v>
      </c>
      <c r="E154" s="293">
        <v>5500</v>
      </c>
      <c r="F154" s="294">
        <v>880</v>
      </c>
      <c r="G154" s="295">
        <v>6380</v>
      </c>
      <c r="H154" s="296">
        <v>1276000</v>
      </c>
      <c r="I154" s="297" t="s">
        <v>368</v>
      </c>
      <c r="J154" s="290" t="s">
        <v>1178</v>
      </c>
    </row>
    <row r="155" spans="1:10" ht="30">
      <c r="A155" s="290">
        <v>154</v>
      </c>
      <c r="B155" s="291" t="s">
        <v>120</v>
      </c>
      <c r="C155" s="291" t="s">
        <v>305</v>
      </c>
      <c r="D155" s="292">
        <v>200</v>
      </c>
      <c r="E155" s="293"/>
      <c r="F155" s="294"/>
      <c r="G155" s="295"/>
      <c r="H155" s="296">
        <v>0</v>
      </c>
      <c r="I155" s="297"/>
      <c r="J155" s="290"/>
    </row>
    <row r="156" spans="1:10" ht="30">
      <c r="A156" s="290">
        <v>155</v>
      </c>
      <c r="B156" s="291" t="s">
        <v>121</v>
      </c>
      <c r="C156" s="291" t="s">
        <v>22</v>
      </c>
      <c r="D156" s="292">
        <v>4</v>
      </c>
      <c r="E156" s="293">
        <v>32113</v>
      </c>
      <c r="F156" s="294"/>
      <c r="G156" s="295">
        <v>32113</v>
      </c>
      <c r="H156" s="296">
        <v>128452</v>
      </c>
      <c r="I156" s="297" t="s">
        <v>1139</v>
      </c>
      <c r="J156" s="290" t="s">
        <v>1179</v>
      </c>
    </row>
    <row r="157" spans="1:10" ht="30">
      <c r="A157" s="290">
        <v>156</v>
      </c>
      <c r="B157" s="291" t="s">
        <v>122</v>
      </c>
      <c r="C157" s="291" t="s">
        <v>324</v>
      </c>
      <c r="D157" s="292">
        <v>200</v>
      </c>
      <c r="E157" s="293"/>
      <c r="F157" s="294"/>
      <c r="G157" s="295"/>
      <c r="H157" s="296">
        <v>0</v>
      </c>
      <c r="I157" s="297"/>
      <c r="J157" s="290"/>
    </row>
    <row r="158" spans="1:10">
      <c r="A158" s="290">
        <v>157</v>
      </c>
      <c r="B158" s="291" t="s">
        <v>123</v>
      </c>
      <c r="C158" s="291" t="s">
        <v>305</v>
      </c>
      <c r="D158" s="292">
        <v>48</v>
      </c>
      <c r="E158" s="293">
        <v>8920</v>
      </c>
      <c r="F158" s="294"/>
      <c r="G158" s="295">
        <v>8920</v>
      </c>
      <c r="H158" s="296">
        <v>428160</v>
      </c>
      <c r="I158" s="297" t="s">
        <v>1141</v>
      </c>
      <c r="J158" s="290" t="s">
        <v>1180</v>
      </c>
    </row>
    <row r="159" spans="1:10">
      <c r="A159" s="290">
        <v>158</v>
      </c>
      <c r="B159" s="291" t="s">
        <v>124</v>
      </c>
      <c r="C159" s="291" t="s">
        <v>305</v>
      </c>
      <c r="D159" s="292">
        <v>48</v>
      </c>
      <c r="E159" s="293"/>
      <c r="F159" s="294"/>
      <c r="G159" s="295"/>
      <c r="H159" s="296">
        <v>0</v>
      </c>
      <c r="I159" s="297"/>
      <c r="J159" s="290"/>
    </row>
    <row r="160" spans="1:10">
      <c r="A160" s="290">
        <v>159</v>
      </c>
      <c r="B160" s="291" t="s">
        <v>125</v>
      </c>
      <c r="C160" s="291" t="s">
        <v>305</v>
      </c>
      <c r="D160" s="292">
        <v>40</v>
      </c>
      <c r="E160" s="293">
        <v>1000</v>
      </c>
      <c r="F160" s="294"/>
      <c r="G160" s="295">
        <v>1000</v>
      </c>
      <c r="H160" s="296">
        <v>40000</v>
      </c>
      <c r="I160" s="297" t="s">
        <v>1170</v>
      </c>
      <c r="J160" s="290" t="s">
        <v>653</v>
      </c>
    </row>
    <row r="161" spans="1:10">
      <c r="A161" s="290">
        <v>160</v>
      </c>
      <c r="B161" s="291" t="s">
        <v>126</v>
      </c>
      <c r="C161" s="291" t="s">
        <v>305</v>
      </c>
      <c r="D161" s="292">
        <v>250</v>
      </c>
      <c r="E161" s="293">
        <v>1000.04</v>
      </c>
      <c r="F161" s="320"/>
      <c r="G161" s="295">
        <v>1000.04</v>
      </c>
      <c r="H161" s="296">
        <v>250010</v>
      </c>
      <c r="I161" s="297" t="s">
        <v>433</v>
      </c>
      <c r="J161" s="290" t="s">
        <v>1181</v>
      </c>
    </row>
    <row r="162" spans="1:10">
      <c r="A162" s="290">
        <v>161</v>
      </c>
      <c r="B162" s="291" t="s">
        <v>127</v>
      </c>
      <c r="C162" s="291" t="s">
        <v>325</v>
      </c>
      <c r="D162" s="292">
        <v>4</v>
      </c>
      <c r="E162" s="293"/>
      <c r="F162" s="294"/>
      <c r="G162" s="295"/>
      <c r="H162" s="296">
        <v>0</v>
      </c>
      <c r="I162" s="297"/>
      <c r="J162" s="290"/>
    </row>
    <row r="163" spans="1:10">
      <c r="A163" s="290">
        <v>162</v>
      </c>
      <c r="B163" s="291" t="s">
        <v>128</v>
      </c>
      <c r="C163" s="291" t="s">
        <v>305</v>
      </c>
      <c r="D163" s="292">
        <v>30</v>
      </c>
      <c r="E163" s="293"/>
      <c r="F163" s="294"/>
      <c r="G163" s="295"/>
      <c r="H163" s="296">
        <v>0</v>
      </c>
      <c r="I163" s="297"/>
      <c r="J163" s="290"/>
    </row>
    <row r="164" spans="1:10">
      <c r="A164" s="290">
        <v>163</v>
      </c>
      <c r="B164" s="291" t="s">
        <v>129</v>
      </c>
      <c r="C164" s="291" t="s">
        <v>305</v>
      </c>
      <c r="D164" s="292">
        <v>200</v>
      </c>
      <c r="E164" s="293"/>
      <c r="F164" s="294"/>
      <c r="G164" s="295"/>
      <c r="H164" s="296">
        <v>0</v>
      </c>
      <c r="I164" s="297"/>
      <c r="J164" s="290"/>
    </row>
    <row r="165" spans="1:10">
      <c r="A165" s="290">
        <v>164</v>
      </c>
      <c r="B165" s="291" t="s">
        <v>130</v>
      </c>
      <c r="C165" s="291" t="s">
        <v>305</v>
      </c>
      <c r="D165" s="292">
        <v>6000</v>
      </c>
      <c r="E165" s="293">
        <v>157</v>
      </c>
      <c r="F165" s="294">
        <v>25</v>
      </c>
      <c r="G165" s="295">
        <v>182</v>
      </c>
      <c r="H165" s="296">
        <v>1092000</v>
      </c>
      <c r="I165" s="297" t="s">
        <v>642</v>
      </c>
      <c r="J165" s="290" t="s">
        <v>474</v>
      </c>
    </row>
    <row r="166" spans="1:10" ht="30">
      <c r="A166" s="290">
        <v>165</v>
      </c>
      <c r="B166" s="291" t="s">
        <v>131</v>
      </c>
      <c r="C166" s="291" t="s">
        <v>326</v>
      </c>
      <c r="D166" s="292">
        <v>40</v>
      </c>
      <c r="E166" s="293"/>
      <c r="F166" s="294"/>
      <c r="G166" s="295"/>
      <c r="H166" s="296">
        <v>0</v>
      </c>
      <c r="I166" s="297"/>
      <c r="J166" s="290"/>
    </row>
    <row r="167" spans="1:10" ht="30">
      <c r="A167" s="290">
        <v>166</v>
      </c>
      <c r="B167" s="291" t="s">
        <v>132</v>
      </c>
      <c r="C167" s="291" t="s">
        <v>327</v>
      </c>
      <c r="D167" s="292">
        <v>120</v>
      </c>
      <c r="E167" s="293">
        <v>40001</v>
      </c>
      <c r="F167" s="294">
        <v>6400.16</v>
      </c>
      <c r="G167" s="295">
        <v>46401.16</v>
      </c>
      <c r="H167" s="296">
        <v>5568139.2000000002</v>
      </c>
      <c r="I167" s="297" t="s">
        <v>427</v>
      </c>
      <c r="J167" s="290" t="s">
        <v>1182</v>
      </c>
    </row>
    <row r="168" spans="1:10">
      <c r="A168" s="290">
        <v>167</v>
      </c>
      <c r="B168" s="291" t="s">
        <v>133</v>
      </c>
      <c r="C168" s="291" t="s">
        <v>328</v>
      </c>
      <c r="D168" s="292">
        <v>20</v>
      </c>
      <c r="E168" s="293"/>
      <c r="F168" s="294"/>
      <c r="G168" s="295"/>
      <c r="H168" s="296">
        <v>0</v>
      </c>
      <c r="I168" s="297"/>
      <c r="J168" s="290"/>
    </row>
    <row r="169" spans="1:10" ht="30">
      <c r="A169" s="290">
        <v>168</v>
      </c>
      <c r="B169" s="291" t="s">
        <v>134</v>
      </c>
      <c r="C169" s="291" t="s">
        <v>329</v>
      </c>
      <c r="D169" s="292">
        <v>40</v>
      </c>
      <c r="E169" s="293"/>
      <c r="F169" s="294"/>
      <c r="G169" s="295"/>
      <c r="H169" s="296">
        <v>0</v>
      </c>
      <c r="I169" s="297"/>
      <c r="J169" s="290"/>
    </row>
    <row r="170" spans="1:10" ht="30">
      <c r="A170" s="290">
        <v>169</v>
      </c>
      <c r="B170" s="291" t="s">
        <v>134</v>
      </c>
      <c r="C170" s="291" t="s">
        <v>330</v>
      </c>
      <c r="D170" s="292">
        <v>40</v>
      </c>
      <c r="E170" s="293"/>
      <c r="F170" s="294"/>
      <c r="G170" s="295"/>
      <c r="H170" s="296">
        <v>0</v>
      </c>
      <c r="I170" s="297"/>
      <c r="J170" s="290"/>
    </row>
    <row r="171" spans="1:10">
      <c r="A171" s="290">
        <v>170</v>
      </c>
      <c r="B171" s="300" t="s">
        <v>135</v>
      </c>
      <c r="C171" s="300" t="s">
        <v>900</v>
      </c>
      <c r="D171" s="292">
        <v>40</v>
      </c>
      <c r="E171" s="293"/>
      <c r="F171" s="294"/>
      <c r="G171" s="295"/>
      <c r="H171" s="296">
        <v>0</v>
      </c>
      <c r="I171" s="297"/>
      <c r="J171" s="290"/>
    </row>
    <row r="172" spans="1:10">
      <c r="A172" s="290">
        <v>171</v>
      </c>
      <c r="B172" s="291" t="s">
        <v>136</v>
      </c>
      <c r="C172" s="291" t="s">
        <v>331</v>
      </c>
      <c r="D172" s="292">
        <v>4</v>
      </c>
      <c r="E172" s="293">
        <v>50164</v>
      </c>
      <c r="F172" s="294"/>
      <c r="G172" s="295">
        <v>50164</v>
      </c>
      <c r="H172" s="296">
        <v>200656</v>
      </c>
      <c r="I172" s="297" t="s">
        <v>655</v>
      </c>
      <c r="J172" s="290" t="s">
        <v>1183</v>
      </c>
    </row>
    <row r="173" spans="1:10" s="305" customFormat="1">
      <c r="A173" s="304">
        <v>172</v>
      </c>
      <c r="B173" s="315" t="s">
        <v>137</v>
      </c>
      <c r="C173" s="315" t="s">
        <v>332</v>
      </c>
      <c r="D173" s="321">
        <v>240</v>
      </c>
      <c r="E173" s="322">
        <v>129</v>
      </c>
      <c r="F173" s="316">
        <v>21</v>
      </c>
      <c r="G173" s="323">
        <v>150</v>
      </c>
      <c r="H173" s="324">
        <v>1800000</v>
      </c>
      <c r="I173" s="303" t="s">
        <v>660</v>
      </c>
      <c r="J173" s="304" t="s">
        <v>474</v>
      </c>
    </row>
    <row r="174" spans="1:10">
      <c r="A174" s="290">
        <v>173</v>
      </c>
      <c r="B174" s="291" t="s">
        <v>138</v>
      </c>
      <c r="C174" s="291" t="s">
        <v>333</v>
      </c>
      <c r="D174" s="292">
        <v>24</v>
      </c>
      <c r="E174" s="293">
        <v>97.14</v>
      </c>
      <c r="F174" s="294">
        <v>15.542400000000001</v>
      </c>
      <c r="G174" s="295">
        <v>112.6824</v>
      </c>
      <c r="H174" s="296">
        <v>135218.88</v>
      </c>
      <c r="I174" s="297" t="s">
        <v>477</v>
      </c>
      <c r="J174" s="290" t="s">
        <v>505</v>
      </c>
    </row>
    <row r="175" spans="1:10">
      <c r="A175" s="290">
        <v>174</v>
      </c>
      <c r="B175" s="291" t="s">
        <v>139</v>
      </c>
      <c r="C175" s="291" t="s">
        <v>333</v>
      </c>
      <c r="D175" s="292">
        <v>800</v>
      </c>
      <c r="E175" s="293">
        <v>107.15</v>
      </c>
      <c r="F175" s="294">
        <v>17.144000000000002</v>
      </c>
      <c r="G175" s="295">
        <v>124.29400000000001</v>
      </c>
      <c r="H175" s="296">
        <v>4971760</v>
      </c>
      <c r="I175" s="297" t="s">
        <v>477</v>
      </c>
      <c r="J175" s="290" t="s">
        <v>505</v>
      </c>
    </row>
    <row r="176" spans="1:10">
      <c r="A176" s="290">
        <v>175</v>
      </c>
      <c r="B176" s="291" t="s">
        <v>140</v>
      </c>
      <c r="C176" s="291" t="s">
        <v>333</v>
      </c>
      <c r="D176" s="292">
        <v>800</v>
      </c>
      <c r="E176" s="293">
        <v>111.43</v>
      </c>
      <c r="F176" s="294">
        <v>17.828800000000001</v>
      </c>
      <c r="G176" s="295">
        <v>129.25880000000001</v>
      </c>
      <c r="H176" s="296">
        <v>5170352</v>
      </c>
      <c r="I176" s="297" t="s">
        <v>477</v>
      </c>
      <c r="J176" s="290" t="s">
        <v>505</v>
      </c>
    </row>
    <row r="177" spans="1:10">
      <c r="A177" s="290">
        <v>176</v>
      </c>
      <c r="B177" s="291" t="s">
        <v>141</v>
      </c>
      <c r="C177" s="291" t="s">
        <v>333</v>
      </c>
      <c r="D177" s="292">
        <v>40</v>
      </c>
      <c r="E177" s="293">
        <v>97.14</v>
      </c>
      <c r="F177" s="294">
        <v>15.542400000000001</v>
      </c>
      <c r="G177" s="295">
        <v>112.6824</v>
      </c>
      <c r="H177" s="296">
        <v>225364.8</v>
      </c>
      <c r="I177" s="297" t="s">
        <v>477</v>
      </c>
      <c r="J177" s="290" t="s">
        <v>505</v>
      </c>
    </row>
    <row r="178" spans="1:10">
      <c r="A178" s="290">
        <v>177</v>
      </c>
      <c r="B178" s="291" t="s">
        <v>142</v>
      </c>
      <c r="C178" s="291" t="s">
        <v>333</v>
      </c>
      <c r="D178" s="292">
        <v>60</v>
      </c>
      <c r="E178" s="293">
        <v>671.44</v>
      </c>
      <c r="F178" s="294">
        <v>107.43040000000001</v>
      </c>
      <c r="G178" s="295">
        <v>778.87040000000002</v>
      </c>
      <c r="H178" s="296">
        <v>2336611.2000000002</v>
      </c>
      <c r="I178" s="297" t="s">
        <v>437</v>
      </c>
      <c r="J178" s="290" t="s">
        <v>1184</v>
      </c>
    </row>
    <row r="179" spans="1:10">
      <c r="A179" s="290">
        <v>178</v>
      </c>
      <c r="B179" s="291" t="s">
        <v>143</v>
      </c>
      <c r="C179" s="291" t="s">
        <v>333</v>
      </c>
      <c r="D179" s="292">
        <v>60</v>
      </c>
      <c r="E179" s="293">
        <v>671.44</v>
      </c>
      <c r="F179" s="294">
        <v>107.43040000000001</v>
      </c>
      <c r="G179" s="295">
        <v>778.87040000000002</v>
      </c>
      <c r="H179" s="296">
        <v>2336611.2000000002</v>
      </c>
      <c r="I179" s="297" t="s">
        <v>437</v>
      </c>
      <c r="J179" s="290" t="s">
        <v>1185</v>
      </c>
    </row>
    <row r="180" spans="1:10">
      <c r="A180" s="290">
        <v>179</v>
      </c>
      <c r="B180" s="291" t="s">
        <v>144</v>
      </c>
      <c r="C180" s="291" t="s">
        <v>333</v>
      </c>
      <c r="D180" s="292">
        <v>80</v>
      </c>
      <c r="E180" s="293">
        <v>671.44</v>
      </c>
      <c r="F180" s="294">
        <v>107.43040000000001</v>
      </c>
      <c r="G180" s="295">
        <v>778.87040000000002</v>
      </c>
      <c r="H180" s="296">
        <v>3115481.6</v>
      </c>
      <c r="I180" s="297" t="s">
        <v>437</v>
      </c>
      <c r="J180" s="290" t="s">
        <v>1185</v>
      </c>
    </row>
    <row r="181" spans="1:10">
      <c r="A181" s="290">
        <v>180</v>
      </c>
      <c r="B181" s="291" t="s">
        <v>145</v>
      </c>
      <c r="C181" s="291" t="s">
        <v>333</v>
      </c>
      <c r="D181" s="292">
        <v>24</v>
      </c>
      <c r="E181" s="293"/>
      <c r="F181" s="294"/>
      <c r="G181" s="295"/>
      <c r="H181" s="296">
        <v>0</v>
      </c>
      <c r="I181" s="297"/>
      <c r="J181" s="290"/>
    </row>
    <row r="182" spans="1:10">
      <c r="A182" s="290">
        <v>181</v>
      </c>
      <c r="B182" s="291" t="s">
        <v>146</v>
      </c>
      <c r="C182" s="291" t="s">
        <v>333</v>
      </c>
      <c r="D182" s="292">
        <v>12</v>
      </c>
      <c r="E182" s="293">
        <v>155.72</v>
      </c>
      <c r="F182" s="294">
        <v>24.915199999999999</v>
      </c>
      <c r="G182" s="295">
        <v>180.6352</v>
      </c>
      <c r="H182" s="296">
        <v>108381.12</v>
      </c>
      <c r="I182" s="297" t="s">
        <v>427</v>
      </c>
      <c r="J182" s="290" t="s">
        <v>1186</v>
      </c>
    </row>
    <row r="183" spans="1:10" s="305" customFormat="1">
      <c r="A183" s="290">
        <v>182</v>
      </c>
      <c r="B183" s="291" t="s">
        <v>147</v>
      </c>
      <c r="C183" s="291" t="s">
        <v>333</v>
      </c>
      <c r="D183" s="292">
        <v>12</v>
      </c>
      <c r="E183" s="293">
        <v>155.72</v>
      </c>
      <c r="F183" s="294">
        <v>24.915199999999999</v>
      </c>
      <c r="G183" s="295">
        <v>180.6352</v>
      </c>
      <c r="H183" s="296">
        <v>108381.12</v>
      </c>
      <c r="I183" s="303" t="s">
        <v>427</v>
      </c>
      <c r="J183" s="304" t="s">
        <v>1186</v>
      </c>
    </row>
    <row r="184" spans="1:10">
      <c r="A184" s="290">
        <v>183</v>
      </c>
      <c r="B184" s="291" t="s">
        <v>148</v>
      </c>
      <c r="C184" s="291" t="s">
        <v>333</v>
      </c>
      <c r="D184" s="292">
        <v>20</v>
      </c>
      <c r="E184" s="293">
        <v>155.72</v>
      </c>
      <c r="F184" s="294">
        <v>24.915199999999999</v>
      </c>
      <c r="G184" s="295">
        <v>180.6352</v>
      </c>
      <c r="H184" s="296">
        <v>180635.2</v>
      </c>
      <c r="I184" s="297" t="s">
        <v>427</v>
      </c>
      <c r="J184" s="290" t="s">
        <v>1186</v>
      </c>
    </row>
    <row r="185" spans="1:10" s="305" customFormat="1">
      <c r="A185" s="290">
        <v>184</v>
      </c>
      <c r="B185" s="291" t="s">
        <v>149</v>
      </c>
      <c r="C185" s="291" t="s">
        <v>305</v>
      </c>
      <c r="D185" s="292">
        <v>300</v>
      </c>
      <c r="E185" s="293">
        <v>4929</v>
      </c>
      <c r="F185" s="294">
        <v>789</v>
      </c>
      <c r="G185" s="295">
        <v>5718</v>
      </c>
      <c r="H185" s="296">
        <v>1715400</v>
      </c>
      <c r="I185" s="303" t="s">
        <v>642</v>
      </c>
      <c r="J185" s="304" t="s">
        <v>1187</v>
      </c>
    </row>
    <row r="186" spans="1:10">
      <c r="A186" s="290">
        <v>185</v>
      </c>
      <c r="B186" s="291" t="s">
        <v>150</v>
      </c>
      <c r="C186" s="291" t="s">
        <v>305</v>
      </c>
      <c r="D186" s="292">
        <v>120</v>
      </c>
      <c r="E186" s="293">
        <v>3421</v>
      </c>
      <c r="F186" s="294">
        <v>547</v>
      </c>
      <c r="G186" s="295">
        <v>3968</v>
      </c>
      <c r="H186" s="296">
        <v>476160</v>
      </c>
      <c r="I186" s="297" t="s">
        <v>642</v>
      </c>
      <c r="J186" s="290" t="s">
        <v>474</v>
      </c>
    </row>
    <row r="187" spans="1:10">
      <c r="A187" s="290">
        <v>186</v>
      </c>
      <c r="B187" s="291" t="s">
        <v>151</v>
      </c>
      <c r="C187" s="291" t="s">
        <v>305</v>
      </c>
      <c r="D187" s="292">
        <v>200</v>
      </c>
      <c r="E187" s="293">
        <v>2557</v>
      </c>
      <c r="F187" s="294">
        <v>409</v>
      </c>
      <c r="G187" s="295">
        <v>2966</v>
      </c>
      <c r="H187" s="296">
        <v>593200</v>
      </c>
      <c r="I187" s="297" t="s">
        <v>1188</v>
      </c>
      <c r="J187" s="290" t="s">
        <v>474</v>
      </c>
    </row>
    <row r="188" spans="1:10" s="305" customFormat="1">
      <c r="A188" s="290">
        <v>187</v>
      </c>
      <c r="B188" s="300" t="s">
        <v>807</v>
      </c>
      <c r="C188" s="300" t="s">
        <v>305</v>
      </c>
      <c r="D188" s="292">
        <v>4</v>
      </c>
      <c r="E188" s="293"/>
      <c r="F188" s="316"/>
      <c r="G188" s="295"/>
      <c r="H188" s="296">
        <v>0</v>
      </c>
      <c r="I188" s="303"/>
      <c r="J188" s="304"/>
    </row>
    <row r="189" spans="1:10" s="308" customFormat="1">
      <c r="A189" s="290">
        <v>188</v>
      </c>
      <c r="B189" s="300" t="s">
        <v>808</v>
      </c>
      <c r="C189" s="300" t="s">
        <v>305</v>
      </c>
      <c r="D189" s="292">
        <v>4</v>
      </c>
      <c r="E189" s="293"/>
      <c r="F189" s="294"/>
      <c r="G189" s="295"/>
      <c r="H189" s="296">
        <v>0</v>
      </c>
      <c r="I189" s="325"/>
      <c r="J189" s="326"/>
    </row>
    <row r="190" spans="1:10" s="305" customFormat="1">
      <c r="A190" s="290">
        <v>189</v>
      </c>
      <c r="B190" s="300" t="s">
        <v>809</v>
      </c>
      <c r="C190" s="300" t="s">
        <v>305</v>
      </c>
      <c r="D190" s="292">
        <v>4</v>
      </c>
      <c r="E190" s="293"/>
      <c r="F190" s="316"/>
      <c r="G190" s="295"/>
      <c r="H190" s="296">
        <v>0</v>
      </c>
      <c r="I190" s="303"/>
      <c r="J190" s="304"/>
    </row>
    <row r="191" spans="1:10" s="305" customFormat="1">
      <c r="A191" s="290">
        <v>190</v>
      </c>
      <c r="B191" s="291" t="s">
        <v>152</v>
      </c>
      <c r="C191" s="291" t="s">
        <v>305</v>
      </c>
      <c r="D191" s="292">
        <v>8</v>
      </c>
      <c r="E191" s="293"/>
      <c r="F191" s="316"/>
      <c r="G191" s="295"/>
      <c r="H191" s="296">
        <v>0</v>
      </c>
      <c r="I191" s="303"/>
      <c r="J191" s="304"/>
    </row>
    <row r="192" spans="1:10" s="305" customFormat="1">
      <c r="A192" s="290">
        <v>191</v>
      </c>
      <c r="B192" s="291" t="s">
        <v>153</v>
      </c>
      <c r="C192" s="291" t="s">
        <v>305</v>
      </c>
      <c r="D192" s="292">
        <v>8</v>
      </c>
      <c r="E192" s="293"/>
      <c r="F192" s="316"/>
      <c r="G192" s="295"/>
      <c r="H192" s="296">
        <v>0</v>
      </c>
      <c r="I192" s="303"/>
      <c r="J192" s="304"/>
    </row>
    <row r="193" spans="1:10" s="305" customFormat="1">
      <c r="A193" s="290">
        <v>192</v>
      </c>
      <c r="B193" s="291" t="s">
        <v>154</v>
      </c>
      <c r="C193" s="291" t="s">
        <v>305</v>
      </c>
      <c r="D193" s="292">
        <v>8</v>
      </c>
      <c r="E193" s="293"/>
      <c r="F193" s="316"/>
      <c r="G193" s="295"/>
      <c r="H193" s="296">
        <v>0</v>
      </c>
      <c r="I193" s="303"/>
      <c r="J193" s="304"/>
    </row>
    <row r="194" spans="1:10" s="308" customFormat="1" ht="30">
      <c r="A194" s="290">
        <v>193</v>
      </c>
      <c r="B194" s="291" t="s">
        <v>810</v>
      </c>
      <c r="C194" s="291" t="s">
        <v>315</v>
      </c>
      <c r="D194" s="292">
        <v>4</v>
      </c>
      <c r="E194" s="293"/>
      <c r="F194" s="294"/>
      <c r="G194" s="295"/>
      <c r="H194" s="296">
        <v>0</v>
      </c>
      <c r="I194" s="325"/>
      <c r="J194" s="326"/>
    </row>
    <row r="195" spans="1:10" s="308" customFormat="1">
      <c r="A195" s="290">
        <v>194</v>
      </c>
      <c r="B195" s="291" t="s">
        <v>155</v>
      </c>
      <c r="C195" s="291" t="s">
        <v>305</v>
      </c>
      <c r="D195" s="292">
        <v>1600</v>
      </c>
      <c r="E195" s="293">
        <v>4429</v>
      </c>
      <c r="F195" s="294">
        <v>708.64</v>
      </c>
      <c r="G195" s="295">
        <v>5137.6400000000003</v>
      </c>
      <c r="H195" s="296">
        <v>8220224.0000000009</v>
      </c>
      <c r="I195" s="306" t="s">
        <v>433</v>
      </c>
      <c r="J195" s="307" t="s">
        <v>710</v>
      </c>
    </row>
    <row r="196" spans="1:10" ht="30">
      <c r="A196" s="290">
        <v>195</v>
      </c>
      <c r="B196" s="291" t="s">
        <v>156</v>
      </c>
      <c r="C196" s="291" t="s">
        <v>305</v>
      </c>
      <c r="D196" s="292">
        <v>200</v>
      </c>
      <c r="E196" s="293">
        <v>4500</v>
      </c>
      <c r="F196" s="294">
        <v>720</v>
      </c>
      <c r="G196" s="295">
        <v>5220</v>
      </c>
      <c r="H196" s="296">
        <v>1044000</v>
      </c>
      <c r="I196" s="297" t="s">
        <v>433</v>
      </c>
      <c r="J196" s="290" t="s">
        <v>1189</v>
      </c>
    </row>
    <row r="197" spans="1:10" s="301" customFormat="1" ht="30">
      <c r="A197" s="290">
        <v>196</v>
      </c>
      <c r="B197" s="291" t="s">
        <v>157</v>
      </c>
      <c r="C197" s="291" t="s">
        <v>305</v>
      </c>
      <c r="D197" s="292">
        <v>160</v>
      </c>
      <c r="E197" s="293">
        <v>4500</v>
      </c>
      <c r="F197" s="294">
        <v>720</v>
      </c>
      <c r="G197" s="295">
        <v>5220</v>
      </c>
      <c r="H197" s="296">
        <v>835200</v>
      </c>
      <c r="I197" s="299" t="s">
        <v>433</v>
      </c>
      <c r="J197" s="300" t="s">
        <v>1190</v>
      </c>
    </row>
    <row r="198" spans="1:10" ht="30">
      <c r="A198" s="290">
        <v>197</v>
      </c>
      <c r="B198" s="300" t="s">
        <v>811</v>
      </c>
      <c r="C198" s="300" t="s">
        <v>305</v>
      </c>
      <c r="D198" s="292">
        <v>4</v>
      </c>
      <c r="E198" s="293"/>
      <c r="F198" s="294"/>
      <c r="G198" s="295"/>
      <c r="H198" s="296">
        <v>0</v>
      </c>
      <c r="I198" s="297"/>
      <c r="J198" s="290"/>
    </row>
    <row r="199" spans="1:10" ht="30">
      <c r="A199" s="290">
        <v>198</v>
      </c>
      <c r="B199" s="291" t="s">
        <v>158</v>
      </c>
      <c r="C199" s="291" t="s">
        <v>305</v>
      </c>
      <c r="D199" s="292">
        <v>8</v>
      </c>
      <c r="E199" s="293"/>
      <c r="F199" s="294"/>
      <c r="G199" s="295"/>
      <c r="H199" s="296">
        <v>0</v>
      </c>
      <c r="I199" s="297"/>
      <c r="J199" s="290"/>
    </row>
    <row r="200" spans="1:10" ht="45">
      <c r="A200" s="290">
        <v>199</v>
      </c>
      <c r="B200" s="291" t="s">
        <v>160</v>
      </c>
      <c r="C200" s="291" t="s">
        <v>335</v>
      </c>
      <c r="D200" s="292">
        <v>1000</v>
      </c>
      <c r="E200" s="293"/>
      <c r="F200" s="294"/>
      <c r="G200" s="295"/>
      <c r="H200" s="296">
        <v>0</v>
      </c>
      <c r="I200" s="297"/>
      <c r="J200" s="290"/>
    </row>
    <row r="201" spans="1:10" ht="45">
      <c r="A201" s="290">
        <v>200</v>
      </c>
      <c r="B201" s="291" t="s">
        <v>813</v>
      </c>
      <c r="C201" s="291" t="s">
        <v>335</v>
      </c>
      <c r="D201" s="292">
        <v>1000</v>
      </c>
      <c r="E201" s="293"/>
      <c r="F201" s="294"/>
      <c r="G201" s="295"/>
      <c r="H201" s="296">
        <v>0</v>
      </c>
      <c r="I201" s="297"/>
      <c r="J201" s="290"/>
    </row>
    <row r="202" spans="1:10" ht="45">
      <c r="A202" s="290">
        <v>201</v>
      </c>
      <c r="B202" s="291" t="s">
        <v>814</v>
      </c>
      <c r="C202" s="291" t="s">
        <v>334</v>
      </c>
      <c r="D202" s="292">
        <v>40</v>
      </c>
      <c r="E202" s="293"/>
      <c r="F202" s="294"/>
      <c r="G202" s="295"/>
      <c r="H202" s="296">
        <v>0</v>
      </c>
      <c r="I202" s="297"/>
      <c r="J202" s="290"/>
    </row>
    <row r="203" spans="1:10" ht="45">
      <c r="A203" s="290">
        <v>202</v>
      </c>
      <c r="B203" s="291" t="s">
        <v>159</v>
      </c>
      <c r="C203" s="291" t="s">
        <v>334</v>
      </c>
      <c r="D203" s="292">
        <v>80</v>
      </c>
      <c r="E203" s="293"/>
      <c r="F203" s="294"/>
      <c r="G203" s="295"/>
      <c r="H203" s="296">
        <v>0</v>
      </c>
      <c r="I203" s="297"/>
      <c r="J203" s="290"/>
    </row>
    <row r="204" spans="1:10">
      <c r="A204" s="290">
        <v>203</v>
      </c>
      <c r="B204" s="291" t="s">
        <v>161</v>
      </c>
      <c r="C204" s="291" t="s">
        <v>305</v>
      </c>
      <c r="D204" s="292">
        <v>800</v>
      </c>
      <c r="E204" s="293">
        <v>485.72</v>
      </c>
      <c r="F204" s="294">
        <v>77.71520000000001</v>
      </c>
      <c r="G204" s="295">
        <v>563.43520000000001</v>
      </c>
      <c r="H204" s="296">
        <v>450748.16000000003</v>
      </c>
      <c r="I204" s="297" t="s">
        <v>1110</v>
      </c>
      <c r="J204" s="290" t="s">
        <v>1191</v>
      </c>
    </row>
    <row r="205" spans="1:10" ht="30">
      <c r="A205" s="290">
        <v>204</v>
      </c>
      <c r="B205" s="291" t="s">
        <v>815</v>
      </c>
      <c r="C205" s="291" t="s">
        <v>305</v>
      </c>
      <c r="D205" s="292">
        <v>2000</v>
      </c>
      <c r="E205" s="293"/>
      <c r="F205" s="294"/>
      <c r="G205" s="295"/>
      <c r="H205" s="296">
        <v>0</v>
      </c>
      <c r="I205" s="297"/>
      <c r="J205" s="290"/>
    </row>
    <row r="206" spans="1:10">
      <c r="A206" s="290">
        <v>205</v>
      </c>
      <c r="B206" s="291" t="s">
        <v>162</v>
      </c>
      <c r="C206" s="291" t="s">
        <v>305</v>
      </c>
      <c r="D206" s="292">
        <v>4000</v>
      </c>
      <c r="E206" s="293">
        <v>285.95999999999998</v>
      </c>
      <c r="F206" s="294">
        <v>45.753599999999999</v>
      </c>
      <c r="G206" s="295">
        <v>331.71359999999999</v>
      </c>
      <c r="H206" s="296">
        <v>1326854.3999999999</v>
      </c>
      <c r="I206" s="297" t="s">
        <v>477</v>
      </c>
      <c r="J206" s="290" t="s">
        <v>599</v>
      </c>
    </row>
    <row r="207" spans="1:10">
      <c r="A207" s="290">
        <v>206</v>
      </c>
      <c r="B207" s="291" t="s">
        <v>163</v>
      </c>
      <c r="C207" s="291" t="s">
        <v>305</v>
      </c>
      <c r="D207" s="292">
        <v>40000</v>
      </c>
      <c r="E207" s="293">
        <v>168.15</v>
      </c>
      <c r="F207" s="294">
        <v>26.904</v>
      </c>
      <c r="G207" s="295">
        <v>195.054</v>
      </c>
      <c r="H207" s="296">
        <v>7802160</v>
      </c>
      <c r="I207" s="297" t="s">
        <v>477</v>
      </c>
      <c r="J207" s="290" t="s">
        <v>599</v>
      </c>
    </row>
    <row r="208" spans="1:10">
      <c r="A208" s="290">
        <v>207</v>
      </c>
      <c r="B208" s="291" t="s">
        <v>164</v>
      </c>
      <c r="C208" s="291" t="s">
        <v>305</v>
      </c>
      <c r="D208" s="292">
        <v>20000</v>
      </c>
      <c r="E208" s="293"/>
      <c r="F208" s="294"/>
      <c r="G208" s="295"/>
      <c r="H208" s="296">
        <v>0</v>
      </c>
      <c r="I208" s="297"/>
      <c r="J208" s="290"/>
    </row>
    <row r="209" spans="1:10">
      <c r="A209" s="290">
        <v>208</v>
      </c>
      <c r="B209" s="291" t="s">
        <v>165</v>
      </c>
      <c r="C209" s="291" t="s">
        <v>305</v>
      </c>
      <c r="D209" s="292">
        <v>20000</v>
      </c>
      <c r="E209" s="293">
        <v>114.58</v>
      </c>
      <c r="F209" s="294">
        <v>18.332799999999999</v>
      </c>
      <c r="G209" s="295">
        <v>132.9128</v>
      </c>
      <c r="H209" s="296">
        <v>2658256</v>
      </c>
      <c r="I209" s="297" t="s">
        <v>477</v>
      </c>
      <c r="J209" s="290" t="s">
        <v>1192</v>
      </c>
    </row>
    <row r="210" spans="1:10">
      <c r="A210" s="290">
        <v>209</v>
      </c>
      <c r="B210" s="291" t="s">
        <v>166</v>
      </c>
      <c r="C210" s="291" t="s">
        <v>305</v>
      </c>
      <c r="D210" s="292">
        <v>32000</v>
      </c>
      <c r="E210" s="293">
        <v>118.92</v>
      </c>
      <c r="F210" s="294">
        <v>19.027200000000001</v>
      </c>
      <c r="G210" s="295">
        <v>137.94720000000001</v>
      </c>
      <c r="H210" s="296">
        <v>4414310.4000000004</v>
      </c>
      <c r="I210" s="297" t="s">
        <v>477</v>
      </c>
      <c r="J210" s="290" t="s">
        <v>599</v>
      </c>
    </row>
    <row r="211" spans="1:10">
      <c r="A211" s="290">
        <v>210</v>
      </c>
      <c r="B211" s="291" t="s">
        <v>167</v>
      </c>
      <c r="C211" s="291" t="s">
        <v>305</v>
      </c>
      <c r="D211" s="292">
        <v>200</v>
      </c>
      <c r="E211" s="293">
        <v>690.4</v>
      </c>
      <c r="F211" s="294">
        <v>110.464</v>
      </c>
      <c r="G211" s="295">
        <v>800.86400000000003</v>
      </c>
      <c r="H211" s="296">
        <v>160172.80000000002</v>
      </c>
      <c r="I211" s="297" t="s">
        <v>1193</v>
      </c>
      <c r="J211" s="290" t="s">
        <v>1194</v>
      </c>
    </row>
    <row r="212" spans="1:10" ht="30">
      <c r="A212" s="290">
        <v>211</v>
      </c>
      <c r="B212" s="291" t="s">
        <v>168</v>
      </c>
      <c r="C212" s="291" t="s">
        <v>336</v>
      </c>
      <c r="D212" s="292">
        <v>4</v>
      </c>
      <c r="E212" s="293"/>
      <c r="F212" s="294"/>
      <c r="G212" s="295"/>
      <c r="H212" s="296">
        <v>0</v>
      </c>
      <c r="I212" s="297"/>
      <c r="J212" s="290"/>
    </row>
    <row r="213" spans="1:10" ht="30">
      <c r="A213" s="290">
        <v>212</v>
      </c>
      <c r="B213" s="291" t="s">
        <v>171</v>
      </c>
      <c r="C213" s="291" t="s">
        <v>305</v>
      </c>
      <c r="D213" s="292">
        <v>10</v>
      </c>
      <c r="E213" s="293">
        <v>27858</v>
      </c>
      <c r="F213" s="294"/>
      <c r="G213" s="295">
        <v>27858</v>
      </c>
      <c r="H213" s="296">
        <v>278580</v>
      </c>
      <c r="I213" s="297" t="s">
        <v>368</v>
      </c>
      <c r="J213" s="290" t="s">
        <v>1195</v>
      </c>
    </row>
    <row r="214" spans="1:10" ht="45">
      <c r="A214" s="290">
        <v>213</v>
      </c>
      <c r="B214" s="291" t="s">
        <v>170</v>
      </c>
      <c r="C214" s="291" t="s">
        <v>305</v>
      </c>
      <c r="D214" s="292">
        <v>10</v>
      </c>
      <c r="E214" s="293"/>
      <c r="F214" s="294"/>
      <c r="G214" s="295"/>
      <c r="H214" s="296">
        <v>0</v>
      </c>
      <c r="I214" s="297"/>
      <c r="J214" s="290"/>
    </row>
    <row r="215" spans="1:10" ht="30">
      <c r="A215" s="290">
        <v>214</v>
      </c>
      <c r="B215" s="291" t="s">
        <v>169</v>
      </c>
      <c r="C215" s="291" t="s">
        <v>305</v>
      </c>
      <c r="D215" s="292">
        <v>10</v>
      </c>
      <c r="E215" s="293"/>
      <c r="F215" s="294"/>
      <c r="G215" s="295"/>
      <c r="H215" s="296">
        <v>0</v>
      </c>
      <c r="I215" s="297"/>
      <c r="J215" s="290"/>
    </row>
    <row r="216" spans="1:10">
      <c r="A216" s="290">
        <v>215</v>
      </c>
      <c r="B216" s="291" t="s">
        <v>172</v>
      </c>
      <c r="C216" s="291" t="s">
        <v>337</v>
      </c>
      <c r="D216" s="292">
        <v>120</v>
      </c>
      <c r="E216" s="293"/>
      <c r="F216" s="294"/>
      <c r="G216" s="295"/>
      <c r="H216" s="296">
        <v>0</v>
      </c>
      <c r="I216" s="297"/>
      <c r="J216" s="290"/>
    </row>
    <row r="217" spans="1:10" s="305" customFormat="1">
      <c r="A217" s="304">
        <v>216</v>
      </c>
      <c r="B217" s="315" t="s">
        <v>174</v>
      </c>
      <c r="C217" s="315" t="s">
        <v>338</v>
      </c>
      <c r="D217" s="321">
        <v>12</v>
      </c>
      <c r="E217" s="322">
        <v>5714</v>
      </c>
      <c r="F217" s="316">
        <v>914</v>
      </c>
      <c r="G217" s="323">
        <v>6628</v>
      </c>
      <c r="H217" s="324">
        <v>79536</v>
      </c>
      <c r="I217" s="303" t="s">
        <v>660</v>
      </c>
      <c r="J217" s="304" t="s">
        <v>474</v>
      </c>
    </row>
    <row r="218" spans="1:10" ht="30">
      <c r="A218" s="290">
        <v>217</v>
      </c>
      <c r="B218" s="291" t="s">
        <v>173</v>
      </c>
      <c r="C218" s="291" t="s">
        <v>337</v>
      </c>
      <c r="D218" s="292">
        <v>20</v>
      </c>
      <c r="E218" s="293">
        <v>74287</v>
      </c>
      <c r="F218" s="294"/>
      <c r="G218" s="295">
        <v>74287</v>
      </c>
      <c r="H218" s="296">
        <v>1485740</v>
      </c>
      <c r="I218" s="297" t="s">
        <v>440</v>
      </c>
      <c r="J218" s="290" t="s">
        <v>996</v>
      </c>
    </row>
    <row r="219" spans="1:10">
      <c r="A219" s="290">
        <v>218</v>
      </c>
      <c r="B219" s="291" t="s">
        <v>215</v>
      </c>
      <c r="C219" s="291" t="s">
        <v>305</v>
      </c>
      <c r="D219" s="292">
        <v>20</v>
      </c>
      <c r="E219" s="293"/>
      <c r="F219" s="294"/>
      <c r="G219" s="295"/>
      <c r="H219" s="296">
        <v>0</v>
      </c>
      <c r="I219" s="297"/>
      <c r="J219" s="290"/>
    </row>
    <row r="220" spans="1:10" ht="45">
      <c r="A220" s="290">
        <v>219</v>
      </c>
      <c r="B220" s="291" t="s">
        <v>816</v>
      </c>
      <c r="C220" s="291" t="s">
        <v>337</v>
      </c>
      <c r="D220" s="292">
        <v>2</v>
      </c>
      <c r="E220" s="293"/>
      <c r="F220" s="294"/>
      <c r="G220" s="295"/>
      <c r="H220" s="296">
        <v>0</v>
      </c>
      <c r="I220" s="297"/>
      <c r="J220" s="290"/>
    </row>
    <row r="221" spans="1:10" s="305" customFormat="1">
      <c r="A221" s="304">
        <v>220</v>
      </c>
      <c r="B221" s="315" t="s">
        <v>175</v>
      </c>
      <c r="C221" s="315" t="s">
        <v>304</v>
      </c>
      <c r="D221" s="321">
        <v>16</v>
      </c>
      <c r="E221" s="322">
        <v>56</v>
      </c>
      <c r="F221" s="316">
        <v>9</v>
      </c>
      <c r="G221" s="323">
        <v>64</v>
      </c>
      <c r="H221" s="324">
        <v>102400</v>
      </c>
      <c r="I221" s="303" t="s">
        <v>1196</v>
      </c>
      <c r="J221" s="304" t="s">
        <v>474</v>
      </c>
    </row>
    <row r="222" spans="1:10" s="305" customFormat="1">
      <c r="A222" s="304">
        <v>221</v>
      </c>
      <c r="B222" s="315" t="s">
        <v>176</v>
      </c>
      <c r="C222" s="315" t="s">
        <v>304</v>
      </c>
      <c r="D222" s="321">
        <v>8</v>
      </c>
      <c r="E222" s="322">
        <v>24</v>
      </c>
      <c r="F222" s="316">
        <v>4</v>
      </c>
      <c r="G222" s="323">
        <v>28</v>
      </c>
      <c r="H222" s="324">
        <v>22400</v>
      </c>
      <c r="I222" s="303" t="s">
        <v>601</v>
      </c>
      <c r="J222" s="304" t="s">
        <v>474</v>
      </c>
    </row>
    <row r="223" spans="1:10" ht="30">
      <c r="A223" s="290">
        <v>222</v>
      </c>
      <c r="B223" s="291" t="s">
        <v>177</v>
      </c>
      <c r="C223" s="291" t="s">
        <v>305</v>
      </c>
      <c r="D223" s="292">
        <v>700</v>
      </c>
      <c r="E223" s="293">
        <v>16318</v>
      </c>
      <c r="F223" s="294">
        <v>2610.88</v>
      </c>
      <c r="G223" s="295">
        <v>18928.88</v>
      </c>
      <c r="H223" s="296">
        <v>13250216</v>
      </c>
      <c r="I223" s="297" t="s">
        <v>1197</v>
      </c>
      <c r="J223" s="290" t="s">
        <v>1198</v>
      </c>
    </row>
    <row r="224" spans="1:10">
      <c r="A224" s="290">
        <v>223</v>
      </c>
      <c r="B224" s="309" t="s">
        <v>817</v>
      </c>
      <c r="C224" s="300" t="s">
        <v>305</v>
      </c>
      <c r="D224" s="292">
        <v>4</v>
      </c>
      <c r="E224" s="293">
        <v>32239.222222222223</v>
      </c>
      <c r="F224" s="294">
        <v>5158.2755555555559</v>
      </c>
      <c r="G224" s="295">
        <v>37397.497777777782</v>
      </c>
      <c r="H224" s="296">
        <v>149589.99111111113</v>
      </c>
      <c r="I224" s="297" t="s">
        <v>1199</v>
      </c>
      <c r="J224" s="290" t="s">
        <v>1200</v>
      </c>
    </row>
    <row r="225" spans="1:10">
      <c r="A225" s="290">
        <v>224</v>
      </c>
      <c r="B225" s="291" t="s">
        <v>178</v>
      </c>
      <c r="C225" s="291" t="s">
        <v>305</v>
      </c>
      <c r="D225" s="292">
        <v>120</v>
      </c>
      <c r="E225" s="293">
        <v>2357</v>
      </c>
      <c r="F225" s="294">
        <v>377.12</v>
      </c>
      <c r="G225" s="295">
        <v>2734.12</v>
      </c>
      <c r="H225" s="296">
        <v>328094.39999999997</v>
      </c>
      <c r="I225" s="297" t="s">
        <v>374</v>
      </c>
      <c r="J225" s="290" t="s">
        <v>1201</v>
      </c>
    </row>
    <row r="226" spans="1:10">
      <c r="A226" s="290">
        <v>225</v>
      </c>
      <c r="B226" s="291" t="s">
        <v>179</v>
      </c>
      <c r="C226" s="291" t="s">
        <v>305</v>
      </c>
      <c r="D226" s="292">
        <v>4</v>
      </c>
      <c r="E226" s="293">
        <v>447838</v>
      </c>
      <c r="F226" s="302"/>
      <c r="G226" s="295">
        <v>447838</v>
      </c>
      <c r="H226" s="296">
        <v>1791352</v>
      </c>
      <c r="I226" s="297" t="s">
        <v>1141</v>
      </c>
      <c r="J226" s="290" t="s">
        <v>1202</v>
      </c>
    </row>
    <row r="227" spans="1:10" s="301" customFormat="1">
      <c r="A227" s="290">
        <v>226</v>
      </c>
      <c r="B227" s="312" t="s">
        <v>180</v>
      </c>
      <c r="C227" s="291" t="s">
        <v>339</v>
      </c>
      <c r="D227" s="292">
        <v>4</v>
      </c>
      <c r="E227" s="293">
        <v>60858</v>
      </c>
      <c r="F227" s="294">
        <v>9737.2800000000007</v>
      </c>
      <c r="G227" s="295">
        <v>70595.28</v>
      </c>
      <c r="H227" s="296">
        <v>282381.12</v>
      </c>
      <c r="I227" s="299" t="s">
        <v>1203</v>
      </c>
      <c r="J227" s="300" t="s">
        <v>1204</v>
      </c>
    </row>
    <row r="228" spans="1:10" s="301" customFormat="1" ht="30">
      <c r="A228" s="290">
        <v>227</v>
      </c>
      <c r="B228" s="291" t="s">
        <v>181</v>
      </c>
      <c r="C228" s="291" t="s">
        <v>305</v>
      </c>
      <c r="D228" s="292">
        <v>200</v>
      </c>
      <c r="E228" s="293"/>
      <c r="F228" s="294"/>
      <c r="G228" s="295"/>
      <c r="H228" s="296">
        <v>0</v>
      </c>
      <c r="I228" s="299"/>
      <c r="J228" s="300"/>
    </row>
    <row r="229" spans="1:10">
      <c r="A229" s="290">
        <v>228</v>
      </c>
      <c r="B229" s="291" t="s">
        <v>185</v>
      </c>
      <c r="C229" s="291" t="s">
        <v>305</v>
      </c>
      <c r="D229" s="292">
        <v>12</v>
      </c>
      <c r="E229" s="293">
        <v>114288</v>
      </c>
      <c r="F229" s="294">
        <v>18286.080000000002</v>
      </c>
      <c r="G229" s="295">
        <v>132574.08000000002</v>
      </c>
      <c r="H229" s="296">
        <v>1590888.9600000002</v>
      </c>
      <c r="I229" s="297" t="s">
        <v>658</v>
      </c>
      <c r="J229" s="290" t="s">
        <v>1205</v>
      </c>
    </row>
    <row r="230" spans="1:10">
      <c r="A230" s="290">
        <v>229</v>
      </c>
      <c r="B230" s="291" t="s">
        <v>182</v>
      </c>
      <c r="C230" s="291" t="s">
        <v>305</v>
      </c>
      <c r="D230" s="292">
        <v>40</v>
      </c>
      <c r="E230" s="293">
        <v>4572</v>
      </c>
      <c r="F230" s="294">
        <v>732</v>
      </c>
      <c r="G230" s="295">
        <v>5304</v>
      </c>
      <c r="H230" s="296">
        <v>212160</v>
      </c>
      <c r="I230" s="297" t="s">
        <v>1206</v>
      </c>
      <c r="J230" s="290" t="s">
        <v>1207</v>
      </c>
    </row>
    <row r="231" spans="1:10">
      <c r="A231" s="290">
        <v>230</v>
      </c>
      <c r="B231" s="291" t="s">
        <v>183</v>
      </c>
      <c r="C231" s="291" t="s">
        <v>305</v>
      </c>
      <c r="D231" s="292">
        <v>4</v>
      </c>
      <c r="E231" s="293">
        <v>5477</v>
      </c>
      <c r="F231" s="294">
        <v>876</v>
      </c>
      <c r="G231" s="295">
        <v>6353</v>
      </c>
      <c r="H231" s="296">
        <v>25412</v>
      </c>
      <c r="I231" s="297" t="s">
        <v>1208</v>
      </c>
      <c r="J231" s="290" t="s">
        <v>1209</v>
      </c>
    </row>
    <row r="232" spans="1:10">
      <c r="A232" s="290">
        <v>231</v>
      </c>
      <c r="B232" s="291" t="s">
        <v>184</v>
      </c>
      <c r="C232" s="291" t="s">
        <v>305</v>
      </c>
      <c r="D232" s="292">
        <v>4</v>
      </c>
      <c r="E232" s="293">
        <v>6254</v>
      </c>
      <c r="F232" s="294">
        <v>1001</v>
      </c>
      <c r="G232" s="295">
        <v>7255</v>
      </c>
      <c r="H232" s="296">
        <v>29020</v>
      </c>
      <c r="I232" s="297" t="s">
        <v>535</v>
      </c>
      <c r="J232" s="290" t="s">
        <v>1210</v>
      </c>
    </row>
    <row r="233" spans="1:10" s="328" customFormat="1">
      <c r="A233" s="290">
        <v>232</v>
      </c>
      <c r="B233" s="291" t="s">
        <v>187</v>
      </c>
      <c r="C233" s="291" t="s">
        <v>305</v>
      </c>
      <c r="D233" s="292">
        <v>12</v>
      </c>
      <c r="E233" s="293">
        <v>114288</v>
      </c>
      <c r="F233" s="294">
        <v>18286.080000000002</v>
      </c>
      <c r="G233" s="295">
        <v>132574.08000000002</v>
      </c>
      <c r="H233" s="296">
        <v>1590888.9600000002</v>
      </c>
      <c r="I233" s="327" t="s">
        <v>658</v>
      </c>
      <c r="J233" s="314" t="s">
        <v>1211</v>
      </c>
    </row>
    <row r="234" spans="1:10" s="305" customFormat="1">
      <c r="A234" s="290">
        <v>233</v>
      </c>
      <c r="B234" s="291" t="s">
        <v>189</v>
      </c>
      <c r="C234" s="291" t="s">
        <v>305</v>
      </c>
      <c r="D234" s="292">
        <v>12</v>
      </c>
      <c r="E234" s="293">
        <v>114288</v>
      </c>
      <c r="F234" s="294">
        <v>18286.080000000002</v>
      </c>
      <c r="G234" s="295">
        <v>132574.08000000002</v>
      </c>
      <c r="H234" s="296">
        <v>1590888.9600000002</v>
      </c>
      <c r="I234" s="303" t="s">
        <v>658</v>
      </c>
      <c r="J234" s="304" t="s">
        <v>1212</v>
      </c>
    </row>
    <row r="235" spans="1:10" s="305" customFormat="1">
      <c r="A235" s="290">
        <v>234</v>
      </c>
      <c r="B235" s="291" t="s">
        <v>190</v>
      </c>
      <c r="C235" s="291" t="s">
        <v>305</v>
      </c>
      <c r="D235" s="292">
        <v>12</v>
      </c>
      <c r="E235" s="293">
        <v>114288</v>
      </c>
      <c r="F235" s="294">
        <v>18286.080000000002</v>
      </c>
      <c r="G235" s="295">
        <v>132574.08000000002</v>
      </c>
      <c r="H235" s="296">
        <v>1590888.9600000002</v>
      </c>
      <c r="I235" s="303" t="s">
        <v>658</v>
      </c>
      <c r="J235" s="304" t="s">
        <v>1213</v>
      </c>
    </row>
    <row r="236" spans="1:10" s="301" customFormat="1">
      <c r="A236" s="290">
        <v>235</v>
      </c>
      <c r="B236" s="291" t="s">
        <v>191</v>
      </c>
      <c r="C236" s="291" t="s">
        <v>305</v>
      </c>
      <c r="D236" s="292">
        <v>12</v>
      </c>
      <c r="E236" s="293"/>
      <c r="F236" s="302"/>
      <c r="G236" s="295"/>
      <c r="H236" s="296">
        <v>0</v>
      </c>
      <c r="I236" s="299"/>
      <c r="J236" s="300"/>
    </row>
    <row r="237" spans="1:10" s="301" customFormat="1">
      <c r="A237" s="290">
        <v>236</v>
      </c>
      <c r="B237" s="291" t="s">
        <v>192</v>
      </c>
      <c r="C237" s="291" t="s">
        <v>305</v>
      </c>
      <c r="D237" s="292">
        <v>12</v>
      </c>
      <c r="E237" s="293">
        <v>114288</v>
      </c>
      <c r="F237" s="294">
        <v>18286.080000000002</v>
      </c>
      <c r="G237" s="295">
        <v>132574.08000000002</v>
      </c>
      <c r="H237" s="296">
        <v>1590888.9600000002</v>
      </c>
      <c r="I237" s="299" t="s">
        <v>658</v>
      </c>
      <c r="J237" s="300" t="s">
        <v>1214</v>
      </c>
    </row>
    <row r="238" spans="1:10" s="301" customFormat="1">
      <c r="A238" s="290">
        <v>237</v>
      </c>
      <c r="B238" s="291" t="s">
        <v>193</v>
      </c>
      <c r="C238" s="291" t="s">
        <v>305</v>
      </c>
      <c r="D238" s="292">
        <v>12</v>
      </c>
      <c r="E238" s="293"/>
      <c r="F238" s="302"/>
      <c r="G238" s="295"/>
      <c r="H238" s="296">
        <v>0</v>
      </c>
      <c r="I238" s="299"/>
      <c r="J238" s="300"/>
    </row>
    <row r="239" spans="1:10" s="301" customFormat="1">
      <c r="A239" s="290">
        <v>238</v>
      </c>
      <c r="B239" s="291" t="s">
        <v>186</v>
      </c>
      <c r="C239" s="291" t="s">
        <v>305</v>
      </c>
      <c r="D239" s="292">
        <v>12</v>
      </c>
      <c r="E239" s="293">
        <v>114288</v>
      </c>
      <c r="F239" s="294">
        <v>18286.080000000002</v>
      </c>
      <c r="G239" s="295">
        <v>132574.08000000002</v>
      </c>
      <c r="H239" s="296">
        <v>1590888.9600000002</v>
      </c>
      <c r="I239" s="299" t="s">
        <v>658</v>
      </c>
      <c r="J239" s="300" t="s">
        <v>1215</v>
      </c>
    </row>
    <row r="240" spans="1:10" s="301" customFormat="1">
      <c r="A240" s="290">
        <v>239</v>
      </c>
      <c r="B240" s="291" t="s">
        <v>188</v>
      </c>
      <c r="C240" s="291" t="s">
        <v>305</v>
      </c>
      <c r="D240" s="292">
        <v>12</v>
      </c>
      <c r="E240" s="293">
        <v>114288</v>
      </c>
      <c r="F240" s="294">
        <v>18286.080000000002</v>
      </c>
      <c r="G240" s="295">
        <v>132574.08000000002</v>
      </c>
      <c r="H240" s="296">
        <v>1590888.9600000002</v>
      </c>
      <c r="I240" s="299" t="s">
        <v>658</v>
      </c>
      <c r="J240" s="300" t="s">
        <v>1211</v>
      </c>
    </row>
    <row r="241" spans="1:10" s="301" customFormat="1" ht="30">
      <c r="A241" s="290">
        <v>240</v>
      </c>
      <c r="B241" s="291" t="s">
        <v>194</v>
      </c>
      <c r="C241" s="291" t="s">
        <v>305</v>
      </c>
      <c r="D241" s="292">
        <v>80</v>
      </c>
      <c r="E241" s="293">
        <v>3929</v>
      </c>
      <c r="F241" s="294">
        <v>628.64</v>
      </c>
      <c r="G241" s="295">
        <v>4557.6400000000003</v>
      </c>
      <c r="H241" s="296">
        <v>364611.2</v>
      </c>
      <c r="I241" s="299" t="s">
        <v>1216</v>
      </c>
      <c r="J241" s="300" t="s">
        <v>1217</v>
      </c>
    </row>
    <row r="242" spans="1:10" s="301" customFormat="1" ht="30">
      <c r="A242" s="290">
        <v>241</v>
      </c>
      <c r="B242" s="300" t="s">
        <v>818</v>
      </c>
      <c r="C242" s="300" t="s">
        <v>305</v>
      </c>
      <c r="D242" s="292">
        <v>40</v>
      </c>
      <c r="E242" s="293">
        <v>3929</v>
      </c>
      <c r="F242" s="294">
        <v>628.64</v>
      </c>
      <c r="G242" s="295">
        <v>4557.6400000000003</v>
      </c>
      <c r="H242" s="296">
        <v>182305.6</v>
      </c>
      <c r="I242" s="299" t="s">
        <v>642</v>
      </c>
      <c r="J242" s="300" t="s">
        <v>1217</v>
      </c>
    </row>
    <row r="243" spans="1:10" s="301" customFormat="1">
      <c r="A243" s="290">
        <v>242</v>
      </c>
      <c r="B243" s="291" t="s">
        <v>195</v>
      </c>
      <c r="C243" s="291" t="s">
        <v>305</v>
      </c>
      <c r="D243" s="292">
        <v>200</v>
      </c>
      <c r="E243" s="293">
        <v>1714</v>
      </c>
      <c r="F243" s="294">
        <v>274.24</v>
      </c>
      <c r="G243" s="295">
        <v>1988.24</v>
      </c>
      <c r="H243" s="296">
        <v>397648</v>
      </c>
      <c r="I243" s="299" t="s">
        <v>477</v>
      </c>
      <c r="J243" s="300" t="s">
        <v>1218</v>
      </c>
    </row>
    <row r="244" spans="1:10" s="301" customFormat="1">
      <c r="A244" s="290">
        <v>243</v>
      </c>
      <c r="B244" s="291" t="s">
        <v>196</v>
      </c>
      <c r="C244" s="291" t="s">
        <v>305</v>
      </c>
      <c r="D244" s="292">
        <v>80</v>
      </c>
      <c r="E244" s="293">
        <v>2500</v>
      </c>
      <c r="F244" s="294">
        <v>400</v>
      </c>
      <c r="G244" s="295">
        <v>2900</v>
      </c>
      <c r="H244" s="296">
        <v>232000</v>
      </c>
      <c r="I244" s="299" t="s">
        <v>642</v>
      </c>
      <c r="J244" s="300" t="s">
        <v>451</v>
      </c>
    </row>
    <row r="245" spans="1:10" s="301" customFormat="1">
      <c r="A245" s="290">
        <v>244</v>
      </c>
      <c r="B245" s="291" t="s">
        <v>197</v>
      </c>
      <c r="C245" s="291" t="s">
        <v>305</v>
      </c>
      <c r="D245" s="292">
        <v>60</v>
      </c>
      <c r="E245" s="293">
        <v>3571</v>
      </c>
      <c r="F245" s="294">
        <v>571.36</v>
      </c>
      <c r="G245" s="295">
        <v>4142.3599999999997</v>
      </c>
      <c r="H245" s="296">
        <v>248541.59999999998</v>
      </c>
      <c r="I245" s="299" t="s">
        <v>477</v>
      </c>
      <c r="J245" s="300" t="s">
        <v>1219</v>
      </c>
    </row>
    <row r="246" spans="1:10" s="301" customFormat="1">
      <c r="A246" s="290">
        <v>245</v>
      </c>
      <c r="B246" s="291" t="s">
        <v>201</v>
      </c>
      <c r="C246" s="291" t="s">
        <v>305</v>
      </c>
      <c r="D246" s="292">
        <v>60</v>
      </c>
      <c r="E246" s="293">
        <v>11143</v>
      </c>
      <c r="F246" s="294">
        <v>1782.88</v>
      </c>
      <c r="G246" s="295">
        <v>12925.880000000001</v>
      </c>
      <c r="H246" s="296">
        <v>775552.8</v>
      </c>
      <c r="I246" s="299" t="s">
        <v>1155</v>
      </c>
      <c r="J246" s="300" t="s">
        <v>1220</v>
      </c>
    </row>
    <row r="247" spans="1:10" s="301" customFormat="1">
      <c r="A247" s="290">
        <v>246</v>
      </c>
      <c r="B247" s="291" t="s">
        <v>198</v>
      </c>
      <c r="C247" s="291" t="s">
        <v>305</v>
      </c>
      <c r="D247" s="292">
        <v>20</v>
      </c>
      <c r="E247" s="293">
        <v>11143</v>
      </c>
      <c r="F247" s="294">
        <v>1782.88</v>
      </c>
      <c r="G247" s="295">
        <v>12925.880000000001</v>
      </c>
      <c r="H247" s="296">
        <v>258517.60000000003</v>
      </c>
      <c r="I247" s="299" t="s">
        <v>1155</v>
      </c>
      <c r="J247" s="300" t="s">
        <v>1220</v>
      </c>
    </row>
    <row r="248" spans="1:10" s="301" customFormat="1">
      <c r="A248" s="290">
        <v>247</v>
      </c>
      <c r="B248" s="291" t="s">
        <v>199</v>
      </c>
      <c r="C248" s="291" t="s">
        <v>305</v>
      </c>
      <c r="D248" s="292">
        <v>20</v>
      </c>
      <c r="E248" s="293">
        <v>11143</v>
      </c>
      <c r="F248" s="294">
        <v>1782.88</v>
      </c>
      <c r="G248" s="295">
        <v>12925.880000000001</v>
      </c>
      <c r="H248" s="296">
        <v>258517.60000000003</v>
      </c>
      <c r="I248" s="299" t="s">
        <v>1221</v>
      </c>
      <c r="J248" s="300" t="s">
        <v>1220</v>
      </c>
    </row>
    <row r="249" spans="1:10" s="301" customFormat="1">
      <c r="A249" s="290">
        <v>248</v>
      </c>
      <c r="B249" s="291" t="s">
        <v>202</v>
      </c>
      <c r="C249" s="291" t="s">
        <v>305</v>
      </c>
      <c r="D249" s="292">
        <v>40</v>
      </c>
      <c r="E249" s="293">
        <v>4714</v>
      </c>
      <c r="F249" s="294">
        <v>754.24</v>
      </c>
      <c r="G249" s="295">
        <v>5468.24</v>
      </c>
      <c r="H249" s="296">
        <v>218729.59999999998</v>
      </c>
      <c r="I249" s="299" t="s">
        <v>1222</v>
      </c>
      <c r="J249" s="300" t="s">
        <v>1223</v>
      </c>
    </row>
    <row r="250" spans="1:10">
      <c r="A250" s="290">
        <v>249</v>
      </c>
      <c r="B250" s="291" t="s">
        <v>203</v>
      </c>
      <c r="C250" s="291" t="s">
        <v>305</v>
      </c>
      <c r="D250" s="292">
        <v>40</v>
      </c>
      <c r="E250" s="293">
        <v>4714</v>
      </c>
      <c r="F250" s="294">
        <v>754.24</v>
      </c>
      <c r="G250" s="295">
        <v>5468.24</v>
      </c>
      <c r="H250" s="296">
        <v>218729.59999999998</v>
      </c>
      <c r="I250" s="297" t="s">
        <v>1203</v>
      </c>
      <c r="J250" s="290" t="s">
        <v>559</v>
      </c>
    </row>
    <row r="251" spans="1:10">
      <c r="A251" s="290">
        <v>250</v>
      </c>
      <c r="B251" s="291" t="s">
        <v>200</v>
      </c>
      <c r="C251" s="291" t="s">
        <v>305</v>
      </c>
      <c r="D251" s="292">
        <v>32</v>
      </c>
      <c r="E251" s="293">
        <v>4572</v>
      </c>
      <c r="F251" s="294">
        <v>731.52</v>
      </c>
      <c r="G251" s="295">
        <v>5303.52</v>
      </c>
      <c r="H251" s="296">
        <v>169712.64000000001</v>
      </c>
      <c r="I251" s="297" t="s">
        <v>1203</v>
      </c>
      <c r="J251" s="290" t="s">
        <v>1224</v>
      </c>
    </row>
    <row r="252" spans="1:10">
      <c r="A252" s="290">
        <v>251</v>
      </c>
      <c r="B252" s="291" t="s">
        <v>204</v>
      </c>
      <c r="C252" s="291" t="s">
        <v>305</v>
      </c>
      <c r="D252" s="292">
        <v>600</v>
      </c>
      <c r="E252" s="293">
        <v>2427</v>
      </c>
      <c r="F252" s="294">
        <v>388.32</v>
      </c>
      <c r="G252" s="295">
        <v>2815.32</v>
      </c>
      <c r="H252" s="296">
        <v>1689192</v>
      </c>
      <c r="I252" s="297" t="s">
        <v>1225</v>
      </c>
      <c r="J252" s="290" t="s">
        <v>495</v>
      </c>
    </row>
    <row r="253" spans="1:10">
      <c r="A253" s="290">
        <v>252</v>
      </c>
      <c r="B253" s="291" t="s">
        <v>205</v>
      </c>
      <c r="C253" s="291" t="s">
        <v>305</v>
      </c>
      <c r="D253" s="292">
        <v>400</v>
      </c>
      <c r="E253" s="293">
        <v>3143</v>
      </c>
      <c r="F253" s="294">
        <v>502.88</v>
      </c>
      <c r="G253" s="295">
        <v>3645.88</v>
      </c>
      <c r="H253" s="296">
        <v>1458352</v>
      </c>
      <c r="I253" s="297" t="s">
        <v>1170</v>
      </c>
      <c r="J253" s="290" t="s">
        <v>610</v>
      </c>
    </row>
    <row r="254" spans="1:10" s="301" customFormat="1">
      <c r="A254" s="290">
        <v>253</v>
      </c>
      <c r="B254" s="291" t="s">
        <v>206</v>
      </c>
      <c r="C254" s="291" t="s">
        <v>305</v>
      </c>
      <c r="D254" s="292">
        <v>48</v>
      </c>
      <c r="E254" s="293">
        <v>26799</v>
      </c>
      <c r="F254" s="302"/>
      <c r="G254" s="295">
        <v>26799</v>
      </c>
      <c r="H254" s="296">
        <v>1286352</v>
      </c>
      <c r="I254" s="299" t="s">
        <v>1141</v>
      </c>
      <c r="J254" s="300" t="s">
        <v>1226</v>
      </c>
    </row>
    <row r="255" spans="1:10" s="301" customFormat="1">
      <c r="A255" s="290">
        <v>254</v>
      </c>
      <c r="B255" s="291" t="s">
        <v>207</v>
      </c>
      <c r="C255" s="291" t="s">
        <v>305</v>
      </c>
      <c r="D255" s="292">
        <v>320</v>
      </c>
      <c r="E255" s="293">
        <v>943</v>
      </c>
      <c r="F255" s="294">
        <v>150.88</v>
      </c>
      <c r="G255" s="295">
        <v>1093.8800000000001</v>
      </c>
      <c r="H255" s="296">
        <v>350041.60000000003</v>
      </c>
      <c r="I255" s="299" t="s">
        <v>1203</v>
      </c>
      <c r="J255" s="300" t="s">
        <v>559</v>
      </c>
    </row>
    <row r="256" spans="1:10" s="301" customFormat="1">
      <c r="A256" s="290">
        <v>255</v>
      </c>
      <c r="B256" s="291" t="s">
        <v>208</v>
      </c>
      <c r="C256" s="291" t="s">
        <v>340</v>
      </c>
      <c r="D256" s="292">
        <v>4</v>
      </c>
      <c r="E256" s="293">
        <v>947.9</v>
      </c>
      <c r="F256" s="302"/>
      <c r="G256" s="295">
        <v>947.9</v>
      </c>
      <c r="H256" s="296">
        <v>75832</v>
      </c>
      <c r="I256" s="299" t="s">
        <v>1227</v>
      </c>
      <c r="J256" s="300" t="s">
        <v>1228</v>
      </c>
    </row>
    <row r="257" spans="1:10" s="305" customFormat="1">
      <c r="A257" s="290">
        <v>256</v>
      </c>
      <c r="B257" s="291" t="s">
        <v>209</v>
      </c>
      <c r="C257" s="291" t="s">
        <v>340</v>
      </c>
      <c r="D257" s="292">
        <v>4</v>
      </c>
      <c r="E257" s="293">
        <v>1031.45</v>
      </c>
      <c r="F257" s="316"/>
      <c r="G257" s="295">
        <v>1031.45</v>
      </c>
      <c r="H257" s="296">
        <v>82516</v>
      </c>
      <c r="I257" s="303" t="s">
        <v>1229</v>
      </c>
      <c r="J257" s="304" t="s">
        <v>1230</v>
      </c>
    </row>
    <row r="258" spans="1:10" s="305" customFormat="1">
      <c r="A258" s="290">
        <v>257</v>
      </c>
      <c r="B258" s="291" t="s">
        <v>819</v>
      </c>
      <c r="C258" s="291" t="s">
        <v>330</v>
      </c>
      <c r="D258" s="292">
        <v>4</v>
      </c>
      <c r="E258" s="293"/>
      <c r="F258" s="316"/>
      <c r="G258" s="295"/>
      <c r="H258" s="296">
        <v>0</v>
      </c>
      <c r="I258" s="303"/>
      <c r="J258" s="304"/>
    </row>
    <row r="259" spans="1:10" s="305" customFormat="1">
      <c r="A259" s="290">
        <v>258</v>
      </c>
      <c r="B259" s="291" t="s">
        <v>211</v>
      </c>
      <c r="C259" s="291" t="s">
        <v>341</v>
      </c>
      <c r="D259" s="292">
        <v>4</v>
      </c>
      <c r="E259" s="293">
        <v>37144</v>
      </c>
      <c r="F259" s="316"/>
      <c r="G259" s="295">
        <v>37144</v>
      </c>
      <c r="H259" s="296">
        <v>148576</v>
      </c>
      <c r="I259" s="303" t="s">
        <v>368</v>
      </c>
      <c r="J259" s="304" t="s">
        <v>1231</v>
      </c>
    </row>
    <row r="260" spans="1:10" s="308" customFormat="1">
      <c r="A260" s="290">
        <v>259</v>
      </c>
      <c r="B260" s="300" t="s">
        <v>226</v>
      </c>
      <c r="C260" s="300" t="s">
        <v>305</v>
      </c>
      <c r="D260" s="292">
        <v>36</v>
      </c>
      <c r="E260" s="293">
        <v>62956</v>
      </c>
      <c r="F260" s="294"/>
      <c r="G260" s="295">
        <v>62956</v>
      </c>
      <c r="H260" s="296">
        <v>2266416</v>
      </c>
      <c r="I260" s="306" t="s">
        <v>1139</v>
      </c>
      <c r="J260" s="307" t="s">
        <v>1232</v>
      </c>
    </row>
    <row r="261" spans="1:10" s="305" customFormat="1" ht="45">
      <c r="A261" s="290">
        <v>260</v>
      </c>
      <c r="B261" s="300" t="s">
        <v>820</v>
      </c>
      <c r="C261" s="300" t="s">
        <v>305</v>
      </c>
      <c r="D261" s="292">
        <v>200</v>
      </c>
      <c r="E261" s="293">
        <v>2822.67</v>
      </c>
      <c r="F261" s="316"/>
      <c r="G261" s="295">
        <v>2822.67</v>
      </c>
      <c r="H261" s="296">
        <v>564534</v>
      </c>
      <c r="I261" s="303" t="s">
        <v>529</v>
      </c>
      <c r="J261" s="304" t="s">
        <v>1233</v>
      </c>
    </row>
    <row r="262" spans="1:10" s="305" customFormat="1" ht="45">
      <c r="A262" s="290">
        <v>261</v>
      </c>
      <c r="B262" s="300" t="s">
        <v>821</v>
      </c>
      <c r="C262" s="300"/>
      <c r="D262" s="292">
        <v>200</v>
      </c>
      <c r="E262" s="293">
        <v>3694.36</v>
      </c>
      <c r="F262" s="316"/>
      <c r="G262" s="295">
        <v>3694.36</v>
      </c>
      <c r="H262" s="296">
        <v>738872</v>
      </c>
      <c r="I262" s="303" t="s">
        <v>529</v>
      </c>
      <c r="J262" s="304" t="s">
        <v>1233</v>
      </c>
    </row>
    <row r="263" spans="1:10" s="305" customFormat="1" ht="30">
      <c r="A263" s="290">
        <v>262</v>
      </c>
      <c r="B263" s="291" t="s">
        <v>822</v>
      </c>
      <c r="C263" s="291" t="s">
        <v>305</v>
      </c>
      <c r="D263" s="292">
        <v>20</v>
      </c>
      <c r="E263" s="293"/>
      <c r="F263" s="316"/>
      <c r="G263" s="295"/>
      <c r="H263" s="296">
        <v>0</v>
      </c>
      <c r="I263" s="303"/>
      <c r="J263" s="304"/>
    </row>
    <row r="264" spans="1:10" s="305" customFormat="1" ht="30">
      <c r="A264" s="290">
        <v>263</v>
      </c>
      <c r="B264" s="291" t="s">
        <v>212</v>
      </c>
      <c r="C264" s="291" t="s">
        <v>305</v>
      </c>
      <c r="D264" s="292">
        <v>120</v>
      </c>
      <c r="E264" s="293">
        <v>18096</v>
      </c>
      <c r="F264" s="294">
        <v>2895.36</v>
      </c>
      <c r="G264" s="295">
        <v>20991.360000000001</v>
      </c>
      <c r="H264" s="296">
        <v>2518963.2000000002</v>
      </c>
      <c r="I264" s="303" t="s">
        <v>1234</v>
      </c>
      <c r="J264" s="304" t="s">
        <v>456</v>
      </c>
    </row>
    <row r="265" spans="1:10" s="305" customFormat="1" ht="30">
      <c r="A265" s="290">
        <v>264</v>
      </c>
      <c r="B265" s="291" t="s">
        <v>213</v>
      </c>
      <c r="C265" s="291" t="s">
        <v>305</v>
      </c>
      <c r="D265" s="292">
        <v>40</v>
      </c>
      <c r="E265" s="293"/>
      <c r="F265" s="316"/>
      <c r="G265" s="295"/>
      <c r="H265" s="296">
        <v>0</v>
      </c>
      <c r="I265" s="303"/>
      <c r="J265" s="304"/>
    </row>
    <row r="266" spans="1:10" s="305" customFormat="1" ht="30">
      <c r="A266" s="290">
        <v>265</v>
      </c>
      <c r="B266" s="291" t="s">
        <v>214</v>
      </c>
      <c r="C266" s="291" t="s">
        <v>305</v>
      </c>
      <c r="D266" s="292">
        <v>40</v>
      </c>
      <c r="E266" s="293"/>
      <c r="F266" s="316"/>
      <c r="G266" s="295"/>
      <c r="H266" s="296">
        <v>0</v>
      </c>
      <c r="I266" s="303"/>
      <c r="J266" s="304"/>
    </row>
    <row r="267" spans="1:10" s="305" customFormat="1">
      <c r="A267" s="304">
        <v>266</v>
      </c>
      <c r="B267" s="315" t="s">
        <v>216</v>
      </c>
      <c r="C267" s="315" t="s">
        <v>342</v>
      </c>
      <c r="D267" s="321">
        <v>200</v>
      </c>
      <c r="E267" s="322">
        <v>314</v>
      </c>
      <c r="F267" s="316">
        <v>50</v>
      </c>
      <c r="G267" s="323">
        <v>364</v>
      </c>
      <c r="H267" s="324">
        <v>3640000</v>
      </c>
      <c r="I267" s="303" t="s">
        <v>660</v>
      </c>
      <c r="J267" s="304" t="s">
        <v>474</v>
      </c>
    </row>
    <row r="268" spans="1:10" s="305" customFormat="1" ht="30">
      <c r="A268" s="290">
        <v>267</v>
      </c>
      <c r="B268" s="291" t="s">
        <v>823</v>
      </c>
      <c r="C268" s="291" t="s">
        <v>343</v>
      </c>
      <c r="D268" s="292">
        <v>4</v>
      </c>
      <c r="E268" s="293"/>
      <c r="F268" s="316"/>
      <c r="G268" s="295"/>
      <c r="H268" s="296">
        <v>0</v>
      </c>
      <c r="I268" s="303"/>
      <c r="J268" s="304"/>
    </row>
    <row r="269" spans="1:10">
      <c r="A269" s="290">
        <v>268</v>
      </c>
      <c r="B269" s="291" t="s">
        <v>217</v>
      </c>
      <c r="C269" s="291" t="s">
        <v>305</v>
      </c>
      <c r="D269" s="292">
        <v>48</v>
      </c>
      <c r="E269" s="293">
        <v>7639</v>
      </c>
      <c r="F269" s="294"/>
      <c r="G269" s="295">
        <v>7639</v>
      </c>
      <c r="H269" s="296">
        <v>366672</v>
      </c>
      <c r="I269" s="297" t="s">
        <v>1141</v>
      </c>
      <c r="J269" s="290" t="s">
        <v>482</v>
      </c>
    </row>
    <row r="270" spans="1:10">
      <c r="A270" s="290">
        <v>269</v>
      </c>
      <c r="B270" s="291" t="s">
        <v>218</v>
      </c>
      <c r="C270" s="291" t="s">
        <v>305</v>
      </c>
      <c r="D270" s="292">
        <v>288</v>
      </c>
      <c r="E270" s="293">
        <v>8529</v>
      </c>
      <c r="F270" s="294"/>
      <c r="G270" s="295">
        <v>8529</v>
      </c>
      <c r="H270" s="296">
        <v>2456352</v>
      </c>
      <c r="I270" s="297" t="s">
        <v>1139</v>
      </c>
      <c r="J270" s="290" t="s">
        <v>482</v>
      </c>
    </row>
    <row r="271" spans="1:10">
      <c r="A271" s="290">
        <v>270</v>
      </c>
      <c r="B271" s="291" t="s">
        <v>219</v>
      </c>
      <c r="C271" s="291" t="s">
        <v>305</v>
      </c>
      <c r="D271" s="292">
        <v>192</v>
      </c>
      <c r="E271" s="293">
        <v>8843</v>
      </c>
      <c r="F271" s="294"/>
      <c r="G271" s="295">
        <v>8843</v>
      </c>
      <c r="H271" s="296">
        <v>1697856</v>
      </c>
      <c r="I271" s="297" t="s">
        <v>647</v>
      </c>
      <c r="J271" s="290" t="s">
        <v>1235</v>
      </c>
    </row>
    <row r="272" spans="1:10">
      <c r="A272" s="290">
        <v>271</v>
      </c>
      <c r="B272" s="291" t="s">
        <v>220</v>
      </c>
      <c r="C272" s="291" t="s">
        <v>305</v>
      </c>
      <c r="D272" s="292">
        <v>48</v>
      </c>
      <c r="E272" s="293">
        <v>18472</v>
      </c>
      <c r="F272" s="294"/>
      <c r="G272" s="295">
        <v>18472</v>
      </c>
      <c r="H272" s="296">
        <v>886656</v>
      </c>
      <c r="I272" s="297" t="s">
        <v>647</v>
      </c>
      <c r="J272" s="290" t="s">
        <v>482</v>
      </c>
    </row>
    <row r="273" spans="1:10">
      <c r="A273" s="290">
        <v>272</v>
      </c>
      <c r="B273" s="291" t="s">
        <v>221</v>
      </c>
      <c r="C273" s="291" t="s">
        <v>305</v>
      </c>
      <c r="D273" s="292">
        <v>192</v>
      </c>
      <c r="E273" s="293">
        <v>9390</v>
      </c>
      <c r="F273" s="294"/>
      <c r="G273" s="295">
        <v>9390</v>
      </c>
      <c r="H273" s="296">
        <v>1802880</v>
      </c>
      <c r="I273" s="297" t="s">
        <v>1139</v>
      </c>
      <c r="J273" s="290" t="s">
        <v>1236</v>
      </c>
    </row>
    <row r="274" spans="1:10">
      <c r="A274" s="290">
        <v>273</v>
      </c>
      <c r="B274" s="291" t="s">
        <v>222</v>
      </c>
      <c r="C274" s="291" t="s">
        <v>305</v>
      </c>
      <c r="D274" s="292">
        <v>288</v>
      </c>
      <c r="E274" s="293">
        <v>10587</v>
      </c>
      <c r="F274" s="294"/>
      <c r="G274" s="295">
        <v>10587</v>
      </c>
      <c r="H274" s="296">
        <v>3049056</v>
      </c>
      <c r="I274" s="297" t="s">
        <v>1139</v>
      </c>
      <c r="J274" s="290" t="s">
        <v>482</v>
      </c>
    </row>
    <row r="275" spans="1:10">
      <c r="A275" s="290">
        <v>274</v>
      </c>
      <c r="B275" s="291" t="s">
        <v>223</v>
      </c>
      <c r="C275" s="291" t="s">
        <v>305</v>
      </c>
      <c r="D275" s="292">
        <v>288</v>
      </c>
      <c r="E275" s="293">
        <v>8500</v>
      </c>
      <c r="F275" s="294"/>
      <c r="G275" s="295">
        <v>8500</v>
      </c>
      <c r="H275" s="296">
        <v>2448000</v>
      </c>
      <c r="I275" s="297" t="s">
        <v>1139</v>
      </c>
      <c r="J275" s="290" t="s">
        <v>1237</v>
      </c>
    </row>
    <row r="276" spans="1:10" ht="30">
      <c r="A276" s="290">
        <v>275</v>
      </c>
      <c r="B276" s="300" t="s">
        <v>824</v>
      </c>
      <c r="C276" s="300" t="s">
        <v>305</v>
      </c>
      <c r="D276" s="292">
        <v>48</v>
      </c>
      <c r="E276" s="293">
        <v>10587</v>
      </c>
      <c r="F276" s="294"/>
      <c r="G276" s="295">
        <v>10587</v>
      </c>
      <c r="H276" s="296">
        <v>508176</v>
      </c>
      <c r="I276" s="297" t="s">
        <v>1139</v>
      </c>
      <c r="J276" s="290" t="s">
        <v>661</v>
      </c>
    </row>
    <row r="277" spans="1:10" ht="30">
      <c r="A277" s="290">
        <v>276</v>
      </c>
      <c r="B277" s="291" t="s">
        <v>224</v>
      </c>
      <c r="C277" s="291" t="s">
        <v>305</v>
      </c>
      <c r="D277" s="292">
        <v>192</v>
      </c>
      <c r="E277" s="293">
        <v>15445</v>
      </c>
      <c r="F277" s="294"/>
      <c r="G277" s="295">
        <v>15445</v>
      </c>
      <c r="H277" s="296">
        <v>2965440</v>
      </c>
      <c r="I277" s="297" t="s">
        <v>1139</v>
      </c>
      <c r="J277" s="290" t="s">
        <v>661</v>
      </c>
    </row>
    <row r="278" spans="1:10">
      <c r="A278" s="290">
        <v>277</v>
      </c>
      <c r="B278" s="291" t="s">
        <v>225</v>
      </c>
      <c r="C278" s="291" t="s">
        <v>305</v>
      </c>
      <c r="D278" s="292">
        <v>96</v>
      </c>
      <c r="E278" s="293">
        <v>12215</v>
      </c>
      <c r="F278" s="294"/>
      <c r="G278" s="295">
        <v>12215</v>
      </c>
      <c r="H278" s="296">
        <v>1172640</v>
      </c>
      <c r="I278" s="297" t="s">
        <v>1238</v>
      </c>
      <c r="J278" s="290" t="s">
        <v>482</v>
      </c>
    </row>
    <row r="279" spans="1:10">
      <c r="A279" s="290">
        <v>278</v>
      </c>
      <c r="B279" s="300" t="s">
        <v>825</v>
      </c>
      <c r="C279" s="300" t="s">
        <v>305</v>
      </c>
      <c r="D279" s="292">
        <v>48</v>
      </c>
      <c r="E279" s="293">
        <v>14386</v>
      </c>
      <c r="F279" s="294"/>
      <c r="G279" s="295">
        <v>14386</v>
      </c>
      <c r="H279" s="296">
        <v>690528</v>
      </c>
      <c r="I279" s="297" t="s">
        <v>1139</v>
      </c>
      <c r="J279" s="290" t="s">
        <v>482</v>
      </c>
    </row>
    <row r="280" spans="1:10">
      <c r="A280" s="290">
        <v>279</v>
      </c>
      <c r="B280" s="291" t="s">
        <v>227</v>
      </c>
      <c r="C280" s="291" t="s">
        <v>305</v>
      </c>
      <c r="D280" s="292">
        <v>16</v>
      </c>
      <c r="E280" s="293"/>
      <c r="F280" s="294"/>
      <c r="G280" s="295"/>
      <c r="H280" s="296">
        <v>0</v>
      </c>
      <c r="I280" s="297"/>
      <c r="J280" s="290"/>
    </row>
    <row r="281" spans="1:10" s="301" customFormat="1">
      <c r="A281" s="290">
        <v>280</v>
      </c>
      <c r="B281" s="291" t="s">
        <v>228</v>
      </c>
      <c r="C281" s="291" t="s">
        <v>305</v>
      </c>
      <c r="D281" s="292">
        <v>16</v>
      </c>
      <c r="E281" s="293"/>
      <c r="F281" s="294"/>
      <c r="G281" s="295"/>
      <c r="H281" s="296">
        <v>0</v>
      </c>
      <c r="I281" s="299"/>
      <c r="J281" s="300"/>
    </row>
    <row r="282" spans="1:10">
      <c r="A282" s="290">
        <v>281</v>
      </c>
      <c r="B282" s="291" t="s">
        <v>229</v>
      </c>
      <c r="C282" s="291" t="s">
        <v>305</v>
      </c>
      <c r="D282" s="292">
        <v>16</v>
      </c>
      <c r="E282" s="293"/>
      <c r="F282" s="294"/>
      <c r="G282" s="295"/>
      <c r="H282" s="296">
        <v>0</v>
      </c>
      <c r="I282" s="297"/>
      <c r="J282" s="290"/>
    </row>
    <row r="283" spans="1:10">
      <c r="A283" s="290">
        <v>282</v>
      </c>
      <c r="B283" s="291" t="s">
        <v>230</v>
      </c>
      <c r="C283" s="291" t="s">
        <v>305</v>
      </c>
      <c r="D283" s="292">
        <v>48</v>
      </c>
      <c r="E283" s="293">
        <v>7357</v>
      </c>
      <c r="F283" s="294"/>
      <c r="G283" s="295">
        <v>7357</v>
      </c>
      <c r="H283" s="296">
        <v>353136</v>
      </c>
      <c r="I283" s="297" t="s">
        <v>1141</v>
      </c>
      <c r="J283" s="290" t="s">
        <v>662</v>
      </c>
    </row>
    <row r="284" spans="1:10">
      <c r="A284" s="290">
        <v>283</v>
      </c>
      <c r="B284" s="291" t="s">
        <v>231</v>
      </c>
      <c r="C284" s="291" t="s">
        <v>305</v>
      </c>
      <c r="D284" s="292">
        <v>96</v>
      </c>
      <c r="E284" s="293">
        <v>5639</v>
      </c>
      <c r="F284" s="294"/>
      <c r="G284" s="295">
        <v>5639</v>
      </c>
      <c r="H284" s="296">
        <v>541344</v>
      </c>
      <c r="I284" s="297" t="s">
        <v>647</v>
      </c>
      <c r="J284" s="290" t="s">
        <v>662</v>
      </c>
    </row>
    <row r="285" spans="1:10">
      <c r="A285" s="290">
        <v>284</v>
      </c>
      <c r="B285" s="291" t="s">
        <v>232</v>
      </c>
      <c r="C285" s="291" t="s">
        <v>305</v>
      </c>
      <c r="D285" s="292">
        <v>48</v>
      </c>
      <c r="E285" s="293">
        <v>7357</v>
      </c>
      <c r="F285" s="294"/>
      <c r="G285" s="295">
        <v>7357</v>
      </c>
      <c r="H285" s="296">
        <v>353136</v>
      </c>
      <c r="I285" s="297" t="s">
        <v>1238</v>
      </c>
      <c r="J285" s="290" t="s">
        <v>1239</v>
      </c>
    </row>
    <row r="286" spans="1:10">
      <c r="A286" s="290">
        <v>285</v>
      </c>
      <c r="B286" s="300" t="s">
        <v>826</v>
      </c>
      <c r="C286" s="300" t="s">
        <v>305</v>
      </c>
      <c r="D286" s="292">
        <v>48</v>
      </c>
      <c r="E286" s="293">
        <v>5059</v>
      </c>
      <c r="F286" s="294"/>
      <c r="G286" s="295">
        <v>5059</v>
      </c>
      <c r="H286" s="296">
        <v>242832</v>
      </c>
      <c r="I286" s="297" t="s">
        <v>1141</v>
      </c>
      <c r="J286" s="290" t="s">
        <v>1239</v>
      </c>
    </row>
    <row r="287" spans="1:10" ht="30">
      <c r="A287" s="290">
        <v>286</v>
      </c>
      <c r="B287" s="291" t="s">
        <v>292</v>
      </c>
      <c r="C287" s="291" t="s">
        <v>346</v>
      </c>
      <c r="D287" s="292">
        <v>4</v>
      </c>
      <c r="E287" s="293"/>
      <c r="F287" s="294"/>
      <c r="G287" s="295"/>
      <c r="H287" s="296">
        <v>0</v>
      </c>
      <c r="I287" s="297"/>
      <c r="J287" s="290"/>
    </row>
    <row r="288" spans="1:10" ht="30">
      <c r="A288" s="290">
        <v>287</v>
      </c>
      <c r="B288" s="291" t="s">
        <v>210</v>
      </c>
      <c r="C288" s="291" t="s">
        <v>305</v>
      </c>
      <c r="D288" s="292">
        <v>4</v>
      </c>
      <c r="E288" s="293">
        <v>229830</v>
      </c>
      <c r="F288" s="329"/>
      <c r="G288" s="295">
        <v>229830</v>
      </c>
      <c r="H288" s="296">
        <v>919320</v>
      </c>
      <c r="I288" s="297" t="s">
        <v>546</v>
      </c>
      <c r="J288" s="290" t="s">
        <v>1240</v>
      </c>
    </row>
    <row r="289" spans="1:10">
      <c r="A289" s="290">
        <v>288</v>
      </c>
      <c r="B289" s="291" t="s">
        <v>827</v>
      </c>
      <c r="C289" s="291" t="s">
        <v>305</v>
      </c>
      <c r="D289" s="292">
        <v>8</v>
      </c>
      <c r="E289" s="293"/>
      <c r="F289" s="294"/>
      <c r="G289" s="295"/>
      <c r="H289" s="296">
        <v>0</v>
      </c>
      <c r="I289" s="297"/>
      <c r="J289" s="290"/>
    </row>
    <row r="290" spans="1:10">
      <c r="A290" s="290">
        <v>289</v>
      </c>
      <c r="B290" s="291" t="s">
        <v>828</v>
      </c>
      <c r="C290" s="291" t="s">
        <v>305</v>
      </c>
      <c r="D290" s="292">
        <v>12</v>
      </c>
      <c r="E290" s="293"/>
      <c r="F290" s="294"/>
      <c r="G290" s="295"/>
      <c r="H290" s="296">
        <v>0</v>
      </c>
      <c r="I290" s="297"/>
      <c r="J290" s="290"/>
    </row>
    <row r="291" spans="1:10" ht="30">
      <c r="A291" s="290">
        <v>290</v>
      </c>
      <c r="B291" s="291" t="s">
        <v>829</v>
      </c>
      <c r="C291" s="291" t="s">
        <v>305</v>
      </c>
      <c r="D291" s="292">
        <v>12</v>
      </c>
      <c r="E291" s="293"/>
      <c r="F291" s="294"/>
      <c r="G291" s="295"/>
      <c r="H291" s="296">
        <v>0</v>
      </c>
      <c r="I291" s="297"/>
      <c r="J291" s="290"/>
    </row>
    <row r="292" spans="1:10" ht="30">
      <c r="A292" s="290">
        <v>291</v>
      </c>
      <c r="B292" s="300" t="s">
        <v>830</v>
      </c>
      <c r="C292" s="300" t="s">
        <v>305</v>
      </c>
      <c r="D292" s="292">
        <v>8</v>
      </c>
      <c r="E292" s="293"/>
      <c r="F292" s="294"/>
      <c r="G292" s="295"/>
      <c r="H292" s="296">
        <v>0</v>
      </c>
      <c r="I292" s="297"/>
      <c r="J292" s="290"/>
    </row>
    <row r="293" spans="1:10" ht="30">
      <c r="A293" s="290">
        <v>292</v>
      </c>
      <c r="B293" s="291" t="s">
        <v>831</v>
      </c>
      <c r="C293" s="291" t="s">
        <v>305</v>
      </c>
      <c r="D293" s="292">
        <v>40</v>
      </c>
      <c r="E293" s="293">
        <v>221433</v>
      </c>
      <c r="F293" s="294"/>
      <c r="G293" s="295">
        <v>221433</v>
      </c>
      <c r="H293" s="296">
        <v>8857320</v>
      </c>
      <c r="I293" s="297" t="s">
        <v>1241</v>
      </c>
      <c r="J293" s="290" t="s">
        <v>1242</v>
      </c>
    </row>
    <row r="294" spans="1:10" ht="30">
      <c r="A294" s="290">
        <v>293</v>
      </c>
      <c r="B294" s="291" t="s">
        <v>832</v>
      </c>
      <c r="C294" s="291" t="s">
        <v>305</v>
      </c>
      <c r="D294" s="292">
        <v>40</v>
      </c>
      <c r="E294" s="293"/>
      <c r="F294" s="294"/>
      <c r="G294" s="295"/>
      <c r="H294" s="296">
        <v>0</v>
      </c>
      <c r="I294" s="297"/>
      <c r="J294" s="290"/>
    </row>
    <row r="295" spans="1:10" s="305" customFormat="1">
      <c r="A295" s="304">
        <v>294</v>
      </c>
      <c r="B295" s="315" t="s">
        <v>233</v>
      </c>
      <c r="C295" s="315" t="s">
        <v>30</v>
      </c>
      <c r="D295" s="321">
        <v>4</v>
      </c>
      <c r="E295" s="322">
        <v>295720</v>
      </c>
      <c r="F295" s="316">
        <v>47315</v>
      </c>
      <c r="G295" s="323">
        <v>343035</v>
      </c>
      <c r="H295" s="324">
        <v>1372140</v>
      </c>
      <c r="I295" s="303" t="s">
        <v>1243</v>
      </c>
      <c r="J295" s="304"/>
    </row>
    <row r="296" spans="1:10" s="305" customFormat="1" ht="43.5">
      <c r="A296" s="304">
        <v>295</v>
      </c>
      <c r="B296" s="330" t="s">
        <v>833</v>
      </c>
      <c r="C296" s="314" t="s">
        <v>901</v>
      </c>
      <c r="D296" s="321">
        <v>400</v>
      </c>
      <c r="E296" s="322">
        <v>4050</v>
      </c>
      <c r="F296" s="316">
        <v>648</v>
      </c>
      <c r="G296" s="323">
        <v>4698</v>
      </c>
      <c r="H296" s="324">
        <v>1879200</v>
      </c>
      <c r="I296" s="303" t="s">
        <v>655</v>
      </c>
      <c r="J296" s="304" t="s">
        <v>1244</v>
      </c>
    </row>
    <row r="297" spans="1:10">
      <c r="A297" s="290">
        <v>296</v>
      </c>
      <c r="B297" s="291" t="s">
        <v>234</v>
      </c>
      <c r="C297" s="291" t="s">
        <v>305</v>
      </c>
      <c r="D297" s="292">
        <v>4</v>
      </c>
      <c r="E297" s="293">
        <v>120662</v>
      </c>
      <c r="F297" s="294">
        <v>19305.920000000002</v>
      </c>
      <c r="G297" s="295">
        <v>139967.92000000001</v>
      </c>
      <c r="H297" s="296">
        <v>559871.68000000005</v>
      </c>
      <c r="I297" s="297" t="s">
        <v>1245</v>
      </c>
      <c r="J297" s="290" t="s">
        <v>1246</v>
      </c>
    </row>
    <row r="298" spans="1:10" ht="30">
      <c r="A298" s="290">
        <v>297</v>
      </c>
      <c r="B298" s="291" t="s">
        <v>235</v>
      </c>
      <c r="C298" s="291" t="s">
        <v>305</v>
      </c>
      <c r="D298" s="292">
        <v>16</v>
      </c>
      <c r="E298" s="293">
        <v>806</v>
      </c>
      <c r="F298" s="294"/>
      <c r="G298" s="295">
        <v>806</v>
      </c>
      <c r="H298" s="296">
        <v>12896</v>
      </c>
      <c r="I298" s="297" t="s">
        <v>406</v>
      </c>
      <c r="J298" s="290" t="s">
        <v>1247</v>
      </c>
    </row>
    <row r="299" spans="1:10" ht="30">
      <c r="A299" s="290">
        <v>298</v>
      </c>
      <c r="B299" s="291" t="s">
        <v>236</v>
      </c>
      <c r="C299" s="291" t="s">
        <v>305</v>
      </c>
      <c r="D299" s="292">
        <v>16</v>
      </c>
      <c r="E299" s="293">
        <v>821</v>
      </c>
      <c r="F299" s="294"/>
      <c r="G299" s="295">
        <v>821</v>
      </c>
      <c r="H299" s="296">
        <v>13136</v>
      </c>
      <c r="I299" s="297" t="s">
        <v>406</v>
      </c>
      <c r="J299" s="290" t="s">
        <v>1247</v>
      </c>
    </row>
    <row r="300" spans="1:10" ht="30">
      <c r="A300" s="290">
        <v>299</v>
      </c>
      <c r="B300" s="291" t="s">
        <v>237</v>
      </c>
      <c r="C300" s="291" t="s">
        <v>305</v>
      </c>
      <c r="D300" s="292">
        <v>12</v>
      </c>
      <c r="E300" s="293">
        <v>886</v>
      </c>
      <c r="F300" s="294"/>
      <c r="G300" s="295">
        <v>886</v>
      </c>
      <c r="H300" s="296">
        <v>10632</v>
      </c>
      <c r="I300" s="297" t="s">
        <v>406</v>
      </c>
      <c r="J300" s="290" t="s">
        <v>1247</v>
      </c>
    </row>
    <row r="301" spans="1:10" s="301" customFormat="1">
      <c r="A301" s="290">
        <v>300</v>
      </c>
      <c r="B301" s="291" t="s">
        <v>238</v>
      </c>
      <c r="C301" s="291" t="s">
        <v>305</v>
      </c>
      <c r="D301" s="292">
        <v>160</v>
      </c>
      <c r="E301" s="293">
        <v>830</v>
      </c>
      <c r="F301" s="302"/>
      <c r="G301" s="295">
        <v>830</v>
      </c>
      <c r="H301" s="296">
        <v>132800</v>
      </c>
      <c r="I301" s="299" t="s">
        <v>567</v>
      </c>
      <c r="J301" s="300" t="s">
        <v>620</v>
      </c>
    </row>
    <row r="302" spans="1:10" s="328" customFormat="1" ht="30">
      <c r="A302" s="290">
        <v>301</v>
      </c>
      <c r="B302" s="291" t="s">
        <v>239</v>
      </c>
      <c r="C302" s="291" t="s">
        <v>305</v>
      </c>
      <c r="D302" s="292">
        <v>160</v>
      </c>
      <c r="E302" s="293">
        <v>830</v>
      </c>
      <c r="F302" s="329"/>
      <c r="G302" s="295">
        <v>830</v>
      </c>
      <c r="H302" s="296">
        <v>132800</v>
      </c>
      <c r="I302" s="327" t="s">
        <v>406</v>
      </c>
      <c r="J302" s="314" t="s">
        <v>1248</v>
      </c>
    </row>
    <row r="303" spans="1:10" s="301" customFormat="1">
      <c r="A303" s="290">
        <v>302</v>
      </c>
      <c r="B303" s="291" t="s">
        <v>240</v>
      </c>
      <c r="C303" s="291" t="s">
        <v>305</v>
      </c>
      <c r="D303" s="292">
        <v>8</v>
      </c>
      <c r="E303" s="293">
        <v>814</v>
      </c>
      <c r="F303" s="302"/>
      <c r="G303" s="295">
        <v>814</v>
      </c>
      <c r="H303" s="296">
        <v>6512</v>
      </c>
      <c r="I303" s="299" t="s">
        <v>395</v>
      </c>
      <c r="J303" s="300" t="s">
        <v>663</v>
      </c>
    </row>
    <row r="304" spans="1:10" s="301" customFormat="1" ht="30">
      <c r="A304" s="290">
        <v>303</v>
      </c>
      <c r="B304" s="291" t="s">
        <v>241</v>
      </c>
      <c r="C304" s="291" t="s">
        <v>305</v>
      </c>
      <c r="D304" s="292">
        <v>8</v>
      </c>
      <c r="E304" s="293">
        <v>579</v>
      </c>
      <c r="F304" s="302"/>
      <c r="G304" s="295">
        <v>579</v>
      </c>
      <c r="H304" s="296">
        <v>4632</v>
      </c>
      <c r="I304" s="299" t="s">
        <v>406</v>
      </c>
      <c r="J304" s="290" t="s">
        <v>1247</v>
      </c>
    </row>
    <row r="305" spans="1:10" s="301" customFormat="1">
      <c r="A305" s="290">
        <v>304</v>
      </c>
      <c r="B305" s="291" t="s">
        <v>242</v>
      </c>
      <c r="C305" s="291" t="s">
        <v>305</v>
      </c>
      <c r="D305" s="292">
        <v>8</v>
      </c>
      <c r="E305" s="293">
        <v>579</v>
      </c>
      <c r="F305" s="302"/>
      <c r="G305" s="295">
        <v>579</v>
      </c>
      <c r="H305" s="296">
        <v>4632</v>
      </c>
      <c r="I305" s="299" t="s">
        <v>406</v>
      </c>
      <c r="J305" s="300" t="s">
        <v>620</v>
      </c>
    </row>
    <row r="306" spans="1:10" s="301" customFormat="1">
      <c r="A306" s="290">
        <v>305</v>
      </c>
      <c r="B306" s="291" t="s">
        <v>243</v>
      </c>
      <c r="C306" s="291" t="s">
        <v>305</v>
      </c>
      <c r="D306" s="292">
        <v>200</v>
      </c>
      <c r="E306" s="293">
        <v>500</v>
      </c>
      <c r="F306" s="302"/>
      <c r="G306" s="295">
        <v>500</v>
      </c>
      <c r="H306" s="296">
        <v>100000</v>
      </c>
      <c r="I306" s="299" t="s">
        <v>571</v>
      </c>
      <c r="J306" s="300" t="s">
        <v>484</v>
      </c>
    </row>
    <row r="307" spans="1:10" s="301" customFormat="1">
      <c r="A307" s="290">
        <v>306</v>
      </c>
      <c r="B307" s="291" t="s">
        <v>244</v>
      </c>
      <c r="C307" s="291" t="s">
        <v>305</v>
      </c>
      <c r="D307" s="292">
        <v>80</v>
      </c>
      <c r="E307" s="293">
        <v>500</v>
      </c>
      <c r="F307" s="302"/>
      <c r="G307" s="295">
        <v>500</v>
      </c>
      <c r="H307" s="296">
        <v>40000</v>
      </c>
      <c r="I307" s="299" t="s">
        <v>395</v>
      </c>
      <c r="J307" s="300" t="s">
        <v>622</v>
      </c>
    </row>
    <row r="308" spans="1:10" s="301" customFormat="1">
      <c r="A308" s="290">
        <v>307</v>
      </c>
      <c r="B308" s="291" t="s">
        <v>245</v>
      </c>
      <c r="C308" s="291" t="s">
        <v>305</v>
      </c>
      <c r="D308" s="292">
        <v>80</v>
      </c>
      <c r="E308" s="293">
        <v>500</v>
      </c>
      <c r="F308" s="302"/>
      <c r="G308" s="295">
        <v>500</v>
      </c>
      <c r="H308" s="296">
        <v>40000</v>
      </c>
      <c r="I308" s="299" t="s">
        <v>395</v>
      </c>
      <c r="J308" s="300" t="s">
        <v>484</v>
      </c>
    </row>
    <row r="309" spans="1:10" s="301" customFormat="1">
      <c r="A309" s="290">
        <v>308</v>
      </c>
      <c r="B309" s="291" t="s">
        <v>246</v>
      </c>
      <c r="C309" s="291" t="s">
        <v>305</v>
      </c>
      <c r="D309" s="292">
        <v>120</v>
      </c>
      <c r="E309" s="293">
        <v>500</v>
      </c>
      <c r="F309" s="302"/>
      <c r="G309" s="295">
        <v>500</v>
      </c>
      <c r="H309" s="296">
        <v>60000</v>
      </c>
      <c r="I309" s="299" t="s">
        <v>395</v>
      </c>
      <c r="J309" s="300" t="s">
        <v>484</v>
      </c>
    </row>
    <row r="310" spans="1:10" s="301" customFormat="1">
      <c r="A310" s="290">
        <v>309</v>
      </c>
      <c r="B310" s="291" t="s">
        <v>247</v>
      </c>
      <c r="C310" s="291" t="s">
        <v>305</v>
      </c>
      <c r="D310" s="292">
        <v>120</v>
      </c>
      <c r="E310" s="293">
        <v>500</v>
      </c>
      <c r="F310" s="302"/>
      <c r="G310" s="295">
        <v>500</v>
      </c>
      <c r="H310" s="296">
        <v>60000</v>
      </c>
      <c r="I310" s="299" t="s">
        <v>395</v>
      </c>
      <c r="J310" s="300" t="s">
        <v>484</v>
      </c>
    </row>
    <row r="311" spans="1:10" s="301" customFormat="1">
      <c r="A311" s="290">
        <v>310</v>
      </c>
      <c r="B311" s="291" t="s">
        <v>248</v>
      </c>
      <c r="C311" s="291" t="s">
        <v>305</v>
      </c>
      <c r="D311" s="292">
        <v>80</v>
      </c>
      <c r="E311" s="293">
        <v>1167</v>
      </c>
      <c r="F311" s="302"/>
      <c r="G311" s="295">
        <v>1167</v>
      </c>
      <c r="H311" s="296">
        <v>93360</v>
      </c>
      <c r="I311" s="299" t="s">
        <v>395</v>
      </c>
      <c r="J311" s="300" t="s">
        <v>484</v>
      </c>
    </row>
    <row r="312" spans="1:10" s="301" customFormat="1">
      <c r="A312" s="290">
        <v>311</v>
      </c>
      <c r="B312" s="291" t="s">
        <v>249</v>
      </c>
      <c r="C312" s="291" t="s">
        <v>305</v>
      </c>
      <c r="D312" s="292">
        <v>200</v>
      </c>
      <c r="E312" s="293">
        <v>500</v>
      </c>
      <c r="F312" s="302"/>
      <c r="G312" s="295">
        <v>500</v>
      </c>
      <c r="H312" s="296">
        <v>100000</v>
      </c>
      <c r="I312" s="299" t="s">
        <v>571</v>
      </c>
      <c r="J312" s="300" t="s">
        <v>484</v>
      </c>
    </row>
    <row r="313" spans="1:10" s="301" customFormat="1">
      <c r="A313" s="290">
        <v>312</v>
      </c>
      <c r="B313" s="291" t="s">
        <v>250</v>
      </c>
      <c r="C313" s="291" t="s">
        <v>305</v>
      </c>
      <c r="D313" s="292">
        <v>240</v>
      </c>
      <c r="E313" s="293">
        <v>500</v>
      </c>
      <c r="F313" s="302"/>
      <c r="G313" s="295">
        <v>500</v>
      </c>
      <c r="H313" s="296">
        <v>120000</v>
      </c>
      <c r="I313" s="299" t="s">
        <v>395</v>
      </c>
      <c r="J313" s="300" t="s">
        <v>484</v>
      </c>
    </row>
    <row r="314" spans="1:10" s="301" customFormat="1">
      <c r="A314" s="290">
        <v>313</v>
      </c>
      <c r="B314" s="291" t="s">
        <v>251</v>
      </c>
      <c r="C314" s="291" t="s">
        <v>305</v>
      </c>
      <c r="D314" s="292">
        <v>400</v>
      </c>
      <c r="E314" s="293">
        <v>500</v>
      </c>
      <c r="F314" s="302"/>
      <c r="G314" s="295">
        <v>500</v>
      </c>
      <c r="H314" s="296">
        <v>200000</v>
      </c>
      <c r="I314" s="299" t="s">
        <v>395</v>
      </c>
      <c r="J314" s="300" t="s">
        <v>484</v>
      </c>
    </row>
    <row r="315" spans="1:10" s="301" customFormat="1" ht="30">
      <c r="A315" s="290">
        <v>314</v>
      </c>
      <c r="B315" s="291" t="s">
        <v>252</v>
      </c>
      <c r="C315" s="291" t="s">
        <v>305</v>
      </c>
      <c r="D315" s="292">
        <v>4</v>
      </c>
      <c r="E315" s="293"/>
      <c r="F315" s="302"/>
      <c r="G315" s="295"/>
      <c r="H315" s="296">
        <v>0</v>
      </c>
      <c r="I315" s="299"/>
      <c r="J315" s="300"/>
    </row>
    <row r="316" spans="1:10" s="301" customFormat="1" ht="30">
      <c r="A316" s="290">
        <v>315</v>
      </c>
      <c r="B316" s="291" t="s">
        <v>253</v>
      </c>
      <c r="C316" s="291" t="s">
        <v>305</v>
      </c>
      <c r="D316" s="292">
        <v>4</v>
      </c>
      <c r="E316" s="293"/>
      <c r="F316" s="302"/>
      <c r="G316" s="295"/>
      <c r="H316" s="296">
        <v>0</v>
      </c>
      <c r="I316" s="299"/>
      <c r="J316" s="300"/>
    </row>
    <row r="317" spans="1:10" s="301" customFormat="1" ht="30">
      <c r="A317" s="290">
        <v>316</v>
      </c>
      <c r="B317" s="291" t="s">
        <v>256</v>
      </c>
      <c r="C317" s="291" t="s">
        <v>305</v>
      </c>
      <c r="D317" s="292">
        <v>4</v>
      </c>
      <c r="E317" s="293">
        <v>1429</v>
      </c>
      <c r="F317" s="302"/>
      <c r="G317" s="295">
        <v>1429</v>
      </c>
      <c r="H317" s="296">
        <v>5716</v>
      </c>
      <c r="I317" s="299" t="s">
        <v>1249</v>
      </c>
      <c r="J317" s="300" t="s">
        <v>519</v>
      </c>
    </row>
    <row r="318" spans="1:10" s="301" customFormat="1" ht="30">
      <c r="A318" s="290">
        <v>317</v>
      </c>
      <c r="B318" s="291" t="s">
        <v>834</v>
      </c>
      <c r="C318" s="291" t="s">
        <v>305</v>
      </c>
      <c r="D318" s="292">
        <v>4</v>
      </c>
      <c r="E318" s="293">
        <v>1643</v>
      </c>
      <c r="F318" s="302"/>
      <c r="G318" s="295">
        <v>1643</v>
      </c>
      <c r="H318" s="296">
        <v>6572</v>
      </c>
      <c r="I318" s="299" t="s">
        <v>1250</v>
      </c>
      <c r="J318" s="300" t="s">
        <v>519</v>
      </c>
    </row>
    <row r="319" spans="1:10" s="301" customFormat="1">
      <c r="A319" s="290">
        <v>318</v>
      </c>
      <c r="B319" s="291" t="s">
        <v>257</v>
      </c>
      <c r="C319" s="291" t="s">
        <v>305</v>
      </c>
      <c r="D319" s="292">
        <v>400</v>
      </c>
      <c r="E319" s="293">
        <v>1643</v>
      </c>
      <c r="F319" s="302"/>
      <c r="G319" s="295">
        <v>1643</v>
      </c>
      <c r="H319" s="296">
        <v>657200</v>
      </c>
      <c r="I319" s="299" t="s">
        <v>1251</v>
      </c>
      <c r="J319" s="300" t="s">
        <v>519</v>
      </c>
    </row>
    <row r="320" spans="1:10" s="301" customFormat="1">
      <c r="A320" s="290">
        <v>319</v>
      </c>
      <c r="B320" s="291" t="s">
        <v>258</v>
      </c>
      <c r="C320" s="291" t="s">
        <v>305</v>
      </c>
      <c r="D320" s="292">
        <v>400</v>
      </c>
      <c r="E320" s="293">
        <v>1642.9</v>
      </c>
      <c r="F320" s="302"/>
      <c r="G320" s="295">
        <v>1642.9</v>
      </c>
      <c r="H320" s="296">
        <v>657160</v>
      </c>
      <c r="I320" s="299" t="s">
        <v>1251</v>
      </c>
      <c r="J320" s="300" t="s">
        <v>1252</v>
      </c>
    </row>
    <row r="321" spans="1:10">
      <c r="A321" s="290">
        <v>320</v>
      </c>
      <c r="B321" s="300" t="s">
        <v>835</v>
      </c>
      <c r="C321" s="300"/>
      <c r="D321" s="292">
        <v>400</v>
      </c>
      <c r="E321" s="293">
        <v>1642.9</v>
      </c>
      <c r="F321" s="294"/>
      <c r="G321" s="295">
        <v>1642.9</v>
      </c>
      <c r="H321" s="296">
        <v>657160</v>
      </c>
      <c r="I321" s="297" t="s">
        <v>1251</v>
      </c>
      <c r="J321" s="290" t="s">
        <v>519</v>
      </c>
    </row>
    <row r="322" spans="1:10">
      <c r="A322" s="290">
        <v>321</v>
      </c>
      <c r="B322" s="300" t="s">
        <v>836</v>
      </c>
      <c r="C322" s="300"/>
      <c r="D322" s="292">
        <v>8</v>
      </c>
      <c r="E322" s="293">
        <v>1371.5</v>
      </c>
      <c r="F322" s="294"/>
      <c r="G322" s="295">
        <v>1371.5</v>
      </c>
      <c r="H322" s="296">
        <v>10972</v>
      </c>
      <c r="I322" s="297" t="s">
        <v>459</v>
      </c>
      <c r="J322" s="290" t="s">
        <v>519</v>
      </c>
    </row>
    <row r="323" spans="1:10">
      <c r="A323" s="290">
        <v>322</v>
      </c>
      <c r="B323" s="291" t="s">
        <v>254</v>
      </c>
      <c r="C323" s="291" t="s">
        <v>305</v>
      </c>
      <c r="D323" s="292">
        <v>20</v>
      </c>
      <c r="E323" s="293">
        <v>1857.2</v>
      </c>
      <c r="F323" s="294"/>
      <c r="G323" s="295">
        <v>1857.2</v>
      </c>
      <c r="H323" s="296">
        <v>37144</v>
      </c>
      <c r="I323" s="297" t="s">
        <v>1253</v>
      </c>
      <c r="J323" s="290" t="s">
        <v>519</v>
      </c>
    </row>
    <row r="324" spans="1:10">
      <c r="A324" s="290">
        <v>323</v>
      </c>
      <c r="B324" s="291" t="s">
        <v>255</v>
      </c>
      <c r="C324" s="291" t="s">
        <v>305</v>
      </c>
      <c r="D324" s="292">
        <v>8</v>
      </c>
      <c r="E324" s="293">
        <v>1429</v>
      </c>
      <c r="F324" s="294"/>
      <c r="G324" s="295">
        <v>1429</v>
      </c>
      <c r="H324" s="296">
        <v>11432</v>
      </c>
      <c r="I324" s="297" t="s">
        <v>1253</v>
      </c>
      <c r="J324" s="290" t="s">
        <v>1254</v>
      </c>
    </row>
    <row r="325" spans="1:10">
      <c r="A325" s="290">
        <v>324</v>
      </c>
      <c r="B325" s="300" t="s">
        <v>837</v>
      </c>
      <c r="C325" s="300" t="s">
        <v>305</v>
      </c>
      <c r="D325" s="292">
        <v>50</v>
      </c>
      <c r="E325" s="293">
        <v>2000</v>
      </c>
      <c r="F325" s="294"/>
      <c r="G325" s="295">
        <v>2000</v>
      </c>
      <c r="H325" s="296">
        <v>100000</v>
      </c>
      <c r="I325" s="297" t="s">
        <v>1253</v>
      </c>
      <c r="J325" s="290" t="s">
        <v>519</v>
      </c>
    </row>
    <row r="326" spans="1:10">
      <c r="A326" s="290">
        <v>325</v>
      </c>
      <c r="B326" s="291" t="s">
        <v>259</v>
      </c>
      <c r="C326" s="291" t="s">
        <v>305</v>
      </c>
      <c r="D326" s="292">
        <v>12</v>
      </c>
      <c r="E326" s="293"/>
      <c r="F326" s="294"/>
      <c r="G326" s="295"/>
      <c r="H326" s="296">
        <v>0</v>
      </c>
      <c r="I326" s="297"/>
      <c r="J326" s="290"/>
    </row>
    <row r="327" spans="1:10">
      <c r="A327" s="290">
        <v>326</v>
      </c>
      <c r="B327" s="291" t="s">
        <v>260</v>
      </c>
      <c r="C327" s="291" t="s">
        <v>305</v>
      </c>
      <c r="D327" s="292">
        <v>12</v>
      </c>
      <c r="E327" s="293"/>
      <c r="F327" s="294"/>
      <c r="G327" s="295"/>
      <c r="H327" s="296">
        <v>0</v>
      </c>
      <c r="I327" s="297"/>
      <c r="J327" s="290"/>
    </row>
    <row r="328" spans="1:10">
      <c r="A328" s="290">
        <v>327</v>
      </c>
      <c r="B328" s="291" t="s">
        <v>261</v>
      </c>
      <c r="C328" s="291" t="s">
        <v>305</v>
      </c>
      <c r="D328" s="292">
        <v>12</v>
      </c>
      <c r="E328" s="293"/>
      <c r="F328" s="294"/>
      <c r="G328" s="295"/>
      <c r="H328" s="296">
        <v>0</v>
      </c>
      <c r="I328" s="297"/>
      <c r="J328" s="290"/>
    </row>
    <row r="329" spans="1:10" ht="30">
      <c r="A329" s="290">
        <v>328</v>
      </c>
      <c r="B329" s="300" t="s">
        <v>838</v>
      </c>
      <c r="C329" s="300" t="s">
        <v>324</v>
      </c>
      <c r="D329" s="292">
        <v>200</v>
      </c>
      <c r="E329" s="293"/>
      <c r="F329" s="294"/>
      <c r="G329" s="295"/>
      <c r="H329" s="296">
        <v>0</v>
      </c>
      <c r="I329" s="297"/>
      <c r="J329" s="290"/>
    </row>
    <row r="330" spans="1:10">
      <c r="A330" s="290">
        <v>329</v>
      </c>
      <c r="B330" s="291" t="s">
        <v>262</v>
      </c>
      <c r="C330" s="291" t="s">
        <v>344</v>
      </c>
      <c r="D330" s="292">
        <v>80</v>
      </c>
      <c r="E330" s="293">
        <v>134.28</v>
      </c>
      <c r="F330" s="294">
        <v>21.4848</v>
      </c>
      <c r="G330" s="295">
        <v>155.76480000000001</v>
      </c>
      <c r="H330" s="296">
        <v>623059.20000000007</v>
      </c>
      <c r="I330" s="297" t="s">
        <v>1255</v>
      </c>
      <c r="J330" s="290" t="s">
        <v>1256</v>
      </c>
    </row>
    <row r="331" spans="1:10" s="301" customFormat="1">
      <c r="A331" s="290">
        <v>330</v>
      </c>
      <c r="B331" s="291" t="s">
        <v>263</v>
      </c>
      <c r="C331" s="291" t="s">
        <v>345</v>
      </c>
      <c r="D331" s="292">
        <v>300</v>
      </c>
      <c r="E331" s="293">
        <v>134.28</v>
      </c>
      <c r="F331" s="294">
        <v>21.4848</v>
      </c>
      <c r="G331" s="295">
        <v>155.76480000000001</v>
      </c>
      <c r="H331" s="296">
        <v>2336472</v>
      </c>
      <c r="I331" s="299" t="s">
        <v>1255</v>
      </c>
      <c r="J331" s="300" t="s">
        <v>1257</v>
      </c>
    </row>
    <row r="332" spans="1:10" s="301" customFormat="1">
      <c r="A332" s="290">
        <v>331</v>
      </c>
      <c r="B332" s="291" t="s">
        <v>839</v>
      </c>
      <c r="C332" s="291" t="s">
        <v>326</v>
      </c>
      <c r="D332" s="292">
        <v>200</v>
      </c>
      <c r="E332" s="293">
        <v>3157.2</v>
      </c>
      <c r="F332" s="294">
        <v>505.15199999999999</v>
      </c>
      <c r="G332" s="295">
        <v>3662.3519999999999</v>
      </c>
      <c r="H332" s="296">
        <v>732470.4</v>
      </c>
      <c r="I332" s="299" t="s">
        <v>529</v>
      </c>
      <c r="J332" s="300" t="s">
        <v>1258</v>
      </c>
    </row>
    <row r="333" spans="1:10" s="301" customFormat="1">
      <c r="A333" s="290">
        <v>332</v>
      </c>
      <c r="B333" s="291" t="s">
        <v>264</v>
      </c>
      <c r="C333" s="291" t="s">
        <v>305</v>
      </c>
      <c r="D333" s="292">
        <v>800</v>
      </c>
      <c r="E333" s="293"/>
      <c r="F333" s="302"/>
      <c r="G333" s="295"/>
      <c r="H333" s="296">
        <v>0</v>
      </c>
      <c r="I333" s="299"/>
      <c r="J333" s="300"/>
    </row>
    <row r="334" spans="1:10" s="301" customFormat="1">
      <c r="A334" s="290">
        <v>333</v>
      </c>
      <c r="B334" s="291" t="s">
        <v>265</v>
      </c>
      <c r="C334" s="291" t="s">
        <v>307</v>
      </c>
      <c r="D334" s="292">
        <v>20</v>
      </c>
      <c r="E334" s="293">
        <v>71430</v>
      </c>
      <c r="F334" s="302"/>
      <c r="G334" s="295">
        <v>71430</v>
      </c>
      <c r="H334" s="296">
        <v>1428600</v>
      </c>
      <c r="I334" s="299" t="s">
        <v>1259</v>
      </c>
      <c r="J334" s="300" t="s">
        <v>1260</v>
      </c>
    </row>
    <row r="335" spans="1:10" s="328" customFormat="1" ht="30">
      <c r="A335" s="304">
        <v>334</v>
      </c>
      <c r="B335" s="315" t="s">
        <v>266</v>
      </c>
      <c r="C335" s="315" t="s">
        <v>344</v>
      </c>
      <c r="D335" s="321">
        <v>140</v>
      </c>
      <c r="E335" s="322">
        <v>857</v>
      </c>
      <c r="F335" s="329"/>
      <c r="G335" s="323">
        <v>857</v>
      </c>
      <c r="H335" s="324">
        <v>5999000</v>
      </c>
      <c r="I335" s="327" t="s">
        <v>365</v>
      </c>
      <c r="J335" s="314" t="s">
        <v>624</v>
      </c>
    </row>
    <row r="336" spans="1:10" s="301" customFormat="1" ht="60">
      <c r="A336" s="290">
        <v>335</v>
      </c>
      <c r="B336" s="291" t="s">
        <v>840</v>
      </c>
      <c r="C336" s="291" t="s">
        <v>305</v>
      </c>
      <c r="D336" s="292">
        <v>12</v>
      </c>
      <c r="E336" s="293"/>
      <c r="F336" s="302"/>
      <c r="G336" s="295"/>
      <c r="H336" s="296">
        <v>0</v>
      </c>
      <c r="I336" s="299"/>
      <c r="J336" s="300"/>
    </row>
    <row r="337" spans="1:10" s="301" customFormat="1" ht="60">
      <c r="A337" s="290">
        <v>336</v>
      </c>
      <c r="B337" s="291" t="s">
        <v>841</v>
      </c>
      <c r="C337" s="291" t="s">
        <v>305</v>
      </c>
      <c r="D337" s="292">
        <v>12</v>
      </c>
      <c r="E337" s="293"/>
      <c r="F337" s="302"/>
      <c r="G337" s="295"/>
      <c r="H337" s="296">
        <v>0</v>
      </c>
      <c r="I337" s="299"/>
      <c r="J337" s="300"/>
    </row>
    <row r="338" spans="1:10" s="301" customFormat="1">
      <c r="A338" s="290">
        <v>337</v>
      </c>
      <c r="B338" s="300" t="s">
        <v>842</v>
      </c>
      <c r="C338" s="300" t="s">
        <v>305</v>
      </c>
      <c r="D338" s="292">
        <v>8</v>
      </c>
      <c r="E338" s="293">
        <v>2516</v>
      </c>
      <c r="F338" s="302"/>
      <c r="G338" s="295">
        <v>2516</v>
      </c>
      <c r="H338" s="296">
        <v>20128</v>
      </c>
      <c r="I338" s="299" t="s">
        <v>1261</v>
      </c>
      <c r="J338" s="300" t="s">
        <v>1262</v>
      </c>
    </row>
    <row r="339" spans="1:10" s="301" customFormat="1">
      <c r="A339" s="290">
        <v>338</v>
      </c>
      <c r="B339" s="300" t="s">
        <v>843</v>
      </c>
      <c r="C339" s="300" t="s">
        <v>305</v>
      </c>
      <c r="D339" s="292">
        <v>8</v>
      </c>
      <c r="E339" s="293">
        <v>2737</v>
      </c>
      <c r="F339" s="302"/>
      <c r="G339" s="295">
        <v>2737</v>
      </c>
      <c r="H339" s="296">
        <v>21896</v>
      </c>
      <c r="I339" s="299" t="s">
        <v>395</v>
      </c>
      <c r="J339" s="300" t="s">
        <v>1263</v>
      </c>
    </row>
    <row r="340" spans="1:10">
      <c r="A340" s="290">
        <v>339</v>
      </c>
      <c r="B340" s="300" t="s">
        <v>844</v>
      </c>
      <c r="C340" s="300" t="s">
        <v>305</v>
      </c>
      <c r="D340" s="292">
        <v>8</v>
      </c>
      <c r="E340" s="293">
        <v>2804</v>
      </c>
      <c r="F340" s="294"/>
      <c r="G340" s="295">
        <v>2804</v>
      </c>
      <c r="H340" s="296">
        <v>22432</v>
      </c>
      <c r="I340" s="297" t="s">
        <v>395</v>
      </c>
      <c r="J340" s="290" t="s">
        <v>664</v>
      </c>
    </row>
    <row r="341" spans="1:10">
      <c r="A341" s="290">
        <v>340</v>
      </c>
      <c r="B341" s="300" t="s">
        <v>845</v>
      </c>
      <c r="C341" s="300" t="s">
        <v>305</v>
      </c>
      <c r="D341" s="292">
        <v>8</v>
      </c>
      <c r="E341" s="293">
        <v>1786</v>
      </c>
      <c r="F341" s="294"/>
      <c r="G341" s="295">
        <v>1786</v>
      </c>
      <c r="H341" s="296">
        <v>14288</v>
      </c>
      <c r="I341" s="297" t="s">
        <v>395</v>
      </c>
      <c r="J341" s="290" t="s">
        <v>664</v>
      </c>
    </row>
    <row r="342" spans="1:10">
      <c r="A342" s="290">
        <v>341</v>
      </c>
      <c r="B342" s="291" t="s">
        <v>267</v>
      </c>
      <c r="C342" s="291" t="s">
        <v>305</v>
      </c>
      <c r="D342" s="292">
        <v>8</v>
      </c>
      <c r="E342" s="293">
        <v>3040</v>
      </c>
      <c r="F342" s="331"/>
      <c r="G342" s="295">
        <v>3040</v>
      </c>
      <c r="H342" s="296">
        <v>24320</v>
      </c>
      <c r="I342" s="297" t="s">
        <v>395</v>
      </c>
      <c r="J342" s="290" t="s">
        <v>1264</v>
      </c>
    </row>
    <row r="343" spans="1:10">
      <c r="A343" s="290">
        <v>342</v>
      </c>
      <c r="B343" s="291" t="s">
        <v>268</v>
      </c>
      <c r="C343" s="291" t="s">
        <v>305</v>
      </c>
      <c r="D343" s="292">
        <v>8</v>
      </c>
      <c r="E343" s="293">
        <v>3333</v>
      </c>
      <c r="F343" s="294"/>
      <c r="G343" s="295">
        <v>3333</v>
      </c>
      <c r="H343" s="296">
        <v>26664</v>
      </c>
      <c r="I343" s="297" t="s">
        <v>395</v>
      </c>
      <c r="J343" s="290" t="s">
        <v>664</v>
      </c>
    </row>
    <row r="344" spans="1:10">
      <c r="A344" s="290">
        <v>343</v>
      </c>
      <c r="B344" s="300" t="s">
        <v>846</v>
      </c>
      <c r="C344" s="300" t="s">
        <v>305</v>
      </c>
      <c r="D344" s="292">
        <v>8</v>
      </c>
      <c r="E344" s="293">
        <v>1786</v>
      </c>
      <c r="F344" s="294"/>
      <c r="G344" s="295">
        <v>1786</v>
      </c>
      <c r="H344" s="296">
        <v>14288</v>
      </c>
      <c r="I344" s="297" t="s">
        <v>395</v>
      </c>
      <c r="J344" s="290" t="s">
        <v>664</v>
      </c>
    </row>
    <row r="345" spans="1:10">
      <c r="A345" s="290">
        <v>344</v>
      </c>
      <c r="B345" s="300" t="s">
        <v>847</v>
      </c>
      <c r="C345" s="300" t="s">
        <v>305</v>
      </c>
      <c r="D345" s="292">
        <v>4</v>
      </c>
      <c r="E345" s="293">
        <v>1786</v>
      </c>
      <c r="F345" s="294"/>
      <c r="G345" s="295">
        <v>1786</v>
      </c>
      <c r="H345" s="296">
        <v>7144</v>
      </c>
      <c r="I345" s="297" t="s">
        <v>395</v>
      </c>
      <c r="J345" s="290" t="s">
        <v>664</v>
      </c>
    </row>
    <row r="346" spans="1:10">
      <c r="A346" s="290">
        <v>345</v>
      </c>
      <c r="B346" s="291" t="s">
        <v>269</v>
      </c>
      <c r="C346" s="291" t="s">
        <v>305</v>
      </c>
      <c r="D346" s="292">
        <v>4</v>
      </c>
      <c r="E346" s="293">
        <v>5000</v>
      </c>
      <c r="F346" s="294">
        <v>800</v>
      </c>
      <c r="G346" s="295">
        <v>5800</v>
      </c>
      <c r="H346" s="296">
        <v>23200</v>
      </c>
      <c r="I346" s="297" t="s">
        <v>395</v>
      </c>
      <c r="J346" s="290" t="s">
        <v>573</v>
      </c>
    </row>
    <row r="347" spans="1:10">
      <c r="A347" s="290">
        <v>346</v>
      </c>
      <c r="B347" s="300" t="s">
        <v>848</v>
      </c>
      <c r="C347" s="300"/>
      <c r="D347" s="292">
        <v>4</v>
      </c>
      <c r="E347" s="293">
        <v>6290</v>
      </c>
      <c r="F347" s="294">
        <v>1006.4</v>
      </c>
      <c r="G347" s="295">
        <v>7296.4</v>
      </c>
      <c r="H347" s="296">
        <v>29185.599999999999</v>
      </c>
      <c r="I347" s="297" t="s">
        <v>395</v>
      </c>
      <c r="J347" s="290" t="s">
        <v>1265</v>
      </c>
    </row>
    <row r="348" spans="1:10">
      <c r="A348" s="290">
        <v>347</v>
      </c>
      <c r="B348" s="291" t="s">
        <v>270</v>
      </c>
      <c r="C348" s="291" t="s">
        <v>305</v>
      </c>
      <c r="D348" s="292">
        <v>8</v>
      </c>
      <c r="E348" s="293">
        <v>5000</v>
      </c>
      <c r="F348" s="294">
        <v>800</v>
      </c>
      <c r="G348" s="295">
        <v>5800</v>
      </c>
      <c r="H348" s="296">
        <v>46400</v>
      </c>
      <c r="I348" s="297" t="s">
        <v>395</v>
      </c>
      <c r="J348" s="290" t="s">
        <v>1265</v>
      </c>
    </row>
    <row r="349" spans="1:10" ht="30">
      <c r="A349" s="290">
        <v>348</v>
      </c>
      <c r="B349" s="300" t="s">
        <v>849</v>
      </c>
      <c r="C349" s="300" t="s">
        <v>305</v>
      </c>
      <c r="D349" s="292">
        <v>4</v>
      </c>
      <c r="E349" s="293"/>
      <c r="F349" s="294"/>
      <c r="G349" s="295"/>
      <c r="H349" s="296">
        <v>0</v>
      </c>
      <c r="I349" s="297"/>
      <c r="J349" s="290"/>
    </row>
    <row r="350" spans="1:10" ht="30">
      <c r="A350" s="290">
        <v>349</v>
      </c>
      <c r="B350" s="300" t="s">
        <v>850</v>
      </c>
      <c r="C350" s="300" t="s">
        <v>305</v>
      </c>
      <c r="D350" s="292">
        <v>4</v>
      </c>
      <c r="E350" s="293"/>
      <c r="F350" s="294"/>
      <c r="G350" s="295"/>
      <c r="H350" s="296">
        <v>0</v>
      </c>
      <c r="I350" s="297"/>
      <c r="J350" s="290"/>
    </row>
    <row r="351" spans="1:10" ht="30">
      <c r="A351" s="290">
        <v>350</v>
      </c>
      <c r="B351" s="300" t="s">
        <v>851</v>
      </c>
      <c r="C351" s="300" t="s">
        <v>305</v>
      </c>
      <c r="D351" s="292">
        <v>4</v>
      </c>
      <c r="E351" s="293"/>
      <c r="F351" s="294"/>
      <c r="G351" s="295"/>
      <c r="H351" s="296">
        <v>0</v>
      </c>
      <c r="I351" s="297"/>
      <c r="J351" s="290"/>
    </row>
    <row r="352" spans="1:10" ht="30">
      <c r="A352" s="290">
        <v>351</v>
      </c>
      <c r="B352" s="300" t="s">
        <v>852</v>
      </c>
      <c r="C352" s="300" t="s">
        <v>305</v>
      </c>
      <c r="D352" s="292">
        <v>4</v>
      </c>
      <c r="E352" s="293"/>
      <c r="F352" s="294"/>
      <c r="G352" s="295"/>
      <c r="H352" s="296">
        <v>0</v>
      </c>
      <c r="I352" s="297"/>
      <c r="J352" s="290"/>
    </row>
    <row r="353" spans="1:10" ht="30">
      <c r="A353" s="290">
        <v>352</v>
      </c>
      <c r="B353" s="300" t="s">
        <v>853</v>
      </c>
      <c r="C353" s="300" t="s">
        <v>305</v>
      </c>
      <c r="D353" s="292">
        <v>4</v>
      </c>
      <c r="E353" s="293"/>
      <c r="F353" s="294"/>
      <c r="G353" s="295"/>
      <c r="H353" s="296">
        <v>0</v>
      </c>
      <c r="I353" s="297"/>
      <c r="J353" s="290"/>
    </row>
    <row r="354" spans="1:10" ht="30">
      <c r="A354" s="290">
        <v>353</v>
      </c>
      <c r="B354" s="291" t="s">
        <v>271</v>
      </c>
      <c r="C354" s="291" t="s">
        <v>305</v>
      </c>
      <c r="D354" s="292">
        <v>24</v>
      </c>
      <c r="E354" s="293">
        <v>2355</v>
      </c>
      <c r="F354" s="294">
        <v>376.8</v>
      </c>
      <c r="G354" s="295">
        <v>2731.8</v>
      </c>
      <c r="H354" s="296">
        <v>65563.200000000012</v>
      </c>
      <c r="I354" s="297" t="s">
        <v>477</v>
      </c>
      <c r="J354" s="290" t="s">
        <v>1266</v>
      </c>
    </row>
    <row r="355" spans="1:10">
      <c r="A355" s="290">
        <v>354</v>
      </c>
      <c r="B355" s="300" t="s">
        <v>854</v>
      </c>
      <c r="C355" s="300" t="s">
        <v>305</v>
      </c>
      <c r="D355" s="332">
        <v>30</v>
      </c>
      <c r="E355" s="293">
        <v>2100</v>
      </c>
      <c r="F355" s="294">
        <v>336</v>
      </c>
      <c r="G355" s="295">
        <v>2436</v>
      </c>
      <c r="H355" s="296">
        <v>73080</v>
      </c>
      <c r="I355" s="297" t="s">
        <v>1267</v>
      </c>
      <c r="J355" s="290" t="s">
        <v>1268</v>
      </c>
    </row>
    <row r="356" spans="1:10">
      <c r="A356" s="290">
        <v>355</v>
      </c>
      <c r="B356" s="300" t="s">
        <v>855</v>
      </c>
      <c r="C356" s="300" t="s">
        <v>305</v>
      </c>
      <c r="D356" s="332">
        <v>30</v>
      </c>
      <c r="E356" s="293">
        <v>1857</v>
      </c>
      <c r="F356" s="294">
        <v>297.12</v>
      </c>
      <c r="G356" s="295">
        <v>2154.12</v>
      </c>
      <c r="H356" s="296">
        <v>64623.6</v>
      </c>
      <c r="I356" s="297" t="s">
        <v>1251</v>
      </c>
      <c r="J356" s="290" t="s">
        <v>666</v>
      </c>
    </row>
    <row r="357" spans="1:10" ht="30">
      <c r="A357" s="290">
        <v>356</v>
      </c>
      <c r="B357" s="291" t="s">
        <v>272</v>
      </c>
      <c r="C357" s="291" t="s">
        <v>305</v>
      </c>
      <c r="D357" s="292">
        <v>100</v>
      </c>
      <c r="E357" s="293">
        <v>2354</v>
      </c>
      <c r="F357" s="294">
        <v>376.64</v>
      </c>
      <c r="G357" s="295">
        <v>2730.64</v>
      </c>
      <c r="H357" s="296">
        <v>273064</v>
      </c>
      <c r="I357" s="297" t="s">
        <v>1269</v>
      </c>
      <c r="J357" s="290" t="s">
        <v>665</v>
      </c>
    </row>
    <row r="358" spans="1:10" ht="30">
      <c r="A358" s="290">
        <v>357</v>
      </c>
      <c r="B358" s="291" t="s">
        <v>273</v>
      </c>
      <c r="C358" s="291" t="s">
        <v>305</v>
      </c>
      <c r="D358" s="292">
        <v>100</v>
      </c>
      <c r="E358" s="293">
        <v>2354</v>
      </c>
      <c r="F358" s="294">
        <v>376.64</v>
      </c>
      <c r="G358" s="295">
        <v>2730.64</v>
      </c>
      <c r="H358" s="296">
        <v>273064</v>
      </c>
      <c r="I358" s="297" t="s">
        <v>1269</v>
      </c>
      <c r="J358" s="290" t="s">
        <v>665</v>
      </c>
    </row>
    <row r="359" spans="1:10" ht="30">
      <c r="A359" s="290">
        <v>358</v>
      </c>
      <c r="B359" s="291" t="s">
        <v>274</v>
      </c>
      <c r="C359" s="291" t="s">
        <v>305</v>
      </c>
      <c r="D359" s="292">
        <v>20</v>
      </c>
      <c r="E359" s="293">
        <v>2355</v>
      </c>
      <c r="F359" s="294">
        <v>376.8</v>
      </c>
      <c r="G359" s="295">
        <v>2731.8</v>
      </c>
      <c r="H359" s="296">
        <v>54636</v>
      </c>
      <c r="I359" s="297" t="s">
        <v>477</v>
      </c>
      <c r="J359" s="290" t="s">
        <v>665</v>
      </c>
    </row>
    <row r="360" spans="1:10" ht="30">
      <c r="A360" s="290">
        <v>359</v>
      </c>
      <c r="B360" s="291" t="s">
        <v>275</v>
      </c>
      <c r="C360" s="291" t="s">
        <v>305</v>
      </c>
      <c r="D360" s="292">
        <v>20</v>
      </c>
      <c r="E360" s="293">
        <v>2357</v>
      </c>
      <c r="F360" s="294">
        <v>377.12</v>
      </c>
      <c r="G360" s="295">
        <v>2734.12</v>
      </c>
      <c r="H360" s="296">
        <v>54682.399999999994</v>
      </c>
      <c r="I360" s="297" t="s">
        <v>459</v>
      </c>
      <c r="J360" s="290" t="s">
        <v>667</v>
      </c>
    </row>
    <row r="361" spans="1:10" ht="30">
      <c r="A361" s="290">
        <v>360</v>
      </c>
      <c r="B361" s="291" t="s">
        <v>276</v>
      </c>
      <c r="C361" s="291" t="s">
        <v>305</v>
      </c>
      <c r="D361" s="292">
        <v>4</v>
      </c>
      <c r="E361" s="293">
        <v>2571</v>
      </c>
      <c r="F361" s="294">
        <v>411.36</v>
      </c>
      <c r="G361" s="295">
        <v>2982.36</v>
      </c>
      <c r="H361" s="296">
        <v>11929.44</v>
      </c>
      <c r="I361" s="297" t="s">
        <v>477</v>
      </c>
      <c r="J361" s="290" t="s">
        <v>1266</v>
      </c>
    </row>
    <row r="362" spans="1:10">
      <c r="A362" s="290">
        <v>361</v>
      </c>
      <c r="B362" s="291" t="s">
        <v>277</v>
      </c>
      <c r="C362" s="291" t="s">
        <v>305</v>
      </c>
      <c r="D362" s="292">
        <v>12</v>
      </c>
      <c r="E362" s="293">
        <v>2286</v>
      </c>
      <c r="F362" s="294">
        <v>365.76</v>
      </c>
      <c r="G362" s="295">
        <v>2651.76</v>
      </c>
      <c r="H362" s="296">
        <v>31821.120000000003</v>
      </c>
      <c r="I362" s="297" t="s">
        <v>1251</v>
      </c>
      <c r="J362" s="290" t="s">
        <v>666</v>
      </c>
    </row>
    <row r="363" spans="1:10">
      <c r="A363" s="290">
        <v>362</v>
      </c>
      <c r="B363" s="300" t="s">
        <v>856</v>
      </c>
      <c r="C363" s="300" t="s">
        <v>305</v>
      </c>
      <c r="D363" s="292">
        <v>4</v>
      </c>
      <c r="E363" s="293">
        <v>2100</v>
      </c>
      <c r="F363" s="294">
        <v>336</v>
      </c>
      <c r="G363" s="295">
        <v>2436</v>
      </c>
      <c r="H363" s="296">
        <v>9744</v>
      </c>
      <c r="I363" s="297" t="s">
        <v>1251</v>
      </c>
      <c r="J363" s="290" t="s">
        <v>1270</v>
      </c>
    </row>
    <row r="364" spans="1:10">
      <c r="A364" s="290">
        <v>363</v>
      </c>
      <c r="B364" s="291" t="s">
        <v>278</v>
      </c>
      <c r="C364" s="291" t="s">
        <v>305</v>
      </c>
      <c r="D364" s="292">
        <v>16</v>
      </c>
      <c r="E364" s="293">
        <v>2100</v>
      </c>
      <c r="F364" s="294">
        <v>336</v>
      </c>
      <c r="G364" s="295">
        <v>2436</v>
      </c>
      <c r="H364" s="296">
        <v>38976</v>
      </c>
      <c r="I364" s="297" t="s">
        <v>459</v>
      </c>
      <c r="J364" s="290" t="s">
        <v>666</v>
      </c>
    </row>
    <row r="365" spans="1:10">
      <c r="A365" s="290">
        <v>364</v>
      </c>
      <c r="B365" s="300" t="s">
        <v>857</v>
      </c>
      <c r="C365" s="300" t="s">
        <v>305</v>
      </c>
      <c r="D365" s="292">
        <v>4</v>
      </c>
      <c r="E365" s="293">
        <v>2037</v>
      </c>
      <c r="F365" s="294">
        <v>325.92</v>
      </c>
      <c r="G365" s="295">
        <v>2362.92</v>
      </c>
      <c r="H365" s="296">
        <v>9451.68</v>
      </c>
      <c r="I365" s="297" t="s">
        <v>1271</v>
      </c>
      <c r="J365" s="290" t="s">
        <v>465</v>
      </c>
    </row>
    <row r="366" spans="1:10" ht="30">
      <c r="A366" s="290">
        <v>365</v>
      </c>
      <c r="B366" s="300" t="s">
        <v>858</v>
      </c>
      <c r="C366" s="300" t="s">
        <v>305</v>
      </c>
      <c r="D366" s="292">
        <v>4</v>
      </c>
      <c r="E366" s="293">
        <v>2857</v>
      </c>
      <c r="F366" s="294">
        <v>457.12</v>
      </c>
      <c r="G366" s="295">
        <v>3314.12</v>
      </c>
      <c r="H366" s="296">
        <v>13256.48</v>
      </c>
      <c r="I366" s="297" t="s">
        <v>1249</v>
      </c>
      <c r="J366" s="290" t="s">
        <v>666</v>
      </c>
    </row>
    <row r="367" spans="1:10" ht="30">
      <c r="A367" s="290">
        <v>366</v>
      </c>
      <c r="B367" s="291" t="s">
        <v>279</v>
      </c>
      <c r="C367" s="291" t="s">
        <v>305</v>
      </c>
      <c r="D367" s="292">
        <v>20</v>
      </c>
      <c r="E367" s="293">
        <v>2354</v>
      </c>
      <c r="F367" s="294">
        <v>376.64</v>
      </c>
      <c r="G367" s="295">
        <v>2730.64</v>
      </c>
      <c r="H367" s="296">
        <v>54612.799999999996</v>
      </c>
      <c r="I367" s="297" t="s">
        <v>1269</v>
      </c>
      <c r="J367" s="290" t="s">
        <v>1272</v>
      </c>
    </row>
    <row r="368" spans="1:10">
      <c r="A368" s="290">
        <v>367</v>
      </c>
      <c r="B368" s="300" t="s">
        <v>859</v>
      </c>
      <c r="C368" s="300" t="s">
        <v>305</v>
      </c>
      <c r="D368" s="292">
        <v>4</v>
      </c>
      <c r="E368" s="293">
        <v>2037</v>
      </c>
      <c r="F368" s="294">
        <v>325.92</v>
      </c>
      <c r="G368" s="295">
        <v>2362.92</v>
      </c>
      <c r="H368" s="296">
        <v>9451.68</v>
      </c>
      <c r="I368" s="297" t="s">
        <v>367</v>
      </c>
      <c r="J368" s="290" t="s">
        <v>1273</v>
      </c>
    </row>
    <row r="369" spans="1:10" ht="30">
      <c r="A369" s="290">
        <v>368</v>
      </c>
      <c r="B369" s="291" t="s">
        <v>280</v>
      </c>
      <c r="C369" s="291" t="s">
        <v>305</v>
      </c>
      <c r="D369" s="292">
        <v>20</v>
      </c>
      <c r="E369" s="293">
        <v>2286</v>
      </c>
      <c r="F369" s="294">
        <v>365.76</v>
      </c>
      <c r="G369" s="295">
        <v>2651.76</v>
      </c>
      <c r="H369" s="296">
        <v>53035.200000000004</v>
      </c>
      <c r="I369" s="297" t="s">
        <v>1250</v>
      </c>
      <c r="J369" s="290" t="s">
        <v>666</v>
      </c>
    </row>
    <row r="370" spans="1:10" ht="30">
      <c r="A370" s="290">
        <v>369</v>
      </c>
      <c r="B370" s="291" t="s">
        <v>281</v>
      </c>
      <c r="C370" s="291" t="s">
        <v>305</v>
      </c>
      <c r="D370" s="292">
        <v>20</v>
      </c>
      <c r="E370" s="293">
        <v>2355</v>
      </c>
      <c r="F370" s="294">
        <v>376.8</v>
      </c>
      <c r="G370" s="295">
        <v>2731.8</v>
      </c>
      <c r="H370" s="296">
        <v>54636</v>
      </c>
      <c r="I370" s="297" t="s">
        <v>598</v>
      </c>
      <c r="J370" s="290" t="s">
        <v>665</v>
      </c>
    </row>
    <row r="371" spans="1:10" ht="30">
      <c r="A371" s="290">
        <v>370</v>
      </c>
      <c r="B371" s="300" t="s">
        <v>860</v>
      </c>
      <c r="C371" s="300" t="s">
        <v>305</v>
      </c>
      <c r="D371" s="292">
        <v>4</v>
      </c>
      <c r="E371" s="293">
        <v>45715</v>
      </c>
      <c r="F371" s="294">
        <v>7314.4000000000005</v>
      </c>
      <c r="G371" s="295">
        <v>53029.4</v>
      </c>
      <c r="H371" s="296">
        <v>212117.6</v>
      </c>
      <c r="I371" s="297" t="s">
        <v>1274</v>
      </c>
      <c r="J371" s="290" t="s">
        <v>1275</v>
      </c>
    </row>
    <row r="372" spans="1:10" ht="30">
      <c r="A372" s="290">
        <v>371</v>
      </c>
      <c r="B372" s="291" t="s">
        <v>282</v>
      </c>
      <c r="C372" s="291" t="s">
        <v>305</v>
      </c>
      <c r="D372" s="292">
        <v>20</v>
      </c>
      <c r="E372" s="293">
        <v>2286</v>
      </c>
      <c r="F372" s="294">
        <v>365.76</v>
      </c>
      <c r="G372" s="295">
        <v>2651.76</v>
      </c>
      <c r="H372" s="296">
        <v>53035.200000000004</v>
      </c>
      <c r="I372" s="297" t="s">
        <v>1253</v>
      </c>
      <c r="J372" s="290" t="s">
        <v>667</v>
      </c>
    </row>
    <row r="373" spans="1:10" ht="30">
      <c r="A373" s="290">
        <v>372</v>
      </c>
      <c r="B373" s="300" t="s">
        <v>861</v>
      </c>
      <c r="C373" s="300" t="s">
        <v>305</v>
      </c>
      <c r="D373" s="292">
        <v>4</v>
      </c>
      <c r="E373" s="293"/>
      <c r="F373" s="294"/>
      <c r="G373" s="295"/>
      <c r="H373" s="296">
        <v>0</v>
      </c>
      <c r="I373" s="297"/>
      <c r="J373" s="290"/>
    </row>
    <row r="374" spans="1:10" ht="30">
      <c r="A374" s="290">
        <v>373</v>
      </c>
      <c r="B374" s="300" t="s">
        <v>862</v>
      </c>
      <c r="C374" s="300" t="s">
        <v>305</v>
      </c>
      <c r="D374" s="292">
        <v>4</v>
      </c>
      <c r="E374" s="293">
        <v>27430</v>
      </c>
      <c r="F374" s="294">
        <v>4388.8</v>
      </c>
      <c r="G374" s="295">
        <v>31818.799999999999</v>
      </c>
      <c r="H374" s="296">
        <v>127275.2</v>
      </c>
      <c r="I374" s="297" t="s">
        <v>1276</v>
      </c>
      <c r="J374" s="290" t="s">
        <v>1277</v>
      </c>
    </row>
    <row r="375" spans="1:10" ht="30">
      <c r="A375" s="290">
        <v>374</v>
      </c>
      <c r="B375" s="300" t="s">
        <v>863</v>
      </c>
      <c r="C375" s="300" t="s">
        <v>305</v>
      </c>
      <c r="D375" s="292">
        <v>4</v>
      </c>
      <c r="E375" s="293">
        <v>47430</v>
      </c>
      <c r="F375" s="294">
        <v>7588.8</v>
      </c>
      <c r="G375" s="295">
        <v>55018.8</v>
      </c>
      <c r="H375" s="296">
        <v>220075.2</v>
      </c>
      <c r="I375" s="297" t="s">
        <v>391</v>
      </c>
      <c r="J375" s="290" t="s">
        <v>1278</v>
      </c>
    </row>
    <row r="376" spans="1:10" ht="30">
      <c r="A376" s="290">
        <v>375</v>
      </c>
      <c r="B376" s="300" t="s">
        <v>864</v>
      </c>
      <c r="C376" s="300" t="s">
        <v>305</v>
      </c>
      <c r="D376" s="292">
        <v>4</v>
      </c>
      <c r="E376" s="293">
        <v>47430</v>
      </c>
      <c r="F376" s="294">
        <v>7588.8</v>
      </c>
      <c r="G376" s="295">
        <v>55018.8</v>
      </c>
      <c r="H376" s="296">
        <v>220075.2</v>
      </c>
      <c r="I376" s="297" t="s">
        <v>1276</v>
      </c>
      <c r="J376" s="290" t="s">
        <v>1275</v>
      </c>
    </row>
    <row r="377" spans="1:10">
      <c r="A377" s="290">
        <v>376</v>
      </c>
      <c r="B377" s="291" t="s">
        <v>283</v>
      </c>
      <c r="C377" s="291" t="s">
        <v>305</v>
      </c>
      <c r="D377" s="292">
        <v>1200</v>
      </c>
      <c r="E377" s="293">
        <v>1615</v>
      </c>
      <c r="F377" s="294"/>
      <c r="G377" s="295">
        <v>1615</v>
      </c>
      <c r="H377" s="296">
        <v>1938000</v>
      </c>
      <c r="I377" s="297" t="s">
        <v>466</v>
      </c>
      <c r="J377" s="290" t="s">
        <v>1279</v>
      </c>
    </row>
    <row r="378" spans="1:10">
      <c r="A378" s="290">
        <v>377</v>
      </c>
      <c r="B378" s="291" t="s">
        <v>284</v>
      </c>
      <c r="C378" s="291" t="s">
        <v>305</v>
      </c>
      <c r="D378" s="292">
        <v>1600</v>
      </c>
      <c r="E378" s="293">
        <v>2022.1666666666667</v>
      </c>
      <c r="F378" s="294"/>
      <c r="G378" s="295">
        <v>2022.1666666666667</v>
      </c>
      <c r="H378" s="296">
        <v>3235466.666666667</v>
      </c>
      <c r="I378" s="297" t="s">
        <v>466</v>
      </c>
      <c r="J378" s="290" t="s">
        <v>1279</v>
      </c>
    </row>
    <row r="379" spans="1:10">
      <c r="A379" s="290">
        <v>378</v>
      </c>
      <c r="B379" s="291" t="s">
        <v>285</v>
      </c>
      <c r="C379" s="291" t="s">
        <v>305</v>
      </c>
      <c r="D379" s="292">
        <v>800</v>
      </c>
      <c r="E379" s="293">
        <v>2422.9166666666665</v>
      </c>
      <c r="F379" s="294"/>
      <c r="G379" s="295">
        <v>2422.9166666666665</v>
      </c>
      <c r="H379" s="296">
        <v>1938333.3333333333</v>
      </c>
      <c r="I379" s="297" t="s">
        <v>1280</v>
      </c>
      <c r="J379" s="290" t="s">
        <v>1279</v>
      </c>
    </row>
    <row r="380" spans="1:10">
      <c r="A380" s="290">
        <v>379</v>
      </c>
      <c r="B380" s="291" t="s">
        <v>286</v>
      </c>
      <c r="C380" s="291" t="s">
        <v>305</v>
      </c>
      <c r="D380" s="292">
        <v>288</v>
      </c>
      <c r="E380" s="293">
        <v>6628.666666666667</v>
      </c>
      <c r="F380" s="294"/>
      <c r="G380" s="295">
        <v>6628.666666666667</v>
      </c>
      <c r="H380" s="296">
        <v>1909056</v>
      </c>
      <c r="I380" s="297" t="s">
        <v>467</v>
      </c>
      <c r="J380" s="290" t="s">
        <v>468</v>
      </c>
    </row>
    <row r="381" spans="1:10">
      <c r="A381" s="290">
        <v>380</v>
      </c>
      <c r="B381" s="291" t="s">
        <v>287</v>
      </c>
      <c r="C381" s="291" t="s">
        <v>305</v>
      </c>
      <c r="D381" s="292">
        <v>288</v>
      </c>
      <c r="E381" s="293">
        <v>7800.166666666667</v>
      </c>
      <c r="F381" s="294"/>
      <c r="G381" s="295">
        <v>7800.166666666667</v>
      </c>
      <c r="H381" s="296">
        <v>2246448</v>
      </c>
      <c r="I381" s="297" t="s">
        <v>467</v>
      </c>
      <c r="J381" s="290" t="s">
        <v>1281</v>
      </c>
    </row>
    <row r="382" spans="1:10">
      <c r="A382" s="290">
        <v>381</v>
      </c>
      <c r="B382" s="291" t="s">
        <v>288</v>
      </c>
      <c r="C382" s="291" t="s">
        <v>305</v>
      </c>
      <c r="D382" s="292">
        <v>288</v>
      </c>
      <c r="E382" s="293">
        <v>9271.5833333333339</v>
      </c>
      <c r="F382" s="294"/>
      <c r="G382" s="295">
        <v>9271.5833333333339</v>
      </c>
      <c r="H382" s="296">
        <v>2670216</v>
      </c>
      <c r="I382" s="297" t="s">
        <v>1282</v>
      </c>
      <c r="J382" s="290" t="s">
        <v>468</v>
      </c>
    </row>
    <row r="383" spans="1:10">
      <c r="A383" s="290">
        <v>382</v>
      </c>
      <c r="B383" s="291" t="s">
        <v>289</v>
      </c>
      <c r="C383" s="291" t="s">
        <v>305</v>
      </c>
      <c r="D383" s="292">
        <v>1600</v>
      </c>
      <c r="E383" s="293">
        <v>1870</v>
      </c>
      <c r="F383" s="294"/>
      <c r="G383" s="295">
        <v>1870</v>
      </c>
      <c r="H383" s="296">
        <v>2992000</v>
      </c>
      <c r="I383" s="297" t="s">
        <v>1283</v>
      </c>
      <c r="J383" s="290" t="s">
        <v>1284</v>
      </c>
    </row>
    <row r="384" spans="1:10">
      <c r="A384" s="290">
        <v>383</v>
      </c>
      <c r="B384" s="291" t="s">
        <v>290</v>
      </c>
      <c r="C384" s="291" t="s">
        <v>305</v>
      </c>
      <c r="D384" s="292">
        <v>1600</v>
      </c>
      <c r="E384" s="293">
        <v>2247.1666666666665</v>
      </c>
      <c r="F384" s="294"/>
      <c r="G384" s="295">
        <v>2247.1666666666665</v>
      </c>
      <c r="H384" s="296">
        <v>3595466.6666666665</v>
      </c>
      <c r="I384" s="297" t="s">
        <v>1280</v>
      </c>
      <c r="J384" s="290" t="s">
        <v>469</v>
      </c>
    </row>
    <row r="385" spans="1:10">
      <c r="A385" s="290">
        <v>384</v>
      </c>
      <c r="B385" s="291" t="s">
        <v>291</v>
      </c>
      <c r="C385" s="291" t="s">
        <v>305</v>
      </c>
      <c r="D385" s="292">
        <v>1600</v>
      </c>
      <c r="E385" s="293">
        <v>2622.9166666666665</v>
      </c>
      <c r="F385" s="294"/>
      <c r="G385" s="295">
        <v>2622.9166666666665</v>
      </c>
      <c r="H385" s="296">
        <v>4196666.666666666</v>
      </c>
      <c r="I385" s="297" t="s">
        <v>1280</v>
      </c>
      <c r="J385" s="290" t="s">
        <v>469</v>
      </c>
    </row>
    <row r="386" spans="1:10">
      <c r="A386" s="290">
        <v>385</v>
      </c>
      <c r="B386" s="291" t="s">
        <v>294</v>
      </c>
      <c r="C386" s="291" t="s">
        <v>305</v>
      </c>
      <c r="D386" s="292">
        <v>288</v>
      </c>
      <c r="E386" s="293">
        <v>11446</v>
      </c>
      <c r="F386" s="294"/>
      <c r="G386" s="295">
        <v>11446</v>
      </c>
      <c r="H386" s="296">
        <v>3296448</v>
      </c>
      <c r="I386" s="297" t="s">
        <v>1285</v>
      </c>
      <c r="J386" s="290" t="s">
        <v>1286</v>
      </c>
    </row>
    <row r="387" spans="1:10" ht="30">
      <c r="A387" s="290">
        <v>386</v>
      </c>
      <c r="B387" s="291" t="s">
        <v>295</v>
      </c>
      <c r="C387" s="291" t="s">
        <v>305</v>
      </c>
      <c r="D387" s="292">
        <v>96</v>
      </c>
      <c r="E387" s="293">
        <v>13570</v>
      </c>
      <c r="F387" s="294"/>
      <c r="G387" s="295">
        <v>13570</v>
      </c>
      <c r="H387" s="296">
        <v>1302720</v>
      </c>
      <c r="I387" s="297" t="s">
        <v>647</v>
      </c>
      <c r="J387" s="290" t="s">
        <v>1287</v>
      </c>
    </row>
    <row r="388" spans="1:10">
      <c r="A388" s="290">
        <v>387</v>
      </c>
      <c r="B388" s="291" t="s">
        <v>297</v>
      </c>
      <c r="C388" s="291" t="s">
        <v>305</v>
      </c>
      <c r="D388" s="292">
        <v>288</v>
      </c>
      <c r="E388" s="293">
        <v>12257</v>
      </c>
      <c r="F388" s="294"/>
      <c r="G388" s="295">
        <v>12257</v>
      </c>
      <c r="H388" s="296">
        <v>3530016</v>
      </c>
      <c r="I388" s="297" t="s">
        <v>1199</v>
      </c>
      <c r="J388" s="290" t="s">
        <v>1288</v>
      </c>
    </row>
    <row r="389" spans="1:10">
      <c r="A389" s="290">
        <v>388</v>
      </c>
      <c r="B389" s="291" t="s">
        <v>299</v>
      </c>
      <c r="C389" s="291" t="s">
        <v>305</v>
      </c>
      <c r="D389" s="292">
        <v>48</v>
      </c>
      <c r="E389" s="293">
        <v>12900</v>
      </c>
      <c r="F389" s="294"/>
      <c r="G389" s="295">
        <v>12900</v>
      </c>
      <c r="H389" s="296">
        <v>619200</v>
      </c>
      <c r="I389" s="297" t="s">
        <v>1238</v>
      </c>
      <c r="J389" s="290" t="s">
        <v>1289</v>
      </c>
    </row>
    <row r="390" spans="1:10" ht="30">
      <c r="A390" s="290">
        <v>389</v>
      </c>
      <c r="B390" s="291" t="s">
        <v>293</v>
      </c>
      <c r="C390" s="291" t="s">
        <v>305</v>
      </c>
      <c r="D390" s="292">
        <v>240</v>
      </c>
      <c r="E390" s="293">
        <v>14046</v>
      </c>
      <c r="F390" s="294"/>
      <c r="G390" s="295">
        <v>14046</v>
      </c>
      <c r="H390" s="296">
        <v>3371040</v>
      </c>
      <c r="I390" s="297" t="s">
        <v>1290</v>
      </c>
      <c r="J390" s="290" t="s">
        <v>1287</v>
      </c>
    </row>
    <row r="391" spans="1:10" ht="30">
      <c r="A391" s="290">
        <v>390</v>
      </c>
      <c r="B391" s="291" t="s">
        <v>296</v>
      </c>
      <c r="C391" s="291" t="s">
        <v>305</v>
      </c>
      <c r="D391" s="292">
        <v>240</v>
      </c>
      <c r="E391" s="293">
        <v>13616</v>
      </c>
      <c r="F391" s="294"/>
      <c r="G391" s="295">
        <v>13616</v>
      </c>
      <c r="H391" s="296">
        <v>3267840</v>
      </c>
      <c r="I391" s="297" t="s">
        <v>647</v>
      </c>
      <c r="J391" s="290" t="s">
        <v>1291</v>
      </c>
    </row>
    <row r="392" spans="1:10">
      <c r="A392" s="290">
        <v>391</v>
      </c>
      <c r="B392" s="300" t="s">
        <v>865</v>
      </c>
      <c r="C392" s="300" t="s">
        <v>305</v>
      </c>
      <c r="D392" s="292">
        <v>48</v>
      </c>
      <c r="E392" s="293">
        <v>10544</v>
      </c>
      <c r="F392" s="294"/>
      <c r="G392" s="295">
        <v>10544</v>
      </c>
      <c r="H392" s="296">
        <v>506112</v>
      </c>
      <c r="I392" s="297" t="s">
        <v>1141</v>
      </c>
      <c r="J392" s="290" t="s">
        <v>1292</v>
      </c>
    </row>
    <row r="393" spans="1:10">
      <c r="A393" s="290">
        <v>392</v>
      </c>
      <c r="B393" s="291" t="s">
        <v>298</v>
      </c>
      <c r="C393" s="291" t="s">
        <v>305</v>
      </c>
      <c r="D393" s="292">
        <v>96</v>
      </c>
      <c r="E393" s="293">
        <v>12900</v>
      </c>
      <c r="F393" s="294"/>
      <c r="G393" s="295">
        <v>12900</v>
      </c>
      <c r="H393" s="296">
        <v>1238400</v>
      </c>
      <c r="I393" s="297" t="s">
        <v>1139</v>
      </c>
      <c r="J393" s="290" t="s">
        <v>1286</v>
      </c>
    </row>
    <row r="394" spans="1:10">
      <c r="A394" s="290">
        <v>393</v>
      </c>
      <c r="B394" s="300" t="s">
        <v>866</v>
      </c>
      <c r="C394" s="300" t="s">
        <v>305</v>
      </c>
      <c r="D394" s="292">
        <v>48</v>
      </c>
      <c r="E394" s="293">
        <v>13072</v>
      </c>
      <c r="F394" s="294"/>
      <c r="G394" s="295">
        <v>13072</v>
      </c>
      <c r="H394" s="296">
        <v>627456</v>
      </c>
      <c r="I394" s="297" t="s">
        <v>1141</v>
      </c>
      <c r="J394" s="290" t="s">
        <v>1293</v>
      </c>
    </row>
    <row r="395" spans="1:10">
      <c r="A395" s="290">
        <v>394</v>
      </c>
      <c r="B395" s="291" t="s">
        <v>300</v>
      </c>
      <c r="C395" s="291" t="s">
        <v>305</v>
      </c>
      <c r="D395" s="292">
        <v>80</v>
      </c>
      <c r="E395" s="293">
        <v>9286</v>
      </c>
      <c r="F395" s="294">
        <v>1485.76</v>
      </c>
      <c r="G395" s="295">
        <v>10771.76</v>
      </c>
      <c r="H395" s="296">
        <v>861740.8</v>
      </c>
      <c r="I395" s="297" t="s">
        <v>1206</v>
      </c>
      <c r="J395" s="290" t="s">
        <v>1294</v>
      </c>
    </row>
    <row r="396" spans="1:10">
      <c r="A396" s="290">
        <v>395</v>
      </c>
      <c r="B396" s="291" t="s">
        <v>301</v>
      </c>
      <c r="C396" s="300" t="s">
        <v>903</v>
      </c>
      <c r="D396" s="292">
        <v>2000</v>
      </c>
      <c r="E396" s="293">
        <v>4687</v>
      </c>
      <c r="F396" s="294"/>
      <c r="G396" s="295">
        <v>4687</v>
      </c>
      <c r="H396" s="296">
        <v>9374000</v>
      </c>
      <c r="I396" s="297" t="s">
        <v>655</v>
      </c>
      <c r="J396" s="290" t="s">
        <v>1295</v>
      </c>
    </row>
    <row r="397" spans="1:10">
      <c r="A397" s="290">
        <v>396</v>
      </c>
      <c r="B397" s="291" t="s">
        <v>302</v>
      </c>
      <c r="C397" s="300" t="s">
        <v>903</v>
      </c>
      <c r="D397" s="292">
        <v>1800</v>
      </c>
      <c r="E397" s="293">
        <v>2857</v>
      </c>
      <c r="F397" s="294"/>
      <c r="G397" s="295">
        <v>2857</v>
      </c>
      <c r="H397" s="296">
        <v>5142600</v>
      </c>
      <c r="I397" s="297" t="s">
        <v>1296</v>
      </c>
      <c r="J397" s="290" t="s">
        <v>1297</v>
      </c>
    </row>
    <row r="398" spans="1:10" s="301" customFormat="1" ht="45">
      <c r="A398" s="300">
        <v>397</v>
      </c>
      <c r="B398" s="300" t="s">
        <v>867</v>
      </c>
      <c r="C398" s="300" t="s">
        <v>904</v>
      </c>
      <c r="D398" s="292">
        <v>40</v>
      </c>
      <c r="E398" s="293"/>
      <c r="F398" s="302"/>
      <c r="G398" s="331"/>
      <c r="H398" s="296">
        <v>0</v>
      </c>
      <c r="I398" s="299"/>
      <c r="J398" s="300"/>
    </row>
    <row r="399" spans="1:10" s="301" customFormat="1" ht="30">
      <c r="A399" s="300">
        <v>398</v>
      </c>
      <c r="B399" s="300" t="s">
        <v>868</v>
      </c>
      <c r="C399" s="300" t="s">
        <v>305</v>
      </c>
      <c r="D399" s="292">
        <v>40</v>
      </c>
      <c r="E399" s="293"/>
      <c r="F399" s="302"/>
      <c r="G399" s="331"/>
      <c r="H399" s="296">
        <v>0</v>
      </c>
      <c r="I399" s="299"/>
      <c r="J399" s="300"/>
    </row>
    <row r="400" spans="1:10" s="301" customFormat="1" ht="30">
      <c r="A400" s="300">
        <v>399</v>
      </c>
      <c r="B400" s="300" t="s">
        <v>869</v>
      </c>
      <c r="C400" s="300" t="s">
        <v>305</v>
      </c>
      <c r="D400" s="292">
        <v>40</v>
      </c>
      <c r="E400" s="293"/>
      <c r="F400" s="302"/>
      <c r="G400" s="331"/>
      <c r="H400" s="296">
        <v>0</v>
      </c>
      <c r="I400" s="299"/>
      <c r="J400" s="300"/>
    </row>
    <row r="401" spans="1:10" s="301" customFormat="1" ht="30">
      <c r="A401" s="300">
        <v>400</v>
      </c>
      <c r="B401" s="300" t="s">
        <v>870</v>
      </c>
      <c r="C401" s="300" t="s">
        <v>305</v>
      </c>
      <c r="D401" s="292">
        <v>40</v>
      </c>
      <c r="E401" s="293"/>
      <c r="F401" s="302"/>
      <c r="G401" s="331"/>
      <c r="H401" s="296">
        <v>0</v>
      </c>
      <c r="I401" s="299"/>
      <c r="J401" s="300"/>
    </row>
    <row r="402" spans="1:10" s="301" customFormat="1" ht="30">
      <c r="A402" s="300">
        <v>401</v>
      </c>
      <c r="B402" s="300" t="s">
        <v>871</v>
      </c>
      <c r="C402" s="300" t="s">
        <v>305</v>
      </c>
      <c r="D402" s="292">
        <v>40</v>
      </c>
      <c r="E402" s="293"/>
      <c r="F402" s="302"/>
      <c r="G402" s="331"/>
      <c r="H402" s="296">
        <v>0</v>
      </c>
      <c r="I402" s="299"/>
      <c r="J402" s="300"/>
    </row>
    <row r="403" spans="1:10" s="301" customFormat="1" ht="45">
      <c r="A403" s="300">
        <v>402</v>
      </c>
      <c r="B403" s="300" t="s">
        <v>872</v>
      </c>
      <c r="C403" s="300" t="s">
        <v>305</v>
      </c>
      <c r="D403" s="292">
        <v>24</v>
      </c>
      <c r="E403" s="293"/>
      <c r="F403" s="302"/>
      <c r="G403" s="331"/>
      <c r="H403" s="296">
        <v>0</v>
      </c>
      <c r="I403" s="299"/>
      <c r="J403" s="300"/>
    </row>
    <row r="404" spans="1:10" s="301" customFormat="1" ht="30">
      <c r="A404" s="300">
        <v>403</v>
      </c>
      <c r="B404" s="300" t="s">
        <v>873</v>
      </c>
      <c r="C404" s="300" t="s">
        <v>305</v>
      </c>
      <c r="D404" s="292">
        <v>40</v>
      </c>
      <c r="E404" s="293"/>
      <c r="F404" s="302"/>
      <c r="G404" s="331"/>
      <c r="H404" s="296">
        <v>0</v>
      </c>
      <c r="I404" s="299"/>
      <c r="J404" s="300"/>
    </row>
    <row r="405" spans="1:10" s="301" customFormat="1" ht="30">
      <c r="A405" s="300">
        <v>404</v>
      </c>
      <c r="B405" s="300" t="s">
        <v>874</v>
      </c>
      <c r="C405" s="300" t="s">
        <v>305</v>
      </c>
      <c r="D405" s="292">
        <v>40</v>
      </c>
      <c r="E405" s="293"/>
      <c r="F405" s="302"/>
      <c r="G405" s="331"/>
      <c r="H405" s="296">
        <v>0</v>
      </c>
      <c r="I405" s="299"/>
      <c r="J405" s="300"/>
    </row>
    <row r="406" spans="1:10" s="301" customFormat="1" ht="30">
      <c r="A406" s="300">
        <v>405</v>
      </c>
      <c r="B406" s="300" t="s">
        <v>875</v>
      </c>
      <c r="C406" s="300" t="s">
        <v>305</v>
      </c>
      <c r="D406" s="292">
        <v>40</v>
      </c>
      <c r="E406" s="293">
        <v>2564.3000000000002</v>
      </c>
      <c r="F406" s="302"/>
      <c r="G406" s="331">
        <v>2564.3000000000002</v>
      </c>
      <c r="H406" s="296">
        <v>102572</v>
      </c>
      <c r="I406" s="299" t="s">
        <v>1298</v>
      </c>
      <c r="J406" s="300" t="s">
        <v>1299</v>
      </c>
    </row>
    <row r="407" spans="1:10" s="301" customFormat="1" ht="30">
      <c r="A407" s="300">
        <v>406</v>
      </c>
      <c r="B407" s="300" t="s">
        <v>876</v>
      </c>
      <c r="C407" s="300" t="s">
        <v>305</v>
      </c>
      <c r="D407" s="292">
        <v>20</v>
      </c>
      <c r="E407" s="293">
        <v>2564.3000000000002</v>
      </c>
      <c r="F407" s="302"/>
      <c r="G407" s="331">
        <v>2564.3000000000002</v>
      </c>
      <c r="H407" s="296">
        <v>51286</v>
      </c>
      <c r="I407" s="299" t="s">
        <v>406</v>
      </c>
      <c r="J407" s="300" t="s">
        <v>1300</v>
      </c>
    </row>
    <row r="408" spans="1:10" s="301" customFormat="1">
      <c r="A408" s="300">
        <v>407</v>
      </c>
      <c r="B408" s="300" t="s">
        <v>877</v>
      </c>
      <c r="C408" s="300" t="s">
        <v>305</v>
      </c>
      <c r="D408" s="292">
        <v>40</v>
      </c>
      <c r="E408" s="293"/>
      <c r="F408" s="302"/>
      <c r="G408" s="331"/>
      <c r="H408" s="296">
        <v>0</v>
      </c>
      <c r="I408" s="299"/>
      <c r="J408" s="300"/>
    </row>
    <row r="409" spans="1:10" s="301" customFormat="1">
      <c r="A409" s="300">
        <v>408</v>
      </c>
      <c r="B409" s="314" t="s">
        <v>878</v>
      </c>
      <c r="C409" s="314" t="s">
        <v>305</v>
      </c>
      <c r="D409" s="292">
        <v>8</v>
      </c>
      <c r="E409" s="293"/>
      <c r="F409" s="302"/>
      <c r="G409" s="331"/>
      <c r="H409" s="296">
        <v>0</v>
      </c>
      <c r="I409" s="299"/>
      <c r="J409" s="300"/>
    </row>
    <row r="410" spans="1:10" s="301" customFormat="1" ht="30">
      <c r="A410" s="300">
        <v>409</v>
      </c>
      <c r="B410" s="300" t="s">
        <v>879</v>
      </c>
      <c r="C410" s="300" t="s">
        <v>305</v>
      </c>
      <c r="D410" s="292">
        <v>40</v>
      </c>
      <c r="E410" s="293"/>
      <c r="F410" s="302"/>
      <c r="G410" s="331"/>
      <c r="H410" s="296">
        <v>0</v>
      </c>
      <c r="I410" s="299"/>
      <c r="J410" s="300"/>
    </row>
    <row r="411" spans="1:10" s="301" customFormat="1" ht="30">
      <c r="A411" s="300">
        <v>410</v>
      </c>
      <c r="B411" s="300" t="s">
        <v>880</v>
      </c>
      <c r="C411" s="300" t="s">
        <v>905</v>
      </c>
      <c r="D411" s="292">
        <v>16</v>
      </c>
      <c r="E411" s="293"/>
      <c r="F411" s="302"/>
      <c r="G411" s="331"/>
      <c r="H411" s="296">
        <v>0</v>
      </c>
      <c r="I411" s="299"/>
      <c r="J411" s="300"/>
    </row>
    <row r="412" spans="1:10" s="301" customFormat="1">
      <c r="A412" s="300">
        <v>411</v>
      </c>
      <c r="B412" s="300" t="s">
        <v>881</v>
      </c>
      <c r="C412" s="300" t="s">
        <v>305</v>
      </c>
      <c r="D412" s="292">
        <v>2</v>
      </c>
      <c r="E412" s="293"/>
      <c r="F412" s="302"/>
      <c r="G412" s="331"/>
      <c r="H412" s="296">
        <v>0</v>
      </c>
      <c r="I412" s="299"/>
      <c r="J412" s="300"/>
    </row>
    <row r="413" spans="1:10" s="301" customFormat="1">
      <c r="A413" s="300">
        <v>412</v>
      </c>
      <c r="B413" s="300" t="s">
        <v>882</v>
      </c>
      <c r="C413" s="314" t="s">
        <v>305</v>
      </c>
      <c r="D413" s="292">
        <v>2</v>
      </c>
      <c r="E413" s="293"/>
      <c r="F413" s="302"/>
      <c r="G413" s="331"/>
      <c r="H413" s="296">
        <v>0</v>
      </c>
      <c r="I413" s="299"/>
      <c r="J413" s="300"/>
    </row>
    <row r="414" spans="1:10" s="301" customFormat="1" ht="30">
      <c r="A414" s="300">
        <v>413</v>
      </c>
      <c r="B414" s="300" t="s">
        <v>883</v>
      </c>
      <c r="C414" s="300" t="s">
        <v>305</v>
      </c>
      <c r="D414" s="292">
        <v>40</v>
      </c>
      <c r="E414" s="293">
        <v>8850</v>
      </c>
      <c r="F414" s="302"/>
      <c r="G414" s="331">
        <v>8850</v>
      </c>
      <c r="H414" s="296">
        <v>354000</v>
      </c>
      <c r="I414" s="299" t="s">
        <v>406</v>
      </c>
      <c r="J414" s="300" t="s">
        <v>1301</v>
      </c>
    </row>
    <row r="415" spans="1:10" s="301" customFormat="1">
      <c r="A415" s="300">
        <v>414</v>
      </c>
      <c r="B415" s="300" t="s">
        <v>884</v>
      </c>
      <c r="C415" s="300" t="s">
        <v>305</v>
      </c>
      <c r="D415" s="292">
        <v>12</v>
      </c>
      <c r="E415" s="293"/>
      <c r="F415" s="302"/>
      <c r="G415" s="331"/>
      <c r="H415" s="296">
        <v>0</v>
      </c>
      <c r="I415" s="299"/>
      <c r="J415" s="300"/>
    </row>
    <row r="416" spans="1:10" s="301" customFormat="1">
      <c r="A416" s="300">
        <v>415</v>
      </c>
      <c r="B416" s="300" t="s">
        <v>885</v>
      </c>
      <c r="C416" s="300" t="s">
        <v>305</v>
      </c>
      <c r="D416" s="292">
        <v>32</v>
      </c>
      <c r="E416" s="293">
        <v>224286</v>
      </c>
      <c r="F416" s="302"/>
      <c r="G416" s="331">
        <v>224286</v>
      </c>
      <c r="H416" s="296">
        <v>7177152</v>
      </c>
      <c r="I416" s="299" t="s">
        <v>529</v>
      </c>
      <c r="J416" s="300" t="s">
        <v>1302</v>
      </c>
    </row>
    <row r="417" spans="1:10" s="301" customFormat="1" ht="30">
      <c r="A417" s="300">
        <v>416</v>
      </c>
      <c r="B417" s="300" t="s">
        <v>886</v>
      </c>
      <c r="C417" s="300" t="s">
        <v>906</v>
      </c>
      <c r="D417" s="292">
        <v>16</v>
      </c>
      <c r="E417" s="293"/>
      <c r="F417" s="302"/>
      <c r="G417" s="331"/>
      <c r="H417" s="296">
        <v>0</v>
      </c>
      <c r="I417" s="299"/>
      <c r="J417" s="300"/>
    </row>
    <row r="418" spans="1:10" s="328" customFormat="1" ht="30">
      <c r="A418" s="314">
        <v>417</v>
      </c>
      <c r="B418" s="314" t="s">
        <v>887</v>
      </c>
      <c r="C418" s="314" t="s">
        <v>907</v>
      </c>
      <c r="D418" s="321">
        <v>60</v>
      </c>
      <c r="E418" s="322">
        <v>525</v>
      </c>
      <c r="F418" s="329"/>
      <c r="G418" s="333">
        <v>525</v>
      </c>
      <c r="H418" s="324">
        <v>126000</v>
      </c>
      <c r="I418" s="327" t="s">
        <v>567</v>
      </c>
      <c r="J418" s="300" t="s">
        <v>1301</v>
      </c>
    </row>
    <row r="419" spans="1:10" s="328" customFormat="1" ht="30">
      <c r="A419" s="314">
        <v>418</v>
      </c>
      <c r="B419" s="314" t="s">
        <v>888</v>
      </c>
      <c r="C419" s="314" t="s">
        <v>907</v>
      </c>
      <c r="D419" s="321">
        <v>400</v>
      </c>
      <c r="E419" s="322">
        <v>525</v>
      </c>
      <c r="F419" s="329"/>
      <c r="G419" s="333">
        <v>525</v>
      </c>
      <c r="H419" s="324">
        <v>840000</v>
      </c>
      <c r="I419" s="327" t="s">
        <v>567</v>
      </c>
      <c r="J419" s="300" t="s">
        <v>1301</v>
      </c>
    </row>
    <row r="420" spans="1:10" ht="30">
      <c r="A420" s="290">
        <v>419</v>
      </c>
      <c r="B420" s="312" t="s">
        <v>889</v>
      </c>
      <c r="C420" s="312" t="s">
        <v>908</v>
      </c>
      <c r="D420" s="334">
        <v>10</v>
      </c>
      <c r="E420" s="293"/>
      <c r="F420" s="294"/>
      <c r="G420" s="295"/>
      <c r="H420" s="296">
        <v>0</v>
      </c>
      <c r="I420" s="297"/>
      <c r="J420" s="290"/>
    </row>
    <row r="421" spans="1:10" ht="30">
      <c r="A421" s="290">
        <v>420</v>
      </c>
      <c r="B421" s="312" t="s">
        <v>890</v>
      </c>
      <c r="C421" s="312" t="s">
        <v>908</v>
      </c>
      <c r="D421" s="334">
        <v>10</v>
      </c>
      <c r="E421" s="293"/>
      <c r="F421" s="294"/>
      <c r="G421" s="295"/>
      <c r="H421" s="296">
        <v>0</v>
      </c>
      <c r="I421" s="297"/>
      <c r="J421" s="290"/>
    </row>
    <row r="422" spans="1:10" ht="30">
      <c r="A422" s="290">
        <v>421</v>
      </c>
      <c r="B422" s="312" t="s">
        <v>891</v>
      </c>
      <c r="C422" s="312" t="s">
        <v>908</v>
      </c>
      <c r="D422" s="334">
        <v>10</v>
      </c>
      <c r="E422" s="293"/>
      <c r="F422" s="294"/>
      <c r="G422" s="295"/>
      <c r="H422" s="296">
        <v>0</v>
      </c>
      <c r="I422" s="297"/>
      <c r="J422" s="290"/>
    </row>
    <row r="423" spans="1:10" ht="30">
      <c r="A423" s="290">
        <v>422</v>
      </c>
      <c r="B423" s="312" t="s">
        <v>892</v>
      </c>
      <c r="C423" s="312" t="s">
        <v>909</v>
      </c>
      <c r="D423" s="334">
        <v>3</v>
      </c>
      <c r="E423" s="293">
        <v>6429</v>
      </c>
      <c r="F423" s="294">
        <v>1028.6400000000001</v>
      </c>
      <c r="G423" s="295">
        <v>7457.64</v>
      </c>
      <c r="H423" s="296">
        <v>447458.4</v>
      </c>
      <c r="I423" s="297" t="s">
        <v>1303</v>
      </c>
      <c r="J423" s="290" t="s">
        <v>1304</v>
      </c>
    </row>
    <row r="424" spans="1:10" ht="30">
      <c r="A424" s="290">
        <v>423</v>
      </c>
      <c r="B424" s="312" t="s">
        <v>893</v>
      </c>
      <c r="C424" s="312" t="s">
        <v>909</v>
      </c>
      <c r="D424" s="334">
        <v>8</v>
      </c>
      <c r="E424" s="293">
        <v>6429</v>
      </c>
      <c r="F424" s="294">
        <v>1028.6400000000001</v>
      </c>
      <c r="G424" s="295">
        <v>7457.64</v>
      </c>
      <c r="H424" s="296">
        <v>1193222.4000000001</v>
      </c>
      <c r="I424" s="297" t="s">
        <v>1303</v>
      </c>
      <c r="J424" s="290" t="s">
        <v>1305</v>
      </c>
    </row>
    <row r="425" spans="1:10" ht="30">
      <c r="A425" s="290">
        <v>424</v>
      </c>
      <c r="B425" s="312" t="s">
        <v>894</v>
      </c>
      <c r="C425" s="312" t="s">
        <v>909</v>
      </c>
      <c r="D425" s="334">
        <v>3</v>
      </c>
      <c r="E425" s="293">
        <v>6429</v>
      </c>
      <c r="F425" s="294">
        <v>1028.6400000000001</v>
      </c>
      <c r="G425" s="295">
        <v>7457.64</v>
      </c>
      <c r="H425" s="296">
        <v>447458.4</v>
      </c>
      <c r="I425" s="297" t="s">
        <v>1303</v>
      </c>
      <c r="J425" s="290" t="s">
        <v>1306</v>
      </c>
    </row>
    <row r="426" spans="1:10" ht="30">
      <c r="A426" s="290">
        <v>425</v>
      </c>
      <c r="B426" s="312" t="s">
        <v>895</v>
      </c>
      <c r="C426" s="312" t="s">
        <v>910</v>
      </c>
      <c r="D426" s="334">
        <v>2</v>
      </c>
      <c r="E426" s="293">
        <v>7886</v>
      </c>
      <c r="F426" s="294">
        <v>1261.76</v>
      </c>
      <c r="G426" s="295">
        <v>9147.76</v>
      </c>
      <c r="H426" s="296">
        <v>365910.4</v>
      </c>
      <c r="I426" s="297" t="s">
        <v>1307</v>
      </c>
      <c r="J426" s="290" t="s">
        <v>1304</v>
      </c>
    </row>
    <row r="427" spans="1:10" ht="30">
      <c r="A427" s="290">
        <v>426</v>
      </c>
      <c r="B427" s="312" t="s">
        <v>896</v>
      </c>
      <c r="C427" s="312" t="s">
        <v>910</v>
      </c>
      <c r="D427" s="334">
        <v>2</v>
      </c>
      <c r="E427" s="293">
        <v>7886</v>
      </c>
      <c r="F427" s="294">
        <v>1261.76</v>
      </c>
      <c r="G427" s="295">
        <v>9147.76</v>
      </c>
      <c r="H427" s="296">
        <v>365910.4</v>
      </c>
      <c r="I427" s="297" t="s">
        <v>1307</v>
      </c>
      <c r="J427" s="290" t="s">
        <v>1304</v>
      </c>
    </row>
    <row r="428" spans="1:10">
      <c r="A428" s="290"/>
      <c r="B428" s="300"/>
      <c r="C428" s="290"/>
      <c r="D428" s="335"/>
      <c r="E428" s="294"/>
      <c r="F428" s="294"/>
      <c r="G428" s="739">
        <f>+SUM(G2:G427)</f>
        <v>6297817.8973511113</v>
      </c>
      <c r="H428" s="296">
        <v>304278923.21404427</v>
      </c>
      <c r="I428" s="297"/>
      <c r="J428" s="290"/>
    </row>
    <row r="431" spans="1:10" ht="15.75">
      <c r="B431" s="336" t="s">
        <v>1308</v>
      </c>
    </row>
    <row r="432" spans="1:10" ht="15.75">
      <c r="B432" s="336" t="s">
        <v>1309</v>
      </c>
    </row>
    <row r="433" spans="2:2" ht="15.75">
      <c r="B433" s="336" t="s">
        <v>1310</v>
      </c>
    </row>
    <row r="434" spans="2:2" ht="15.75">
      <c r="B434" s="336"/>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sheetPr enableFormatConditionsCalculation="0">
    <tabColor rgb="FF00B050"/>
  </sheetPr>
  <dimension ref="A1:J430"/>
  <sheetViews>
    <sheetView topLeftCell="A409" workbookViewId="0">
      <selection activeCell="H430" sqref="H430"/>
    </sheetView>
  </sheetViews>
  <sheetFormatPr baseColWidth="10" defaultRowHeight="15"/>
  <cols>
    <col min="8" max="8" width="17.28515625" bestFit="1" customWidth="1"/>
  </cols>
  <sheetData>
    <row r="1" spans="1:10">
      <c r="A1" t="s">
        <v>966</v>
      </c>
    </row>
    <row r="3" spans="1:10">
      <c r="A3" t="s">
        <v>3</v>
      </c>
      <c r="B3" t="s">
        <v>4</v>
      </c>
      <c r="C3" t="s">
        <v>6</v>
      </c>
      <c r="D3" t="s">
        <v>5</v>
      </c>
      <c r="E3" t="s">
        <v>377</v>
      </c>
      <c r="F3" t="s">
        <v>378</v>
      </c>
      <c r="G3" t="s">
        <v>379</v>
      </c>
      <c r="H3" t="s">
        <v>15</v>
      </c>
      <c r="I3" t="s">
        <v>380</v>
      </c>
      <c r="J3" t="s">
        <v>360</v>
      </c>
    </row>
    <row r="4" spans="1:10">
      <c r="A4">
        <v>1</v>
      </c>
      <c r="B4" t="s">
        <v>31</v>
      </c>
      <c r="C4" t="s">
        <v>897</v>
      </c>
      <c r="D4">
        <v>4</v>
      </c>
      <c r="E4">
        <v>44300</v>
      </c>
      <c r="F4">
        <v>7088</v>
      </c>
      <c r="G4">
        <v>51388</v>
      </c>
      <c r="H4">
        <v>205552</v>
      </c>
      <c r="I4" t="s">
        <v>373</v>
      </c>
      <c r="J4" t="s">
        <v>967</v>
      </c>
    </row>
    <row r="5" spans="1:10">
      <c r="A5">
        <v>2</v>
      </c>
      <c r="B5" t="s">
        <v>32</v>
      </c>
      <c r="C5" t="s">
        <v>304</v>
      </c>
      <c r="D5">
        <v>40</v>
      </c>
      <c r="E5">
        <v>4100</v>
      </c>
      <c r="F5">
        <v>656</v>
      </c>
      <c r="G5">
        <v>4756</v>
      </c>
      <c r="H5">
        <v>190240</v>
      </c>
      <c r="I5" t="s">
        <v>968</v>
      </c>
      <c r="J5" t="s">
        <v>969</v>
      </c>
    </row>
    <row r="6" spans="1:10">
      <c r="A6">
        <v>3</v>
      </c>
      <c r="B6" t="s">
        <v>33</v>
      </c>
      <c r="C6" t="s">
        <v>304</v>
      </c>
      <c r="D6">
        <v>8</v>
      </c>
      <c r="E6">
        <v>4100</v>
      </c>
      <c r="F6">
        <v>656</v>
      </c>
      <c r="G6">
        <v>4756</v>
      </c>
      <c r="H6">
        <v>38048</v>
      </c>
      <c r="I6" t="s">
        <v>968</v>
      </c>
      <c r="J6" t="s">
        <v>969</v>
      </c>
    </row>
    <row r="7" spans="1:10">
      <c r="A7">
        <v>4</v>
      </c>
      <c r="B7" t="s">
        <v>34</v>
      </c>
      <c r="C7" t="s">
        <v>304</v>
      </c>
      <c r="D7">
        <v>8</v>
      </c>
      <c r="E7">
        <v>4100</v>
      </c>
      <c r="F7">
        <v>656</v>
      </c>
      <c r="G7">
        <v>4756</v>
      </c>
      <c r="H7">
        <v>38048</v>
      </c>
      <c r="I7" t="s">
        <v>968</v>
      </c>
      <c r="J7" t="s">
        <v>969</v>
      </c>
    </row>
    <row r="8" spans="1:10">
      <c r="A8">
        <v>5</v>
      </c>
      <c r="B8" t="s">
        <v>35</v>
      </c>
      <c r="C8" t="s">
        <v>304</v>
      </c>
      <c r="D8">
        <v>8</v>
      </c>
      <c r="E8">
        <v>4100</v>
      </c>
      <c r="F8">
        <v>656</v>
      </c>
      <c r="G8">
        <v>4756</v>
      </c>
      <c r="H8">
        <v>38048</v>
      </c>
      <c r="I8" t="s">
        <v>968</v>
      </c>
      <c r="J8" t="s">
        <v>969</v>
      </c>
    </row>
    <row r="9" spans="1:10">
      <c r="A9">
        <v>6</v>
      </c>
      <c r="B9" t="s">
        <v>36</v>
      </c>
      <c r="C9" t="s">
        <v>304</v>
      </c>
      <c r="D9">
        <v>8</v>
      </c>
      <c r="E9">
        <v>4100</v>
      </c>
      <c r="F9">
        <v>656</v>
      </c>
      <c r="G9">
        <v>4756</v>
      </c>
      <c r="H9">
        <v>38048</v>
      </c>
      <c r="I9" t="s">
        <v>968</v>
      </c>
      <c r="J9" t="s">
        <v>969</v>
      </c>
    </row>
    <row r="10" spans="1:10">
      <c r="A10">
        <v>7</v>
      </c>
      <c r="B10" t="s">
        <v>37</v>
      </c>
      <c r="C10" t="s">
        <v>304</v>
      </c>
      <c r="D10">
        <v>16</v>
      </c>
      <c r="E10">
        <v>4100</v>
      </c>
      <c r="F10">
        <v>656</v>
      </c>
      <c r="G10">
        <v>4756</v>
      </c>
      <c r="H10">
        <v>76096</v>
      </c>
      <c r="I10" t="s">
        <v>968</v>
      </c>
      <c r="J10" t="s">
        <v>969</v>
      </c>
    </row>
    <row r="11" spans="1:10">
      <c r="A11">
        <v>8</v>
      </c>
      <c r="B11" t="s">
        <v>38</v>
      </c>
      <c r="C11" t="s">
        <v>304</v>
      </c>
      <c r="D11">
        <v>8</v>
      </c>
      <c r="E11">
        <v>4100</v>
      </c>
      <c r="F11">
        <v>656</v>
      </c>
      <c r="G11">
        <v>4756</v>
      </c>
      <c r="H11">
        <v>38048</v>
      </c>
      <c r="I11" t="s">
        <v>968</v>
      </c>
      <c r="J11" t="s">
        <v>969</v>
      </c>
    </row>
    <row r="12" spans="1:10">
      <c r="A12">
        <v>9</v>
      </c>
      <c r="B12" t="s">
        <v>39</v>
      </c>
      <c r="C12" t="s">
        <v>304</v>
      </c>
      <c r="D12">
        <v>4</v>
      </c>
      <c r="E12">
        <v>4100</v>
      </c>
      <c r="F12">
        <v>656</v>
      </c>
      <c r="G12">
        <v>4756</v>
      </c>
      <c r="H12">
        <v>19024</v>
      </c>
      <c r="I12" t="s">
        <v>968</v>
      </c>
      <c r="J12" t="s">
        <v>969</v>
      </c>
    </row>
    <row r="13" spans="1:10">
      <c r="A13">
        <v>10</v>
      </c>
      <c r="B13" t="s">
        <v>40</v>
      </c>
      <c r="C13" t="s">
        <v>304</v>
      </c>
      <c r="D13">
        <v>8</v>
      </c>
      <c r="E13">
        <v>4100</v>
      </c>
      <c r="F13">
        <v>656</v>
      </c>
      <c r="G13">
        <v>4756</v>
      </c>
      <c r="H13">
        <v>38048</v>
      </c>
      <c r="I13" t="s">
        <v>968</v>
      </c>
      <c r="J13" t="s">
        <v>969</v>
      </c>
    </row>
    <row r="14" spans="1:10">
      <c r="A14">
        <v>11</v>
      </c>
      <c r="B14" t="s">
        <v>740</v>
      </c>
      <c r="C14" t="s">
        <v>304</v>
      </c>
      <c r="D14">
        <v>8</v>
      </c>
      <c r="E14">
        <v>4100</v>
      </c>
      <c r="F14">
        <v>656</v>
      </c>
      <c r="G14">
        <v>4756</v>
      </c>
      <c r="H14">
        <v>38048</v>
      </c>
      <c r="I14" t="s">
        <v>968</v>
      </c>
      <c r="J14" t="s">
        <v>969</v>
      </c>
    </row>
    <row r="15" spans="1:10">
      <c r="A15">
        <v>12</v>
      </c>
      <c r="B15" t="s">
        <v>42</v>
      </c>
      <c r="C15" t="s">
        <v>304</v>
      </c>
      <c r="D15">
        <v>68</v>
      </c>
      <c r="E15">
        <v>4100</v>
      </c>
      <c r="F15">
        <v>656</v>
      </c>
      <c r="G15">
        <v>4756</v>
      </c>
      <c r="H15">
        <v>323408</v>
      </c>
      <c r="I15" t="s">
        <v>968</v>
      </c>
      <c r="J15" t="s">
        <v>969</v>
      </c>
    </row>
    <row r="16" spans="1:10">
      <c r="A16">
        <v>13</v>
      </c>
      <c r="B16" t="s">
        <v>43</v>
      </c>
      <c r="C16" t="s">
        <v>304</v>
      </c>
      <c r="D16">
        <v>8</v>
      </c>
      <c r="E16">
        <v>4100</v>
      </c>
      <c r="F16">
        <v>656</v>
      </c>
      <c r="G16">
        <v>4756</v>
      </c>
      <c r="H16">
        <v>38048</v>
      </c>
      <c r="I16" t="s">
        <v>968</v>
      </c>
      <c r="J16" t="s">
        <v>969</v>
      </c>
    </row>
    <row r="17" spans="1:10">
      <c r="A17">
        <v>14</v>
      </c>
      <c r="B17" t="s">
        <v>44</v>
      </c>
      <c r="C17" t="s">
        <v>304</v>
      </c>
      <c r="D17">
        <v>8</v>
      </c>
      <c r="E17">
        <v>4100</v>
      </c>
      <c r="F17">
        <v>656</v>
      </c>
      <c r="G17">
        <v>4756</v>
      </c>
      <c r="H17">
        <v>38048</v>
      </c>
      <c r="I17" t="s">
        <v>968</v>
      </c>
      <c r="J17" t="s">
        <v>969</v>
      </c>
    </row>
    <row r="18" spans="1:10">
      <c r="A18">
        <v>15</v>
      </c>
      <c r="B18" t="s">
        <v>47</v>
      </c>
      <c r="C18" t="s">
        <v>304</v>
      </c>
      <c r="D18">
        <v>2</v>
      </c>
      <c r="E18">
        <v>10780</v>
      </c>
      <c r="F18">
        <v>1724.8</v>
      </c>
      <c r="G18">
        <v>12504.8</v>
      </c>
      <c r="H18">
        <v>25009.599999999999</v>
      </c>
      <c r="I18" t="s">
        <v>721</v>
      </c>
      <c r="J18" t="s">
        <v>970</v>
      </c>
    </row>
    <row r="19" spans="1:10">
      <c r="A19">
        <v>16</v>
      </c>
      <c r="B19" t="s">
        <v>45</v>
      </c>
      <c r="C19" t="s">
        <v>305</v>
      </c>
      <c r="D19">
        <v>8</v>
      </c>
      <c r="E19">
        <v>14658</v>
      </c>
      <c r="F19">
        <v>2345.2800000000002</v>
      </c>
      <c r="G19">
        <v>17003.28</v>
      </c>
      <c r="H19">
        <v>136026.23999999999</v>
      </c>
      <c r="I19" t="s">
        <v>524</v>
      </c>
      <c r="J19" t="s">
        <v>386</v>
      </c>
    </row>
    <row r="20" spans="1:10">
      <c r="A20">
        <v>17</v>
      </c>
      <c r="B20" t="s">
        <v>46</v>
      </c>
      <c r="C20" t="s">
        <v>305</v>
      </c>
      <c r="D20">
        <v>4</v>
      </c>
      <c r="E20">
        <v>14658</v>
      </c>
      <c r="F20">
        <v>2345.2800000000002</v>
      </c>
      <c r="G20">
        <v>17003.28</v>
      </c>
      <c r="H20">
        <v>68013.119999999995</v>
      </c>
      <c r="I20" t="s">
        <v>524</v>
      </c>
      <c r="J20" t="s">
        <v>386</v>
      </c>
    </row>
    <row r="21" spans="1:10">
      <c r="A21">
        <v>18</v>
      </c>
      <c r="B21" t="s">
        <v>48</v>
      </c>
      <c r="C21" t="s">
        <v>306</v>
      </c>
      <c r="D21">
        <v>248</v>
      </c>
      <c r="E21">
        <v>2500</v>
      </c>
      <c r="F21">
        <v>0</v>
      </c>
      <c r="G21">
        <v>2500</v>
      </c>
      <c r="H21">
        <v>620000</v>
      </c>
      <c r="I21" t="s">
        <v>373</v>
      </c>
      <c r="J21" t="s">
        <v>722</v>
      </c>
    </row>
    <row r="22" spans="1:10">
      <c r="A22">
        <v>19</v>
      </c>
      <c r="B22" t="s">
        <v>49</v>
      </c>
      <c r="C22" t="s">
        <v>897</v>
      </c>
      <c r="D22">
        <v>4</v>
      </c>
      <c r="E22">
        <v>43179</v>
      </c>
      <c r="F22">
        <v>0</v>
      </c>
      <c r="G22">
        <v>43179</v>
      </c>
      <c r="H22">
        <v>172716</v>
      </c>
      <c r="I22" t="s">
        <v>523</v>
      </c>
      <c r="J22" t="s">
        <v>474</v>
      </c>
    </row>
    <row r="23" spans="1:10">
      <c r="A23">
        <v>20</v>
      </c>
      <c r="B23" t="s">
        <v>50</v>
      </c>
      <c r="C23" t="s">
        <v>308</v>
      </c>
      <c r="D23">
        <v>120</v>
      </c>
      <c r="E23">
        <v>8200</v>
      </c>
      <c r="F23">
        <v>0</v>
      </c>
      <c r="G23">
        <v>8200</v>
      </c>
      <c r="H23">
        <v>984000</v>
      </c>
      <c r="I23" t="s">
        <v>372</v>
      </c>
      <c r="J23" t="s">
        <v>971</v>
      </c>
    </row>
    <row r="24" spans="1:10">
      <c r="A24">
        <v>21</v>
      </c>
      <c r="B24" t="s">
        <v>51</v>
      </c>
      <c r="C24" t="s">
        <v>305</v>
      </c>
      <c r="D24">
        <v>8000</v>
      </c>
      <c r="E24">
        <v>15</v>
      </c>
      <c r="F24">
        <v>2.4</v>
      </c>
      <c r="G24">
        <v>17.399999999999999</v>
      </c>
      <c r="H24">
        <v>139200</v>
      </c>
      <c r="I24" t="s">
        <v>639</v>
      </c>
      <c r="J24" t="s">
        <v>545</v>
      </c>
    </row>
    <row r="25" spans="1:10">
      <c r="A25">
        <v>22</v>
      </c>
      <c r="B25" t="s">
        <v>741</v>
      </c>
      <c r="C25" t="s">
        <v>305</v>
      </c>
      <c r="D25">
        <v>120</v>
      </c>
      <c r="F25">
        <v>0</v>
      </c>
      <c r="G25">
        <v>0</v>
      </c>
      <c r="H25">
        <v>0</v>
      </c>
    </row>
    <row r="26" spans="1:10">
      <c r="A26">
        <v>23</v>
      </c>
      <c r="B26" t="s">
        <v>52</v>
      </c>
      <c r="C26" t="s">
        <v>305</v>
      </c>
      <c r="D26">
        <v>120</v>
      </c>
      <c r="F26">
        <v>0</v>
      </c>
      <c r="G26">
        <v>0</v>
      </c>
      <c r="H26">
        <v>0</v>
      </c>
    </row>
    <row r="27" spans="1:10">
      <c r="A27">
        <v>24</v>
      </c>
      <c r="B27" t="s">
        <v>742</v>
      </c>
      <c r="C27" t="s">
        <v>309</v>
      </c>
      <c r="D27">
        <v>4</v>
      </c>
      <c r="F27">
        <v>0</v>
      </c>
      <c r="G27">
        <v>0</v>
      </c>
      <c r="H27">
        <v>0</v>
      </c>
      <c r="I27" t="s">
        <v>389</v>
      </c>
      <c r="J27" t="s">
        <v>972</v>
      </c>
    </row>
    <row r="28" spans="1:10">
      <c r="A28">
        <v>25</v>
      </c>
      <c r="B28" t="s">
        <v>743</v>
      </c>
      <c r="C28" t="s">
        <v>310</v>
      </c>
      <c r="D28">
        <v>4</v>
      </c>
      <c r="F28">
        <v>0</v>
      </c>
      <c r="G28">
        <v>0</v>
      </c>
      <c r="H28">
        <v>0</v>
      </c>
      <c r="I28" t="s">
        <v>389</v>
      </c>
      <c r="J28" t="s">
        <v>972</v>
      </c>
    </row>
    <row r="29" spans="1:10">
      <c r="A29">
        <v>26</v>
      </c>
      <c r="B29" t="s">
        <v>744</v>
      </c>
      <c r="C29" t="s">
        <v>310</v>
      </c>
      <c r="D29">
        <v>4</v>
      </c>
      <c r="F29">
        <v>0</v>
      </c>
      <c r="G29">
        <v>0</v>
      </c>
      <c r="H29">
        <v>0</v>
      </c>
      <c r="I29" t="s">
        <v>389</v>
      </c>
      <c r="J29" t="s">
        <v>972</v>
      </c>
    </row>
    <row r="30" spans="1:10">
      <c r="A30">
        <v>27</v>
      </c>
      <c r="B30" t="s">
        <v>745</v>
      </c>
      <c r="C30" t="s">
        <v>305</v>
      </c>
      <c r="D30">
        <v>40</v>
      </c>
      <c r="F30">
        <v>0</v>
      </c>
      <c r="G30">
        <v>0</v>
      </c>
      <c r="H30">
        <v>0</v>
      </c>
    </row>
    <row r="31" spans="1:10">
      <c r="A31">
        <v>28</v>
      </c>
      <c r="B31" t="s">
        <v>746</v>
      </c>
      <c r="C31" t="s">
        <v>305</v>
      </c>
      <c r="D31">
        <v>40</v>
      </c>
      <c r="F31">
        <v>0</v>
      </c>
      <c r="G31">
        <v>0</v>
      </c>
      <c r="H31">
        <v>0</v>
      </c>
    </row>
    <row r="32" spans="1:10">
      <c r="A32">
        <v>29</v>
      </c>
      <c r="B32" t="s">
        <v>747</v>
      </c>
      <c r="C32" t="s">
        <v>305</v>
      </c>
      <c r="D32">
        <v>60</v>
      </c>
      <c r="F32">
        <v>0</v>
      </c>
      <c r="G32">
        <v>0</v>
      </c>
      <c r="H32">
        <v>0</v>
      </c>
    </row>
    <row r="33" spans="1:10">
      <c r="A33">
        <v>30</v>
      </c>
      <c r="B33" t="s">
        <v>53</v>
      </c>
      <c r="C33" t="s">
        <v>305</v>
      </c>
      <c r="D33">
        <v>60</v>
      </c>
      <c r="F33">
        <v>0</v>
      </c>
      <c r="G33">
        <v>0</v>
      </c>
      <c r="H33">
        <v>0</v>
      </c>
    </row>
    <row r="34" spans="1:10">
      <c r="A34">
        <v>31</v>
      </c>
      <c r="B34" t="s">
        <v>54</v>
      </c>
      <c r="C34" t="s">
        <v>305</v>
      </c>
      <c r="D34">
        <v>20</v>
      </c>
      <c r="F34">
        <v>0</v>
      </c>
      <c r="G34">
        <v>0</v>
      </c>
      <c r="H34">
        <v>0</v>
      </c>
    </row>
    <row r="35" spans="1:10">
      <c r="A35">
        <v>32</v>
      </c>
      <c r="B35" t="s">
        <v>748</v>
      </c>
      <c r="C35" t="s">
        <v>305</v>
      </c>
      <c r="D35">
        <v>40</v>
      </c>
      <c r="F35">
        <v>0</v>
      </c>
      <c r="G35">
        <v>0</v>
      </c>
      <c r="H35">
        <v>0</v>
      </c>
    </row>
    <row r="36" spans="1:10">
      <c r="A36">
        <v>33</v>
      </c>
      <c r="B36" t="s">
        <v>749</v>
      </c>
      <c r="C36" t="s">
        <v>305</v>
      </c>
      <c r="D36">
        <v>40</v>
      </c>
      <c r="F36">
        <v>0</v>
      </c>
      <c r="G36">
        <v>0</v>
      </c>
      <c r="H36">
        <v>0</v>
      </c>
    </row>
    <row r="37" spans="1:10">
      <c r="A37">
        <v>34</v>
      </c>
      <c r="B37" t="s">
        <v>750</v>
      </c>
      <c r="C37" t="s">
        <v>305</v>
      </c>
      <c r="D37">
        <v>40</v>
      </c>
      <c r="F37">
        <v>0</v>
      </c>
      <c r="G37">
        <v>0</v>
      </c>
      <c r="H37">
        <v>0</v>
      </c>
    </row>
    <row r="38" spans="1:10">
      <c r="A38">
        <v>35</v>
      </c>
      <c r="B38" t="s">
        <v>751</v>
      </c>
      <c r="C38" t="s">
        <v>305</v>
      </c>
      <c r="D38">
        <v>40</v>
      </c>
      <c r="F38">
        <v>0</v>
      </c>
      <c r="G38">
        <v>0</v>
      </c>
      <c r="H38">
        <v>0</v>
      </c>
    </row>
    <row r="39" spans="1:10">
      <c r="A39">
        <v>36</v>
      </c>
      <c r="B39" t="s">
        <v>752</v>
      </c>
      <c r="C39" t="s">
        <v>305</v>
      </c>
      <c r="D39">
        <v>40</v>
      </c>
      <c r="F39">
        <v>0</v>
      </c>
      <c r="G39">
        <v>0</v>
      </c>
      <c r="H39">
        <v>0</v>
      </c>
    </row>
    <row r="40" spans="1:10">
      <c r="A40">
        <v>37</v>
      </c>
      <c r="B40" t="s">
        <v>753</v>
      </c>
      <c r="C40" t="s">
        <v>305</v>
      </c>
      <c r="D40">
        <v>40</v>
      </c>
      <c r="F40">
        <v>0</v>
      </c>
      <c r="G40">
        <v>0</v>
      </c>
      <c r="H40">
        <v>0</v>
      </c>
    </row>
    <row r="41" spans="1:10">
      <c r="A41">
        <v>38</v>
      </c>
      <c r="B41" t="s">
        <v>55</v>
      </c>
      <c r="C41" t="s">
        <v>305</v>
      </c>
      <c r="D41">
        <v>16</v>
      </c>
      <c r="F41">
        <v>0</v>
      </c>
      <c r="G41">
        <v>0</v>
      </c>
      <c r="H41">
        <v>0</v>
      </c>
    </row>
    <row r="42" spans="1:10">
      <c r="A42">
        <v>39</v>
      </c>
      <c r="B42" t="s">
        <v>56</v>
      </c>
      <c r="C42" t="s">
        <v>305</v>
      </c>
      <c r="D42">
        <v>12</v>
      </c>
      <c r="F42">
        <v>0</v>
      </c>
      <c r="G42">
        <v>0</v>
      </c>
      <c r="H42">
        <v>0</v>
      </c>
    </row>
    <row r="43" spans="1:10">
      <c r="A43">
        <v>40</v>
      </c>
      <c r="B43" t="s">
        <v>754</v>
      </c>
      <c r="C43" t="s">
        <v>305</v>
      </c>
      <c r="D43">
        <v>40</v>
      </c>
      <c r="F43">
        <v>0</v>
      </c>
      <c r="G43">
        <v>0</v>
      </c>
      <c r="H43">
        <v>0</v>
      </c>
    </row>
    <row r="44" spans="1:10">
      <c r="A44">
        <v>41</v>
      </c>
      <c r="B44" t="s">
        <v>755</v>
      </c>
      <c r="C44" t="s">
        <v>305</v>
      </c>
      <c r="D44">
        <v>120</v>
      </c>
      <c r="F44">
        <v>0</v>
      </c>
      <c r="G44">
        <v>0</v>
      </c>
      <c r="H44">
        <v>0</v>
      </c>
    </row>
    <row r="45" spans="1:10">
      <c r="A45">
        <v>42</v>
      </c>
      <c r="B45" t="s">
        <v>57</v>
      </c>
      <c r="C45" t="s">
        <v>311</v>
      </c>
      <c r="D45">
        <v>8</v>
      </c>
      <c r="E45">
        <v>13800</v>
      </c>
      <c r="F45">
        <v>2208</v>
      </c>
      <c r="G45">
        <v>16008</v>
      </c>
      <c r="H45">
        <v>128064</v>
      </c>
      <c r="I45" t="s">
        <v>639</v>
      </c>
      <c r="J45" t="s">
        <v>474</v>
      </c>
    </row>
    <row r="46" spans="1:10">
      <c r="A46">
        <v>43</v>
      </c>
      <c r="B46" t="s">
        <v>58</v>
      </c>
      <c r="C46" t="s">
        <v>305</v>
      </c>
      <c r="D46">
        <v>8</v>
      </c>
      <c r="F46">
        <v>0</v>
      </c>
      <c r="G46">
        <v>0</v>
      </c>
      <c r="H46">
        <v>0</v>
      </c>
    </row>
    <row r="47" spans="1:10">
      <c r="A47">
        <v>44</v>
      </c>
      <c r="B47" t="s">
        <v>756</v>
      </c>
      <c r="C47" t="s">
        <v>305</v>
      </c>
      <c r="D47">
        <v>8</v>
      </c>
      <c r="F47">
        <v>0</v>
      </c>
      <c r="G47">
        <v>0</v>
      </c>
      <c r="H47">
        <v>0</v>
      </c>
    </row>
    <row r="48" spans="1:10">
      <c r="A48">
        <v>45</v>
      </c>
      <c r="B48" t="s">
        <v>757</v>
      </c>
      <c r="C48" t="s">
        <v>305</v>
      </c>
      <c r="D48">
        <v>8</v>
      </c>
      <c r="F48">
        <v>0</v>
      </c>
      <c r="G48">
        <v>0</v>
      </c>
      <c r="H48">
        <v>0</v>
      </c>
    </row>
    <row r="49" spans="1:8">
      <c r="A49">
        <v>46</v>
      </c>
      <c r="B49" t="s">
        <v>758</v>
      </c>
      <c r="C49" t="s">
        <v>305</v>
      </c>
      <c r="D49">
        <v>8</v>
      </c>
      <c r="F49">
        <v>0</v>
      </c>
      <c r="G49">
        <v>0</v>
      </c>
      <c r="H49">
        <v>0</v>
      </c>
    </row>
    <row r="50" spans="1:8">
      <c r="A50">
        <v>47</v>
      </c>
      <c r="B50" t="s">
        <v>759</v>
      </c>
      <c r="C50" t="s">
        <v>305</v>
      </c>
      <c r="D50">
        <v>8</v>
      </c>
      <c r="F50">
        <v>0</v>
      </c>
      <c r="G50">
        <v>0</v>
      </c>
      <c r="H50">
        <v>0</v>
      </c>
    </row>
    <row r="51" spans="1:8">
      <c r="A51">
        <v>48</v>
      </c>
      <c r="B51" t="s">
        <v>760</v>
      </c>
      <c r="C51" t="s">
        <v>305</v>
      </c>
      <c r="D51">
        <v>8</v>
      </c>
      <c r="F51">
        <v>0</v>
      </c>
      <c r="G51">
        <v>0</v>
      </c>
      <c r="H51">
        <v>0</v>
      </c>
    </row>
    <row r="52" spans="1:8">
      <c r="A52">
        <v>49</v>
      </c>
      <c r="B52" t="s">
        <v>761</v>
      </c>
      <c r="C52" t="s">
        <v>305</v>
      </c>
      <c r="D52">
        <v>8</v>
      </c>
      <c r="F52">
        <v>0</v>
      </c>
      <c r="G52">
        <v>0</v>
      </c>
      <c r="H52">
        <v>0</v>
      </c>
    </row>
    <row r="53" spans="1:8">
      <c r="A53">
        <v>50</v>
      </c>
      <c r="B53" t="s">
        <v>762</v>
      </c>
      <c r="C53" t="s">
        <v>305</v>
      </c>
      <c r="D53">
        <v>8</v>
      </c>
      <c r="F53">
        <v>0</v>
      </c>
      <c r="G53">
        <v>0</v>
      </c>
      <c r="H53">
        <v>0</v>
      </c>
    </row>
    <row r="54" spans="1:8">
      <c r="A54">
        <v>51</v>
      </c>
      <c r="B54" t="s">
        <v>763</v>
      </c>
      <c r="C54" t="s">
        <v>305</v>
      </c>
      <c r="D54">
        <v>8</v>
      </c>
      <c r="F54">
        <v>0</v>
      </c>
      <c r="G54">
        <v>0</v>
      </c>
      <c r="H54">
        <v>0</v>
      </c>
    </row>
    <row r="55" spans="1:8">
      <c r="A55">
        <v>52</v>
      </c>
      <c r="B55" t="s">
        <v>764</v>
      </c>
      <c r="C55" t="s">
        <v>305</v>
      </c>
      <c r="D55">
        <v>8</v>
      </c>
      <c r="F55">
        <v>0</v>
      </c>
      <c r="G55">
        <v>0</v>
      </c>
      <c r="H55">
        <v>0</v>
      </c>
    </row>
    <row r="56" spans="1:8">
      <c r="A56">
        <v>53</v>
      </c>
      <c r="B56" t="s">
        <v>765</v>
      </c>
      <c r="C56" t="s">
        <v>305</v>
      </c>
      <c r="D56">
        <v>8</v>
      </c>
      <c r="F56">
        <v>0</v>
      </c>
      <c r="G56">
        <v>0</v>
      </c>
      <c r="H56">
        <v>0</v>
      </c>
    </row>
    <row r="57" spans="1:8">
      <c r="A57">
        <v>54</v>
      </c>
      <c r="B57" t="s">
        <v>766</v>
      </c>
      <c r="C57" t="s">
        <v>305</v>
      </c>
      <c r="D57">
        <v>8</v>
      </c>
      <c r="F57">
        <v>0</v>
      </c>
      <c r="G57">
        <v>0</v>
      </c>
      <c r="H57">
        <v>0</v>
      </c>
    </row>
    <row r="58" spans="1:8">
      <c r="A58">
        <v>55</v>
      </c>
      <c r="B58" t="s">
        <v>767</v>
      </c>
      <c r="C58" t="s">
        <v>305</v>
      </c>
      <c r="D58">
        <v>8</v>
      </c>
      <c r="F58">
        <v>0</v>
      </c>
      <c r="G58">
        <v>0</v>
      </c>
      <c r="H58">
        <v>0</v>
      </c>
    </row>
    <row r="59" spans="1:8">
      <c r="A59">
        <v>56</v>
      </c>
      <c r="B59" t="s">
        <v>768</v>
      </c>
      <c r="C59" t="s">
        <v>305</v>
      </c>
      <c r="D59">
        <v>20</v>
      </c>
      <c r="F59">
        <v>0</v>
      </c>
      <c r="G59">
        <v>0</v>
      </c>
      <c r="H59">
        <v>0</v>
      </c>
    </row>
    <row r="60" spans="1:8">
      <c r="A60">
        <v>57</v>
      </c>
      <c r="B60" t="s">
        <v>59</v>
      </c>
      <c r="C60" t="s">
        <v>312</v>
      </c>
      <c r="D60">
        <v>16</v>
      </c>
      <c r="F60">
        <v>0</v>
      </c>
      <c r="G60">
        <v>0</v>
      </c>
      <c r="H60">
        <v>0</v>
      </c>
    </row>
    <row r="61" spans="1:8">
      <c r="A61">
        <v>58</v>
      </c>
      <c r="B61" t="s">
        <v>769</v>
      </c>
      <c r="C61" t="s">
        <v>305</v>
      </c>
      <c r="D61">
        <v>8</v>
      </c>
      <c r="F61">
        <v>0</v>
      </c>
      <c r="G61">
        <v>0</v>
      </c>
      <c r="H61">
        <v>0</v>
      </c>
    </row>
    <row r="62" spans="1:8">
      <c r="A62">
        <v>59</v>
      </c>
      <c r="B62" t="s">
        <v>770</v>
      </c>
      <c r="C62" t="s">
        <v>305</v>
      </c>
      <c r="D62">
        <v>8</v>
      </c>
      <c r="F62">
        <v>0</v>
      </c>
      <c r="G62">
        <v>0</v>
      </c>
      <c r="H62">
        <v>0</v>
      </c>
    </row>
    <row r="63" spans="1:8">
      <c r="A63">
        <v>60</v>
      </c>
      <c r="B63" t="s">
        <v>771</v>
      </c>
      <c r="C63" t="s">
        <v>305</v>
      </c>
      <c r="D63">
        <v>8</v>
      </c>
      <c r="F63">
        <v>0</v>
      </c>
      <c r="G63">
        <v>0</v>
      </c>
      <c r="H63">
        <v>0</v>
      </c>
    </row>
    <row r="64" spans="1:8">
      <c r="A64">
        <v>61</v>
      </c>
      <c r="B64" t="s">
        <v>772</v>
      </c>
      <c r="C64" t="s">
        <v>305</v>
      </c>
      <c r="D64">
        <v>12</v>
      </c>
      <c r="F64">
        <v>0</v>
      </c>
      <c r="G64">
        <v>0</v>
      </c>
      <c r="H64">
        <v>0</v>
      </c>
    </row>
    <row r="65" spans="1:10">
      <c r="A65">
        <v>62</v>
      </c>
      <c r="B65" t="s">
        <v>773</v>
      </c>
      <c r="C65" t="s">
        <v>305</v>
      </c>
      <c r="D65">
        <v>12</v>
      </c>
      <c r="F65">
        <v>0</v>
      </c>
      <c r="G65">
        <v>0</v>
      </c>
      <c r="H65">
        <v>0</v>
      </c>
    </row>
    <row r="66" spans="1:10">
      <c r="A66">
        <v>63</v>
      </c>
      <c r="B66" t="s">
        <v>60</v>
      </c>
      <c r="C66" t="s">
        <v>305</v>
      </c>
      <c r="D66">
        <v>600</v>
      </c>
      <c r="E66">
        <v>7936</v>
      </c>
      <c r="F66">
        <v>1269.76</v>
      </c>
      <c r="G66">
        <v>9205.76</v>
      </c>
      <c r="H66">
        <v>5523456</v>
      </c>
      <c r="I66" t="s">
        <v>364</v>
      </c>
      <c r="J66" t="s">
        <v>390</v>
      </c>
    </row>
    <row r="67" spans="1:10">
      <c r="A67">
        <v>64</v>
      </c>
      <c r="B67" t="s">
        <v>61</v>
      </c>
      <c r="C67" t="s">
        <v>305</v>
      </c>
      <c r="D67">
        <v>10</v>
      </c>
      <c r="E67">
        <v>14835</v>
      </c>
      <c r="F67">
        <v>2373.6</v>
      </c>
      <c r="G67">
        <v>17208.599999999999</v>
      </c>
      <c r="H67">
        <v>172086</v>
      </c>
      <c r="I67" t="s">
        <v>364</v>
      </c>
      <c r="J67" t="s">
        <v>552</v>
      </c>
    </row>
    <row r="68" spans="1:10">
      <c r="A68">
        <v>65</v>
      </c>
      <c r="B68" t="s">
        <v>62</v>
      </c>
      <c r="C68" t="s">
        <v>305</v>
      </c>
      <c r="D68">
        <v>150</v>
      </c>
      <c r="E68">
        <v>176</v>
      </c>
      <c r="F68">
        <v>28.16</v>
      </c>
      <c r="G68">
        <v>204.16</v>
      </c>
      <c r="H68">
        <v>30624</v>
      </c>
      <c r="I68" t="s">
        <v>973</v>
      </c>
      <c r="J68" t="s">
        <v>474</v>
      </c>
    </row>
    <row r="69" spans="1:10">
      <c r="A69">
        <v>66</v>
      </c>
      <c r="B69" t="s">
        <v>63</v>
      </c>
      <c r="C69" t="s">
        <v>305</v>
      </c>
      <c r="D69">
        <v>40</v>
      </c>
      <c r="E69">
        <v>5748</v>
      </c>
      <c r="F69">
        <v>919.68000000000006</v>
      </c>
      <c r="G69">
        <v>6667.68</v>
      </c>
      <c r="H69">
        <v>266707.20000000001</v>
      </c>
      <c r="I69" t="s">
        <v>526</v>
      </c>
      <c r="J69" t="s">
        <v>672</v>
      </c>
    </row>
    <row r="70" spans="1:10">
      <c r="A70">
        <v>67</v>
      </c>
      <c r="B70" t="s">
        <v>64</v>
      </c>
      <c r="C70" t="s">
        <v>305</v>
      </c>
      <c r="D70">
        <v>40</v>
      </c>
      <c r="E70">
        <v>5748</v>
      </c>
      <c r="F70">
        <v>919.68000000000006</v>
      </c>
      <c r="G70">
        <v>6667.68</v>
      </c>
      <c r="H70">
        <v>266707.20000000001</v>
      </c>
      <c r="I70" t="s">
        <v>526</v>
      </c>
      <c r="J70" t="s">
        <v>672</v>
      </c>
    </row>
    <row r="71" spans="1:10">
      <c r="A71">
        <v>68</v>
      </c>
      <c r="B71" t="s">
        <v>65</v>
      </c>
      <c r="C71" t="s">
        <v>305</v>
      </c>
      <c r="D71">
        <v>12</v>
      </c>
      <c r="F71">
        <v>0</v>
      </c>
      <c r="G71">
        <v>0</v>
      </c>
      <c r="H71">
        <v>0</v>
      </c>
    </row>
    <row r="72" spans="1:10">
      <c r="A72">
        <v>69</v>
      </c>
      <c r="B72" t="s">
        <v>774</v>
      </c>
      <c r="C72" t="s">
        <v>898</v>
      </c>
      <c r="D72">
        <v>4</v>
      </c>
      <c r="F72">
        <v>0</v>
      </c>
      <c r="G72">
        <v>0</v>
      </c>
      <c r="H72">
        <v>0</v>
      </c>
    </row>
    <row r="73" spans="1:10">
      <c r="A73">
        <v>70</v>
      </c>
      <c r="B73" t="s">
        <v>775</v>
      </c>
      <c r="C73" t="s">
        <v>898</v>
      </c>
      <c r="D73">
        <v>4</v>
      </c>
      <c r="F73">
        <v>0</v>
      </c>
      <c r="G73">
        <v>0</v>
      </c>
      <c r="H73">
        <v>0</v>
      </c>
    </row>
    <row r="74" spans="1:10">
      <c r="A74">
        <v>71</v>
      </c>
      <c r="B74" t="s">
        <v>66</v>
      </c>
      <c r="C74" t="s">
        <v>305</v>
      </c>
      <c r="D74">
        <v>4800</v>
      </c>
      <c r="E74">
        <v>3462</v>
      </c>
      <c r="F74">
        <v>0</v>
      </c>
      <c r="G74">
        <v>3462</v>
      </c>
      <c r="H74">
        <v>16617600</v>
      </c>
      <c r="I74" t="s">
        <v>364</v>
      </c>
      <c r="J74" t="s">
        <v>555</v>
      </c>
    </row>
    <row r="75" spans="1:10">
      <c r="A75">
        <v>72</v>
      </c>
      <c r="B75" t="s">
        <v>67</v>
      </c>
      <c r="C75" t="s">
        <v>313</v>
      </c>
      <c r="D75">
        <v>2</v>
      </c>
      <c r="E75">
        <v>175591</v>
      </c>
      <c r="F75">
        <v>28094.560000000001</v>
      </c>
      <c r="G75">
        <v>203685.56</v>
      </c>
      <c r="H75">
        <v>407371.12</v>
      </c>
      <c r="I75" t="s">
        <v>556</v>
      </c>
      <c r="J75" t="s">
        <v>641</v>
      </c>
    </row>
    <row r="76" spans="1:10">
      <c r="A76">
        <v>73</v>
      </c>
      <c r="B76" t="s">
        <v>68</v>
      </c>
      <c r="C76" t="s">
        <v>305</v>
      </c>
      <c r="D76">
        <v>40</v>
      </c>
      <c r="E76">
        <v>660</v>
      </c>
      <c r="F76">
        <v>105.60000000000001</v>
      </c>
      <c r="G76">
        <v>765.6</v>
      </c>
      <c r="H76">
        <v>30624</v>
      </c>
      <c r="I76" t="s">
        <v>974</v>
      </c>
      <c r="J76" t="s">
        <v>558</v>
      </c>
    </row>
    <row r="77" spans="1:10">
      <c r="A77">
        <v>74</v>
      </c>
      <c r="B77" t="s">
        <v>69</v>
      </c>
      <c r="C77" t="s">
        <v>305</v>
      </c>
      <c r="D77">
        <v>20</v>
      </c>
      <c r="E77">
        <v>660</v>
      </c>
      <c r="F77">
        <v>105.60000000000001</v>
      </c>
      <c r="G77">
        <v>765.6</v>
      </c>
      <c r="H77">
        <v>15312</v>
      </c>
      <c r="I77" t="s">
        <v>974</v>
      </c>
      <c r="J77" t="s">
        <v>558</v>
      </c>
    </row>
    <row r="78" spans="1:10">
      <c r="A78">
        <v>75</v>
      </c>
      <c r="B78" t="s">
        <v>70</v>
      </c>
      <c r="C78" t="s">
        <v>305</v>
      </c>
      <c r="D78">
        <v>20</v>
      </c>
      <c r="E78">
        <v>660</v>
      </c>
      <c r="F78">
        <v>105.60000000000001</v>
      </c>
      <c r="G78">
        <v>765.6</v>
      </c>
      <c r="H78">
        <v>15312</v>
      </c>
      <c r="I78" t="s">
        <v>974</v>
      </c>
      <c r="J78" t="s">
        <v>558</v>
      </c>
    </row>
    <row r="79" spans="1:10">
      <c r="A79">
        <v>76</v>
      </c>
      <c r="B79" t="s">
        <v>71</v>
      </c>
      <c r="C79" t="s">
        <v>305</v>
      </c>
      <c r="D79">
        <v>40</v>
      </c>
      <c r="F79">
        <v>0</v>
      </c>
      <c r="G79">
        <v>0</v>
      </c>
      <c r="H79">
        <v>0</v>
      </c>
      <c r="I79" t="s">
        <v>974</v>
      </c>
      <c r="J79" t="s">
        <v>558</v>
      </c>
    </row>
    <row r="80" spans="1:10">
      <c r="A80">
        <v>77</v>
      </c>
      <c r="B80" t="s">
        <v>72</v>
      </c>
      <c r="C80" t="s">
        <v>305</v>
      </c>
      <c r="D80">
        <v>40</v>
      </c>
      <c r="F80">
        <v>0</v>
      </c>
      <c r="G80">
        <v>0</v>
      </c>
      <c r="H80">
        <v>0</v>
      </c>
      <c r="I80" t="s">
        <v>974</v>
      </c>
      <c r="J80" t="s">
        <v>558</v>
      </c>
    </row>
    <row r="81" spans="1:10">
      <c r="A81">
        <v>78</v>
      </c>
      <c r="B81" t="s">
        <v>73</v>
      </c>
      <c r="C81" t="s">
        <v>305</v>
      </c>
      <c r="D81">
        <v>80</v>
      </c>
      <c r="F81">
        <v>0</v>
      </c>
      <c r="G81">
        <v>0</v>
      </c>
      <c r="H81">
        <v>0</v>
      </c>
      <c r="I81" t="s">
        <v>974</v>
      </c>
      <c r="J81" t="s">
        <v>558</v>
      </c>
    </row>
    <row r="82" spans="1:10">
      <c r="A82">
        <v>79</v>
      </c>
      <c r="B82" t="s">
        <v>74</v>
      </c>
      <c r="C82" t="s">
        <v>305</v>
      </c>
      <c r="D82">
        <v>600</v>
      </c>
      <c r="E82">
        <v>715</v>
      </c>
      <c r="F82">
        <v>114.4</v>
      </c>
      <c r="G82">
        <v>829.4</v>
      </c>
      <c r="H82">
        <v>497640</v>
      </c>
      <c r="I82" t="s">
        <v>974</v>
      </c>
      <c r="J82" t="s">
        <v>560</v>
      </c>
    </row>
    <row r="83" spans="1:10">
      <c r="A83">
        <v>80</v>
      </c>
      <c r="B83" t="s">
        <v>75</v>
      </c>
      <c r="C83" t="s">
        <v>305</v>
      </c>
      <c r="D83">
        <v>200</v>
      </c>
      <c r="E83">
        <v>1094</v>
      </c>
      <c r="F83">
        <v>175.04</v>
      </c>
      <c r="G83">
        <v>1269.04</v>
      </c>
      <c r="H83">
        <v>253808</v>
      </c>
      <c r="I83" t="s">
        <v>361</v>
      </c>
      <c r="J83" t="s">
        <v>975</v>
      </c>
    </row>
    <row r="84" spans="1:10">
      <c r="A84">
        <v>81</v>
      </c>
      <c r="B84" t="s">
        <v>76</v>
      </c>
      <c r="C84" t="s">
        <v>305</v>
      </c>
      <c r="D84">
        <v>600</v>
      </c>
      <c r="E84">
        <v>715</v>
      </c>
      <c r="F84">
        <v>114.4</v>
      </c>
      <c r="G84">
        <v>829.4</v>
      </c>
      <c r="H84">
        <v>497640</v>
      </c>
      <c r="I84" t="s">
        <v>974</v>
      </c>
      <c r="J84" t="s">
        <v>560</v>
      </c>
    </row>
    <row r="85" spans="1:10">
      <c r="A85">
        <v>82</v>
      </c>
      <c r="B85" t="s">
        <v>776</v>
      </c>
      <c r="C85" t="s">
        <v>305</v>
      </c>
      <c r="D85">
        <v>4</v>
      </c>
      <c r="F85">
        <v>0</v>
      </c>
      <c r="G85">
        <v>0</v>
      </c>
      <c r="H85">
        <v>0</v>
      </c>
    </row>
    <row r="86" spans="1:10">
      <c r="A86">
        <v>83</v>
      </c>
      <c r="B86" t="s">
        <v>777</v>
      </c>
      <c r="C86" t="s">
        <v>305</v>
      </c>
      <c r="D86">
        <v>4</v>
      </c>
      <c r="F86">
        <v>0</v>
      </c>
      <c r="G86">
        <v>0</v>
      </c>
      <c r="H86">
        <v>0</v>
      </c>
    </row>
    <row r="87" spans="1:10">
      <c r="A87">
        <v>84</v>
      </c>
      <c r="B87" t="s">
        <v>778</v>
      </c>
      <c r="C87" t="s">
        <v>305</v>
      </c>
      <c r="D87">
        <v>4</v>
      </c>
      <c r="F87">
        <v>0</v>
      </c>
      <c r="G87">
        <v>0</v>
      </c>
      <c r="H87">
        <v>0</v>
      </c>
    </row>
    <row r="88" spans="1:10">
      <c r="A88">
        <v>85</v>
      </c>
      <c r="B88" t="s">
        <v>79</v>
      </c>
      <c r="C88" t="s">
        <v>305</v>
      </c>
      <c r="D88">
        <v>160</v>
      </c>
      <c r="F88">
        <v>0</v>
      </c>
      <c r="G88">
        <v>0</v>
      </c>
      <c r="H88">
        <v>0</v>
      </c>
    </row>
    <row r="89" spans="1:10">
      <c r="A89">
        <v>86</v>
      </c>
      <c r="B89" t="s">
        <v>81</v>
      </c>
      <c r="C89" t="s">
        <v>305</v>
      </c>
      <c r="D89">
        <v>800</v>
      </c>
      <c r="F89">
        <v>0</v>
      </c>
      <c r="G89">
        <v>0</v>
      </c>
      <c r="H89">
        <v>0</v>
      </c>
    </row>
    <row r="90" spans="1:10">
      <c r="A90">
        <v>87</v>
      </c>
      <c r="B90" t="s">
        <v>80</v>
      </c>
      <c r="C90" t="s">
        <v>305</v>
      </c>
      <c r="D90">
        <v>800</v>
      </c>
      <c r="F90">
        <v>0</v>
      </c>
      <c r="G90">
        <v>0</v>
      </c>
      <c r="H90">
        <v>0</v>
      </c>
    </row>
    <row r="91" spans="1:10">
      <c r="A91">
        <v>88</v>
      </c>
      <c r="B91" t="s">
        <v>82</v>
      </c>
      <c r="C91" t="s">
        <v>305</v>
      </c>
      <c r="D91">
        <v>3200</v>
      </c>
      <c r="F91">
        <v>0</v>
      </c>
      <c r="G91">
        <v>0</v>
      </c>
      <c r="H91">
        <v>0</v>
      </c>
    </row>
    <row r="92" spans="1:10">
      <c r="A92">
        <v>89</v>
      </c>
      <c r="B92" t="s">
        <v>779</v>
      </c>
      <c r="C92" t="s">
        <v>305</v>
      </c>
      <c r="D92">
        <v>4000</v>
      </c>
      <c r="F92">
        <v>0</v>
      </c>
      <c r="G92">
        <v>0</v>
      </c>
      <c r="H92">
        <v>0</v>
      </c>
    </row>
    <row r="93" spans="1:10">
      <c r="A93">
        <v>90</v>
      </c>
      <c r="B93" t="s">
        <v>780</v>
      </c>
      <c r="C93" t="s">
        <v>305</v>
      </c>
      <c r="D93">
        <v>200</v>
      </c>
      <c r="F93">
        <v>0</v>
      </c>
      <c r="G93">
        <v>0</v>
      </c>
      <c r="H93">
        <v>0</v>
      </c>
    </row>
    <row r="94" spans="1:10">
      <c r="A94">
        <v>91</v>
      </c>
      <c r="B94" t="s">
        <v>83</v>
      </c>
      <c r="C94" t="s">
        <v>305</v>
      </c>
      <c r="D94">
        <v>1200</v>
      </c>
      <c r="F94">
        <v>0</v>
      </c>
      <c r="G94">
        <v>0</v>
      </c>
      <c r="H94">
        <v>0</v>
      </c>
    </row>
    <row r="95" spans="1:10">
      <c r="A95">
        <v>92</v>
      </c>
      <c r="B95" t="s">
        <v>781</v>
      </c>
      <c r="C95" t="s">
        <v>305</v>
      </c>
      <c r="D95">
        <v>400</v>
      </c>
      <c r="F95">
        <v>0</v>
      </c>
      <c r="G95">
        <v>0</v>
      </c>
      <c r="H95">
        <v>0</v>
      </c>
    </row>
    <row r="96" spans="1:10">
      <c r="A96">
        <v>93</v>
      </c>
      <c r="B96" t="s">
        <v>84</v>
      </c>
      <c r="C96" t="s">
        <v>305</v>
      </c>
      <c r="D96">
        <v>800</v>
      </c>
      <c r="F96">
        <v>0</v>
      </c>
      <c r="G96">
        <v>0</v>
      </c>
      <c r="H96">
        <v>0</v>
      </c>
    </row>
    <row r="97" spans="1:10">
      <c r="A97">
        <v>94</v>
      </c>
      <c r="B97" t="s">
        <v>782</v>
      </c>
      <c r="C97" t="s">
        <v>305</v>
      </c>
      <c r="D97">
        <v>400</v>
      </c>
      <c r="F97">
        <v>0</v>
      </c>
      <c r="G97">
        <v>0</v>
      </c>
      <c r="H97">
        <v>0</v>
      </c>
    </row>
    <row r="98" spans="1:10">
      <c r="A98">
        <v>95</v>
      </c>
      <c r="B98" t="s">
        <v>85</v>
      </c>
      <c r="C98" t="s">
        <v>305</v>
      </c>
      <c r="D98">
        <v>800</v>
      </c>
      <c r="F98">
        <v>0</v>
      </c>
      <c r="G98">
        <v>0</v>
      </c>
      <c r="H98">
        <v>0</v>
      </c>
    </row>
    <row r="99" spans="1:10">
      <c r="A99">
        <v>96</v>
      </c>
      <c r="B99" t="s">
        <v>783</v>
      </c>
      <c r="C99" t="s">
        <v>305</v>
      </c>
      <c r="D99">
        <v>2</v>
      </c>
      <c r="F99">
        <v>0</v>
      </c>
      <c r="G99">
        <v>0</v>
      </c>
      <c r="H99">
        <v>0</v>
      </c>
    </row>
    <row r="100" spans="1:10">
      <c r="A100">
        <v>97</v>
      </c>
      <c r="B100" t="s">
        <v>784</v>
      </c>
      <c r="C100" t="s">
        <v>305</v>
      </c>
      <c r="D100">
        <v>2</v>
      </c>
      <c r="F100">
        <v>0</v>
      </c>
      <c r="G100">
        <v>0</v>
      </c>
      <c r="H100">
        <v>0</v>
      </c>
    </row>
    <row r="101" spans="1:10">
      <c r="A101">
        <v>98</v>
      </c>
      <c r="B101" t="s">
        <v>785</v>
      </c>
      <c r="C101" t="s">
        <v>305</v>
      </c>
      <c r="D101">
        <v>2</v>
      </c>
      <c r="F101">
        <v>0</v>
      </c>
      <c r="G101">
        <v>0</v>
      </c>
      <c r="H101">
        <v>0</v>
      </c>
    </row>
    <row r="102" spans="1:10">
      <c r="A102">
        <v>99</v>
      </c>
      <c r="B102" t="s">
        <v>786</v>
      </c>
      <c r="C102" t="s">
        <v>305</v>
      </c>
      <c r="D102">
        <v>8</v>
      </c>
      <c r="F102">
        <v>0</v>
      </c>
      <c r="G102">
        <v>0</v>
      </c>
      <c r="H102">
        <v>0</v>
      </c>
    </row>
    <row r="103" spans="1:10">
      <c r="A103">
        <v>100</v>
      </c>
      <c r="B103" t="s">
        <v>86</v>
      </c>
      <c r="C103" t="s">
        <v>305</v>
      </c>
      <c r="D103">
        <v>96</v>
      </c>
      <c r="F103">
        <v>0</v>
      </c>
      <c r="G103">
        <v>0</v>
      </c>
      <c r="H103">
        <v>0</v>
      </c>
    </row>
    <row r="104" spans="1:10">
      <c r="A104">
        <v>101</v>
      </c>
      <c r="B104" t="s">
        <v>87</v>
      </c>
      <c r="C104" t="s">
        <v>305</v>
      </c>
      <c r="D104">
        <v>48</v>
      </c>
      <c r="F104">
        <v>0</v>
      </c>
      <c r="G104">
        <v>0</v>
      </c>
      <c r="H104">
        <v>0</v>
      </c>
    </row>
    <row r="105" spans="1:10">
      <c r="A105">
        <v>102</v>
      </c>
      <c r="B105" t="s">
        <v>88</v>
      </c>
      <c r="C105" t="s">
        <v>314</v>
      </c>
      <c r="D105">
        <v>30</v>
      </c>
      <c r="E105">
        <v>212850</v>
      </c>
      <c r="F105">
        <v>34056</v>
      </c>
      <c r="G105">
        <v>246906</v>
      </c>
      <c r="H105">
        <v>7407180</v>
      </c>
      <c r="I105" t="s">
        <v>413</v>
      </c>
      <c r="J105" t="s">
        <v>474</v>
      </c>
    </row>
    <row r="106" spans="1:10">
      <c r="A106">
        <v>103</v>
      </c>
      <c r="B106" t="s">
        <v>89</v>
      </c>
      <c r="C106" t="s">
        <v>305</v>
      </c>
      <c r="D106">
        <v>24</v>
      </c>
      <c r="E106">
        <v>236500</v>
      </c>
      <c r="F106">
        <v>37840</v>
      </c>
      <c r="G106">
        <v>274340</v>
      </c>
      <c r="H106">
        <v>6584160</v>
      </c>
      <c r="I106" t="s">
        <v>724</v>
      </c>
      <c r="J106" t="s">
        <v>474</v>
      </c>
    </row>
    <row r="107" spans="1:10">
      <c r="A107">
        <v>104</v>
      </c>
      <c r="B107" t="s">
        <v>90</v>
      </c>
      <c r="C107" t="s">
        <v>315</v>
      </c>
      <c r="D107">
        <v>4</v>
      </c>
      <c r="F107">
        <v>0</v>
      </c>
      <c r="G107">
        <v>0</v>
      </c>
      <c r="H107">
        <v>0</v>
      </c>
    </row>
    <row r="108" spans="1:10">
      <c r="A108">
        <v>105</v>
      </c>
      <c r="B108" t="s">
        <v>91</v>
      </c>
      <c r="C108" t="s">
        <v>899</v>
      </c>
      <c r="D108">
        <v>30</v>
      </c>
      <c r="F108">
        <v>0</v>
      </c>
      <c r="G108">
        <v>0</v>
      </c>
      <c r="H108">
        <v>0</v>
      </c>
    </row>
    <row r="109" spans="1:10">
      <c r="A109">
        <v>106</v>
      </c>
      <c r="B109" t="s">
        <v>92</v>
      </c>
      <c r="C109" t="s">
        <v>305</v>
      </c>
      <c r="D109">
        <v>12</v>
      </c>
      <c r="F109">
        <v>0</v>
      </c>
      <c r="G109">
        <v>0</v>
      </c>
      <c r="H109">
        <v>0</v>
      </c>
    </row>
    <row r="110" spans="1:10">
      <c r="A110">
        <v>107</v>
      </c>
      <c r="B110" t="s">
        <v>93</v>
      </c>
      <c r="C110" t="s">
        <v>316</v>
      </c>
      <c r="D110">
        <v>8</v>
      </c>
      <c r="F110">
        <v>0</v>
      </c>
      <c r="G110">
        <v>0</v>
      </c>
      <c r="H110">
        <v>0</v>
      </c>
      <c r="I110" t="s">
        <v>504</v>
      </c>
      <c r="J110" t="s">
        <v>420</v>
      </c>
    </row>
    <row r="111" spans="1:10">
      <c r="A111">
        <v>108</v>
      </c>
      <c r="B111" t="s">
        <v>94</v>
      </c>
      <c r="C111" t="s">
        <v>305</v>
      </c>
      <c r="D111">
        <v>200</v>
      </c>
      <c r="F111">
        <v>0</v>
      </c>
      <c r="G111">
        <v>0</v>
      </c>
      <c r="H111">
        <v>0</v>
      </c>
      <c r="I111" t="s">
        <v>452</v>
      </c>
      <c r="J111" t="s">
        <v>725</v>
      </c>
    </row>
    <row r="112" spans="1:10">
      <c r="A112">
        <v>109</v>
      </c>
      <c r="B112" t="s">
        <v>95</v>
      </c>
      <c r="C112" t="s">
        <v>305</v>
      </c>
      <c r="D112">
        <v>80</v>
      </c>
      <c r="F112">
        <v>0</v>
      </c>
      <c r="G112">
        <v>0</v>
      </c>
      <c r="H112">
        <v>0</v>
      </c>
      <c r="I112" t="s">
        <v>452</v>
      </c>
      <c r="J112" t="s">
        <v>725</v>
      </c>
    </row>
    <row r="113" spans="1:10">
      <c r="A113">
        <v>110</v>
      </c>
      <c r="B113" t="s">
        <v>787</v>
      </c>
      <c r="C113" t="s">
        <v>305</v>
      </c>
      <c r="D113">
        <v>4</v>
      </c>
      <c r="F113">
        <v>0</v>
      </c>
      <c r="G113">
        <v>0</v>
      </c>
      <c r="H113">
        <v>0</v>
      </c>
    </row>
    <row r="114" spans="1:10">
      <c r="A114">
        <v>111</v>
      </c>
      <c r="B114" t="s">
        <v>788</v>
      </c>
      <c r="C114" t="s">
        <v>305</v>
      </c>
      <c r="D114">
        <v>20</v>
      </c>
      <c r="E114">
        <v>12100</v>
      </c>
      <c r="F114">
        <v>0</v>
      </c>
      <c r="G114">
        <v>12100</v>
      </c>
      <c r="H114">
        <v>242000</v>
      </c>
      <c r="I114" t="s">
        <v>976</v>
      </c>
      <c r="J114" t="s">
        <v>977</v>
      </c>
    </row>
    <row r="115" spans="1:10">
      <c r="A115">
        <v>112</v>
      </c>
      <c r="B115" t="s">
        <v>789</v>
      </c>
      <c r="C115" t="s">
        <v>305</v>
      </c>
      <c r="D115">
        <v>15</v>
      </c>
      <c r="E115">
        <v>12100</v>
      </c>
      <c r="F115">
        <v>0</v>
      </c>
      <c r="G115">
        <v>12100</v>
      </c>
      <c r="H115">
        <v>181500</v>
      </c>
      <c r="I115" t="s">
        <v>976</v>
      </c>
      <c r="J115" t="s">
        <v>977</v>
      </c>
    </row>
    <row r="116" spans="1:10">
      <c r="A116">
        <v>113</v>
      </c>
      <c r="B116" t="s">
        <v>790</v>
      </c>
      <c r="C116" t="s">
        <v>305</v>
      </c>
      <c r="D116">
        <v>15</v>
      </c>
      <c r="E116">
        <v>12100</v>
      </c>
      <c r="F116">
        <v>0</v>
      </c>
      <c r="G116">
        <v>12100</v>
      </c>
      <c r="H116">
        <v>181500</v>
      </c>
      <c r="I116" t="s">
        <v>976</v>
      </c>
      <c r="J116" t="s">
        <v>977</v>
      </c>
    </row>
    <row r="117" spans="1:10">
      <c r="A117">
        <v>114</v>
      </c>
      <c r="B117" t="s">
        <v>791</v>
      </c>
      <c r="C117" t="s">
        <v>305</v>
      </c>
      <c r="D117">
        <v>40</v>
      </c>
      <c r="E117">
        <v>16445</v>
      </c>
      <c r="F117">
        <v>0</v>
      </c>
      <c r="G117">
        <v>16445</v>
      </c>
      <c r="H117">
        <v>657800</v>
      </c>
      <c r="I117" t="s">
        <v>976</v>
      </c>
      <c r="J117" t="s">
        <v>532</v>
      </c>
    </row>
    <row r="118" spans="1:10">
      <c r="A118">
        <v>115</v>
      </c>
      <c r="B118" t="s">
        <v>792</v>
      </c>
      <c r="C118" t="s">
        <v>305</v>
      </c>
      <c r="D118">
        <v>20</v>
      </c>
      <c r="E118">
        <v>16445</v>
      </c>
      <c r="F118">
        <v>0</v>
      </c>
      <c r="G118">
        <v>16445</v>
      </c>
      <c r="H118">
        <v>328900</v>
      </c>
      <c r="I118" t="s">
        <v>976</v>
      </c>
      <c r="J118" t="s">
        <v>532</v>
      </c>
    </row>
    <row r="119" spans="1:10">
      <c r="A119">
        <v>116</v>
      </c>
      <c r="B119" t="s">
        <v>793</v>
      </c>
      <c r="C119" t="s">
        <v>305</v>
      </c>
      <c r="D119">
        <v>2</v>
      </c>
      <c r="F119">
        <v>0</v>
      </c>
      <c r="G119">
        <v>0</v>
      </c>
      <c r="H119">
        <v>0</v>
      </c>
    </row>
    <row r="120" spans="1:10">
      <c r="A120">
        <v>117</v>
      </c>
      <c r="B120" t="s">
        <v>794</v>
      </c>
      <c r="C120" t="s">
        <v>305</v>
      </c>
      <c r="D120">
        <v>2</v>
      </c>
      <c r="F120">
        <v>0</v>
      </c>
      <c r="G120">
        <v>0</v>
      </c>
      <c r="H120">
        <v>0</v>
      </c>
    </row>
    <row r="121" spans="1:10">
      <c r="A121">
        <v>118</v>
      </c>
      <c r="B121" t="s">
        <v>795</v>
      </c>
      <c r="C121" t="s">
        <v>305</v>
      </c>
      <c r="D121">
        <v>2</v>
      </c>
      <c r="F121">
        <v>0</v>
      </c>
      <c r="G121">
        <v>0</v>
      </c>
      <c r="H121">
        <v>0</v>
      </c>
    </row>
    <row r="122" spans="1:10">
      <c r="A122">
        <v>119</v>
      </c>
      <c r="B122" t="s">
        <v>796</v>
      </c>
      <c r="C122" t="s">
        <v>305</v>
      </c>
      <c r="D122">
        <v>10</v>
      </c>
      <c r="F122">
        <v>0</v>
      </c>
      <c r="G122">
        <v>0</v>
      </c>
      <c r="H122">
        <v>0</v>
      </c>
    </row>
    <row r="123" spans="1:10">
      <c r="A123">
        <v>120</v>
      </c>
      <c r="B123" t="s">
        <v>96</v>
      </c>
      <c r="C123" t="s">
        <v>305</v>
      </c>
      <c r="D123">
        <v>2000</v>
      </c>
      <c r="F123">
        <v>0</v>
      </c>
      <c r="G123">
        <v>0</v>
      </c>
      <c r="H123">
        <v>0</v>
      </c>
    </row>
    <row r="124" spans="1:10">
      <c r="A124">
        <v>121</v>
      </c>
      <c r="B124" t="s">
        <v>797</v>
      </c>
      <c r="C124" t="s">
        <v>305</v>
      </c>
      <c r="D124">
        <v>20</v>
      </c>
      <c r="E124">
        <v>165</v>
      </c>
      <c r="F124">
        <v>26.400000000000002</v>
      </c>
      <c r="G124">
        <v>191.4</v>
      </c>
      <c r="H124">
        <v>3828</v>
      </c>
      <c r="I124" t="s">
        <v>978</v>
      </c>
      <c r="J124" t="s">
        <v>979</v>
      </c>
    </row>
    <row r="125" spans="1:10">
      <c r="A125">
        <v>122</v>
      </c>
      <c r="B125" t="s">
        <v>798</v>
      </c>
      <c r="C125" t="s">
        <v>304</v>
      </c>
      <c r="D125">
        <v>4</v>
      </c>
      <c r="E125">
        <v>12500</v>
      </c>
      <c r="F125">
        <v>2000</v>
      </c>
      <c r="G125">
        <v>14500</v>
      </c>
      <c r="H125">
        <v>58000</v>
      </c>
      <c r="I125" t="s">
        <v>408</v>
      </c>
      <c r="J125" t="s">
        <v>473</v>
      </c>
    </row>
    <row r="126" spans="1:10">
      <c r="A126">
        <v>123</v>
      </c>
      <c r="B126" t="s">
        <v>97</v>
      </c>
      <c r="C126" t="s">
        <v>304</v>
      </c>
      <c r="D126">
        <v>40</v>
      </c>
      <c r="E126">
        <v>12500</v>
      </c>
      <c r="F126">
        <v>2000</v>
      </c>
      <c r="G126">
        <v>14500</v>
      </c>
      <c r="H126">
        <v>580000</v>
      </c>
      <c r="I126" t="s">
        <v>408</v>
      </c>
      <c r="J126" t="s">
        <v>473</v>
      </c>
    </row>
    <row r="127" spans="1:10">
      <c r="A127">
        <v>124</v>
      </c>
      <c r="B127" t="s">
        <v>98</v>
      </c>
      <c r="C127" t="s">
        <v>304</v>
      </c>
      <c r="D127">
        <v>4</v>
      </c>
      <c r="E127">
        <v>12500</v>
      </c>
      <c r="F127">
        <v>2000</v>
      </c>
      <c r="G127">
        <v>14500</v>
      </c>
      <c r="H127">
        <v>58000</v>
      </c>
      <c r="I127" t="s">
        <v>408</v>
      </c>
      <c r="J127" t="s">
        <v>473</v>
      </c>
    </row>
    <row r="128" spans="1:10">
      <c r="A128">
        <v>125</v>
      </c>
      <c r="B128" t="s">
        <v>99</v>
      </c>
      <c r="C128" t="s">
        <v>304</v>
      </c>
      <c r="D128">
        <v>12</v>
      </c>
      <c r="E128">
        <v>12500</v>
      </c>
      <c r="F128">
        <v>2000</v>
      </c>
      <c r="G128">
        <v>14500</v>
      </c>
      <c r="H128">
        <v>174000</v>
      </c>
      <c r="I128" t="s">
        <v>408</v>
      </c>
      <c r="J128" t="s">
        <v>473</v>
      </c>
    </row>
    <row r="129" spans="1:10">
      <c r="A129">
        <v>126</v>
      </c>
      <c r="B129" t="s">
        <v>799</v>
      </c>
      <c r="C129" t="s">
        <v>304</v>
      </c>
      <c r="D129">
        <v>4</v>
      </c>
      <c r="E129">
        <v>12500</v>
      </c>
      <c r="F129">
        <v>2000</v>
      </c>
      <c r="G129">
        <v>14500</v>
      </c>
      <c r="H129">
        <v>58000</v>
      </c>
      <c r="I129" t="s">
        <v>408</v>
      </c>
      <c r="J129" t="s">
        <v>473</v>
      </c>
    </row>
    <row r="130" spans="1:10">
      <c r="A130">
        <v>127</v>
      </c>
      <c r="B130" t="s">
        <v>100</v>
      </c>
      <c r="C130" t="s">
        <v>304</v>
      </c>
      <c r="D130">
        <v>48</v>
      </c>
      <c r="E130">
        <v>4200</v>
      </c>
      <c r="F130">
        <v>0</v>
      </c>
      <c r="G130">
        <v>4200</v>
      </c>
      <c r="H130">
        <v>201600</v>
      </c>
      <c r="I130" t="s">
        <v>417</v>
      </c>
      <c r="J130" t="s">
        <v>650</v>
      </c>
    </row>
    <row r="131" spans="1:10">
      <c r="A131">
        <v>128</v>
      </c>
      <c r="B131" t="s">
        <v>101</v>
      </c>
      <c r="C131" t="s">
        <v>317</v>
      </c>
      <c r="D131">
        <v>12</v>
      </c>
      <c r="E131">
        <v>64900</v>
      </c>
      <c r="F131">
        <v>0</v>
      </c>
      <c r="G131">
        <v>64900</v>
      </c>
      <c r="H131">
        <v>778800</v>
      </c>
      <c r="I131" t="s">
        <v>411</v>
      </c>
      <c r="J131" t="s">
        <v>474</v>
      </c>
    </row>
    <row r="132" spans="1:10">
      <c r="A132">
        <v>129</v>
      </c>
      <c r="B132" t="s">
        <v>102</v>
      </c>
      <c r="C132" t="s">
        <v>305</v>
      </c>
      <c r="D132">
        <v>600</v>
      </c>
      <c r="F132">
        <v>0</v>
      </c>
      <c r="G132">
        <v>0</v>
      </c>
      <c r="H132">
        <v>0</v>
      </c>
    </row>
    <row r="133" spans="1:10">
      <c r="A133">
        <v>130</v>
      </c>
      <c r="B133" t="s">
        <v>800</v>
      </c>
      <c r="C133" t="s">
        <v>305</v>
      </c>
      <c r="D133">
        <v>200</v>
      </c>
      <c r="E133">
        <v>5346</v>
      </c>
      <c r="F133">
        <v>0</v>
      </c>
      <c r="G133">
        <v>5346</v>
      </c>
      <c r="H133">
        <v>1069200</v>
      </c>
      <c r="I133" t="s">
        <v>980</v>
      </c>
      <c r="J133" t="s">
        <v>981</v>
      </c>
    </row>
    <row r="134" spans="1:10">
      <c r="A134">
        <v>131</v>
      </c>
      <c r="B134" t="s">
        <v>103</v>
      </c>
      <c r="C134" t="s">
        <v>305</v>
      </c>
      <c r="D134">
        <v>6</v>
      </c>
      <c r="F134">
        <v>0</v>
      </c>
      <c r="G134">
        <v>0</v>
      </c>
      <c r="H134">
        <v>0</v>
      </c>
    </row>
    <row r="135" spans="1:10">
      <c r="A135">
        <v>132</v>
      </c>
      <c r="B135" t="s">
        <v>104</v>
      </c>
      <c r="C135" t="s">
        <v>305</v>
      </c>
      <c r="D135">
        <v>8</v>
      </c>
      <c r="E135">
        <v>16500</v>
      </c>
      <c r="F135">
        <v>2640</v>
      </c>
      <c r="G135">
        <v>19140</v>
      </c>
      <c r="H135">
        <v>153120</v>
      </c>
      <c r="I135" t="s">
        <v>982</v>
      </c>
      <c r="J135" t="s">
        <v>726</v>
      </c>
    </row>
    <row r="136" spans="1:10">
      <c r="A136">
        <v>133</v>
      </c>
      <c r="B136" t="s">
        <v>105</v>
      </c>
      <c r="C136" t="s">
        <v>318</v>
      </c>
      <c r="D136">
        <v>8</v>
      </c>
      <c r="E136">
        <v>16500</v>
      </c>
      <c r="F136">
        <v>2640</v>
      </c>
      <c r="G136">
        <v>19140</v>
      </c>
      <c r="H136">
        <v>153120</v>
      </c>
      <c r="I136" t="s">
        <v>982</v>
      </c>
      <c r="J136" t="s">
        <v>726</v>
      </c>
    </row>
    <row r="137" spans="1:10">
      <c r="A137">
        <v>134</v>
      </c>
      <c r="B137" t="s">
        <v>106</v>
      </c>
      <c r="C137" t="s">
        <v>319</v>
      </c>
      <c r="D137">
        <v>10</v>
      </c>
      <c r="E137">
        <v>30564</v>
      </c>
      <c r="F137">
        <v>4890.24</v>
      </c>
      <c r="G137">
        <v>35454.239999999998</v>
      </c>
      <c r="H137">
        <v>354542.39999999997</v>
      </c>
      <c r="I137" t="s">
        <v>395</v>
      </c>
      <c r="J137" t="s">
        <v>573</v>
      </c>
    </row>
    <row r="138" spans="1:10">
      <c r="A138">
        <v>135</v>
      </c>
      <c r="B138" t="s">
        <v>107</v>
      </c>
      <c r="C138" t="s">
        <v>319</v>
      </c>
      <c r="D138">
        <v>16</v>
      </c>
      <c r="E138">
        <v>30564</v>
      </c>
      <c r="F138">
        <v>4890.24</v>
      </c>
      <c r="G138">
        <v>35454.239999999998</v>
      </c>
      <c r="H138">
        <v>567267.83999999997</v>
      </c>
      <c r="I138" t="s">
        <v>395</v>
      </c>
      <c r="J138" t="s">
        <v>573</v>
      </c>
    </row>
    <row r="139" spans="1:10">
      <c r="A139">
        <v>136</v>
      </c>
      <c r="B139" t="s">
        <v>108</v>
      </c>
      <c r="C139" t="s">
        <v>320</v>
      </c>
      <c r="D139">
        <v>100</v>
      </c>
      <c r="E139">
        <v>27500</v>
      </c>
      <c r="F139">
        <v>4400</v>
      </c>
      <c r="G139">
        <v>31900</v>
      </c>
      <c r="H139">
        <v>3190000</v>
      </c>
      <c r="I139" t="s">
        <v>529</v>
      </c>
      <c r="J139" t="s">
        <v>727</v>
      </c>
    </row>
    <row r="140" spans="1:10">
      <c r="A140">
        <v>137</v>
      </c>
      <c r="B140" t="s">
        <v>109</v>
      </c>
      <c r="C140" t="s">
        <v>305</v>
      </c>
      <c r="D140">
        <v>8</v>
      </c>
      <c r="E140">
        <v>19000</v>
      </c>
      <c r="F140">
        <v>3040</v>
      </c>
      <c r="G140">
        <v>22040</v>
      </c>
      <c r="H140">
        <v>176320</v>
      </c>
      <c r="I140" t="s">
        <v>705</v>
      </c>
      <c r="J140" t="s">
        <v>474</v>
      </c>
    </row>
    <row r="141" spans="1:10">
      <c r="A141">
        <v>138</v>
      </c>
      <c r="B141" t="s">
        <v>110</v>
      </c>
      <c r="C141" t="s">
        <v>320</v>
      </c>
      <c r="D141">
        <v>80</v>
      </c>
      <c r="E141">
        <v>27500</v>
      </c>
      <c r="F141">
        <v>4400</v>
      </c>
      <c r="G141">
        <v>31900</v>
      </c>
      <c r="H141">
        <v>2552000</v>
      </c>
      <c r="I141" t="s">
        <v>529</v>
      </c>
      <c r="J141" t="s">
        <v>727</v>
      </c>
    </row>
    <row r="142" spans="1:10">
      <c r="A142">
        <v>139</v>
      </c>
      <c r="B142" t="s">
        <v>801</v>
      </c>
      <c r="C142" t="s">
        <v>326</v>
      </c>
      <c r="D142">
        <v>10</v>
      </c>
      <c r="E142">
        <v>190000</v>
      </c>
      <c r="F142">
        <v>30400</v>
      </c>
      <c r="G142">
        <v>220400</v>
      </c>
      <c r="H142">
        <v>2204000</v>
      </c>
      <c r="I142" t="s">
        <v>983</v>
      </c>
      <c r="J142" t="s">
        <v>984</v>
      </c>
    </row>
    <row r="143" spans="1:10">
      <c r="A143">
        <v>140</v>
      </c>
      <c r="B143" t="s">
        <v>111</v>
      </c>
      <c r="C143" t="s">
        <v>305</v>
      </c>
      <c r="D143">
        <v>1200</v>
      </c>
      <c r="E143">
        <v>103</v>
      </c>
      <c r="F143">
        <v>16.48</v>
      </c>
      <c r="G143">
        <v>119.48</v>
      </c>
      <c r="H143">
        <v>143376</v>
      </c>
      <c r="I143" t="s">
        <v>705</v>
      </c>
      <c r="J143" t="s">
        <v>474</v>
      </c>
    </row>
    <row r="144" spans="1:10">
      <c r="A144">
        <v>141</v>
      </c>
      <c r="B144" t="s">
        <v>112</v>
      </c>
      <c r="C144" t="s">
        <v>305</v>
      </c>
      <c r="D144">
        <v>10</v>
      </c>
      <c r="F144">
        <v>0</v>
      </c>
      <c r="G144">
        <v>0</v>
      </c>
      <c r="H144">
        <v>0</v>
      </c>
    </row>
    <row r="145" spans="1:10">
      <c r="A145">
        <v>142</v>
      </c>
      <c r="B145" t="s">
        <v>113</v>
      </c>
      <c r="C145" t="s">
        <v>305</v>
      </c>
      <c r="D145">
        <v>5600</v>
      </c>
      <c r="E145">
        <v>1367</v>
      </c>
      <c r="F145">
        <v>0</v>
      </c>
      <c r="G145">
        <v>1367</v>
      </c>
      <c r="H145">
        <v>7655200</v>
      </c>
      <c r="I145" t="s">
        <v>364</v>
      </c>
      <c r="J145" t="s">
        <v>985</v>
      </c>
    </row>
    <row r="146" spans="1:10">
      <c r="A146">
        <v>143</v>
      </c>
      <c r="B146" t="s">
        <v>114</v>
      </c>
      <c r="C146" t="s">
        <v>305</v>
      </c>
      <c r="D146">
        <v>8</v>
      </c>
      <c r="F146">
        <v>0</v>
      </c>
      <c r="G146">
        <v>0</v>
      </c>
      <c r="H146">
        <v>0</v>
      </c>
    </row>
    <row r="147" spans="1:10">
      <c r="A147">
        <v>144</v>
      </c>
      <c r="B147" t="s">
        <v>115</v>
      </c>
      <c r="C147" t="s">
        <v>305</v>
      </c>
      <c r="D147">
        <v>200</v>
      </c>
      <c r="E147">
        <v>2489</v>
      </c>
      <c r="F147">
        <v>0</v>
      </c>
      <c r="G147">
        <v>2489</v>
      </c>
      <c r="H147">
        <v>497800</v>
      </c>
      <c r="I147" t="s">
        <v>438</v>
      </c>
      <c r="J147" t="s">
        <v>986</v>
      </c>
    </row>
    <row r="148" spans="1:10">
      <c r="A148">
        <v>145</v>
      </c>
      <c r="B148" t="s">
        <v>116</v>
      </c>
      <c r="C148" t="s">
        <v>321</v>
      </c>
      <c r="D148">
        <v>60</v>
      </c>
      <c r="E148">
        <v>61954</v>
      </c>
      <c r="F148">
        <v>0</v>
      </c>
      <c r="G148">
        <v>61954</v>
      </c>
      <c r="H148">
        <v>3717240</v>
      </c>
      <c r="I148" t="s">
        <v>417</v>
      </c>
      <c r="J148" t="s">
        <v>418</v>
      </c>
    </row>
    <row r="149" spans="1:10">
      <c r="A149">
        <v>146</v>
      </c>
      <c r="B149" t="s">
        <v>117</v>
      </c>
      <c r="C149" t="s">
        <v>316</v>
      </c>
      <c r="D149">
        <v>40</v>
      </c>
      <c r="E149">
        <v>1642</v>
      </c>
      <c r="F149">
        <v>0</v>
      </c>
      <c r="G149">
        <v>1642</v>
      </c>
      <c r="H149">
        <v>65680</v>
      </c>
      <c r="I149" t="s">
        <v>504</v>
      </c>
      <c r="J149" t="s">
        <v>420</v>
      </c>
    </row>
    <row r="150" spans="1:10">
      <c r="A150">
        <v>147</v>
      </c>
      <c r="B150" t="s">
        <v>118</v>
      </c>
      <c r="C150" t="s">
        <v>322</v>
      </c>
      <c r="D150">
        <v>120</v>
      </c>
      <c r="E150">
        <v>3283</v>
      </c>
      <c r="F150">
        <v>0</v>
      </c>
      <c r="G150">
        <v>3283</v>
      </c>
      <c r="H150">
        <v>393960</v>
      </c>
      <c r="I150" t="s">
        <v>504</v>
      </c>
      <c r="J150" t="s">
        <v>420</v>
      </c>
    </row>
    <row r="151" spans="1:10">
      <c r="A151">
        <v>148</v>
      </c>
      <c r="B151" t="s">
        <v>119</v>
      </c>
      <c r="C151" t="s">
        <v>323</v>
      </c>
      <c r="D151">
        <v>80</v>
      </c>
      <c r="E151">
        <v>38137</v>
      </c>
      <c r="F151">
        <v>0</v>
      </c>
      <c r="G151">
        <v>38137</v>
      </c>
      <c r="H151">
        <v>3050960</v>
      </c>
      <c r="I151" t="s">
        <v>504</v>
      </c>
      <c r="J151" t="s">
        <v>581</v>
      </c>
    </row>
    <row r="152" spans="1:10">
      <c r="A152">
        <v>149</v>
      </c>
      <c r="B152" t="s">
        <v>802</v>
      </c>
      <c r="C152" t="s">
        <v>305</v>
      </c>
      <c r="D152">
        <v>160</v>
      </c>
      <c r="E152">
        <v>637</v>
      </c>
      <c r="F152">
        <v>101.92</v>
      </c>
      <c r="G152">
        <v>738.92</v>
      </c>
      <c r="H152">
        <v>118227.2</v>
      </c>
      <c r="I152" t="s">
        <v>642</v>
      </c>
      <c r="J152" t="s">
        <v>439</v>
      </c>
    </row>
    <row r="153" spans="1:10">
      <c r="A153">
        <v>150</v>
      </c>
      <c r="B153" t="s">
        <v>803</v>
      </c>
      <c r="D153">
        <v>100</v>
      </c>
      <c r="F153">
        <v>0</v>
      </c>
      <c r="G153">
        <v>0</v>
      </c>
      <c r="H153">
        <v>0</v>
      </c>
      <c r="I153" t="s">
        <v>368</v>
      </c>
      <c r="J153" t="s">
        <v>476</v>
      </c>
    </row>
    <row r="154" spans="1:10">
      <c r="A154">
        <v>151</v>
      </c>
      <c r="B154" t="s">
        <v>804</v>
      </c>
      <c r="C154" t="s">
        <v>305</v>
      </c>
      <c r="D154">
        <v>200</v>
      </c>
      <c r="E154">
        <v>6160</v>
      </c>
      <c r="F154">
        <v>985.6</v>
      </c>
      <c r="G154">
        <v>7145.6</v>
      </c>
      <c r="H154">
        <v>1429120</v>
      </c>
      <c r="I154" t="s">
        <v>368</v>
      </c>
      <c r="J154" t="s">
        <v>476</v>
      </c>
    </row>
    <row r="155" spans="1:10">
      <c r="A155">
        <v>152</v>
      </c>
      <c r="B155" t="s">
        <v>805</v>
      </c>
      <c r="C155" t="s">
        <v>305</v>
      </c>
      <c r="D155">
        <v>400</v>
      </c>
      <c r="E155">
        <v>6160</v>
      </c>
      <c r="F155">
        <v>985.6</v>
      </c>
      <c r="G155">
        <v>7145.6</v>
      </c>
      <c r="H155">
        <v>2858240</v>
      </c>
      <c r="I155" t="s">
        <v>368</v>
      </c>
      <c r="J155" t="s">
        <v>476</v>
      </c>
    </row>
    <row r="156" spans="1:10">
      <c r="A156">
        <v>153</v>
      </c>
      <c r="B156" t="s">
        <v>806</v>
      </c>
      <c r="C156" t="s">
        <v>305</v>
      </c>
      <c r="D156">
        <v>200</v>
      </c>
      <c r="E156">
        <v>6160</v>
      </c>
      <c r="F156">
        <v>985.6</v>
      </c>
      <c r="G156">
        <v>7145.6</v>
      </c>
      <c r="H156">
        <v>1429120</v>
      </c>
      <c r="I156" t="s">
        <v>368</v>
      </c>
      <c r="J156" t="s">
        <v>476</v>
      </c>
    </row>
    <row r="157" spans="1:10">
      <c r="A157">
        <v>154</v>
      </c>
      <c r="B157" t="s">
        <v>120</v>
      </c>
      <c r="C157" t="s">
        <v>305</v>
      </c>
      <c r="D157">
        <v>200</v>
      </c>
      <c r="F157">
        <v>0</v>
      </c>
      <c r="G157">
        <v>0</v>
      </c>
      <c r="H157">
        <v>0</v>
      </c>
    </row>
    <row r="158" spans="1:10">
      <c r="A158">
        <v>155</v>
      </c>
      <c r="B158" t="s">
        <v>121</v>
      </c>
      <c r="C158" t="s">
        <v>22</v>
      </c>
      <c r="D158">
        <v>4</v>
      </c>
      <c r="F158">
        <v>0</v>
      </c>
      <c r="G158">
        <v>0</v>
      </c>
      <c r="H158">
        <v>0</v>
      </c>
    </row>
    <row r="159" spans="1:10">
      <c r="A159">
        <v>156</v>
      </c>
      <c r="B159" t="s">
        <v>122</v>
      </c>
      <c r="C159" t="s">
        <v>324</v>
      </c>
      <c r="D159">
        <v>200</v>
      </c>
      <c r="F159">
        <v>0</v>
      </c>
      <c r="G159">
        <v>0</v>
      </c>
      <c r="H159">
        <v>0</v>
      </c>
    </row>
    <row r="160" spans="1:10">
      <c r="A160">
        <v>157</v>
      </c>
      <c r="B160" t="s">
        <v>123</v>
      </c>
      <c r="C160" t="s">
        <v>305</v>
      </c>
      <c r="D160">
        <v>48</v>
      </c>
      <c r="F160">
        <v>0</v>
      </c>
      <c r="G160">
        <v>0</v>
      </c>
      <c r="H160">
        <v>0</v>
      </c>
    </row>
    <row r="161" spans="1:10">
      <c r="A161">
        <v>158</v>
      </c>
      <c r="B161" t="s">
        <v>124</v>
      </c>
      <c r="C161" t="s">
        <v>305</v>
      </c>
      <c r="D161">
        <v>48</v>
      </c>
      <c r="F161">
        <v>0</v>
      </c>
      <c r="G161">
        <v>0</v>
      </c>
      <c r="H161">
        <v>0</v>
      </c>
    </row>
    <row r="162" spans="1:10">
      <c r="A162">
        <v>159</v>
      </c>
      <c r="B162" t="s">
        <v>125</v>
      </c>
      <c r="C162" t="s">
        <v>305</v>
      </c>
      <c r="D162">
        <v>40</v>
      </c>
      <c r="E162">
        <v>1020</v>
      </c>
      <c r="F162">
        <v>0</v>
      </c>
      <c r="G162">
        <v>1020</v>
      </c>
      <c r="H162">
        <v>40800</v>
      </c>
      <c r="I162" t="s">
        <v>433</v>
      </c>
      <c r="J162" t="s">
        <v>653</v>
      </c>
    </row>
    <row r="163" spans="1:10">
      <c r="A163">
        <v>160</v>
      </c>
      <c r="B163" t="s">
        <v>126</v>
      </c>
      <c r="C163" t="s">
        <v>305</v>
      </c>
      <c r="D163">
        <v>250</v>
      </c>
      <c r="E163">
        <v>1020</v>
      </c>
      <c r="F163">
        <v>0</v>
      </c>
      <c r="G163">
        <v>1020</v>
      </c>
      <c r="H163">
        <v>255000</v>
      </c>
      <c r="I163" t="s">
        <v>433</v>
      </c>
      <c r="J163" t="s">
        <v>653</v>
      </c>
    </row>
    <row r="164" spans="1:10">
      <c r="A164">
        <v>161</v>
      </c>
      <c r="B164" t="s">
        <v>127</v>
      </c>
      <c r="C164" t="s">
        <v>325</v>
      </c>
      <c r="D164">
        <v>4</v>
      </c>
      <c r="E164">
        <v>6655</v>
      </c>
      <c r="F164">
        <v>1064.8</v>
      </c>
      <c r="G164">
        <v>7719.8</v>
      </c>
      <c r="H164">
        <v>30879.200000000001</v>
      </c>
      <c r="I164" t="s">
        <v>732</v>
      </c>
      <c r="J164" t="s">
        <v>733</v>
      </c>
    </row>
    <row r="165" spans="1:10">
      <c r="A165">
        <v>162</v>
      </c>
      <c r="B165" t="s">
        <v>128</v>
      </c>
      <c r="C165" t="s">
        <v>305</v>
      </c>
      <c r="D165">
        <v>30</v>
      </c>
      <c r="E165">
        <v>17454</v>
      </c>
      <c r="F165">
        <v>0</v>
      </c>
      <c r="G165">
        <v>17454</v>
      </c>
      <c r="H165">
        <v>523620</v>
      </c>
      <c r="I165" t="s">
        <v>987</v>
      </c>
      <c r="J165" t="s">
        <v>474</v>
      </c>
    </row>
    <row r="166" spans="1:10">
      <c r="A166">
        <v>163</v>
      </c>
      <c r="B166" t="s">
        <v>129</v>
      </c>
      <c r="C166" t="s">
        <v>305</v>
      </c>
      <c r="D166">
        <v>200</v>
      </c>
      <c r="E166">
        <v>7681</v>
      </c>
      <c r="F166">
        <v>1228.96</v>
      </c>
      <c r="G166">
        <v>8909.9599999999991</v>
      </c>
      <c r="H166">
        <v>1781991.9999999998</v>
      </c>
      <c r="I166" t="s">
        <v>535</v>
      </c>
      <c r="J166" t="s">
        <v>731</v>
      </c>
    </row>
    <row r="167" spans="1:10">
      <c r="A167">
        <v>164</v>
      </c>
      <c r="B167" t="s">
        <v>130</v>
      </c>
      <c r="C167" t="s">
        <v>305</v>
      </c>
      <c r="D167">
        <v>6000</v>
      </c>
      <c r="E167">
        <v>121</v>
      </c>
      <c r="F167">
        <v>19.36</v>
      </c>
      <c r="G167">
        <v>140.36000000000001</v>
      </c>
      <c r="H167">
        <v>842160.00000000012</v>
      </c>
      <c r="I167" t="s">
        <v>705</v>
      </c>
      <c r="J167" t="s">
        <v>474</v>
      </c>
    </row>
    <row r="168" spans="1:10">
      <c r="A168">
        <v>165</v>
      </c>
      <c r="B168" t="s">
        <v>131</v>
      </c>
      <c r="C168" t="s">
        <v>326</v>
      </c>
      <c r="D168">
        <v>40</v>
      </c>
      <c r="F168">
        <v>0</v>
      </c>
      <c r="G168">
        <v>0</v>
      </c>
      <c r="H168">
        <v>0</v>
      </c>
    </row>
    <row r="169" spans="1:10">
      <c r="A169">
        <v>166</v>
      </c>
      <c r="B169" t="s">
        <v>132</v>
      </c>
      <c r="C169" t="s">
        <v>327</v>
      </c>
      <c r="D169">
        <v>120</v>
      </c>
      <c r="F169">
        <v>0</v>
      </c>
      <c r="G169">
        <v>0</v>
      </c>
      <c r="H169">
        <v>0</v>
      </c>
    </row>
    <row r="170" spans="1:10">
      <c r="A170">
        <v>167</v>
      </c>
      <c r="B170" t="s">
        <v>133</v>
      </c>
      <c r="C170" t="s">
        <v>328</v>
      </c>
      <c r="D170">
        <v>20</v>
      </c>
      <c r="F170">
        <v>0</v>
      </c>
      <c r="G170">
        <v>0</v>
      </c>
      <c r="H170">
        <v>0</v>
      </c>
    </row>
    <row r="171" spans="1:10">
      <c r="A171">
        <v>168</v>
      </c>
      <c r="B171" t="s">
        <v>134</v>
      </c>
      <c r="C171" t="s">
        <v>329</v>
      </c>
      <c r="D171">
        <v>40</v>
      </c>
      <c r="F171">
        <v>0</v>
      </c>
      <c r="G171">
        <v>0</v>
      </c>
      <c r="H171">
        <v>0</v>
      </c>
    </row>
    <row r="172" spans="1:10">
      <c r="A172">
        <v>169</v>
      </c>
      <c r="B172" t="s">
        <v>134</v>
      </c>
      <c r="C172" t="s">
        <v>330</v>
      </c>
      <c r="D172">
        <v>40</v>
      </c>
      <c r="F172">
        <v>0</v>
      </c>
      <c r="G172">
        <v>0</v>
      </c>
      <c r="H172">
        <v>0</v>
      </c>
    </row>
    <row r="173" spans="1:10">
      <c r="A173">
        <v>170</v>
      </c>
      <c r="B173" t="s">
        <v>135</v>
      </c>
      <c r="C173" t="s">
        <v>900</v>
      </c>
      <c r="D173">
        <v>40</v>
      </c>
      <c r="E173">
        <v>2728</v>
      </c>
      <c r="F173">
        <v>0</v>
      </c>
      <c r="G173">
        <v>2728</v>
      </c>
      <c r="H173">
        <v>109120</v>
      </c>
      <c r="I173" t="s">
        <v>642</v>
      </c>
      <c r="J173" t="s">
        <v>425</v>
      </c>
    </row>
    <row r="174" spans="1:10">
      <c r="A174">
        <v>171</v>
      </c>
      <c r="B174" t="s">
        <v>136</v>
      </c>
      <c r="C174" t="s">
        <v>897</v>
      </c>
      <c r="D174">
        <v>4</v>
      </c>
      <c r="E174">
        <v>18300</v>
      </c>
      <c r="F174">
        <v>0</v>
      </c>
      <c r="G174">
        <v>18300</v>
      </c>
      <c r="H174">
        <v>73200</v>
      </c>
      <c r="I174" t="s">
        <v>411</v>
      </c>
      <c r="J174" t="s">
        <v>426</v>
      </c>
    </row>
    <row r="175" spans="1:10">
      <c r="A175">
        <v>172</v>
      </c>
      <c r="B175" t="s">
        <v>137</v>
      </c>
      <c r="C175" t="s">
        <v>332</v>
      </c>
      <c r="D175">
        <v>240</v>
      </c>
      <c r="E175">
        <v>3300</v>
      </c>
      <c r="F175">
        <v>528</v>
      </c>
      <c r="G175">
        <v>3828</v>
      </c>
      <c r="H175">
        <v>918720</v>
      </c>
      <c r="I175" t="s">
        <v>982</v>
      </c>
      <c r="J175" t="s">
        <v>474</v>
      </c>
    </row>
    <row r="176" spans="1:10">
      <c r="A176">
        <v>173</v>
      </c>
      <c r="B176" t="s">
        <v>138</v>
      </c>
      <c r="C176" t="s">
        <v>333</v>
      </c>
      <c r="D176">
        <v>24</v>
      </c>
      <c r="E176">
        <v>8800</v>
      </c>
      <c r="F176">
        <v>1408</v>
      </c>
      <c r="G176">
        <v>10208</v>
      </c>
      <c r="H176">
        <v>244992</v>
      </c>
      <c r="I176" t="s">
        <v>988</v>
      </c>
      <c r="J176" t="s">
        <v>989</v>
      </c>
    </row>
    <row r="177" spans="1:10">
      <c r="A177">
        <v>174</v>
      </c>
      <c r="B177" t="s">
        <v>139</v>
      </c>
      <c r="C177" t="s">
        <v>333</v>
      </c>
      <c r="D177">
        <v>800</v>
      </c>
      <c r="E177">
        <v>8800</v>
      </c>
      <c r="F177">
        <v>1408</v>
      </c>
      <c r="G177">
        <v>10208</v>
      </c>
      <c r="H177">
        <v>8166400</v>
      </c>
      <c r="I177" t="s">
        <v>988</v>
      </c>
      <c r="J177" t="s">
        <v>989</v>
      </c>
    </row>
    <row r="178" spans="1:10">
      <c r="A178">
        <v>175</v>
      </c>
      <c r="B178" t="s">
        <v>140</v>
      </c>
      <c r="C178" t="s">
        <v>333</v>
      </c>
      <c r="D178">
        <v>800</v>
      </c>
      <c r="E178">
        <v>8800</v>
      </c>
      <c r="F178">
        <v>1408</v>
      </c>
      <c r="G178">
        <v>10208</v>
      </c>
      <c r="H178">
        <v>8166400</v>
      </c>
      <c r="I178" t="s">
        <v>988</v>
      </c>
      <c r="J178" t="s">
        <v>989</v>
      </c>
    </row>
    <row r="179" spans="1:10">
      <c r="A179">
        <v>176</v>
      </c>
      <c r="B179" t="s">
        <v>141</v>
      </c>
      <c r="C179" t="s">
        <v>333</v>
      </c>
      <c r="D179">
        <v>40</v>
      </c>
      <c r="E179">
        <v>8800</v>
      </c>
      <c r="F179">
        <v>1408</v>
      </c>
      <c r="G179">
        <v>10208</v>
      </c>
      <c r="H179">
        <v>408320</v>
      </c>
      <c r="I179" t="s">
        <v>988</v>
      </c>
      <c r="J179" t="s">
        <v>989</v>
      </c>
    </row>
    <row r="180" spans="1:10">
      <c r="A180">
        <v>177</v>
      </c>
      <c r="B180" t="s">
        <v>142</v>
      </c>
      <c r="C180" t="s">
        <v>333</v>
      </c>
      <c r="D180">
        <v>60</v>
      </c>
      <c r="E180">
        <v>26980</v>
      </c>
      <c r="F180">
        <v>4316.8</v>
      </c>
      <c r="G180">
        <v>31296.799999999999</v>
      </c>
      <c r="H180">
        <v>1877808</v>
      </c>
      <c r="I180" t="s">
        <v>968</v>
      </c>
      <c r="J180" t="s">
        <v>990</v>
      </c>
    </row>
    <row r="181" spans="1:10">
      <c r="A181">
        <v>178</v>
      </c>
      <c r="B181" t="s">
        <v>143</v>
      </c>
      <c r="C181" t="s">
        <v>333</v>
      </c>
      <c r="D181">
        <v>60</v>
      </c>
      <c r="E181">
        <v>26980</v>
      </c>
      <c r="F181">
        <v>4316.8</v>
      </c>
      <c r="G181">
        <v>31296.799999999999</v>
      </c>
      <c r="H181">
        <v>1877808</v>
      </c>
      <c r="I181" t="s">
        <v>968</v>
      </c>
      <c r="J181" t="s">
        <v>990</v>
      </c>
    </row>
    <row r="182" spans="1:10">
      <c r="A182">
        <v>179</v>
      </c>
      <c r="B182" t="s">
        <v>144</v>
      </c>
      <c r="C182" t="s">
        <v>333</v>
      </c>
      <c r="D182">
        <v>80</v>
      </c>
      <c r="E182">
        <v>26980</v>
      </c>
      <c r="F182">
        <v>4316.8</v>
      </c>
      <c r="G182">
        <v>31296.799999999999</v>
      </c>
      <c r="H182">
        <v>2503744</v>
      </c>
      <c r="I182" t="s">
        <v>968</v>
      </c>
      <c r="J182" t="s">
        <v>990</v>
      </c>
    </row>
    <row r="183" spans="1:10">
      <c r="A183">
        <v>180</v>
      </c>
      <c r="B183" t="s">
        <v>145</v>
      </c>
      <c r="C183" t="s">
        <v>333</v>
      </c>
      <c r="D183">
        <v>24</v>
      </c>
      <c r="E183">
        <v>0</v>
      </c>
      <c r="F183">
        <v>0</v>
      </c>
      <c r="G183">
        <v>0</v>
      </c>
      <c r="H183">
        <v>0</v>
      </c>
      <c r="J183" t="s">
        <v>990</v>
      </c>
    </row>
    <row r="184" spans="1:10">
      <c r="A184">
        <v>181</v>
      </c>
      <c r="B184" t="s">
        <v>146</v>
      </c>
      <c r="C184" t="s">
        <v>333</v>
      </c>
      <c r="D184">
        <v>12</v>
      </c>
      <c r="E184">
        <v>11281</v>
      </c>
      <c r="F184">
        <v>1804.96</v>
      </c>
      <c r="G184">
        <v>13085.96</v>
      </c>
      <c r="H184">
        <v>157031.51999999999</v>
      </c>
      <c r="I184" t="s">
        <v>480</v>
      </c>
      <c r="J184" t="s">
        <v>597</v>
      </c>
    </row>
    <row r="185" spans="1:10">
      <c r="A185">
        <v>182</v>
      </c>
      <c r="B185" t="s">
        <v>147</v>
      </c>
      <c r="C185" t="s">
        <v>333</v>
      </c>
      <c r="D185">
        <v>12</v>
      </c>
      <c r="E185">
        <v>11281</v>
      </c>
      <c r="F185">
        <v>1804.96</v>
      </c>
      <c r="G185">
        <v>13085.96</v>
      </c>
      <c r="H185">
        <v>157031.51999999999</v>
      </c>
      <c r="I185" t="s">
        <v>480</v>
      </c>
      <c r="J185" t="s">
        <v>597</v>
      </c>
    </row>
    <row r="186" spans="1:10">
      <c r="A186">
        <v>183</v>
      </c>
      <c r="B186" t="s">
        <v>148</v>
      </c>
      <c r="C186" t="s">
        <v>333</v>
      </c>
      <c r="D186">
        <v>20</v>
      </c>
      <c r="E186">
        <v>11281</v>
      </c>
      <c r="F186">
        <v>1804.96</v>
      </c>
      <c r="G186">
        <v>13085.96</v>
      </c>
      <c r="H186">
        <v>261719.19999999998</v>
      </c>
      <c r="I186" t="s">
        <v>480</v>
      </c>
      <c r="J186" t="s">
        <v>597</v>
      </c>
    </row>
    <row r="187" spans="1:10">
      <c r="A187">
        <v>184</v>
      </c>
      <c r="B187" t="s">
        <v>149</v>
      </c>
      <c r="C187" t="s">
        <v>305</v>
      </c>
      <c r="D187">
        <v>300</v>
      </c>
      <c r="E187">
        <v>4189</v>
      </c>
      <c r="F187">
        <v>670.24</v>
      </c>
      <c r="G187">
        <v>4859.24</v>
      </c>
      <c r="H187">
        <v>1457772</v>
      </c>
      <c r="I187" t="s">
        <v>480</v>
      </c>
      <c r="J187" t="s">
        <v>474</v>
      </c>
    </row>
    <row r="188" spans="1:10">
      <c r="A188">
        <v>185</v>
      </c>
      <c r="B188" t="s">
        <v>150</v>
      </c>
      <c r="C188" t="s">
        <v>305</v>
      </c>
      <c r="D188">
        <v>120</v>
      </c>
      <c r="E188">
        <v>2739</v>
      </c>
      <c r="F188">
        <v>438.24</v>
      </c>
      <c r="G188">
        <v>3177.24</v>
      </c>
      <c r="H188">
        <v>381268.8</v>
      </c>
      <c r="I188" t="s">
        <v>642</v>
      </c>
      <c r="J188" t="s">
        <v>474</v>
      </c>
    </row>
    <row r="189" spans="1:10">
      <c r="A189">
        <v>186</v>
      </c>
      <c r="B189" t="s">
        <v>151</v>
      </c>
      <c r="C189" t="s">
        <v>305</v>
      </c>
      <c r="D189">
        <v>200</v>
      </c>
      <c r="E189">
        <v>1804</v>
      </c>
      <c r="F189">
        <v>288.64</v>
      </c>
      <c r="G189">
        <v>2092.64</v>
      </c>
      <c r="H189">
        <v>418528</v>
      </c>
      <c r="I189" t="s">
        <v>642</v>
      </c>
      <c r="J189" t="s">
        <v>474</v>
      </c>
    </row>
    <row r="190" spans="1:10">
      <c r="A190">
        <v>187</v>
      </c>
      <c r="B190" t="s">
        <v>807</v>
      </c>
      <c r="C190" t="s">
        <v>305</v>
      </c>
      <c r="D190">
        <v>4</v>
      </c>
      <c r="E190">
        <v>2827</v>
      </c>
      <c r="F190">
        <v>452.32</v>
      </c>
      <c r="G190">
        <v>3279.32</v>
      </c>
      <c r="H190">
        <v>13117.28</v>
      </c>
      <c r="I190" t="s">
        <v>486</v>
      </c>
      <c r="J190" t="s">
        <v>432</v>
      </c>
    </row>
    <row r="191" spans="1:10">
      <c r="A191">
        <v>188</v>
      </c>
      <c r="B191" t="s">
        <v>808</v>
      </c>
      <c r="C191" t="s">
        <v>305</v>
      </c>
      <c r="D191">
        <v>4</v>
      </c>
      <c r="F191">
        <v>0</v>
      </c>
      <c r="G191">
        <v>0</v>
      </c>
      <c r="H191">
        <v>0</v>
      </c>
    </row>
    <row r="192" spans="1:10">
      <c r="A192">
        <v>189</v>
      </c>
      <c r="B192" t="s">
        <v>809</v>
      </c>
      <c r="C192" t="s">
        <v>305</v>
      </c>
      <c r="D192">
        <v>4</v>
      </c>
      <c r="E192">
        <v>2827</v>
      </c>
      <c r="F192">
        <v>452.32</v>
      </c>
      <c r="G192">
        <v>3279.32</v>
      </c>
      <c r="H192">
        <v>13117.28</v>
      </c>
      <c r="I192" t="s">
        <v>486</v>
      </c>
      <c r="J192" t="s">
        <v>432</v>
      </c>
    </row>
    <row r="193" spans="1:10">
      <c r="A193">
        <v>190</v>
      </c>
      <c r="B193" t="s">
        <v>152</v>
      </c>
      <c r="C193" t="s">
        <v>305</v>
      </c>
      <c r="D193">
        <v>8</v>
      </c>
      <c r="E193">
        <v>2827</v>
      </c>
      <c r="F193">
        <v>452.32</v>
      </c>
      <c r="G193">
        <v>3279.32</v>
      </c>
      <c r="H193">
        <v>26234.560000000001</v>
      </c>
      <c r="I193" t="s">
        <v>486</v>
      </c>
      <c r="J193" t="s">
        <v>432</v>
      </c>
    </row>
    <row r="194" spans="1:10">
      <c r="A194">
        <v>191</v>
      </c>
      <c r="B194" t="s">
        <v>153</v>
      </c>
      <c r="C194" t="s">
        <v>305</v>
      </c>
      <c r="D194">
        <v>8</v>
      </c>
      <c r="F194">
        <v>0</v>
      </c>
      <c r="G194">
        <v>0</v>
      </c>
      <c r="H194">
        <v>0</v>
      </c>
    </row>
    <row r="195" spans="1:10">
      <c r="A195">
        <v>192</v>
      </c>
      <c r="B195" t="s">
        <v>154</v>
      </c>
      <c r="C195" t="s">
        <v>305</v>
      </c>
      <c r="D195">
        <v>8</v>
      </c>
      <c r="F195">
        <v>0</v>
      </c>
      <c r="G195">
        <v>0</v>
      </c>
      <c r="H195">
        <v>0</v>
      </c>
    </row>
    <row r="196" spans="1:10">
      <c r="A196">
        <v>193</v>
      </c>
      <c r="B196" t="s">
        <v>810</v>
      </c>
      <c r="C196" t="s">
        <v>315</v>
      </c>
      <c r="D196">
        <v>4</v>
      </c>
      <c r="F196">
        <v>0</v>
      </c>
      <c r="G196">
        <v>0</v>
      </c>
      <c r="H196">
        <v>0</v>
      </c>
    </row>
    <row r="197" spans="1:10">
      <c r="A197">
        <v>194</v>
      </c>
      <c r="B197" t="s">
        <v>155</v>
      </c>
      <c r="C197" t="s">
        <v>305</v>
      </c>
      <c r="D197">
        <v>1600</v>
      </c>
      <c r="E197">
        <v>3520</v>
      </c>
      <c r="F197">
        <v>563.20000000000005</v>
      </c>
      <c r="G197">
        <v>4083.2</v>
      </c>
      <c r="H197">
        <v>6533120</v>
      </c>
      <c r="I197" t="s">
        <v>991</v>
      </c>
      <c r="J197" t="s">
        <v>506</v>
      </c>
    </row>
    <row r="198" spans="1:10">
      <c r="A198">
        <v>195</v>
      </c>
      <c r="B198" t="s">
        <v>156</v>
      </c>
      <c r="C198" t="s">
        <v>305</v>
      </c>
      <c r="D198">
        <v>200</v>
      </c>
      <c r="E198">
        <v>2680</v>
      </c>
      <c r="F198">
        <v>428.8</v>
      </c>
      <c r="G198">
        <v>3108.8</v>
      </c>
      <c r="H198">
        <v>621760</v>
      </c>
      <c r="I198" t="s">
        <v>992</v>
      </c>
      <c r="J198" t="s">
        <v>435</v>
      </c>
    </row>
    <row r="199" spans="1:10">
      <c r="A199">
        <v>196</v>
      </c>
      <c r="B199" t="s">
        <v>157</v>
      </c>
      <c r="C199" t="s">
        <v>305</v>
      </c>
      <c r="D199">
        <v>160</v>
      </c>
      <c r="E199">
        <v>2680</v>
      </c>
      <c r="F199">
        <v>428.8</v>
      </c>
      <c r="G199">
        <v>3108.8</v>
      </c>
      <c r="H199">
        <v>497408</v>
      </c>
      <c r="I199" t="s">
        <v>992</v>
      </c>
      <c r="J199" t="s">
        <v>435</v>
      </c>
    </row>
    <row r="200" spans="1:10">
      <c r="A200">
        <v>197</v>
      </c>
      <c r="B200" t="s">
        <v>811</v>
      </c>
      <c r="C200" t="s">
        <v>305</v>
      </c>
      <c r="D200">
        <v>4</v>
      </c>
      <c r="F200">
        <v>0</v>
      </c>
      <c r="G200">
        <v>0</v>
      </c>
      <c r="H200">
        <v>0</v>
      </c>
    </row>
    <row r="201" spans="1:10">
      <c r="A201">
        <v>198</v>
      </c>
      <c r="B201" t="s">
        <v>158</v>
      </c>
      <c r="C201" t="s">
        <v>305</v>
      </c>
      <c r="D201">
        <v>8</v>
      </c>
      <c r="F201">
        <v>0</v>
      </c>
      <c r="G201">
        <v>0</v>
      </c>
      <c r="H201">
        <v>0</v>
      </c>
    </row>
    <row r="202" spans="1:10">
      <c r="A202">
        <v>199</v>
      </c>
      <c r="B202" t="s">
        <v>812</v>
      </c>
      <c r="C202" t="s">
        <v>335</v>
      </c>
      <c r="D202">
        <v>1000</v>
      </c>
      <c r="F202">
        <v>0</v>
      </c>
      <c r="G202">
        <v>0</v>
      </c>
      <c r="H202">
        <v>0</v>
      </c>
    </row>
    <row r="203" spans="1:10">
      <c r="A203">
        <v>200</v>
      </c>
      <c r="B203" t="s">
        <v>813</v>
      </c>
      <c r="C203" t="s">
        <v>335</v>
      </c>
      <c r="D203">
        <v>1000</v>
      </c>
      <c r="F203">
        <v>0</v>
      </c>
      <c r="G203">
        <v>0</v>
      </c>
      <c r="H203">
        <v>0</v>
      </c>
    </row>
    <row r="204" spans="1:10">
      <c r="A204">
        <v>201</v>
      </c>
      <c r="B204" t="s">
        <v>814</v>
      </c>
      <c r="C204" t="s">
        <v>334</v>
      </c>
      <c r="D204">
        <v>40</v>
      </c>
      <c r="F204">
        <v>0</v>
      </c>
      <c r="G204">
        <v>0</v>
      </c>
      <c r="H204">
        <v>0</v>
      </c>
    </row>
    <row r="205" spans="1:10">
      <c r="A205">
        <v>202</v>
      </c>
      <c r="B205" t="s">
        <v>159</v>
      </c>
      <c r="C205" t="s">
        <v>334</v>
      </c>
      <c r="D205">
        <v>80</v>
      </c>
      <c r="F205">
        <v>0</v>
      </c>
      <c r="G205">
        <v>0</v>
      </c>
      <c r="H205">
        <v>0</v>
      </c>
    </row>
    <row r="206" spans="1:10">
      <c r="A206">
        <v>203</v>
      </c>
      <c r="B206" t="s">
        <v>161</v>
      </c>
      <c r="C206" t="s">
        <v>305</v>
      </c>
      <c r="D206">
        <v>800</v>
      </c>
      <c r="E206">
        <v>99</v>
      </c>
      <c r="F206">
        <v>15.84</v>
      </c>
      <c r="G206">
        <v>114.84</v>
      </c>
      <c r="H206">
        <v>91872</v>
      </c>
      <c r="I206" t="s">
        <v>968</v>
      </c>
      <c r="J206" t="s">
        <v>993</v>
      </c>
    </row>
    <row r="207" spans="1:10">
      <c r="A207">
        <v>204</v>
      </c>
      <c r="B207" t="s">
        <v>815</v>
      </c>
      <c r="C207" t="s">
        <v>305</v>
      </c>
      <c r="D207">
        <v>2000</v>
      </c>
      <c r="E207">
        <v>473</v>
      </c>
      <c r="F207">
        <v>75.680000000000007</v>
      </c>
      <c r="G207">
        <v>548.68000000000006</v>
      </c>
      <c r="H207">
        <v>1097360.0000000002</v>
      </c>
      <c r="I207" t="s">
        <v>524</v>
      </c>
      <c r="J207" t="s">
        <v>994</v>
      </c>
    </row>
    <row r="208" spans="1:10">
      <c r="A208">
        <v>205</v>
      </c>
      <c r="B208" t="s">
        <v>162</v>
      </c>
      <c r="C208" t="s">
        <v>305</v>
      </c>
      <c r="D208">
        <v>4000</v>
      </c>
      <c r="E208">
        <v>200</v>
      </c>
      <c r="F208">
        <v>32</v>
      </c>
      <c r="G208">
        <v>232</v>
      </c>
      <c r="H208">
        <v>928000</v>
      </c>
      <c r="I208" t="s">
        <v>968</v>
      </c>
      <c r="J208" t="s">
        <v>993</v>
      </c>
    </row>
    <row r="209" spans="1:10">
      <c r="A209">
        <v>206</v>
      </c>
      <c r="B209" t="s">
        <v>163</v>
      </c>
      <c r="C209" t="s">
        <v>305</v>
      </c>
      <c r="D209">
        <v>40000</v>
      </c>
      <c r="E209">
        <v>154</v>
      </c>
      <c r="F209">
        <v>24.64</v>
      </c>
      <c r="G209">
        <v>178.64</v>
      </c>
      <c r="H209">
        <v>7145599.9999999991</v>
      </c>
      <c r="I209" t="s">
        <v>968</v>
      </c>
      <c r="J209" t="s">
        <v>993</v>
      </c>
    </row>
    <row r="210" spans="1:10">
      <c r="A210">
        <v>207</v>
      </c>
      <c r="B210" t="s">
        <v>164</v>
      </c>
      <c r="C210" t="s">
        <v>305</v>
      </c>
      <c r="D210">
        <v>20000</v>
      </c>
      <c r="E210">
        <v>0</v>
      </c>
      <c r="F210">
        <v>0</v>
      </c>
      <c r="G210">
        <v>0</v>
      </c>
      <c r="H210">
        <v>0</v>
      </c>
      <c r="I210" t="s">
        <v>968</v>
      </c>
      <c r="J210" t="s">
        <v>993</v>
      </c>
    </row>
    <row r="211" spans="1:10">
      <c r="A211">
        <v>208</v>
      </c>
      <c r="B211" t="s">
        <v>165</v>
      </c>
      <c r="C211" t="s">
        <v>305</v>
      </c>
      <c r="D211">
        <v>20000</v>
      </c>
      <c r="E211">
        <v>93</v>
      </c>
      <c r="F211">
        <v>14.88</v>
      </c>
      <c r="G211">
        <v>107.88</v>
      </c>
      <c r="H211">
        <v>2157600</v>
      </c>
      <c r="I211" t="s">
        <v>968</v>
      </c>
      <c r="J211" t="s">
        <v>993</v>
      </c>
    </row>
    <row r="212" spans="1:10">
      <c r="A212">
        <v>209</v>
      </c>
      <c r="B212" t="s">
        <v>166</v>
      </c>
      <c r="C212" t="s">
        <v>305</v>
      </c>
      <c r="D212">
        <v>32000</v>
      </c>
      <c r="E212">
        <v>100</v>
      </c>
      <c r="F212">
        <v>16</v>
      </c>
      <c r="G212">
        <v>116</v>
      </c>
      <c r="H212">
        <v>3712000</v>
      </c>
      <c r="I212" t="s">
        <v>968</v>
      </c>
      <c r="J212" t="s">
        <v>993</v>
      </c>
    </row>
    <row r="213" spans="1:10">
      <c r="A213">
        <v>210</v>
      </c>
      <c r="B213" t="s">
        <v>167</v>
      </c>
      <c r="C213" t="s">
        <v>305</v>
      </c>
      <c r="D213">
        <v>200</v>
      </c>
      <c r="E213">
        <v>439</v>
      </c>
      <c r="F213">
        <v>70.239999999999995</v>
      </c>
      <c r="G213">
        <v>509.24</v>
      </c>
      <c r="H213">
        <v>101848</v>
      </c>
      <c r="I213" t="s">
        <v>968</v>
      </c>
      <c r="J213" t="s">
        <v>993</v>
      </c>
    </row>
    <row r="214" spans="1:10">
      <c r="A214">
        <v>211</v>
      </c>
      <c r="B214" t="s">
        <v>168</v>
      </c>
      <c r="C214" t="s">
        <v>336</v>
      </c>
      <c r="D214">
        <v>4</v>
      </c>
      <c r="E214">
        <v>36235</v>
      </c>
      <c r="F214">
        <v>5797.6</v>
      </c>
      <c r="G214">
        <v>42032.6</v>
      </c>
      <c r="H214">
        <v>168130.4</v>
      </c>
      <c r="I214" t="s">
        <v>734</v>
      </c>
      <c r="J214" t="s">
        <v>474</v>
      </c>
    </row>
    <row r="215" spans="1:10">
      <c r="A215">
        <v>212</v>
      </c>
      <c r="B215" t="s">
        <v>171</v>
      </c>
      <c r="C215" t="s">
        <v>305</v>
      </c>
      <c r="D215">
        <v>10</v>
      </c>
      <c r="E215">
        <v>36300</v>
      </c>
      <c r="F215">
        <v>5808</v>
      </c>
      <c r="G215">
        <v>42108</v>
      </c>
      <c r="H215">
        <v>421080</v>
      </c>
      <c r="I215" t="s">
        <v>524</v>
      </c>
      <c r="J215" t="s">
        <v>735</v>
      </c>
    </row>
    <row r="216" spans="1:10">
      <c r="A216">
        <v>213</v>
      </c>
      <c r="B216" t="s">
        <v>170</v>
      </c>
      <c r="C216" t="s">
        <v>305</v>
      </c>
      <c r="D216">
        <v>10</v>
      </c>
      <c r="E216">
        <v>32399</v>
      </c>
      <c r="F216">
        <v>5183.84</v>
      </c>
      <c r="G216">
        <v>37582.839999999997</v>
      </c>
      <c r="H216">
        <v>375828.39999999997</v>
      </c>
      <c r="I216" t="s">
        <v>524</v>
      </c>
      <c r="J216" t="s">
        <v>735</v>
      </c>
    </row>
    <row r="217" spans="1:10">
      <c r="A217">
        <v>214</v>
      </c>
      <c r="B217" t="s">
        <v>169</v>
      </c>
      <c r="C217" t="s">
        <v>305</v>
      </c>
      <c r="D217">
        <v>10</v>
      </c>
      <c r="F217">
        <v>0</v>
      </c>
      <c r="G217">
        <v>0</v>
      </c>
      <c r="H217">
        <v>0</v>
      </c>
    </row>
    <row r="218" spans="1:10">
      <c r="A218">
        <v>215</v>
      </c>
      <c r="B218" t="s">
        <v>172</v>
      </c>
      <c r="C218" t="s">
        <v>337</v>
      </c>
      <c r="D218">
        <v>120</v>
      </c>
      <c r="E218">
        <v>1093</v>
      </c>
      <c r="F218">
        <v>174.88</v>
      </c>
      <c r="G218">
        <v>1267.8800000000001</v>
      </c>
      <c r="H218">
        <v>152145.60000000001</v>
      </c>
      <c r="I218" t="s">
        <v>642</v>
      </c>
      <c r="J218" t="s">
        <v>439</v>
      </c>
    </row>
    <row r="219" spans="1:10">
      <c r="A219">
        <v>216</v>
      </c>
      <c r="B219" t="s">
        <v>174</v>
      </c>
      <c r="C219" t="s">
        <v>338</v>
      </c>
      <c r="D219">
        <v>12</v>
      </c>
      <c r="E219">
        <v>19143</v>
      </c>
      <c r="F219">
        <v>3062.88</v>
      </c>
      <c r="G219">
        <v>22205.88</v>
      </c>
      <c r="H219">
        <v>266470.56</v>
      </c>
      <c r="I219" t="s">
        <v>995</v>
      </c>
      <c r="J219" t="s">
        <v>474</v>
      </c>
    </row>
    <row r="220" spans="1:10">
      <c r="A220">
        <v>217</v>
      </c>
      <c r="B220" t="s">
        <v>173</v>
      </c>
      <c r="C220" t="s">
        <v>337</v>
      </c>
      <c r="D220">
        <v>20</v>
      </c>
      <c r="E220">
        <v>130753</v>
      </c>
      <c r="F220">
        <v>0</v>
      </c>
      <c r="G220">
        <v>130753</v>
      </c>
      <c r="H220">
        <v>2615060</v>
      </c>
      <c r="I220" t="s">
        <v>440</v>
      </c>
      <c r="J220" t="s">
        <v>996</v>
      </c>
    </row>
    <row r="221" spans="1:10">
      <c r="A221">
        <v>218</v>
      </c>
      <c r="B221" t="s">
        <v>215</v>
      </c>
      <c r="C221" t="s">
        <v>305</v>
      </c>
      <c r="D221">
        <v>20</v>
      </c>
      <c r="E221">
        <v>130771</v>
      </c>
      <c r="F221">
        <v>20923.36</v>
      </c>
      <c r="G221">
        <v>151694.35999999999</v>
      </c>
      <c r="H221">
        <v>3033887.1999999997</v>
      </c>
      <c r="I221" t="s">
        <v>716</v>
      </c>
      <c r="J221" t="s">
        <v>997</v>
      </c>
    </row>
    <row r="222" spans="1:10">
      <c r="A222">
        <v>219</v>
      </c>
      <c r="B222" t="s">
        <v>371</v>
      </c>
      <c r="C222" t="s">
        <v>337</v>
      </c>
      <c r="D222">
        <v>2</v>
      </c>
      <c r="F222">
        <v>0</v>
      </c>
      <c r="G222">
        <v>0</v>
      </c>
      <c r="H222">
        <v>0</v>
      </c>
    </row>
    <row r="223" spans="1:10">
      <c r="A223">
        <v>220</v>
      </c>
      <c r="B223" t="s">
        <v>175</v>
      </c>
      <c r="C223" t="s">
        <v>304</v>
      </c>
      <c r="D223">
        <v>16</v>
      </c>
      <c r="E223">
        <v>1664</v>
      </c>
      <c r="F223">
        <v>266.24</v>
      </c>
      <c r="G223">
        <v>1930.24</v>
      </c>
      <c r="H223">
        <v>30883.84</v>
      </c>
      <c r="I223" t="s">
        <v>657</v>
      </c>
      <c r="J223" t="s">
        <v>474</v>
      </c>
    </row>
    <row r="224" spans="1:10">
      <c r="A224">
        <v>221</v>
      </c>
      <c r="B224" t="s">
        <v>176</v>
      </c>
      <c r="C224" t="s">
        <v>304</v>
      </c>
      <c r="D224">
        <v>8</v>
      </c>
      <c r="E224">
        <v>1825</v>
      </c>
      <c r="F224">
        <v>292</v>
      </c>
      <c r="G224">
        <v>2117</v>
      </c>
      <c r="H224">
        <v>16936</v>
      </c>
      <c r="I224" t="s">
        <v>998</v>
      </c>
      <c r="J224" t="s">
        <v>474</v>
      </c>
    </row>
    <row r="225" spans="1:10">
      <c r="A225">
        <v>222</v>
      </c>
      <c r="B225" t="s">
        <v>177</v>
      </c>
      <c r="C225" t="s">
        <v>305</v>
      </c>
      <c r="D225">
        <v>700</v>
      </c>
      <c r="E225">
        <v>5170</v>
      </c>
      <c r="F225">
        <v>827.2</v>
      </c>
      <c r="G225">
        <v>5997.2</v>
      </c>
      <c r="H225">
        <v>4198040</v>
      </c>
      <c r="I225" t="s">
        <v>486</v>
      </c>
      <c r="J225" t="s">
        <v>953</v>
      </c>
    </row>
    <row r="226" spans="1:10">
      <c r="A226">
        <v>223</v>
      </c>
      <c r="B226" t="s">
        <v>817</v>
      </c>
      <c r="C226" t="s">
        <v>305</v>
      </c>
      <c r="D226">
        <v>4</v>
      </c>
      <c r="E226">
        <v>27074</v>
      </c>
      <c r="F226">
        <v>4331.84</v>
      </c>
      <c r="G226">
        <v>31405.84</v>
      </c>
      <c r="H226">
        <v>125623.36</v>
      </c>
      <c r="I226" t="s">
        <v>528</v>
      </c>
      <c r="J226" t="s">
        <v>999</v>
      </c>
    </row>
    <row r="227" spans="1:10">
      <c r="A227">
        <v>224</v>
      </c>
      <c r="B227" t="s">
        <v>178</v>
      </c>
      <c r="C227" t="s">
        <v>305</v>
      </c>
      <c r="D227">
        <v>120</v>
      </c>
      <c r="E227">
        <v>790</v>
      </c>
      <c r="F227">
        <v>126.4</v>
      </c>
      <c r="G227">
        <v>916.4</v>
      </c>
      <c r="H227">
        <v>109968</v>
      </c>
      <c r="I227" t="s">
        <v>512</v>
      </c>
      <c r="J227" t="s">
        <v>604</v>
      </c>
    </row>
    <row r="228" spans="1:10">
      <c r="A228">
        <v>225</v>
      </c>
      <c r="B228" t="s">
        <v>179</v>
      </c>
      <c r="C228" t="s">
        <v>305</v>
      </c>
      <c r="D228">
        <v>4</v>
      </c>
      <c r="E228">
        <v>209000</v>
      </c>
      <c r="F228">
        <v>0</v>
      </c>
      <c r="G228">
        <v>209000</v>
      </c>
      <c r="H228">
        <v>836000</v>
      </c>
      <c r="I228" t="s">
        <v>1000</v>
      </c>
      <c r="J228" t="s">
        <v>1001</v>
      </c>
    </row>
    <row r="229" spans="1:10">
      <c r="A229">
        <v>226</v>
      </c>
      <c r="B229" t="s">
        <v>180</v>
      </c>
      <c r="C229" t="s">
        <v>339</v>
      </c>
      <c r="D229">
        <v>4</v>
      </c>
      <c r="E229">
        <v>37290</v>
      </c>
      <c r="F229">
        <v>5966.4000000000005</v>
      </c>
      <c r="G229">
        <v>43256.4</v>
      </c>
      <c r="H229">
        <v>173025.6</v>
      </c>
      <c r="I229" t="s">
        <v>486</v>
      </c>
      <c r="J229" t="s">
        <v>605</v>
      </c>
    </row>
    <row r="230" spans="1:10">
      <c r="A230">
        <v>227</v>
      </c>
      <c r="B230" t="s">
        <v>181</v>
      </c>
      <c r="C230" t="s">
        <v>305</v>
      </c>
      <c r="D230">
        <v>200</v>
      </c>
      <c r="E230">
        <v>2294</v>
      </c>
      <c r="F230">
        <v>367.04</v>
      </c>
      <c r="G230">
        <v>2661.04</v>
      </c>
      <c r="H230">
        <v>532208</v>
      </c>
      <c r="I230" t="s">
        <v>1002</v>
      </c>
      <c r="J230" t="s">
        <v>474</v>
      </c>
    </row>
    <row r="231" spans="1:10">
      <c r="A231">
        <v>228</v>
      </c>
      <c r="B231" t="s">
        <v>185</v>
      </c>
      <c r="C231" t="s">
        <v>305</v>
      </c>
      <c r="D231">
        <v>12</v>
      </c>
      <c r="E231">
        <v>50347</v>
      </c>
      <c r="F231">
        <v>8055.52</v>
      </c>
      <c r="G231">
        <v>58402.520000000004</v>
      </c>
      <c r="H231">
        <v>700830.24</v>
      </c>
      <c r="I231" t="s">
        <v>480</v>
      </c>
      <c r="J231" t="s">
        <v>481</v>
      </c>
    </row>
    <row r="232" spans="1:10">
      <c r="A232">
        <v>229</v>
      </c>
      <c r="B232" t="s">
        <v>182</v>
      </c>
      <c r="C232" t="s">
        <v>305</v>
      </c>
      <c r="D232">
        <v>40</v>
      </c>
      <c r="E232">
        <v>3636</v>
      </c>
      <c r="F232">
        <v>581.76</v>
      </c>
      <c r="G232">
        <v>4217.76</v>
      </c>
      <c r="H232">
        <v>168710.40000000002</v>
      </c>
      <c r="I232" t="s">
        <v>1003</v>
      </c>
      <c r="J232" t="s">
        <v>1004</v>
      </c>
    </row>
    <row r="233" spans="1:10">
      <c r="A233">
        <v>230</v>
      </c>
      <c r="B233" t="s">
        <v>183</v>
      </c>
      <c r="C233" t="s">
        <v>305</v>
      </c>
      <c r="D233">
        <v>4</v>
      </c>
      <c r="E233">
        <v>5050</v>
      </c>
      <c r="F233">
        <v>808</v>
      </c>
      <c r="G233">
        <v>5858</v>
      </c>
      <c r="H233">
        <v>23432</v>
      </c>
      <c r="I233" t="s">
        <v>535</v>
      </c>
      <c r="J233" t="s">
        <v>608</v>
      </c>
    </row>
    <row r="234" spans="1:10">
      <c r="A234">
        <v>231</v>
      </c>
      <c r="B234" t="s">
        <v>184</v>
      </c>
      <c r="C234" t="s">
        <v>305</v>
      </c>
      <c r="D234">
        <v>4</v>
      </c>
      <c r="E234">
        <v>5050</v>
      </c>
      <c r="F234">
        <v>808</v>
      </c>
      <c r="G234">
        <v>5858</v>
      </c>
      <c r="H234">
        <v>23432</v>
      </c>
      <c r="I234" t="s">
        <v>535</v>
      </c>
      <c r="J234" t="s">
        <v>608</v>
      </c>
    </row>
    <row r="235" spans="1:10">
      <c r="A235">
        <v>232</v>
      </c>
      <c r="B235" t="s">
        <v>187</v>
      </c>
      <c r="C235" t="s">
        <v>305</v>
      </c>
      <c r="D235">
        <v>12</v>
      </c>
      <c r="E235">
        <v>50347</v>
      </c>
      <c r="F235">
        <v>8055.52</v>
      </c>
      <c r="G235">
        <v>58402.520000000004</v>
      </c>
      <c r="H235">
        <v>700830.24</v>
      </c>
      <c r="I235" t="s">
        <v>480</v>
      </c>
      <c r="J235" t="s">
        <v>481</v>
      </c>
    </row>
    <row r="236" spans="1:10">
      <c r="A236">
        <v>233</v>
      </c>
      <c r="B236" t="s">
        <v>189</v>
      </c>
      <c r="C236" t="s">
        <v>305</v>
      </c>
      <c r="D236">
        <v>12</v>
      </c>
      <c r="E236">
        <v>50347</v>
      </c>
      <c r="F236">
        <v>8055.52</v>
      </c>
      <c r="G236">
        <v>58402.520000000004</v>
      </c>
      <c r="H236">
        <v>700830.24</v>
      </c>
      <c r="I236" t="s">
        <v>480</v>
      </c>
      <c r="J236" t="s">
        <v>481</v>
      </c>
    </row>
    <row r="237" spans="1:10">
      <c r="A237">
        <v>234</v>
      </c>
      <c r="B237" t="s">
        <v>190</v>
      </c>
      <c r="C237" t="s">
        <v>305</v>
      </c>
      <c r="D237">
        <v>12</v>
      </c>
      <c r="E237">
        <v>50347</v>
      </c>
      <c r="F237">
        <v>8055.52</v>
      </c>
      <c r="G237">
        <v>58402.520000000004</v>
      </c>
      <c r="H237">
        <v>700830.24</v>
      </c>
      <c r="I237" t="s">
        <v>480</v>
      </c>
      <c r="J237" t="s">
        <v>481</v>
      </c>
    </row>
    <row r="238" spans="1:10">
      <c r="A238">
        <v>235</v>
      </c>
      <c r="B238" t="s">
        <v>191</v>
      </c>
      <c r="C238" t="s">
        <v>305</v>
      </c>
      <c r="D238">
        <v>12</v>
      </c>
      <c r="F238">
        <v>0</v>
      </c>
      <c r="G238">
        <v>0</v>
      </c>
      <c r="H238">
        <v>0</v>
      </c>
      <c r="J238" t="s">
        <v>481</v>
      </c>
    </row>
    <row r="239" spans="1:10">
      <c r="A239">
        <v>236</v>
      </c>
      <c r="B239" t="s">
        <v>192</v>
      </c>
      <c r="C239" t="s">
        <v>305</v>
      </c>
      <c r="D239">
        <v>12</v>
      </c>
      <c r="E239">
        <v>50347</v>
      </c>
      <c r="F239">
        <v>8055.52</v>
      </c>
      <c r="G239">
        <v>58402.520000000004</v>
      </c>
      <c r="H239">
        <v>700830.24</v>
      </c>
      <c r="I239" t="s">
        <v>480</v>
      </c>
      <c r="J239" t="s">
        <v>481</v>
      </c>
    </row>
    <row r="240" spans="1:10">
      <c r="A240">
        <v>237</v>
      </c>
      <c r="B240" t="s">
        <v>193</v>
      </c>
      <c r="C240" t="s">
        <v>305</v>
      </c>
      <c r="D240">
        <v>12</v>
      </c>
      <c r="F240">
        <v>0</v>
      </c>
      <c r="G240">
        <v>0</v>
      </c>
      <c r="H240">
        <v>0</v>
      </c>
      <c r="J240" t="s">
        <v>481</v>
      </c>
    </row>
    <row r="241" spans="1:10">
      <c r="A241">
        <v>238</v>
      </c>
      <c r="B241" t="s">
        <v>186</v>
      </c>
      <c r="C241" t="s">
        <v>305</v>
      </c>
      <c r="D241">
        <v>12</v>
      </c>
      <c r="E241">
        <v>50347</v>
      </c>
      <c r="F241">
        <v>8055.52</v>
      </c>
      <c r="G241">
        <v>58402.520000000004</v>
      </c>
      <c r="H241">
        <v>700830.24</v>
      </c>
      <c r="I241" t="s">
        <v>480</v>
      </c>
      <c r="J241" t="s">
        <v>481</v>
      </c>
    </row>
    <row r="242" spans="1:10">
      <c r="A242">
        <v>239</v>
      </c>
      <c r="B242" t="s">
        <v>188</v>
      </c>
      <c r="C242" t="s">
        <v>305</v>
      </c>
      <c r="D242">
        <v>12</v>
      </c>
      <c r="E242">
        <v>50347</v>
      </c>
      <c r="F242">
        <v>8055.52</v>
      </c>
      <c r="G242">
        <v>58402.520000000004</v>
      </c>
      <c r="H242">
        <v>700830.24</v>
      </c>
      <c r="I242" t="s">
        <v>480</v>
      </c>
      <c r="J242" t="s">
        <v>481</v>
      </c>
    </row>
    <row r="243" spans="1:10">
      <c r="A243">
        <v>240</v>
      </c>
      <c r="B243" t="s">
        <v>194</v>
      </c>
      <c r="C243" t="s">
        <v>305</v>
      </c>
      <c r="D243">
        <v>80</v>
      </c>
      <c r="E243">
        <v>4828</v>
      </c>
      <c r="F243">
        <v>772.48</v>
      </c>
      <c r="G243">
        <v>5600.48</v>
      </c>
      <c r="H243">
        <v>448038.39999999997</v>
      </c>
      <c r="I243" t="s">
        <v>535</v>
      </c>
      <c r="J243" t="s">
        <v>1005</v>
      </c>
    </row>
    <row r="244" spans="1:10">
      <c r="A244">
        <v>241</v>
      </c>
      <c r="B244" t="s">
        <v>818</v>
      </c>
      <c r="C244" t="s">
        <v>305</v>
      </c>
      <c r="D244">
        <v>40</v>
      </c>
      <c r="E244">
        <v>4828</v>
      </c>
      <c r="F244">
        <v>772.48</v>
      </c>
      <c r="G244">
        <v>5600.48</v>
      </c>
      <c r="H244">
        <v>224019.19999999998</v>
      </c>
      <c r="I244" t="s">
        <v>535</v>
      </c>
      <c r="J244" t="s">
        <v>1005</v>
      </c>
    </row>
    <row r="245" spans="1:10">
      <c r="A245">
        <v>242</v>
      </c>
      <c r="B245" t="s">
        <v>195</v>
      </c>
      <c r="C245" t="s">
        <v>305</v>
      </c>
      <c r="D245">
        <v>200</v>
      </c>
      <c r="E245">
        <v>1540</v>
      </c>
      <c r="F245">
        <v>246.4</v>
      </c>
      <c r="G245">
        <v>1786.4</v>
      </c>
      <c r="H245">
        <v>357280</v>
      </c>
      <c r="I245" t="s">
        <v>968</v>
      </c>
      <c r="J245" t="s">
        <v>516</v>
      </c>
    </row>
    <row r="246" spans="1:10">
      <c r="A246">
        <v>243</v>
      </c>
      <c r="B246" t="s">
        <v>196</v>
      </c>
      <c r="C246" t="s">
        <v>305</v>
      </c>
      <c r="D246">
        <v>80</v>
      </c>
      <c r="E246">
        <v>1540</v>
      </c>
      <c r="F246">
        <v>246.4</v>
      </c>
      <c r="G246">
        <v>1786.4</v>
      </c>
      <c r="H246">
        <v>142912</v>
      </c>
      <c r="I246" t="s">
        <v>968</v>
      </c>
      <c r="J246" t="s">
        <v>516</v>
      </c>
    </row>
    <row r="247" spans="1:10">
      <c r="A247">
        <v>244</v>
      </c>
      <c r="B247" t="s">
        <v>197</v>
      </c>
      <c r="C247" t="s">
        <v>305</v>
      </c>
      <c r="D247">
        <v>60</v>
      </c>
      <c r="E247">
        <v>3636</v>
      </c>
      <c r="F247">
        <v>581.76</v>
      </c>
      <c r="G247">
        <v>4217.76</v>
      </c>
      <c r="H247">
        <v>253065.60000000001</v>
      </c>
      <c r="I247" t="s">
        <v>1006</v>
      </c>
      <c r="J247" t="s">
        <v>689</v>
      </c>
    </row>
    <row r="248" spans="1:10">
      <c r="A248">
        <v>245</v>
      </c>
      <c r="B248" t="s">
        <v>201</v>
      </c>
      <c r="C248" t="s">
        <v>305</v>
      </c>
      <c r="D248">
        <v>60</v>
      </c>
      <c r="E248">
        <v>3297</v>
      </c>
      <c r="F248">
        <v>527.52</v>
      </c>
      <c r="G248">
        <v>3824.52</v>
      </c>
      <c r="H248">
        <v>229471.2</v>
      </c>
      <c r="I248" t="s">
        <v>452</v>
      </c>
      <c r="J248" t="s">
        <v>1007</v>
      </c>
    </row>
    <row r="249" spans="1:10">
      <c r="A249">
        <v>246</v>
      </c>
      <c r="B249" t="s">
        <v>198</v>
      </c>
      <c r="C249" t="s">
        <v>305</v>
      </c>
      <c r="D249">
        <v>20</v>
      </c>
      <c r="E249">
        <v>3297</v>
      </c>
      <c r="F249">
        <v>527.52</v>
      </c>
      <c r="G249">
        <v>3824.52</v>
      </c>
      <c r="H249">
        <v>76490.399999999994</v>
      </c>
      <c r="I249" t="s">
        <v>452</v>
      </c>
      <c r="J249" t="s">
        <v>1007</v>
      </c>
    </row>
    <row r="250" spans="1:10">
      <c r="A250">
        <v>247</v>
      </c>
      <c r="B250" t="s">
        <v>199</v>
      </c>
      <c r="C250" t="s">
        <v>305</v>
      </c>
      <c r="D250">
        <v>20</v>
      </c>
      <c r="E250">
        <v>3297</v>
      </c>
      <c r="F250">
        <v>527.52</v>
      </c>
      <c r="G250">
        <v>3824.52</v>
      </c>
      <c r="H250">
        <v>76490.399999999994</v>
      </c>
      <c r="I250" t="s">
        <v>452</v>
      </c>
      <c r="J250" t="s">
        <v>1007</v>
      </c>
    </row>
    <row r="251" spans="1:10">
      <c r="A251">
        <v>248</v>
      </c>
      <c r="B251" t="s">
        <v>202</v>
      </c>
      <c r="C251" t="s">
        <v>305</v>
      </c>
      <c r="D251">
        <v>40</v>
      </c>
      <c r="E251">
        <v>3297</v>
      </c>
      <c r="F251">
        <v>527.52</v>
      </c>
      <c r="G251">
        <v>3824.52</v>
      </c>
      <c r="H251">
        <v>152980.79999999999</v>
      </c>
      <c r="I251" t="s">
        <v>452</v>
      </c>
      <c r="J251" t="s">
        <v>1007</v>
      </c>
    </row>
    <row r="252" spans="1:10">
      <c r="A252">
        <v>249</v>
      </c>
      <c r="B252" t="s">
        <v>203</v>
      </c>
      <c r="C252" t="s">
        <v>305</v>
      </c>
      <c r="D252">
        <v>40</v>
      </c>
      <c r="E252">
        <v>3297</v>
      </c>
      <c r="F252">
        <v>527.52</v>
      </c>
      <c r="G252">
        <v>3824.52</v>
      </c>
      <c r="H252">
        <v>152980.79999999999</v>
      </c>
      <c r="I252" t="s">
        <v>452</v>
      </c>
      <c r="J252" t="s">
        <v>1007</v>
      </c>
    </row>
    <row r="253" spans="1:10">
      <c r="A253">
        <v>250</v>
      </c>
      <c r="B253" t="s">
        <v>200</v>
      </c>
      <c r="C253" t="s">
        <v>305</v>
      </c>
      <c r="D253">
        <v>32</v>
      </c>
      <c r="E253">
        <v>3297</v>
      </c>
      <c r="F253">
        <v>527.52</v>
      </c>
      <c r="G253">
        <v>3824.52</v>
      </c>
      <c r="H253">
        <v>122384.64</v>
      </c>
      <c r="I253" t="s">
        <v>452</v>
      </c>
      <c r="J253" t="s">
        <v>1007</v>
      </c>
    </row>
    <row r="254" spans="1:10">
      <c r="A254">
        <v>251</v>
      </c>
      <c r="B254" t="s">
        <v>204</v>
      </c>
      <c r="C254" t="s">
        <v>305</v>
      </c>
      <c r="D254">
        <v>600</v>
      </c>
      <c r="E254">
        <v>2475</v>
      </c>
      <c r="F254">
        <v>396</v>
      </c>
      <c r="G254">
        <v>2871</v>
      </c>
      <c r="H254">
        <v>1722600</v>
      </c>
      <c r="I254" t="s">
        <v>642</v>
      </c>
      <c r="J254" t="s">
        <v>453</v>
      </c>
    </row>
    <row r="255" spans="1:10">
      <c r="A255">
        <v>252</v>
      </c>
      <c r="B255" t="s">
        <v>205</v>
      </c>
      <c r="C255" t="s">
        <v>305</v>
      </c>
      <c r="D255">
        <v>400</v>
      </c>
      <c r="E255">
        <v>2475</v>
      </c>
      <c r="F255">
        <v>396</v>
      </c>
      <c r="G255">
        <v>2871</v>
      </c>
      <c r="H255">
        <v>1148400</v>
      </c>
      <c r="I255" t="s">
        <v>642</v>
      </c>
      <c r="J255" t="s">
        <v>453</v>
      </c>
    </row>
    <row r="256" spans="1:10">
      <c r="A256">
        <v>253</v>
      </c>
      <c r="B256" t="s">
        <v>206</v>
      </c>
      <c r="C256" t="s">
        <v>305</v>
      </c>
      <c r="D256">
        <v>48</v>
      </c>
      <c r="E256">
        <v>22252</v>
      </c>
      <c r="F256">
        <v>0</v>
      </c>
      <c r="G256">
        <v>22252</v>
      </c>
      <c r="H256">
        <v>1068096</v>
      </c>
      <c r="I256" t="s">
        <v>528</v>
      </c>
      <c r="J256" t="s">
        <v>1008</v>
      </c>
    </row>
    <row r="257" spans="1:10">
      <c r="A257">
        <v>254</v>
      </c>
      <c r="B257" t="s">
        <v>207</v>
      </c>
      <c r="C257" t="s">
        <v>305</v>
      </c>
      <c r="D257">
        <v>320</v>
      </c>
      <c r="E257">
        <v>838</v>
      </c>
      <c r="F257">
        <v>134.08000000000001</v>
      </c>
      <c r="G257">
        <v>972.08</v>
      </c>
      <c r="H257">
        <v>311065.60000000003</v>
      </c>
      <c r="I257" t="s">
        <v>452</v>
      </c>
      <c r="J257" t="s">
        <v>689</v>
      </c>
    </row>
    <row r="258" spans="1:10">
      <c r="A258">
        <v>255</v>
      </c>
      <c r="B258" t="s">
        <v>208</v>
      </c>
      <c r="C258" t="s">
        <v>340</v>
      </c>
      <c r="D258">
        <v>4</v>
      </c>
      <c r="E258">
        <v>18266</v>
      </c>
      <c r="F258">
        <v>0</v>
      </c>
      <c r="G258">
        <v>18266</v>
      </c>
      <c r="H258">
        <v>73064</v>
      </c>
      <c r="I258" t="s">
        <v>417</v>
      </c>
      <c r="J258" t="s">
        <v>454</v>
      </c>
    </row>
    <row r="259" spans="1:10">
      <c r="A259">
        <v>256</v>
      </c>
      <c r="B259" t="s">
        <v>209</v>
      </c>
      <c r="C259" t="s">
        <v>340</v>
      </c>
      <c r="D259">
        <v>4</v>
      </c>
      <c r="E259">
        <v>19876</v>
      </c>
      <c r="F259">
        <v>0</v>
      </c>
      <c r="G259">
        <v>19876</v>
      </c>
      <c r="H259">
        <v>79504</v>
      </c>
      <c r="I259" t="s">
        <v>417</v>
      </c>
      <c r="J259" t="s">
        <v>454</v>
      </c>
    </row>
    <row r="260" spans="1:10">
      <c r="A260">
        <v>257</v>
      </c>
      <c r="B260" t="s">
        <v>819</v>
      </c>
      <c r="C260" t="s">
        <v>330</v>
      </c>
      <c r="D260">
        <v>4</v>
      </c>
      <c r="F260">
        <v>0</v>
      </c>
      <c r="G260">
        <v>0</v>
      </c>
      <c r="H260">
        <v>0</v>
      </c>
    </row>
    <row r="261" spans="1:10">
      <c r="A261">
        <v>258</v>
      </c>
      <c r="B261" t="s">
        <v>211</v>
      </c>
      <c r="C261" t="s">
        <v>341</v>
      </c>
      <c r="D261">
        <v>4</v>
      </c>
      <c r="F261">
        <v>0</v>
      </c>
      <c r="G261">
        <v>0</v>
      </c>
      <c r="H261">
        <v>0</v>
      </c>
    </row>
    <row r="262" spans="1:10">
      <c r="A262">
        <v>259</v>
      </c>
      <c r="B262" t="s">
        <v>226</v>
      </c>
      <c r="C262" t="s">
        <v>305</v>
      </c>
      <c r="D262">
        <v>36</v>
      </c>
      <c r="F262">
        <v>0</v>
      </c>
      <c r="G262">
        <v>0</v>
      </c>
      <c r="H262">
        <v>0</v>
      </c>
    </row>
    <row r="263" spans="1:10">
      <c r="A263">
        <v>260</v>
      </c>
      <c r="B263" t="s">
        <v>820</v>
      </c>
      <c r="C263" t="s">
        <v>305</v>
      </c>
      <c r="D263">
        <v>200</v>
      </c>
      <c r="F263">
        <v>0</v>
      </c>
      <c r="G263">
        <v>0</v>
      </c>
      <c r="H263">
        <v>0</v>
      </c>
    </row>
    <row r="264" spans="1:10">
      <c r="A264">
        <v>261</v>
      </c>
      <c r="B264" t="s">
        <v>821</v>
      </c>
      <c r="D264">
        <v>200</v>
      </c>
      <c r="F264">
        <v>0</v>
      </c>
      <c r="G264">
        <v>0</v>
      </c>
      <c r="H264">
        <v>0</v>
      </c>
    </row>
    <row r="265" spans="1:10">
      <c r="A265">
        <v>262</v>
      </c>
      <c r="B265" t="s">
        <v>822</v>
      </c>
      <c r="C265" t="s">
        <v>305</v>
      </c>
      <c r="D265">
        <v>20</v>
      </c>
      <c r="F265">
        <v>0</v>
      </c>
      <c r="G265">
        <v>0</v>
      </c>
      <c r="H265">
        <v>0</v>
      </c>
    </row>
    <row r="266" spans="1:10">
      <c r="A266">
        <v>263</v>
      </c>
      <c r="B266" t="s">
        <v>212</v>
      </c>
      <c r="C266" t="s">
        <v>305</v>
      </c>
      <c r="D266">
        <v>120</v>
      </c>
      <c r="E266">
        <v>12100</v>
      </c>
      <c r="F266">
        <v>1936</v>
      </c>
      <c r="G266">
        <v>14036</v>
      </c>
      <c r="H266">
        <v>1684320</v>
      </c>
      <c r="I266" t="s">
        <v>659</v>
      </c>
      <c r="J266" t="s">
        <v>444</v>
      </c>
    </row>
    <row r="267" spans="1:10">
      <c r="A267">
        <v>264</v>
      </c>
      <c r="B267" t="s">
        <v>213</v>
      </c>
      <c r="C267" t="s">
        <v>305</v>
      </c>
      <c r="D267">
        <v>40</v>
      </c>
      <c r="E267">
        <v>8000</v>
      </c>
      <c r="F267">
        <v>1280</v>
      </c>
      <c r="G267">
        <v>9280</v>
      </c>
      <c r="H267">
        <v>371200</v>
      </c>
      <c r="I267" t="s">
        <v>736</v>
      </c>
      <c r="J267" t="s">
        <v>1009</v>
      </c>
    </row>
    <row r="268" spans="1:10">
      <c r="A268">
        <v>265</v>
      </c>
      <c r="B268" t="s">
        <v>214</v>
      </c>
      <c r="C268" t="s">
        <v>305</v>
      </c>
      <c r="D268">
        <v>40</v>
      </c>
      <c r="E268">
        <v>8000</v>
      </c>
      <c r="F268">
        <v>1280</v>
      </c>
      <c r="G268">
        <v>9280</v>
      </c>
      <c r="H268">
        <v>371200</v>
      </c>
      <c r="I268" t="s">
        <v>736</v>
      </c>
      <c r="J268" t="s">
        <v>1009</v>
      </c>
    </row>
    <row r="269" spans="1:10">
      <c r="A269">
        <v>266</v>
      </c>
      <c r="B269" t="s">
        <v>216</v>
      </c>
      <c r="C269" t="s">
        <v>342</v>
      </c>
      <c r="D269">
        <v>200</v>
      </c>
      <c r="E269">
        <v>16500</v>
      </c>
      <c r="F269">
        <v>2640</v>
      </c>
      <c r="G269">
        <v>19140</v>
      </c>
      <c r="H269">
        <v>3828000</v>
      </c>
      <c r="I269" t="s">
        <v>705</v>
      </c>
      <c r="J269" t="s">
        <v>474</v>
      </c>
    </row>
    <row r="270" spans="1:10">
      <c r="A270">
        <v>267</v>
      </c>
      <c r="B270" t="s">
        <v>823</v>
      </c>
      <c r="C270" t="s">
        <v>343</v>
      </c>
      <c r="D270">
        <v>4</v>
      </c>
      <c r="F270">
        <v>0</v>
      </c>
      <c r="G270">
        <v>0</v>
      </c>
      <c r="H270">
        <v>0</v>
      </c>
    </row>
    <row r="271" spans="1:10">
      <c r="A271">
        <v>268</v>
      </c>
      <c r="B271" t="s">
        <v>217</v>
      </c>
      <c r="C271" t="s">
        <v>305</v>
      </c>
      <c r="D271">
        <v>48</v>
      </c>
      <c r="E271">
        <v>7144</v>
      </c>
      <c r="F271">
        <v>0</v>
      </c>
      <c r="G271">
        <v>7144</v>
      </c>
      <c r="H271">
        <v>342912</v>
      </c>
      <c r="I271" t="s">
        <v>528</v>
      </c>
      <c r="J271" t="s">
        <v>482</v>
      </c>
    </row>
    <row r="272" spans="1:10">
      <c r="A272">
        <v>269</v>
      </c>
      <c r="B272" t="s">
        <v>218</v>
      </c>
      <c r="C272" t="s">
        <v>305</v>
      </c>
      <c r="D272">
        <v>288</v>
      </c>
      <c r="E272">
        <v>7815</v>
      </c>
      <c r="F272">
        <v>0</v>
      </c>
      <c r="G272">
        <v>7815</v>
      </c>
      <c r="H272">
        <v>2250720</v>
      </c>
      <c r="I272" t="s">
        <v>528</v>
      </c>
      <c r="J272" t="s">
        <v>482</v>
      </c>
    </row>
    <row r="273" spans="1:10">
      <c r="A273">
        <v>270</v>
      </c>
      <c r="B273" t="s">
        <v>219</v>
      </c>
      <c r="C273" t="s">
        <v>305</v>
      </c>
      <c r="D273">
        <v>192</v>
      </c>
      <c r="E273">
        <v>7697</v>
      </c>
      <c r="F273">
        <v>0</v>
      </c>
      <c r="G273">
        <v>7697</v>
      </c>
      <c r="H273">
        <v>1477824</v>
      </c>
      <c r="I273" t="s">
        <v>528</v>
      </c>
      <c r="J273" t="s">
        <v>482</v>
      </c>
    </row>
    <row r="274" spans="1:10">
      <c r="A274">
        <v>271</v>
      </c>
      <c r="B274" t="s">
        <v>220</v>
      </c>
      <c r="C274" t="s">
        <v>305</v>
      </c>
      <c r="D274">
        <v>48</v>
      </c>
      <c r="E274">
        <v>16774</v>
      </c>
      <c r="F274">
        <v>0</v>
      </c>
      <c r="G274">
        <v>16774</v>
      </c>
      <c r="H274">
        <v>805152</v>
      </c>
      <c r="I274" t="s">
        <v>528</v>
      </c>
      <c r="J274" t="s">
        <v>482</v>
      </c>
    </row>
    <row r="275" spans="1:10">
      <c r="A275">
        <v>272</v>
      </c>
      <c r="B275" t="s">
        <v>221</v>
      </c>
      <c r="C275" t="s">
        <v>305</v>
      </c>
      <c r="D275">
        <v>192</v>
      </c>
      <c r="E275">
        <v>7815</v>
      </c>
      <c r="F275">
        <v>0</v>
      </c>
      <c r="G275">
        <v>7815</v>
      </c>
      <c r="H275">
        <v>1500480</v>
      </c>
      <c r="I275" t="s">
        <v>528</v>
      </c>
      <c r="J275" t="s">
        <v>482</v>
      </c>
    </row>
    <row r="276" spans="1:10">
      <c r="A276">
        <v>273</v>
      </c>
      <c r="B276" t="s">
        <v>222</v>
      </c>
      <c r="C276" t="s">
        <v>305</v>
      </c>
      <c r="D276">
        <v>288</v>
      </c>
      <c r="E276">
        <v>7697</v>
      </c>
      <c r="F276">
        <v>0</v>
      </c>
      <c r="G276">
        <v>7697</v>
      </c>
      <c r="H276">
        <v>2216736</v>
      </c>
      <c r="I276" t="s">
        <v>528</v>
      </c>
      <c r="J276" t="s">
        <v>482</v>
      </c>
    </row>
    <row r="277" spans="1:10">
      <c r="A277">
        <v>274</v>
      </c>
      <c r="B277" t="s">
        <v>223</v>
      </c>
      <c r="C277" t="s">
        <v>305</v>
      </c>
      <c r="D277">
        <v>288</v>
      </c>
      <c r="E277">
        <v>7697</v>
      </c>
      <c r="F277">
        <v>0</v>
      </c>
      <c r="G277">
        <v>7697</v>
      </c>
      <c r="H277">
        <v>2216736</v>
      </c>
      <c r="I277" t="s">
        <v>528</v>
      </c>
      <c r="J277" t="s">
        <v>482</v>
      </c>
    </row>
    <row r="278" spans="1:10">
      <c r="A278">
        <v>275</v>
      </c>
      <c r="B278" t="s">
        <v>824</v>
      </c>
      <c r="C278" t="s">
        <v>305</v>
      </c>
      <c r="D278">
        <v>48</v>
      </c>
      <c r="E278">
        <v>8813</v>
      </c>
      <c r="F278">
        <v>0</v>
      </c>
      <c r="G278">
        <v>8813</v>
      </c>
      <c r="H278">
        <v>423024</v>
      </c>
      <c r="I278" t="s">
        <v>528</v>
      </c>
      <c r="J278" t="s">
        <v>482</v>
      </c>
    </row>
    <row r="279" spans="1:10">
      <c r="A279">
        <v>276</v>
      </c>
      <c r="B279" t="s">
        <v>224</v>
      </c>
      <c r="C279" t="s">
        <v>305</v>
      </c>
      <c r="D279">
        <v>192</v>
      </c>
      <c r="E279">
        <v>12895</v>
      </c>
      <c r="F279">
        <v>0</v>
      </c>
      <c r="G279">
        <v>12895</v>
      </c>
      <c r="H279">
        <v>2475840</v>
      </c>
      <c r="I279" t="s">
        <v>528</v>
      </c>
      <c r="J279" t="s">
        <v>482</v>
      </c>
    </row>
    <row r="280" spans="1:10">
      <c r="A280">
        <v>277</v>
      </c>
      <c r="B280" t="s">
        <v>225</v>
      </c>
      <c r="C280" t="s">
        <v>305</v>
      </c>
      <c r="D280">
        <v>96</v>
      </c>
      <c r="E280">
        <v>7697</v>
      </c>
      <c r="F280">
        <v>0</v>
      </c>
      <c r="G280">
        <v>7697</v>
      </c>
      <c r="H280">
        <v>738912</v>
      </c>
      <c r="I280" t="s">
        <v>528</v>
      </c>
      <c r="J280" t="s">
        <v>482</v>
      </c>
    </row>
    <row r="281" spans="1:10">
      <c r="A281">
        <v>278</v>
      </c>
      <c r="B281" t="s">
        <v>825</v>
      </c>
      <c r="C281" t="s">
        <v>305</v>
      </c>
      <c r="D281">
        <v>48</v>
      </c>
      <c r="E281">
        <v>12895</v>
      </c>
      <c r="F281">
        <v>2063.1999999999998</v>
      </c>
      <c r="G281">
        <v>14958.2</v>
      </c>
      <c r="H281">
        <v>717993.60000000009</v>
      </c>
      <c r="I281" t="s">
        <v>528</v>
      </c>
      <c r="J281" t="s">
        <v>482</v>
      </c>
    </row>
    <row r="282" spans="1:10">
      <c r="A282">
        <v>279</v>
      </c>
      <c r="B282" t="s">
        <v>227</v>
      </c>
      <c r="C282" t="s">
        <v>305</v>
      </c>
      <c r="D282">
        <v>16</v>
      </c>
      <c r="F282">
        <v>0</v>
      </c>
      <c r="G282">
        <v>0</v>
      </c>
      <c r="H282">
        <v>0</v>
      </c>
    </row>
    <row r="283" spans="1:10">
      <c r="A283">
        <v>280</v>
      </c>
      <c r="B283" t="s">
        <v>228</v>
      </c>
      <c r="C283" t="s">
        <v>305</v>
      </c>
      <c r="D283">
        <v>16</v>
      </c>
      <c r="F283">
        <v>0</v>
      </c>
      <c r="G283">
        <v>0</v>
      </c>
      <c r="H283">
        <v>0</v>
      </c>
    </row>
    <row r="284" spans="1:10">
      <c r="A284">
        <v>281</v>
      </c>
      <c r="B284" t="s">
        <v>229</v>
      </c>
      <c r="C284" t="s">
        <v>305</v>
      </c>
      <c r="D284">
        <v>16</v>
      </c>
      <c r="F284">
        <v>0</v>
      </c>
      <c r="G284">
        <v>0</v>
      </c>
      <c r="H284">
        <v>0</v>
      </c>
    </row>
    <row r="285" spans="1:10">
      <c r="A285">
        <v>282</v>
      </c>
      <c r="B285" t="s">
        <v>230</v>
      </c>
      <c r="C285" t="s">
        <v>305</v>
      </c>
      <c r="D285">
        <v>48</v>
      </c>
      <c r="F285">
        <v>0</v>
      </c>
      <c r="G285">
        <v>0</v>
      </c>
      <c r="H285">
        <v>0</v>
      </c>
    </row>
    <row r="286" spans="1:10">
      <c r="A286">
        <v>283</v>
      </c>
      <c r="B286" t="s">
        <v>231</v>
      </c>
      <c r="C286" t="s">
        <v>305</v>
      </c>
      <c r="D286">
        <v>96</v>
      </c>
      <c r="F286">
        <v>0</v>
      </c>
      <c r="G286">
        <v>0</v>
      </c>
      <c r="H286">
        <v>0</v>
      </c>
    </row>
    <row r="287" spans="1:10">
      <c r="A287">
        <v>284</v>
      </c>
      <c r="B287" t="s">
        <v>232</v>
      </c>
      <c r="C287" t="s">
        <v>305</v>
      </c>
      <c r="D287">
        <v>48</v>
      </c>
      <c r="F287">
        <v>0</v>
      </c>
      <c r="G287">
        <v>0</v>
      </c>
      <c r="H287">
        <v>0</v>
      </c>
    </row>
    <row r="288" spans="1:10">
      <c r="A288">
        <v>285</v>
      </c>
      <c r="B288" t="s">
        <v>826</v>
      </c>
      <c r="C288" t="s">
        <v>305</v>
      </c>
      <c r="D288">
        <v>48</v>
      </c>
      <c r="F288">
        <v>0</v>
      </c>
      <c r="G288">
        <v>0</v>
      </c>
      <c r="H288">
        <v>0</v>
      </c>
    </row>
    <row r="289" spans="1:10">
      <c r="A289">
        <v>286</v>
      </c>
      <c r="B289" t="s">
        <v>292</v>
      </c>
      <c r="C289" t="s">
        <v>346</v>
      </c>
      <c r="D289">
        <v>4</v>
      </c>
      <c r="F289">
        <v>0</v>
      </c>
      <c r="G289">
        <v>0</v>
      </c>
      <c r="H289">
        <v>0</v>
      </c>
    </row>
    <row r="290" spans="1:10">
      <c r="A290">
        <v>287</v>
      </c>
      <c r="B290" t="s">
        <v>210</v>
      </c>
      <c r="C290" t="s">
        <v>305</v>
      </c>
      <c r="D290">
        <v>4</v>
      </c>
      <c r="F290">
        <v>0</v>
      </c>
      <c r="G290">
        <v>0</v>
      </c>
      <c r="H290">
        <v>0</v>
      </c>
    </row>
    <row r="291" spans="1:10">
      <c r="A291">
        <v>288</v>
      </c>
      <c r="B291" t="s">
        <v>827</v>
      </c>
      <c r="C291" t="s">
        <v>305</v>
      </c>
      <c r="D291">
        <v>8</v>
      </c>
      <c r="F291">
        <v>0</v>
      </c>
      <c r="G291">
        <v>0</v>
      </c>
      <c r="H291">
        <v>0</v>
      </c>
    </row>
    <row r="292" spans="1:10">
      <c r="A292">
        <v>289</v>
      </c>
      <c r="B292" t="s">
        <v>828</v>
      </c>
      <c r="C292" t="s">
        <v>305</v>
      </c>
      <c r="D292">
        <v>12</v>
      </c>
      <c r="F292">
        <v>0</v>
      </c>
      <c r="G292">
        <v>0</v>
      </c>
      <c r="H292">
        <v>0</v>
      </c>
    </row>
    <row r="293" spans="1:10">
      <c r="A293">
        <v>290</v>
      </c>
      <c r="B293" t="s">
        <v>829</v>
      </c>
      <c r="C293" t="s">
        <v>305</v>
      </c>
      <c r="D293">
        <v>12</v>
      </c>
      <c r="F293">
        <v>0</v>
      </c>
      <c r="G293">
        <v>0</v>
      </c>
      <c r="H293">
        <v>0</v>
      </c>
    </row>
    <row r="294" spans="1:10">
      <c r="A294">
        <v>291</v>
      </c>
      <c r="B294" t="s">
        <v>830</v>
      </c>
      <c r="C294" t="s">
        <v>305</v>
      </c>
      <c r="D294">
        <v>8</v>
      </c>
      <c r="F294">
        <v>0</v>
      </c>
      <c r="G294">
        <v>0</v>
      </c>
      <c r="H294">
        <v>0</v>
      </c>
    </row>
    <row r="295" spans="1:10">
      <c r="A295">
        <v>292</v>
      </c>
      <c r="B295" t="s">
        <v>831</v>
      </c>
      <c r="C295" t="s">
        <v>305</v>
      </c>
      <c r="D295">
        <v>40</v>
      </c>
      <c r="F295">
        <v>0</v>
      </c>
      <c r="G295">
        <v>0</v>
      </c>
      <c r="H295">
        <v>0</v>
      </c>
    </row>
    <row r="296" spans="1:10">
      <c r="A296">
        <v>293</v>
      </c>
      <c r="B296" t="s">
        <v>832</v>
      </c>
      <c r="C296" t="s">
        <v>305</v>
      </c>
      <c r="D296">
        <v>40</v>
      </c>
      <c r="F296">
        <v>0</v>
      </c>
      <c r="G296">
        <v>0</v>
      </c>
      <c r="H296">
        <v>0</v>
      </c>
    </row>
    <row r="297" spans="1:10">
      <c r="A297">
        <v>294</v>
      </c>
      <c r="B297" t="s">
        <v>233</v>
      </c>
      <c r="C297" t="s">
        <v>30</v>
      </c>
      <c r="D297">
        <v>4</v>
      </c>
      <c r="F297">
        <v>0</v>
      </c>
      <c r="G297">
        <v>0</v>
      </c>
      <c r="H297">
        <v>0</v>
      </c>
    </row>
    <row r="298" spans="1:10">
      <c r="A298">
        <v>295</v>
      </c>
      <c r="B298" t="s">
        <v>833</v>
      </c>
      <c r="C298" t="s">
        <v>901</v>
      </c>
      <c r="D298">
        <v>400</v>
      </c>
      <c r="G298">
        <v>0</v>
      </c>
      <c r="H298">
        <v>0</v>
      </c>
    </row>
    <row r="299" spans="1:10">
      <c r="A299">
        <v>296</v>
      </c>
      <c r="B299" t="s">
        <v>234</v>
      </c>
      <c r="C299" t="s">
        <v>305</v>
      </c>
      <c r="D299">
        <v>4</v>
      </c>
      <c r="G299">
        <v>0</v>
      </c>
      <c r="H299">
        <v>0</v>
      </c>
    </row>
    <row r="300" spans="1:10">
      <c r="A300">
        <v>297</v>
      </c>
      <c r="B300" t="s">
        <v>235</v>
      </c>
      <c r="C300" t="s">
        <v>305</v>
      </c>
      <c r="D300">
        <v>16</v>
      </c>
      <c r="E300">
        <v>678</v>
      </c>
      <c r="F300">
        <v>0</v>
      </c>
      <c r="G300">
        <v>678</v>
      </c>
      <c r="H300">
        <v>10848</v>
      </c>
      <c r="I300" t="s">
        <v>395</v>
      </c>
      <c r="J300" t="s">
        <v>663</v>
      </c>
    </row>
    <row r="301" spans="1:10">
      <c r="A301">
        <v>298</v>
      </c>
      <c r="B301" t="s">
        <v>236</v>
      </c>
      <c r="C301" t="s">
        <v>305</v>
      </c>
      <c r="D301">
        <v>16</v>
      </c>
      <c r="E301">
        <v>718</v>
      </c>
      <c r="F301">
        <v>0</v>
      </c>
      <c r="G301">
        <v>718</v>
      </c>
      <c r="H301">
        <v>11488</v>
      </c>
      <c r="I301" t="s">
        <v>395</v>
      </c>
      <c r="J301" t="s">
        <v>663</v>
      </c>
    </row>
    <row r="302" spans="1:10">
      <c r="A302">
        <v>299</v>
      </c>
      <c r="B302" t="s">
        <v>237</v>
      </c>
      <c r="C302" t="s">
        <v>305</v>
      </c>
      <c r="D302">
        <v>12</v>
      </c>
      <c r="E302">
        <v>755</v>
      </c>
      <c r="F302">
        <v>0</v>
      </c>
      <c r="G302">
        <v>755</v>
      </c>
      <c r="H302">
        <v>9060</v>
      </c>
      <c r="I302" t="s">
        <v>395</v>
      </c>
      <c r="J302" t="s">
        <v>663</v>
      </c>
    </row>
    <row r="303" spans="1:10">
      <c r="A303">
        <v>300</v>
      </c>
      <c r="B303" t="s">
        <v>238</v>
      </c>
      <c r="C303" t="s">
        <v>305</v>
      </c>
      <c r="D303">
        <v>160</v>
      </c>
      <c r="E303">
        <v>769</v>
      </c>
      <c r="F303">
        <v>0</v>
      </c>
      <c r="G303">
        <v>769</v>
      </c>
      <c r="H303">
        <v>123040</v>
      </c>
      <c r="I303" t="s">
        <v>395</v>
      </c>
      <c r="J303" t="s">
        <v>663</v>
      </c>
    </row>
    <row r="304" spans="1:10">
      <c r="A304">
        <v>301</v>
      </c>
      <c r="B304" t="s">
        <v>239</v>
      </c>
      <c r="C304" t="s">
        <v>305</v>
      </c>
      <c r="D304">
        <v>160</v>
      </c>
      <c r="E304">
        <v>864</v>
      </c>
      <c r="F304">
        <v>0</v>
      </c>
      <c r="G304">
        <v>864</v>
      </c>
      <c r="H304">
        <v>138240</v>
      </c>
      <c r="I304" t="s">
        <v>395</v>
      </c>
      <c r="J304" t="s">
        <v>663</v>
      </c>
    </row>
    <row r="305" spans="1:10">
      <c r="A305">
        <v>302</v>
      </c>
      <c r="B305" t="s">
        <v>240</v>
      </c>
      <c r="C305" t="s">
        <v>305</v>
      </c>
      <c r="D305">
        <v>8</v>
      </c>
      <c r="E305">
        <v>649</v>
      </c>
      <c r="F305">
        <v>0</v>
      </c>
      <c r="G305">
        <v>649</v>
      </c>
      <c r="H305">
        <v>5192</v>
      </c>
      <c r="I305" t="s">
        <v>395</v>
      </c>
      <c r="J305" t="s">
        <v>663</v>
      </c>
    </row>
    <row r="306" spans="1:10">
      <c r="A306">
        <v>303</v>
      </c>
      <c r="B306" t="s">
        <v>241</v>
      </c>
      <c r="C306" t="s">
        <v>305</v>
      </c>
      <c r="D306">
        <v>8</v>
      </c>
      <c r="E306">
        <v>649</v>
      </c>
      <c r="F306">
        <v>0</v>
      </c>
      <c r="G306">
        <v>649</v>
      </c>
      <c r="H306">
        <v>5192</v>
      </c>
      <c r="I306" t="s">
        <v>395</v>
      </c>
      <c r="J306" t="s">
        <v>663</v>
      </c>
    </row>
    <row r="307" spans="1:10">
      <c r="A307">
        <v>304</v>
      </c>
      <c r="B307" t="s">
        <v>242</v>
      </c>
      <c r="C307" t="s">
        <v>305</v>
      </c>
      <c r="D307">
        <v>8</v>
      </c>
      <c r="E307">
        <v>656</v>
      </c>
      <c r="F307">
        <v>0</v>
      </c>
      <c r="G307">
        <v>656</v>
      </c>
      <c r="H307">
        <v>5248</v>
      </c>
      <c r="I307" t="s">
        <v>395</v>
      </c>
      <c r="J307" t="s">
        <v>663</v>
      </c>
    </row>
    <row r="308" spans="1:10">
      <c r="A308">
        <v>305</v>
      </c>
      <c r="B308" t="s">
        <v>243</v>
      </c>
      <c r="C308" t="s">
        <v>305</v>
      </c>
      <c r="D308">
        <v>200</v>
      </c>
      <c r="E308">
        <v>385</v>
      </c>
      <c r="F308">
        <v>0</v>
      </c>
      <c r="G308">
        <v>385</v>
      </c>
      <c r="H308">
        <v>77000</v>
      </c>
      <c r="I308" t="s">
        <v>406</v>
      </c>
      <c r="J308" t="s">
        <v>622</v>
      </c>
    </row>
    <row r="309" spans="1:10">
      <c r="A309">
        <v>306</v>
      </c>
      <c r="B309" t="s">
        <v>244</v>
      </c>
      <c r="C309" t="s">
        <v>305</v>
      </c>
      <c r="D309">
        <v>80</v>
      </c>
      <c r="E309">
        <v>385</v>
      </c>
      <c r="F309">
        <v>0</v>
      </c>
      <c r="G309">
        <v>385</v>
      </c>
      <c r="H309">
        <v>30800</v>
      </c>
      <c r="I309" t="s">
        <v>406</v>
      </c>
      <c r="J309" t="s">
        <v>622</v>
      </c>
    </row>
    <row r="310" spans="1:10">
      <c r="A310">
        <v>307</v>
      </c>
      <c r="B310" t="s">
        <v>245</v>
      </c>
      <c r="C310" t="s">
        <v>305</v>
      </c>
      <c r="D310">
        <v>80</v>
      </c>
      <c r="E310">
        <v>385</v>
      </c>
      <c r="F310">
        <v>0</v>
      </c>
      <c r="G310">
        <v>385</v>
      </c>
      <c r="H310">
        <v>30800</v>
      </c>
      <c r="I310" t="s">
        <v>406</v>
      </c>
      <c r="J310" t="s">
        <v>622</v>
      </c>
    </row>
    <row r="311" spans="1:10">
      <c r="A311">
        <v>308</v>
      </c>
      <c r="B311" t="s">
        <v>246</v>
      </c>
      <c r="C311" t="s">
        <v>305</v>
      </c>
      <c r="D311">
        <v>120</v>
      </c>
      <c r="E311">
        <v>440</v>
      </c>
      <c r="F311">
        <v>0</v>
      </c>
      <c r="G311">
        <v>440</v>
      </c>
      <c r="H311">
        <v>52800</v>
      </c>
      <c r="I311" t="s">
        <v>406</v>
      </c>
      <c r="J311" t="s">
        <v>622</v>
      </c>
    </row>
    <row r="312" spans="1:10">
      <c r="A312">
        <v>309</v>
      </c>
      <c r="B312" t="s">
        <v>247</v>
      </c>
      <c r="C312" t="s">
        <v>305</v>
      </c>
      <c r="D312">
        <v>120</v>
      </c>
      <c r="E312">
        <v>440</v>
      </c>
      <c r="F312">
        <v>0</v>
      </c>
      <c r="G312">
        <v>440</v>
      </c>
      <c r="H312">
        <v>52800</v>
      </c>
      <c r="I312" t="s">
        <v>406</v>
      </c>
      <c r="J312" t="s">
        <v>622</v>
      </c>
    </row>
    <row r="313" spans="1:10">
      <c r="A313">
        <v>310</v>
      </c>
      <c r="B313" t="s">
        <v>248</v>
      </c>
      <c r="C313" t="s">
        <v>305</v>
      </c>
      <c r="D313">
        <v>80</v>
      </c>
      <c r="E313">
        <v>440</v>
      </c>
      <c r="F313">
        <v>0</v>
      </c>
      <c r="G313">
        <v>440</v>
      </c>
      <c r="H313">
        <v>35200</v>
      </c>
      <c r="I313" t="s">
        <v>406</v>
      </c>
      <c r="J313" t="s">
        <v>622</v>
      </c>
    </row>
    <row r="314" spans="1:10">
      <c r="A314">
        <v>311</v>
      </c>
      <c r="B314" t="s">
        <v>249</v>
      </c>
      <c r="C314" t="s">
        <v>305</v>
      </c>
      <c r="D314">
        <v>200</v>
      </c>
      <c r="E314">
        <v>585</v>
      </c>
      <c r="F314">
        <v>0</v>
      </c>
      <c r="G314">
        <v>585</v>
      </c>
      <c r="H314">
        <v>117000</v>
      </c>
      <c r="I314" t="s">
        <v>395</v>
      </c>
      <c r="J314" t="s">
        <v>484</v>
      </c>
    </row>
    <row r="315" spans="1:10">
      <c r="A315">
        <v>312</v>
      </c>
      <c r="B315" t="s">
        <v>250</v>
      </c>
      <c r="C315" t="s">
        <v>305</v>
      </c>
      <c r="D315">
        <v>240</v>
      </c>
      <c r="E315">
        <v>385</v>
      </c>
      <c r="F315">
        <v>0</v>
      </c>
      <c r="G315">
        <v>385</v>
      </c>
      <c r="H315">
        <v>92400</v>
      </c>
      <c r="I315" t="s">
        <v>406</v>
      </c>
      <c r="J315" t="s">
        <v>622</v>
      </c>
    </row>
    <row r="316" spans="1:10">
      <c r="A316">
        <v>313</v>
      </c>
      <c r="B316" t="s">
        <v>251</v>
      </c>
      <c r="C316" t="s">
        <v>305</v>
      </c>
      <c r="D316">
        <v>400</v>
      </c>
      <c r="E316">
        <v>385</v>
      </c>
      <c r="F316">
        <v>0</v>
      </c>
      <c r="G316">
        <v>385</v>
      </c>
      <c r="H316">
        <v>154000</v>
      </c>
      <c r="I316" t="s">
        <v>406</v>
      </c>
      <c r="J316" t="s">
        <v>622</v>
      </c>
    </row>
    <row r="317" spans="1:10">
      <c r="A317">
        <v>314</v>
      </c>
      <c r="B317" t="s">
        <v>252</v>
      </c>
      <c r="C317" t="s">
        <v>305</v>
      </c>
      <c r="D317">
        <v>4</v>
      </c>
      <c r="F317">
        <v>0</v>
      </c>
      <c r="G317">
        <v>0</v>
      </c>
      <c r="H317">
        <v>0</v>
      </c>
    </row>
    <row r="318" spans="1:10">
      <c r="A318">
        <v>315</v>
      </c>
      <c r="B318" t="s">
        <v>253</v>
      </c>
      <c r="C318" t="s">
        <v>305</v>
      </c>
      <c r="D318">
        <v>4</v>
      </c>
      <c r="F318">
        <v>0</v>
      </c>
      <c r="G318">
        <v>0</v>
      </c>
      <c r="H318">
        <v>0</v>
      </c>
    </row>
    <row r="319" spans="1:10">
      <c r="A319">
        <v>316</v>
      </c>
      <c r="B319" t="s">
        <v>256</v>
      </c>
      <c r="C319" t="s">
        <v>305</v>
      </c>
      <c r="D319">
        <v>4</v>
      </c>
      <c r="F319">
        <v>0</v>
      </c>
      <c r="G319">
        <v>0</v>
      </c>
      <c r="H319">
        <v>0</v>
      </c>
    </row>
    <row r="320" spans="1:10">
      <c r="A320">
        <v>317</v>
      </c>
      <c r="B320" t="s">
        <v>834</v>
      </c>
      <c r="C320" t="s">
        <v>305</v>
      </c>
      <c r="D320">
        <v>4</v>
      </c>
      <c r="F320">
        <v>0</v>
      </c>
      <c r="G320">
        <v>0</v>
      </c>
      <c r="H320">
        <v>0</v>
      </c>
    </row>
    <row r="321" spans="1:10">
      <c r="A321">
        <v>318</v>
      </c>
      <c r="B321" t="s">
        <v>257</v>
      </c>
      <c r="C321" t="s">
        <v>305</v>
      </c>
      <c r="D321">
        <v>400</v>
      </c>
      <c r="E321">
        <v>1320</v>
      </c>
      <c r="F321">
        <v>0</v>
      </c>
      <c r="G321">
        <v>1320</v>
      </c>
      <c r="H321">
        <v>528000</v>
      </c>
      <c r="I321" t="s">
        <v>637</v>
      </c>
      <c r="J321" t="s">
        <v>623</v>
      </c>
    </row>
    <row r="322" spans="1:10">
      <c r="A322">
        <v>319</v>
      </c>
      <c r="B322" t="s">
        <v>258</v>
      </c>
      <c r="C322" t="s">
        <v>305</v>
      </c>
      <c r="D322">
        <v>400</v>
      </c>
      <c r="E322">
        <v>1320</v>
      </c>
      <c r="F322">
        <v>0</v>
      </c>
      <c r="G322">
        <v>1320</v>
      </c>
      <c r="H322">
        <v>528000</v>
      </c>
      <c r="I322" t="s">
        <v>637</v>
      </c>
      <c r="J322" t="s">
        <v>623</v>
      </c>
    </row>
    <row r="323" spans="1:10">
      <c r="A323">
        <v>320</v>
      </c>
      <c r="B323" t="s">
        <v>835</v>
      </c>
      <c r="D323">
        <v>400</v>
      </c>
      <c r="E323">
        <v>1320</v>
      </c>
      <c r="F323">
        <v>0</v>
      </c>
      <c r="G323">
        <v>1320</v>
      </c>
      <c r="H323">
        <v>528000</v>
      </c>
      <c r="I323" t="s">
        <v>637</v>
      </c>
      <c r="J323" t="s">
        <v>623</v>
      </c>
    </row>
    <row r="324" spans="1:10">
      <c r="A324">
        <v>321</v>
      </c>
      <c r="B324" t="s">
        <v>836</v>
      </c>
      <c r="D324">
        <v>8</v>
      </c>
      <c r="E324">
        <v>1320</v>
      </c>
      <c r="F324">
        <v>0</v>
      </c>
      <c r="G324">
        <v>1320</v>
      </c>
      <c r="H324">
        <v>10560</v>
      </c>
      <c r="I324" t="s">
        <v>637</v>
      </c>
      <c r="J324" t="s">
        <v>623</v>
      </c>
    </row>
    <row r="325" spans="1:10">
      <c r="A325">
        <v>322</v>
      </c>
      <c r="B325" t="s">
        <v>254</v>
      </c>
      <c r="C325" t="s">
        <v>305</v>
      </c>
      <c r="D325">
        <v>20</v>
      </c>
      <c r="F325">
        <v>0</v>
      </c>
      <c r="G325">
        <v>0</v>
      </c>
      <c r="H325">
        <v>0</v>
      </c>
    </row>
    <row r="326" spans="1:10">
      <c r="A326">
        <v>323</v>
      </c>
      <c r="B326" t="s">
        <v>255</v>
      </c>
      <c r="C326" t="s">
        <v>305</v>
      </c>
      <c r="D326">
        <v>8</v>
      </c>
      <c r="F326">
        <v>0</v>
      </c>
      <c r="G326">
        <v>0</v>
      </c>
      <c r="H326">
        <v>0</v>
      </c>
    </row>
    <row r="327" spans="1:10">
      <c r="A327">
        <v>324</v>
      </c>
      <c r="B327" t="s">
        <v>837</v>
      </c>
      <c r="C327" t="s">
        <v>305</v>
      </c>
      <c r="D327">
        <v>50</v>
      </c>
      <c r="E327">
        <v>2110</v>
      </c>
      <c r="F327">
        <v>0</v>
      </c>
      <c r="G327">
        <v>2110</v>
      </c>
      <c r="H327">
        <v>105500</v>
      </c>
      <c r="I327" t="s">
        <v>1010</v>
      </c>
      <c r="J327" t="s">
        <v>737</v>
      </c>
    </row>
    <row r="328" spans="1:10">
      <c r="A328">
        <v>325</v>
      </c>
      <c r="B328" t="s">
        <v>259</v>
      </c>
      <c r="C328" t="s">
        <v>305</v>
      </c>
      <c r="D328">
        <v>12</v>
      </c>
      <c r="F328">
        <v>0</v>
      </c>
      <c r="G328">
        <v>0</v>
      </c>
      <c r="H328">
        <v>0</v>
      </c>
    </row>
    <row r="329" spans="1:10">
      <c r="A329">
        <v>326</v>
      </c>
      <c r="B329" t="s">
        <v>260</v>
      </c>
      <c r="C329" t="s">
        <v>305</v>
      </c>
      <c r="D329">
        <v>12</v>
      </c>
      <c r="F329">
        <v>0</v>
      </c>
      <c r="G329">
        <v>0</v>
      </c>
      <c r="H329">
        <v>0</v>
      </c>
    </row>
    <row r="330" spans="1:10">
      <c r="A330">
        <v>327</v>
      </c>
      <c r="B330" t="s">
        <v>261</v>
      </c>
      <c r="C330" t="s">
        <v>305</v>
      </c>
      <c r="D330">
        <v>12</v>
      </c>
      <c r="F330">
        <v>0</v>
      </c>
      <c r="G330">
        <v>0</v>
      </c>
      <c r="H330">
        <v>0</v>
      </c>
    </row>
    <row r="331" spans="1:10">
      <c r="A331">
        <v>328</v>
      </c>
      <c r="B331" t="s">
        <v>838</v>
      </c>
      <c r="C331" t="s">
        <v>324</v>
      </c>
      <c r="D331">
        <v>200</v>
      </c>
      <c r="F331">
        <v>0</v>
      </c>
      <c r="G331">
        <v>0</v>
      </c>
      <c r="H331">
        <v>0</v>
      </c>
    </row>
    <row r="332" spans="1:10">
      <c r="A332">
        <v>329</v>
      </c>
      <c r="B332" t="s">
        <v>262</v>
      </c>
      <c r="C332" t="s">
        <v>344</v>
      </c>
      <c r="D332">
        <v>80</v>
      </c>
      <c r="E332">
        <v>6390</v>
      </c>
      <c r="F332">
        <v>1022.4</v>
      </c>
      <c r="G332">
        <v>7412.4</v>
      </c>
      <c r="H332">
        <v>592992</v>
      </c>
      <c r="I332" t="s">
        <v>460</v>
      </c>
      <c r="J332" t="s">
        <v>485</v>
      </c>
    </row>
    <row r="333" spans="1:10">
      <c r="A333">
        <v>330</v>
      </c>
      <c r="B333" t="s">
        <v>263</v>
      </c>
      <c r="C333" t="s">
        <v>345</v>
      </c>
      <c r="D333">
        <v>300</v>
      </c>
      <c r="E333">
        <v>6390</v>
      </c>
      <c r="F333">
        <v>1022.4</v>
      </c>
      <c r="G333">
        <v>7412.4</v>
      </c>
      <c r="H333">
        <v>2223720</v>
      </c>
      <c r="I333" t="s">
        <v>460</v>
      </c>
      <c r="J333" t="s">
        <v>485</v>
      </c>
    </row>
    <row r="334" spans="1:10">
      <c r="A334">
        <v>331</v>
      </c>
      <c r="B334" t="s">
        <v>839</v>
      </c>
      <c r="C334" t="s">
        <v>326</v>
      </c>
      <c r="D334">
        <v>200</v>
      </c>
      <c r="E334">
        <v>3130</v>
      </c>
      <c r="F334">
        <v>500.8</v>
      </c>
      <c r="G334">
        <v>3630.8</v>
      </c>
      <c r="H334">
        <v>726160</v>
      </c>
      <c r="I334" t="s">
        <v>529</v>
      </c>
      <c r="J334" t="s">
        <v>1011</v>
      </c>
    </row>
    <row r="335" spans="1:10">
      <c r="A335">
        <v>332</v>
      </c>
      <c r="B335" t="s">
        <v>264</v>
      </c>
      <c r="C335" t="s">
        <v>305</v>
      </c>
      <c r="D335">
        <v>800</v>
      </c>
      <c r="E335">
        <v>935</v>
      </c>
      <c r="F335">
        <v>149.6</v>
      </c>
      <c r="G335">
        <v>1084.5999999999999</v>
      </c>
      <c r="H335">
        <v>867679.99999999988</v>
      </c>
      <c r="I335" t="s">
        <v>486</v>
      </c>
      <c r="J335" t="s">
        <v>738</v>
      </c>
    </row>
    <row r="336" spans="1:10">
      <c r="A336">
        <v>333</v>
      </c>
      <c r="B336" t="s">
        <v>265</v>
      </c>
      <c r="C336" t="s">
        <v>902</v>
      </c>
      <c r="D336">
        <v>20</v>
      </c>
      <c r="E336">
        <v>56938</v>
      </c>
      <c r="F336">
        <v>0</v>
      </c>
      <c r="G336">
        <v>56938</v>
      </c>
      <c r="H336">
        <v>1138760</v>
      </c>
      <c r="I336" t="s">
        <v>523</v>
      </c>
      <c r="J336" t="s">
        <v>700</v>
      </c>
    </row>
    <row r="337" spans="1:10">
      <c r="A337">
        <v>334</v>
      </c>
      <c r="B337" t="s">
        <v>266</v>
      </c>
      <c r="C337" t="s">
        <v>344</v>
      </c>
      <c r="D337">
        <v>140</v>
      </c>
      <c r="F337">
        <v>0</v>
      </c>
      <c r="G337">
        <v>0</v>
      </c>
      <c r="H337">
        <v>0</v>
      </c>
    </row>
    <row r="338" spans="1:10">
      <c r="A338">
        <v>335</v>
      </c>
      <c r="B338" t="s">
        <v>840</v>
      </c>
      <c r="C338" t="s">
        <v>305</v>
      </c>
      <c r="D338">
        <v>12</v>
      </c>
      <c r="F338">
        <v>0</v>
      </c>
      <c r="G338">
        <v>0</v>
      </c>
      <c r="H338">
        <v>0</v>
      </c>
    </row>
    <row r="339" spans="1:10">
      <c r="A339">
        <v>336</v>
      </c>
      <c r="B339" t="s">
        <v>841</v>
      </c>
      <c r="C339" t="s">
        <v>305</v>
      </c>
      <c r="D339">
        <v>12</v>
      </c>
      <c r="F339">
        <v>0</v>
      </c>
      <c r="G339">
        <v>0</v>
      </c>
      <c r="H339">
        <v>0</v>
      </c>
    </row>
    <row r="340" spans="1:10">
      <c r="A340">
        <v>337</v>
      </c>
      <c r="B340" t="s">
        <v>842</v>
      </c>
      <c r="C340" t="s">
        <v>305</v>
      </c>
      <c r="D340">
        <v>8</v>
      </c>
      <c r="E340">
        <v>2006</v>
      </c>
      <c r="F340">
        <v>0</v>
      </c>
      <c r="G340">
        <v>2006</v>
      </c>
      <c r="H340">
        <v>16048</v>
      </c>
      <c r="I340" t="s">
        <v>395</v>
      </c>
      <c r="J340" t="s">
        <v>664</v>
      </c>
    </row>
    <row r="341" spans="1:10">
      <c r="A341">
        <v>338</v>
      </c>
      <c r="B341" t="s">
        <v>843</v>
      </c>
      <c r="C341" t="s">
        <v>305</v>
      </c>
      <c r="D341">
        <v>8</v>
      </c>
      <c r="E341">
        <v>2182</v>
      </c>
      <c r="F341">
        <v>0</v>
      </c>
      <c r="G341">
        <v>2182</v>
      </c>
      <c r="H341">
        <v>17456</v>
      </c>
      <c r="I341" t="s">
        <v>395</v>
      </c>
      <c r="J341" t="s">
        <v>664</v>
      </c>
    </row>
    <row r="342" spans="1:10">
      <c r="A342">
        <v>339</v>
      </c>
      <c r="B342" t="s">
        <v>844</v>
      </c>
      <c r="C342" t="s">
        <v>305</v>
      </c>
      <c r="D342">
        <v>8</v>
      </c>
      <c r="E342">
        <v>2236</v>
      </c>
      <c r="F342">
        <v>0</v>
      </c>
      <c r="G342">
        <v>2236</v>
      </c>
      <c r="H342">
        <v>17888</v>
      </c>
      <c r="I342" t="s">
        <v>395</v>
      </c>
      <c r="J342" t="s">
        <v>664</v>
      </c>
    </row>
    <row r="343" spans="1:10">
      <c r="A343">
        <v>340</v>
      </c>
      <c r="B343" t="s">
        <v>845</v>
      </c>
      <c r="C343" t="s">
        <v>305</v>
      </c>
      <c r="D343">
        <v>8</v>
      </c>
      <c r="E343">
        <v>2307</v>
      </c>
      <c r="F343">
        <v>0</v>
      </c>
      <c r="G343">
        <v>2307</v>
      </c>
      <c r="H343">
        <v>18456</v>
      </c>
      <c r="I343" t="s">
        <v>395</v>
      </c>
      <c r="J343" t="s">
        <v>664</v>
      </c>
    </row>
    <row r="344" spans="1:10">
      <c r="A344">
        <v>341</v>
      </c>
      <c r="B344" t="s">
        <v>267</v>
      </c>
      <c r="C344" t="s">
        <v>305</v>
      </c>
      <c r="D344">
        <v>8</v>
      </c>
      <c r="E344">
        <v>2341</v>
      </c>
      <c r="F344">
        <v>0</v>
      </c>
      <c r="G344">
        <v>2341</v>
      </c>
      <c r="H344">
        <v>18728</v>
      </c>
      <c r="I344" t="s">
        <v>395</v>
      </c>
      <c r="J344" t="s">
        <v>664</v>
      </c>
    </row>
    <row r="345" spans="1:10">
      <c r="A345">
        <v>342</v>
      </c>
      <c r="B345" t="s">
        <v>268</v>
      </c>
      <c r="C345" t="s">
        <v>305</v>
      </c>
      <c r="D345">
        <v>8</v>
      </c>
      <c r="E345">
        <v>2567</v>
      </c>
      <c r="F345">
        <v>0</v>
      </c>
      <c r="G345">
        <v>2567</v>
      </c>
      <c r="H345">
        <v>20536</v>
      </c>
      <c r="I345" t="s">
        <v>395</v>
      </c>
      <c r="J345" t="s">
        <v>664</v>
      </c>
    </row>
    <row r="346" spans="1:10">
      <c r="A346">
        <v>343</v>
      </c>
      <c r="B346" t="s">
        <v>846</v>
      </c>
      <c r="C346" t="s">
        <v>305</v>
      </c>
      <c r="D346">
        <v>8</v>
      </c>
      <c r="F346">
        <v>0</v>
      </c>
      <c r="G346">
        <v>0</v>
      </c>
      <c r="H346">
        <v>0</v>
      </c>
    </row>
    <row r="347" spans="1:10">
      <c r="A347">
        <v>344</v>
      </c>
      <c r="B347" t="s">
        <v>847</v>
      </c>
      <c r="C347" t="s">
        <v>305</v>
      </c>
      <c r="D347">
        <v>4</v>
      </c>
      <c r="F347">
        <v>0</v>
      </c>
      <c r="G347">
        <v>0</v>
      </c>
      <c r="H347">
        <v>0</v>
      </c>
    </row>
    <row r="348" spans="1:10">
      <c r="A348">
        <v>345</v>
      </c>
      <c r="B348" t="s">
        <v>269</v>
      </c>
      <c r="C348" t="s">
        <v>305</v>
      </c>
      <c r="D348">
        <v>4</v>
      </c>
      <c r="E348">
        <v>5013</v>
      </c>
      <c r="F348">
        <v>802.08</v>
      </c>
      <c r="G348">
        <v>5815.08</v>
      </c>
      <c r="H348">
        <v>23260.32</v>
      </c>
      <c r="I348" t="s">
        <v>395</v>
      </c>
      <c r="J348" t="s">
        <v>664</v>
      </c>
    </row>
    <row r="349" spans="1:10">
      <c r="A349">
        <v>346</v>
      </c>
      <c r="B349" t="s">
        <v>848</v>
      </c>
      <c r="C349" t="s">
        <v>305</v>
      </c>
      <c r="D349">
        <v>4</v>
      </c>
      <c r="E349">
        <v>5013</v>
      </c>
      <c r="F349">
        <v>802.08</v>
      </c>
      <c r="G349">
        <v>5815.08</v>
      </c>
      <c r="H349">
        <v>23260.32</v>
      </c>
      <c r="I349" t="s">
        <v>395</v>
      </c>
      <c r="J349" t="s">
        <v>664</v>
      </c>
    </row>
    <row r="350" spans="1:10">
      <c r="A350">
        <v>347</v>
      </c>
      <c r="B350" t="s">
        <v>270</v>
      </c>
      <c r="C350" t="s">
        <v>305</v>
      </c>
      <c r="D350">
        <v>8</v>
      </c>
      <c r="E350">
        <v>5013</v>
      </c>
      <c r="F350">
        <v>802.08</v>
      </c>
      <c r="G350">
        <v>5815.08</v>
      </c>
      <c r="H350">
        <v>46520.639999999999</v>
      </c>
      <c r="I350" t="s">
        <v>395</v>
      </c>
      <c r="J350" t="s">
        <v>664</v>
      </c>
    </row>
    <row r="351" spans="1:10">
      <c r="A351">
        <v>348</v>
      </c>
      <c r="B351" t="s">
        <v>849</v>
      </c>
      <c r="C351" t="s">
        <v>305</v>
      </c>
      <c r="D351">
        <v>4</v>
      </c>
      <c r="E351">
        <v>1595</v>
      </c>
      <c r="F351">
        <v>255.20000000000002</v>
      </c>
      <c r="G351">
        <v>1850.2</v>
      </c>
      <c r="H351">
        <v>7400.8</v>
      </c>
      <c r="I351" t="s">
        <v>968</v>
      </c>
      <c r="J351" t="s">
        <v>627</v>
      </c>
    </row>
    <row r="352" spans="1:10">
      <c r="A352">
        <v>349</v>
      </c>
      <c r="B352" t="s">
        <v>850</v>
      </c>
      <c r="C352" t="s">
        <v>305</v>
      </c>
      <c r="D352">
        <v>4</v>
      </c>
      <c r="E352">
        <v>1595</v>
      </c>
      <c r="F352">
        <v>255.20000000000002</v>
      </c>
      <c r="G352">
        <v>1850.2</v>
      </c>
      <c r="H352">
        <v>7400.8</v>
      </c>
      <c r="I352" t="s">
        <v>968</v>
      </c>
      <c r="J352" t="s">
        <v>627</v>
      </c>
    </row>
    <row r="353" spans="1:10">
      <c r="A353">
        <v>350</v>
      </c>
      <c r="B353" t="s">
        <v>851</v>
      </c>
      <c r="C353" t="s">
        <v>305</v>
      </c>
      <c r="D353">
        <v>4</v>
      </c>
      <c r="E353">
        <v>1595</v>
      </c>
      <c r="F353">
        <v>255.20000000000002</v>
      </c>
      <c r="G353">
        <v>1850.2</v>
      </c>
      <c r="H353">
        <v>7400.8</v>
      </c>
      <c r="I353" t="s">
        <v>968</v>
      </c>
      <c r="J353" t="s">
        <v>627</v>
      </c>
    </row>
    <row r="354" spans="1:10">
      <c r="A354">
        <v>351</v>
      </c>
      <c r="B354" t="s">
        <v>852</v>
      </c>
      <c r="C354" t="s">
        <v>305</v>
      </c>
      <c r="D354">
        <v>4</v>
      </c>
      <c r="E354">
        <v>1595</v>
      </c>
      <c r="F354">
        <v>255.20000000000002</v>
      </c>
      <c r="G354">
        <v>1850.2</v>
      </c>
      <c r="H354">
        <v>7400.8</v>
      </c>
      <c r="I354" t="s">
        <v>968</v>
      </c>
      <c r="J354" t="s">
        <v>627</v>
      </c>
    </row>
    <row r="355" spans="1:10">
      <c r="A355">
        <v>352</v>
      </c>
      <c r="B355" t="s">
        <v>853</v>
      </c>
      <c r="C355" t="s">
        <v>305</v>
      </c>
      <c r="D355">
        <v>4</v>
      </c>
      <c r="E355">
        <v>1595</v>
      </c>
      <c r="F355">
        <v>255.20000000000002</v>
      </c>
      <c r="G355">
        <v>1850.2</v>
      </c>
      <c r="H355">
        <v>7400.8</v>
      </c>
      <c r="I355" t="s">
        <v>968</v>
      </c>
      <c r="J355" t="s">
        <v>627</v>
      </c>
    </row>
    <row r="356" spans="1:10">
      <c r="A356">
        <v>353</v>
      </c>
      <c r="B356" t="s">
        <v>271</v>
      </c>
      <c r="C356" t="s">
        <v>305</v>
      </c>
      <c r="D356">
        <v>24</v>
      </c>
      <c r="F356">
        <v>0</v>
      </c>
      <c r="G356">
        <v>0</v>
      </c>
      <c r="H356">
        <v>0</v>
      </c>
    </row>
    <row r="357" spans="1:10">
      <c r="A357">
        <v>354</v>
      </c>
      <c r="B357" t="s">
        <v>854</v>
      </c>
      <c r="C357" t="s">
        <v>305</v>
      </c>
      <c r="D357">
        <v>30</v>
      </c>
      <c r="E357">
        <v>1750</v>
      </c>
      <c r="F357">
        <v>280</v>
      </c>
      <c r="G357">
        <v>2030</v>
      </c>
      <c r="H357">
        <v>60900</v>
      </c>
      <c r="I357" t="s">
        <v>383</v>
      </c>
      <c r="J357" t="s">
        <v>629</v>
      </c>
    </row>
    <row r="358" spans="1:10">
      <c r="A358">
        <v>355</v>
      </c>
      <c r="B358" t="s">
        <v>855</v>
      </c>
      <c r="C358" t="s">
        <v>305</v>
      </c>
      <c r="D358">
        <v>30</v>
      </c>
      <c r="E358">
        <v>1595</v>
      </c>
      <c r="F358">
        <v>255.20000000000002</v>
      </c>
      <c r="G358">
        <v>1850.2</v>
      </c>
      <c r="H358">
        <v>55506</v>
      </c>
      <c r="I358" t="s">
        <v>982</v>
      </c>
      <c r="J358" t="s">
        <v>627</v>
      </c>
    </row>
    <row r="359" spans="1:10">
      <c r="A359">
        <v>356</v>
      </c>
      <c r="B359" t="s">
        <v>272</v>
      </c>
      <c r="C359" t="s">
        <v>305</v>
      </c>
      <c r="D359">
        <v>100</v>
      </c>
      <c r="F359">
        <v>0</v>
      </c>
      <c r="G359">
        <v>0</v>
      </c>
      <c r="H359">
        <v>0</v>
      </c>
    </row>
    <row r="360" spans="1:10">
      <c r="A360">
        <v>357</v>
      </c>
      <c r="B360" t="s">
        <v>273</v>
      </c>
      <c r="C360" t="s">
        <v>305</v>
      </c>
      <c r="D360">
        <v>100</v>
      </c>
      <c r="F360">
        <v>0</v>
      </c>
      <c r="G360">
        <v>0</v>
      </c>
      <c r="H360">
        <v>0</v>
      </c>
    </row>
    <row r="361" spans="1:10">
      <c r="A361">
        <v>358</v>
      </c>
      <c r="B361" t="s">
        <v>274</v>
      </c>
      <c r="C361" t="s">
        <v>305</v>
      </c>
      <c r="D361">
        <v>20</v>
      </c>
      <c r="F361">
        <v>0</v>
      </c>
      <c r="G361">
        <v>0</v>
      </c>
      <c r="H361">
        <v>0</v>
      </c>
    </row>
    <row r="362" spans="1:10">
      <c r="A362">
        <v>359</v>
      </c>
      <c r="B362" t="s">
        <v>275</v>
      </c>
      <c r="C362" t="s">
        <v>305</v>
      </c>
      <c r="D362">
        <v>20</v>
      </c>
      <c r="F362">
        <v>0</v>
      </c>
      <c r="G362">
        <v>0</v>
      </c>
      <c r="H362">
        <v>0</v>
      </c>
    </row>
    <row r="363" spans="1:10">
      <c r="A363">
        <v>360</v>
      </c>
      <c r="B363" t="s">
        <v>276</v>
      </c>
      <c r="C363" t="s">
        <v>305</v>
      </c>
      <c r="D363">
        <v>4</v>
      </c>
      <c r="F363">
        <v>0</v>
      </c>
      <c r="G363">
        <v>0</v>
      </c>
      <c r="H363">
        <v>0</v>
      </c>
    </row>
    <row r="364" spans="1:10">
      <c r="A364">
        <v>361</v>
      </c>
      <c r="B364" t="s">
        <v>277</v>
      </c>
      <c r="C364" t="s">
        <v>305</v>
      </c>
      <c r="D364">
        <v>12</v>
      </c>
      <c r="E364">
        <v>2140</v>
      </c>
      <c r="F364">
        <v>342.40000000000003</v>
      </c>
      <c r="G364">
        <v>2482.4</v>
      </c>
      <c r="H364">
        <v>29788.800000000003</v>
      </c>
      <c r="I364" t="s">
        <v>383</v>
      </c>
      <c r="J364" t="s">
        <v>629</v>
      </c>
    </row>
    <row r="365" spans="1:10">
      <c r="A365">
        <v>362</v>
      </c>
      <c r="B365" t="s">
        <v>856</v>
      </c>
      <c r="C365" t="s">
        <v>305</v>
      </c>
      <c r="D365">
        <v>4</v>
      </c>
      <c r="E365">
        <v>1595</v>
      </c>
      <c r="F365">
        <v>255.20000000000002</v>
      </c>
      <c r="G365">
        <v>1850.2</v>
      </c>
      <c r="H365">
        <v>7400.8</v>
      </c>
      <c r="I365" t="s">
        <v>968</v>
      </c>
      <c r="J365" t="s">
        <v>627</v>
      </c>
    </row>
    <row r="366" spans="1:10">
      <c r="A366">
        <v>363</v>
      </c>
      <c r="B366" t="s">
        <v>278</v>
      </c>
      <c r="C366" t="s">
        <v>305</v>
      </c>
      <c r="D366">
        <v>16</v>
      </c>
      <c r="E366">
        <v>1700</v>
      </c>
      <c r="F366">
        <v>272</v>
      </c>
      <c r="G366">
        <v>1972</v>
      </c>
      <c r="H366">
        <v>31552</v>
      </c>
      <c r="I366" t="s">
        <v>968</v>
      </c>
      <c r="J366" t="s">
        <v>627</v>
      </c>
    </row>
    <row r="367" spans="1:10">
      <c r="A367">
        <v>364</v>
      </c>
      <c r="B367" t="s">
        <v>857</v>
      </c>
      <c r="C367" t="s">
        <v>305</v>
      </c>
      <c r="D367">
        <v>4</v>
      </c>
      <c r="E367">
        <v>1595</v>
      </c>
      <c r="F367">
        <v>255.20000000000002</v>
      </c>
      <c r="G367">
        <v>1850.2</v>
      </c>
      <c r="H367">
        <v>7400.8</v>
      </c>
      <c r="I367" t="s">
        <v>968</v>
      </c>
      <c r="J367" t="s">
        <v>627</v>
      </c>
    </row>
    <row r="368" spans="1:10">
      <c r="A368">
        <v>365</v>
      </c>
      <c r="B368" t="s">
        <v>858</v>
      </c>
      <c r="C368" t="s">
        <v>305</v>
      </c>
      <c r="D368">
        <v>4</v>
      </c>
      <c r="F368">
        <v>0</v>
      </c>
      <c r="G368">
        <v>0</v>
      </c>
      <c r="H368">
        <v>0</v>
      </c>
    </row>
    <row r="369" spans="1:10">
      <c r="A369">
        <v>366</v>
      </c>
      <c r="B369" t="s">
        <v>279</v>
      </c>
      <c r="C369" t="s">
        <v>305</v>
      </c>
      <c r="D369">
        <v>20</v>
      </c>
      <c r="F369">
        <v>0</v>
      </c>
      <c r="G369">
        <v>0</v>
      </c>
      <c r="H369">
        <v>0</v>
      </c>
    </row>
    <row r="370" spans="1:10">
      <c r="A370">
        <v>367</v>
      </c>
      <c r="B370" t="s">
        <v>859</v>
      </c>
      <c r="C370" t="s">
        <v>305</v>
      </c>
      <c r="D370">
        <v>4</v>
      </c>
      <c r="E370">
        <v>1595</v>
      </c>
      <c r="F370">
        <v>255.20000000000002</v>
      </c>
      <c r="G370">
        <v>1850.2</v>
      </c>
      <c r="H370">
        <v>7400.8</v>
      </c>
      <c r="I370" t="s">
        <v>968</v>
      </c>
      <c r="J370" t="s">
        <v>627</v>
      </c>
    </row>
    <row r="371" spans="1:10">
      <c r="A371">
        <v>368</v>
      </c>
      <c r="B371" t="s">
        <v>280</v>
      </c>
      <c r="C371" t="s">
        <v>305</v>
      </c>
      <c r="D371">
        <v>20</v>
      </c>
      <c r="F371">
        <v>0</v>
      </c>
      <c r="G371">
        <v>0</v>
      </c>
      <c r="H371">
        <v>0</v>
      </c>
    </row>
    <row r="372" spans="1:10">
      <c r="A372">
        <v>369</v>
      </c>
      <c r="B372" t="s">
        <v>281</v>
      </c>
      <c r="C372" t="s">
        <v>305</v>
      </c>
      <c r="D372">
        <v>20</v>
      </c>
      <c r="F372">
        <v>0</v>
      </c>
      <c r="G372">
        <v>0</v>
      </c>
      <c r="H372">
        <v>0</v>
      </c>
    </row>
    <row r="373" spans="1:10">
      <c r="A373">
        <v>370</v>
      </c>
      <c r="B373" t="s">
        <v>860</v>
      </c>
      <c r="C373" t="s">
        <v>305</v>
      </c>
      <c r="D373">
        <v>4</v>
      </c>
      <c r="F373">
        <v>0</v>
      </c>
      <c r="G373">
        <v>0</v>
      </c>
      <c r="H373">
        <v>0</v>
      </c>
    </row>
    <row r="374" spans="1:10">
      <c r="A374">
        <v>371</v>
      </c>
      <c r="B374" t="s">
        <v>282</v>
      </c>
      <c r="C374" t="s">
        <v>305</v>
      </c>
      <c r="D374">
        <v>20</v>
      </c>
      <c r="F374">
        <v>0</v>
      </c>
      <c r="G374">
        <v>0</v>
      </c>
      <c r="H374">
        <v>0</v>
      </c>
    </row>
    <row r="375" spans="1:10">
      <c r="A375">
        <v>372</v>
      </c>
      <c r="B375" t="s">
        <v>861</v>
      </c>
      <c r="C375" t="s">
        <v>305</v>
      </c>
      <c r="D375">
        <v>4</v>
      </c>
      <c r="F375">
        <v>0</v>
      </c>
      <c r="G375">
        <v>0</v>
      </c>
      <c r="H375">
        <v>0</v>
      </c>
    </row>
    <row r="376" spans="1:10">
      <c r="A376">
        <v>373</v>
      </c>
      <c r="B376" t="s">
        <v>862</v>
      </c>
      <c r="C376" t="s">
        <v>305</v>
      </c>
      <c r="D376">
        <v>4</v>
      </c>
      <c r="F376">
        <v>0</v>
      </c>
      <c r="G376">
        <v>0</v>
      </c>
      <c r="H376">
        <v>0</v>
      </c>
    </row>
    <row r="377" spans="1:10">
      <c r="A377">
        <v>374</v>
      </c>
      <c r="B377" t="s">
        <v>863</v>
      </c>
      <c r="C377" t="s">
        <v>305</v>
      </c>
      <c r="D377">
        <v>4</v>
      </c>
      <c r="F377">
        <v>0</v>
      </c>
      <c r="G377">
        <v>0</v>
      </c>
      <c r="H377">
        <v>0</v>
      </c>
    </row>
    <row r="378" spans="1:10">
      <c r="A378">
        <v>375</v>
      </c>
      <c r="B378" t="s">
        <v>864</v>
      </c>
      <c r="C378" t="s">
        <v>305</v>
      </c>
      <c r="D378">
        <v>4</v>
      </c>
      <c r="F378">
        <v>0</v>
      </c>
      <c r="G378">
        <v>0</v>
      </c>
      <c r="H378">
        <v>0</v>
      </c>
    </row>
    <row r="379" spans="1:10">
      <c r="A379">
        <v>376</v>
      </c>
      <c r="B379" t="s">
        <v>283</v>
      </c>
      <c r="C379" t="s">
        <v>305</v>
      </c>
      <c r="D379">
        <v>1200</v>
      </c>
      <c r="E379">
        <v>1029</v>
      </c>
      <c r="F379">
        <v>0</v>
      </c>
      <c r="G379">
        <v>1029</v>
      </c>
      <c r="H379">
        <v>1234800</v>
      </c>
      <c r="I379" t="s">
        <v>739</v>
      </c>
      <c r="J379" t="s">
        <v>540</v>
      </c>
    </row>
    <row r="380" spans="1:10">
      <c r="A380">
        <v>377</v>
      </c>
      <c r="B380" t="s">
        <v>284</v>
      </c>
      <c r="C380" t="s">
        <v>305</v>
      </c>
      <c r="D380">
        <v>1600</v>
      </c>
      <c r="E380">
        <v>1172</v>
      </c>
      <c r="F380">
        <v>0</v>
      </c>
      <c r="G380">
        <v>1172</v>
      </c>
      <c r="H380">
        <v>1875200</v>
      </c>
      <c r="I380" t="s">
        <v>739</v>
      </c>
      <c r="J380" t="s">
        <v>540</v>
      </c>
    </row>
    <row r="381" spans="1:10">
      <c r="A381">
        <v>378</v>
      </c>
      <c r="B381" t="s">
        <v>285</v>
      </c>
      <c r="C381" t="s">
        <v>305</v>
      </c>
      <c r="D381">
        <v>800</v>
      </c>
      <c r="E381">
        <v>1430</v>
      </c>
      <c r="F381">
        <v>0</v>
      </c>
      <c r="G381">
        <v>1430</v>
      </c>
      <c r="H381">
        <v>1144000</v>
      </c>
      <c r="I381" t="s">
        <v>739</v>
      </c>
      <c r="J381" t="s">
        <v>540</v>
      </c>
    </row>
    <row r="382" spans="1:10">
      <c r="A382">
        <v>379</v>
      </c>
      <c r="B382" t="s">
        <v>286</v>
      </c>
      <c r="C382" t="s">
        <v>305</v>
      </c>
      <c r="D382">
        <v>288</v>
      </c>
      <c r="E382">
        <v>6555</v>
      </c>
      <c r="F382">
        <v>0</v>
      </c>
      <c r="G382">
        <v>6555</v>
      </c>
      <c r="H382">
        <v>1887840</v>
      </c>
      <c r="I382" t="s">
        <v>467</v>
      </c>
      <c r="J382" t="s">
        <v>632</v>
      </c>
    </row>
    <row r="383" spans="1:10">
      <c r="A383">
        <v>380</v>
      </c>
      <c r="B383" t="s">
        <v>287</v>
      </c>
      <c r="C383" t="s">
        <v>305</v>
      </c>
      <c r="D383">
        <v>288</v>
      </c>
      <c r="E383">
        <v>7722</v>
      </c>
      <c r="F383">
        <v>0</v>
      </c>
      <c r="G383">
        <v>7722</v>
      </c>
      <c r="H383">
        <v>2223936</v>
      </c>
      <c r="I383" t="s">
        <v>467</v>
      </c>
      <c r="J383" t="s">
        <v>632</v>
      </c>
    </row>
    <row r="384" spans="1:10">
      <c r="A384">
        <v>381</v>
      </c>
      <c r="B384" t="s">
        <v>288</v>
      </c>
      <c r="C384" t="s">
        <v>305</v>
      </c>
      <c r="D384">
        <v>288</v>
      </c>
      <c r="E384">
        <v>8991</v>
      </c>
      <c r="F384">
        <v>0</v>
      </c>
      <c r="G384">
        <v>8991</v>
      </c>
      <c r="H384">
        <v>2589408</v>
      </c>
      <c r="I384" t="s">
        <v>467</v>
      </c>
      <c r="J384" t="s">
        <v>632</v>
      </c>
    </row>
    <row r="385" spans="1:10">
      <c r="A385">
        <v>382</v>
      </c>
      <c r="B385" t="s">
        <v>289</v>
      </c>
      <c r="C385" t="s">
        <v>305</v>
      </c>
      <c r="D385">
        <v>1600</v>
      </c>
      <c r="E385">
        <v>1165</v>
      </c>
      <c r="F385">
        <v>0</v>
      </c>
      <c r="G385">
        <v>1165</v>
      </c>
      <c r="H385">
        <v>1864000</v>
      </c>
      <c r="I385" t="s">
        <v>630</v>
      </c>
      <c r="J385" t="s">
        <v>633</v>
      </c>
    </row>
    <row r="386" spans="1:10">
      <c r="A386">
        <v>383</v>
      </c>
      <c r="B386" t="s">
        <v>290</v>
      </c>
      <c r="C386" t="s">
        <v>305</v>
      </c>
      <c r="D386">
        <v>1600</v>
      </c>
      <c r="E386">
        <v>1457</v>
      </c>
      <c r="F386">
        <v>0</v>
      </c>
      <c r="G386">
        <v>1457</v>
      </c>
      <c r="H386">
        <v>2331200</v>
      </c>
      <c r="I386" t="s">
        <v>630</v>
      </c>
      <c r="J386" t="s">
        <v>633</v>
      </c>
    </row>
    <row r="387" spans="1:10">
      <c r="A387">
        <v>384</v>
      </c>
      <c r="B387" t="s">
        <v>291</v>
      </c>
      <c r="C387" t="s">
        <v>305</v>
      </c>
      <c r="D387">
        <v>1600</v>
      </c>
      <c r="E387">
        <v>1748</v>
      </c>
      <c r="F387">
        <v>0</v>
      </c>
      <c r="G387">
        <v>1748</v>
      </c>
      <c r="H387">
        <v>2796800</v>
      </c>
      <c r="I387" t="s">
        <v>630</v>
      </c>
      <c r="J387" t="s">
        <v>633</v>
      </c>
    </row>
    <row r="388" spans="1:10">
      <c r="A388">
        <v>385</v>
      </c>
      <c r="B388" t="s">
        <v>294</v>
      </c>
      <c r="C388" t="s">
        <v>305</v>
      </c>
      <c r="D388">
        <v>288</v>
      </c>
      <c r="F388">
        <v>0</v>
      </c>
      <c r="G388">
        <v>0</v>
      </c>
      <c r="H388">
        <v>0</v>
      </c>
    </row>
    <row r="389" spans="1:10">
      <c r="A389">
        <v>386</v>
      </c>
      <c r="B389" t="s">
        <v>295</v>
      </c>
      <c r="C389" t="s">
        <v>305</v>
      </c>
      <c r="D389">
        <v>96</v>
      </c>
      <c r="F389">
        <v>0</v>
      </c>
      <c r="G389">
        <v>0</v>
      </c>
      <c r="H389">
        <v>0</v>
      </c>
    </row>
    <row r="390" spans="1:10">
      <c r="A390">
        <v>387</v>
      </c>
      <c r="B390" t="s">
        <v>297</v>
      </c>
      <c r="C390" t="s">
        <v>305</v>
      </c>
      <c r="D390">
        <v>288</v>
      </c>
      <c r="F390">
        <v>0</v>
      </c>
      <c r="G390">
        <v>0</v>
      </c>
      <c r="H390">
        <v>0</v>
      </c>
    </row>
    <row r="391" spans="1:10">
      <c r="A391">
        <v>388</v>
      </c>
      <c r="B391" t="s">
        <v>299</v>
      </c>
      <c r="C391" t="s">
        <v>305</v>
      </c>
      <c r="D391">
        <v>48</v>
      </c>
      <c r="F391">
        <v>0</v>
      </c>
      <c r="G391">
        <v>0</v>
      </c>
      <c r="H391">
        <v>0</v>
      </c>
    </row>
    <row r="392" spans="1:10">
      <c r="A392">
        <v>389</v>
      </c>
      <c r="B392" t="s">
        <v>293</v>
      </c>
      <c r="C392" t="s">
        <v>305</v>
      </c>
      <c r="D392">
        <v>240</v>
      </c>
      <c r="F392">
        <v>0</v>
      </c>
      <c r="G392">
        <v>0</v>
      </c>
      <c r="H392">
        <v>0</v>
      </c>
    </row>
    <row r="393" spans="1:10">
      <c r="A393">
        <v>390</v>
      </c>
      <c r="B393" t="s">
        <v>296</v>
      </c>
      <c r="C393" t="s">
        <v>305</v>
      </c>
      <c r="D393">
        <v>240</v>
      </c>
      <c r="F393">
        <v>0</v>
      </c>
      <c r="G393">
        <v>0</v>
      </c>
      <c r="H393">
        <v>0</v>
      </c>
    </row>
    <row r="394" spans="1:10">
      <c r="A394">
        <v>391</v>
      </c>
      <c r="B394" t="s">
        <v>865</v>
      </c>
      <c r="C394" t="s">
        <v>305</v>
      </c>
      <c r="D394">
        <v>48</v>
      </c>
      <c r="F394">
        <v>0</v>
      </c>
      <c r="G394">
        <v>0</v>
      </c>
      <c r="H394">
        <v>0</v>
      </c>
      <c r="I394" t="s">
        <v>528</v>
      </c>
    </row>
    <row r="395" spans="1:10">
      <c r="A395">
        <v>392</v>
      </c>
      <c r="B395" t="s">
        <v>298</v>
      </c>
      <c r="C395" t="s">
        <v>305</v>
      </c>
      <c r="D395">
        <v>96</v>
      </c>
      <c r="F395">
        <v>0</v>
      </c>
      <c r="G395">
        <v>0</v>
      </c>
      <c r="H395">
        <v>0</v>
      </c>
    </row>
    <row r="396" spans="1:10">
      <c r="A396">
        <v>393</v>
      </c>
      <c r="B396" t="s">
        <v>866</v>
      </c>
      <c r="C396" t="s">
        <v>305</v>
      </c>
      <c r="D396">
        <v>48</v>
      </c>
      <c r="F396">
        <v>0</v>
      </c>
      <c r="G396">
        <v>0</v>
      </c>
      <c r="H396">
        <v>0</v>
      </c>
    </row>
    <row r="397" spans="1:10">
      <c r="A397">
        <v>394</v>
      </c>
      <c r="B397" t="s">
        <v>300</v>
      </c>
      <c r="C397" t="s">
        <v>305</v>
      </c>
      <c r="D397">
        <v>80</v>
      </c>
      <c r="F397">
        <v>0</v>
      </c>
      <c r="G397">
        <v>0</v>
      </c>
      <c r="H397">
        <v>0</v>
      </c>
    </row>
    <row r="398" spans="1:10">
      <c r="A398">
        <v>395</v>
      </c>
      <c r="B398" t="s">
        <v>301</v>
      </c>
      <c r="C398" t="s">
        <v>903</v>
      </c>
      <c r="D398">
        <v>2000</v>
      </c>
      <c r="E398">
        <v>2420</v>
      </c>
      <c r="F398">
        <v>0</v>
      </c>
      <c r="G398">
        <v>2420</v>
      </c>
      <c r="H398">
        <v>4840000</v>
      </c>
      <c r="I398" t="s">
        <v>366</v>
      </c>
      <c r="J398" t="s">
        <v>636</v>
      </c>
    </row>
    <row r="399" spans="1:10">
      <c r="A399">
        <v>396</v>
      </c>
      <c r="B399" t="s">
        <v>302</v>
      </c>
      <c r="C399" t="s">
        <v>903</v>
      </c>
      <c r="D399">
        <v>1800</v>
      </c>
      <c r="E399">
        <v>2420</v>
      </c>
      <c r="F399">
        <v>0</v>
      </c>
      <c r="G399">
        <v>2420</v>
      </c>
      <c r="H399">
        <v>4356000</v>
      </c>
      <c r="I399" t="s">
        <v>366</v>
      </c>
      <c r="J399" t="s">
        <v>636</v>
      </c>
    </row>
    <row r="400" spans="1:10">
      <c r="A400">
        <v>397</v>
      </c>
      <c r="B400" t="s">
        <v>867</v>
      </c>
      <c r="C400" t="s">
        <v>904</v>
      </c>
      <c r="D400">
        <v>40</v>
      </c>
      <c r="F400">
        <v>0</v>
      </c>
      <c r="G400">
        <v>0</v>
      </c>
      <c r="H400">
        <v>0</v>
      </c>
    </row>
    <row r="401" spans="1:8">
      <c r="A401">
        <v>398</v>
      </c>
      <c r="B401" t="s">
        <v>868</v>
      </c>
      <c r="C401" t="s">
        <v>305</v>
      </c>
      <c r="D401">
        <v>40</v>
      </c>
      <c r="F401">
        <v>0</v>
      </c>
      <c r="G401">
        <v>0</v>
      </c>
      <c r="H401">
        <v>0</v>
      </c>
    </row>
    <row r="402" spans="1:8">
      <c r="A402">
        <v>399</v>
      </c>
      <c r="B402" t="s">
        <v>869</v>
      </c>
      <c r="C402" t="s">
        <v>305</v>
      </c>
      <c r="D402">
        <v>40</v>
      </c>
      <c r="F402">
        <v>0</v>
      </c>
      <c r="G402">
        <v>0</v>
      </c>
      <c r="H402">
        <v>0</v>
      </c>
    </row>
    <row r="403" spans="1:8">
      <c r="A403">
        <v>400</v>
      </c>
      <c r="B403" t="s">
        <v>870</v>
      </c>
      <c r="C403" t="s">
        <v>305</v>
      </c>
      <c r="D403">
        <v>40</v>
      </c>
      <c r="F403">
        <v>0</v>
      </c>
      <c r="G403">
        <v>0</v>
      </c>
      <c r="H403">
        <v>0</v>
      </c>
    </row>
    <row r="404" spans="1:8">
      <c r="A404">
        <v>401</v>
      </c>
      <c r="B404" t="s">
        <v>871</v>
      </c>
      <c r="C404" t="s">
        <v>305</v>
      </c>
      <c r="D404">
        <v>40</v>
      </c>
      <c r="F404">
        <v>0</v>
      </c>
      <c r="G404">
        <v>0</v>
      </c>
      <c r="H404">
        <v>0</v>
      </c>
    </row>
    <row r="405" spans="1:8">
      <c r="A405">
        <v>402</v>
      </c>
      <c r="B405" t="s">
        <v>872</v>
      </c>
      <c r="C405" t="s">
        <v>305</v>
      </c>
      <c r="D405">
        <v>24</v>
      </c>
      <c r="F405">
        <v>0</v>
      </c>
      <c r="G405">
        <v>0</v>
      </c>
      <c r="H405">
        <v>0</v>
      </c>
    </row>
    <row r="406" spans="1:8">
      <c r="A406">
        <v>403</v>
      </c>
      <c r="B406" t="s">
        <v>873</v>
      </c>
      <c r="C406" t="s">
        <v>305</v>
      </c>
      <c r="D406">
        <v>40</v>
      </c>
      <c r="F406">
        <v>0</v>
      </c>
      <c r="G406">
        <v>0</v>
      </c>
      <c r="H406">
        <v>0</v>
      </c>
    </row>
    <row r="407" spans="1:8">
      <c r="A407">
        <v>404</v>
      </c>
      <c r="B407" t="s">
        <v>874</v>
      </c>
      <c r="C407" t="s">
        <v>305</v>
      </c>
      <c r="D407">
        <v>40</v>
      </c>
      <c r="F407">
        <v>0</v>
      </c>
      <c r="G407">
        <v>0</v>
      </c>
      <c r="H407">
        <v>0</v>
      </c>
    </row>
    <row r="408" spans="1:8">
      <c r="A408">
        <v>405</v>
      </c>
      <c r="B408" t="s">
        <v>875</v>
      </c>
      <c r="C408" t="s">
        <v>305</v>
      </c>
      <c r="D408">
        <v>40</v>
      </c>
      <c r="F408">
        <v>0</v>
      </c>
      <c r="G408">
        <v>0</v>
      </c>
      <c r="H408">
        <v>0</v>
      </c>
    </row>
    <row r="409" spans="1:8">
      <c r="A409">
        <v>406</v>
      </c>
      <c r="B409" t="s">
        <v>876</v>
      </c>
      <c r="C409" t="s">
        <v>305</v>
      </c>
      <c r="D409">
        <v>20</v>
      </c>
      <c r="F409">
        <v>0</v>
      </c>
      <c r="G409">
        <v>0</v>
      </c>
      <c r="H409">
        <v>0</v>
      </c>
    </row>
    <row r="410" spans="1:8">
      <c r="A410">
        <v>407</v>
      </c>
      <c r="B410" t="s">
        <v>877</v>
      </c>
      <c r="C410" t="s">
        <v>305</v>
      </c>
      <c r="D410">
        <v>40</v>
      </c>
      <c r="F410">
        <v>0</v>
      </c>
      <c r="G410">
        <v>0</v>
      </c>
      <c r="H410">
        <v>0</v>
      </c>
    </row>
    <row r="411" spans="1:8">
      <c r="A411">
        <v>408</v>
      </c>
      <c r="B411" t="s">
        <v>878</v>
      </c>
      <c r="C411" t="s">
        <v>305</v>
      </c>
      <c r="D411">
        <v>8</v>
      </c>
      <c r="F411">
        <v>0</v>
      </c>
      <c r="G411">
        <v>0</v>
      </c>
      <c r="H411">
        <v>0</v>
      </c>
    </row>
    <row r="412" spans="1:8">
      <c r="A412">
        <v>409</v>
      </c>
      <c r="B412" t="s">
        <v>879</v>
      </c>
      <c r="C412" t="s">
        <v>305</v>
      </c>
      <c r="D412">
        <v>40</v>
      </c>
      <c r="F412">
        <v>0</v>
      </c>
      <c r="G412">
        <v>0</v>
      </c>
      <c r="H412">
        <v>0</v>
      </c>
    </row>
    <row r="413" spans="1:8">
      <c r="A413">
        <v>410</v>
      </c>
      <c r="B413" t="s">
        <v>880</v>
      </c>
      <c r="C413" t="s">
        <v>905</v>
      </c>
      <c r="D413">
        <v>16</v>
      </c>
      <c r="F413">
        <v>0</v>
      </c>
      <c r="G413">
        <v>0</v>
      </c>
      <c r="H413">
        <v>0</v>
      </c>
    </row>
    <row r="414" spans="1:8">
      <c r="A414">
        <v>411</v>
      </c>
      <c r="B414" t="s">
        <v>881</v>
      </c>
      <c r="C414" t="s">
        <v>305</v>
      </c>
      <c r="D414">
        <v>2</v>
      </c>
      <c r="F414">
        <v>0</v>
      </c>
      <c r="G414">
        <v>0</v>
      </c>
      <c r="H414">
        <v>0</v>
      </c>
    </row>
    <row r="415" spans="1:8">
      <c r="A415">
        <v>412</v>
      </c>
      <c r="B415" t="s">
        <v>882</v>
      </c>
      <c r="C415" t="s">
        <v>305</v>
      </c>
      <c r="D415">
        <v>2</v>
      </c>
      <c r="F415">
        <v>0</v>
      </c>
      <c r="G415">
        <v>0</v>
      </c>
      <c r="H415">
        <v>0</v>
      </c>
    </row>
    <row r="416" spans="1:8">
      <c r="A416">
        <v>413</v>
      </c>
      <c r="B416" t="s">
        <v>883</v>
      </c>
      <c r="C416" t="s">
        <v>305</v>
      </c>
      <c r="D416">
        <v>40</v>
      </c>
      <c r="F416">
        <v>0</v>
      </c>
      <c r="G416">
        <v>0</v>
      </c>
      <c r="H416">
        <v>0</v>
      </c>
    </row>
    <row r="417" spans="1:10">
      <c r="A417">
        <v>414</v>
      </c>
      <c r="B417" t="s">
        <v>884</v>
      </c>
      <c r="C417" t="s">
        <v>305</v>
      </c>
      <c r="D417">
        <v>12</v>
      </c>
      <c r="E417">
        <v>171981</v>
      </c>
      <c r="F417">
        <v>0</v>
      </c>
      <c r="G417">
        <v>171981</v>
      </c>
      <c r="H417">
        <v>2063772</v>
      </c>
      <c r="I417" t="s">
        <v>383</v>
      </c>
      <c r="J417" t="s">
        <v>1012</v>
      </c>
    </row>
    <row r="418" spans="1:10">
      <c r="A418">
        <v>415</v>
      </c>
      <c r="B418" t="s">
        <v>885</v>
      </c>
      <c r="C418" t="s">
        <v>305</v>
      </c>
      <c r="D418">
        <v>32</v>
      </c>
      <c r="E418">
        <v>171981</v>
      </c>
      <c r="F418">
        <v>0</v>
      </c>
      <c r="G418">
        <v>171981</v>
      </c>
      <c r="H418">
        <v>5503392</v>
      </c>
      <c r="I418" t="s">
        <v>383</v>
      </c>
      <c r="J418" t="s">
        <v>1012</v>
      </c>
    </row>
    <row r="419" spans="1:10">
      <c r="A419">
        <v>416</v>
      </c>
      <c r="B419" t="s">
        <v>886</v>
      </c>
      <c r="C419" t="s">
        <v>906</v>
      </c>
      <c r="D419">
        <v>16</v>
      </c>
      <c r="F419">
        <v>0</v>
      </c>
      <c r="G419">
        <v>0</v>
      </c>
      <c r="H419">
        <v>0</v>
      </c>
    </row>
    <row r="420" spans="1:10">
      <c r="A420">
        <v>417</v>
      </c>
      <c r="B420" t="s">
        <v>887</v>
      </c>
      <c r="C420" t="s">
        <v>907</v>
      </c>
      <c r="D420">
        <v>60</v>
      </c>
      <c r="F420">
        <v>0</v>
      </c>
      <c r="G420">
        <v>0</v>
      </c>
      <c r="H420">
        <v>0</v>
      </c>
    </row>
    <row r="421" spans="1:10">
      <c r="A421">
        <v>418</v>
      </c>
      <c r="B421" t="s">
        <v>888</v>
      </c>
      <c r="C421" t="s">
        <v>907</v>
      </c>
      <c r="D421">
        <v>400</v>
      </c>
      <c r="G421">
        <v>0</v>
      </c>
      <c r="H421">
        <v>0</v>
      </c>
    </row>
    <row r="422" spans="1:10">
      <c r="A422">
        <v>419</v>
      </c>
      <c r="B422" t="s">
        <v>889</v>
      </c>
      <c r="C422" t="s">
        <v>908</v>
      </c>
      <c r="D422">
        <v>10</v>
      </c>
      <c r="G422">
        <v>0</v>
      </c>
      <c r="H422">
        <v>0</v>
      </c>
    </row>
    <row r="423" spans="1:10">
      <c r="A423">
        <v>420</v>
      </c>
      <c r="B423" t="s">
        <v>890</v>
      </c>
      <c r="C423" t="s">
        <v>908</v>
      </c>
      <c r="D423">
        <v>10</v>
      </c>
      <c r="G423">
        <v>0</v>
      </c>
      <c r="H423">
        <v>0</v>
      </c>
    </row>
    <row r="424" spans="1:10">
      <c r="A424">
        <v>421</v>
      </c>
      <c r="B424" t="s">
        <v>891</v>
      </c>
      <c r="C424" t="s">
        <v>908</v>
      </c>
      <c r="D424">
        <v>10</v>
      </c>
      <c r="G424">
        <v>0</v>
      </c>
      <c r="H424">
        <v>0</v>
      </c>
    </row>
    <row r="425" spans="1:10">
      <c r="A425">
        <v>422</v>
      </c>
      <c r="B425" t="s">
        <v>892</v>
      </c>
      <c r="C425" t="s">
        <v>909</v>
      </c>
      <c r="D425">
        <v>3</v>
      </c>
      <c r="G425">
        <v>0</v>
      </c>
      <c r="H425">
        <v>0</v>
      </c>
    </row>
    <row r="426" spans="1:10">
      <c r="A426">
        <v>423</v>
      </c>
      <c r="B426" t="s">
        <v>893</v>
      </c>
      <c r="C426" t="s">
        <v>909</v>
      </c>
      <c r="D426">
        <v>8</v>
      </c>
      <c r="G426">
        <v>0</v>
      </c>
      <c r="H426">
        <v>0</v>
      </c>
    </row>
    <row r="427" spans="1:10">
      <c r="A427">
        <v>424</v>
      </c>
      <c r="B427" t="s">
        <v>894</v>
      </c>
      <c r="C427" t="s">
        <v>909</v>
      </c>
      <c r="D427">
        <v>3</v>
      </c>
      <c r="G427">
        <v>0</v>
      </c>
      <c r="H427">
        <v>0</v>
      </c>
    </row>
    <row r="428" spans="1:10">
      <c r="A428">
        <v>425</v>
      </c>
      <c r="B428" t="s">
        <v>895</v>
      </c>
      <c r="C428" t="s">
        <v>910</v>
      </c>
      <c r="D428">
        <v>2</v>
      </c>
      <c r="G428">
        <v>0</v>
      </c>
      <c r="H428">
        <v>0</v>
      </c>
    </row>
    <row r="429" spans="1:10">
      <c r="A429">
        <v>426</v>
      </c>
      <c r="B429" t="s">
        <v>896</v>
      </c>
      <c r="C429" t="s">
        <v>910</v>
      </c>
      <c r="D429">
        <v>2</v>
      </c>
      <c r="G429">
        <v>0</v>
      </c>
      <c r="H429">
        <v>0</v>
      </c>
    </row>
    <row r="430" spans="1:10">
      <c r="B430" t="s">
        <v>1013</v>
      </c>
      <c r="G430">
        <f>+SUM(G4:G429)</f>
        <v>3978495.120000001</v>
      </c>
      <c r="H430" s="747">
        <v>220478281.44000015</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sheetPr enableFormatConditionsCalculation="0">
    <tabColor rgb="FF00B050"/>
  </sheetPr>
  <dimension ref="A1:U585"/>
  <sheetViews>
    <sheetView topLeftCell="A402" zoomScale="85" zoomScaleNormal="85" zoomScalePageLayoutView="85" workbookViewId="0">
      <selection activeCell="G430" sqref="G430"/>
    </sheetView>
  </sheetViews>
  <sheetFormatPr baseColWidth="10" defaultColWidth="10.85546875" defaultRowHeight="15"/>
  <cols>
    <col min="1" max="1" width="8.7109375" style="137" customWidth="1"/>
    <col min="2" max="2" width="55.85546875" style="149" customWidth="1"/>
    <col min="3" max="3" width="20.85546875" style="137" bestFit="1" customWidth="1"/>
    <col min="4" max="4" width="10.28515625" style="202" bestFit="1" customWidth="1"/>
    <col min="5" max="5" width="22.7109375" style="114" bestFit="1" customWidth="1"/>
    <col min="6" max="6" width="12.140625" style="114" bestFit="1" customWidth="1"/>
    <col min="7" max="7" width="20.42578125" style="137" bestFit="1" customWidth="1"/>
    <col min="8" max="8" width="16.7109375" style="115" bestFit="1" customWidth="1"/>
    <col min="9" max="9" width="26" style="137" bestFit="1" customWidth="1"/>
    <col min="10" max="10" width="18.28515625" style="137" bestFit="1" customWidth="1"/>
    <col min="11" max="16384" width="10.85546875" style="137"/>
  </cols>
  <sheetData>
    <row r="1" spans="1:21" s="48" customFormat="1" ht="30.75" thickBot="1">
      <c r="A1" s="116" t="s">
        <v>3</v>
      </c>
      <c r="B1" s="117" t="s">
        <v>4</v>
      </c>
      <c r="C1" s="118" t="s">
        <v>6</v>
      </c>
      <c r="D1" s="119" t="s">
        <v>5</v>
      </c>
      <c r="E1" s="120" t="s">
        <v>377</v>
      </c>
      <c r="F1" s="121" t="s">
        <v>378</v>
      </c>
      <c r="G1" s="122" t="s">
        <v>379</v>
      </c>
      <c r="H1" s="123" t="s">
        <v>15</v>
      </c>
      <c r="I1" s="124" t="s">
        <v>380</v>
      </c>
      <c r="J1" s="125" t="s">
        <v>360</v>
      </c>
    </row>
    <row r="2" spans="1:21">
      <c r="A2" s="126">
        <v>1</v>
      </c>
      <c r="B2" s="127" t="s">
        <v>31</v>
      </c>
      <c r="C2" s="128" t="s">
        <v>897</v>
      </c>
      <c r="D2" s="129">
        <v>4</v>
      </c>
      <c r="E2" s="130">
        <v>47575</v>
      </c>
      <c r="F2" s="131">
        <v>7612</v>
      </c>
      <c r="G2" s="132">
        <v>55187</v>
      </c>
      <c r="H2" s="133">
        <v>220748</v>
      </c>
      <c r="I2" s="134" t="s">
        <v>911</v>
      </c>
      <c r="J2" s="135" t="s">
        <v>474</v>
      </c>
      <c r="K2" s="136"/>
      <c r="L2" s="136"/>
      <c r="M2" s="136"/>
      <c r="N2" s="136"/>
      <c r="O2" s="136"/>
      <c r="P2" s="136"/>
      <c r="Q2" s="136"/>
      <c r="R2" s="136"/>
      <c r="S2" s="136"/>
      <c r="T2" s="136"/>
      <c r="U2" s="136"/>
    </row>
    <row r="3" spans="1:21">
      <c r="A3" s="138">
        <v>2</v>
      </c>
      <c r="B3" s="139" t="s">
        <v>32</v>
      </c>
      <c r="C3" s="140" t="s">
        <v>304</v>
      </c>
      <c r="D3" s="141">
        <v>40</v>
      </c>
      <c r="E3" s="142">
        <v>46</v>
      </c>
      <c r="F3" s="143">
        <v>7.36</v>
      </c>
      <c r="G3" s="144">
        <v>53.36</v>
      </c>
      <c r="H3" s="145">
        <v>2134.4</v>
      </c>
      <c r="I3" s="146" t="s">
        <v>912</v>
      </c>
      <c r="J3" s="81" t="s">
        <v>913</v>
      </c>
      <c r="K3" s="136"/>
      <c r="L3" s="136"/>
      <c r="M3" s="136"/>
      <c r="N3" s="136"/>
      <c r="O3" s="136"/>
      <c r="P3" s="136"/>
      <c r="Q3" s="136"/>
      <c r="R3" s="136"/>
      <c r="S3" s="136"/>
      <c r="T3" s="136"/>
      <c r="U3" s="136"/>
    </row>
    <row r="4" spans="1:21">
      <c r="A4" s="138">
        <v>3</v>
      </c>
      <c r="B4" s="139" t="s">
        <v>33</v>
      </c>
      <c r="C4" s="140" t="s">
        <v>304</v>
      </c>
      <c r="D4" s="141">
        <v>8</v>
      </c>
      <c r="E4" s="142">
        <v>46</v>
      </c>
      <c r="F4" s="143">
        <v>7.36</v>
      </c>
      <c r="G4" s="144">
        <v>53.36</v>
      </c>
      <c r="H4" s="145">
        <v>426.88</v>
      </c>
      <c r="I4" s="146" t="s">
        <v>912</v>
      </c>
      <c r="J4" s="82" t="s">
        <v>913</v>
      </c>
      <c r="K4" s="136"/>
      <c r="L4" s="136"/>
      <c r="M4" s="136"/>
      <c r="N4" s="136"/>
      <c r="O4" s="136"/>
      <c r="P4" s="136"/>
      <c r="Q4" s="136"/>
      <c r="R4" s="136"/>
      <c r="S4" s="136"/>
      <c r="T4" s="136"/>
      <c r="U4" s="136"/>
    </row>
    <row r="5" spans="1:21">
      <c r="A5" s="138">
        <v>4</v>
      </c>
      <c r="B5" s="139" t="s">
        <v>34</v>
      </c>
      <c r="C5" s="140" t="s">
        <v>304</v>
      </c>
      <c r="D5" s="141">
        <v>8</v>
      </c>
      <c r="E5" s="142">
        <v>46</v>
      </c>
      <c r="F5" s="143">
        <v>7.36</v>
      </c>
      <c r="G5" s="144">
        <v>53.36</v>
      </c>
      <c r="H5" s="145">
        <v>426.88</v>
      </c>
      <c r="I5" s="146" t="s">
        <v>912</v>
      </c>
      <c r="J5" s="82" t="s">
        <v>913</v>
      </c>
      <c r="K5" s="136"/>
      <c r="L5" s="136"/>
      <c r="M5" s="136"/>
      <c r="N5" s="136"/>
      <c r="O5" s="136"/>
      <c r="P5" s="136"/>
      <c r="Q5" s="136"/>
      <c r="R5" s="136"/>
      <c r="S5" s="136"/>
      <c r="T5" s="136"/>
      <c r="U5" s="136"/>
    </row>
    <row r="6" spans="1:21">
      <c r="A6" s="138">
        <v>5</v>
      </c>
      <c r="B6" s="139" t="s">
        <v>35</v>
      </c>
      <c r="C6" s="140" t="s">
        <v>304</v>
      </c>
      <c r="D6" s="141">
        <v>8</v>
      </c>
      <c r="E6" s="142">
        <v>46</v>
      </c>
      <c r="F6" s="143">
        <v>7.36</v>
      </c>
      <c r="G6" s="144">
        <v>53.36</v>
      </c>
      <c r="H6" s="145">
        <v>426.88</v>
      </c>
      <c r="I6" s="146" t="s">
        <v>912</v>
      </c>
      <c r="J6" s="82" t="s">
        <v>913</v>
      </c>
      <c r="K6" s="136"/>
      <c r="L6" s="136"/>
      <c r="M6" s="136"/>
      <c r="N6" s="136"/>
      <c r="O6" s="136"/>
      <c r="P6" s="136"/>
      <c r="Q6" s="136"/>
      <c r="R6" s="136"/>
      <c r="S6" s="136"/>
      <c r="T6" s="136"/>
      <c r="U6" s="136"/>
    </row>
    <row r="7" spans="1:21">
      <c r="A7" s="138">
        <v>6</v>
      </c>
      <c r="B7" s="139" t="s">
        <v>36</v>
      </c>
      <c r="C7" s="140" t="s">
        <v>304</v>
      </c>
      <c r="D7" s="141">
        <v>8</v>
      </c>
      <c r="E7" s="142">
        <v>46</v>
      </c>
      <c r="F7" s="143">
        <v>7.36</v>
      </c>
      <c r="G7" s="144">
        <v>53.36</v>
      </c>
      <c r="H7" s="145">
        <v>426.88</v>
      </c>
      <c r="I7" s="146" t="s">
        <v>912</v>
      </c>
      <c r="J7" s="82" t="s">
        <v>913</v>
      </c>
      <c r="K7" s="136"/>
      <c r="L7" s="136"/>
      <c r="M7" s="136"/>
      <c r="N7" s="136"/>
      <c r="O7" s="136"/>
      <c r="P7" s="136"/>
      <c r="Q7" s="136"/>
      <c r="R7" s="136"/>
      <c r="S7" s="136"/>
      <c r="T7" s="136"/>
      <c r="U7" s="136"/>
    </row>
    <row r="8" spans="1:21">
      <c r="A8" s="138">
        <v>7</v>
      </c>
      <c r="B8" s="139" t="s">
        <v>37</v>
      </c>
      <c r="C8" s="140" t="s">
        <v>304</v>
      </c>
      <c r="D8" s="141">
        <v>16</v>
      </c>
      <c r="E8" s="142"/>
      <c r="F8" s="143">
        <v>0</v>
      </c>
      <c r="G8" s="144">
        <v>0</v>
      </c>
      <c r="H8" s="145">
        <v>0</v>
      </c>
      <c r="I8" s="146"/>
      <c r="J8" s="146"/>
      <c r="K8" s="136"/>
      <c r="L8" s="136"/>
      <c r="M8" s="136"/>
      <c r="N8" s="136"/>
      <c r="O8" s="136"/>
      <c r="P8" s="136"/>
      <c r="Q8" s="136"/>
      <c r="R8" s="136"/>
      <c r="S8" s="136"/>
      <c r="T8" s="136"/>
      <c r="U8" s="136"/>
    </row>
    <row r="9" spans="1:21">
      <c r="A9" s="138">
        <v>8</v>
      </c>
      <c r="B9" s="139" t="s">
        <v>38</v>
      </c>
      <c r="C9" s="140" t="s">
        <v>304</v>
      </c>
      <c r="D9" s="141">
        <v>8</v>
      </c>
      <c r="E9" s="142"/>
      <c r="F9" s="143">
        <v>0</v>
      </c>
      <c r="G9" s="144">
        <v>0</v>
      </c>
      <c r="H9" s="145">
        <v>0</v>
      </c>
      <c r="I9" s="146"/>
      <c r="J9" s="146"/>
      <c r="K9" s="136"/>
      <c r="L9" s="136"/>
      <c r="M9" s="136"/>
      <c r="N9" s="136"/>
      <c r="O9" s="136"/>
      <c r="P9" s="136"/>
      <c r="Q9" s="136"/>
      <c r="R9" s="136"/>
      <c r="S9" s="136"/>
      <c r="T9" s="136"/>
      <c r="U9" s="136"/>
    </row>
    <row r="10" spans="1:21">
      <c r="A10" s="138">
        <v>9</v>
      </c>
      <c r="B10" s="139" t="s">
        <v>39</v>
      </c>
      <c r="C10" s="140" t="s">
        <v>304</v>
      </c>
      <c r="D10" s="141">
        <v>4</v>
      </c>
      <c r="E10" s="142">
        <v>46</v>
      </c>
      <c r="F10" s="143">
        <v>7.36</v>
      </c>
      <c r="G10" s="144">
        <v>53.36</v>
      </c>
      <c r="H10" s="145">
        <v>213.44</v>
      </c>
      <c r="I10" s="146" t="s">
        <v>912</v>
      </c>
      <c r="J10" s="82" t="s">
        <v>913</v>
      </c>
      <c r="K10" s="136"/>
      <c r="L10" s="136"/>
      <c r="M10" s="136"/>
      <c r="N10" s="136"/>
      <c r="O10" s="136"/>
      <c r="P10" s="136"/>
      <c r="Q10" s="136"/>
      <c r="R10" s="136"/>
      <c r="S10" s="136"/>
      <c r="T10" s="136"/>
      <c r="U10" s="136"/>
    </row>
    <row r="11" spans="1:21">
      <c r="A11" s="138">
        <v>10</v>
      </c>
      <c r="B11" s="139" t="s">
        <v>40</v>
      </c>
      <c r="C11" s="140" t="s">
        <v>304</v>
      </c>
      <c r="D11" s="141">
        <v>8</v>
      </c>
      <c r="E11" s="142">
        <v>46</v>
      </c>
      <c r="F11" s="143">
        <v>7.36</v>
      </c>
      <c r="G11" s="144">
        <v>53.36</v>
      </c>
      <c r="H11" s="145">
        <v>426.88</v>
      </c>
      <c r="I11" s="146" t="s">
        <v>912</v>
      </c>
      <c r="J11" s="82" t="s">
        <v>913</v>
      </c>
      <c r="K11" s="136"/>
      <c r="L11" s="136"/>
      <c r="M11" s="136"/>
      <c r="N11" s="136"/>
      <c r="O11" s="136"/>
      <c r="P11" s="136"/>
      <c r="Q11" s="136"/>
      <c r="R11" s="136"/>
      <c r="S11" s="136"/>
      <c r="T11" s="136"/>
      <c r="U11" s="136"/>
    </row>
    <row r="12" spans="1:21">
      <c r="A12" s="138">
        <v>11</v>
      </c>
      <c r="B12" s="139" t="s">
        <v>740</v>
      </c>
      <c r="C12" s="140" t="s">
        <v>304</v>
      </c>
      <c r="D12" s="141">
        <v>8</v>
      </c>
      <c r="E12" s="142">
        <v>46</v>
      </c>
      <c r="F12" s="143">
        <v>7.36</v>
      </c>
      <c r="G12" s="144">
        <v>53.36</v>
      </c>
      <c r="H12" s="145">
        <v>426.88</v>
      </c>
      <c r="I12" s="146" t="s">
        <v>912</v>
      </c>
      <c r="J12" s="82" t="s">
        <v>913</v>
      </c>
      <c r="K12" s="136"/>
      <c r="L12" s="136"/>
      <c r="M12" s="136"/>
      <c r="N12" s="136"/>
      <c r="O12" s="136"/>
      <c r="P12" s="136"/>
      <c r="Q12" s="136"/>
      <c r="R12" s="136"/>
      <c r="S12" s="136"/>
      <c r="T12" s="136"/>
      <c r="U12" s="136"/>
    </row>
    <row r="13" spans="1:21">
      <c r="A13" s="138">
        <v>12</v>
      </c>
      <c r="B13" s="139" t="s">
        <v>42</v>
      </c>
      <c r="C13" s="140" t="s">
        <v>304</v>
      </c>
      <c r="D13" s="141">
        <v>68</v>
      </c>
      <c r="E13" s="142">
        <v>46</v>
      </c>
      <c r="F13" s="143">
        <v>7.36</v>
      </c>
      <c r="G13" s="144">
        <v>53.36</v>
      </c>
      <c r="H13" s="145">
        <v>3628.48</v>
      </c>
      <c r="I13" s="146" t="s">
        <v>912</v>
      </c>
      <c r="J13" s="82" t="s">
        <v>913</v>
      </c>
      <c r="K13" s="136"/>
      <c r="L13" s="136"/>
      <c r="M13" s="136"/>
      <c r="N13" s="136"/>
      <c r="O13" s="136"/>
      <c r="P13" s="136"/>
      <c r="Q13" s="136"/>
      <c r="R13" s="136"/>
      <c r="S13" s="136"/>
      <c r="T13" s="136"/>
      <c r="U13" s="136"/>
    </row>
    <row r="14" spans="1:21">
      <c r="A14" s="138">
        <v>13</v>
      </c>
      <c r="B14" s="139" t="s">
        <v>43</v>
      </c>
      <c r="C14" s="140" t="s">
        <v>304</v>
      </c>
      <c r="D14" s="141">
        <v>8</v>
      </c>
      <c r="E14" s="142">
        <v>46</v>
      </c>
      <c r="F14" s="143">
        <v>7.36</v>
      </c>
      <c r="G14" s="144">
        <v>53.36</v>
      </c>
      <c r="H14" s="145">
        <v>426.88</v>
      </c>
      <c r="I14" s="146" t="s">
        <v>912</v>
      </c>
      <c r="J14" s="82" t="s">
        <v>913</v>
      </c>
      <c r="K14" s="136"/>
      <c r="L14" s="136"/>
      <c r="M14" s="136"/>
      <c r="N14" s="136"/>
      <c r="O14" s="136"/>
      <c r="P14" s="136"/>
      <c r="Q14" s="136"/>
      <c r="R14" s="136"/>
      <c r="S14" s="136"/>
      <c r="T14" s="136"/>
      <c r="U14" s="136"/>
    </row>
    <row r="15" spans="1:21">
      <c r="A15" s="138">
        <v>14</v>
      </c>
      <c r="B15" s="139" t="s">
        <v>44</v>
      </c>
      <c r="C15" s="140" t="s">
        <v>304</v>
      </c>
      <c r="D15" s="141">
        <v>8</v>
      </c>
      <c r="E15" s="142">
        <v>46</v>
      </c>
      <c r="F15" s="143">
        <v>7.36</v>
      </c>
      <c r="G15" s="144">
        <v>53.36</v>
      </c>
      <c r="H15" s="145">
        <v>426.88</v>
      </c>
      <c r="I15" s="146" t="s">
        <v>912</v>
      </c>
      <c r="J15" s="82" t="s">
        <v>913</v>
      </c>
      <c r="K15" s="136"/>
      <c r="L15" s="136"/>
      <c r="M15" s="136"/>
      <c r="N15" s="136"/>
      <c r="O15" s="136"/>
      <c r="P15" s="136"/>
      <c r="Q15" s="136"/>
      <c r="R15" s="136"/>
      <c r="S15" s="136"/>
      <c r="T15" s="136"/>
      <c r="U15" s="136"/>
    </row>
    <row r="16" spans="1:21">
      <c r="A16" s="138">
        <v>15</v>
      </c>
      <c r="B16" s="139" t="s">
        <v>47</v>
      </c>
      <c r="C16" s="140" t="s">
        <v>304</v>
      </c>
      <c r="D16" s="141">
        <v>2</v>
      </c>
      <c r="E16" s="142"/>
      <c r="F16" s="143">
        <v>0</v>
      </c>
      <c r="G16" s="144">
        <v>0</v>
      </c>
      <c r="H16" s="145">
        <v>0</v>
      </c>
      <c r="I16" s="146"/>
      <c r="J16" s="146"/>
      <c r="K16" s="136"/>
      <c r="L16" s="136"/>
      <c r="M16" s="136"/>
      <c r="N16" s="136"/>
      <c r="O16" s="136"/>
      <c r="P16" s="136"/>
      <c r="Q16" s="136"/>
      <c r="R16" s="136"/>
      <c r="S16" s="136"/>
      <c r="T16" s="136"/>
      <c r="U16" s="136"/>
    </row>
    <row r="17" spans="1:21" ht="30">
      <c r="A17" s="138">
        <v>16</v>
      </c>
      <c r="B17" s="139" t="s">
        <v>45</v>
      </c>
      <c r="C17" s="140" t="s">
        <v>305</v>
      </c>
      <c r="D17" s="141">
        <v>8</v>
      </c>
      <c r="E17" s="142"/>
      <c r="F17" s="143">
        <v>0</v>
      </c>
      <c r="G17" s="144">
        <v>0</v>
      </c>
      <c r="H17" s="145">
        <v>0</v>
      </c>
      <c r="I17" s="146"/>
      <c r="J17" s="146"/>
      <c r="K17" s="136"/>
      <c r="L17" s="136"/>
      <c r="M17" s="136"/>
      <c r="N17" s="136"/>
      <c r="O17" s="136"/>
      <c r="P17" s="136"/>
      <c r="Q17" s="136"/>
      <c r="R17" s="136"/>
      <c r="S17" s="136"/>
      <c r="T17" s="136"/>
      <c r="U17" s="136"/>
    </row>
    <row r="18" spans="1:21" ht="30">
      <c r="A18" s="138">
        <v>17</v>
      </c>
      <c r="B18" s="139" t="s">
        <v>46</v>
      </c>
      <c r="C18" s="140" t="s">
        <v>305</v>
      </c>
      <c r="D18" s="141">
        <v>4</v>
      </c>
      <c r="E18" s="142"/>
      <c r="F18" s="143">
        <v>0</v>
      </c>
      <c r="G18" s="144">
        <v>0</v>
      </c>
      <c r="H18" s="145">
        <v>0</v>
      </c>
      <c r="I18" s="146"/>
      <c r="J18" s="146"/>
      <c r="K18" s="136"/>
      <c r="L18" s="136"/>
      <c r="M18" s="136"/>
      <c r="N18" s="136"/>
      <c r="O18" s="136"/>
      <c r="P18" s="136"/>
      <c r="Q18" s="136"/>
      <c r="R18" s="136"/>
      <c r="S18" s="136"/>
      <c r="T18" s="136"/>
      <c r="U18" s="136"/>
    </row>
    <row r="19" spans="1:21">
      <c r="A19" s="138">
        <v>18</v>
      </c>
      <c r="B19" s="139" t="s">
        <v>48</v>
      </c>
      <c r="C19" s="140" t="s">
        <v>306</v>
      </c>
      <c r="D19" s="141">
        <v>248</v>
      </c>
      <c r="E19" s="142">
        <v>3041</v>
      </c>
      <c r="F19" s="143">
        <v>0</v>
      </c>
      <c r="G19" s="144">
        <v>3041</v>
      </c>
      <c r="H19" s="145">
        <v>754168</v>
      </c>
      <c r="I19" s="146" t="s">
        <v>373</v>
      </c>
      <c r="J19" s="146" t="s">
        <v>914</v>
      </c>
      <c r="K19" s="136"/>
      <c r="L19" s="136"/>
      <c r="M19" s="136"/>
      <c r="N19" s="136"/>
      <c r="O19" s="136"/>
      <c r="P19" s="136"/>
      <c r="Q19" s="136"/>
      <c r="R19" s="136"/>
      <c r="S19" s="136"/>
      <c r="T19" s="136"/>
      <c r="U19" s="136"/>
    </row>
    <row r="20" spans="1:21">
      <c r="A20" s="138">
        <v>19</v>
      </c>
      <c r="B20" s="139" t="s">
        <v>49</v>
      </c>
      <c r="C20" s="140" t="s">
        <v>897</v>
      </c>
      <c r="D20" s="141">
        <v>4</v>
      </c>
      <c r="E20" s="142">
        <v>49067</v>
      </c>
      <c r="F20" s="143">
        <v>0</v>
      </c>
      <c r="G20" s="144">
        <v>49067</v>
      </c>
      <c r="H20" s="145">
        <v>196268</v>
      </c>
      <c r="I20" s="146" t="s">
        <v>911</v>
      </c>
      <c r="J20" s="146" t="s">
        <v>474</v>
      </c>
      <c r="K20" s="136"/>
      <c r="L20" s="136"/>
      <c r="M20" s="136"/>
      <c r="N20" s="136"/>
      <c r="O20" s="136"/>
      <c r="P20" s="136"/>
      <c r="Q20" s="136"/>
      <c r="R20" s="136"/>
      <c r="S20" s="136"/>
      <c r="T20" s="136"/>
      <c r="U20" s="136"/>
    </row>
    <row r="21" spans="1:21" s="149" customFormat="1">
      <c r="A21" s="138">
        <v>20</v>
      </c>
      <c r="B21" s="139" t="s">
        <v>50</v>
      </c>
      <c r="C21" s="140" t="s">
        <v>308</v>
      </c>
      <c r="D21" s="141">
        <v>120</v>
      </c>
      <c r="E21" s="142">
        <v>8661</v>
      </c>
      <c r="F21" s="143">
        <v>0</v>
      </c>
      <c r="G21" s="144">
        <v>8661</v>
      </c>
      <c r="H21" s="145">
        <v>1039320</v>
      </c>
      <c r="I21" s="147" t="s">
        <v>372</v>
      </c>
      <c r="J21" s="147" t="s">
        <v>915</v>
      </c>
      <c r="K21" s="148"/>
      <c r="L21" s="148"/>
      <c r="M21" s="148"/>
      <c r="N21" s="148"/>
      <c r="O21" s="148"/>
      <c r="P21" s="148"/>
      <c r="Q21" s="148"/>
      <c r="R21" s="148"/>
      <c r="S21" s="148"/>
      <c r="T21" s="148"/>
      <c r="U21" s="148"/>
    </row>
    <row r="22" spans="1:21">
      <c r="A22" s="138">
        <v>21</v>
      </c>
      <c r="B22" s="139" t="s">
        <v>51</v>
      </c>
      <c r="C22" s="140" t="s">
        <v>305</v>
      </c>
      <c r="D22" s="141">
        <v>8000</v>
      </c>
      <c r="E22" s="142">
        <v>28</v>
      </c>
      <c r="F22" s="143">
        <v>4.4800000000000004</v>
      </c>
      <c r="G22" s="144">
        <v>32.480000000000004</v>
      </c>
      <c r="H22" s="145">
        <v>259840.00000000003</v>
      </c>
      <c r="I22" s="146" t="s">
        <v>387</v>
      </c>
      <c r="J22" s="146" t="s">
        <v>916</v>
      </c>
      <c r="K22" s="136"/>
      <c r="L22" s="136"/>
      <c r="M22" s="136"/>
      <c r="N22" s="136"/>
      <c r="O22" s="136"/>
      <c r="P22" s="136"/>
      <c r="Q22" s="136"/>
      <c r="R22" s="136"/>
      <c r="S22" s="136"/>
      <c r="T22" s="136"/>
      <c r="U22" s="136"/>
    </row>
    <row r="23" spans="1:21">
      <c r="A23" s="138">
        <v>22</v>
      </c>
      <c r="B23" s="150" t="s">
        <v>741</v>
      </c>
      <c r="C23" s="151" t="s">
        <v>305</v>
      </c>
      <c r="D23" s="141">
        <v>120</v>
      </c>
      <c r="E23" s="142">
        <v>2163</v>
      </c>
      <c r="F23" s="143">
        <v>0</v>
      </c>
      <c r="G23" s="144">
        <v>2163</v>
      </c>
      <c r="H23" s="145">
        <v>259560</v>
      </c>
      <c r="I23" s="146" t="s">
        <v>917</v>
      </c>
      <c r="J23" s="147" t="s">
        <v>918</v>
      </c>
      <c r="K23" s="136"/>
      <c r="L23" s="136"/>
      <c r="M23" s="136"/>
      <c r="N23" s="136"/>
      <c r="O23" s="136"/>
      <c r="P23" s="136"/>
      <c r="Q23" s="136"/>
      <c r="R23" s="136"/>
      <c r="S23" s="136"/>
      <c r="T23" s="136"/>
      <c r="U23" s="136"/>
    </row>
    <row r="24" spans="1:21">
      <c r="A24" s="138">
        <v>23</v>
      </c>
      <c r="B24" s="139" t="s">
        <v>52</v>
      </c>
      <c r="C24" s="140" t="s">
        <v>305</v>
      </c>
      <c r="D24" s="141">
        <v>120</v>
      </c>
      <c r="E24" s="142">
        <v>3605</v>
      </c>
      <c r="F24" s="143">
        <v>0</v>
      </c>
      <c r="G24" s="144">
        <v>3605</v>
      </c>
      <c r="H24" s="145">
        <v>432600</v>
      </c>
      <c r="I24" s="146" t="s">
        <v>917</v>
      </c>
      <c r="J24" s="147" t="s">
        <v>918</v>
      </c>
      <c r="K24" s="136"/>
      <c r="L24" s="136"/>
      <c r="M24" s="136"/>
      <c r="N24" s="136"/>
      <c r="O24" s="136"/>
      <c r="P24" s="136"/>
      <c r="Q24" s="136"/>
      <c r="R24" s="136"/>
      <c r="S24" s="136"/>
      <c r="T24" s="136"/>
      <c r="U24" s="136"/>
    </row>
    <row r="25" spans="1:21" ht="30">
      <c r="A25" s="138">
        <v>24</v>
      </c>
      <c r="B25" s="139" t="s">
        <v>742</v>
      </c>
      <c r="C25" s="140" t="s">
        <v>309</v>
      </c>
      <c r="D25" s="141">
        <v>4</v>
      </c>
      <c r="E25" s="142"/>
      <c r="F25" s="143">
        <v>0</v>
      </c>
      <c r="G25" s="144">
        <v>0</v>
      </c>
      <c r="H25" s="145">
        <v>0</v>
      </c>
      <c r="I25" s="146"/>
      <c r="J25" s="146"/>
      <c r="K25" s="136"/>
      <c r="L25" s="136"/>
      <c r="M25" s="136"/>
      <c r="N25" s="136"/>
      <c r="O25" s="136"/>
      <c r="P25" s="136"/>
      <c r="Q25" s="136"/>
      <c r="R25" s="136"/>
      <c r="S25" s="136"/>
      <c r="T25" s="136"/>
      <c r="U25" s="136"/>
    </row>
    <row r="26" spans="1:21" ht="30">
      <c r="A26" s="138">
        <v>25</v>
      </c>
      <c r="B26" s="139" t="s">
        <v>743</v>
      </c>
      <c r="C26" s="140" t="s">
        <v>310</v>
      </c>
      <c r="D26" s="141">
        <v>4</v>
      </c>
      <c r="E26" s="142"/>
      <c r="F26" s="143">
        <v>0</v>
      </c>
      <c r="G26" s="144">
        <v>0</v>
      </c>
      <c r="H26" s="145">
        <v>0</v>
      </c>
      <c r="I26" s="146"/>
      <c r="J26" s="146"/>
      <c r="K26" s="136"/>
      <c r="L26" s="136"/>
      <c r="M26" s="136"/>
      <c r="N26" s="136"/>
      <c r="O26" s="136"/>
      <c r="P26" s="136"/>
      <c r="Q26" s="136"/>
      <c r="R26" s="136"/>
      <c r="S26" s="136"/>
      <c r="T26" s="136"/>
      <c r="U26" s="136"/>
    </row>
    <row r="27" spans="1:21" ht="30">
      <c r="A27" s="138">
        <v>26</v>
      </c>
      <c r="B27" s="139" t="s">
        <v>744</v>
      </c>
      <c r="C27" s="140" t="s">
        <v>310</v>
      </c>
      <c r="D27" s="141">
        <v>4</v>
      </c>
      <c r="E27" s="142"/>
      <c r="F27" s="143">
        <v>0</v>
      </c>
      <c r="G27" s="144">
        <v>0</v>
      </c>
      <c r="H27" s="145">
        <v>0</v>
      </c>
      <c r="I27" s="146"/>
      <c r="J27" s="146"/>
      <c r="K27" s="136"/>
      <c r="L27" s="136"/>
      <c r="M27" s="136"/>
      <c r="N27" s="136"/>
      <c r="O27" s="136"/>
      <c r="P27" s="136"/>
      <c r="Q27" s="136"/>
      <c r="R27" s="136"/>
      <c r="S27" s="136"/>
      <c r="T27" s="136"/>
      <c r="U27" s="136"/>
    </row>
    <row r="28" spans="1:21">
      <c r="A28" s="138">
        <v>27</v>
      </c>
      <c r="B28" s="152" t="s">
        <v>745</v>
      </c>
      <c r="C28" s="151" t="s">
        <v>305</v>
      </c>
      <c r="D28" s="141">
        <v>40</v>
      </c>
      <c r="E28" s="142">
        <v>13362</v>
      </c>
      <c r="F28" s="143">
        <v>0</v>
      </c>
      <c r="G28" s="144">
        <v>13362</v>
      </c>
      <c r="H28" s="145">
        <v>534480</v>
      </c>
      <c r="I28" s="146" t="s">
        <v>919</v>
      </c>
      <c r="J28" s="147" t="s">
        <v>918</v>
      </c>
      <c r="K28" s="136"/>
      <c r="L28" s="136"/>
      <c r="M28" s="136"/>
      <c r="N28" s="136"/>
      <c r="O28" s="136"/>
      <c r="P28" s="136"/>
      <c r="Q28" s="136"/>
      <c r="R28" s="136"/>
      <c r="S28" s="136"/>
      <c r="T28" s="136"/>
      <c r="U28" s="136"/>
    </row>
    <row r="29" spans="1:21">
      <c r="A29" s="138">
        <v>28</v>
      </c>
      <c r="B29" s="152" t="s">
        <v>746</v>
      </c>
      <c r="C29" s="151" t="s">
        <v>305</v>
      </c>
      <c r="D29" s="141">
        <v>40</v>
      </c>
      <c r="E29" s="142"/>
      <c r="F29" s="143">
        <v>0</v>
      </c>
      <c r="G29" s="144">
        <v>0</v>
      </c>
      <c r="H29" s="145">
        <v>0</v>
      </c>
      <c r="I29" s="146"/>
      <c r="J29" s="147"/>
      <c r="K29" s="136"/>
      <c r="L29" s="136"/>
      <c r="M29" s="136"/>
      <c r="N29" s="136"/>
      <c r="O29" s="136"/>
      <c r="P29" s="136"/>
      <c r="Q29" s="136"/>
      <c r="R29" s="136"/>
      <c r="S29" s="136"/>
      <c r="T29" s="136"/>
      <c r="U29" s="136"/>
    </row>
    <row r="30" spans="1:21" ht="30">
      <c r="A30" s="138">
        <v>29</v>
      </c>
      <c r="B30" s="139" t="s">
        <v>747</v>
      </c>
      <c r="C30" s="140" t="s">
        <v>305</v>
      </c>
      <c r="D30" s="141">
        <v>60</v>
      </c>
      <c r="E30" s="142">
        <v>10925</v>
      </c>
      <c r="F30" s="143">
        <v>0</v>
      </c>
      <c r="G30" s="144">
        <v>10925</v>
      </c>
      <c r="H30" s="145">
        <v>655500</v>
      </c>
      <c r="I30" s="146" t="s">
        <v>920</v>
      </c>
      <c r="J30" s="147" t="s">
        <v>918</v>
      </c>
      <c r="K30" s="136"/>
      <c r="L30" s="136"/>
      <c r="M30" s="136"/>
      <c r="N30" s="136"/>
      <c r="O30" s="136"/>
      <c r="P30" s="136"/>
      <c r="Q30" s="136"/>
      <c r="R30" s="136"/>
      <c r="S30" s="136"/>
      <c r="T30" s="136"/>
      <c r="U30" s="136"/>
    </row>
    <row r="31" spans="1:21" ht="30">
      <c r="A31" s="138">
        <v>30</v>
      </c>
      <c r="B31" s="139" t="s">
        <v>53</v>
      </c>
      <c r="C31" s="140" t="s">
        <v>305</v>
      </c>
      <c r="D31" s="141">
        <v>60</v>
      </c>
      <c r="E31" s="142">
        <v>26805</v>
      </c>
      <c r="F31" s="143">
        <v>0</v>
      </c>
      <c r="G31" s="144">
        <v>26805</v>
      </c>
      <c r="H31" s="145">
        <v>1608300</v>
      </c>
      <c r="I31" s="146" t="s">
        <v>920</v>
      </c>
      <c r="J31" s="147" t="s">
        <v>918</v>
      </c>
      <c r="K31" s="136"/>
      <c r="L31" s="136"/>
      <c r="M31" s="136"/>
      <c r="N31" s="136"/>
      <c r="O31" s="136"/>
      <c r="P31" s="136"/>
      <c r="Q31" s="136"/>
      <c r="R31" s="136"/>
      <c r="S31" s="136"/>
      <c r="T31" s="136"/>
      <c r="U31" s="136"/>
    </row>
    <row r="32" spans="1:21">
      <c r="A32" s="138">
        <v>31</v>
      </c>
      <c r="B32" s="139" t="s">
        <v>54</v>
      </c>
      <c r="C32" s="140" t="s">
        <v>305</v>
      </c>
      <c r="D32" s="141">
        <v>20</v>
      </c>
      <c r="E32" s="142"/>
      <c r="F32" s="143">
        <v>0</v>
      </c>
      <c r="G32" s="144">
        <v>0</v>
      </c>
      <c r="H32" s="145">
        <v>0</v>
      </c>
      <c r="I32" s="146"/>
      <c r="J32" s="147"/>
      <c r="K32" s="136"/>
      <c r="L32" s="136"/>
      <c r="M32" s="136"/>
      <c r="N32" s="136"/>
      <c r="O32" s="136"/>
      <c r="P32" s="136"/>
      <c r="Q32" s="136"/>
      <c r="R32" s="136"/>
      <c r="S32" s="136"/>
      <c r="T32" s="136"/>
      <c r="U32" s="136"/>
    </row>
    <row r="33" spans="1:21">
      <c r="A33" s="138">
        <v>32</v>
      </c>
      <c r="B33" s="152" t="s">
        <v>748</v>
      </c>
      <c r="C33" s="151" t="s">
        <v>305</v>
      </c>
      <c r="D33" s="141">
        <v>40</v>
      </c>
      <c r="E33" s="142">
        <v>24516</v>
      </c>
      <c r="F33" s="143">
        <v>0</v>
      </c>
      <c r="G33" s="144">
        <v>24516</v>
      </c>
      <c r="H33" s="145">
        <v>980640</v>
      </c>
      <c r="I33" s="146" t="s">
        <v>921</v>
      </c>
      <c r="J33" s="147" t="s">
        <v>918</v>
      </c>
      <c r="K33" s="136"/>
      <c r="L33" s="136"/>
      <c r="M33" s="136"/>
      <c r="N33" s="136"/>
      <c r="O33" s="136"/>
      <c r="P33" s="136"/>
      <c r="Q33" s="136"/>
      <c r="R33" s="136"/>
      <c r="S33" s="136"/>
      <c r="T33" s="136"/>
      <c r="U33" s="136"/>
    </row>
    <row r="34" spans="1:21" ht="30">
      <c r="A34" s="138">
        <v>33</v>
      </c>
      <c r="B34" s="139" t="s">
        <v>749</v>
      </c>
      <c r="C34" s="140" t="s">
        <v>305</v>
      </c>
      <c r="D34" s="141">
        <v>40</v>
      </c>
      <c r="E34" s="142"/>
      <c r="F34" s="143">
        <v>0</v>
      </c>
      <c r="G34" s="144">
        <v>0</v>
      </c>
      <c r="H34" s="145">
        <v>0</v>
      </c>
      <c r="I34" s="146"/>
      <c r="J34" s="146"/>
      <c r="K34" s="136"/>
      <c r="L34" s="136"/>
      <c r="M34" s="136"/>
      <c r="N34" s="136"/>
      <c r="O34" s="136"/>
      <c r="P34" s="136"/>
      <c r="Q34" s="136"/>
      <c r="R34" s="136"/>
      <c r="S34" s="136"/>
      <c r="T34" s="136"/>
      <c r="U34" s="136"/>
    </row>
    <row r="35" spans="1:21" ht="30">
      <c r="A35" s="138">
        <v>34</v>
      </c>
      <c r="B35" s="139" t="s">
        <v>750</v>
      </c>
      <c r="C35" s="140" t="s">
        <v>305</v>
      </c>
      <c r="D35" s="141">
        <v>40</v>
      </c>
      <c r="E35" s="142"/>
      <c r="F35" s="143">
        <v>0</v>
      </c>
      <c r="G35" s="144">
        <v>0</v>
      </c>
      <c r="H35" s="145">
        <v>0</v>
      </c>
      <c r="I35" s="146"/>
      <c r="J35" s="146"/>
      <c r="K35" s="136"/>
      <c r="L35" s="136"/>
      <c r="M35" s="136"/>
      <c r="N35" s="136"/>
      <c r="O35" s="136"/>
      <c r="P35" s="136"/>
      <c r="Q35" s="136"/>
      <c r="R35" s="136"/>
      <c r="S35" s="136"/>
      <c r="T35" s="136"/>
      <c r="U35" s="136"/>
    </row>
    <row r="36" spans="1:21" s="149" customFormat="1" ht="30">
      <c r="A36" s="138">
        <v>35</v>
      </c>
      <c r="B36" s="139" t="s">
        <v>751</v>
      </c>
      <c r="C36" s="140" t="s">
        <v>305</v>
      </c>
      <c r="D36" s="141">
        <v>40</v>
      </c>
      <c r="E36" s="142"/>
      <c r="F36" s="143">
        <v>0</v>
      </c>
      <c r="G36" s="144">
        <v>0</v>
      </c>
      <c r="H36" s="145">
        <v>0</v>
      </c>
      <c r="I36" s="147"/>
      <c r="J36" s="147"/>
      <c r="K36" s="148"/>
      <c r="L36" s="148"/>
      <c r="M36" s="148"/>
      <c r="N36" s="148"/>
      <c r="O36" s="148"/>
      <c r="P36" s="148"/>
      <c r="Q36" s="148"/>
      <c r="R36" s="148"/>
      <c r="S36" s="148"/>
      <c r="T36" s="148"/>
      <c r="U36" s="148"/>
    </row>
    <row r="37" spans="1:21" s="149" customFormat="1">
      <c r="A37" s="138">
        <v>36</v>
      </c>
      <c r="B37" s="152" t="s">
        <v>752</v>
      </c>
      <c r="C37" s="151" t="s">
        <v>305</v>
      </c>
      <c r="D37" s="141">
        <v>40</v>
      </c>
      <c r="E37" s="142"/>
      <c r="F37" s="143">
        <v>0</v>
      </c>
      <c r="G37" s="144">
        <v>0</v>
      </c>
      <c r="H37" s="145">
        <v>0</v>
      </c>
      <c r="I37" s="147"/>
      <c r="J37" s="147"/>
      <c r="K37" s="148"/>
      <c r="L37" s="148"/>
      <c r="M37" s="148"/>
      <c r="N37" s="148"/>
      <c r="O37" s="148"/>
      <c r="P37" s="148"/>
      <c r="Q37" s="148"/>
      <c r="R37" s="148"/>
      <c r="S37" s="148"/>
      <c r="T37" s="148"/>
      <c r="U37" s="148"/>
    </row>
    <row r="38" spans="1:21" s="149" customFormat="1">
      <c r="A38" s="138">
        <v>37</v>
      </c>
      <c r="B38" s="152" t="s">
        <v>753</v>
      </c>
      <c r="C38" s="151" t="s">
        <v>305</v>
      </c>
      <c r="D38" s="141">
        <v>40</v>
      </c>
      <c r="E38" s="142"/>
      <c r="F38" s="143">
        <v>0</v>
      </c>
      <c r="G38" s="144">
        <v>0</v>
      </c>
      <c r="H38" s="145">
        <v>0</v>
      </c>
      <c r="I38" s="147"/>
      <c r="J38" s="147"/>
      <c r="K38" s="148"/>
      <c r="L38" s="148"/>
      <c r="M38" s="148"/>
      <c r="N38" s="148"/>
      <c r="O38" s="148"/>
      <c r="P38" s="148"/>
      <c r="Q38" s="148"/>
      <c r="R38" s="148"/>
      <c r="S38" s="148"/>
      <c r="T38" s="148"/>
      <c r="U38" s="148"/>
    </row>
    <row r="39" spans="1:21" s="149" customFormat="1" ht="30">
      <c r="A39" s="138">
        <v>38</v>
      </c>
      <c r="B39" s="139" t="s">
        <v>55</v>
      </c>
      <c r="C39" s="140" t="s">
        <v>305</v>
      </c>
      <c r="D39" s="141">
        <v>16</v>
      </c>
      <c r="E39" s="142"/>
      <c r="F39" s="143">
        <v>0</v>
      </c>
      <c r="G39" s="144">
        <v>0</v>
      </c>
      <c r="H39" s="145">
        <v>0</v>
      </c>
      <c r="I39" s="147"/>
      <c r="J39" s="147"/>
      <c r="K39" s="148"/>
      <c r="L39" s="148"/>
      <c r="M39" s="148"/>
      <c r="N39" s="148"/>
      <c r="O39" s="148"/>
      <c r="P39" s="148"/>
      <c r="Q39" s="148"/>
      <c r="R39" s="148"/>
      <c r="S39" s="148"/>
      <c r="T39" s="148"/>
      <c r="U39" s="148"/>
    </row>
    <row r="40" spans="1:21" s="149" customFormat="1" ht="17.25" customHeight="1">
      <c r="A40" s="138">
        <v>39</v>
      </c>
      <c r="B40" s="139" t="s">
        <v>56</v>
      </c>
      <c r="C40" s="140" t="s">
        <v>305</v>
      </c>
      <c r="D40" s="141">
        <v>12</v>
      </c>
      <c r="E40" s="142"/>
      <c r="F40" s="143">
        <v>0</v>
      </c>
      <c r="G40" s="144">
        <v>0</v>
      </c>
      <c r="H40" s="145">
        <v>0</v>
      </c>
      <c r="I40" s="147"/>
      <c r="J40" s="147"/>
      <c r="K40" s="148"/>
      <c r="L40" s="148"/>
      <c r="M40" s="148"/>
      <c r="N40" s="148"/>
      <c r="O40" s="148"/>
      <c r="P40" s="148"/>
      <c r="Q40" s="148"/>
      <c r="R40" s="148"/>
      <c r="S40" s="148"/>
      <c r="T40" s="148"/>
      <c r="U40" s="148"/>
    </row>
    <row r="41" spans="1:21" s="149" customFormat="1">
      <c r="A41" s="138">
        <v>40</v>
      </c>
      <c r="B41" s="152" t="s">
        <v>754</v>
      </c>
      <c r="C41" s="151" t="s">
        <v>305</v>
      </c>
      <c r="D41" s="141">
        <v>40</v>
      </c>
      <c r="E41" s="142"/>
      <c r="F41" s="143">
        <v>0</v>
      </c>
      <c r="G41" s="144">
        <v>0</v>
      </c>
      <c r="H41" s="145">
        <v>0</v>
      </c>
      <c r="I41" s="147"/>
      <c r="J41" s="147"/>
      <c r="K41" s="148"/>
      <c r="L41" s="148"/>
      <c r="M41" s="148"/>
      <c r="N41" s="148"/>
      <c r="O41" s="148"/>
      <c r="P41" s="148"/>
      <c r="Q41" s="148"/>
      <c r="R41" s="148"/>
      <c r="S41" s="148"/>
      <c r="T41" s="148"/>
      <c r="U41" s="148"/>
    </row>
    <row r="42" spans="1:21" s="149" customFormat="1">
      <c r="A42" s="138">
        <v>41</v>
      </c>
      <c r="B42" s="152" t="s">
        <v>755</v>
      </c>
      <c r="C42" s="151" t="s">
        <v>305</v>
      </c>
      <c r="D42" s="141">
        <v>120</v>
      </c>
      <c r="E42" s="142"/>
      <c r="F42" s="143">
        <v>0</v>
      </c>
      <c r="G42" s="144">
        <v>0</v>
      </c>
      <c r="H42" s="145">
        <v>0</v>
      </c>
      <c r="I42" s="147"/>
      <c r="J42" s="147"/>
      <c r="K42" s="148"/>
      <c r="L42" s="148"/>
      <c r="M42" s="148"/>
      <c r="N42" s="148"/>
      <c r="O42" s="148"/>
      <c r="P42" s="148"/>
      <c r="Q42" s="148"/>
      <c r="R42" s="148"/>
      <c r="S42" s="148"/>
      <c r="T42" s="148"/>
      <c r="U42" s="148"/>
    </row>
    <row r="43" spans="1:21" s="149" customFormat="1">
      <c r="A43" s="138">
        <v>42</v>
      </c>
      <c r="B43" s="139" t="s">
        <v>57</v>
      </c>
      <c r="C43" s="140" t="s">
        <v>311</v>
      </c>
      <c r="D43" s="141">
        <v>8</v>
      </c>
      <c r="E43" s="142">
        <v>23760</v>
      </c>
      <c r="F43" s="143">
        <v>3801.6</v>
      </c>
      <c r="G43" s="144">
        <v>27561.599999999999</v>
      </c>
      <c r="H43" s="145">
        <v>220492.79999999999</v>
      </c>
      <c r="I43" s="147" t="s">
        <v>387</v>
      </c>
      <c r="J43" s="147" t="s">
        <v>474</v>
      </c>
      <c r="K43" s="148"/>
      <c r="L43" s="148"/>
      <c r="M43" s="148"/>
      <c r="N43" s="148"/>
      <c r="O43" s="148"/>
      <c r="P43" s="148"/>
      <c r="Q43" s="148"/>
      <c r="R43" s="148"/>
      <c r="S43" s="148"/>
      <c r="T43" s="148"/>
      <c r="U43" s="148"/>
    </row>
    <row r="44" spans="1:21">
      <c r="A44" s="138">
        <v>43</v>
      </c>
      <c r="B44" s="139" t="s">
        <v>58</v>
      </c>
      <c r="C44" s="140" t="s">
        <v>305</v>
      </c>
      <c r="D44" s="141">
        <v>8</v>
      </c>
      <c r="E44" s="142"/>
      <c r="F44" s="143">
        <v>0</v>
      </c>
      <c r="G44" s="144">
        <v>0</v>
      </c>
      <c r="H44" s="145">
        <v>0</v>
      </c>
      <c r="I44" s="146"/>
      <c r="J44" s="146"/>
      <c r="K44" s="136"/>
      <c r="L44" s="136"/>
      <c r="M44" s="136"/>
      <c r="N44" s="136"/>
      <c r="O44" s="136"/>
      <c r="P44" s="136"/>
      <c r="Q44" s="136"/>
      <c r="R44" s="136"/>
      <c r="S44" s="136"/>
      <c r="T44" s="136"/>
      <c r="U44" s="136"/>
    </row>
    <row r="45" spans="1:21">
      <c r="A45" s="138">
        <v>44</v>
      </c>
      <c r="B45" s="152" t="s">
        <v>756</v>
      </c>
      <c r="C45" s="151" t="s">
        <v>305</v>
      </c>
      <c r="D45" s="141">
        <v>8</v>
      </c>
      <c r="E45" s="142"/>
      <c r="F45" s="143">
        <v>0</v>
      </c>
      <c r="G45" s="144">
        <v>0</v>
      </c>
      <c r="H45" s="145">
        <v>0</v>
      </c>
      <c r="I45" s="146"/>
      <c r="J45" s="146"/>
      <c r="K45" s="136"/>
      <c r="L45" s="136"/>
      <c r="M45" s="136"/>
      <c r="N45" s="136"/>
      <c r="O45" s="136"/>
      <c r="P45" s="136"/>
      <c r="Q45" s="136"/>
      <c r="R45" s="136"/>
      <c r="S45" s="136"/>
      <c r="T45" s="136"/>
      <c r="U45" s="136"/>
    </row>
    <row r="46" spans="1:21">
      <c r="A46" s="138">
        <v>45</v>
      </c>
      <c r="B46" s="152" t="s">
        <v>757</v>
      </c>
      <c r="C46" s="151" t="s">
        <v>305</v>
      </c>
      <c r="D46" s="141">
        <v>8</v>
      </c>
      <c r="E46" s="142"/>
      <c r="F46" s="143">
        <v>0</v>
      </c>
      <c r="G46" s="144">
        <v>0</v>
      </c>
      <c r="H46" s="145">
        <v>0</v>
      </c>
      <c r="I46" s="146"/>
      <c r="J46" s="146"/>
      <c r="K46" s="136"/>
      <c r="L46" s="136"/>
      <c r="M46" s="136"/>
      <c r="N46" s="136"/>
      <c r="O46" s="136"/>
      <c r="P46" s="136"/>
      <c r="Q46" s="136"/>
      <c r="R46" s="136"/>
      <c r="S46" s="136"/>
      <c r="T46" s="136"/>
      <c r="U46" s="136"/>
    </row>
    <row r="47" spans="1:21">
      <c r="A47" s="138">
        <v>46</v>
      </c>
      <c r="B47" s="152" t="s">
        <v>758</v>
      </c>
      <c r="C47" s="151" t="s">
        <v>305</v>
      </c>
      <c r="D47" s="141">
        <v>8</v>
      </c>
      <c r="E47" s="142"/>
      <c r="F47" s="143">
        <v>0</v>
      </c>
      <c r="G47" s="144">
        <v>0</v>
      </c>
      <c r="H47" s="145">
        <v>0</v>
      </c>
      <c r="I47" s="146"/>
      <c r="J47" s="146"/>
      <c r="K47" s="136"/>
      <c r="L47" s="136"/>
      <c r="M47" s="136"/>
      <c r="N47" s="136"/>
      <c r="O47" s="136"/>
      <c r="P47" s="136"/>
      <c r="Q47" s="136"/>
      <c r="R47" s="136"/>
      <c r="S47" s="136"/>
      <c r="T47" s="136"/>
      <c r="U47" s="136"/>
    </row>
    <row r="48" spans="1:21">
      <c r="A48" s="138">
        <v>47</v>
      </c>
      <c r="B48" s="152" t="s">
        <v>759</v>
      </c>
      <c r="C48" s="151" t="s">
        <v>305</v>
      </c>
      <c r="D48" s="141">
        <v>8</v>
      </c>
      <c r="E48" s="142"/>
      <c r="F48" s="143">
        <v>0</v>
      </c>
      <c r="G48" s="144">
        <v>0</v>
      </c>
      <c r="H48" s="145">
        <v>0</v>
      </c>
      <c r="I48" s="146"/>
      <c r="J48" s="146"/>
      <c r="K48" s="136"/>
      <c r="L48" s="136"/>
      <c r="M48" s="136"/>
      <c r="N48" s="136"/>
      <c r="O48" s="136"/>
      <c r="P48" s="136"/>
      <c r="Q48" s="136"/>
      <c r="R48" s="136"/>
      <c r="S48" s="136"/>
      <c r="T48" s="136"/>
      <c r="U48" s="136"/>
    </row>
    <row r="49" spans="1:21">
      <c r="A49" s="138">
        <v>48</v>
      </c>
      <c r="B49" s="152" t="s">
        <v>760</v>
      </c>
      <c r="C49" s="151" t="s">
        <v>305</v>
      </c>
      <c r="D49" s="141">
        <v>8</v>
      </c>
      <c r="E49" s="142">
        <v>14377</v>
      </c>
      <c r="F49" s="143">
        <v>0</v>
      </c>
      <c r="G49" s="144">
        <v>14377</v>
      </c>
      <c r="H49" s="145">
        <v>115016</v>
      </c>
      <c r="I49" s="146" t="s">
        <v>922</v>
      </c>
      <c r="J49" s="146" t="s">
        <v>723</v>
      </c>
      <c r="K49" s="136"/>
      <c r="L49" s="136"/>
      <c r="M49" s="136"/>
      <c r="N49" s="136"/>
      <c r="O49" s="136"/>
      <c r="P49" s="136"/>
      <c r="Q49" s="136"/>
      <c r="R49" s="136"/>
      <c r="S49" s="136"/>
      <c r="T49" s="136"/>
      <c r="U49" s="136"/>
    </row>
    <row r="50" spans="1:21">
      <c r="A50" s="138">
        <v>49</v>
      </c>
      <c r="B50" s="152" t="s">
        <v>761</v>
      </c>
      <c r="C50" s="151" t="s">
        <v>305</v>
      </c>
      <c r="D50" s="141">
        <v>8</v>
      </c>
      <c r="E50" s="142">
        <v>14377</v>
      </c>
      <c r="F50" s="143">
        <v>0</v>
      </c>
      <c r="G50" s="144">
        <v>14377</v>
      </c>
      <c r="H50" s="145">
        <v>115016</v>
      </c>
      <c r="I50" s="146" t="s">
        <v>923</v>
      </c>
      <c r="J50" s="146" t="s">
        <v>723</v>
      </c>
      <c r="K50" s="136"/>
      <c r="L50" s="136"/>
      <c r="M50" s="136"/>
      <c r="N50" s="136"/>
      <c r="O50" s="136"/>
      <c r="P50" s="136"/>
      <c r="Q50" s="136"/>
      <c r="R50" s="136"/>
      <c r="S50" s="136"/>
      <c r="T50" s="136"/>
      <c r="U50" s="136"/>
    </row>
    <row r="51" spans="1:21">
      <c r="A51" s="138">
        <v>50</v>
      </c>
      <c r="B51" s="152" t="s">
        <v>762</v>
      </c>
      <c r="C51" s="151" t="s">
        <v>305</v>
      </c>
      <c r="D51" s="141">
        <v>8</v>
      </c>
      <c r="E51" s="142">
        <v>14377</v>
      </c>
      <c r="F51" s="143">
        <v>0</v>
      </c>
      <c r="G51" s="144">
        <v>14377</v>
      </c>
      <c r="H51" s="145">
        <v>115016</v>
      </c>
      <c r="I51" s="146" t="s">
        <v>924</v>
      </c>
      <c r="J51" s="146" t="s">
        <v>723</v>
      </c>
      <c r="K51" s="136"/>
      <c r="L51" s="136"/>
      <c r="M51" s="136"/>
      <c r="N51" s="136"/>
      <c r="O51" s="136"/>
      <c r="P51" s="136"/>
      <c r="Q51" s="136"/>
      <c r="R51" s="136"/>
      <c r="S51" s="136"/>
      <c r="T51" s="136"/>
      <c r="U51" s="136"/>
    </row>
    <row r="52" spans="1:21">
      <c r="A52" s="138">
        <v>51</v>
      </c>
      <c r="B52" s="152" t="s">
        <v>763</v>
      </c>
      <c r="C52" s="151" t="s">
        <v>305</v>
      </c>
      <c r="D52" s="141">
        <v>8</v>
      </c>
      <c r="E52" s="142">
        <v>14377</v>
      </c>
      <c r="F52" s="143">
        <v>0</v>
      </c>
      <c r="G52" s="144">
        <v>14377</v>
      </c>
      <c r="H52" s="145">
        <v>115016</v>
      </c>
      <c r="I52" s="146" t="s">
        <v>925</v>
      </c>
      <c r="J52" s="146" t="s">
        <v>723</v>
      </c>
      <c r="K52" s="136"/>
      <c r="L52" s="136"/>
      <c r="M52" s="136"/>
      <c r="N52" s="136"/>
      <c r="O52" s="136"/>
      <c r="P52" s="136"/>
      <c r="Q52" s="136"/>
      <c r="R52" s="136"/>
      <c r="S52" s="136"/>
      <c r="T52" s="136"/>
      <c r="U52" s="136"/>
    </row>
    <row r="53" spans="1:21">
      <c r="A53" s="138">
        <v>52</v>
      </c>
      <c r="B53" s="152" t="s">
        <v>764</v>
      </c>
      <c r="C53" s="151" t="s">
        <v>305</v>
      </c>
      <c r="D53" s="141">
        <v>8</v>
      </c>
      <c r="E53" s="142"/>
      <c r="F53" s="143">
        <v>0</v>
      </c>
      <c r="G53" s="144">
        <v>0</v>
      </c>
      <c r="H53" s="145">
        <v>0</v>
      </c>
      <c r="I53" s="146"/>
      <c r="J53" s="146"/>
      <c r="K53" s="136"/>
      <c r="L53" s="136"/>
      <c r="M53" s="136"/>
      <c r="N53" s="136"/>
      <c r="O53" s="136"/>
      <c r="P53" s="136"/>
      <c r="Q53" s="136"/>
      <c r="R53" s="136"/>
      <c r="S53" s="136"/>
      <c r="T53" s="136"/>
      <c r="U53" s="136"/>
    </row>
    <row r="54" spans="1:21">
      <c r="A54" s="138">
        <v>53</v>
      </c>
      <c r="B54" s="152" t="s">
        <v>765</v>
      </c>
      <c r="C54" s="151" t="s">
        <v>305</v>
      </c>
      <c r="D54" s="141">
        <v>8</v>
      </c>
      <c r="E54" s="142"/>
      <c r="F54" s="143">
        <v>0</v>
      </c>
      <c r="G54" s="144">
        <v>0</v>
      </c>
      <c r="H54" s="145">
        <v>0</v>
      </c>
      <c r="I54" s="146"/>
      <c r="J54" s="146"/>
      <c r="K54" s="136"/>
      <c r="L54" s="136"/>
      <c r="M54" s="136"/>
      <c r="N54" s="136"/>
      <c r="O54" s="136"/>
      <c r="P54" s="136"/>
      <c r="Q54" s="136"/>
      <c r="R54" s="136"/>
      <c r="S54" s="136"/>
      <c r="T54" s="136"/>
      <c r="U54" s="136"/>
    </row>
    <row r="55" spans="1:21">
      <c r="A55" s="138">
        <v>54</v>
      </c>
      <c r="B55" s="152" t="s">
        <v>766</v>
      </c>
      <c r="C55" s="151" t="s">
        <v>305</v>
      </c>
      <c r="D55" s="141">
        <v>8</v>
      </c>
      <c r="E55" s="142"/>
      <c r="F55" s="143">
        <v>0</v>
      </c>
      <c r="G55" s="144">
        <v>0</v>
      </c>
      <c r="H55" s="145">
        <v>0</v>
      </c>
      <c r="I55" s="146"/>
      <c r="J55" s="146"/>
      <c r="K55" s="136"/>
      <c r="L55" s="136"/>
      <c r="M55" s="136"/>
      <c r="N55" s="136"/>
      <c r="O55" s="136"/>
      <c r="P55" s="136"/>
      <c r="Q55" s="136"/>
      <c r="R55" s="136"/>
      <c r="S55" s="136"/>
      <c r="T55" s="136"/>
      <c r="U55" s="136"/>
    </row>
    <row r="56" spans="1:21">
      <c r="A56" s="138">
        <v>55</v>
      </c>
      <c r="B56" s="152" t="s">
        <v>767</v>
      </c>
      <c r="C56" s="151" t="s">
        <v>305</v>
      </c>
      <c r="D56" s="141">
        <v>8</v>
      </c>
      <c r="E56" s="142"/>
      <c r="F56" s="143">
        <v>0</v>
      </c>
      <c r="G56" s="144">
        <v>0</v>
      </c>
      <c r="H56" s="145">
        <v>0</v>
      </c>
      <c r="I56" s="146"/>
      <c r="J56" s="146"/>
      <c r="K56" s="136"/>
      <c r="L56" s="136"/>
      <c r="M56" s="136"/>
      <c r="N56" s="136"/>
      <c r="O56" s="136"/>
      <c r="P56" s="136"/>
      <c r="Q56" s="136"/>
      <c r="R56" s="136"/>
      <c r="S56" s="136"/>
      <c r="T56" s="136"/>
      <c r="U56" s="136"/>
    </row>
    <row r="57" spans="1:21">
      <c r="A57" s="138">
        <v>56</v>
      </c>
      <c r="B57" s="152" t="s">
        <v>768</v>
      </c>
      <c r="C57" s="151" t="s">
        <v>305</v>
      </c>
      <c r="D57" s="141">
        <v>20</v>
      </c>
      <c r="E57" s="142"/>
      <c r="F57" s="143">
        <v>0</v>
      </c>
      <c r="G57" s="144">
        <v>0</v>
      </c>
      <c r="H57" s="145">
        <v>0</v>
      </c>
      <c r="I57" s="146"/>
      <c r="J57" s="146"/>
      <c r="K57" s="136"/>
      <c r="L57" s="136"/>
      <c r="M57" s="136"/>
      <c r="N57" s="136"/>
      <c r="O57" s="136"/>
      <c r="P57" s="136"/>
      <c r="Q57" s="136"/>
      <c r="R57" s="136"/>
      <c r="S57" s="136"/>
      <c r="T57" s="136"/>
      <c r="U57" s="136"/>
    </row>
    <row r="58" spans="1:21">
      <c r="A58" s="138">
        <v>57</v>
      </c>
      <c r="B58" s="139" t="s">
        <v>59</v>
      </c>
      <c r="C58" s="140" t="s">
        <v>312</v>
      </c>
      <c r="D58" s="141">
        <v>16</v>
      </c>
      <c r="E58" s="142"/>
      <c r="F58" s="143">
        <v>0</v>
      </c>
      <c r="G58" s="144">
        <v>0</v>
      </c>
      <c r="H58" s="145">
        <v>0</v>
      </c>
      <c r="I58" s="146"/>
      <c r="J58" s="146"/>
      <c r="K58" s="136"/>
      <c r="L58" s="136"/>
      <c r="M58" s="136"/>
      <c r="N58" s="136"/>
      <c r="O58" s="136"/>
      <c r="P58" s="136"/>
      <c r="Q58" s="136"/>
      <c r="R58" s="136"/>
      <c r="S58" s="136"/>
      <c r="T58" s="136"/>
      <c r="U58" s="136"/>
    </row>
    <row r="59" spans="1:21" s="149" customFormat="1">
      <c r="A59" s="138">
        <v>58</v>
      </c>
      <c r="B59" s="139" t="s">
        <v>769</v>
      </c>
      <c r="C59" s="140" t="s">
        <v>305</v>
      </c>
      <c r="D59" s="141">
        <v>8</v>
      </c>
      <c r="E59" s="142"/>
      <c r="F59" s="143">
        <v>0</v>
      </c>
      <c r="G59" s="144">
        <v>0</v>
      </c>
      <c r="H59" s="145">
        <v>0</v>
      </c>
      <c r="I59" s="147"/>
      <c r="J59" s="147"/>
      <c r="K59" s="148"/>
      <c r="L59" s="148"/>
      <c r="M59" s="148"/>
      <c r="N59" s="148"/>
      <c r="O59" s="148"/>
      <c r="P59" s="148"/>
      <c r="Q59" s="148"/>
      <c r="R59" s="148"/>
      <c r="S59" s="148"/>
      <c r="T59" s="148"/>
      <c r="U59" s="148"/>
    </row>
    <row r="60" spans="1:21">
      <c r="A60" s="138">
        <v>59</v>
      </c>
      <c r="B60" s="139" t="s">
        <v>770</v>
      </c>
      <c r="C60" s="140" t="s">
        <v>305</v>
      </c>
      <c r="D60" s="141">
        <v>8</v>
      </c>
      <c r="E60" s="142">
        <v>3416</v>
      </c>
      <c r="F60" s="143">
        <v>0</v>
      </c>
      <c r="G60" s="144">
        <v>3416</v>
      </c>
      <c r="H60" s="145">
        <v>27328</v>
      </c>
      <c r="I60" s="146" t="s">
        <v>926</v>
      </c>
      <c r="J60" s="146" t="s">
        <v>723</v>
      </c>
      <c r="K60" s="136"/>
      <c r="L60" s="136"/>
      <c r="M60" s="136"/>
      <c r="N60" s="136"/>
      <c r="O60" s="136"/>
      <c r="P60" s="136"/>
      <c r="Q60" s="136"/>
      <c r="R60" s="136"/>
      <c r="S60" s="136"/>
      <c r="T60" s="136"/>
      <c r="U60" s="136"/>
    </row>
    <row r="61" spans="1:21">
      <c r="A61" s="138">
        <v>60</v>
      </c>
      <c r="B61" s="139" t="s">
        <v>771</v>
      </c>
      <c r="C61" s="140" t="s">
        <v>305</v>
      </c>
      <c r="D61" s="141">
        <v>8</v>
      </c>
      <c r="E61" s="142">
        <v>3416</v>
      </c>
      <c r="F61" s="143">
        <v>0</v>
      </c>
      <c r="G61" s="144">
        <v>3416</v>
      </c>
      <c r="H61" s="145">
        <v>27328</v>
      </c>
      <c r="I61" s="146" t="s">
        <v>926</v>
      </c>
      <c r="J61" s="146" t="s">
        <v>723</v>
      </c>
      <c r="K61" s="136"/>
      <c r="L61" s="136"/>
      <c r="M61" s="136"/>
      <c r="N61" s="136"/>
      <c r="O61" s="136"/>
      <c r="P61" s="136"/>
      <c r="Q61" s="136"/>
      <c r="R61" s="136"/>
      <c r="S61" s="136"/>
      <c r="T61" s="136"/>
      <c r="U61" s="136"/>
    </row>
    <row r="62" spans="1:21">
      <c r="A62" s="138">
        <v>61</v>
      </c>
      <c r="B62" s="139" t="s">
        <v>772</v>
      </c>
      <c r="C62" s="140" t="s">
        <v>305</v>
      </c>
      <c r="D62" s="141">
        <v>12</v>
      </c>
      <c r="E62" s="142">
        <v>3416</v>
      </c>
      <c r="F62" s="143">
        <v>0</v>
      </c>
      <c r="G62" s="144">
        <v>3416</v>
      </c>
      <c r="H62" s="145">
        <v>40992</v>
      </c>
      <c r="I62" s="146" t="s">
        <v>927</v>
      </c>
      <c r="J62" s="146" t="s">
        <v>723</v>
      </c>
      <c r="K62" s="136"/>
      <c r="L62" s="136"/>
      <c r="M62" s="136"/>
      <c r="N62" s="136"/>
      <c r="O62" s="136"/>
      <c r="P62" s="136"/>
      <c r="Q62" s="136"/>
      <c r="R62" s="136"/>
      <c r="S62" s="136"/>
      <c r="T62" s="136"/>
      <c r="U62" s="136"/>
    </row>
    <row r="63" spans="1:21">
      <c r="A63" s="138">
        <v>62</v>
      </c>
      <c r="B63" s="139" t="s">
        <v>773</v>
      </c>
      <c r="C63" s="140" t="s">
        <v>305</v>
      </c>
      <c r="D63" s="141">
        <v>12</v>
      </c>
      <c r="E63" s="142">
        <v>3416</v>
      </c>
      <c r="F63" s="143">
        <v>0</v>
      </c>
      <c r="G63" s="144">
        <v>3416</v>
      </c>
      <c r="H63" s="145">
        <v>40992</v>
      </c>
      <c r="I63" s="146" t="s">
        <v>928</v>
      </c>
      <c r="J63" s="146" t="s">
        <v>723</v>
      </c>
      <c r="K63" s="136"/>
      <c r="L63" s="136"/>
      <c r="M63" s="136"/>
      <c r="N63" s="136"/>
      <c r="O63" s="136"/>
      <c r="P63" s="136"/>
      <c r="Q63" s="136"/>
      <c r="R63" s="136"/>
      <c r="S63" s="136"/>
      <c r="T63" s="136"/>
      <c r="U63" s="136"/>
    </row>
    <row r="64" spans="1:21">
      <c r="A64" s="138">
        <v>63</v>
      </c>
      <c r="B64" s="139" t="s">
        <v>60</v>
      </c>
      <c r="C64" s="140" t="s">
        <v>305</v>
      </c>
      <c r="D64" s="141">
        <v>600</v>
      </c>
      <c r="E64" s="142">
        <v>8007</v>
      </c>
      <c r="F64" s="143">
        <v>0</v>
      </c>
      <c r="G64" s="144">
        <v>8007</v>
      </c>
      <c r="H64" s="145">
        <v>4804200</v>
      </c>
      <c r="I64" s="146" t="s">
        <v>364</v>
      </c>
      <c r="J64" s="146" t="s">
        <v>390</v>
      </c>
      <c r="K64" s="136"/>
      <c r="L64" s="136"/>
      <c r="M64" s="136"/>
      <c r="N64" s="136"/>
      <c r="O64" s="136"/>
      <c r="P64" s="136"/>
      <c r="Q64" s="136"/>
      <c r="R64" s="136"/>
      <c r="S64" s="136"/>
      <c r="T64" s="136"/>
      <c r="U64" s="136"/>
    </row>
    <row r="65" spans="1:21" s="88" customFormat="1">
      <c r="A65" s="138">
        <v>64</v>
      </c>
      <c r="B65" s="139" t="s">
        <v>61</v>
      </c>
      <c r="C65" s="140" t="s">
        <v>305</v>
      </c>
      <c r="D65" s="141">
        <v>10</v>
      </c>
      <c r="E65" s="142"/>
      <c r="F65" s="143">
        <v>0</v>
      </c>
      <c r="G65" s="144">
        <v>0</v>
      </c>
      <c r="H65" s="145">
        <v>0</v>
      </c>
      <c r="I65" s="153"/>
      <c r="J65" s="153"/>
      <c r="K65" s="154"/>
      <c r="L65" s="154"/>
      <c r="M65" s="154"/>
      <c r="N65" s="154"/>
      <c r="O65" s="154"/>
      <c r="P65" s="154"/>
      <c r="Q65" s="154"/>
      <c r="R65" s="154"/>
      <c r="S65" s="154"/>
      <c r="T65" s="154"/>
      <c r="U65" s="154"/>
    </row>
    <row r="66" spans="1:21" s="88" customFormat="1">
      <c r="A66" s="138">
        <v>65</v>
      </c>
      <c r="B66" s="139" t="s">
        <v>62</v>
      </c>
      <c r="C66" s="140" t="s">
        <v>305</v>
      </c>
      <c r="D66" s="141">
        <v>150</v>
      </c>
      <c r="E66" s="142">
        <v>256</v>
      </c>
      <c r="F66" s="143">
        <v>40.96</v>
      </c>
      <c r="G66" s="144">
        <v>296.95999999999998</v>
      </c>
      <c r="H66" s="145">
        <v>44544</v>
      </c>
      <c r="I66" s="153" t="s">
        <v>480</v>
      </c>
      <c r="J66" s="153" t="s">
        <v>474</v>
      </c>
      <c r="K66" s="154"/>
      <c r="L66" s="154"/>
      <c r="M66" s="154"/>
      <c r="N66" s="154"/>
      <c r="O66" s="154"/>
      <c r="P66" s="154"/>
      <c r="Q66" s="154"/>
      <c r="R66" s="154"/>
      <c r="S66" s="154"/>
      <c r="T66" s="154"/>
      <c r="U66" s="154"/>
    </row>
    <row r="67" spans="1:21" s="88" customFormat="1">
      <c r="A67" s="138">
        <v>66</v>
      </c>
      <c r="B67" s="139" t="s">
        <v>63</v>
      </c>
      <c r="C67" s="140" t="s">
        <v>305</v>
      </c>
      <c r="D67" s="141">
        <v>40</v>
      </c>
      <c r="E67" s="142"/>
      <c r="F67" s="143">
        <v>0</v>
      </c>
      <c r="G67" s="144">
        <v>0</v>
      </c>
      <c r="H67" s="145">
        <v>0</v>
      </c>
      <c r="I67" s="153"/>
      <c r="J67" s="153"/>
      <c r="K67" s="154"/>
      <c r="L67" s="154"/>
      <c r="M67" s="154"/>
      <c r="N67" s="154"/>
      <c r="O67" s="154"/>
      <c r="P67" s="154"/>
      <c r="Q67" s="154"/>
      <c r="R67" s="154"/>
      <c r="S67" s="154"/>
      <c r="T67" s="154"/>
      <c r="U67" s="154"/>
    </row>
    <row r="68" spans="1:21" s="88" customFormat="1">
      <c r="A68" s="138">
        <v>67</v>
      </c>
      <c r="B68" s="139" t="s">
        <v>64</v>
      </c>
      <c r="C68" s="140" t="s">
        <v>305</v>
      </c>
      <c r="D68" s="141">
        <v>40</v>
      </c>
      <c r="E68" s="142"/>
      <c r="F68" s="143">
        <v>0</v>
      </c>
      <c r="G68" s="144">
        <v>0</v>
      </c>
      <c r="H68" s="145">
        <v>0</v>
      </c>
      <c r="I68" s="153"/>
      <c r="J68" s="153"/>
      <c r="K68" s="154"/>
      <c r="L68" s="154"/>
      <c r="M68" s="154"/>
      <c r="N68" s="154"/>
      <c r="O68" s="154"/>
      <c r="P68" s="154"/>
      <c r="Q68" s="154"/>
      <c r="R68" s="154"/>
      <c r="S68" s="154"/>
      <c r="T68" s="154"/>
      <c r="U68" s="154"/>
    </row>
    <row r="69" spans="1:21" s="88" customFormat="1" ht="30">
      <c r="A69" s="138">
        <v>68</v>
      </c>
      <c r="B69" s="139" t="s">
        <v>65</v>
      </c>
      <c r="C69" s="140" t="s">
        <v>305</v>
      </c>
      <c r="D69" s="141">
        <v>12</v>
      </c>
      <c r="E69" s="142"/>
      <c r="F69" s="143">
        <v>0</v>
      </c>
      <c r="G69" s="144">
        <v>0</v>
      </c>
      <c r="H69" s="145">
        <v>0</v>
      </c>
      <c r="I69" s="153"/>
      <c r="J69" s="153"/>
      <c r="K69" s="154"/>
      <c r="L69" s="154"/>
      <c r="M69" s="154"/>
      <c r="N69" s="154"/>
      <c r="O69" s="154"/>
      <c r="P69" s="154"/>
      <c r="Q69" s="154"/>
      <c r="R69" s="154"/>
      <c r="S69" s="154"/>
      <c r="T69" s="154"/>
      <c r="U69" s="154"/>
    </row>
    <row r="70" spans="1:21" s="88" customFormat="1">
      <c r="A70" s="138">
        <v>69</v>
      </c>
      <c r="B70" s="139" t="s">
        <v>774</v>
      </c>
      <c r="C70" s="140" t="s">
        <v>898</v>
      </c>
      <c r="D70" s="141">
        <v>4</v>
      </c>
      <c r="E70" s="142"/>
      <c r="F70" s="143">
        <v>0</v>
      </c>
      <c r="G70" s="144">
        <v>0</v>
      </c>
      <c r="H70" s="145">
        <v>0</v>
      </c>
      <c r="I70" s="153"/>
      <c r="J70" s="153"/>
      <c r="K70" s="154"/>
      <c r="L70" s="154"/>
      <c r="M70" s="154"/>
      <c r="N70" s="154"/>
      <c r="O70" s="154"/>
      <c r="P70" s="154"/>
      <c r="Q70" s="154"/>
      <c r="R70" s="154"/>
      <c r="S70" s="154"/>
      <c r="T70" s="154"/>
      <c r="U70" s="154"/>
    </row>
    <row r="71" spans="1:21" s="88" customFormat="1">
      <c r="A71" s="138">
        <v>70</v>
      </c>
      <c r="B71" s="139" t="s">
        <v>775</v>
      </c>
      <c r="C71" s="140" t="s">
        <v>898</v>
      </c>
      <c r="D71" s="141">
        <v>4</v>
      </c>
      <c r="E71" s="142"/>
      <c r="F71" s="143">
        <v>0</v>
      </c>
      <c r="G71" s="144">
        <v>0</v>
      </c>
      <c r="H71" s="145">
        <v>0</v>
      </c>
      <c r="I71" s="153"/>
      <c r="J71" s="153"/>
      <c r="K71" s="154"/>
      <c r="L71" s="154"/>
      <c r="M71" s="154"/>
      <c r="N71" s="154"/>
      <c r="O71" s="154"/>
      <c r="P71" s="154"/>
      <c r="Q71" s="154"/>
      <c r="R71" s="154"/>
      <c r="S71" s="154"/>
      <c r="T71" s="154"/>
      <c r="U71" s="154"/>
    </row>
    <row r="72" spans="1:21" s="88" customFormat="1">
      <c r="A72" s="138">
        <v>71</v>
      </c>
      <c r="B72" s="139" t="s">
        <v>66</v>
      </c>
      <c r="C72" s="140" t="s">
        <v>305</v>
      </c>
      <c r="D72" s="141">
        <v>4800</v>
      </c>
      <c r="E72" s="142">
        <v>4829</v>
      </c>
      <c r="F72" s="143">
        <v>0</v>
      </c>
      <c r="G72" s="144">
        <v>4829</v>
      </c>
      <c r="H72" s="145">
        <v>23179200</v>
      </c>
      <c r="I72" s="153" t="s">
        <v>364</v>
      </c>
      <c r="J72" s="153" t="s">
        <v>929</v>
      </c>
      <c r="K72" s="154"/>
      <c r="L72" s="154"/>
      <c r="M72" s="154"/>
      <c r="N72" s="154"/>
      <c r="O72" s="154"/>
      <c r="P72" s="154"/>
      <c r="Q72" s="154"/>
      <c r="R72" s="154"/>
      <c r="S72" s="154"/>
      <c r="T72" s="154"/>
      <c r="U72" s="154"/>
    </row>
    <row r="73" spans="1:21" s="88" customFormat="1">
      <c r="A73" s="138">
        <v>72</v>
      </c>
      <c r="B73" s="139" t="s">
        <v>67</v>
      </c>
      <c r="C73" s="140" t="s">
        <v>313</v>
      </c>
      <c r="D73" s="141">
        <v>2</v>
      </c>
      <c r="E73" s="142">
        <v>199535</v>
      </c>
      <c r="F73" s="143">
        <v>31925.600000000002</v>
      </c>
      <c r="G73" s="144">
        <v>231460.6</v>
      </c>
      <c r="H73" s="145">
        <v>462921.2</v>
      </c>
      <c r="I73" s="153" t="s">
        <v>640</v>
      </c>
      <c r="J73" s="153" t="s">
        <v>641</v>
      </c>
      <c r="K73" s="154"/>
      <c r="L73" s="154"/>
      <c r="M73" s="154"/>
      <c r="N73" s="154"/>
      <c r="O73" s="154"/>
      <c r="P73" s="154"/>
      <c r="Q73" s="154"/>
      <c r="R73" s="154"/>
      <c r="S73" s="154"/>
      <c r="T73" s="154"/>
      <c r="U73" s="154"/>
    </row>
    <row r="74" spans="1:21" s="88" customFormat="1">
      <c r="A74" s="138">
        <v>73</v>
      </c>
      <c r="B74" s="139" t="s">
        <v>68</v>
      </c>
      <c r="C74" s="140" t="s">
        <v>305</v>
      </c>
      <c r="D74" s="141">
        <v>40</v>
      </c>
      <c r="E74" s="142"/>
      <c r="F74" s="143">
        <v>0</v>
      </c>
      <c r="G74" s="144">
        <v>0</v>
      </c>
      <c r="H74" s="145">
        <v>0</v>
      </c>
      <c r="I74" s="153"/>
      <c r="J74" s="153"/>
      <c r="K74" s="154"/>
      <c r="L74" s="154"/>
      <c r="M74" s="154"/>
      <c r="N74" s="154"/>
      <c r="O74" s="154"/>
      <c r="P74" s="154"/>
      <c r="Q74" s="154"/>
      <c r="R74" s="154"/>
      <c r="S74" s="154"/>
      <c r="T74" s="154"/>
      <c r="U74" s="154"/>
    </row>
    <row r="75" spans="1:21" s="88" customFormat="1">
      <c r="A75" s="138">
        <v>74</v>
      </c>
      <c r="B75" s="139" t="s">
        <v>69</v>
      </c>
      <c r="C75" s="140" t="s">
        <v>305</v>
      </c>
      <c r="D75" s="141">
        <v>20</v>
      </c>
      <c r="E75" s="142"/>
      <c r="F75" s="143">
        <v>0</v>
      </c>
      <c r="G75" s="144">
        <v>0</v>
      </c>
      <c r="H75" s="145">
        <v>0</v>
      </c>
      <c r="I75" s="153"/>
      <c r="J75" s="153"/>
      <c r="K75" s="154"/>
      <c r="L75" s="154"/>
      <c r="M75" s="154"/>
      <c r="N75" s="154"/>
      <c r="O75" s="154"/>
      <c r="P75" s="154"/>
      <c r="Q75" s="154"/>
      <c r="R75" s="154"/>
      <c r="S75" s="154"/>
      <c r="T75" s="154"/>
      <c r="U75" s="154"/>
    </row>
    <row r="76" spans="1:21">
      <c r="A76" s="138">
        <v>75</v>
      </c>
      <c r="B76" s="139" t="s">
        <v>70</v>
      </c>
      <c r="C76" s="140" t="s">
        <v>305</v>
      </c>
      <c r="D76" s="141">
        <v>20</v>
      </c>
      <c r="E76" s="142"/>
      <c r="F76" s="143">
        <v>0</v>
      </c>
      <c r="G76" s="144">
        <v>0</v>
      </c>
      <c r="H76" s="145">
        <v>0</v>
      </c>
      <c r="I76" s="146"/>
      <c r="J76" s="146"/>
      <c r="K76" s="136"/>
      <c r="L76" s="136"/>
      <c r="M76" s="136"/>
      <c r="N76" s="136"/>
      <c r="O76" s="136"/>
      <c r="P76" s="136"/>
      <c r="Q76" s="136"/>
      <c r="R76" s="136"/>
      <c r="S76" s="136"/>
      <c r="T76" s="136"/>
      <c r="U76" s="136"/>
    </row>
    <row r="77" spans="1:21">
      <c r="A77" s="138">
        <v>76</v>
      </c>
      <c r="B77" s="139" t="s">
        <v>71</v>
      </c>
      <c r="C77" s="140" t="s">
        <v>305</v>
      </c>
      <c r="D77" s="141">
        <v>40</v>
      </c>
      <c r="E77" s="142"/>
      <c r="F77" s="143">
        <v>0</v>
      </c>
      <c r="G77" s="144">
        <v>0</v>
      </c>
      <c r="H77" s="145">
        <v>0</v>
      </c>
      <c r="I77" s="146"/>
      <c r="J77" s="146"/>
      <c r="K77" s="136"/>
      <c r="L77" s="136"/>
      <c r="M77" s="136"/>
      <c r="N77" s="136"/>
      <c r="O77" s="136"/>
      <c r="P77" s="136"/>
      <c r="Q77" s="136"/>
      <c r="R77" s="136"/>
      <c r="S77" s="136"/>
      <c r="T77" s="136"/>
      <c r="U77" s="136"/>
    </row>
    <row r="78" spans="1:21">
      <c r="A78" s="138">
        <v>77</v>
      </c>
      <c r="B78" s="139" t="s">
        <v>72</v>
      </c>
      <c r="C78" s="140" t="s">
        <v>305</v>
      </c>
      <c r="D78" s="141">
        <v>40</v>
      </c>
      <c r="E78" s="142"/>
      <c r="F78" s="143">
        <v>0</v>
      </c>
      <c r="G78" s="144">
        <v>0</v>
      </c>
      <c r="H78" s="145">
        <v>0</v>
      </c>
      <c r="I78" s="146"/>
      <c r="J78" s="146"/>
      <c r="K78" s="136"/>
      <c r="L78" s="136"/>
      <c r="M78" s="136"/>
      <c r="N78" s="136"/>
      <c r="O78" s="136"/>
      <c r="P78" s="136"/>
      <c r="Q78" s="136"/>
      <c r="R78" s="136"/>
      <c r="S78" s="136"/>
      <c r="T78" s="136"/>
      <c r="U78" s="136"/>
    </row>
    <row r="79" spans="1:21">
      <c r="A79" s="138">
        <v>78</v>
      </c>
      <c r="B79" s="139" t="s">
        <v>73</v>
      </c>
      <c r="C79" s="140" t="s">
        <v>305</v>
      </c>
      <c r="D79" s="141">
        <v>80</v>
      </c>
      <c r="E79" s="142"/>
      <c r="F79" s="143">
        <v>0</v>
      </c>
      <c r="G79" s="144">
        <v>0</v>
      </c>
      <c r="H79" s="145">
        <v>0</v>
      </c>
      <c r="I79" s="146"/>
      <c r="J79" s="146"/>
      <c r="K79" s="136"/>
      <c r="L79" s="136"/>
      <c r="M79" s="136"/>
      <c r="N79" s="136"/>
      <c r="O79" s="136"/>
      <c r="P79" s="136"/>
      <c r="Q79" s="136"/>
      <c r="R79" s="136"/>
      <c r="S79" s="136"/>
      <c r="T79" s="136"/>
      <c r="U79" s="136"/>
    </row>
    <row r="80" spans="1:21" s="90" customFormat="1">
      <c r="A80" s="138">
        <v>79</v>
      </c>
      <c r="B80" s="139" t="s">
        <v>74</v>
      </c>
      <c r="C80" s="140" t="s">
        <v>305</v>
      </c>
      <c r="D80" s="141">
        <v>600</v>
      </c>
      <c r="E80" s="142"/>
      <c r="F80" s="143">
        <v>0</v>
      </c>
      <c r="G80" s="144">
        <v>0</v>
      </c>
      <c r="H80" s="145">
        <v>0</v>
      </c>
      <c r="I80" s="155"/>
      <c r="J80" s="155"/>
      <c r="K80" s="156"/>
      <c r="L80" s="156"/>
      <c r="M80" s="156"/>
      <c r="N80" s="156"/>
      <c r="O80" s="156"/>
      <c r="P80" s="156"/>
      <c r="Q80" s="156"/>
      <c r="R80" s="156"/>
      <c r="S80" s="156"/>
      <c r="T80" s="156"/>
      <c r="U80" s="156"/>
    </row>
    <row r="81" spans="1:21" s="149" customFormat="1">
      <c r="A81" s="138">
        <v>80</v>
      </c>
      <c r="B81" s="139" t="s">
        <v>75</v>
      </c>
      <c r="C81" s="140" t="s">
        <v>305</v>
      </c>
      <c r="D81" s="141">
        <v>200</v>
      </c>
      <c r="E81" s="142"/>
      <c r="F81" s="143">
        <v>0</v>
      </c>
      <c r="G81" s="144">
        <v>0</v>
      </c>
      <c r="H81" s="145">
        <v>0</v>
      </c>
      <c r="I81" s="147"/>
      <c r="J81" s="147"/>
      <c r="K81" s="148"/>
      <c r="L81" s="148"/>
      <c r="M81" s="148"/>
      <c r="N81" s="148"/>
      <c r="O81" s="148"/>
      <c r="P81" s="148"/>
      <c r="Q81" s="148"/>
      <c r="R81" s="148"/>
      <c r="S81" s="148"/>
      <c r="T81" s="148"/>
      <c r="U81" s="148"/>
    </row>
    <row r="82" spans="1:21">
      <c r="A82" s="138">
        <v>81</v>
      </c>
      <c r="B82" s="139" t="s">
        <v>76</v>
      </c>
      <c r="C82" s="140" t="s">
        <v>305</v>
      </c>
      <c r="D82" s="141">
        <v>600</v>
      </c>
      <c r="E82" s="142"/>
      <c r="F82" s="143">
        <v>0</v>
      </c>
      <c r="G82" s="144">
        <v>0</v>
      </c>
      <c r="H82" s="145">
        <v>0</v>
      </c>
      <c r="I82" s="146"/>
      <c r="J82" s="146"/>
      <c r="K82" s="136"/>
      <c r="L82" s="136"/>
      <c r="M82" s="136"/>
      <c r="N82" s="136"/>
      <c r="O82" s="136"/>
      <c r="P82" s="136"/>
      <c r="Q82" s="136"/>
      <c r="R82" s="136"/>
      <c r="S82" s="136"/>
      <c r="T82" s="136"/>
      <c r="U82" s="136"/>
    </row>
    <row r="83" spans="1:21" s="149" customFormat="1">
      <c r="A83" s="138">
        <v>82</v>
      </c>
      <c r="B83" s="157" t="s">
        <v>776</v>
      </c>
      <c r="C83" s="151" t="s">
        <v>305</v>
      </c>
      <c r="D83" s="141">
        <v>4</v>
      </c>
      <c r="E83" s="142"/>
      <c r="F83" s="143">
        <v>0</v>
      </c>
      <c r="G83" s="144">
        <v>0</v>
      </c>
      <c r="H83" s="145">
        <v>0</v>
      </c>
      <c r="I83" s="147"/>
      <c r="J83" s="147"/>
      <c r="K83" s="148"/>
      <c r="L83" s="148"/>
      <c r="M83" s="148"/>
      <c r="N83" s="148"/>
      <c r="O83" s="148"/>
      <c r="P83" s="148"/>
      <c r="Q83" s="148"/>
      <c r="R83" s="148"/>
      <c r="S83" s="148"/>
      <c r="T83" s="148"/>
      <c r="U83" s="148"/>
    </row>
    <row r="84" spans="1:21" s="149" customFormat="1">
      <c r="A84" s="138">
        <v>83</v>
      </c>
      <c r="B84" s="157" t="s">
        <v>777</v>
      </c>
      <c r="C84" s="151" t="s">
        <v>305</v>
      </c>
      <c r="D84" s="141">
        <v>4</v>
      </c>
      <c r="E84" s="142"/>
      <c r="F84" s="143">
        <v>0</v>
      </c>
      <c r="G84" s="144">
        <v>0</v>
      </c>
      <c r="H84" s="145">
        <v>0</v>
      </c>
      <c r="I84" s="147"/>
      <c r="J84" s="147"/>
      <c r="K84" s="148"/>
      <c r="L84" s="148"/>
      <c r="M84" s="148"/>
      <c r="N84" s="148"/>
      <c r="O84" s="148"/>
      <c r="P84" s="148"/>
      <c r="Q84" s="148"/>
      <c r="R84" s="148"/>
      <c r="S84" s="148"/>
      <c r="T84" s="148"/>
      <c r="U84" s="148"/>
    </row>
    <row r="85" spans="1:21" s="149" customFormat="1">
      <c r="A85" s="138">
        <v>84</v>
      </c>
      <c r="B85" s="139" t="s">
        <v>778</v>
      </c>
      <c r="C85" s="140" t="s">
        <v>305</v>
      </c>
      <c r="D85" s="141">
        <v>4</v>
      </c>
      <c r="E85" s="142"/>
      <c r="F85" s="143">
        <v>0</v>
      </c>
      <c r="G85" s="144">
        <v>0</v>
      </c>
      <c r="H85" s="145">
        <v>0</v>
      </c>
      <c r="I85" s="147"/>
      <c r="J85" s="147"/>
      <c r="K85" s="148"/>
      <c r="L85" s="148"/>
      <c r="M85" s="148"/>
      <c r="N85" s="148"/>
      <c r="O85" s="148"/>
      <c r="P85" s="148"/>
      <c r="Q85" s="148"/>
      <c r="R85" s="148"/>
      <c r="S85" s="148"/>
      <c r="T85" s="148"/>
      <c r="U85" s="148"/>
    </row>
    <row r="86" spans="1:21" s="149" customFormat="1" ht="30">
      <c r="A86" s="138">
        <v>85</v>
      </c>
      <c r="B86" s="139" t="s">
        <v>79</v>
      </c>
      <c r="C86" s="140" t="s">
        <v>305</v>
      </c>
      <c r="D86" s="141">
        <v>160</v>
      </c>
      <c r="E86" s="142"/>
      <c r="F86" s="143">
        <v>0</v>
      </c>
      <c r="G86" s="144">
        <v>0</v>
      </c>
      <c r="H86" s="145">
        <v>0</v>
      </c>
      <c r="I86" s="147"/>
      <c r="J86" s="147"/>
      <c r="K86" s="148"/>
      <c r="L86" s="148"/>
      <c r="M86" s="148"/>
      <c r="N86" s="148"/>
      <c r="O86" s="148"/>
      <c r="P86" s="148"/>
      <c r="Q86" s="148"/>
      <c r="R86" s="148"/>
      <c r="S86" s="148"/>
      <c r="T86" s="148"/>
      <c r="U86" s="148"/>
    </row>
    <row r="87" spans="1:21" ht="30">
      <c r="A87" s="138">
        <v>86</v>
      </c>
      <c r="B87" s="139" t="s">
        <v>81</v>
      </c>
      <c r="C87" s="140" t="s">
        <v>305</v>
      </c>
      <c r="D87" s="141">
        <v>800</v>
      </c>
      <c r="E87" s="142"/>
      <c r="F87" s="143">
        <v>0</v>
      </c>
      <c r="G87" s="144">
        <v>0</v>
      </c>
      <c r="H87" s="145">
        <v>0</v>
      </c>
      <c r="I87" s="146"/>
      <c r="J87" s="146"/>
      <c r="K87" s="136"/>
      <c r="L87" s="136"/>
      <c r="M87" s="136"/>
      <c r="N87" s="136"/>
      <c r="O87" s="136"/>
      <c r="P87" s="136"/>
      <c r="Q87" s="136"/>
      <c r="R87" s="136"/>
      <c r="S87" s="136"/>
      <c r="T87" s="136"/>
      <c r="U87" s="136"/>
    </row>
    <row r="88" spans="1:21" ht="30">
      <c r="A88" s="138">
        <v>87</v>
      </c>
      <c r="B88" s="139" t="s">
        <v>80</v>
      </c>
      <c r="C88" s="140" t="s">
        <v>305</v>
      </c>
      <c r="D88" s="141">
        <v>800</v>
      </c>
      <c r="E88" s="142"/>
      <c r="F88" s="143">
        <v>0</v>
      </c>
      <c r="G88" s="144">
        <v>0</v>
      </c>
      <c r="H88" s="145">
        <v>0</v>
      </c>
      <c r="I88" s="146"/>
      <c r="J88" s="146"/>
      <c r="K88" s="136"/>
      <c r="L88" s="136"/>
      <c r="M88" s="136"/>
      <c r="N88" s="136"/>
      <c r="O88" s="136"/>
      <c r="P88" s="136"/>
      <c r="Q88" s="136"/>
      <c r="R88" s="136"/>
      <c r="S88" s="136"/>
      <c r="T88" s="136"/>
      <c r="U88" s="136"/>
    </row>
    <row r="89" spans="1:21" ht="30">
      <c r="A89" s="138">
        <v>88</v>
      </c>
      <c r="B89" s="139" t="s">
        <v>82</v>
      </c>
      <c r="C89" s="140" t="s">
        <v>305</v>
      </c>
      <c r="D89" s="141">
        <v>3200</v>
      </c>
      <c r="E89" s="142"/>
      <c r="F89" s="143">
        <v>0</v>
      </c>
      <c r="G89" s="144">
        <v>0</v>
      </c>
      <c r="H89" s="145">
        <v>0</v>
      </c>
      <c r="I89" s="146"/>
      <c r="J89" s="146"/>
      <c r="K89" s="136"/>
      <c r="L89" s="136"/>
      <c r="M89" s="136"/>
      <c r="N89" s="136"/>
      <c r="O89" s="136"/>
      <c r="P89" s="136"/>
      <c r="Q89" s="136"/>
      <c r="R89" s="136"/>
      <c r="S89" s="136"/>
      <c r="T89" s="136"/>
      <c r="U89" s="136"/>
    </row>
    <row r="90" spans="1:21" ht="30">
      <c r="A90" s="138">
        <v>89</v>
      </c>
      <c r="B90" s="139" t="s">
        <v>779</v>
      </c>
      <c r="C90" s="140" t="s">
        <v>305</v>
      </c>
      <c r="D90" s="141">
        <v>4000</v>
      </c>
      <c r="E90" s="142">
        <v>3858</v>
      </c>
      <c r="F90" s="143">
        <v>0</v>
      </c>
      <c r="G90" s="144">
        <v>3858</v>
      </c>
      <c r="H90" s="145">
        <v>15432000</v>
      </c>
      <c r="I90" s="146" t="s">
        <v>930</v>
      </c>
      <c r="J90" s="147" t="s">
        <v>931</v>
      </c>
      <c r="K90" s="136"/>
      <c r="L90" s="136"/>
      <c r="M90" s="136"/>
      <c r="N90" s="136"/>
      <c r="O90" s="136"/>
      <c r="P90" s="136"/>
      <c r="Q90" s="136"/>
      <c r="R90" s="136"/>
      <c r="S90" s="136"/>
      <c r="T90" s="136"/>
      <c r="U90" s="136"/>
    </row>
    <row r="91" spans="1:21">
      <c r="A91" s="138">
        <v>90</v>
      </c>
      <c r="B91" s="152" t="s">
        <v>780</v>
      </c>
      <c r="C91" s="151" t="s">
        <v>305</v>
      </c>
      <c r="D91" s="141">
        <v>200</v>
      </c>
      <c r="E91" s="142">
        <v>3858</v>
      </c>
      <c r="F91" s="143">
        <v>0</v>
      </c>
      <c r="G91" s="144">
        <v>3858</v>
      </c>
      <c r="H91" s="145">
        <v>771600</v>
      </c>
      <c r="I91" s="146" t="s">
        <v>930</v>
      </c>
      <c r="J91" s="147" t="s">
        <v>931</v>
      </c>
      <c r="K91" s="136"/>
      <c r="L91" s="136"/>
      <c r="M91" s="136"/>
      <c r="N91" s="136"/>
      <c r="O91" s="136"/>
      <c r="P91" s="136"/>
      <c r="Q91" s="136"/>
      <c r="R91" s="136"/>
      <c r="S91" s="136"/>
      <c r="T91" s="136"/>
      <c r="U91" s="136"/>
    </row>
    <row r="92" spans="1:21" ht="30">
      <c r="A92" s="138">
        <v>91</v>
      </c>
      <c r="B92" s="139" t="s">
        <v>83</v>
      </c>
      <c r="C92" s="140" t="s">
        <v>305</v>
      </c>
      <c r="D92" s="141">
        <v>1200</v>
      </c>
      <c r="E92" s="142"/>
      <c r="F92" s="143">
        <v>0</v>
      </c>
      <c r="G92" s="144">
        <v>0</v>
      </c>
      <c r="H92" s="145">
        <v>0</v>
      </c>
      <c r="I92" s="146"/>
      <c r="J92" s="147"/>
      <c r="K92" s="136"/>
      <c r="L92" s="136"/>
      <c r="M92" s="136"/>
      <c r="N92" s="136"/>
      <c r="O92" s="136"/>
      <c r="P92" s="136"/>
      <c r="Q92" s="136"/>
      <c r="R92" s="136"/>
      <c r="S92" s="136"/>
      <c r="T92" s="136"/>
      <c r="U92" s="136"/>
    </row>
    <row r="93" spans="1:21">
      <c r="A93" s="138">
        <v>92</v>
      </c>
      <c r="B93" s="152" t="s">
        <v>781</v>
      </c>
      <c r="C93" s="151" t="s">
        <v>305</v>
      </c>
      <c r="D93" s="141">
        <v>400</v>
      </c>
      <c r="E93" s="142">
        <v>3858</v>
      </c>
      <c r="F93" s="143">
        <v>0</v>
      </c>
      <c r="G93" s="144">
        <v>3858</v>
      </c>
      <c r="H93" s="145">
        <v>1543200</v>
      </c>
      <c r="I93" s="146" t="s">
        <v>930</v>
      </c>
      <c r="J93" s="147" t="s">
        <v>931</v>
      </c>
      <c r="K93" s="136"/>
      <c r="L93" s="136"/>
      <c r="M93" s="136"/>
      <c r="N93" s="136"/>
      <c r="O93" s="136"/>
      <c r="P93" s="136"/>
      <c r="Q93" s="136"/>
      <c r="R93" s="136"/>
      <c r="S93" s="136"/>
      <c r="T93" s="136"/>
      <c r="U93" s="136"/>
    </row>
    <row r="94" spans="1:21" ht="30">
      <c r="A94" s="138">
        <v>93</v>
      </c>
      <c r="B94" s="139" t="s">
        <v>84</v>
      </c>
      <c r="C94" s="140" t="s">
        <v>305</v>
      </c>
      <c r="D94" s="141">
        <v>800</v>
      </c>
      <c r="E94" s="142"/>
      <c r="F94" s="143">
        <v>0</v>
      </c>
      <c r="G94" s="144">
        <v>0</v>
      </c>
      <c r="H94" s="145">
        <v>0</v>
      </c>
      <c r="I94" s="146"/>
      <c r="J94" s="147"/>
      <c r="K94" s="136"/>
      <c r="L94" s="136"/>
      <c r="M94" s="136"/>
      <c r="N94" s="136"/>
      <c r="O94" s="136"/>
      <c r="P94" s="136"/>
      <c r="Q94" s="136"/>
      <c r="R94" s="136"/>
      <c r="S94" s="136"/>
      <c r="T94" s="136"/>
      <c r="U94" s="136"/>
    </row>
    <row r="95" spans="1:21">
      <c r="A95" s="138">
        <v>94</v>
      </c>
      <c r="B95" s="152" t="s">
        <v>782</v>
      </c>
      <c r="C95" s="151" t="s">
        <v>305</v>
      </c>
      <c r="D95" s="141">
        <v>400</v>
      </c>
      <c r="E95" s="142">
        <v>3858</v>
      </c>
      <c r="F95" s="143">
        <v>0</v>
      </c>
      <c r="G95" s="144">
        <v>3858</v>
      </c>
      <c r="H95" s="145">
        <v>1543200</v>
      </c>
      <c r="I95" s="146" t="s">
        <v>930</v>
      </c>
      <c r="J95" s="147" t="s">
        <v>931</v>
      </c>
      <c r="K95" s="136"/>
      <c r="L95" s="136"/>
      <c r="M95" s="136"/>
      <c r="N95" s="136"/>
      <c r="O95" s="136"/>
      <c r="P95" s="136"/>
      <c r="Q95" s="136"/>
      <c r="R95" s="136"/>
      <c r="S95" s="136"/>
      <c r="T95" s="136"/>
      <c r="U95" s="136"/>
    </row>
    <row r="96" spans="1:21" ht="30">
      <c r="A96" s="138">
        <v>95</v>
      </c>
      <c r="B96" s="139" t="s">
        <v>85</v>
      </c>
      <c r="C96" s="140" t="s">
        <v>305</v>
      </c>
      <c r="D96" s="141">
        <v>800</v>
      </c>
      <c r="E96" s="142"/>
      <c r="F96" s="143">
        <v>0</v>
      </c>
      <c r="G96" s="144">
        <v>0</v>
      </c>
      <c r="H96" s="145">
        <v>0</v>
      </c>
      <c r="I96" s="146"/>
      <c r="J96" s="146"/>
      <c r="K96" s="136"/>
      <c r="L96" s="136"/>
      <c r="M96" s="136"/>
      <c r="N96" s="136"/>
      <c r="O96" s="136"/>
      <c r="P96" s="136"/>
      <c r="Q96" s="136"/>
      <c r="R96" s="136"/>
      <c r="S96" s="136"/>
      <c r="T96" s="136"/>
      <c r="U96" s="136"/>
    </row>
    <row r="97" spans="1:21">
      <c r="A97" s="138">
        <v>96</v>
      </c>
      <c r="B97" s="139" t="s">
        <v>783</v>
      </c>
      <c r="C97" s="140" t="s">
        <v>305</v>
      </c>
      <c r="D97" s="141">
        <v>2</v>
      </c>
      <c r="E97" s="142"/>
      <c r="F97" s="143">
        <v>0</v>
      </c>
      <c r="G97" s="144">
        <v>0</v>
      </c>
      <c r="H97" s="145">
        <v>0</v>
      </c>
      <c r="I97" s="146"/>
      <c r="J97" s="146"/>
      <c r="K97" s="136"/>
      <c r="L97" s="136"/>
      <c r="M97" s="136"/>
      <c r="N97" s="136"/>
      <c r="O97" s="136"/>
      <c r="P97" s="136"/>
      <c r="Q97" s="136"/>
      <c r="R97" s="136"/>
      <c r="S97" s="136"/>
      <c r="T97" s="136"/>
      <c r="U97" s="136"/>
    </row>
    <row r="98" spans="1:21" s="160" customFormat="1">
      <c r="A98" s="138">
        <v>97</v>
      </c>
      <c r="B98" s="152" t="s">
        <v>784</v>
      </c>
      <c r="C98" s="151" t="s">
        <v>305</v>
      </c>
      <c r="D98" s="141">
        <v>2</v>
      </c>
      <c r="E98" s="142"/>
      <c r="F98" s="143">
        <v>0</v>
      </c>
      <c r="G98" s="144">
        <v>0</v>
      </c>
      <c r="H98" s="145">
        <v>0</v>
      </c>
      <c r="I98" s="158"/>
      <c r="J98" s="158"/>
      <c r="K98" s="159"/>
      <c r="L98" s="159"/>
      <c r="M98" s="159"/>
      <c r="N98" s="159"/>
      <c r="O98" s="159"/>
      <c r="P98" s="159"/>
      <c r="Q98" s="159"/>
      <c r="R98" s="159"/>
      <c r="S98" s="159"/>
      <c r="T98" s="159"/>
      <c r="U98" s="159"/>
    </row>
    <row r="99" spans="1:21" s="160" customFormat="1">
      <c r="A99" s="138">
        <v>98</v>
      </c>
      <c r="B99" s="139" t="s">
        <v>785</v>
      </c>
      <c r="C99" s="140" t="s">
        <v>305</v>
      </c>
      <c r="D99" s="141">
        <v>2</v>
      </c>
      <c r="E99" s="142"/>
      <c r="F99" s="143">
        <v>0</v>
      </c>
      <c r="G99" s="144">
        <v>0</v>
      </c>
      <c r="H99" s="145">
        <v>0</v>
      </c>
      <c r="I99" s="158"/>
      <c r="J99" s="158"/>
      <c r="K99" s="159"/>
      <c r="L99" s="159"/>
      <c r="M99" s="159"/>
      <c r="N99" s="159"/>
      <c r="O99" s="159"/>
      <c r="P99" s="159"/>
      <c r="Q99" s="159"/>
      <c r="R99" s="159"/>
      <c r="S99" s="159"/>
      <c r="T99" s="159"/>
      <c r="U99" s="159"/>
    </row>
    <row r="100" spans="1:21" s="160" customFormat="1">
      <c r="A100" s="138">
        <v>99</v>
      </c>
      <c r="B100" s="152" t="s">
        <v>786</v>
      </c>
      <c r="C100" s="151" t="s">
        <v>305</v>
      </c>
      <c r="D100" s="141">
        <v>8</v>
      </c>
      <c r="E100" s="142"/>
      <c r="F100" s="143">
        <v>0</v>
      </c>
      <c r="G100" s="144">
        <v>0</v>
      </c>
      <c r="H100" s="145">
        <v>0</v>
      </c>
      <c r="I100" s="158"/>
      <c r="J100" s="158"/>
      <c r="K100" s="159"/>
      <c r="L100" s="159"/>
      <c r="M100" s="159"/>
      <c r="N100" s="159"/>
      <c r="O100" s="159"/>
      <c r="P100" s="159"/>
      <c r="Q100" s="159"/>
      <c r="R100" s="159"/>
      <c r="S100" s="159"/>
      <c r="T100" s="159"/>
      <c r="U100" s="159"/>
    </row>
    <row r="101" spans="1:21" s="160" customFormat="1" ht="15" customHeight="1">
      <c r="A101" s="138">
        <v>100</v>
      </c>
      <c r="B101" s="139" t="s">
        <v>86</v>
      </c>
      <c r="C101" s="140" t="s">
        <v>305</v>
      </c>
      <c r="D101" s="141">
        <v>96</v>
      </c>
      <c r="E101" s="142"/>
      <c r="F101" s="143">
        <v>0</v>
      </c>
      <c r="G101" s="144">
        <v>0</v>
      </c>
      <c r="H101" s="145">
        <v>0</v>
      </c>
      <c r="I101" s="158"/>
      <c r="J101" s="158"/>
      <c r="K101" s="159"/>
      <c r="L101" s="159"/>
      <c r="M101" s="159"/>
      <c r="N101" s="159"/>
      <c r="O101" s="159"/>
      <c r="P101" s="159"/>
      <c r="Q101" s="159"/>
      <c r="R101" s="159"/>
      <c r="S101" s="159"/>
      <c r="T101" s="159"/>
      <c r="U101" s="159"/>
    </row>
    <row r="102" spans="1:21">
      <c r="A102" s="138">
        <v>101</v>
      </c>
      <c r="B102" s="139" t="s">
        <v>87</v>
      </c>
      <c r="C102" s="140" t="s">
        <v>305</v>
      </c>
      <c r="D102" s="141">
        <v>48</v>
      </c>
      <c r="E102" s="142"/>
      <c r="F102" s="143">
        <v>0</v>
      </c>
      <c r="G102" s="144">
        <v>0</v>
      </c>
      <c r="H102" s="145">
        <v>0</v>
      </c>
      <c r="I102" s="146"/>
      <c r="J102" s="146"/>
      <c r="K102" s="136"/>
      <c r="L102" s="136"/>
      <c r="M102" s="136"/>
      <c r="N102" s="136"/>
      <c r="O102" s="136"/>
      <c r="P102" s="136"/>
      <c r="Q102" s="136"/>
      <c r="R102" s="136"/>
      <c r="S102" s="136"/>
      <c r="T102" s="136"/>
      <c r="U102" s="136"/>
    </row>
    <row r="103" spans="1:21">
      <c r="A103" s="138">
        <v>102</v>
      </c>
      <c r="B103" s="139" t="s">
        <v>88</v>
      </c>
      <c r="C103" s="140" t="s">
        <v>314</v>
      </c>
      <c r="D103" s="141">
        <v>30</v>
      </c>
      <c r="E103" s="142"/>
      <c r="F103" s="143">
        <v>0</v>
      </c>
      <c r="G103" s="144">
        <v>0</v>
      </c>
      <c r="H103" s="145">
        <v>0</v>
      </c>
      <c r="I103" s="146"/>
      <c r="J103" s="146"/>
      <c r="K103" s="136"/>
      <c r="L103" s="136"/>
      <c r="M103" s="136"/>
      <c r="N103" s="136"/>
      <c r="O103" s="136"/>
      <c r="P103" s="136"/>
      <c r="Q103" s="136"/>
      <c r="R103" s="136"/>
      <c r="S103" s="136"/>
      <c r="T103" s="136"/>
      <c r="U103" s="136"/>
    </row>
    <row r="104" spans="1:21">
      <c r="A104" s="138">
        <v>103</v>
      </c>
      <c r="B104" s="139" t="s">
        <v>89</v>
      </c>
      <c r="C104" s="140" t="s">
        <v>305</v>
      </c>
      <c r="D104" s="141">
        <v>24</v>
      </c>
      <c r="E104" s="142">
        <v>9000</v>
      </c>
      <c r="F104" s="143">
        <v>1440</v>
      </c>
      <c r="G104" s="144">
        <v>10440</v>
      </c>
      <c r="H104" s="145">
        <v>250560</v>
      </c>
      <c r="I104" s="146" t="s">
        <v>705</v>
      </c>
      <c r="J104" s="147" t="s">
        <v>932</v>
      </c>
      <c r="K104" s="136"/>
      <c r="L104" s="136"/>
      <c r="M104" s="136"/>
      <c r="N104" s="136"/>
      <c r="O104" s="136"/>
      <c r="P104" s="136"/>
      <c r="Q104" s="136"/>
      <c r="R104" s="136"/>
      <c r="S104" s="136"/>
      <c r="T104" s="136"/>
      <c r="U104" s="136"/>
    </row>
    <row r="105" spans="1:21">
      <c r="A105" s="138">
        <v>104</v>
      </c>
      <c r="B105" s="139" t="s">
        <v>90</v>
      </c>
      <c r="C105" s="140" t="s">
        <v>315</v>
      </c>
      <c r="D105" s="141">
        <v>4</v>
      </c>
      <c r="E105" s="142"/>
      <c r="F105" s="143">
        <v>0</v>
      </c>
      <c r="G105" s="144">
        <v>0</v>
      </c>
      <c r="H105" s="145">
        <v>0</v>
      </c>
      <c r="I105" s="146"/>
      <c r="J105" s="146"/>
      <c r="K105" s="136"/>
      <c r="L105" s="136"/>
      <c r="M105" s="136"/>
      <c r="N105" s="136"/>
      <c r="O105" s="136"/>
      <c r="P105" s="136"/>
      <c r="Q105" s="136"/>
      <c r="R105" s="136"/>
      <c r="S105" s="136"/>
      <c r="T105" s="136"/>
      <c r="U105" s="136"/>
    </row>
    <row r="106" spans="1:21">
      <c r="A106" s="138">
        <v>105</v>
      </c>
      <c r="B106" s="139" t="s">
        <v>91</v>
      </c>
      <c r="C106" s="140" t="s">
        <v>899</v>
      </c>
      <c r="D106" s="141">
        <v>30</v>
      </c>
      <c r="E106" s="142"/>
      <c r="F106" s="143">
        <v>0</v>
      </c>
      <c r="G106" s="144">
        <v>0</v>
      </c>
      <c r="H106" s="145">
        <v>0</v>
      </c>
      <c r="I106" s="146"/>
      <c r="J106" s="146"/>
      <c r="K106" s="136"/>
      <c r="L106" s="136"/>
      <c r="M106" s="136"/>
      <c r="N106" s="136"/>
      <c r="O106" s="136"/>
      <c r="P106" s="136"/>
      <c r="Q106" s="136"/>
      <c r="R106" s="136"/>
      <c r="S106" s="136"/>
      <c r="T106" s="136"/>
      <c r="U106" s="136"/>
    </row>
    <row r="107" spans="1:21" ht="45">
      <c r="A107" s="138">
        <v>106</v>
      </c>
      <c r="B107" s="139" t="s">
        <v>92</v>
      </c>
      <c r="C107" s="140" t="s">
        <v>305</v>
      </c>
      <c r="D107" s="141">
        <v>12</v>
      </c>
      <c r="E107" s="142"/>
      <c r="F107" s="143">
        <v>0</v>
      </c>
      <c r="G107" s="144">
        <v>0</v>
      </c>
      <c r="H107" s="145">
        <v>0</v>
      </c>
      <c r="I107" s="146"/>
      <c r="J107" s="146"/>
      <c r="K107" s="136"/>
      <c r="L107" s="136"/>
      <c r="M107" s="136"/>
      <c r="N107" s="136"/>
      <c r="O107" s="136"/>
      <c r="P107" s="136"/>
      <c r="Q107" s="136"/>
      <c r="R107" s="136"/>
      <c r="S107" s="136"/>
      <c r="T107" s="136"/>
      <c r="U107" s="136"/>
    </row>
    <row r="108" spans="1:21" ht="30">
      <c r="A108" s="138">
        <v>107</v>
      </c>
      <c r="B108" s="139" t="s">
        <v>93</v>
      </c>
      <c r="C108" s="140" t="s">
        <v>316</v>
      </c>
      <c r="D108" s="141">
        <v>8</v>
      </c>
      <c r="E108" s="142"/>
      <c r="F108" s="143">
        <v>0</v>
      </c>
      <c r="G108" s="144">
        <v>0</v>
      </c>
      <c r="H108" s="145">
        <v>0</v>
      </c>
      <c r="I108" s="146"/>
      <c r="J108" s="146"/>
      <c r="K108" s="136"/>
      <c r="L108" s="136"/>
      <c r="M108" s="136"/>
      <c r="N108" s="136"/>
      <c r="O108" s="136"/>
      <c r="P108" s="136"/>
      <c r="Q108" s="136"/>
      <c r="R108" s="136"/>
      <c r="S108" s="136"/>
      <c r="T108" s="136"/>
      <c r="U108" s="136"/>
    </row>
    <row r="109" spans="1:21">
      <c r="A109" s="138">
        <v>108</v>
      </c>
      <c r="B109" s="139" t="s">
        <v>94</v>
      </c>
      <c r="C109" s="140" t="s">
        <v>305</v>
      </c>
      <c r="D109" s="141">
        <v>200</v>
      </c>
      <c r="E109" s="142"/>
      <c r="F109" s="143">
        <v>0</v>
      </c>
      <c r="G109" s="144">
        <v>0</v>
      </c>
      <c r="H109" s="145">
        <v>0</v>
      </c>
      <c r="I109" s="146"/>
      <c r="J109" s="146"/>
      <c r="K109" s="136"/>
      <c r="L109" s="136"/>
      <c r="M109" s="136"/>
      <c r="N109" s="136"/>
      <c r="O109" s="136"/>
      <c r="P109" s="136"/>
      <c r="Q109" s="136"/>
      <c r="R109" s="136"/>
      <c r="S109" s="136"/>
      <c r="T109" s="136"/>
      <c r="U109" s="136"/>
    </row>
    <row r="110" spans="1:21" ht="30">
      <c r="A110" s="138">
        <v>109</v>
      </c>
      <c r="B110" s="139" t="s">
        <v>95</v>
      </c>
      <c r="C110" s="140" t="s">
        <v>305</v>
      </c>
      <c r="D110" s="141">
        <v>80</v>
      </c>
      <c r="E110" s="142"/>
      <c r="F110" s="143">
        <v>0</v>
      </c>
      <c r="G110" s="144">
        <v>0</v>
      </c>
      <c r="H110" s="145">
        <v>0</v>
      </c>
      <c r="I110" s="146"/>
      <c r="J110" s="146"/>
      <c r="K110" s="136"/>
      <c r="L110" s="136"/>
      <c r="M110" s="136"/>
      <c r="N110" s="136"/>
      <c r="O110" s="136"/>
      <c r="P110" s="136"/>
      <c r="Q110" s="136"/>
      <c r="R110" s="136"/>
      <c r="S110" s="136"/>
      <c r="T110" s="136"/>
      <c r="U110" s="136"/>
    </row>
    <row r="111" spans="1:21">
      <c r="A111" s="138">
        <v>110</v>
      </c>
      <c r="B111" s="152" t="s">
        <v>787</v>
      </c>
      <c r="C111" s="151" t="s">
        <v>305</v>
      </c>
      <c r="D111" s="141">
        <v>4</v>
      </c>
      <c r="E111" s="142"/>
      <c r="F111" s="143">
        <v>0</v>
      </c>
      <c r="G111" s="144">
        <v>0</v>
      </c>
      <c r="H111" s="145">
        <v>0</v>
      </c>
      <c r="I111" s="146"/>
      <c r="J111" s="146"/>
      <c r="K111" s="136"/>
      <c r="L111" s="136"/>
      <c r="M111" s="136"/>
      <c r="N111" s="136"/>
      <c r="O111" s="136"/>
      <c r="P111" s="136"/>
      <c r="Q111" s="136"/>
      <c r="R111" s="136"/>
      <c r="S111" s="136"/>
      <c r="T111" s="136"/>
      <c r="U111" s="136"/>
    </row>
    <row r="112" spans="1:21">
      <c r="A112" s="138">
        <v>111</v>
      </c>
      <c r="B112" s="152" t="s">
        <v>788</v>
      </c>
      <c r="C112" s="151" t="s">
        <v>305</v>
      </c>
      <c r="D112" s="141">
        <v>20</v>
      </c>
      <c r="E112" s="142"/>
      <c r="F112" s="143">
        <v>0</v>
      </c>
      <c r="G112" s="144">
        <v>0</v>
      </c>
      <c r="H112" s="145">
        <v>0</v>
      </c>
      <c r="I112" s="146"/>
      <c r="J112" s="146"/>
      <c r="K112" s="136"/>
      <c r="L112" s="136"/>
      <c r="M112" s="136"/>
      <c r="N112" s="136"/>
      <c r="O112" s="136"/>
      <c r="P112" s="136"/>
      <c r="Q112" s="136"/>
      <c r="R112" s="136"/>
      <c r="S112" s="136"/>
      <c r="T112" s="136"/>
      <c r="U112" s="136"/>
    </row>
    <row r="113" spans="1:21">
      <c r="A113" s="138">
        <v>112</v>
      </c>
      <c r="B113" s="152" t="s">
        <v>789</v>
      </c>
      <c r="C113" s="151" t="s">
        <v>305</v>
      </c>
      <c r="D113" s="141">
        <v>15</v>
      </c>
      <c r="E113" s="142"/>
      <c r="F113" s="143">
        <v>0</v>
      </c>
      <c r="G113" s="144">
        <v>0</v>
      </c>
      <c r="H113" s="145">
        <v>0</v>
      </c>
      <c r="I113" s="146"/>
      <c r="J113" s="146"/>
      <c r="K113" s="136"/>
      <c r="L113" s="136"/>
      <c r="M113" s="136"/>
      <c r="N113" s="136"/>
      <c r="O113" s="136"/>
      <c r="P113" s="136"/>
      <c r="Q113" s="136"/>
      <c r="R113" s="136"/>
      <c r="S113" s="136"/>
      <c r="T113" s="136"/>
      <c r="U113" s="136"/>
    </row>
    <row r="114" spans="1:21" s="88" customFormat="1">
      <c r="A114" s="138">
        <v>113</v>
      </c>
      <c r="B114" s="152" t="s">
        <v>790</v>
      </c>
      <c r="C114" s="151" t="s">
        <v>305</v>
      </c>
      <c r="D114" s="141">
        <v>15</v>
      </c>
      <c r="E114" s="142"/>
      <c r="F114" s="143">
        <v>0</v>
      </c>
      <c r="G114" s="144">
        <v>0</v>
      </c>
      <c r="H114" s="145">
        <v>0</v>
      </c>
      <c r="I114" s="146"/>
      <c r="J114" s="146"/>
      <c r="K114" s="154"/>
      <c r="L114" s="154"/>
      <c r="M114" s="154"/>
      <c r="N114" s="154"/>
      <c r="O114" s="154"/>
      <c r="P114" s="154"/>
      <c r="Q114" s="154"/>
      <c r="R114" s="154"/>
      <c r="S114" s="154"/>
      <c r="T114" s="154"/>
      <c r="U114" s="154"/>
    </row>
    <row r="115" spans="1:21" s="93" customFormat="1">
      <c r="A115" s="138">
        <v>114</v>
      </c>
      <c r="B115" s="139" t="s">
        <v>791</v>
      </c>
      <c r="C115" s="140" t="s">
        <v>305</v>
      </c>
      <c r="D115" s="141">
        <v>40</v>
      </c>
      <c r="E115" s="142"/>
      <c r="F115" s="143">
        <v>0</v>
      </c>
      <c r="G115" s="144">
        <v>0</v>
      </c>
      <c r="H115" s="145">
        <v>0</v>
      </c>
      <c r="I115" s="161"/>
      <c r="J115" s="161"/>
      <c r="K115" s="162"/>
      <c r="L115" s="162"/>
      <c r="M115" s="162"/>
      <c r="N115" s="162"/>
      <c r="O115" s="162"/>
      <c r="P115" s="162"/>
      <c r="Q115" s="162"/>
      <c r="R115" s="162"/>
      <c r="S115" s="162"/>
      <c r="T115" s="162"/>
      <c r="U115" s="162"/>
    </row>
    <row r="116" spans="1:21">
      <c r="A116" s="138">
        <v>115</v>
      </c>
      <c r="B116" s="139" t="s">
        <v>792</v>
      </c>
      <c r="C116" s="140" t="s">
        <v>305</v>
      </c>
      <c r="D116" s="141">
        <v>20</v>
      </c>
      <c r="E116" s="142"/>
      <c r="F116" s="143">
        <v>0</v>
      </c>
      <c r="G116" s="144">
        <v>0</v>
      </c>
      <c r="H116" s="145">
        <v>0</v>
      </c>
      <c r="I116" s="146"/>
      <c r="J116" s="146"/>
      <c r="K116" s="136"/>
      <c r="L116" s="136"/>
      <c r="M116" s="136"/>
      <c r="N116" s="136"/>
      <c r="O116" s="136"/>
      <c r="P116" s="136"/>
      <c r="Q116" s="136"/>
      <c r="R116" s="136"/>
      <c r="S116" s="136"/>
      <c r="T116" s="136"/>
      <c r="U116" s="136"/>
    </row>
    <row r="117" spans="1:21" s="88" customFormat="1">
      <c r="A117" s="138">
        <v>116</v>
      </c>
      <c r="B117" s="152" t="s">
        <v>793</v>
      </c>
      <c r="C117" s="151" t="s">
        <v>305</v>
      </c>
      <c r="D117" s="141">
        <v>2</v>
      </c>
      <c r="E117" s="142"/>
      <c r="F117" s="143">
        <v>0</v>
      </c>
      <c r="G117" s="144">
        <v>0</v>
      </c>
      <c r="H117" s="145">
        <v>0</v>
      </c>
      <c r="I117" s="153"/>
      <c r="J117" s="153"/>
      <c r="K117" s="154"/>
      <c r="L117" s="154"/>
      <c r="M117" s="154"/>
      <c r="N117" s="154"/>
      <c r="O117" s="154"/>
      <c r="P117" s="154"/>
      <c r="Q117" s="154"/>
      <c r="R117" s="154"/>
      <c r="S117" s="154"/>
      <c r="T117" s="154"/>
      <c r="U117" s="154"/>
    </row>
    <row r="118" spans="1:21" s="88" customFormat="1">
      <c r="A118" s="138">
        <v>117</v>
      </c>
      <c r="B118" s="152" t="s">
        <v>794</v>
      </c>
      <c r="C118" s="151" t="s">
        <v>305</v>
      </c>
      <c r="D118" s="141">
        <v>2</v>
      </c>
      <c r="E118" s="142"/>
      <c r="F118" s="143">
        <v>0</v>
      </c>
      <c r="G118" s="144">
        <v>0</v>
      </c>
      <c r="H118" s="145">
        <v>0</v>
      </c>
      <c r="I118" s="153"/>
      <c r="J118" s="153"/>
      <c r="K118" s="154"/>
      <c r="L118" s="154"/>
      <c r="M118" s="154"/>
      <c r="N118" s="154"/>
      <c r="O118" s="154"/>
      <c r="P118" s="154"/>
      <c r="Q118" s="154"/>
      <c r="R118" s="154"/>
      <c r="S118" s="154"/>
      <c r="T118" s="154"/>
      <c r="U118" s="154"/>
    </row>
    <row r="119" spans="1:21">
      <c r="A119" s="138">
        <v>118</v>
      </c>
      <c r="B119" s="152" t="s">
        <v>795</v>
      </c>
      <c r="C119" s="151" t="s">
        <v>305</v>
      </c>
      <c r="D119" s="141">
        <v>2</v>
      </c>
      <c r="E119" s="142"/>
      <c r="F119" s="143">
        <v>0</v>
      </c>
      <c r="G119" s="144">
        <v>0</v>
      </c>
      <c r="H119" s="145">
        <v>0</v>
      </c>
      <c r="I119" s="146"/>
      <c r="J119" s="146"/>
      <c r="K119" s="136"/>
      <c r="L119" s="136"/>
      <c r="M119" s="136"/>
      <c r="N119" s="136"/>
      <c r="O119" s="136"/>
      <c r="P119" s="136"/>
      <c r="Q119" s="136"/>
      <c r="R119" s="136"/>
      <c r="S119" s="136"/>
      <c r="T119" s="136"/>
      <c r="U119" s="136"/>
    </row>
    <row r="120" spans="1:21" s="95" customFormat="1">
      <c r="A120" s="138">
        <v>119</v>
      </c>
      <c r="B120" s="152" t="s">
        <v>796</v>
      </c>
      <c r="C120" s="151" t="s">
        <v>305</v>
      </c>
      <c r="D120" s="141">
        <v>10</v>
      </c>
      <c r="E120" s="142">
        <v>14450</v>
      </c>
      <c r="F120" s="143">
        <v>0</v>
      </c>
      <c r="G120" s="144">
        <v>14450</v>
      </c>
      <c r="H120" s="145">
        <v>144500</v>
      </c>
      <c r="I120" s="163" t="s">
        <v>921</v>
      </c>
      <c r="J120" s="163" t="s">
        <v>933</v>
      </c>
      <c r="K120" s="164"/>
      <c r="L120" s="164"/>
      <c r="M120" s="164"/>
      <c r="N120" s="164"/>
      <c r="O120" s="164"/>
      <c r="P120" s="164"/>
      <c r="Q120" s="164"/>
      <c r="R120" s="164"/>
      <c r="S120" s="164"/>
      <c r="T120" s="164"/>
      <c r="U120" s="164"/>
    </row>
    <row r="121" spans="1:21" ht="30">
      <c r="A121" s="138">
        <v>120</v>
      </c>
      <c r="B121" s="139" t="s">
        <v>96</v>
      </c>
      <c r="C121" s="140" t="s">
        <v>305</v>
      </c>
      <c r="D121" s="141">
        <v>2000</v>
      </c>
      <c r="E121" s="142"/>
      <c r="F121" s="143">
        <v>0</v>
      </c>
      <c r="G121" s="144">
        <v>0</v>
      </c>
      <c r="H121" s="145">
        <v>0</v>
      </c>
      <c r="I121" s="146"/>
      <c r="J121" s="146"/>
      <c r="K121" s="136"/>
      <c r="L121" s="136"/>
      <c r="M121" s="136"/>
      <c r="N121" s="136"/>
      <c r="O121" s="136"/>
      <c r="P121" s="136"/>
      <c r="Q121" s="136"/>
      <c r="R121" s="136"/>
      <c r="S121" s="136"/>
      <c r="T121" s="136"/>
      <c r="U121" s="136"/>
    </row>
    <row r="122" spans="1:21">
      <c r="A122" s="138">
        <v>121</v>
      </c>
      <c r="B122" s="152" t="s">
        <v>797</v>
      </c>
      <c r="C122" s="151" t="s">
        <v>305</v>
      </c>
      <c r="D122" s="141">
        <v>20</v>
      </c>
      <c r="E122" s="142"/>
      <c r="F122" s="143">
        <v>0</v>
      </c>
      <c r="G122" s="144">
        <v>0</v>
      </c>
      <c r="H122" s="145">
        <v>0</v>
      </c>
      <c r="I122" s="146"/>
      <c r="J122" s="146"/>
      <c r="K122" s="136"/>
      <c r="L122" s="136"/>
      <c r="M122" s="136"/>
      <c r="N122" s="136"/>
      <c r="O122" s="136"/>
      <c r="P122" s="136"/>
      <c r="Q122" s="136"/>
      <c r="R122" s="136"/>
      <c r="S122" s="136"/>
      <c r="T122" s="136"/>
      <c r="U122" s="136"/>
    </row>
    <row r="123" spans="1:21" s="90" customFormat="1">
      <c r="A123" s="138">
        <v>122</v>
      </c>
      <c r="B123" s="152" t="s">
        <v>798</v>
      </c>
      <c r="C123" s="151" t="s">
        <v>304</v>
      </c>
      <c r="D123" s="141">
        <v>4</v>
      </c>
      <c r="E123" s="142">
        <v>149</v>
      </c>
      <c r="F123" s="143">
        <v>23.84</v>
      </c>
      <c r="G123" s="144">
        <v>172.84</v>
      </c>
      <c r="H123" s="145">
        <v>691.36</v>
      </c>
      <c r="I123" s="153" t="s">
        <v>408</v>
      </c>
      <c r="J123" s="153" t="s">
        <v>409</v>
      </c>
      <c r="K123" s="156"/>
      <c r="L123" s="156"/>
      <c r="M123" s="156"/>
      <c r="N123" s="156"/>
      <c r="O123" s="156"/>
      <c r="P123" s="156"/>
      <c r="Q123" s="156"/>
      <c r="R123" s="156"/>
      <c r="S123" s="156"/>
      <c r="T123" s="156"/>
      <c r="U123" s="156"/>
    </row>
    <row r="124" spans="1:21" s="88" customFormat="1">
      <c r="A124" s="138">
        <v>123</v>
      </c>
      <c r="B124" s="139" t="s">
        <v>97</v>
      </c>
      <c r="C124" s="140" t="s">
        <v>304</v>
      </c>
      <c r="D124" s="141">
        <v>40</v>
      </c>
      <c r="E124" s="142">
        <v>149</v>
      </c>
      <c r="F124" s="143">
        <v>23.84</v>
      </c>
      <c r="G124" s="144">
        <v>172.84</v>
      </c>
      <c r="H124" s="145">
        <v>6913.6</v>
      </c>
      <c r="I124" s="153" t="s">
        <v>408</v>
      </c>
      <c r="J124" s="153" t="s">
        <v>409</v>
      </c>
      <c r="K124" s="154"/>
      <c r="L124" s="154"/>
      <c r="M124" s="154"/>
      <c r="N124" s="154"/>
      <c r="O124" s="154"/>
      <c r="P124" s="154"/>
      <c r="Q124" s="154"/>
      <c r="R124" s="154"/>
      <c r="S124" s="154"/>
      <c r="T124" s="154"/>
      <c r="U124" s="154"/>
    </row>
    <row r="125" spans="1:21">
      <c r="A125" s="138">
        <v>124</v>
      </c>
      <c r="B125" s="139" t="s">
        <v>98</v>
      </c>
      <c r="C125" s="140" t="s">
        <v>304</v>
      </c>
      <c r="D125" s="141">
        <v>4</v>
      </c>
      <c r="E125" s="142">
        <v>149</v>
      </c>
      <c r="F125" s="143">
        <v>23.84</v>
      </c>
      <c r="G125" s="144">
        <v>172.84</v>
      </c>
      <c r="H125" s="145">
        <v>691.36</v>
      </c>
      <c r="I125" s="153" t="s">
        <v>408</v>
      </c>
      <c r="J125" s="153" t="s">
        <v>409</v>
      </c>
      <c r="K125" s="136"/>
      <c r="L125" s="136"/>
      <c r="M125" s="136"/>
      <c r="N125" s="136"/>
      <c r="O125" s="136"/>
      <c r="P125" s="136"/>
      <c r="Q125" s="136"/>
      <c r="R125" s="136"/>
      <c r="S125" s="136"/>
      <c r="T125" s="136"/>
      <c r="U125" s="136"/>
    </row>
    <row r="126" spans="1:21">
      <c r="A126" s="138">
        <v>125</v>
      </c>
      <c r="B126" s="139" t="s">
        <v>99</v>
      </c>
      <c r="C126" s="140" t="s">
        <v>304</v>
      </c>
      <c r="D126" s="141">
        <v>12</v>
      </c>
      <c r="E126" s="142">
        <v>149</v>
      </c>
      <c r="F126" s="143">
        <v>23.84</v>
      </c>
      <c r="G126" s="144">
        <v>172.84</v>
      </c>
      <c r="H126" s="145">
        <v>2074.08</v>
      </c>
      <c r="I126" s="153" t="s">
        <v>408</v>
      </c>
      <c r="J126" s="153" t="s">
        <v>409</v>
      </c>
      <c r="K126" s="136"/>
      <c r="L126" s="136"/>
      <c r="M126" s="136"/>
      <c r="N126" s="136"/>
      <c r="O126" s="136"/>
      <c r="P126" s="136"/>
      <c r="Q126" s="136"/>
      <c r="R126" s="136"/>
      <c r="S126" s="136"/>
      <c r="T126" s="136"/>
      <c r="U126" s="136"/>
    </row>
    <row r="127" spans="1:21">
      <c r="A127" s="138">
        <v>126</v>
      </c>
      <c r="B127" s="152" t="s">
        <v>799</v>
      </c>
      <c r="C127" s="151" t="s">
        <v>304</v>
      </c>
      <c r="D127" s="141">
        <v>4</v>
      </c>
      <c r="E127" s="142">
        <v>149</v>
      </c>
      <c r="F127" s="143">
        <v>23.84</v>
      </c>
      <c r="G127" s="144">
        <v>172.84</v>
      </c>
      <c r="H127" s="145">
        <v>691.36</v>
      </c>
      <c r="I127" s="153" t="s">
        <v>408</v>
      </c>
      <c r="J127" s="153" t="s">
        <v>409</v>
      </c>
      <c r="K127" s="136"/>
      <c r="L127" s="136"/>
      <c r="M127" s="136"/>
      <c r="N127" s="136"/>
      <c r="O127" s="136"/>
      <c r="P127" s="136"/>
      <c r="Q127" s="136"/>
      <c r="R127" s="136"/>
      <c r="S127" s="136"/>
      <c r="T127" s="136"/>
      <c r="U127" s="136"/>
    </row>
    <row r="128" spans="1:21">
      <c r="A128" s="138">
        <v>127</v>
      </c>
      <c r="B128" s="139" t="s">
        <v>100</v>
      </c>
      <c r="C128" s="140" t="s">
        <v>304</v>
      </c>
      <c r="D128" s="141">
        <v>48</v>
      </c>
      <c r="E128" s="142">
        <v>3625</v>
      </c>
      <c r="F128" s="143">
        <v>0</v>
      </c>
      <c r="G128" s="144">
        <v>3625</v>
      </c>
      <c r="H128" s="145">
        <v>174000</v>
      </c>
      <c r="I128" s="146" t="s">
        <v>934</v>
      </c>
      <c r="J128" s="147" t="s">
        <v>650</v>
      </c>
      <c r="K128" s="136"/>
      <c r="L128" s="136"/>
      <c r="M128" s="136"/>
      <c r="N128" s="136"/>
      <c r="O128" s="136"/>
      <c r="P128" s="136"/>
      <c r="Q128" s="136"/>
      <c r="R128" s="136"/>
      <c r="S128" s="136"/>
      <c r="T128" s="136"/>
      <c r="U128" s="136"/>
    </row>
    <row r="129" spans="1:21">
      <c r="A129" s="138">
        <v>128</v>
      </c>
      <c r="B129" s="139" t="s">
        <v>101</v>
      </c>
      <c r="C129" s="140" t="s">
        <v>317</v>
      </c>
      <c r="D129" s="141">
        <v>12</v>
      </c>
      <c r="E129" s="142"/>
      <c r="F129" s="143">
        <v>0</v>
      </c>
      <c r="G129" s="144">
        <v>0</v>
      </c>
      <c r="H129" s="145">
        <v>0</v>
      </c>
      <c r="I129" s="146"/>
      <c r="J129" s="146"/>
      <c r="K129" s="136"/>
      <c r="L129" s="136"/>
      <c r="M129" s="136"/>
      <c r="N129" s="136"/>
      <c r="O129" s="136"/>
      <c r="P129" s="136"/>
      <c r="Q129" s="136"/>
      <c r="R129" s="136"/>
      <c r="S129" s="136"/>
      <c r="T129" s="136"/>
      <c r="U129" s="136"/>
    </row>
    <row r="130" spans="1:21" ht="30">
      <c r="A130" s="138">
        <v>129</v>
      </c>
      <c r="B130" s="139" t="s">
        <v>102</v>
      </c>
      <c r="C130" s="140" t="s">
        <v>305</v>
      </c>
      <c r="D130" s="141">
        <v>600</v>
      </c>
      <c r="E130" s="142"/>
      <c r="F130" s="143">
        <v>0</v>
      </c>
      <c r="G130" s="144">
        <v>0</v>
      </c>
      <c r="H130" s="145">
        <v>0</v>
      </c>
      <c r="I130" s="146"/>
      <c r="J130" s="146"/>
      <c r="K130" s="136"/>
      <c r="L130" s="136"/>
      <c r="M130" s="136"/>
      <c r="N130" s="136"/>
      <c r="O130" s="136"/>
      <c r="P130" s="136"/>
      <c r="Q130" s="136"/>
      <c r="R130" s="136"/>
      <c r="S130" s="136"/>
      <c r="T130" s="136"/>
      <c r="U130" s="136"/>
    </row>
    <row r="131" spans="1:21">
      <c r="A131" s="138">
        <v>130</v>
      </c>
      <c r="B131" s="152" t="s">
        <v>800</v>
      </c>
      <c r="C131" s="151" t="s">
        <v>305</v>
      </c>
      <c r="D131" s="141">
        <v>200</v>
      </c>
      <c r="E131" s="142"/>
      <c r="F131" s="143">
        <v>0</v>
      </c>
      <c r="G131" s="144">
        <v>0</v>
      </c>
      <c r="H131" s="145">
        <v>0</v>
      </c>
      <c r="I131" s="146"/>
      <c r="J131" s="147"/>
      <c r="K131" s="136"/>
      <c r="L131" s="136"/>
      <c r="M131" s="136"/>
      <c r="N131" s="136"/>
      <c r="O131" s="136"/>
      <c r="P131" s="136"/>
      <c r="Q131" s="136"/>
      <c r="R131" s="136"/>
      <c r="S131" s="136"/>
      <c r="T131" s="136"/>
      <c r="U131" s="136"/>
    </row>
    <row r="132" spans="1:21" s="88" customFormat="1">
      <c r="A132" s="138">
        <v>131</v>
      </c>
      <c r="B132" s="139" t="s">
        <v>103</v>
      </c>
      <c r="C132" s="140" t="s">
        <v>305</v>
      </c>
      <c r="D132" s="141">
        <v>6</v>
      </c>
      <c r="E132" s="142"/>
      <c r="F132" s="143">
        <v>0</v>
      </c>
      <c r="G132" s="144">
        <v>0</v>
      </c>
      <c r="H132" s="145">
        <v>0</v>
      </c>
      <c r="I132" s="153"/>
      <c r="J132" s="153"/>
      <c r="K132" s="154"/>
      <c r="L132" s="154"/>
      <c r="M132" s="154"/>
      <c r="N132" s="154"/>
      <c r="O132" s="154"/>
      <c r="P132" s="154"/>
      <c r="Q132" s="154"/>
      <c r="R132" s="154"/>
      <c r="S132" s="154"/>
      <c r="T132" s="154"/>
      <c r="U132" s="154"/>
    </row>
    <row r="133" spans="1:21">
      <c r="A133" s="138">
        <v>132</v>
      </c>
      <c r="B133" s="139" t="s">
        <v>104</v>
      </c>
      <c r="C133" s="140" t="s">
        <v>305</v>
      </c>
      <c r="D133" s="141">
        <v>8</v>
      </c>
      <c r="E133" s="142"/>
      <c r="F133" s="143">
        <v>0</v>
      </c>
      <c r="G133" s="144">
        <v>0</v>
      </c>
      <c r="H133" s="145">
        <v>0</v>
      </c>
      <c r="I133" s="146"/>
      <c r="J133" s="146"/>
      <c r="K133" s="136"/>
      <c r="L133" s="136"/>
      <c r="M133" s="136"/>
      <c r="N133" s="136"/>
      <c r="O133" s="136"/>
      <c r="P133" s="136"/>
      <c r="Q133" s="136"/>
      <c r="R133" s="136"/>
      <c r="S133" s="136"/>
      <c r="T133" s="136"/>
      <c r="U133" s="136"/>
    </row>
    <row r="134" spans="1:21">
      <c r="A134" s="138">
        <v>133</v>
      </c>
      <c r="B134" s="139" t="s">
        <v>105</v>
      </c>
      <c r="C134" s="140" t="s">
        <v>318</v>
      </c>
      <c r="D134" s="141">
        <v>8</v>
      </c>
      <c r="E134" s="142"/>
      <c r="F134" s="143">
        <v>0</v>
      </c>
      <c r="G134" s="144">
        <v>0</v>
      </c>
      <c r="H134" s="145">
        <v>0</v>
      </c>
      <c r="I134" s="146"/>
      <c r="J134" s="146"/>
      <c r="K134" s="136"/>
      <c r="L134" s="136"/>
      <c r="M134" s="136"/>
      <c r="N134" s="136"/>
      <c r="O134" s="136"/>
      <c r="P134" s="136"/>
      <c r="Q134" s="136"/>
      <c r="R134" s="136"/>
      <c r="S134" s="136"/>
      <c r="T134" s="136"/>
      <c r="U134" s="136"/>
    </row>
    <row r="135" spans="1:21" s="90" customFormat="1">
      <c r="A135" s="138">
        <v>134</v>
      </c>
      <c r="B135" s="139" t="s">
        <v>106</v>
      </c>
      <c r="C135" s="140" t="s">
        <v>319</v>
      </c>
      <c r="D135" s="141">
        <v>10</v>
      </c>
      <c r="E135" s="142"/>
      <c r="F135" s="143">
        <v>0</v>
      </c>
      <c r="G135" s="144">
        <v>0</v>
      </c>
      <c r="H135" s="145">
        <v>0</v>
      </c>
      <c r="I135" s="155"/>
      <c r="J135" s="155"/>
      <c r="K135" s="156"/>
      <c r="L135" s="156"/>
      <c r="M135" s="156"/>
      <c r="N135" s="156"/>
      <c r="O135" s="156"/>
      <c r="P135" s="156"/>
      <c r="Q135" s="156"/>
      <c r="R135" s="156"/>
      <c r="S135" s="156"/>
      <c r="T135" s="156"/>
      <c r="U135" s="156"/>
    </row>
    <row r="136" spans="1:21" s="149" customFormat="1">
      <c r="A136" s="138">
        <v>135</v>
      </c>
      <c r="B136" s="139" t="s">
        <v>107</v>
      </c>
      <c r="C136" s="140" t="s">
        <v>319</v>
      </c>
      <c r="D136" s="141">
        <v>16</v>
      </c>
      <c r="E136" s="142"/>
      <c r="F136" s="143">
        <v>0</v>
      </c>
      <c r="G136" s="144">
        <v>0</v>
      </c>
      <c r="H136" s="145">
        <v>0</v>
      </c>
      <c r="I136" s="155"/>
      <c r="J136" s="155"/>
      <c r="K136" s="148"/>
      <c r="L136" s="148"/>
      <c r="M136" s="148"/>
      <c r="N136" s="148"/>
      <c r="O136" s="148"/>
      <c r="P136" s="148"/>
      <c r="Q136" s="148"/>
      <c r="R136" s="148"/>
      <c r="S136" s="148"/>
      <c r="T136" s="148"/>
      <c r="U136" s="148"/>
    </row>
    <row r="137" spans="1:21" s="149" customFormat="1">
      <c r="A137" s="138">
        <v>136</v>
      </c>
      <c r="B137" s="139" t="s">
        <v>108</v>
      </c>
      <c r="C137" s="140" t="s">
        <v>320</v>
      </c>
      <c r="D137" s="141">
        <v>100</v>
      </c>
      <c r="E137" s="142">
        <v>302</v>
      </c>
      <c r="F137" s="143">
        <v>48.32</v>
      </c>
      <c r="G137" s="144">
        <v>350.32</v>
      </c>
      <c r="H137" s="145">
        <v>35032</v>
      </c>
      <c r="I137" s="147" t="s">
        <v>935</v>
      </c>
      <c r="J137" s="147" t="s">
        <v>936</v>
      </c>
      <c r="K137" s="148"/>
      <c r="L137" s="148"/>
      <c r="M137" s="148"/>
      <c r="N137" s="148"/>
      <c r="O137" s="148"/>
      <c r="P137" s="148"/>
      <c r="Q137" s="148"/>
      <c r="R137" s="148"/>
      <c r="S137" s="148"/>
      <c r="T137" s="148"/>
      <c r="U137" s="148"/>
    </row>
    <row r="138" spans="1:21" s="149" customFormat="1">
      <c r="A138" s="138">
        <v>137</v>
      </c>
      <c r="B138" s="139" t="s">
        <v>109</v>
      </c>
      <c r="C138" s="140" t="s">
        <v>305</v>
      </c>
      <c r="D138" s="141">
        <v>8</v>
      </c>
      <c r="E138" s="142"/>
      <c r="F138" s="143">
        <v>0</v>
      </c>
      <c r="G138" s="144">
        <v>0</v>
      </c>
      <c r="H138" s="145">
        <v>0</v>
      </c>
      <c r="I138" s="147"/>
      <c r="J138" s="147"/>
      <c r="K138" s="148"/>
      <c r="L138" s="148"/>
      <c r="M138" s="148"/>
      <c r="N138" s="148"/>
      <c r="O138" s="148"/>
      <c r="P138" s="148"/>
      <c r="Q138" s="148"/>
      <c r="R138" s="148"/>
      <c r="S138" s="148"/>
      <c r="T138" s="148"/>
      <c r="U138" s="148"/>
    </row>
    <row r="139" spans="1:21" s="149" customFormat="1">
      <c r="A139" s="138">
        <v>138</v>
      </c>
      <c r="B139" s="139" t="s">
        <v>110</v>
      </c>
      <c r="C139" s="140" t="s">
        <v>320</v>
      </c>
      <c r="D139" s="141">
        <v>80</v>
      </c>
      <c r="E139" s="142">
        <v>265</v>
      </c>
      <c r="F139" s="143">
        <v>42.4</v>
      </c>
      <c r="G139" s="144">
        <v>307.39999999999998</v>
      </c>
      <c r="H139" s="145">
        <v>24592</v>
      </c>
      <c r="I139" s="147" t="s">
        <v>935</v>
      </c>
      <c r="J139" s="147" t="s">
        <v>936</v>
      </c>
      <c r="K139" s="148"/>
      <c r="L139" s="148"/>
      <c r="M139" s="148"/>
      <c r="N139" s="148"/>
      <c r="O139" s="148"/>
      <c r="P139" s="148"/>
      <c r="Q139" s="148"/>
      <c r="R139" s="148"/>
      <c r="S139" s="148"/>
      <c r="T139" s="148"/>
      <c r="U139" s="148"/>
    </row>
    <row r="140" spans="1:21" ht="30">
      <c r="A140" s="138">
        <v>139</v>
      </c>
      <c r="B140" s="139" t="s">
        <v>801</v>
      </c>
      <c r="C140" s="140" t="s">
        <v>326</v>
      </c>
      <c r="D140" s="141">
        <v>10</v>
      </c>
      <c r="E140" s="142"/>
      <c r="F140" s="143">
        <v>0</v>
      </c>
      <c r="G140" s="144">
        <v>0</v>
      </c>
      <c r="H140" s="145">
        <v>0</v>
      </c>
      <c r="I140" s="146"/>
      <c r="J140" s="146"/>
      <c r="K140" s="136"/>
      <c r="L140" s="136"/>
      <c r="M140" s="136"/>
      <c r="N140" s="136"/>
      <c r="O140" s="136"/>
      <c r="P140" s="136"/>
      <c r="Q140" s="136"/>
      <c r="R140" s="136"/>
      <c r="S140" s="136"/>
      <c r="T140" s="136"/>
      <c r="U140" s="136"/>
    </row>
    <row r="141" spans="1:21">
      <c r="A141" s="138">
        <v>140</v>
      </c>
      <c r="B141" s="139" t="s">
        <v>111</v>
      </c>
      <c r="C141" s="140" t="s">
        <v>305</v>
      </c>
      <c r="D141" s="141">
        <v>1200</v>
      </c>
      <c r="E141" s="142"/>
      <c r="F141" s="143">
        <v>0</v>
      </c>
      <c r="G141" s="144">
        <v>0</v>
      </c>
      <c r="H141" s="145">
        <v>0</v>
      </c>
      <c r="I141" s="146"/>
      <c r="J141" s="146"/>
      <c r="K141" s="136"/>
      <c r="L141" s="136"/>
      <c r="M141" s="136"/>
      <c r="N141" s="136"/>
      <c r="O141" s="136"/>
      <c r="P141" s="136"/>
      <c r="Q141" s="136"/>
      <c r="R141" s="136"/>
      <c r="S141" s="136"/>
      <c r="T141" s="136"/>
      <c r="U141" s="136"/>
    </row>
    <row r="142" spans="1:21" s="149" customFormat="1" ht="30">
      <c r="A142" s="138">
        <v>141</v>
      </c>
      <c r="B142" s="139" t="s">
        <v>112</v>
      </c>
      <c r="C142" s="140" t="s">
        <v>305</v>
      </c>
      <c r="D142" s="141">
        <v>10</v>
      </c>
      <c r="E142" s="142"/>
      <c r="F142" s="143">
        <v>0</v>
      </c>
      <c r="G142" s="144">
        <v>0</v>
      </c>
      <c r="H142" s="145">
        <v>0</v>
      </c>
      <c r="I142" s="147"/>
      <c r="J142" s="147"/>
      <c r="K142" s="148"/>
      <c r="L142" s="148"/>
      <c r="M142" s="148"/>
      <c r="N142" s="148"/>
      <c r="O142" s="148"/>
      <c r="P142" s="148"/>
      <c r="Q142" s="148"/>
      <c r="R142" s="148"/>
      <c r="S142" s="148"/>
      <c r="T142" s="148"/>
      <c r="U142" s="148"/>
    </row>
    <row r="143" spans="1:21">
      <c r="A143" s="138">
        <v>142</v>
      </c>
      <c r="B143" s="139" t="s">
        <v>113</v>
      </c>
      <c r="C143" s="140" t="s">
        <v>305</v>
      </c>
      <c r="D143" s="141">
        <v>5600</v>
      </c>
      <c r="E143" s="142"/>
      <c r="F143" s="143">
        <v>0</v>
      </c>
      <c r="G143" s="144">
        <v>0</v>
      </c>
      <c r="H143" s="145">
        <v>0</v>
      </c>
      <c r="I143" s="146" t="s">
        <v>937</v>
      </c>
      <c r="J143" s="146" t="s">
        <v>938</v>
      </c>
      <c r="K143" s="136"/>
      <c r="L143" s="136"/>
      <c r="M143" s="136"/>
      <c r="N143" s="136"/>
      <c r="O143" s="136"/>
      <c r="P143" s="136"/>
      <c r="Q143" s="136"/>
      <c r="R143" s="136"/>
      <c r="S143" s="136"/>
      <c r="T143" s="136"/>
      <c r="U143" s="136"/>
    </row>
    <row r="144" spans="1:21">
      <c r="A144" s="138">
        <v>143</v>
      </c>
      <c r="B144" s="139" t="s">
        <v>114</v>
      </c>
      <c r="C144" s="140" t="s">
        <v>305</v>
      </c>
      <c r="D144" s="141">
        <v>8</v>
      </c>
      <c r="E144" s="142"/>
      <c r="F144" s="143">
        <v>0</v>
      </c>
      <c r="G144" s="144">
        <v>0</v>
      </c>
      <c r="H144" s="145">
        <v>0</v>
      </c>
      <c r="I144" s="146"/>
      <c r="J144" s="146"/>
      <c r="K144" s="136"/>
      <c r="L144" s="136"/>
      <c r="M144" s="136"/>
      <c r="N144" s="136"/>
      <c r="O144" s="136"/>
      <c r="P144" s="136"/>
      <c r="Q144" s="136"/>
      <c r="R144" s="136"/>
      <c r="S144" s="136"/>
      <c r="T144" s="136"/>
      <c r="U144" s="136"/>
    </row>
    <row r="145" spans="1:21">
      <c r="A145" s="138">
        <v>144</v>
      </c>
      <c r="B145" s="139" t="s">
        <v>115</v>
      </c>
      <c r="C145" s="140" t="s">
        <v>305</v>
      </c>
      <c r="D145" s="141">
        <v>200</v>
      </c>
      <c r="E145" s="142"/>
      <c r="F145" s="143">
        <v>0</v>
      </c>
      <c r="G145" s="144">
        <v>0</v>
      </c>
      <c r="H145" s="145">
        <v>0</v>
      </c>
      <c r="I145" s="146"/>
      <c r="J145" s="146"/>
      <c r="K145" s="136"/>
      <c r="L145" s="136"/>
      <c r="M145" s="136"/>
      <c r="N145" s="136"/>
      <c r="O145" s="136"/>
      <c r="P145" s="136"/>
      <c r="Q145" s="136"/>
      <c r="R145" s="136"/>
      <c r="S145" s="136"/>
      <c r="T145" s="136"/>
      <c r="U145" s="136"/>
    </row>
    <row r="146" spans="1:21" ht="30">
      <c r="A146" s="138">
        <v>145</v>
      </c>
      <c r="B146" s="139" t="s">
        <v>116</v>
      </c>
      <c r="C146" s="140" t="s">
        <v>321</v>
      </c>
      <c r="D146" s="141">
        <v>60</v>
      </c>
      <c r="E146" s="142">
        <v>50000</v>
      </c>
      <c r="F146" s="143">
        <v>0</v>
      </c>
      <c r="G146" s="144">
        <v>50000</v>
      </c>
      <c r="H146" s="145">
        <v>3000000</v>
      </c>
      <c r="I146" s="146" t="s">
        <v>939</v>
      </c>
      <c r="J146" s="147" t="s">
        <v>418</v>
      </c>
      <c r="K146" s="136"/>
      <c r="L146" s="136"/>
      <c r="M146" s="136"/>
      <c r="N146" s="136"/>
      <c r="O146" s="136"/>
      <c r="P146" s="136"/>
      <c r="Q146" s="136"/>
      <c r="R146" s="136"/>
      <c r="S146" s="136"/>
      <c r="T146" s="136"/>
      <c r="U146" s="136"/>
    </row>
    <row r="147" spans="1:21">
      <c r="A147" s="138">
        <v>146</v>
      </c>
      <c r="B147" s="139" t="s">
        <v>117</v>
      </c>
      <c r="C147" s="140" t="s">
        <v>316</v>
      </c>
      <c r="D147" s="141">
        <v>40</v>
      </c>
      <c r="E147" s="142">
        <v>2500</v>
      </c>
      <c r="F147" s="143">
        <v>0</v>
      </c>
      <c r="G147" s="144">
        <v>2500</v>
      </c>
      <c r="H147" s="145">
        <v>100000</v>
      </c>
      <c r="I147" s="146" t="s">
        <v>940</v>
      </c>
      <c r="J147" s="147" t="s">
        <v>941</v>
      </c>
      <c r="K147" s="136"/>
      <c r="L147" s="136"/>
      <c r="M147" s="136"/>
      <c r="N147" s="136"/>
      <c r="O147" s="136"/>
      <c r="P147" s="136"/>
      <c r="Q147" s="136"/>
      <c r="R147" s="136"/>
      <c r="S147" s="136"/>
      <c r="T147" s="136"/>
      <c r="U147" s="136"/>
    </row>
    <row r="148" spans="1:21">
      <c r="A148" s="138">
        <v>147</v>
      </c>
      <c r="B148" s="139" t="s">
        <v>118</v>
      </c>
      <c r="C148" s="140" t="s">
        <v>322</v>
      </c>
      <c r="D148" s="141">
        <v>120</v>
      </c>
      <c r="E148" s="142">
        <v>5000</v>
      </c>
      <c r="F148" s="143">
        <v>0</v>
      </c>
      <c r="G148" s="144">
        <v>5000</v>
      </c>
      <c r="H148" s="145">
        <v>600000</v>
      </c>
      <c r="I148" s="146" t="s">
        <v>940</v>
      </c>
      <c r="J148" s="147" t="s">
        <v>941</v>
      </c>
      <c r="K148" s="136"/>
      <c r="L148" s="136"/>
      <c r="M148" s="136"/>
      <c r="N148" s="136"/>
      <c r="O148" s="136"/>
      <c r="P148" s="136"/>
      <c r="Q148" s="136"/>
      <c r="R148" s="136"/>
      <c r="S148" s="136"/>
      <c r="T148" s="136"/>
      <c r="U148" s="136"/>
    </row>
    <row r="149" spans="1:21">
      <c r="A149" s="138">
        <v>148</v>
      </c>
      <c r="B149" s="139" t="s">
        <v>119</v>
      </c>
      <c r="C149" s="140" t="s">
        <v>323</v>
      </c>
      <c r="D149" s="141">
        <v>80</v>
      </c>
      <c r="E149" s="142">
        <v>6750</v>
      </c>
      <c r="F149" s="143">
        <v>0</v>
      </c>
      <c r="G149" s="144">
        <v>6750</v>
      </c>
      <c r="H149" s="145">
        <v>540000</v>
      </c>
      <c r="I149" s="146" t="s">
        <v>942</v>
      </c>
      <c r="J149" s="147" t="s">
        <v>475</v>
      </c>
      <c r="K149" s="136"/>
      <c r="L149" s="136"/>
      <c r="M149" s="136"/>
      <c r="N149" s="136"/>
      <c r="O149" s="136"/>
      <c r="P149" s="136"/>
      <c r="Q149" s="136"/>
      <c r="R149" s="136"/>
      <c r="S149" s="136"/>
      <c r="T149" s="136"/>
      <c r="U149" s="136"/>
    </row>
    <row r="150" spans="1:21">
      <c r="A150" s="138">
        <v>149</v>
      </c>
      <c r="B150" s="139" t="s">
        <v>802</v>
      </c>
      <c r="C150" s="140" t="s">
        <v>305</v>
      </c>
      <c r="D150" s="141">
        <v>160</v>
      </c>
      <c r="E150" s="142">
        <v>868</v>
      </c>
      <c r="F150" s="143">
        <v>138.88</v>
      </c>
      <c r="G150" s="144">
        <v>1006.88</v>
      </c>
      <c r="H150" s="145">
        <v>161100.79999999999</v>
      </c>
      <c r="I150" s="146" t="s">
        <v>642</v>
      </c>
      <c r="J150" s="146" t="s">
        <v>729</v>
      </c>
      <c r="K150" s="136"/>
      <c r="L150" s="136"/>
      <c r="M150" s="136"/>
      <c r="N150" s="136"/>
      <c r="O150" s="136"/>
      <c r="P150" s="136"/>
      <c r="Q150" s="136"/>
      <c r="R150" s="136"/>
      <c r="S150" s="136"/>
      <c r="T150" s="136"/>
      <c r="U150" s="136"/>
    </row>
    <row r="151" spans="1:21">
      <c r="A151" s="138">
        <v>150</v>
      </c>
      <c r="B151" s="139" t="s">
        <v>803</v>
      </c>
      <c r="C151" s="140"/>
      <c r="D151" s="141">
        <v>100</v>
      </c>
      <c r="E151" s="142"/>
      <c r="F151" s="143">
        <v>0</v>
      </c>
      <c r="G151" s="144">
        <v>0</v>
      </c>
      <c r="H151" s="145">
        <v>0</v>
      </c>
      <c r="I151" s="146"/>
      <c r="J151" s="146"/>
      <c r="K151" s="136"/>
      <c r="L151" s="136"/>
      <c r="M151" s="136"/>
      <c r="N151" s="136"/>
      <c r="O151" s="136"/>
      <c r="P151" s="136"/>
      <c r="Q151" s="136"/>
      <c r="R151" s="136"/>
      <c r="S151" s="136"/>
      <c r="T151" s="136"/>
      <c r="U151" s="136"/>
    </row>
    <row r="152" spans="1:21">
      <c r="A152" s="138">
        <v>151</v>
      </c>
      <c r="B152" s="139" t="s">
        <v>804</v>
      </c>
      <c r="C152" s="140" t="s">
        <v>305</v>
      </c>
      <c r="D152" s="141">
        <v>200</v>
      </c>
      <c r="E152" s="142"/>
      <c r="F152" s="143">
        <v>0</v>
      </c>
      <c r="G152" s="144">
        <v>0</v>
      </c>
      <c r="H152" s="145">
        <v>0</v>
      </c>
      <c r="I152" s="146"/>
      <c r="J152" s="146"/>
      <c r="K152" s="136"/>
      <c r="L152" s="136"/>
      <c r="M152" s="136"/>
      <c r="N152" s="136"/>
      <c r="O152" s="136"/>
      <c r="P152" s="136"/>
      <c r="Q152" s="136"/>
      <c r="R152" s="136"/>
      <c r="S152" s="136"/>
      <c r="T152" s="136"/>
      <c r="U152" s="136"/>
    </row>
    <row r="153" spans="1:21">
      <c r="A153" s="138">
        <v>152</v>
      </c>
      <c r="B153" s="139" t="s">
        <v>805</v>
      </c>
      <c r="C153" s="140" t="s">
        <v>305</v>
      </c>
      <c r="D153" s="141">
        <v>400</v>
      </c>
      <c r="E153" s="142"/>
      <c r="F153" s="143">
        <v>0</v>
      </c>
      <c r="G153" s="144">
        <v>0</v>
      </c>
      <c r="H153" s="145">
        <v>0</v>
      </c>
      <c r="I153" s="146"/>
      <c r="J153" s="146"/>
      <c r="K153" s="136"/>
      <c r="L153" s="136"/>
      <c r="M153" s="136"/>
      <c r="N153" s="136"/>
      <c r="O153" s="136"/>
      <c r="P153" s="136"/>
      <c r="Q153" s="136"/>
      <c r="R153" s="136"/>
      <c r="S153" s="136"/>
      <c r="T153" s="136"/>
      <c r="U153" s="136"/>
    </row>
    <row r="154" spans="1:21">
      <c r="A154" s="138">
        <v>153</v>
      </c>
      <c r="B154" s="139" t="s">
        <v>806</v>
      </c>
      <c r="C154" s="140" t="s">
        <v>305</v>
      </c>
      <c r="D154" s="141">
        <v>200</v>
      </c>
      <c r="E154" s="142"/>
      <c r="F154" s="143">
        <v>0</v>
      </c>
      <c r="G154" s="144">
        <v>0</v>
      </c>
      <c r="H154" s="145">
        <v>0</v>
      </c>
      <c r="I154" s="146"/>
      <c r="J154" s="146"/>
      <c r="K154" s="136"/>
      <c r="L154" s="136"/>
      <c r="M154" s="136"/>
      <c r="N154" s="136"/>
      <c r="O154" s="136"/>
      <c r="P154" s="136"/>
      <c r="Q154" s="136"/>
      <c r="R154" s="136"/>
      <c r="S154" s="136"/>
      <c r="T154" s="136"/>
      <c r="U154" s="136"/>
    </row>
    <row r="155" spans="1:21">
      <c r="A155" s="138">
        <v>154</v>
      </c>
      <c r="B155" s="139" t="s">
        <v>120</v>
      </c>
      <c r="C155" s="140" t="s">
        <v>305</v>
      </c>
      <c r="D155" s="141">
        <v>200</v>
      </c>
      <c r="E155" s="142"/>
      <c r="F155" s="143">
        <v>0</v>
      </c>
      <c r="G155" s="144">
        <v>0</v>
      </c>
      <c r="H155" s="145">
        <v>0</v>
      </c>
      <c r="I155" s="146"/>
      <c r="J155" s="146"/>
      <c r="K155" s="136"/>
      <c r="L155" s="136"/>
      <c r="M155" s="136"/>
      <c r="N155" s="136"/>
      <c r="O155" s="136"/>
      <c r="P155" s="136"/>
      <c r="Q155" s="136"/>
      <c r="R155" s="136"/>
      <c r="S155" s="136"/>
      <c r="T155" s="136"/>
      <c r="U155" s="136"/>
    </row>
    <row r="156" spans="1:21" ht="30">
      <c r="A156" s="138">
        <v>155</v>
      </c>
      <c r="B156" s="139" t="s">
        <v>121</v>
      </c>
      <c r="C156" s="140" t="s">
        <v>22</v>
      </c>
      <c r="D156" s="141">
        <v>4</v>
      </c>
      <c r="E156" s="142"/>
      <c r="F156" s="143">
        <v>0</v>
      </c>
      <c r="G156" s="144">
        <v>0</v>
      </c>
      <c r="H156" s="145">
        <v>0</v>
      </c>
      <c r="I156" s="146"/>
      <c r="J156" s="146"/>
      <c r="K156" s="136"/>
      <c r="L156" s="136"/>
      <c r="M156" s="136"/>
      <c r="N156" s="136"/>
      <c r="O156" s="136"/>
      <c r="P156" s="136"/>
      <c r="Q156" s="136"/>
      <c r="R156" s="136"/>
      <c r="S156" s="136"/>
      <c r="T156" s="136"/>
      <c r="U156" s="136"/>
    </row>
    <row r="157" spans="1:21" ht="30">
      <c r="A157" s="138">
        <v>156</v>
      </c>
      <c r="B157" s="139" t="s">
        <v>122</v>
      </c>
      <c r="C157" s="140" t="s">
        <v>324</v>
      </c>
      <c r="D157" s="141">
        <v>200</v>
      </c>
      <c r="E157" s="142"/>
      <c r="F157" s="143">
        <v>0</v>
      </c>
      <c r="G157" s="144">
        <v>0</v>
      </c>
      <c r="H157" s="145">
        <v>0</v>
      </c>
      <c r="I157" s="146"/>
      <c r="J157" s="146"/>
      <c r="K157" s="136"/>
      <c r="L157" s="136"/>
      <c r="M157" s="136"/>
      <c r="N157" s="136"/>
      <c r="O157" s="136"/>
      <c r="P157" s="136"/>
      <c r="Q157" s="136"/>
      <c r="R157" s="136"/>
      <c r="S157" s="136"/>
      <c r="T157" s="136"/>
      <c r="U157" s="136"/>
    </row>
    <row r="158" spans="1:21">
      <c r="A158" s="138">
        <v>157</v>
      </c>
      <c r="B158" s="139" t="s">
        <v>123</v>
      </c>
      <c r="C158" s="140" t="s">
        <v>305</v>
      </c>
      <c r="D158" s="141">
        <v>48</v>
      </c>
      <c r="E158" s="142"/>
      <c r="F158" s="143">
        <v>0</v>
      </c>
      <c r="G158" s="144">
        <v>0</v>
      </c>
      <c r="H158" s="145">
        <v>0</v>
      </c>
      <c r="I158" s="146"/>
      <c r="J158" s="146"/>
      <c r="K158" s="136"/>
      <c r="L158" s="136"/>
      <c r="M158" s="136"/>
      <c r="N158" s="136"/>
      <c r="O158" s="136"/>
      <c r="P158" s="136"/>
      <c r="Q158" s="136"/>
      <c r="R158" s="136"/>
      <c r="S158" s="136"/>
      <c r="T158" s="136"/>
      <c r="U158" s="136"/>
    </row>
    <row r="159" spans="1:21">
      <c r="A159" s="138">
        <v>158</v>
      </c>
      <c r="B159" s="139" t="s">
        <v>124</v>
      </c>
      <c r="C159" s="140" t="s">
        <v>305</v>
      </c>
      <c r="D159" s="141">
        <v>48</v>
      </c>
      <c r="E159" s="142"/>
      <c r="F159" s="143">
        <v>0</v>
      </c>
      <c r="G159" s="144">
        <v>0</v>
      </c>
      <c r="H159" s="145">
        <v>0</v>
      </c>
      <c r="I159" s="146"/>
      <c r="J159" s="146"/>
      <c r="K159" s="136"/>
      <c r="L159" s="136"/>
      <c r="M159" s="136"/>
      <c r="N159" s="136"/>
      <c r="O159" s="136"/>
      <c r="P159" s="136"/>
      <c r="Q159" s="136"/>
      <c r="R159" s="136"/>
      <c r="S159" s="136"/>
      <c r="T159" s="136"/>
      <c r="U159" s="136"/>
    </row>
    <row r="160" spans="1:21">
      <c r="A160" s="138">
        <v>159</v>
      </c>
      <c r="B160" s="139" t="s">
        <v>125</v>
      </c>
      <c r="C160" s="140" t="s">
        <v>305</v>
      </c>
      <c r="D160" s="141">
        <v>40</v>
      </c>
      <c r="E160" s="142"/>
      <c r="F160" s="143">
        <v>0</v>
      </c>
      <c r="G160" s="144">
        <v>0</v>
      </c>
      <c r="H160" s="145">
        <v>0</v>
      </c>
      <c r="I160" s="146"/>
      <c r="J160" s="146"/>
      <c r="K160" s="136"/>
      <c r="L160" s="136"/>
      <c r="M160" s="136"/>
      <c r="N160" s="136"/>
      <c r="O160" s="136"/>
      <c r="P160" s="136"/>
      <c r="Q160" s="136"/>
      <c r="R160" s="136"/>
      <c r="S160" s="136"/>
      <c r="T160" s="136"/>
      <c r="U160" s="136"/>
    </row>
    <row r="161" spans="1:21">
      <c r="A161" s="138">
        <v>160</v>
      </c>
      <c r="B161" s="139" t="s">
        <v>126</v>
      </c>
      <c r="C161" s="140" t="s">
        <v>305</v>
      </c>
      <c r="D161" s="141">
        <v>250</v>
      </c>
      <c r="E161" s="142"/>
      <c r="F161" s="143">
        <v>0</v>
      </c>
      <c r="G161" s="144">
        <v>0</v>
      </c>
      <c r="H161" s="145">
        <v>0</v>
      </c>
      <c r="I161" s="146"/>
      <c r="J161" s="146"/>
      <c r="K161" s="136"/>
      <c r="L161" s="136"/>
      <c r="M161" s="136"/>
      <c r="N161" s="136"/>
      <c r="O161" s="136"/>
      <c r="P161" s="136"/>
      <c r="Q161" s="136"/>
      <c r="R161" s="136"/>
      <c r="S161" s="136"/>
      <c r="T161" s="136"/>
      <c r="U161" s="136"/>
    </row>
    <row r="162" spans="1:21">
      <c r="A162" s="138">
        <v>161</v>
      </c>
      <c r="B162" s="139" t="s">
        <v>127</v>
      </c>
      <c r="C162" s="140" t="s">
        <v>325</v>
      </c>
      <c r="D162" s="141">
        <v>4</v>
      </c>
      <c r="E162" s="142"/>
      <c r="F162" s="143">
        <v>0</v>
      </c>
      <c r="G162" s="144">
        <v>0</v>
      </c>
      <c r="H162" s="145">
        <v>0</v>
      </c>
      <c r="I162" s="146"/>
      <c r="J162" s="146"/>
      <c r="K162" s="136"/>
      <c r="L162" s="136"/>
      <c r="M162" s="136"/>
      <c r="N162" s="136"/>
      <c r="O162" s="136"/>
      <c r="P162" s="136"/>
      <c r="Q162" s="136"/>
      <c r="R162" s="136"/>
      <c r="S162" s="136"/>
      <c r="T162" s="136"/>
      <c r="U162" s="136"/>
    </row>
    <row r="163" spans="1:21">
      <c r="A163" s="138">
        <v>162</v>
      </c>
      <c r="B163" s="139" t="s">
        <v>128</v>
      </c>
      <c r="C163" s="140" t="s">
        <v>305</v>
      </c>
      <c r="D163" s="141">
        <v>30</v>
      </c>
      <c r="E163" s="142"/>
      <c r="F163" s="143">
        <v>0</v>
      </c>
      <c r="G163" s="144">
        <v>0</v>
      </c>
      <c r="H163" s="145">
        <v>0</v>
      </c>
      <c r="I163" s="146"/>
      <c r="J163" s="146"/>
      <c r="K163" s="136"/>
      <c r="L163" s="136"/>
      <c r="M163" s="136"/>
      <c r="N163" s="136"/>
      <c r="O163" s="136"/>
      <c r="P163" s="136"/>
      <c r="Q163" s="136"/>
      <c r="R163" s="136"/>
      <c r="S163" s="136"/>
      <c r="T163" s="136"/>
      <c r="U163" s="136"/>
    </row>
    <row r="164" spans="1:21" s="100" customFormat="1">
      <c r="A164" s="138">
        <v>163</v>
      </c>
      <c r="B164" s="139" t="s">
        <v>129</v>
      </c>
      <c r="C164" s="140" t="s">
        <v>305</v>
      </c>
      <c r="D164" s="141">
        <v>200</v>
      </c>
      <c r="E164" s="142"/>
      <c r="F164" s="143">
        <v>0</v>
      </c>
      <c r="G164" s="144">
        <v>0</v>
      </c>
      <c r="H164" s="145">
        <v>0</v>
      </c>
      <c r="I164" s="165"/>
      <c r="J164" s="165"/>
      <c r="K164" s="166"/>
      <c r="L164" s="166"/>
      <c r="M164" s="166"/>
      <c r="N164" s="166"/>
      <c r="O164" s="166"/>
      <c r="P164" s="166"/>
      <c r="Q164" s="166"/>
      <c r="R164" s="166"/>
      <c r="S164" s="166"/>
      <c r="T164" s="166"/>
      <c r="U164" s="166"/>
    </row>
    <row r="165" spans="1:21" s="100" customFormat="1">
      <c r="A165" s="138">
        <v>164</v>
      </c>
      <c r="B165" s="139" t="s">
        <v>130</v>
      </c>
      <c r="C165" s="140" t="s">
        <v>305</v>
      </c>
      <c r="D165" s="141">
        <v>6000</v>
      </c>
      <c r="E165" s="142"/>
      <c r="F165" s="143">
        <v>0</v>
      </c>
      <c r="G165" s="144">
        <v>0</v>
      </c>
      <c r="H165" s="145">
        <v>0</v>
      </c>
      <c r="I165" s="165"/>
      <c r="J165" s="165"/>
      <c r="K165" s="166"/>
      <c r="L165" s="166"/>
      <c r="M165" s="166"/>
      <c r="N165" s="166"/>
      <c r="O165" s="166"/>
      <c r="P165" s="166"/>
      <c r="Q165" s="166"/>
      <c r="R165" s="166"/>
      <c r="S165" s="166"/>
      <c r="T165" s="166"/>
      <c r="U165" s="166"/>
    </row>
    <row r="166" spans="1:21" s="100" customFormat="1">
      <c r="A166" s="138">
        <v>165</v>
      </c>
      <c r="B166" s="139" t="s">
        <v>131</v>
      </c>
      <c r="C166" s="140" t="s">
        <v>326</v>
      </c>
      <c r="D166" s="141">
        <v>40</v>
      </c>
      <c r="E166" s="142"/>
      <c r="F166" s="143">
        <v>0</v>
      </c>
      <c r="G166" s="144">
        <v>0</v>
      </c>
      <c r="H166" s="145">
        <v>0</v>
      </c>
      <c r="I166" s="165"/>
      <c r="J166" s="165"/>
      <c r="K166" s="166"/>
      <c r="L166" s="166"/>
      <c r="M166" s="166"/>
      <c r="N166" s="166"/>
      <c r="O166" s="166"/>
      <c r="P166" s="166"/>
      <c r="Q166" s="166"/>
      <c r="R166" s="166"/>
      <c r="S166" s="166"/>
      <c r="T166" s="166"/>
      <c r="U166" s="166"/>
    </row>
    <row r="167" spans="1:21" ht="30">
      <c r="A167" s="138">
        <v>166</v>
      </c>
      <c r="B167" s="139" t="s">
        <v>132</v>
      </c>
      <c r="C167" s="140" t="s">
        <v>327</v>
      </c>
      <c r="D167" s="141">
        <v>120</v>
      </c>
      <c r="E167" s="142"/>
      <c r="F167" s="143">
        <v>0</v>
      </c>
      <c r="G167" s="144">
        <v>0</v>
      </c>
      <c r="H167" s="145">
        <v>0</v>
      </c>
      <c r="I167" s="146"/>
      <c r="J167" s="146"/>
      <c r="K167" s="136"/>
      <c r="L167" s="136"/>
      <c r="M167" s="136"/>
      <c r="N167" s="136"/>
      <c r="O167" s="136"/>
      <c r="P167" s="136"/>
      <c r="Q167" s="136"/>
      <c r="R167" s="136"/>
      <c r="S167" s="136"/>
      <c r="T167" s="136"/>
      <c r="U167" s="136"/>
    </row>
    <row r="168" spans="1:21" s="100" customFormat="1">
      <c r="A168" s="138">
        <v>167</v>
      </c>
      <c r="B168" s="139" t="s">
        <v>133</v>
      </c>
      <c r="C168" s="140" t="s">
        <v>328</v>
      </c>
      <c r="D168" s="141">
        <v>20</v>
      </c>
      <c r="E168" s="142"/>
      <c r="F168" s="143">
        <v>0</v>
      </c>
      <c r="G168" s="144">
        <v>0</v>
      </c>
      <c r="H168" s="145">
        <v>0</v>
      </c>
      <c r="I168" s="165"/>
      <c r="J168" s="165"/>
      <c r="K168" s="166"/>
      <c r="L168" s="166"/>
      <c r="M168" s="166"/>
      <c r="N168" s="166"/>
      <c r="O168" s="166"/>
      <c r="P168" s="166"/>
      <c r="Q168" s="166"/>
      <c r="R168" s="166"/>
      <c r="S168" s="166"/>
      <c r="T168" s="166"/>
      <c r="U168" s="166"/>
    </row>
    <row r="169" spans="1:21" s="100" customFormat="1" ht="30">
      <c r="A169" s="138">
        <v>168</v>
      </c>
      <c r="B169" s="139" t="s">
        <v>134</v>
      </c>
      <c r="C169" s="140" t="s">
        <v>329</v>
      </c>
      <c r="D169" s="141">
        <v>40</v>
      </c>
      <c r="E169" s="142"/>
      <c r="F169" s="143">
        <v>0</v>
      </c>
      <c r="G169" s="144">
        <v>0</v>
      </c>
      <c r="H169" s="145">
        <v>0</v>
      </c>
      <c r="I169" s="165"/>
      <c r="J169" s="165"/>
      <c r="K169" s="166"/>
      <c r="L169" s="166"/>
      <c r="M169" s="166"/>
      <c r="N169" s="166"/>
      <c r="O169" s="166"/>
      <c r="P169" s="166"/>
      <c r="Q169" s="166"/>
      <c r="R169" s="166"/>
      <c r="S169" s="166"/>
      <c r="T169" s="166"/>
      <c r="U169" s="166"/>
    </row>
    <row r="170" spans="1:21" s="100" customFormat="1" ht="30">
      <c r="A170" s="138">
        <v>169</v>
      </c>
      <c r="B170" s="139" t="s">
        <v>134</v>
      </c>
      <c r="C170" s="140" t="s">
        <v>330</v>
      </c>
      <c r="D170" s="141">
        <v>40</v>
      </c>
      <c r="E170" s="142"/>
      <c r="F170" s="143">
        <v>0</v>
      </c>
      <c r="G170" s="144">
        <v>0</v>
      </c>
      <c r="H170" s="145">
        <v>0</v>
      </c>
      <c r="I170" s="165"/>
      <c r="J170" s="165"/>
      <c r="K170" s="166"/>
      <c r="L170" s="166"/>
      <c r="M170" s="166"/>
      <c r="N170" s="166"/>
      <c r="O170" s="166"/>
      <c r="P170" s="166"/>
      <c r="Q170" s="166"/>
      <c r="R170" s="166"/>
      <c r="S170" s="166"/>
      <c r="T170" s="166"/>
      <c r="U170" s="166"/>
    </row>
    <row r="171" spans="1:21">
      <c r="A171" s="138">
        <v>170</v>
      </c>
      <c r="B171" s="152" t="s">
        <v>135</v>
      </c>
      <c r="C171" s="151" t="s">
        <v>900</v>
      </c>
      <c r="D171" s="141">
        <v>40</v>
      </c>
      <c r="E171" s="142">
        <v>11000</v>
      </c>
      <c r="F171" s="143">
        <v>1760</v>
      </c>
      <c r="G171" s="144">
        <v>12760</v>
      </c>
      <c r="H171" s="145">
        <v>510400</v>
      </c>
      <c r="I171" s="146" t="s">
        <v>943</v>
      </c>
      <c r="J171" s="147" t="s">
        <v>536</v>
      </c>
      <c r="K171" s="136"/>
      <c r="L171" s="136"/>
      <c r="M171" s="136"/>
      <c r="N171" s="136"/>
      <c r="O171" s="136"/>
      <c r="P171" s="136"/>
      <c r="Q171" s="136"/>
      <c r="R171" s="136"/>
      <c r="S171" s="136"/>
      <c r="T171" s="136"/>
      <c r="U171" s="136"/>
    </row>
    <row r="172" spans="1:21">
      <c r="A172" s="138">
        <v>171</v>
      </c>
      <c r="B172" s="139" t="s">
        <v>136</v>
      </c>
      <c r="C172" s="140" t="s">
        <v>897</v>
      </c>
      <c r="D172" s="141">
        <v>4</v>
      </c>
      <c r="E172" s="142"/>
      <c r="F172" s="143">
        <v>0</v>
      </c>
      <c r="G172" s="144">
        <v>0</v>
      </c>
      <c r="H172" s="145">
        <v>0</v>
      </c>
      <c r="I172" s="146"/>
      <c r="J172" s="146"/>
      <c r="K172" s="136"/>
      <c r="L172" s="136"/>
      <c r="M172" s="136"/>
      <c r="N172" s="136"/>
      <c r="O172" s="136"/>
      <c r="P172" s="136"/>
      <c r="Q172" s="136"/>
      <c r="R172" s="136"/>
      <c r="S172" s="136"/>
      <c r="T172" s="136"/>
      <c r="U172" s="136"/>
    </row>
    <row r="173" spans="1:21">
      <c r="A173" s="138">
        <v>172</v>
      </c>
      <c r="B173" s="139" t="s">
        <v>137</v>
      </c>
      <c r="C173" s="140" t="s">
        <v>332</v>
      </c>
      <c r="D173" s="141">
        <v>240</v>
      </c>
      <c r="E173" s="142"/>
      <c r="F173" s="143">
        <v>0</v>
      </c>
      <c r="G173" s="144">
        <v>0</v>
      </c>
      <c r="H173" s="145">
        <v>0</v>
      </c>
      <c r="I173" s="146"/>
      <c r="J173" s="146"/>
      <c r="K173" s="136"/>
      <c r="L173" s="136"/>
      <c r="M173" s="136"/>
      <c r="N173" s="136"/>
      <c r="O173" s="136"/>
      <c r="P173" s="136"/>
      <c r="Q173" s="136"/>
      <c r="R173" s="136"/>
      <c r="S173" s="136"/>
      <c r="T173" s="136"/>
      <c r="U173" s="136"/>
    </row>
    <row r="174" spans="1:21">
      <c r="A174" s="138">
        <v>173</v>
      </c>
      <c r="B174" s="139" t="s">
        <v>138</v>
      </c>
      <c r="C174" s="140" t="s">
        <v>333</v>
      </c>
      <c r="D174" s="141">
        <v>24</v>
      </c>
      <c r="E174" s="142">
        <v>10625</v>
      </c>
      <c r="F174" s="143">
        <v>1700</v>
      </c>
      <c r="G174" s="144">
        <v>12325</v>
      </c>
      <c r="H174" s="145">
        <v>295800</v>
      </c>
      <c r="I174" s="146" t="s">
        <v>477</v>
      </c>
      <c r="J174" s="147" t="s">
        <v>944</v>
      </c>
      <c r="K174" s="136"/>
      <c r="L174" s="136"/>
      <c r="M174" s="136"/>
      <c r="N174" s="136"/>
      <c r="O174" s="136"/>
      <c r="P174" s="136"/>
      <c r="Q174" s="136"/>
      <c r="R174" s="136"/>
      <c r="S174" s="136"/>
      <c r="T174" s="136"/>
      <c r="U174" s="136"/>
    </row>
    <row r="175" spans="1:21">
      <c r="A175" s="138">
        <v>174</v>
      </c>
      <c r="B175" s="139" t="s">
        <v>139</v>
      </c>
      <c r="C175" s="140" t="s">
        <v>333</v>
      </c>
      <c r="D175" s="141">
        <v>800</v>
      </c>
      <c r="E175" s="142">
        <v>10625</v>
      </c>
      <c r="F175" s="143">
        <v>1700</v>
      </c>
      <c r="G175" s="144">
        <v>12325</v>
      </c>
      <c r="H175" s="145">
        <v>9860000</v>
      </c>
      <c r="I175" s="146" t="s">
        <v>477</v>
      </c>
      <c r="J175" s="147" t="s">
        <v>944</v>
      </c>
      <c r="K175" s="136"/>
      <c r="L175" s="136"/>
      <c r="M175" s="136"/>
      <c r="N175" s="136"/>
      <c r="O175" s="136"/>
      <c r="P175" s="136"/>
      <c r="Q175" s="136"/>
      <c r="R175" s="136"/>
      <c r="S175" s="136"/>
      <c r="T175" s="136"/>
      <c r="U175" s="136"/>
    </row>
    <row r="176" spans="1:21">
      <c r="A176" s="138">
        <v>175</v>
      </c>
      <c r="B176" s="139" t="s">
        <v>140</v>
      </c>
      <c r="C176" s="140" t="s">
        <v>333</v>
      </c>
      <c r="D176" s="141">
        <v>800</v>
      </c>
      <c r="E176" s="142">
        <v>10625</v>
      </c>
      <c r="F176" s="143">
        <v>1700</v>
      </c>
      <c r="G176" s="144">
        <v>12325</v>
      </c>
      <c r="H176" s="145">
        <v>9860000</v>
      </c>
      <c r="I176" s="146" t="s">
        <v>477</v>
      </c>
      <c r="J176" s="147" t="s">
        <v>944</v>
      </c>
      <c r="K176" s="136"/>
      <c r="L176" s="136"/>
      <c r="M176" s="136"/>
      <c r="N176" s="136"/>
      <c r="O176" s="136"/>
      <c r="P176" s="136"/>
      <c r="Q176" s="136"/>
      <c r="R176" s="136"/>
      <c r="S176" s="136"/>
      <c r="T176" s="136"/>
      <c r="U176" s="136"/>
    </row>
    <row r="177" spans="1:21">
      <c r="A177" s="138">
        <v>176</v>
      </c>
      <c r="B177" s="139" t="s">
        <v>141</v>
      </c>
      <c r="C177" s="140" t="s">
        <v>333</v>
      </c>
      <c r="D177" s="141">
        <v>40</v>
      </c>
      <c r="E177" s="142">
        <v>10625</v>
      </c>
      <c r="F177" s="143">
        <v>1700</v>
      </c>
      <c r="G177" s="144">
        <v>12325</v>
      </c>
      <c r="H177" s="145">
        <v>493000</v>
      </c>
      <c r="I177" s="146" t="s">
        <v>477</v>
      </c>
      <c r="J177" s="147" t="s">
        <v>944</v>
      </c>
      <c r="K177" s="136"/>
      <c r="L177" s="136"/>
      <c r="M177" s="136"/>
      <c r="N177" s="136"/>
      <c r="O177" s="136"/>
      <c r="P177" s="136"/>
      <c r="Q177" s="136"/>
      <c r="R177" s="136"/>
      <c r="S177" s="136"/>
      <c r="T177" s="136"/>
      <c r="U177" s="136"/>
    </row>
    <row r="178" spans="1:21">
      <c r="A178" s="138">
        <v>177</v>
      </c>
      <c r="B178" s="139" t="s">
        <v>142</v>
      </c>
      <c r="C178" s="140" t="s">
        <v>333</v>
      </c>
      <c r="D178" s="141">
        <v>60</v>
      </c>
      <c r="E178" s="142">
        <v>1100</v>
      </c>
      <c r="F178" s="143">
        <v>176</v>
      </c>
      <c r="G178" s="144">
        <v>1276</v>
      </c>
      <c r="H178" s="145">
        <v>76560</v>
      </c>
      <c r="I178" s="146" t="s">
        <v>477</v>
      </c>
      <c r="J178" s="147" t="s">
        <v>945</v>
      </c>
      <c r="K178" s="136"/>
      <c r="L178" s="136"/>
      <c r="M178" s="136"/>
      <c r="N178" s="136"/>
      <c r="O178" s="136"/>
      <c r="P178" s="136"/>
      <c r="Q178" s="136"/>
      <c r="R178" s="136"/>
      <c r="S178" s="136"/>
      <c r="T178" s="136"/>
      <c r="U178" s="136"/>
    </row>
    <row r="179" spans="1:21">
      <c r="A179" s="138">
        <v>178</v>
      </c>
      <c r="B179" s="139" t="s">
        <v>143</v>
      </c>
      <c r="C179" s="140" t="s">
        <v>333</v>
      </c>
      <c r="D179" s="141">
        <v>60</v>
      </c>
      <c r="E179" s="142">
        <v>1100</v>
      </c>
      <c r="F179" s="143">
        <v>176</v>
      </c>
      <c r="G179" s="144">
        <v>1276</v>
      </c>
      <c r="H179" s="145">
        <v>76560</v>
      </c>
      <c r="I179" s="146" t="s">
        <v>477</v>
      </c>
      <c r="J179" s="147" t="s">
        <v>945</v>
      </c>
      <c r="K179" s="136"/>
      <c r="L179" s="136"/>
      <c r="M179" s="136"/>
      <c r="N179" s="136"/>
      <c r="O179" s="136"/>
      <c r="P179" s="136"/>
      <c r="Q179" s="136"/>
      <c r="R179" s="136"/>
      <c r="S179" s="136"/>
      <c r="T179" s="136"/>
      <c r="U179" s="136"/>
    </row>
    <row r="180" spans="1:21">
      <c r="A180" s="138">
        <v>179</v>
      </c>
      <c r="B180" s="139" t="s">
        <v>144</v>
      </c>
      <c r="C180" s="140" t="s">
        <v>333</v>
      </c>
      <c r="D180" s="141">
        <v>80</v>
      </c>
      <c r="E180" s="142">
        <v>1100</v>
      </c>
      <c r="F180" s="143">
        <v>176</v>
      </c>
      <c r="G180" s="144">
        <v>1276</v>
      </c>
      <c r="H180" s="145">
        <v>102080</v>
      </c>
      <c r="I180" s="146" t="s">
        <v>477</v>
      </c>
      <c r="J180" s="147" t="s">
        <v>945</v>
      </c>
      <c r="K180" s="136"/>
      <c r="L180" s="136"/>
      <c r="M180" s="136"/>
      <c r="N180" s="136"/>
      <c r="O180" s="136"/>
      <c r="P180" s="136"/>
      <c r="Q180" s="136"/>
      <c r="R180" s="136"/>
      <c r="S180" s="136"/>
      <c r="T180" s="136"/>
      <c r="U180" s="136"/>
    </row>
    <row r="181" spans="1:21">
      <c r="A181" s="138">
        <v>180</v>
      </c>
      <c r="B181" s="139" t="s">
        <v>145</v>
      </c>
      <c r="C181" s="140" t="s">
        <v>333</v>
      </c>
      <c r="D181" s="141">
        <v>24</v>
      </c>
      <c r="E181" s="142">
        <v>1100</v>
      </c>
      <c r="F181" s="143">
        <v>176</v>
      </c>
      <c r="G181" s="144">
        <v>1276</v>
      </c>
      <c r="H181" s="145">
        <v>30624</v>
      </c>
      <c r="I181" s="146" t="s">
        <v>477</v>
      </c>
      <c r="J181" s="147" t="s">
        <v>945</v>
      </c>
      <c r="K181" s="136"/>
      <c r="L181" s="136"/>
      <c r="M181" s="136"/>
      <c r="N181" s="136"/>
      <c r="O181" s="136"/>
      <c r="P181" s="136"/>
      <c r="Q181" s="136"/>
      <c r="R181" s="136"/>
      <c r="S181" s="136"/>
      <c r="T181" s="136"/>
      <c r="U181" s="136"/>
    </row>
    <row r="182" spans="1:21">
      <c r="A182" s="138">
        <v>181</v>
      </c>
      <c r="B182" s="139" t="s">
        <v>146</v>
      </c>
      <c r="C182" s="140" t="s">
        <v>333</v>
      </c>
      <c r="D182" s="141">
        <v>12</v>
      </c>
      <c r="E182" s="142">
        <v>14000</v>
      </c>
      <c r="F182" s="143">
        <v>2240</v>
      </c>
      <c r="G182" s="144">
        <v>16240</v>
      </c>
      <c r="H182" s="145">
        <v>194880</v>
      </c>
      <c r="I182" s="146" t="s">
        <v>477</v>
      </c>
      <c r="J182" s="147" t="s">
        <v>946</v>
      </c>
      <c r="K182" s="136"/>
      <c r="L182" s="136"/>
      <c r="M182" s="136"/>
      <c r="N182" s="136"/>
      <c r="O182" s="136"/>
      <c r="P182" s="136"/>
      <c r="Q182" s="136"/>
      <c r="R182" s="136"/>
      <c r="S182" s="136"/>
      <c r="T182" s="136"/>
      <c r="U182" s="136"/>
    </row>
    <row r="183" spans="1:21" s="88" customFormat="1">
      <c r="A183" s="138">
        <v>182</v>
      </c>
      <c r="B183" s="139" t="s">
        <v>147</v>
      </c>
      <c r="C183" s="140" t="s">
        <v>333</v>
      </c>
      <c r="D183" s="141">
        <v>12</v>
      </c>
      <c r="E183" s="142">
        <v>14000</v>
      </c>
      <c r="F183" s="143">
        <v>2240</v>
      </c>
      <c r="G183" s="144">
        <v>16240</v>
      </c>
      <c r="H183" s="145">
        <v>194880</v>
      </c>
      <c r="I183" s="146" t="s">
        <v>477</v>
      </c>
      <c r="J183" s="147" t="s">
        <v>946</v>
      </c>
      <c r="K183" s="154"/>
      <c r="L183" s="154"/>
      <c r="M183" s="154"/>
      <c r="N183" s="154"/>
      <c r="O183" s="154"/>
      <c r="P183" s="154"/>
      <c r="Q183" s="154"/>
      <c r="R183" s="154"/>
      <c r="S183" s="154"/>
      <c r="T183" s="154"/>
      <c r="U183" s="154"/>
    </row>
    <row r="184" spans="1:21" s="100" customFormat="1">
      <c r="A184" s="138">
        <v>183</v>
      </c>
      <c r="B184" s="139" t="s">
        <v>148</v>
      </c>
      <c r="C184" s="140" t="s">
        <v>333</v>
      </c>
      <c r="D184" s="141">
        <v>20</v>
      </c>
      <c r="E184" s="142">
        <v>14000</v>
      </c>
      <c r="F184" s="143">
        <v>2240</v>
      </c>
      <c r="G184" s="144">
        <v>16240</v>
      </c>
      <c r="H184" s="145">
        <v>324800</v>
      </c>
      <c r="I184" s="146" t="s">
        <v>477</v>
      </c>
      <c r="J184" s="147" t="s">
        <v>946</v>
      </c>
      <c r="K184" s="166"/>
      <c r="L184" s="166"/>
      <c r="M184" s="166"/>
      <c r="N184" s="166"/>
      <c r="O184" s="166"/>
      <c r="P184" s="166"/>
      <c r="Q184" s="166"/>
      <c r="R184" s="166"/>
      <c r="S184" s="166"/>
      <c r="T184" s="166"/>
      <c r="U184" s="166"/>
    </row>
    <row r="185" spans="1:21" s="93" customFormat="1">
      <c r="A185" s="138">
        <v>184</v>
      </c>
      <c r="B185" s="139" t="s">
        <v>149</v>
      </c>
      <c r="C185" s="140" t="s">
        <v>305</v>
      </c>
      <c r="D185" s="141">
        <v>300</v>
      </c>
      <c r="E185" s="142">
        <v>4313</v>
      </c>
      <c r="F185" s="143">
        <v>690.08</v>
      </c>
      <c r="G185" s="144">
        <v>5003.08</v>
      </c>
      <c r="H185" s="145">
        <v>1500924</v>
      </c>
      <c r="I185" s="161" t="s">
        <v>947</v>
      </c>
      <c r="J185" s="161" t="s">
        <v>474</v>
      </c>
      <c r="K185" s="162"/>
      <c r="L185" s="162"/>
      <c r="M185" s="162"/>
      <c r="N185" s="162"/>
      <c r="O185" s="162"/>
      <c r="P185" s="162"/>
      <c r="Q185" s="162"/>
      <c r="R185" s="162"/>
      <c r="S185" s="162"/>
      <c r="T185" s="162"/>
      <c r="U185" s="162"/>
    </row>
    <row r="186" spans="1:21" s="100" customFormat="1">
      <c r="A186" s="138">
        <v>185</v>
      </c>
      <c r="B186" s="139" t="s">
        <v>150</v>
      </c>
      <c r="C186" s="140" t="s">
        <v>305</v>
      </c>
      <c r="D186" s="141">
        <v>120</v>
      </c>
      <c r="E186" s="142">
        <v>3250</v>
      </c>
      <c r="F186" s="143">
        <v>520</v>
      </c>
      <c r="G186" s="144">
        <v>3770</v>
      </c>
      <c r="H186" s="145">
        <v>452400</v>
      </c>
      <c r="I186" s="165" t="s">
        <v>642</v>
      </c>
      <c r="J186" s="165" t="s">
        <v>474</v>
      </c>
      <c r="K186" s="166"/>
      <c r="L186" s="166"/>
      <c r="M186" s="166"/>
      <c r="N186" s="166"/>
      <c r="O186" s="166"/>
      <c r="P186" s="166"/>
      <c r="Q186" s="166"/>
      <c r="R186" s="166"/>
      <c r="S186" s="166"/>
      <c r="T186" s="166"/>
      <c r="U186" s="166"/>
    </row>
    <row r="187" spans="1:21">
      <c r="A187" s="138">
        <v>186</v>
      </c>
      <c r="B187" s="139" t="s">
        <v>151</v>
      </c>
      <c r="C187" s="140" t="s">
        <v>305</v>
      </c>
      <c r="D187" s="141">
        <v>200</v>
      </c>
      <c r="E187" s="142">
        <v>2125</v>
      </c>
      <c r="F187" s="143">
        <v>340</v>
      </c>
      <c r="G187" s="144">
        <v>2465</v>
      </c>
      <c r="H187" s="145">
        <v>493000</v>
      </c>
      <c r="I187" s="161" t="s">
        <v>948</v>
      </c>
      <c r="J187" s="165" t="s">
        <v>474</v>
      </c>
      <c r="K187" s="136"/>
      <c r="L187" s="136"/>
      <c r="M187" s="136"/>
      <c r="N187" s="136"/>
      <c r="O187" s="136"/>
      <c r="P187" s="136"/>
      <c r="Q187" s="136"/>
      <c r="R187" s="136"/>
      <c r="S187" s="136"/>
      <c r="T187" s="136"/>
      <c r="U187" s="136"/>
    </row>
    <row r="188" spans="1:21" s="93" customFormat="1">
      <c r="A188" s="138">
        <v>187</v>
      </c>
      <c r="B188" s="152" t="s">
        <v>807</v>
      </c>
      <c r="C188" s="151" t="s">
        <v>305</v>
      </c>
      <c r="D188" s="141">
        <v>4</v>
      </c>
      <c r="E188" s="142"/>
      <c r="F188" s="143">
        <v>0</v>
      </c>
      <c r="G188" s="144">
        <v>0</v>
      </c>
      <c r="H188" s="145">
        <v>0</v>
      </c>
      <c r="I188" s="161"/>
      <c r="J188" s="161"/>
      <c r="K188" s="162"/>
      <c r="L188" s="162"/>
      <c r="M188" s="162"/>
      <c r="N188" s="162"/>
      <c r="O188" s="162"/>
      <c r="P188" s="162"/>
      <c r="Q188" s="162"/>
      <c r="R188" s="162"/>
      <c r="S188" s="162"/>
      <c r="T188" s="162"/>
      <c r="U188" s="162"/>
    </row>
    <row r="189" spans="1:21" s="90" customFormat="1">
      <c r="A189" s="138">
        <v>188</v>
      </c>
      <c r="B189" s="152" t="s">
        <v>808</v>
      </c>
      <c r="C189" s="151" t="s">
        <v>305</v>
      </c>
      <c r="D189" s="141">
        <v>4</v>
      </c>
      <c r="E189" s="142"/>
      <c r="F189" s="143">
        <v>0</v>
      </c>
      <c r="G189" s="144">
        <v>0</v>
      </c>
      <c r="H189" s="145">
        <v>0</v>
      </c>
      <c r="I189" s="155"/>
      <c r="J189" s="155"/>
      <c r="K189" s="156"/>
      <c r="L189" s="156"/>
      <c r="M189" s="156"/>
      <c r="N189" s="156"/>
      <c r="O189" s="156"/>
      <c r="P189" s="156"/>
      <c r="Q189" s="156"/>
      <c r="R189" s="156"/>
      <c r="S189" s="156"/>
      <c r="T189" s="156"/>
      <c r="U189" s="156"/>
    </row>
    <row r="190" spans="1:21" s="93" customFormat="1">
      <c r="A190" s="138">
        <v>189</v>
      </c>
      <c r="B190" s="152" t="s">
        <v>809</v>
      </c>
      <c r="C190" s="151" t="s">
        <v>305</v>
      </c>
      <c r="D190" s="141">
        <v>4</v>
      </c>
      <c r="E190" s="142"/>
      <c r="F190" s="143">
        <v>0</v>
      </c>
      <c r="G190" s="144">
        <v>0</v>
      </c>
      <c r="H190" s="145">
        <v>0</v>
      </c>
      <c r="I190" s="161"/>
      <c r="J190" s="161"/>
      <c r="K190" s="162"/>
      <c r="L190" s="162"/>
      <c r="M190" s="162"/>
      <c r="N190" s="162"/>
      <c r="O190" s="162"/>
      <c r="P190" s="162"/>
      <c r="Q190" s="162"/>
      <c r="R190" s="162"/>
      <c r="S190" s="162"/>
      <c r="T190" s="162"/>
      <c r="U190" s="162"/>
    </row>
    <row r="191" spans="1:21" s="93" customFormat="1">
      <c r="A191" s="138">
        <v>190</v>
      </c>
      <c r="B191" s="139" t="s">
        <v>152</v>
      </c>
      <c r="C191" s="140" t="s">
        <v>305</v>
      </c>
      <c r="D191" s="141">
        <v>8</v>
      </c>
      <c r="E191" s="142"/>
      <c r="F191" s="143">
        <v>0</v>
      </c>
      <c r="G191" s="144">
        <v>0</v>
      </c>
      <c r="H191" s="145">
        <v>0</v>
      </c>
      <c r="I191" s="161"/>
      <c r="J191" s="161"/>
      <c r="K191" s="162"/>
      <c r="L191" s="162"/>
      <c r="M191" s="162"/>
      <c r="N191" s="162"/>
      <c r="O191" s="162"/>
      <c r="P191" s="162"/>
      <c r="Q191" s="162"/>
      <c r="R191" s="162"/>
      <c r="S191" s="162"/>
      <c r="T191" s="162"/>
      <c r="U191" s="162"/>
    </row>
    <row r="192" spans="1:21" s="93" customFormat="1">
      <c r="A192" s="138">
        <v>191</v>
      </c>
      <c r="B192" s="139" t="s">
        <v>153</v>
      </c>
      <c r="C192" s="140" t="s">
        <v>305</v>
      </c>
      <c r="D192" s="141">
        <v>8</v>
      </c>
      <c r="E192" s="142"/>
      <c r="F192" s="143">
        <v>0</v>
      </c>
      <c r="G192" s="144">
        <v>0</v>
      </c>
      <c r="H192" s="145">
        <v>0</v>
      </c>
      <c r="I192" s="161"/>
      <c r="J192" s="161"/>
      <c r="K192" s="162"/>
      <c r="L192" s="162"/>
      <c r="M192" s="162"/>
      <c r="N192" s="162"/>
      <c r="O192" s="162"/>
      <c r="P192" s="162"/>
      <c r="Q192" s="162"/>
      <c r="R192" s="162"/>
      <c r="S192" s="162"/>
      <c r="T192" s="162"/>
      <c r="U192" s="162"/>
    </row>
    <row r="193" spans="1:21" s="88" customFormat="1">
      <c r="A193" s="138">
        <v>192</v>
      </c>
      <c r="B193" s="139" t="s">
        <v>154</v>
      </c>
      <c r="C193" s="140" t="s">
        <v>305</v>
      </c>
      <c r="D193" s="141">
        <v>8</v>
      </c>
      <c r="E193" s="142"/>
      <c r="F193" s="143">
        <v>0</v>
      </c>
      <c r="G193" s="144">
        <v>0</v>
      </c>
      <c r="H193" s="145">
        <v>0</v>
      </c>
      <c r="I193" s="153"/>
      <c r="J193" s="153"/>
      <c r="K193" s="154"/>
      <c r="L193" s="154"/>
      <c r="M193" s="154"/>
      <c r="N193" s="154"/>
      <c r="O193" s="154"/>
      <c r="P193" s="154"/>
      <c r="Q193" s="154"/>
      <c r="R193" s="154"/>
      <c r="S193" s="154"/>
      <c r="T193" s="154"/>
      <c r="U193" s="154"/>
    </row>
    <row r="194" spans="1:21" s="90" customFormat="1" ht="30">
      <c r="A194" s="138">
        <v>193</v>
      </c>
      <c r="B194" s="139" t="s">
        <v>810</v>
      </c>
      <c r="C194" s="140" t="s">
        <v>315</v>
      </c>
      <c r="D194" s="141">
        <v>4</v>
      </c>
      <c r="E194" s="142"/>
      <c r="F194" s="143">
        <v>0</v>
      </c>
      <c r="G194" s="144">
        <v>0</v>
      </c>
      <c r="H194" s="145">
        <v>0</v>
      </c>
      <c r="I194" s="155"/>
      <c r="J194" s="155"/>
      <c r="K194" s="156"/>
      <c r="L194" s="156"/>
      <c r="M194" s="156"/>
      <c r="N194" s="156"/>
      <c r="O194" s="156"/>
      <c r="P194" s="156"/>
      <c r="Q194" s="156"/>
      <c r="R194" s="156"/>
      <c r="S194" s="156"/>
      <c r="T194" s="156"/>
      <c r="U194" s="156"/>
    </row>
    <row r="195" spans="1:21" s="90" customFormat="1">
      <c r="A195" s="138">
        <v>194</v>
      </c>
      <c r="B195" s="139" t="s">
        <v>155</v>
      </c>
      <c r="C195" s="140" t="s">
        <v>305</v>
      </c>
      <c r="D195" s="141">
        <v>1600</v>
      </c>
      <c r="E195" s="142">
        <v>4125</v>
      </c>
      <c r="F195" s="143">
        <v>660</v>
      </c>
      <c r="G195" s="144">
        <v>4785</v>
      </c>
      <c r="H195" s="145">
        <v>7656000</v>
      </c>
      <c r="I195" s="153" t="s">
        <v>642</v>
      </c>
      <c r="J195" s="153" t="s">
        <v>434</v>
      </c>
      <c r="K195" s="156"/>
      <c r="L195" s="156"/>
      <c r="M195" s="156"/>
      <c r="N195" s="156"/>
      <c r="O195" s="156"/>
      <c r="P195" s="156"/>
      <c r="Q195" s="156"/>
      <c r="R195" s="156"/>
      <c r="S195" s="156"/>
      <c r="T195" s="156"/>
      <c r="U195" s="156"/>
    </row>
    <row r="196" spans="1:21" s="100" customFormat="1">
      <c r="A196" s="138">
        <v>195</v>
      </c>
      <c r="B196" s="139" t="s">
        <v>156</v>
      </c>
      <c r="C196" s="140" t="s">
        <v>305</v>
      </c>
      <c r="D196" s="141">
        <v>200</v>
      </c>
      <c r="E196" s="142">
        <v>4188</v>
      </c>
      <c r="F196" s="143">
        <v>670.08</v>
      </c>
      <c r="G196" s="144">
        <v>4858.08</v>
      </c>
      <c r="H196" s="145">
        <v>971616</v>
      </c>
      <c r="I196" s="165" t="s">
        <v>538</v>
      </c>
      <c r="J196" s="165" t="s">
        <v>949</v>
      </c>
      <c r="K196" s="166"/>
      <c r="L196" s="166"/>
      <c r="M196" s="166"/>
      <c r="N196" s="166"/>
      <c r="O196" s="166"/>
      <c r="P196" s="166"/>
      <c r="Q196" s="166"/>
      <c r="R196" s="166"/>
      <c r="S196" s="166"/>
      <c r="T196" s="166"/>
      <c r="U196" s="166"/>
    </row>
    <row r="197" spans="1:21" s="149" customFormat="1">
      <c r="A197" s="138">
        <v>196</v>
      </c>
      <c r="B197" s="139" t="s">
        <v>157</v>
      </c>
      <c r="C197" s="140" t="s">
        <v>305</v>
      </c>
      <c r="D197" s="141">
        <v>160</v>
      </c>
      <c r="E197" s="142">
        <v>4188</v>
      </c>
      <c r="F197" s="143">
        <v>670.08</v>
      </c>
      <c r="G197" s="144">
        <v>4858.08</v>
      </c>
      <c r="H197" s="145">
        <v>777292.80000000005</v>
      </c>
      <c r="I197" s="165" t="s">
        <v>538</v>
      </c>
      <c r="J197" s="165" t="s">
        <v>949</v>
      </c>
      <c r="K197" s="148"/>
      <c r="L197" s="148"/>
      <c r="M197" s="148"/>
      <c r="N197" s="148"/>
      <c r="O197" s="148"/>
      <c r="P197" s="148"/>
      <c r="Q197" s="148"/>
      <c r="R197" s="148"/>
      <c r="S197" s="148"/>
      <c r="T197" s="148"/>
      <c r="U197" s="148"/>
    </row>
    <row r="198" spans="1:21">
      <c r="A198" s="138">
        <v>197</v>
      </c>
      <c r="B198" s="152" t="s">
        <v>811</v>
      </c>
      <c r="C198" s="151" t="s">
        <v>305</v>
      </c>
      <c r="D198" s="141">
        <v>4</v>
      </c>
      <c r="E198" s="142"/>
      <c r="F198" s="143">
        <v>0</v>
      </c>
      <c r="G198" s="144">
        <v>0</v>
      </c>
      <c r="H198" s="145">
        <v>0</v>
      </c>
      <c r="I198" s="146"/>
      <c r="J198" s="146"/>
      <c r="K198" s="136"/>
      <c r="L198" s="136"/>
      <c r="M198" s="136"/>
      <c r="N198" s="136"/>
      <c r="O198" s="136"/>
      <c r="P198" s="136"/>
      <c r="Q198" s="136"/>
      <c r="R198" s="136"/>
      <c r="S198" s="136"/>
      <c r="T198" s="136"/>
      <c r="U198" s="136"/>
    </row>
    <row r="199" spans="1:21" ht="30">
      <c r="A199" s="138">
        <v>198</v>
      </c>
      <c r="B199" s="139" t="s">
        <v>158</v>
      </c>
      <c r="C199" s="140" t="s">
        <v>305</v>
      </c>
      <c r="D199" s="141">
        <v>8</v>
      </c>
      <c r="E199" s="142"/>
      <c r="F199" s="143">
        <v>0</v>
      </c>
      <c r="G199" s="144">
        <v>0</v>
      </c>
      <c r="H199" s="145">
        <v>0</v>
      </c>
      <c r="I199" s="146"/>
      <c r="J199" s="146"/>
      <c r="K199" s="136"/>
      <c r="L199" s="136"/>
      <c r="M199" s="136"/>
      <c r="N199" s="136"/>
      <c r="O199" s="136"/>
      <c r="P199" s="136"/>
      <c r="Q199" s="136"/>
      <c r="R199" s="136"/>
      <c r="S199" s="136"/>
      <c r="T199" s="136"/>
      <c r="U199" s="136"/>
    </row>
    <row r="200" spans="1:21" ht="30">
      <c r="A200" s="138">
        <v>199</v>
      </c>
      <c r="B200" s="139" t="s">
        <v>812</v>
      </c>
      <c r="C200" s="140" t="s">
        <v>335</v>
      </c>
      <c r="D200" s="141">
        <v>1000</v>
      </c>
      <c r="E200" s="142"/>
      <c r="F200" s="143">
        <v>0</v>
      </c>
      <c r="G200" s="144">
        <v>0</v>
      </c>
      <c r="H200" s="145">
        <v>0</v>
      </c>
      <c r="I200" s="146"/>
      <c r="J200" s="146"/>
      <c r="K200" s="136"/>
      <c r="L200" s="136"/>
      <c r="M200" s="136"/>
      <c r="N200" s="136"/>
      <c r="O200" s="136"/>
      <c r="P200" s="136"/>
      <c r="Q200" s="136"/>
      <c r="R200" s="136"/>
      <c r="S200" s="136"/>
      <c r="T200" s="136"/>
      <c r="U200" s="136"/>
    </row>
    <row r="201" spans="1:21" ht="30">
      <c r="A201" s="138">
        <v>200</v>
      </c>
      <c r="B201" s="139" t="s">
        <v>813</v>
      </c>
      <c r="C201" s="140" t="s">
        <v>335</v>
      </c>
      <c r="D201" s="141">
        <v>1000</v>
      </c>
      <c r="E201" s="142"/>
      <c r="F201" s="143">
        <v>0</v>
      </c>
      <c r="G201" s="144">
        <v>0</v>
      </c>
      <c r="H201" s="145">
        <v>0</v>
      </c>
      <c r="I201" s="146"/>
      <c r="J201" s="146"/>
      <c r="K201" s="136"/>
      <c r="L201" s="136"/>
      <c r="M201" s="136"/>
      <c r="N201" s="136"/>
      <c r="O201" s="136"/>
      <c r="P201" s="136"/>
      <c r="Q201" s="136"/>
      <c r="R201" s="136"/>
      <c r="S201" s="136"/>
      <c r="T201" s="136"/>
      <c r="U201" s="136"/>
    </row>
    <row r="202" spans="1:21" ht="30">
      <c r="A202" s="138">
        <v>201</v>
      </c>
      <c r="B202" s="139" t="s">
        <v>814</v>
      </c>
      <c r="C202" s="140" t="s">
        <v>334</v>
      </c>
      <c r="D202" s="141">
        <v>40</v>
      </c>
      <c r="E202" s="142"/>
      <c r="F202" s="143">
        <v>0</v>
      </c>
      <c r="G202" s="144">
        <v>0</v>
      </c>
      <c r="H202" s="145">
        <v>0</v>
      </c>
      <c r="I202" s="146"/>
      <c r="J202" s="146"/>
      <c r="K202" s="136"/>
      <c r="L202" s="136"/>
      <c r="M202" s="136"/>
      <c r="N202" s="136"/>
      <c r="O202" s="136"/>
      <c r="P202" s="136"/>
      <c r="Q202" s="136"/>
      <c r="R202" s="136"/>
      <c r="S202" s="136"/>
      <c r="T202" s="136"/>
      <c r="U202" s="136"/>
    </row>
    <row r="203" spans="1:21" s="100" customFormat="1" ht="30">
      <c r="A203" s="138">
        <v>202</v>
      </c>
      <c r="B203" s="139" t="s">
        <v>159</v>
      </c>
      <c r="C203" s="140" t="s">
        <v>334</v>
      </c>
      <c r="D203" s="141">
        <v>80</v>
      </c>
      <c r="E203" s="142"/>
      <c r="F203" s="143">
        <v>0</v>
      </c>
      <c r="G203" s="144">
        <v>0</v>
      </c>
      <c r="H203" s="145">
        <v>0</v>
      </c>
      <c r="I203" s="165"/>
      <c r="J203" s="165"/>
      <c r="K203" s="166"/>
      <c r="L203" s="166"/>
      <c r="M203" s="166"/>
      <c r="N203" s="166"/>
      <c r="O203" s="166"/>
      <c r="P203" s="166"/>
      <c r="Q203" s="166"/>
      <c r="R203" s="166"/>
      <c r="S203" s="166"/>
      <c r="T203" s="166"/>
      <c r="U203" s="166"/>
    </row>
    <row r="204" spans="1:21" s="100" customFormat="1">
      <c r="A204" s="138">
        <v>203</v>
      </c>
      <c r="B204" s="139" t="s">
        <v>161</v>
      </c>
      <c r="C204" s="167" t="s">
        <v>305</v>
      </c>
      <c r="D204" s="141">
        <v>800</v>
      </c>
      <c r="E204" s="142"/>
      <c r="F204" s="143">
        <v>0</v>
      </c>
      <c r="G204" s="144">
        <v>0</v>
      </c>
      <c r="H204" s="145">
        <v>0</v>
      </c>
      <c r="I204" s="165"/>
      <c r="J204" s="165"/>
      <c r="K204" s="166"/>
      <c r="L204" s="166"/>
      <c r="M204" s="166"/>
      <c r="N204" s="166"/>
      <c r="O204" s="166"/>
      <c r="P204" s="166"/>
      <c r="Q204" s="166"/>
      <c r="R204" s="166"/>
      <c r="S204" s="166"/>
      <c r="T204" s="166"/>
      <c r="U204" s="166"/>
    </row>
    <row r="205" spans="1:21" s="100" customFormat="1">
      <c r="A205" s="138">
        <v>204</v>
      </c>
      <c r="B205" s="139" t="s">
        <v>815</v>
      </c>
      <c r="C205" s="140" t="s">
        <v>305</v>
      </c>
      <c r="D205" s="141">
        <v>2000</v>
      </c>
      <c r="E205" s="142"/>
      <c r="F205" s="143">
        <v>0</v>
      </c>
      <c r="G205" s="144">
        <v>0</v>
      </c>
      <c r="H205" s="145">
        <v>0</v>
      </c>
      <c r="I205" s="165"/>
      <c r="J205" s="165"/>
      <c r="K205" s="166"/>
      <c r="L205" s="166"/>
      <c r="M205" s="166"/>
      <c r="N205" s="166"/>
      <c r="O205" s="166"/>
      <c r="P205" s="166"/>
      <c r="Q205" s="166"/>
      <c r="R205" s="166"/>
      <c r="S205" s="166"/>
      <c r="T205" s="166"/>
      <c r="U205" s="166"/>
    </row>
    <row r="206" spans="1:21" s="100" customFormat="1" ht="16.5" customHeight="1">
      <c r="A206" s="138">
        <v>205</v>
      </c>
      <c r="B206" s="139" t="s">
        <v>162</v>
      </c>
      <c r="C206" s="140" t="s">
        <v>305</v>
      </c>
      <c r="D206" s="141">
        <v>4000</v>
      </c>
      <c r="E206" s="142">
        <v>263</v>
      </c>
      <c r="F206" s="143">
        <v>42.08</v>
      </c>
      <c r="G206" s="144">
        <v>305.08</v>
      </c>
      <c r="H206" s="145">
        <v>1220320</v>
      </c>
      <c r="I206" s="165" t="s">
        <v>950</v>
      </c>
      <c r="J206" s="147" t="s">
        <v>951</v>
      </c>
      <c r="K206" s="166"/>
      <c r="L206" s="166"/>
      <c r="M206" s="166"/>
      <c r="N206" s="166"/>
      <c r="O206" s="166"/>
      <c r="P206" s="166"/>
      <c r="Q206" s="166"/>
      <c r="R206" s="166"/>
      <c r="S206" s="166"/>
      <c r="T206" s="166"/>
      <c r="U206" s="166"/>
    </row>
    <row r="207" spans="1:21" s="100" customFormat="1">
      <c r="A207" s="138">
        <v>206</v>
      </c>
      <c r="B207" s="139" t="s">
        <v>163</v>
      </c>
      <c r="C207" s="140" t="s">
        <v>305</v>
      </c>
      <c r="D207" s="141">
        <v>40000</v>
      </c>
      <c r="E207" s="142">
        <v>169</v>
      </c>
      <c r="F207" s="143">
        <v>27.04</v>
      </c>
      <c r="G207" s="144">
        <v>196.04</v>
      </c>
      <c r="H207" s="145">
        <v>7841600</v>
      </c>
      <c r="I207" s="165" t="s">
        <v>950</v>
      </c>
      <c r="J207" s="147" t="s">
        <v>951</v>
      </c>
      <c r="K207" s="166"/>
      <c r="L207" s="166"/>
      <c r="M207" s="166"/>
      <c r="N207" s="166"/>
      <c r="O207" s="166"/>
      <c r="P207" s="166"/>
      <c r="Q207" s="166"/>
      <c r="R207" s="166"/>
      <c r="S207" s="166"/>
      <c r="T207" s="166"/>
      <c r="U207" s="166"/>
    </row>
    <row r="208" spans="1:21" s="100" customFormat="1">
      <c r="A208" s="138">
        <v>207</v>
      </c>
      <c r="B208" s="139" t="s">
        <v>164</v>
      </c>
      <c r="C208" s="140" t="s">
        <v>305</v>
      </c>
      <c r="D208" s="141">
        <v>20000</v>
      </c>
      <c r="E208" s="142"/>
      <c r="F208" s="143">
        <v>0</v>
      </c>
      <c r="G208" s="144">
        <v>0</v>
      </c>
      <c r="H208" s="145">
        <v>0</v>
      </c>
      <c r="I208" s="165"/>
      <c r="J208" s="147"/>
      <c r="K208" s="166"/>
      <c r="L208" s="166"/>
      <c r="M208" s="166"/>
      <c r="N208" s="166"/>
      <c r="O208" s="166"/>
      <c r="P208" s="166"/>
      <c r="Q208" s="166"/>
      <c r="R208" s="166"/>
      <c r="S208" s="166"/>
      <c r="T208" s="166"/>
      <c r="U208" s="166"/>
    </row>
    <row r="209" spans="1:21" s="100" customFormat="1">
      <c r="A209" s="138">
        <v>208</v>
      </c>
      <c r="B209" s="139" t="s">
        <v>165</v>
      </c>
      <c r="C209" s="140" t="s">
        <v>305</v>
      </c>
      <c r="D209" s="141">
        <v>20000</v>
      </c>
      <c r="E209" s="142">
        <v>109</v>
      </c>
      <c r="F209" s="143">
        <v>17.440000000000001</v>
      </c>
      <c r="G209" s="144">
        <v>126.44</v>
      </c>
      <c r="H209" s="145">
        <v>2528800</v>
      </c>
      <c r="I209" s="165" t="s">
        <v>950</v>
      </c>
      <c r="J209" s="147" t="s">
        <v>951</v>
      </c>
      <c r="K209" s="166"/>
      <c r="L209" s="166"/>
      <c r="M209" s="166"/>
      <c r="N209" s="166"/>
      <c r="O209" s="166"/>
      <c r="P209" s="166"/>
      <c r="Q209" s="166"/>
      <c r="R209" s="166"/>
      <c r="S209" s="166"/>
      <c r="T209" s="166"/>
      <c r="U209" s="166"/>
    </row>
    <row r="210" spans="1:21" s="100" customFormat="1">
      <c r="A210" s="138">
        <v>209</v>
      </c>
      <c r="B210" s="139" t="s">
        <v>166</v>
      </c>
      <c r="C210" s="140" t="s">
        <v>305</v>
      </c>
      <c r="D210" s="141">
        <v>32000</v>
      </c>
      <c r="E210" s="142">
        <v>114</v>
      </c>
      <c r="F210" s="143">
        <v>18.240000000000002</v>
      </c>
      <c r="G210" s="144">
        <v>132.24</v>
      </c>
      <c r="H210" s="145">
        <v>4231680</v>
      </c>
      <c r="I210" s="165" t="s">
        <v>950</v>
      </c>
      <c r="J210" s="147" t="s">
        <v>951</v>
      </c>
      <c r="K210" s="166"/>
      <c r="L210" s="166"/>
      <c r="M210" s="166"/>
      <c r="N210" s="166"/>
      <c r="O210" s="166"/>
      <c r="P210" s="166"/>
      <c r="Q210" s="166"/>
      <c r="R210" s="166"/>
      <c r="S210" s="166"/>
      <c r="T210" s="166"/>
      <c r="U210" s="166"/>
    </row>
    <row r="211" spans="1:21" s="100" customFormat="1">
      <c r="A211" s="138">
        <v>210</v>
      </c>
      <c r="B211" s="139" t="s">
        <v>167</v>
      </c>
      <c r="C211" s="140" t="s">
        <v>305</v>
      </c>
      <c r="D211" s="141">
        <v>200</v>
      </c>
      <c r="E211" s="142">
        <v>525</v>
      </c>
      <c r="F211" s="143">
        <v>84</v>
      </c>
      <c r="G211" s="144">
        <v>609</v>
      </c>
      <c r="H211" s="145">
        <v>121800</v>
      </c>
      <c r="I211" s="165" t="s">
        <v>950</v>
      </c>
      <c r="J211" s="147" t="s">
        <v>951</v>
      </c>
      <c r="K211" s="166"/>
      <c r="L211" s="166"/>
      <c r="M211" s="166"/>
      <c r="N211" s="166"/>
      <c r="O211" s="166"/>
      <c r="P211" s="166"/>
      <c r="Q211" s="166"/>
      <c r="R211" s="166"/>
      <c r="S211" s="166"/>
      <c r="T211" s="166"/>
      <c r="U211" s="166"/>
    </row>
    <row r="212" spans="1:21" ht="30">
      <c r="A212" s="138">
        <v>211</v>
      </c>
      <c r="B212" s="139" t="s">
        <v>168</v>
      </c>
      <c r="C212" s="140" t="s">
        <v>336</v>
      </c>
      <c r="D212" s="141">
        <v>4</v>
      </c>
      <c r="E212" s="142"/>
      <c r="F212" s="143">
        <v>0</v>
      </c>
      <c r="G212" s="144">
        <v>0</v>
      </c>
      <c r="H212" s="145">
        <v>0</v>
      </c>
      <c r="I212" s="146"/>
      <c r="J212" s="146"/>
      <c r="K212" s="136"/>
      <c r="L212" s="136"/>
      <c r="M212" s="136"/>
      <c r="N212" s="136"/>
      <c r="O212" s="136"/>
      <c r="P212" s="136"/>
      <c r="Q212" s="136"/>
      <c r="R212" s="136"/>
      <c r="S212" s="136"/>
      <c r="T212" s="136"/>
      <c r="U212" s="136"/>
    </row>
    <row r="213" spans="1:21" ht="30">
      <c r="A213" s="138">
        <v>212</v>
      </c>
      <c r="B213" s="139" t="s">
        <v>171</v>
      </c>
      <c r="C213" s="140" t="s">
        <v>305</v>
      </c>
      <c r="D213" s="141">
        <v>10</v>
      </c>
      <c r="E213" s="142"/>
      <c r="F213" s="143">
        <v>0</v>
      </c>
      <c r="G213" s="144">
        <v>0</v>
      </c>
      <c r="H213" s="145">
        <v>0</v>
      </c>
      <c r="I213" s="146"/>
      <c r="J213" s="146"/>
      <c r="K213" s="136"/>
      <c r="L213" s="136"/>
      <c r="M213" s="136"/>
      <c r="N213" s="136"/>
      <c r="O213" s="136"/>
      <c r="P213" s="136"/>
      <c r="Q213" s="136"/>
      <c r="R213" s="136"/>
      <c r="S213" s="136"/>
      <c r="T213" s="136"/>
      <c r="U213" s="136"/>
    </row>
    <row r="214" spans="1:21" ht="30">
      <c r="A214" s="138">
        <v>213</v>
      </c>
      <c r="B214" s="139" t="s">
        <v>170</v>
      </c>
      <c r="C214" s="140" t="s">
        <v>305</v>
      </c>
      <c r="D214" s="141">
        <v>10</v>
      </c>
      <c r="E214" s="142"/>
      <c r="F214" s="143">
        <v>0</v>
      </c>
      <c r="G214" s="144">
        <v>0</v>
      </c>
      <c r="H214" s="145">
        <v>0</v>
      </c>
      <c r="I214" s="146"/>
      <c r="J214" s="146"/>
      <c r="K214" s="136"/>
      <c r="L214" s="136"/>
      <c r="M214" s="136"/>
      <c r="N214" s="136"/>
      <c r="O214" s="136"/>
      <c r="P214" s="136"/>
      <c r="Q214" s="136"/>
      <c r="R214" s="136"/>
      <c r="S214" s="136"/>
      <c r="T214" s="136"/>
      <c r="U214" s="136"/>
    </row>
    <row r="215" spans="1:21" ht="30">
      <c r="A215" s="138">
        <v>214</v>
      </c>
      <c r="B215" s="139" t="s">
        <v>169</v>
      </c>
      <c r="C215" s="140" t="s">
        <v>305</v>
      </c>
      <c r="D215" s="141">
        <v>10</v>
      </c>
      <c r="E215" s="142"/>
      <c r="F215" s="143">
        <v>0</v>
      </c>
      <c r="G215" s="144">
        <v>0</v>
      </c>
      <c r="H215" s="145">
        <v>0</v>
      </c>
      <c r="I215" s="146"/>
      <c r="J215" s="146"/>
      <c r="K215" s="136"/>
      <c r="L215" s="136"/>
      <c r="M215" s="136"/>
      <c r="N215" s="136"/>
      <c r="O215" s="136"/>
      <c r="P215" s="136"/>
      <c r="Q215" s="136"/>
      <c r="R215" s="136"/>
      <c r="S215" s="136"/>
      <c r="T215" s="136"/>
      <c r="U215" s="136"/>
    </row>
    <row r="216" spans="1:21">
      <c r="A216" s="138">
        <v>215</v>
      </c>
      <c r="B216" s="139" t="s">
        <v>172</v>
      </c>
      <c r="C216" s="140" t="s">
        <v>337</v>
      </c>
      <c r="D216" s="141">
        <v>120</v>
      </c>
      <c r="E216" s="142">
        <v>1519</v>
      </c>
      <c r="F216" s="143">
        <v>243.04</v>
      </c>
      <c r="G216" s="144">
        <v>1762.04</v>
      </c>
      <c r="H216" s="145">
        <v>211444.8</v>
      </c>
      <c r="I216" s="146" t="s">
        <v>393</v>
      </c>
      <c r="J216" s="146" t="s">
        <v>952</v>
      </c>
      <c r="K216" s="136"/>
      <c r="L216" s="136"/>
      <c r="M216" s="136"/>
      <c r="N216" s="136"/>
      <c r="O216" s="136"/>
      <c r="P216" s="136"/>
      <c r="Q216" s="136"/>
      <c r="R216" s="136"/>
      <c r="S216" s="136"/>
      <c r="T216" s="136"/>
      <c r="U216" s="136"/>
    </row>
    <row r="217" spans="1:21">
      <c r="A217" s="138">
        <v>216</v>
      </c>
      <c r="B217" s="139" t="s">
        <v>174</v>
      </c>
      <c r="C217" s="140" t="s">
        <v>338</v>
      </c>
      <c r="D217" s="141">
        <v>12</v>
      </c>
      <c r="E217" s="142"/>
      <c r="F217" s="143">
        <v>0</v>
      </c>
      <c r="G217" s="144">
        <v>0</v>
      </c>
      <c r="H217" s="145">
        <v>0</v>
      </c>
      <c r="I217" s="146"/>
      <c r="J217" s="146"/>
      <c r="K217" s="136"/>
      <c r="L217" s="136"/>
      <c r="M217" s="136"/>
      <c r="N217" s="136"/>
      <c r="O217" s="136"/>
      <c r="P217" s="136"/>
      <c r="Q217" s="136"/>
      <c r="R217" s="136"/>
      <c r="S217" s="136"/>
      <c r="T217" s="136"/>
      <c r="U217" s="136"/>
    </row>
    <row r="218" spans="1:21" ht="30">
      <c r="A218" s="138">
        <v>217</v>
      </c>
      <c r="B218" s="139" t="s">
        <v>173</v>
      </c>
      <c r="C218" s="140" t="s">
        <v>337</v>
      </c>
      <c r="D218" s="141">
        <v>20</v>
      </c>
      <c r="E218" s="142"/>
      <c r="F218" s="143">
        <v>0</v>
      </c>
      <c r="G218" s="144">
        <v>0</v>
      </c>
      <c r="H218" s="145">
        <v>0</v>
      </c>
      <c r="I218" s="146"/>
      <c r="J218" s="146"/>
      <c r="K218" s="136"/>
      <c r="L218" s="136"/>
      <c r="M218" s="136"/>
      <c r="N218" s="136"/>
      <c r="O218" s="136"/>
      <c r="P218" s="136"/>
      <c r="Q218" s="136"/>
      <c r="R218" s="136"/>
      <c r="S218" s="136"/>
      <c r="T218" s="136"/>
      <c r="U218" s="136"/>
    </row>
    <row r="219" spans="1:21">
      <c r="A219" s="138">
        <v>218</v>
      </c>
      <c r="B219" s="139" t="s">
        <v>215</v>
      </c>
      <c r="C219" s="140" t="s">
        <v>305</v>
      </c>
      <c r="D219" s="141">
        <v>20</v>
      </c>
      <c r="E219" s="142"/>
      <c r="F219" s="143">
        <v>0</v>
      </c>
      <c r="G219" s="144">
        <v>0</v>
      </c>
      <c r="H219" s="145">
        <v>0</v>
      </c>
      <c r="I219" s="146"/>
      <c r="J219" s="146"/>
      <c r="K219" s="136"/>
      <c r="L219" s="136"/>
      <c r="M219" s="136"/>
      <c r="N219" s="136"/>
      <c r="O219" s="136"/>
      <c r="P219" s="136"/>
      <c r="Q219" s="136"/>
      <c r="R219" s="136"/>
      <c r="S219" s="136"/>
      <c r="T219" s="136"/>
      <c r="U219" s="136"/>
    </row>
    <row r="220" spans="1:21" ht="30">
      <c r="A220" s="138">
        <v>219</v>
      </c>
      <c r="B220" s="139" t="s">
        <v>816</v>
      </c>
      <c r="C220" s="140" t="s">
        <v>337</v>
      </c>
      <c r="D220" s="141">
        <v>2</v>
      </c>
      <c r="E220" s="142"/>
      <c r="F220" s="143">
        <v>0</v>
      </c>
      <c r="G220" s="144">
        <v>0</v>
      </c>
      <c r="H220" s="145">
        <v>0</v>
      </c>
      <c r="I220" s="146"/>
      <c r="J220" s="146"/>
      <c r="K220" s="136"/>
      <c r="L220" s="136"/>
      <c r="M220" s="136"/>
      <c r="N220" s="136"/>
      <c r="O220" s="136"/>
      <c r="P220" s="136"/>
      <c r="Q220" s="136"/>
      <c r="R220" s="136"/>
      <c r="S220" s="136"/>
      <c r="T220" s="136"/>
      <c r="U220" s="136"/>
    </row>
    <row r="221" spans="1:21">
      <c r="A221" s="138">
        <v>220</v>
      </c>
      <c r="B221" s="139" t="s">
        <v>175</v>
      </c>
      <c r="C221" s="140" t="s">
        <v>304</v>
      </c>
      <c r="D221" s="141">
        <v>16</v>
      </c>
      <c r="E221" s="142"/>
      <c r="F221" s="143">
        <v>0</v>
      </c>
      <c r="G221" s="144">
        <v>0</v>
      </c>
      <c r="H221" s="145">
        <v>0</v>
      </c>
      <c r="I221" s="146"/>
      <c r="J221" s="146"/>
      <c r="K221" s="136"/>
      <c r="L221" s="136"/>
      <c r="M221" s="136"/>
      <c r="N221" s="136"/>
      <c r="O221" s="136"/>
      <c r="P221" s="136"/>
      <c r="Q221" s="136"/>
      <c r="R221" s="136"/>
      <c r="S221" s="136"/>
      <c r="T221" s="136"/>
      <c r="U221" s="136"/>
    </row>
    <row r="222" spans="1:21">
      <c r="A222" s="138">
        <v>221</v>
      </c>
      <c r="B222" s="139" t="s">
        <v>176</v>
      </c>
      <c r="C222" s="140" t="s">
        <v>304</v>
      </c>
      <c r="D222" s="141">
        <v>8</v>
      </c>
      <c r="E222" s="142"/>
      <c r="F222" s="143">
        <v>0</v>
      </c>
      <c r="G222" s="144">
        <v>0</v>
      </c>
      <c r="H222" s="145">
        <v>0</v>
      </c>
      <c r="I222" s="146"/>
      <c r="J222" s="146"/>
      <c r="K222" s="136"/>
      <c r="L222" s="136"/>
      <c r="M222" s="136"/>
      <c r="N222" s="136"/>
      <c r="O222" s="136"/>
      <c r="P222" s="136"/>
      <c r="Q222" s="136"/>
      <c r="R222" s="136"/>
      <c r="S222" s="136"/>
      <c r="T222" s="136"/>
      <c r="U222" s="136"/>
    </row>
    <row r="223" spans="1:21">
      <c r="A223" s="138">
        <v>222</v>
      </c>
      <c r="B223" s="139" t="s">
        <v>177</v>
      </c>
      <c r="C223" s="140" t="s">
        <v>305</v>
      </c>
      <c r="D223" s="141">
        <v>700</v>
      </c>
      <c r="E223" s="142">
        <v>5938</v>
      </c>
      <c r="F223" s="143">
        <v>950.08</v>
      </c>
      <c r="G223" s="144">
        <v>6888.08</v>
      </c>
      <c r="H223" s="145">
        <v>4821656</v>
      </c>
      <c r="I223" s="146" t="s">
        <v>486</v>
      </c>
      <c r="J223" s="146" t="s">
        <v>953</v>
      </c>
      <c r="K223" s="136"/>
      <c r="L223" s="136"/>
      <c r="M223" s="136"/>
      <c r="N223" s="136"/>
      <c r="O223" s="136"/>
      <c r="P223" s="136"/>
      <c r="Q223" s="136"/>
      <c r="R223" s="136"/>
      <c r="S223" s="136"/>
      <c r="T223" s="136"/>
      <c r="U223" s="136"/>
    </row>
    <row r="224" spans="1:21">
      <c r="A224" s="138">
        <v>223</v>
      </c>
      <c r="B224" s="157" t="s">
        <v>817</v>
      </c>
      <c r="C224" s="151" t="s">
        <v>305</v>
      </c>
      <c r="D224" s="141">
        <v>4</v>
      </c>
      <c r="E224" s="142"/>
      <c r="F224" s="143">
        <v>0</v>
      </c>
      <c r="G224" s="144">
        <v>0</v>
      </c>
      <c r="H224" s="145">
        <v>0</v>
      </c>
      <c r="I224" s="146"/>
      <c r="J224" s="146"/>
      <c r="K224" s="136"/>
      <c r="L224" s="136"/>
      <c r="M224" s="136"/>
      <c r="N224" s="136"/>
      <c r="O224" s="136"/>
      <c r="P224" s="136"/>
      <c r="Q224" s="136"/>
      <c r="R224" s="136"/>
      <c r="S224" s="136"/>
      <c r="T224" s="136"/>
      <c r="U224" s="136"/>
    </row>
    <row r="225" spans="1:21">
      <c r="A225" s="138">
        <v>224</v>
      </c>
      <c r="B225" s="139" t="s">
        <v>178</v>
      </c>
      <c r="C225" s="140" t="s">
        <v>305</v>
      </c>
      <c r="D225" s="141">
        <v>120</v>
      </c>
      <c r="E225" s="142"/>
      <c r="F225" s="143">
        <v>0</v>
      </c>
      <c r="G225" s="144">
        <v>0</v>
      </c>
      <c r="H225" s="145">
        <v>0</v>
      </c>
      <c r="I225" s="146"/>
      <c r="J225" s="146"/>
      <c r="K225" s="136"/>
      <c r="L225" s="136"/>
      <c r="M225" s="136"/>
      <c r="N225" s="136"/>
      <c r="O225" s="136"/>
      <c r="P225" s="136"/>
      <c r="Q225" s="136"/>
      <c r="R225" s="136"/>
      <c r="S225" s="136"/>
      <c r="T225" s="136"/>
      <c r="U225" s="136"/>
    </row>
    <row r="226" spans="1:21">
      <c r="A226" s="138">
        <v>225</v>
      </c>
      <c r="B226" s="139" t="s">
        <v>179</v>
      </c>
      <c r="C226" s="140" t="s">
        <v>305</v>
      </c>
      <c r="D226" s="141">
        <v>4</v>
      </c>
      <c r="E226" s="142"/>
      <c r="F226" s="143">
        <v>0</v>
      </c>
      <c r="G226" s="144">
        <v>0</v>
      </c>
      <c r="H226" s="145">
        <v>0</v>
      </c>
      <c r="I226" s="146"/>
      <c r="J226" s="146"/>
      <c r="K226" s="136"/>
      <c r="L226" s="136"/>
      <c r="M226" s="136"/>
      <c r="N226" s="136"/>
      <c r="O226" s="136"/>
      <c r="P226" s="136"/>
      <c r="Q226" s="136"/>
      <c r="R226" s="136"/>
      <c r="S226" s="136"/>
      <c r="T226" s="136"/>
      <c r="U226" s="136"/>
    </row>
    <row r="227" spans="1:21" s="149" customFormat="1">
      <c r="A227" s="138">
        <v>226</v>
      </c>
      <c r="B227" s="139" t="s">
        <v>180</v>
      </c>
      <c r="C227" s="140" t="s">
        <v>339</v>
      </c>
      <c r="D227" s="141">
        <v>4</v>
      </c>
      <c r="E227" s="142">
        <v>54418</v>
      </c>
      <c r="F227" s="143">
        <v>8706.880000000001</v>
      </c>
      <c r="G227" s="144">
        <v>63124.880000000005</v>
      </c>
      <c r="H227" s="145">
        <v>252499.52000000002</v>
      </c>
      <c r="I227" s="147" t="s">
        <v>705</v>
      </c>
      <c r="J227" s="147" t="s">
        <v>954</v>
      </c>
      <c r="K227" s="148"/>
      <c r="L227" s="148"/>
      <c r="M227" s="148"/>
      <c r="N227" s="148"/>
      <c r="O227" s="148"/>
      <c r="P227" s="148"/>
      <c r="Q227" s="148"/>
      <c r="R227" s="148"/>
      <c r="S227" s="148"/>
      <c r="T227" s="148"/>
      <c r="U227" s="148"/>
    </row>
    <row r="228" spans="1:21" s="149" customFormat="1">
      <c r="A228" s="138">
        <v>227</v>
      </c>
      <c r="B228" s="139" t="s">
        <v>181</v>
      </c>
      <c r="C228" s="140" t="s">
        <v>305</v>
      </c>
      <c r="D228" s="141">
        <v>200</v>
      </c>
      <c r="E228" s="142"/>
      <c r="F228" s="143">
        <v>0</v>
      </c>
      <c r="G228" s="144">
        <v>0</v>
      </c>
      <c r="H228" s="145">
        <v>0</v>
      </c>
      <c r="I228" s="147"/>
      <c r="J228" s="147"/>
      <c r="K228" s="148"/>
      <c r="L228" s="148"/>
      <c r="M228" s="148"/>
      <c r="N228" s="148"/>
      <c r="O228" s="148"/>
      <c r="P228" s="148"/>
      <c r="Q228" s="148"/>
      <c r="R228" s="148"/>
      <c r="S228" s="148"/>
      <c r="T228" s="148"/>
      <c r="U228" s="148"/>
    </row>
    <row r="229" spans="1:21" s="100" customFormat="1">
      <c r="A229" s="138">
        <v>228</v>
      </c>
      <c r="B229" s="139" t="s">
        <v>185</v>
      </c>
      <c r="C229" s="140" t="s">
        <v>305</v>
      </c>
      <c r="D229" s="141">
        <v>12</v>
      </c>
      <c r="E229" s="142"/>
      <c r="F229" s="143">
        <v>0</v>
      </c>
      <c r="G229" s="144">
        <v>0</v>
      </c>
      <c r="H229" s="145">
        <v>0</v>
      </c>
      <c r="I229" s="165"/>
      <c r="J229" s="165"/>
      <c r="K229" s="166"/>
      <c r="L229" s="166"/>
      <c r="M229" s="166"/>
      <c r="N229" s="166"/>
      <c r="O229" s="166"/>
      <c r="P229" s="166"/>
      <c r="Q229" s="166"/>
      <c r="R229" s="166"/>
      <c r="S229" s="166"/>
      <c r="T229" s="166"/>
      <c r="U229" s="166"/>
    </row>
    <row r="230" spans="1:21">
      <c r="A230" s="138">
        <v>229</v>
      </c>
      <c r="B230" s="139" t="s">
        <v>182</v>
      </c>
      <c r="C230" s="140" t="s">
        <v>305</v>
      </c>
      <c r="D230" s="141">
        <v>40</v>
      </c>
      <c r="E230" s="142"/>
      <c r="F230" s="143">
        <v>0</v>
      </c>
      <c r="G230" s="144">
        <v>0</v>
      </c>
      <c r="H230" s="145">
        <v>0</v>
      </c>
      <c r="I230" s="146"/>
      <c r="J230" s="146"/>
      <c r="K230" s="136"/>
      <c r="L230" s="136"/>
      <c r="M230" s="136"/>
      <c r="N230" s="136"/>
      <c r="O230" s="136"/>
      <c r="P230" s="136"/>
      <c r="Q230" s="136"/>
      <c r="R230" s="136"/>
      <c r="S230" s="136"/>
      <c r="T230" s="136"/>
      <c r="U230" s="136"/>
    </row>
    <row r="231" spans="1:21">
      <c r="A231" s="138">
        <v>230</v>
      </c>
      <c r="B231" s="139" t="s">
        <v>183</v>
      </c>
      <c r="C231" s="140" t="s">
        <v>305</v>
      </c>
      <c r="D231" s="141">
        <v>4</v>
      </c>
      <c r="E231" s="142"/>
      <c r="F231" s="143">
        <v>0</v>
      </c>
      <c r="G231" s="144">
        <v>0</v>
      </c>
      <c r="H231" s="145">
        <v>0</v>
      </c>
      <c r="I231" s="146"/>
      <c r="J231" s="146"/>
      <c r="K231" s="136"/>
      <c r="L231" s="136"/>
      <c r="M231" s="136"/>
      <c r="N231" s="136"/>
      <c r="O231" s="136"/>
      <c r="P231" s="136"/>
      <c r="Q231" s="136"/>
      <c r="R231" s="136"/>
      <c r="S231" s="136"/>
      <c r="T231" s="136"/>
      <c r="U231" s="136"/>
    </row>
    <row r="232" spans="1:21">
      <c r="A232" s="138">
        <v>231</v>
      </c>
      <c r="B232" s="139" t="s">
        <v>184</v>
      </c>
      <c r="C232" s="140" t="s">
        <v>305</v>
      </c>
      <c r="D232" s="141">
        <v>4</v>
      </c>
      <c r="E232" s="142"/>
      <c r="F232" s="143">
        <v>0</v>
      </c>
      <c r="G232" s="144">
        <v>0</v>
      </c>
      <c r="H232" s="145">
        <v>0</v>
      </c>
      <c r="I232" s="146"/>
      <c r="J232" s="146"/>
      <c r="K232" s="136"/>
      <c r="L232" s="136"/>
      <c r="M232" s="136"/>
      <c r="N232" s="136"/>
      <c r="O232" s="136"/>
      <c r="P232" s="136"/>
      <c r="Q232" s="136"/>
      <c r="R232" s="136"/>
      <c r="S232" s="136"/>
      <c r="T232" s="136"/>
      <c r="U232" s="136"/>
    </row>
    <row r="233" spans="1:21" s="101" customFormat="1">
      <c r="A233" s="138">
        <v>232</v>
      </c>
      <c r="B233" s="139" t="s">
        <v>187</v>
      </c>
      <c r="C233" s="140" t="s">
        <v>305</v>
      </c>
      <c r="D233" s="141">
        <v>12</v>
      </c>
      <c r="E233" s="142">
        <v>170000</v>
      </c>
      <c r="F233" s="143">
        <v>27200</v>
      </c>
      <c r="G233" s="144">
        <v>197200</v>
      </c>
      <c r="H233" s="145">
        <v>2366400</v>
      </c>
      <c r="I233" s="163" t="s">
        <v>486</v>
      </c>
      <c r="J233" s="163" t="s">
        <v>955</v>
      </c>
      <c r="K233" s="168"/>
      <c r="L233" s="168"/>
      <c r="M233" s="168"/>
      <c r="N233" s="168"/>
      <c r="O233" s="168"/>
      <c r="P233" s="168"/>
      <c r="Q233" s="168"/>
      <c r="R233" s="168"/>
      <c r="S233" s="168"/>
      <c r="T233" s="168"/>
      <c r="U233" s="168"/>
    </row>
    <row r="234" spans="1:21" s="93" customFormat="1">
      <c r="A234" s="138">
        <v>233</v>
      </c>
      <c r="B234" s="139" t="s">
        <v>189</v>
      </c>
      <c r="C234" s="140" t="s">
        <v>305</v>
      </c>
      <c r="D234" s="141">
        <v>12</v>
      </c>
      <c r="E234" s="142">
        <v>170000</v>
      </c>
      <c r="F234" s="143">
        <v>27200</v>
      </c>
      <c r="G234" s="144">
        <v>197200</v>
      </c>
      <c r="H234" s="145">
        <v>2366400</v>
      </c>
      <c r="I234" s="163" t="s">
        <v>486</v>
      </c>
      <c r="J234" s="163" t="s">
        <v>955</v>
      </c>
      <c r="K234" s="162"/>
      <c r="L234" s="162"/>
      <c r="M234" s="162"/>
      <c r="N234" s="162"/>
      <c r="O234" s="162"/>
      <c r="P234" s="162"/>
      <c r="Q234" s="162"/>
      <c r="R234" s="162"/>
      <c r="S234" s="162"/>
      <c r="T234" s="162"/>
      <c r="U234" s="162"/>
    </row>
    <row r="235" spans="1:21" s="93" customFormat="1">
      <c r="A235" s="138">
        <v>234</v>
      </c>
      <c r="B235" s="139" t="s">
        <v>190</v>
      </c>
      <c r="C235" s="140" t="s">
        <v>305</v>
      </c>
      <c r="D235" s="141">
        <v>12</v>
      </c>
      <c r="E235" s="142">
        <v>170000</v>
      </c>
      <c r="F235" s="143">
        <v>27200</v>
      </c>
      <c r="G235" s="144">
        <v>197200</v>
      </c>
      <c r="H235" s="145">
        <v>2366400</v>
      </c>
      <c r="I235" s="163" t="s">
        <v>486</v>
      </c>
      <c r="J235" s="163" t="s">
        <v>955</v>
      </c>
      <c r="K235" s="162"/>
      <c r="L235" s="162"/>
      <c r="M235" s="162"/>
      <c r="N235" s="162"/>
      <c r="O235" s="162"/>
      <c r="P235" s="162"/>
      <c r="Q235" s="162"/>
      <c r="R235" s="162"/>
      <c r="S235" s="162"/>
      <c r="T235" s="162"/>
      <c r="U235" s="162"/>
    </row>
    <row r="236" spans="1:21" s="149" customFormat="1">
      <c r="A236" s="138">
        <v>235</v>
      </c>
      <c r="B236" s="139" t="s">
        <v>191</v>
      </c>
      <c r="C236" s="140" t="s">
        <v>305</v>
      </c>
      <c r="D236" s="141">
        <v>12</v>
      </c>
      <c r="E236" s="142">
        <v>170000</v>
      </c>
      <c r="F236" s="143">
        <v>27200</v>
      </c>
      <c r="G236" s="144">
        <v>197200</v>
      </c>
      <c r="H236" s="145">
        <v>2366400</v>
      </c>
      <c r="I236" s="163" t="s">
        <v>486</v>
      </c>
      <c r="J236" s="163" t="s">
        <v>955</v>
      </c>
      <c r="K236" s="148"/>
      <c r="L236" s="148"/>
      <c r="M236" s="148"/>
      <c r="N236" s="148"/>
      <c r="O236" s="148"/>
      <c r="P236" s="148"/>
      <c r="Q236" s="148"/>
      <c r="R236" s="148"/>
      <c r="S236" s="148"/>
      <c r="T236" s="148"/>
      <c r="U236" s="148"/>
    </row>
    <row r="237" spans="1:21" s="149" customFormat="1">
      <c r="A237" s="138">
        <v>236</v>
      </c>
      <c r="B237" s="139" t="s">
        <v>192</v>
      </c>
      <c r="C237" s="140" t="s">
        <v>305</v>
      </c>
      <c r="D237" s="141">
        <v>12</v>
      </c>
      <c r="E237" s="142"/>
      <c r="F237" s="143">
        <v>0</v>
      </c>
      <c r="G237" s="144">
        <v>0</v>
      </c>
      <c r="H237" s="145">
        <v>0</v>
      </c>
      <c r="I237" s="147"/>
      <c r="J237" s="147"/>
      <c r="K237" s="148"/>
      <c r="L237" s="148"/>
      <c r="M237" s="148"/>
      <c r="N237" s="148"/>
      <c r="O237" s="148"/>
      <c r="P237" s="148"/>
      <c r="Q237" s="148"/>
      <c r="R237" s="148"/>
      <c r="S237" s="148"/>
      <c r="T237" s="148"/>
      <c r="U237" s="148"/>
    </row>
    <row r="238" spans="1:21" s="149" customFormat="1">
      <c r="A238" s="138">
        <v>237</v>
      </c>
      <c r="B238" s="139" t="s">
        <v>193</v>
      </c>
      <c r="C238" s="140" t="s">
        <v>305</v>
      </c>
      <c r="D238" s="141">
        <v>12</v>
      </c>
      <c r="E238" s="142">
        <v>170000</v>
      </c>
      <c r="F238" s="143">
        <v>27200</v>
      </c>
      <c r="G238" s="144">
        <v>197200</v>
      </c>
      <c r="H238" s="145">
        <v>2366400</v>
      </c>
      <c r="I238" s="163" t="s">
        <v>486</v>
      </c>
      <c r="J238" s="163" t="s">
        <v>955</v>
      </c>
      <c r="K238" s="148"/>
      <c r="L238" s="148"/>
      <c r="M238" s="148"/>
      <c r="N238" s="148"/>
      <c r="O238" s="148"/>
      <c r="P238" s="148"/>
      <c r="Q238" s="148"/>
      <c r="R238" s="148"/>
      <c r="S238" s="148"/>
      <c r="T238" s="148"/>
      <c r="U238" s="148"/>
    </row>
    <row r="239" spans="1:21" s="149" customFormat="1">
      <c r="A239" s="138">
        <v>238</v>
      </c>
      <c r="B239" s="139" t="s">
        <v>186</v>
      </c>
      <c r="C239" s="140" t="s">
        <v>305</v>
      </c>
      <c r="D239" s="141">
        <v>12</v>
      </c>
      <c r="E239" s="142">
        <v>170000</v>
      </c>
      <c r="F239" s="143">
        <v>27200</v>
      </c>
      <c r="G239" s="144">
        <v>197200</v>
      </c>
      <c r="H239" s="145">
        <v>2366400</v>
      </c>
      <c r="I239" s="163" t="s">
        <v>486</v>
      </c>
      <c r="J239" s="163" t="s">
        <v>955</v>
      </c>
      <c r="K239" s="148"/>
      <c r="L239" s="148"/>
      <c r="M239" s="148"/>
      <c r="N239" s="148"/>
      <c r="O239" s="148"/>
      <c r="P239" s="148"/>
      <c r="Q239" s="148"/>
      <c r="R239" s="148"/>
      <c r="S239" s="148"/>
      <c r="T239" s="148"/>
      <c r="U239" s="148"/>
    </row>
    <row r="240" spans="1:21" s="149" customFormat="1">
      <c r="A240" s="138">
        <v>239</v>
      </c>
      <c r="B240" s="139" t="s">
        <v>188</v>
      </c>
      <c r="C240" s="140" t="s">
        <v>305</v>
      </c>
      <c r="D240" s="141">
        <v>12</v>
      </c>
      <c r="E240" s="142">
        <v>170000</v>
      </c>
      <c r="F240" s="143">
        <v>27200</v>
      </c>
      <c r="G240" s="144">
        <v>197200</v>
      </c>
      <c r="H240" s="145">
        <v>2366400</v>
      </c>
      <c r="I240" s="163" t="s">
        <v>486</v>
      </c>
      <c r="J240" s="163" t="s">
        <v>955</v>
      </c>
      <c r="K240" s="148"/>
      <c r="L240" s="148"/>
      <c r="M240" s="148"/>
      <c r="N240" s="148"/>
      <c r="O240" s="148"/>
      <c r="P240" s="148"/>
      <c r="Q240" s="148"/>
      <c r="R240" s="148"/>
      <c r="S240" s="148"/>
      <c r="T240" s="148"/>
      <c r="U240" s="148"/>
    </row>
    <row r="241" spans="1:21" s="149" customFormat="1">
      <c r="A241" s="138">
        <v>240</v>
      </c>
      <c r="B241" s="139" t="s">
        <v>194</v>
      </c>
      <c r="C241" s="140" t="s">
        <v>305</v>
      </c>
      <c r="D241" s="141">
        <v>80</v>
      </c>
      <c r="E241" s="142">
        <v>3437</v>
      </c>
      <c r="F241" s="143">
        <v>549.91999999999996</v>
      </c>
      <c r="G241" s="144">
        <v>3986.92</v>
      </c>
      <c r="H241" s="145">
        <v>318953.59999999998</v>
      </c>
      <c r="I241" s="147" t="s">
        <v>642</v>
      </c>
      <c r="J241" s="147" t="s">
        <v>451</v>
      </c>
      <c r="K241" s="148"/>
      <c r="L241" s="148"/>
      <c r="M241" s="148"/>
      <c r="N241" s="148"/>
      <c r="O241" s="148"/>
      <c r="P241" s="148"/>
      <c r="Q241" s="148"/>
      <c r="R241" s="148"/>
      <c r="S241" s="148"/>
      <c r="T241" s="148"/>
      <c r="U241" s="148"/>
    </row>
    <row r="242" spans="1:21" s="149" customFormat="1">
      <c r="A242" s="138">
        <v>241</v>
      </c>
      <c r="B242" s="152" t="s">
        <v>818</v>
      </c>
      <c r="C242" s="151" t="s">
        <v>305</v>
      </c>
      <c r="D242" s="141">
        <v>40</v>
      </c>
      <c r="E242" s="142">
        <v>3437</v>
      </c>
      <c r="F242" s="143">
        <v>549.91999999999996</v>
      </c>
      <c r="G242" s="144">
        <v>3986.92</v>
      </c>
      <c r="H242" s="145">
        <v>159476.79999999999</v>
      </c>
      <c r="I242" s="147" t="s">
        <v>642</v>
      </c>
      <c r="J242" s="147" t="s">
        <v>451</v>
      </c>
      <c r="K242" s="148"/>
      <c r="L242" s="148"/>
      <c r="M242" s="148"/>
      <c r="N242" s="148"/>
      <c r="O242" s="148"/>
      <c r="P242" s="148"/>
      <c r="Q242" s="148"/>
      <c r="R242" s="148"/>
      <c r="S242" s="148"/>
      <c r="T242" s="148"/>
      <c r="U242" s="148"/>
    </row>
    <row r="243" spans="1:21" s="149" customFormat="1">
      <c r="A243" s="138">
        <v>242</v>
      </c>
      <c r="B243" s="139" t="s">
        <v>195</v>
      </c>
      <c r="C243" s="140" t="s">
        <v>305</v>
      </c>
      <c r="D243" s="141">
        <v>200</v>
      </c>
      <c r="E243" s="142"/>
      <c r="F243" s="143">
        <v>0</v>
      </c>
      <c r="G243" s="144">
        <v>0</v>
      </c>
      <c r="H243" s="145">
        <v>0</v>
      </c>
      <c r="I243" s="147"/>
      <c r="J243" s="147"/>
      <c r="K243" s="148"/>
      <c r="L243" s="148"/>
      <c r="M243" s="148"/>
      <c r="N243" s="148"/>
      <c r="O243" s="148"/>
      <c r="P243" s="148"/>
      <c r="Q243" s="148"/>
      <c r="R243" s="148"/>
      <c r="S243" s="148"/>
      <c r="T243" s="148"/>
      <c r="U243" s="148"/>
    </row>
    <row r="244" spans="1:21" s="149" customFormat="1">
      <c r="A244" s="138">
        <v>243</v>
      </c>
      <c r="B244" s="139" t="s">
        <v>196</v>
      </c>
      <c r="C244" s="140" t="s">
        <v>305</v>
      </c>
      <c r="D244" s="141">
        <v>80</v>
      </c>
      <c r="E244" s="142"/>
      <c r="F244" s="143">
        <v>0</v>
      </c>
      <c r="G244" s="144">
        <v>0</v>
      </c>
      <c r="H244" s="145">
        <v>0</v>
      </c>
      <c r="I244" s="147"/>
      <c r="J244" s="147"/>
      <c r="K244" s="148"/>
      <c r="L244" s="148"/>
      <c r="M244" s="148"/>
      <c r="N244" s="148"/>
      <c r="O244" s="148"/>
      <c r="P244" s="148"/>
      <c r="Q244" s="148"/>
      <c r="R244" s="148"/>
      <c r="S244" s="148"/>
      <c r="T244" s="148"/>
      <c r="U244" s="148"/>
    </row>
    <row r="245" spans="1:21" s="149" customFormat="1">
      <c r="A245" s="138">
        <v>244</v>
      </c>
      <c r="B245" s="139" t="s">
        <v>197</v>
      </c>
      <c r="C245" s="140" t="s">
        <v>305</v>
      </c>
      <c r="D245" s="141">
        <v>60</v>
      </c>
      <c r="E245" s="142"/>
      <c r="F245" s="143">
        <v>0</v>
      </c>
      <c r="G245" s="144">
        <v>0</v>
      </c>
      <c r="H245" s="145">
        <v>0</v>
      </c>
      <c r="I245" s="147"/>
      <c r="J245" s="147"/>
      <c r="K245" s="148"/>
      <c r="L245" s="148"/>
      <c r="M245" s="148"/>
      <c r="N245" s="148"/>
      <c r="O245" s="148"/>
      <c r="P245" s="148"/>
      <c r="Q245" s="148"/>
      <c r="R245" s="148"/>
      <c r="S245" s="148"/>
      <c r="T245" s="148"/>
      <c r="U245" s="148"/>
    </row>
    <row r="246" spans="1:21" s="149" customFormat="1">
      <c r="A246" s="138">
        <v>245</v>
      </c>
      <c r="B246" s="139" t="s">
        <v>201</v>
      </c>
      <c r="C246" s="140" t="s">
        <v>305</v>
      </c>
      <c r="D246" s="141">
        <v>60</v>
      </c>
      <c r="E246" s="142">
        <v>6113</v>
      </c>
      <c r="F246" s="143">
        <v>978.08</v>
      </c>
      <c r="G246" s="144">
        <v>7091.08</v>
      </c>
      <c r="H246" s="145">
        <v>425464.8</v>
      </c>
      <c r="I246" s="147" t="s">
        <v>486</v>
      </c>
      <c r="J246" s="147" t="s">
        <v>955</v>
      </c>
      <c r="K246" s="148"/>
      <c r="L246" s="148"/>
      <c r="M246" s="148"/>
      <c r="N246" s="148"/>
      <c r="O246" s="148"/>
      <c r="P246" s="148"/>
      <c r="Q246" s="148"/>
      <c r="R246" s="148"/>
      <c r="S246" s="148"/>
      <c r="T246" s="148"/>
      <c r="U246" s="148"/>
    </row>
    <row r="247" spans="1:21" s="149" customFormat="1">
      <c r="A247" s="138">
        <v>246</v>
      </c>
      <c r="B247" s="139" t="s">
        <v>198</v>
      </c>
      <c r="C247" s="140" t="s">
        <v>305</v>
      </c>
      <c r="D247" s="141">
        <v>20</v>
      </c>
      <c r="E247" s="142">
        <v>6113</v>
      </c>
      <c r="F247" s="143">
        <v>978.08</v>
      </c>
      <c r="G247" s="144">
        <v>7091.08</v>
      </c>
      <c r="H247" s="145">
        <v>141821.6</v>
      </c>
      <c r="I247" s="147" t="s">
        <v>486</v>
      </c>
      <c r="J247" s="147" t="s">
        <v>955</v>
      </c>
      <c r="K247" s="148"/>
      <c r="L247" s="148"/>
      <c r="M247" s="148"/>
      <c r="N247" s="148"/>
      <c r="O247" s="148"/>
      <c r="P247" s="148"/>
      <c r="Q247" s="148"/>
      <c r="R247" s="148"/>
      <c r="S247" s="148"/>
      <c r="T247" s="148"/>
      <c r="U247" s="148"/>
    </row>
    <row r="248" spans="1:21" s="149" customFormat="1">
      <c r="A248" s="138">
        <v>247</v>
      </c>
      <c r="B248" s="139" t="s">
        <v>199</v>
      </c>
      <c r="C248" s="140" t="s">
        <v>305</v>
      </c>
      <c r="D248" s="141">
        <v>20</v>
      </c>
      <c r="E248" s="142">
        <v>6113</v>
      </c>
      <c r="F248" s="143">
        <v>978.08</v>
      </c>
      <c r="G248" s="144">
        <v>7091.08</v>
      </c>
      <c r="H248" s="145">
        <v>141821.6</v>
      </c>
      <c r="I248" s="147" t="s">
        <v>486</v>
      </c>
      <c r="J248" s="147" t="s">
        <v>955</v>
      </c>
      <c r="K248" s="148"/>
      <c r="L248" s="148"/>
      <c r="M248" s="148"/>
      <c r="N248" s="148"/>
      <c r="O248" s="148"/>
      <c r="P248" s="148"/>
      <c r="Q248" s="148"/>
      <c r="R248" s="148"/>
      <c r="S248" s="148"/>
      <c r="T248" s="148"/>
      <c r="U248" s="148"/>
    </row>
    <row r="249" spans="1:21" s="149" customFormat="1">
      <c r="A249" s="138">
        <v>248</v>
      </c>
      <c r="B249" s="139" t="s">
        <v>202</v>
      </c>
      <c r="C249" s="140" t="s">
        <v>305</v>
      </c>
      <c r="D249" s="141">
        <v>40</v>
      </c>
      <c r="E249" s="142">
        <v>6113</v>
      </c>
      <c r="F249" s="143">
        <v>978.08</v>
      </c>
      <c r="G249" s="144">
        <v>7091.08</v>
      </c>
      <c r="H249" s="145">
        <v>283643.2</v>
      </c>
      <c r="I249" s="147" t="s">
        <v>486</v>
      </c>
      <c r="J249" s="147" t="s">
        <v>955</v>
      </c>
      <c r="K249" s="148"/>
      <c r="L249" s="148"/>
      <c r="M249" s="148"/>
      <c r="N249" s="148"/>
      <c r="O249" s="148"/>
      <c r="P249" s="148"/>
      <c r="Q249" s="148"/>
      <c r="R249" s="148"/>
      <c r="S249" s="148"/>
      <c r="T249" s="148"/>
      <c r="U249" s="148"/>
    </row>
    <row r="250" spans="1:21">
      <c r="A250" s="138">
        <v>249</v>
      </c>
      <c r="B250" s="139" t="s">
        <v>203</v>
      </c>
      <c r="C250" s="140" t="s">
        <v>305</v>
      </c>
      <c r="D250" s="141">
        <v>40</v>
      </c>
      <c r="E250" s="142">
        <v>6113</v>
      </c>
      <c r="F250" s="143">
        <v>978.08</v>
      </c>
      <c r="G250" s="144">
        <v>7091.08</v>
      </c>
      <c r="H250" s="145">
        <v>283643.2</v>
      </c>
      <c r="I250" s="147" t="s">
        <v>486</v>
      </c>
      <c r="J250" s="147" t="s">
        <v>955</v>
      </c>
      <c r="K250" s="136"/>
      <c r="L250" s="136"/>
      <c r="M250" s="136"/>
      <c r="N250" s="136"/>
      <c r="O250" s="136"/>
      <c r="P250" s="136"/>
      <c r="Q250" s="136"/>
      <c r="R250" s="136"/>
      <c r="S250" s="136"/>
      <c r="T250" s="136"/>
      <c r="U250" s="136"/>
    </row>
    <row r="251" spans="1:21">
      <c r="A251" s="138">
        <v>250</v>
      </c>
      <c r="B251" s="139" t="s">
        <v>200</v>
      </c>
      <c r="C251" s="140" t="s">
        <v>305</v>
      </c>
      <c r="D251" s="141">
        <v>32</v>
      </c>
      <c r="E251" s="142">
        <v>6113</v>
      </c>
      <c r="F251" s="143">
        <v>978.08</v>
      </c>
      <c r="G251" s="144">
        <v>7091.08</v>
      </c>
      <c r="H251" s="145">
        <v>226914.56</v>
      </c>
      <c r="I251" s="147" t="s">
        <v>486</v>
      </c>
      <c r="J251" s="147" t="s">
        <v>955</v>
      </c>
      <c r="K251" s="136"/>
      <c r="L251" s="136"/>
      <c r="M251" s="136"/>
      <c r="N251" s="136"/>
      <c r="O251" s="136"/>
      <c r="P251" s="136"/>
      <c r="Q251" s="136"/>
      <c r="R251" s="136"/>
      <c r="S251" s="136"/>
      <c r="T251" s="136"/>
      <c r="U251" s="136"/>
    </row>
    <row r="252" spans="1:21">
      <c r="A252" s="138">
        <v>251</v>
      </c>
      <c r="B252" s="139" t="s">
        <v>204</v>
      </c>
      <c r="C252" s="140" t="s">
        <v>305</v>
      </c>
      <c r="D252" s="141">
        <v>600</v>
      </c>
      <c r="E252" s="142">
        <v>2906</v>
      </c>
      <c r="F252" s="143">
        <v>464.96000000000004</v>
      </c>
      <c r="G252" s="144">
        <v>3370.96</v>
      </c>
      <c r="H252" s="145">
        <v>2022576</v>
      </c>
      <c r="I252" s="146" t="s">
        <v>642</v>
      </c>
      <c r="J252" s="146" t="s">
        <v>453</v>
      </c>
      <c r="K252" s="136"/>
      <c r="L252" s="136"/>
      <c r="M252" s="136"/>
      <c r="N252" s="136"/>
      <c r="O252" s="136"/>
      <c r="P252" s="136"/>
      <c r="Q252" s="136"/>
      <c r="R252" s="136"/>
      <c r="S252" s="136"/>
      <c r="T252" s="136"/>
      <c r="U252" s="136"/>
    </row>
    <row r="253" spans="1:21">
      <c r="A253" s="138">
        <v>252</v>
      </c>
      <c r="B253" s="139" t="s">
        <v>205</v>
      </c>
      <c r="C253" s="140" t="s">
        <v>305</v>
      </c>
      <c r="D253" s="141">
        <v>400</v>
      </c>
      <c r="E253" s="142">
        <v>2906</v>
      </c>
      <c r="F253" s="143">
        <v>464.96000000000004</v>
      </c>
      <c r="G253" s="144">
        <v>3370.96</v>
      </c>
      <c r="H253" s="145">
        <v>1348384</v>
      </c>
      <c r="I253" s="146" t="s">
        <v>642</v>
      </c>
      <c r="J253" s="146" t="s">
        <v>453</v>
      </c>
      <c r="K253" s="136"/>
      <c r="L253" s="136"/>
      <c r="M253" s="136"/>
      <c r="N253" s="136"/>
      <c r="O253" s="136"/>
      <c r="P253" s="136"/>
      <c r="Q253" s="136"/>
      <c r="R253" s="136"/>
      <c r="S253" s="136"/>
      <c r="T253" s="136"/>
      <c r="U253" s="136"/>
    </row>
    <row r="254" spans="1:21" s="149" customFormat="1">
      <c r="A254" s="138">
        <v>253</v>
      </c>
      <c r="B254" s="139" t="s">
        <v>206</v>
      </c>
      <c r="C254" s="140" t="s">
        <v>305</v>
      </c>
      <c r="D254" s="141">
        <v>48</v>
      </c>
      <c r="E254" s="142"/>
      <c r="F254" s="143">
        <v>0</v>
      </c>
      <c r="G254" s="144">
        <v>0</v>
      </c>
      <c r="H254" s="145">
        <v>0</v>
      </c>
      <c r="I254" s="147"/>
      <c r="J254" s="147"/>
      <c r="K254" s="148"/>
      <c r="L254" s="148"/>
      <c r="M254" s="148"/>
      <c r="N254" s="148"/>
      <c r="O254" s="148"/>
      <c r="P254" s="148"/>
      <c r="Q254" s="148"/>
      <c r="R254" s="148"/>
      <c r="S254" s="148"/>
      <c r="T254" s="148"/>
      <c r="U254" s="148"/>
    </row>
    <row r="255" spans="1:21" s="149" customFormat="1">
      <c r="A255" s="138">
        <v>254</v>
      </c>
      <c r="B255" s="139" t="s">
        <v>207</v>
      </c>
      <c r="C255" s="140" t="s">
        <v>305</v>
      </c>
      <c r="D255" s="141">
        <v>320</v>
      </c>
      <c r="E255" s="142"/>
      <c r="F255" s="143">
        <v>0</v>
      </c>
      <c r="G255" s="144">
        <v>0</v>
      </c>
      <c r="H255" s="145">
        <v>0</v>
      </c>
      <c r="I255" s="147"/>
      <c r="J255" s="147"/>
      <c r="K255" s="148"/>
      <c r="L255" s="148"/>
      <c r="M255" s="148"/>
      <c r="N255" s="148"/>
      <c r="O255" s="148"/>
      <c r="P255" s="148"/>
      <c r="Q255" s="148"/>
      <c r="R255" s="148"/>
      <c r="S255" s="148"/>
      <c r="T255" s="148"/>
      <c r="U255" s="148"/>
    </row>
    <row r="256" spans="1:21" s="149" customFormat="1">
      <c r="A256" s="138">
        <v>255</v>
      </c>
      <c r="B256" s="139" t="s">
        <v>208</v>
      </c>
      <c r="C256" s="140" t="s">
        <v>340</v>
      </c>
      <c r="D256" s="141">
        <v>4</v>
      </c>
      <c r="E256" s="142">
        <v>16250</v>
      </c>
      <c r="F256" s="143">
        <v>0</v>
      </c>
      <c r="G256" s="144">
        <v>16250</v>
      </c>
      <c r="H256" s="145">
        <v>65000</v>
      </c>
      <c r="I256" s="147" t="s">
        <v>956</v>
      </c>
      <c r="J256" s="147" t="s">
        <v>454</v>
      </c>
      <c r="K256" s="148"/>
      <c r="L256" s="148"/>
      <c r="M256" s="148"/>
      <c r="N256" s="148"/>
      <c r="O256" s="148"/>
      <c r="P256" s="148"/>
      <c r="Q256" s="148"/>
      <c r="R256" s="148"/>
      <c r="S256" s="148"/>
      <c r="T256" s="148"/>
      <c r="U256" s="148"/>
    </row>
    <row r="257" spans="1:21" s="93" customFormat="1">
      <c r="A257" s="138">
        <v>256</v>
      </c>
      <c r="B257" s="139" t="s">
        <v>209</v>
      </c>
      <c r="C257" s="140" t="s">
        <v>340</v>
      </c>
      <c r="D257" s="141">
        <v>4</v>
      </c>
      <c r="E257" s="142">
        <v>17175</v>
      </c>
      <c r="F257" s="143">
        <v>0</v>
      </c>
      <c r="G257" s="144">
        <v>17175</v>
      </c>
      <c r="H257" s="145">
        <v>68700</v>
      </c>
      <c r="I257" s="147" t="s">
        <v>956</v>
      </c>
      <c r="J257" s="147" t="s">
        <v>454</v>
      </c>
      <c r="K257" s="162"/>
      <c r="L257" s="162"/>
      <c r="M257" s="162"/>
      <c r="N257" s="162"/>
      <c r="O257" s="162"/>
      <c r="P257" s="162"/>
      <c r="Q257" s="162"/>
      <c r="R257" s="162"/>
      <c r="S257" s="162"/>
      <c r="T257" s="162"/>
      <c r="U257" s="162"/>
    </row>
    <row r="258" spans="1:21" s="93" customFormat="1">
      <c r="A258" s="138">
        <v>257</v>
      </c>
      <c r="B258" s="139" t="s">
        <v>819</v>
      </c>
      <c r="C258" s="140" t="s">
        <v>330</v>
      </c>
      <c r="D258" s="141">
        <v>4</v>
      </c>
      <c r="E258" s="142"/>
      <c r="F258" s="143">
        <v>0</v>
      </c>
      <c r="G258" s="144">
        <v>0</v>
      </c>
      <c r="H258" s="145">
        <v>0</v>
      </c>
      <c r="I258" s="161"/>
      <c r="J258" s="161"/>
      <c r="K258" s="162"/>
      <c r="L258" s="162"/>
      <c r="M258" s="162"/>
      <c r="N258" s="162"/>
      <c r="O258" s="162"/>
      <c r="P258" s="162"/>
      <c r="Q258" s="162"/>
      <c r="R258" s="162"/>
      <c r="S258" s="162"/>
      <c r="T258" s="162"/>
      <c r="U258" s="162"/>
    </row>
    <row r="259" spans="1:21" s="88" customFormat="1">
      <c r="A259" s="138">
        <v>258</v>
      </c>
      <c r="B259" s="139" t="s">
        <v>211</v>
      </c>
      <c r="C259" s="140" t="s">
        <v>341</v>
      </c>
      <c r="D259" s="141">
        <v>4</v>
      </c>
      <c r="E259" s="142"/>
      <c r="F259" s="143">
        <v>0</v>
      </c>
      <c r="G259" s="144">
        <v>0</v>
      </c>
      <c r="H259" s="145">
        <v>0</v>
      </c>
      <c r="I259" s="153"/>
      <c r="J259" s="153"/>
      <c r="K259" s="154"/>
      <c r="L259" s="154"/>
      <c r="M259" s="154"/>
      <c r="N259" s="154"/>
      <c r="O259" s="154"/>
      <c r="P259" s="154"/>
      <c r="Q259" s="154"/>
      <c r="R259" s="154"/>
      <c r="S259" s="154"/>
      <c r="T259" s="154"/>
      <c r="U259" s="154"/>
    </row>
    <row r="260" spans="1:21" s="90" customFormat="1">
      <c r="A260" s="138">
        <v>259</v>
      </c>
      <c r="B260" s="152" t="s">
        <v>226</v>
      </c>
      <c r="C260" s="151" t="s">
        <v>305</v>
      </c>
      <c r="D260" s="141">
        <v>36</v>
      </c>
      <c r="E260" s="142"/>
      <c r="F260" s="143">
        <v>0</v>
      </c>
      <c r="G260" s="144">
        <v>0</v>
      </c>
      <c r="H260" s="145">
        <v>0</v>
      </c>
      <c r="I260" s="155"/>
      <c r="J260" s="155"/>
      <c r="K260" s="156"/>
      <c r="L260" s="156"/>
      <c r="M260" s="156"/>
      <c r="N260" s="156"/>
      <c r="O260" s="156"/>
      <c r="P260" s="156"/>
      <c r="Q260" s="156"/>
      <c r="R260" s="156"/>
      <c r="S260" s="156"/>
      <c r="T260" s="156"/>
      <c r="U260" s="156"/>
    </row>
    <row r="261" spans="1:21" s="88" customFormat="1">
      <c r="A261" s="138">
        <v>260</v>
      </c>
      <c r="B261" s="152" t="s">
        <v>820</v>
      </c>
      <c r="C261" s="151" t="s">
        <v>305</v>
      </c>
      <c r="D261" s="141">
        <v>200</v>
      </c>
      <c r="E261" s="142">
        <v>1545</v>
      </c>
      <c r="F261" s="143">
        <v>0</v>
      </c>
      <c r="G261" s="144">
        <v>1545</v>
      </c>
      <c r="H261" s="145">
        <v>309000</v>
      </c>
      <c r="I261" s="153" t="s">
        <v>917</v>
      </c>
      <c r="J261" s="147" t="s">
        <v>918</v>
      </c>
      <c r="K261" s="154"/>
      <c r="L261" s="154"/>
      <c r="M261" s="154"/>
      <c r="N261" s="154"/>
      <c r="O261" s="154"/>
      <c r="P261" s="154"/>
      <c r="Q261" s="154"/>
      <c r="R261" s="154"/>
      <c r="S261" s="154"/>
      <c r="T261" s="154"/>
      <c r="U261" s="154"/>
    </row>
    <row r="262" spans="1:21" s="88" customFormat="1">
      <c r="A262" s="138">
        <v>261</v>
      </c>
      <c r="B262" s="152" t="s">
        <v>821</v>
      </c>
      <c r="C262" s="151"/>
      <c r="D262" s="141">
        <v>200</v>
      </c>
      <c r="E262" s="142"/>
      <c r="F262" s="143">
        <v>0</v>
      </c>
      <c r="G262" s="144">
        <v>0</v>
      </c>
      <c r="H262" s="145">
        <v>0</v>
      </c>
      <c r="I262" s="153"/>
      <c r="J262" s="153"/>
      <c r="K262" s="154"/>
      <c r="L262" s="154"/>
      <c r="M262" s="154"/>
      <c r="N262" s="154"/>
      <c r="O262" s="154"/>
      <c r="P262" s="154"/>
      <c r="Q262" s="154"/>
      <c r="R262" s="154"/>
      <c r="S262" s="154"/>
      <c r="T262" s="154"/>
      <c r="U262" s="154"/>
    </row>
    <row r="263" spans="1:21" s="88" customFormat="1" ht="30">
      <c r="A263" s="138">
        <v>262</v>
      </c>
      <c r="B263" s="139" t="s">
        <v>822</v>
      </c>
      <c r="C263" s="140" t="s">
        <v>305</v>
      </c>
      <c r="D263" s="141">
        <v>20</v>
      </c>
      <c r="E263" s="142"/>
      <c r="F263" s="143">
        <v>0</v>
      </c>
      <c r="G263" s="144">
        <v>0</v>
      </c>
      <c r="H263" s="145">
        <v>0</v>
      </c>
      <c r="I263" s="153"/>
      <c r="J263" s="153"/>
      <c r="K263" s="154"/>
      <c r="L263" s="154"/>
      <c r="M263" s="154"/>
      <c r="N263" s="154"/>
      <c r="O263" s="154"/>
      <c r="P263" s="154"/>
      <c r="Q263" s="154"/>
      <c r="R263" s="154"/>
      <c r="S263" s="154"/>
      <c r="T263" s="154"/>
      <c r="U263" s="154"/>
    </row>
    <row r="264" spans="1:21" s="88" customFormat="1">
      <c r="A264" s="138">
        <v>263</v>
      </c>
      <c r="B264" s="139" t="s">
        <v>212</v>
      </c>
      <c r="C264" s="140" t="s">
        <v>305</v>
      </c>
      <c r="D264" s="141">
        <v>120</v>
      </c>
      <c r="E264" s="142">
        <v>8625</v>
      </c>
      <c r="F264" s="143">
        <v>1380</v>
      </c>
      <c r="G264" s="144">
        <v>10005</v>
      </c>
      <c r="H264" s="145">
        <v>1200600</v>
      </c>
      <c r="I264" s="153" t="s">
        <v>486</v>
      </c>
      <c r="J264" s="153" t="s">
        <v>957</v>
      </c>
      <c r="K264" s="154"/>
      <c r="L264" s="154"/>
      <c r="M264" s="154"/>
      <c r="N264" s="154"/>
      <c r="O264" s="154"/>
      <c r="P264" s="154"/>
      <c r="Q264" s="154"/>
      <c r="R264" s="154"/>
      <c r="S264" s="154"/>
      <c r="T264" s="154"/>
      <c r="U264" s="154"/>
    </row>
    <row r="265" spans="1:21" s="88" customFormat="1">
      <c r="A265" s="138">
        <v>264</v>
      </c>
      <c r="B265" s="139" t="s">
        <v>213</v>
      </c>
      <c r="C265" s="140" t="s">
        <v>305</v>
      </c>
      <c r="D265" s="141">
        <v>40</v>
      </c>
      <c r="E265" s="142"/>
      <c r="F265" s="143">
        <v>0</v>
      </c>
      <c r="G265" s="144">
        <v>0</v>
      </c>
      <c r="H265" s="145">
        <v>0</v>
      </c>
      <c r="I265" s="153"/>
      <c r="J265" s="153"/>
      <c r="K265" s="154"/>
      <c r="L265" s="154"/>
      <c r="M265" s="154"/>
      <c r="N265" s="154"/>
      <c r="O265" s="154"/>
      <c r="P265" s="154"/>
      <c r="Q265" s="154"/>
      <c r="R265" s="154"/>
      <c r="S265" s="154"/>
      <c r="T265" s="154"/>
      <c r="U265" s="154"/>
    </row>
    <row r="266" spans="1:21" s="88" customFormat="1">
      <c r="A266" s="138">
        <v>265</v>
      </c>
      <c r="B266" s="139" t="s">
        <v>214</v>
      </c>
      <c r="C266" s="140" t="s">
        <v>305</v>
      </c>
      <c r="D266" s="141">
        <v>40</v>
      </c>
      <c r="E266" s="142"/>
      <c r="F266" s="143">
        <v>0</v>
      </c>
      <c r="G266" s="144">
        <v>0</v>
      </c>
      <c r="H266" s="145">
        <v>0</v>
      </c>
      <c r="I266" s="153"/>
      <c r="J266" s="153"/>
      <c r="K266" s="154"/>
      <c r="L266" s="154"/>
      <c r="M266" s="154"/>
      <c r="N266" s="154"/>
      <c r="O266" s="154"/>
      <c r="P266" s="154"/>
      <c r="Q266" s="154"/>
      <c r="R266" s="154"/>
      <c r="S266" s="154"/>
      <c r="T266" s="154"/>
      <c r="U266" s="154"/>
    </row>
    <row r="267" spans="1:21" s="88" customFormat="1">
      <c r="A267" s="138">
        <v>266</v>
      </c>
      <c r="B267" s="139" t="s">
        <v>216</v>
      </c>
      <c r="C267" s="140" t="s">
        <v>342</v>
      </c>
      <c r="D267" s="141">
        <v>200</v>
      </c>
      <c r="E267" s="142"/>
      <c r="F267" s="143">
        <v>0</v>
      </c>
      <c r="G267" s="144">
        <v>0</v>
      </c>
      <c r="H267" s="145">
        <v>0</v>
      </c>
      <c r="I267" s="153"/>
      <c r="J267" s="153"/>
      <c r="K267" s="154"/>
      <c r="L267" s="154"/>
      <c r="M267" s="154"/>
      <c r="N267" s="154"/>
      <c r="O267" s="154"/>
      <c r="P267" s="154"/>
      <c r="Q267" s="154"/>
      <c r="R267" s="154"/>
      <c r="S267" s="154"/>
      <c r="T267" s="154"/>
      <c r="U267" s="154"/>
    </row>
    <row r="268" spans="1:21" s="88" customFormat="1">
      <c r="A268" s="138">
        <v>267</v>
      </c>
      <c r="B268" s="139" t="s">
        <v>823</v>
      </c>
      <c r="C268" s="140" t="s">
        <v>343</v>
      </c>
      <c r="D268" s="141">
        <v>4</v>
      </c>
      <c r="E268" s="142"/>
      <c r="F268" s="143">
        <v>0</v>
      </c>
      <c r="G268" s="144">
        <v>0</v>
      </c>
      <c r="H268" s="145">
        <v>0</v>
      </c>
      <c r="I268" s="153"/>
      <c r="J268" s="153"/>
      <c r="K268" s="154"/>
      <c r="L268" s="154"/>
      <c r="M268" s="154"/>
      <c r="N268" s="154"/>
      <c r="O268" s="154"/>
      <c r="P268" s="154"/>
      <c r="Q268" s="154"/>
      <c r="R268" s="154"/>
      <c r="S268" s="154"/>
      <c r="T268" s="154"/>
      <c r="U268" s="154"/>
    </row>
    <row r="269" spans="1:21">
      <c r="A269" s="138">
        <v>268</v>
      </c>
      <c r="B269" s="139" t="s">
        <v>217</v>
      </c>
      <c r="C269" s="140" t="s">
        <v>305</v>
      </c>
      <c r="D269" s="141">
        <v>48</v>
      </c>
      <c r="E269" s="142"/>
      <c r="F269" s="143">
        <v>0</v>
      </c>
      <c r="G269" s="144">
        <v>0</v>
      </c>
      <c r="H269" s="145">
        <v>0</v>
      </c>
      <c r="I269" s="146"/>
      <c r="J269" s="146"/>
      <c r="K269" s="136"/>
      <c r="L269" s="136"/>
      <c r="M269" s="136"/>
      <c r="N269" s="136"/>
      <c r="O269" s="136"/>
      <c r="P269" s="136"/>
      <c r="Q269" s="136"/>
      <c r="R269" s="136"/>
      <c r="S269" s="136"/>
      <c r="T269" s="136"/>
      <c r="U269" s="136"/>
    </row>
    <row r="270" spans="1:21">
      <c r="A270" s="138">
        <v>269</v>
      </c>
      <c r="B270" s="139" t="s">
        <v>218</v>
      </c>
      <c r="C270" s="140" t="s">
        <v>305</v>
      </c>
      <c r="D270" s="141">
        <v>288</v>
      </c>
      <c r="E270" s="142"/>
      <c r="F270" s="143">
        <v>0</v>
      </c>
      <c r="G270" s="144">
        <v>0</v>
      </c>
      <c r="H270" s="145">
        <v>0</v>
      </c>
      <c r="I270" s="146"/>
      <c r="J270" s="146"/>
      <c r="K270" s="136"/>
      <c r="L270" s="136"/>
      <c r="M270" s="136"/>
      <c r="N270" s="136"/>
      <c r="O270" s="136"/>
      <c r="P270" s="136"/>
      <c r="Q270" s="136"/>
      <c r="R270" s="136"/>
      <c r="S270" s="136"/>
      <c r="T270" s="136"/>
      <c r="U270" s="136"/>
    </row>
    <row r="271" spans="1:21">
      <c r="A271" s="138">
        <v>270</v>
      </c>
      <c r="B271" s="139" t="s">
        <v>219</v>
      </c>
      <c r="C271" s="140" t="s">
        <v>305</v>
      </c>
      <c r="D271" s="141">
        <v>192</v>
      </c>
      <c r="E271" s="142"/>
      <c r="F271" s="143">
        <v>0</v>
      </c>
      <c r="G271" s="144">
        <v>0</v>
      </c>
      <c r="H271" s="145">
        <v>0</v>
      </c>
      <c r="I271" s="146"/>
      <c r="J271" s="146"/>
      <c r="K271" s="136"/>
      <c r="L271" s="136"/>
      <c r="M271" s="136"/>
      <c r="N271" s="136"/>
      <c r="O271" s="136"/>
      <c r="P271" s="136"/>
      <c r="Q271" s="136"/>
      <c r="R271" s="136"/>
      <c r="S271" s="136"/>
      <c r="T271" s="136"/>
      <c r="U271" s="136"/>
    </row>
    <row r="272" spans="1:21">
      <c r="A272" s="138">
        <v>271</v>
      </c>
      <c r="B272" s="139" t="s">
        <v>220</v>
      </c>
      <c r="C272" s="140" t="s">
        <v>305</v>
      </c>
      <c r="D272" s="141">
        <v>48</v>
      </c>
      <c r="E272" s="142"/>
      <c r="F272" s="143">
        <v>0</v>
      </c>
      <c r="G272" s="144">
        <v>0</v>
      </c>
      <c r="H272" s="145">
        <v>0</v>
      </c>
      <c r="I272" s="146"/>
      <c r="J272" s="146"/>
      <c r="K272" s="136"/>
      <c r="L272" s="136"/>
      <c r="M272" s="136"/>
      <c r="N272" s="136"/>
      <c r="O272" s="136"/>
      <c r="P272" s="136"/>
      <c r="Q272" s="136"/>
      <c r="R272" s="136"/>
      <c r="S272" s="136"/>
      <c r="T272" s="136"/>
      <c r="U272" s="136"/>
    </row>
    <row r="273" spans="1:21">
      <c r="A273" s="138">
        <v>272</v>
      </c>
      <c r="B273" s="139" t="s">
        <v>221</v>
      </c>
      <c r="C273" s="140" t="s">
        <v>305</v>
      </c>
      <c r="D273" s="141">
        <v>192</v>
      </c>
      <c r="E273" s="142"/>
      <c r="F273" s="143">
        <v>0</v>
      </c>
      <c r="G273" s="144">
        <v>0</v>
      </c>
      <c r="H273" s="145">
        <v>0</v>
      </c>
      <c r="I273" s="146"/>
      <c r="J273" s="146"/>
      <c r="K273" s="136"/>
      <c r="L273" s="136"/>
      <c r="M273" s="136"/>
      <c r="N273" s="136"/>
      <c r="O273" s="136"/>
      <c r="P273" s="136"/>
      <c r="Q273" s="136"/>
      <c r="R273" s="136"/>
      <c r="S273" s="136"/>
      <c r="T273" s="136"/>
      <c r="U273" s="136"/>
    </row>
    <row r="274" spans="1:21">
      <c r="A274" s="138">
        <v>273</v>
      </c>
      <c r="B274" s="139" t="s">
        <v>222</v>
      </c>
      <c r="C274" s="140" t="s">
        <v>305</v>
      </c>
      <c r="D274" s="141">
        <v>288</v>
      </c>
      <c r="E274" s="142"/>
      <c r="F274" s="143">
        <v>0</v>
      </c>
      <c r="G274" s="144">
        <v>0</v>
      </c>
      <c r="H274" s="145">
        <v>0</v>
      </c>
      <c r="I274" s="146"/>
      <c r="J274" s="146"/>
      <c r="K274" s="136"/>
      <c r="L274" s="136"/>
      <c r="M274" s="136"/>
      <c r="N274" s="136"/>
      <c r="O274" s="136"/>
      <c r="P274" s="136"/>
      <c r="Q274" s="136"/>
      <c r="R274" s="136"/>
      <c r="S274" s="136"/>
      <c r="T274" s="136"/>
      <c r="U274" s="136"/>
    </row>
    <row r="275" spans="1:21">
      <c r="A275" s="138">
        <v>274</v>
      </c>
      <c r="B275" s="139" t="s">
        <v>223</v>
      </c>
      <c r="C275" s="140" t="s">
        <v>305</v>
      </c>
      <c r="D275" s="141">
        <v>288</v>
      </c>
      <c r="E275" s="142"/>
      <c r="F275" s="143">
        <v>0</v>
      </c>
      <c r="G275" s="144">
        <v>0</v>
      </c>
      <c r="H275" s="145">
        <v>0</v>
      </c>
      <c r="I275" s="146"/>
      <c r="J275" s="146"/>
      <c r="K275" s="136"/>
      <c r="L275" s="136"/>
      <c r="M275" s="136"/>
      <c r="N275" s="136"/>
      <c r="O275" s="136"/>
      <c r="P275" s="136"/>
      <c r="Q275" s="136"/>
      <c r="R275" s="136"/>
      <c r="S275" s="136"/>
      <c r="T275" s="136"/>
      <c r="U275" s="136"/>
    </row>
    <row r="276" spans="1:21">
      <c r="A276" s="138">
        <v>275</v>
      </c>
      <c r="B276" s="152" t="s">
        <v>824</v>
      </c>
      <c r="C276" s="151" t="s">
        <v>305</v>
      </c>
      <c r="D276" s="141">
        <v>48</v>
      </c>
      <c r="E276" s="142"/>
      <c r="F276" s="143">
        <v>0</v>
      </c>
      <c r="G276" s="144">
        <v>0</v>
      </c>
      <c r="H276" s="145">
        <v>0</v>
      </c>
      <c r="I276" s="146"/>
      <c r="J276" s="146"/>
      <c r="K276" s="136"/>
      <c r="L276" s="136"/>
      <c r="M276" s="136"/>
      <c r="N276" s="136"/>
      <c r="O276" s="136"/>
      <c r="P276" s="136"/>
      <c r="Q276" s="136"/>
      <c r="R276" s="136"/>
      <c r="S276" s="136"/>
      <c r="T276" s="136"/>
      <c r="U276" s="136"/>
    </row>
    <row r="277" spans="1:21">
      <c r="A277" s="138">
        <v>276</v>
      </c>
      <c r="B277" s="139" t="s">
        <v>224</v>
      </c>
      <c r="C277" s="140" t="s">
        <v>305</v>
      </c>
      <c r="D277" s="141">
        <v>192</v>
      </c>
      <c r="E277" s="142"/>
      <c r="F277" s="143">
        <v>0</v>
      </c>
      <c r="G277" s="144">
        <v>0</v>
      </c>
      <c r="H277" s="145">
        <v>0</v>
      </c>
      <c r="I277" s="146"/>
      <c r="J277" s="146"/>
      <c r="K277" s="136"/>
      <c r="L277" s="136"/>
      <c r="M277" s="136"/>
      <c r="N277" s="136"/>
      <c r="O277" s="136"/>
      <c r="P277" s="136"/>
      <c r="Q277" s="136"/>
      <c r="R277" s="136"/>
      <c r="S277" s="136"/>
      <c r="T277" s="136"/>
      <c r="U277" s="136"/>
    </row>
    <row r="278" spans="1:21" s="100" customFormat="1">
      <c r="A278" s="138">
        <v>277</v>
      </c>
      <c r="B278" s="139" t="s">
        <v>225</v>
      </c>
      <c r="C278" s="140" t="s">
        <v>305</v>
      </c>
      <c r="D278" s="141">
        <v>96</v>
      </c>
      <c r="E278" s="142"/>
      <c r="F278" s="143">
        <v>0</v>
      </c>
      <c r="G278" s="144">
        <v>0</v>
      </c>
      <c r="H278" s="145">
        <v>0</v>
      </c>
      <c r="I278" s="165"/>
      <c r="J278" s="165"/>
      <c r="K278" s="166"/>
      <c r="L278" s="166"/>
      <c r="M278" s="166"/>
      <c r="N278" s="166"/>
      <c r="O278" s="166"/>
      <c r="P278" s="166"/>
      <c r="Q278" s="166"/>
      <c r="R278" s="166"/>
      <c r="S278" s="166"/>
      <c r="T278" s="166"/>
      <c r="U278" s="166"/>
    </row>
    <row r="279" spans="1:21" s="100" customFormat="1">
      <c r="A279" s="138">
        <v>278</v>
      </c>
      <c r="B279" s="152" t="s">
        <v>825</v>
      </c>
      <c r="C279" s="151" t="s">
        <v>305</v>
      </c>
      <c r="D279" s="141">
        <v>48</v>
      </c>
      <c r="E279" s="142"/>
      <c r="F279" s="143">
        <v>0</v>
      </c>
      <c r="G279" s="144">
        <v>0</v>
      </c>
      <c r="H279" s="145">
        <v>0</v>
      </c>
      <c r="I279" s="165"/>
      <c r="J279" s="165"/>
      <c r="K279" s="166"/>
      <c r="L279" s="166"/>
      <c r="M279" s="166"/>
      <c r="N279" s="166"/>
      <c r="O279" s="166"/>
      <c r="P279" s="166"/>
      <c r="Q279" s="166"/>
      <c r="R279" s="166"/>
      <c r="S279" s="166"/>
      <c r="T279" s="166"/>
      <c r="U279" s="166"/>
    </row>
    <row r="280" spans="1:21" s="100" customFormat="1">
      <c r="A280" s="138">
        <v>279</v>
      </c>
      <c r="B280" s="139" t="s">
        <v>227</v>
      </c>
      <c r="C280" s="140" t="s">
        <v>305</v>
      </c>
      <c r="D280" s="141">
        <v>16</v>
      </c>
      <c r="E280" s="142"/>
      <c r="F280" s="143">
        <v>0</v>
      </c>
      <c r="G280" s="144">
        <v>0</v>
      </c>
      <c r="H280" s="145">
        <v>0</v>
      </c>
      <c r="I280" s="165"/>
      <c r="J280" s="165"/>
      <c r="K280" s="166"/>
      <c r="L280" s="166"/>
      <c r="M280" s="166"/>
      <c r="N280" s="166"/>
      <c r="O280" s="166"/>
      <c r="P280" s="166"/>
      <c r="Q280" s="166"/>
      <c r="R280" s="166"/>
      <c r="S280" s="166"/>
      <c r="T280" s="166"/>
      <c r="U280" s="166"/>
    </row>
    <row r="281" spans="1:21" s="149" customFormat="1">
      <c r="A281" s="138">
        <v>280</v>
      </c>
      <c r="B281" s="139" t="s">
        <v>228</v>
      </c>
      <c r="C281" s="140" t="s">
        <v>305</v>
      </c>
      <c r="D281" s="141">
        <v>16</v>
      </c>
      <c r="E281" s="142"/>
      <c r="F281" s="143">
        <v>0</v>
      </c>
      <c r="G281" s="144">
        <v>0</v>
      </c>
      <c r="H281" s="145">
        <v>0</v>
      </c>
      <c r="I281" s="147"/>
      <c r="J281" s="147"/>
      <c r="K281" s="148"/>
      <c r="L281" s="148"/>
      <c r="M281" s="148"/>
      <c r="N281" s="148"/>
      <c r="O281" s="148"/>
      <c r="P281" s="148"/>
      <c r="Q281" s="148"/>
      <c r="R281" s="148"/>
      <c r="S281" s="148"/>
      <c r="T281" s="148"/>
      <c r="U281" s="148"/>
    </row>
    <row r="282" spans="1:21">
      <c r="A282" s="138">
        <v>281</v>
      </c>
      <c r="B282" s="139" t="s">
        <v>229</v>
      </c>
      <c r="C282" s="140" t="s">
        <v>305</v>
      </c>
      <c r="D282" s="141">
        <v>16</v>
      </c>
      <c r="E282" s="142"/>
      <c r="F282" s="143">
        <v>0</v>
      </c>
      <c r="G282" s="144">
        <v>0</v>
      </c>
      <c r="H282" s="145">
        <v>0</v>
      </c>
      <c r="I282" s="146"/>
      <c r="J282" s="146"/>
      <c r="K282" s="136"/>
      <c r="L282" s="136"/>
      <c r="M282" s="136"/>
      <c r="N282" s="136"/>
      <c r="O282" s="136"/>
      <c r="P282" s="136"/>
      <c r="Q282" s="136"/>
      <c r="R282" s="136"/>
      <c r="S282" s="136"/>
      <c r="T282" s="136"/>
      <c r="U282" s="136"/>
    </row>
    <row r="283" spans="1:21">
      <c r="A283" s="138">
        <v>282</v>
      </c>
      <c r="B283" s="139" t="s">
        <v>230</v>
      </c>
      <c r="C283" s="140" t="s">
        <v>305</v>
      </c>
      <c r="D283" s="141">
        <v>48</v>
      </c>
      <c r="E283" s="142"/>
      <c r="F283" s="143">
        <v>0</v>
      </c>
      <c r="G283" s="144">
        <v>0</v>
      </c>
      <c r="H283" s="145">
        <v>0</v>
      </c>
      <c r="I283" s="146"/>
      <c r="J283" s="146"/>
      <c r="K283" s="136"/>
      <c r="L283" s="136"/>
      <c r="M283" s="136"/>
      <c r="N283" s="136"/>
      <c r="O283" s="136"/>
      <c r="P283" s="136"/>
      <c r="Q283" s="136"/>
      <c r="R283" s="136"/>
      <c r="S283" s="136"/>
      <c r="T283" s="136"/>
      <c r="U283" s="136"/>
    </row>
    <row r="284" spans="1:21">
      <c r="A284" s="138">
        <v>283</v>
      </c>
      <c r="B284" s="139" t="s">
        <v>231</v>
      </c>
      <c r="C284" s="140" t="s">
        <v>305</v>
      </c>
      <c r="D284" s="141">
        <v>96</v>
      </c>
      <c r="E284" s="142"/>
      <c r="F284" s="143">
        <v>0</v>
      </c>
      <c r="G284" s="144">
        <v>0</v>
      </c>
      <c r="H284" s="145">
        <v>0</v>
      </c>
      <c r="I284" s="146"/>
      <c r="J284" s="146"/>
      <c r="K284" s="136"/>
      <c r="L284" s="136"/>
      <c r="M284" s="136"/>
      <c r="N284" s="136"/>
      <c r="O284" s="136"/>
      <c r="P284" s="136"/>
      <c r="Q284" s="136"/>
      <c r="R284" s="136"/>
      <c r="S284" s="136"/>
      <c r="T284" s="136"/>
      <c r="U284" s="136"/>
    </row>
    <row r="285" spans="1:21">
      <c r="A285" s="138">
        <v>284</v>
      </c>
      <c r="B285" s="139" t="s">
        <v>232</v>
      </c>
      <c r="C285" s="140" t="s">
        <v>305</v>
      </c>
      <c r="D285" s="141">
        <v>48</v>
      </c>
      <c r="E285" s="142"/>
      <c r="F285" s="143">
        <v>0</v>
      </c>
      <c r="G285" s="144">
        <v>0</v>
      </c>
      <c r="H285" s="145">
        <v>0</v>
      </c>
      <c r="I285" s="146"/>
      <c r="J285" s="146"/>
      <c r="K285" s="136"/>
      <c r="L285" s="136"/>
      <c r="M285" s="136"/>
      <c r="N285" s="136"/>
      <c r="O285" s="136"/>
      <c r="P285" s="136"/>
      <c r="Q285" s="136"/>
      <c r="R285" s="136"/>
      <c r="S285" s="136"/>
      <c r="T285" s="136"/>
      <c r="U285" s="136"/>
    </row>
    <row r="286" spans="1:21">
      <c r="A286" s="138">
        <v>285</v>
      </c>
      <c r="B286" s="152" t="s">
        <v>826</v>
      </c>
      <c r="C286" s="151" t="s">
        <v>305</v>
      </c>
      <c r="D286" s="141">
        <v>48</v>
      </c>
      <c r="E286" s="142"/>
      <c r="F286" s="143">
        <v>0</v>
      </c>
      <c r="G286" s="144">
        <v>0</v>
      </c>
      <c r="H286" s="145">
        <v>0</v>
      </c>
      <c r="I286" s="146"/>
      <c r="J286" s="146"/>
      <c r="K286" s="136"/>
      <c r="L286" s="136"/>
      <c r="M286" s="136"/>
      <c r="N286" s="136"/>
      <c r="O286" s="136"/>
      <c r="P286" s="136"/>
      <c r="Q286" s="136"/>
      <c r="R286" s="136"/>
      <c r="S286" s="136"/>
      <c r="T286" s="136"/>
      <c r="U286" s="136"/>
    </row>
    <row r="287" spans="1:21" ht="30">
      <c r="A287" s="138">
        <v>286</v>
      </c>
      <c r="B287" s="139" t="s">
        <v>292</v>
      </c>
      <c r="C287" s="140" t="s">
        <v>346</v>
      </c>
      <c r="D287" s="141">
        <v>4</v>
      </c>
      <c r="E287" s="142"/>
      <c r="F287" s="143">
        <v>0</v>
      </c>
      <c r="G287" s="144">
        <v>0</v>
      </c>
      <c r="H287" s="145">
        <v>0</v>
      </c>
      <c r="I287" s="146"/>
      <c r="J287" s="146"/>
      <c r="K287" s="136"/>
      <c r="L287" s="136"/>
      <c r="M287" s="136"/>
      <c r="N287" s="136"/>
      <c r="O287" s="136"/>
      <c r="P287" s="136"/>
      <c r="Q287" s="136"/>
      <c r="R287" s="136"/>
      <c r="S287" s="136"/>
      <c r="T287" s="136"/>
      <c r="U287" s="136"/>
    </row>
    <row r="288" spans="1:21">
      <c r="A288" s="138">
        <v>287</v>
      </c>
      <c r="B288" s="139" t="s">
        <v>210</v>
      </c>
      <c r="C288" s="140" t="s">
        <v>305</v>
      </c>
      <c r="D288" s="141">
        <v>4</v>
      </c>
      <c r="E288" s="142"/>
      <c r="F288" s="143">
        <v>0</v>
      </c>
      <c r="G288" s="144">
        <v>0</v>
      </c>
      <c r="H288" s="145">
        <v>0</v>
      </c>
      <c r="I288" s="146"/>
      <c r="J288" s="146"/>
      <c r="K288" s="136"/>
      <c r="L288" s="136"/>
      <c r="M288" s="136"/>
      <c r="N288" s="136"/>
      <c r="O288" s="136"/>
      <c r="P288" s="136"/>
      <c r="Q288" s="136"/>
      <c r="R288" s="136"/>
      <c r="S288" s="136"/>
      <c r="T288" s="136"/>
      <c r="U288" s="136"/>
    </row>
    <row r="289" spans="1:21">
      <c r="A289" s="138">
        <v>288</v>
      </c>
      <c r="B289" s="139" t="s">
        <v>827</v>
      </c>
      <c r="C289" s="140" t="s">
        <v>305</v>
      </c>
      <c r="D289" s="141">
        <v>8</v>
      </c>
      <c r="E289" s="142"/>
      <c r="F289" s="143">
        <v>0</v>
      </c>
      <c r="G289" s="144">
        <v>0</v>
      </c>
      <c r="H289" s="145">
        <v>0</v>
      </c>
      <c r="I289" s="146"/>
      <c r="J289" s="146"/>
      <c r="K289" s="136"/>
      <c r="L289" s="136"/>
      <c r="M289" s="136"/>
      <c r="N289" s="136"/>
      <c r="O289" s="136"/>
      <c r="P289" s="136"/>
      <c r="Q289" s="136"/>
      <c r="R289" s="136"/>
      <c r="S289" s="136"/>
      <c r="T289" s="136"/>
      <c r="U289" s="136"/>
    </row>
    <row r="290" spans="1:21">
      <c r="A290" s="138">
        <v>289</v>
      </c>
      <c r="B290" s="139" t="s">
        <v>828</v>
      </c>
      <c r="C290" s="140" t="s">
        <v>305</v>
      </c>
      <c r="D290" s="141">
        <v>12</v>
      </c>
      <c r="E290" s="142"/>
      <c r="F290" s="143">
        <v>0</v>
      </c>
      <c r="G290" s="144">
        <v>0</v>
      </c>
      <c r="H290" s="145">
        <v>0</v>
      </c>
      <c r="I290" s="146"/>
      <c r="J290" s="146"/>
      <c r="K290" s="136"/>
      <c r="L290" s="136"/>
      <c r="M290" s="136"/>
      <c r="N290" s="136"/>
      <c r="O290" s="136"/>
      <c r="P290" s="136"/>
      <c r="Q290" s="136"/>
      <c r="R290" s="136"/>
      <c r="S290" s="136"/>
      <c r="T290" s="136"/>
      <c r="U290" s="136"/>
    </row>
    <row r="291" spans="1:21" ht="30">
      <c r="A291" s="138">
        <v>290</v>
      </c>
      <c r="B291" s="139" t="s">
        <v>829</v>
      </c>
      <c r="C291" s="140" t="s">
        <v>305</v>
      </c>
      <c r="D291" s="141">
        <v>12</v>
      </c>
      <c r="E291" s="142"/>
      <c r="F291" s="143">
        <v>0</v>
      </c>
      <c r="G291" s="144">
        <v>0</v>
      </c>
      <c r="H291" s="145">
        <v>0</v>
      </c>
      <c r="I291" s="146"/>
      <c r="J291" s="146"/>
      <c r="K291" s="136"/>
      <c r="L291" s="136"/>
      <c r="M291" s="136"/>
      <c r="N291" s="136"/>
      <c r="O291" s="136"/>
      <c r="P291" s="136"/>
      <c r="Q291" s="136"/>
      <c r="R291" s="136"/>
      <c r="S291" s="136"/>
      <c r="T291" s="136"/>
      <c r="U291" s="136"/>
    </row>
    <row r="292" spans="1:21">
      <c r="A292" s="138">
        <v>291</v>
      </c>
      <c r="B292" s="152" t="s">
        <v>830</v>
      </c>
      <c r="C292" s="151" t="s">
        <v>305</v>
      </c>
      <c r="D292" s="141">
        <v>8</v>
      </c>
      <c r="E292" s="142"/>
      <c r="F292" s="143">
        <v>0</v>
      </c>
      <c r="G292" s="144">
        <v>0</v>
      </c>
      <c r="H292" s="145">
        <v>0</v>
      </c>
      <c r="I292" s="146"/>
      <c r="J292" s="146"/>
      <c r="K292" s="136"/>
      <c r="L292" s="136"/>
      <c r="M292" s="136"/>
      <c r="N292" s="136"/>
      <c r="O292" s="136"/>
      <c r="P292" s="136"/>
      <c r="Q292" s="136"/>
      <c r="R292" s="136"/>
      <c r="S292" s="136"/>
      <c r="T292" s="136"/>
      <c r="U292" s="136"/>
    </row>
    <row r="293" spans="1:21" ht="30">
      <c r="A293" s="138">
        <v>292</v>
      </c>
      <c r="B293" s="139" t="s">
        <v>831</v>
      </c>
      <c r="C293" s="140" t="s">
        <v>305</v>
      </c>
      <c r="D293" s="141">
        <v>40</v>
      </c>
      <c r="E293" s="142"/>
      <c r="F293" s="143">
        <v>0</v>
      </c>
      <c r="G293" s="144">
        <v>0</v>
      </c>
      <c r="H293" s="145">
        <v>0</v>
      </c>
      <c r="I293" s="146"/>
      <c r="J293" s="146"/>
      <c r="K293" s="136"/>
      <c r="L293" s="136"/>
      <c r="M293" s="136"/>
      <c r="N293" s="136"/>
      <c r="O293" s="136"/>
      <c r="P293" s="136"/>
      <c r="Q293" s="136"/>
      <c r="R293" s="136"/>
      <c r="S293" s="136"/>
      <c r="T293" s="136"/>
      <c r="U293" s="136"/>
    </row>
    <row r="294" spans="1:21" ht="30">
      <c r="A294" s="138">
        <v>293</v>
      </c>
      <c r="B294" s="139" t="s">
        <v>832</v>
      </c>
      <c r="C294" s="140" t="s">
        <v>305</v>
      </c>
      <c r="D294" s="141">
        <v>40</v>
      </c>
      <c r="E294" s="142"/>
      <c r="F294" s="143">
        <v>0</v>
      </c>
      <c r="G294" s="144">
        <v>0</v>
      </c>
      <c r="H294" s="145">
        <v>0</v>
      </c>
      <c r="I294" s="146"/>
      <c r="J294" s="146"/>
      <c r="K294" s="136"/>
      <c r="L294" s="136"/>
      <c r="M294" s="136"/>
      <c r="N294" s="136"/>
      <c r="O294" s="136"/>
      <c r="P294" s="136"/>
      <c r="Q294" s="136"/>
      <c r="R294" s="136"/>
      <c r="S294" s="136"/>
      <c r="T294" s="136"/>
      <c r="U294" s="136"/>
    </row>
    <row r="295" spans="1:21">
      <c r="A295" s="138">
        <v>294</v>
      </c>
      <c r="B295" s="139" t="s">
        <v>233</v>
      </c>
      <c r="C295" s="140" t="s">
        <v>30</v>
      </c>
      <c r="D295" s="141">
        <v>4</v>
      </c>
      <c r="E295" s="142"/>
      <c r="F295" s="143">
        <v>0</v>
      </c>
      <c r="G295" s="144">
        <v>0</v>
      </c>
      <c r="H295" s="145">
        <v>0</v>
      </c>
      <c r="I295" s="146"/>
      <c r="J295" s="146"/>
      <c r="K295" s="136"/>
      <c r="L295" s="136"/>
      <c r="M295" s="136"/>
      <c r="N295" s="136"/>
      <c r="O295" s="136"/>
      <c r="P295" s="136"/>
      <c r="Q295" s="136"/>
      <c r="R295" s="136"/>
      <c r="S295" s="136"/>
      <c r="T295" s="136"/>
      <c r="U295" s="136"/>
    </row>
    <row r="296" spans="1:21">
      <c r="A296" s="138">
        <v>295</v>
      </c>
      <c r="B296" s="169" t="s">
        <v>833</v>
      </c>
      <c r="C296" s="170" t="s">
        <v>901</v>
      </c>
      <c r="D296" s="141">
        <v>400</v>
      </c>
      <c r="E296" s="142"/>
      <c r="F296" s="143">
        <v>0</v>
      </c>
      <c r="G296" s="144">
        <v>0</v>
      </c>
      <c r="H296" s="145">
        <v>0</v>
      </c>
      <c r="I296" s="146"/>
      <c r="J296" s="146"/>
      <c r="K296" s="136"/>
      <c r="L296" s="136"/>
      <c r="M296" s="136"/>
      <c r="N296" s="136"/>
      <c r="O296" s="136"/>
      <c r="P296" s="136"/>
      <c r="Q296" s="136"/>
      <c r="R296" s="136"/>
      <c r="S296" s="136"/>
      <c r="T296" s="136"/>
      <c r="U296" s="136"/>
    </row>
    <row r="297" spans="1:21">
      <c r="A297" s="138">
        <v>296</v>
      </c>
      <c r="B297" s="139" t="s">
        <v>234</v>
      </c>
      <c r="C297" s="140" t="s">
        <v>305</v>
      </c>
      <c r="D297" s="141">
        <v>4</v>
      </c>
      <c r="E297" s="142"/>
      <c r="F297" s="143">
        <v>0</v>
      </c>
      <c r="G297" s="144">
        <v>0</v>
      </c>
      <c r="H297" s="145">
        <v>0</v>
      </c>
      <c r="I297" s="146"/>
      <c r="J297" s="146"/>
      <c r="K297" s="136"/>
      <c r="L297" s="136"/>
      <c r="M297" s="136"/>
      <c r="N297" s="136"/>
      <c r="O297" s="136"/>
      <c r="P297" s="136"/>
      <c r="Q297" s="136"/>
      <c r="R297" s="136"/>
      <c r="S297" s="136"/>
      <c r="T297" s="136"/>
      <c r="U297" s="136"/>
    </row>
    <row r="298" spans="1:21">
      <c r="A298" s="138">
        <v>297</v>
      </c>
      <c r="B298" s="139" t="s">
        <v>235</v>
      </c>
      <c r="C298" s="140" t="s">
        <v>305</v>
      </c>
      <c r="D298" s="141">
        <v>16</v>
      </c>
      <c r="E298" s="142"/>
      <c r="F298" s="143">
        <v>0</v>
      </c>
      <c r="G298" s="144">
        <v>0</v>
      </c>
      <c r="H298" s="145">
        <v>0</v>
      </c>
      <c r="I298" s="146"/>
      <c r="J298" s="146"/>
      <c r="K298" s="136"/>
      <c r="L298" s="136"/>
      <c r="M298" s="136"/>
      <c r="N298" s="136"/>
      <c r="O298" s="136"/>
      <c r="P298" s="136"/>
      <c r="Q298" s="136"/>
      <c r="R298" s="136"/>
      <c r="S298" s="136"/>
      <c r="T298" s="136"/>
      <c r="U298" s="136"/>
    </row>
    <row r="299" spans="1:21">
      <c r="A299" s="138">
        <v>298</v>
      </c>
      <c r="B299" s="139" t="s">
        <v>236</v>
      </c>
      <c r="C299" s="140" t="s">
        <v>305</v>
      </c>
      <c r="D299" s="141">
        <v>16</v>
      </c>
      <c r="E299" s="142"/>
      <c r="F299" s="143">
        <v>0</v>
      </c>
      <c r="G299" s="144">
        <v>0</v>
      </c>
      <c r="H299" s="145">
        <v>0</v>
      </c>
      <c r="I299" s="146"/>
      <c r="J299" s="146"/>
      <c r="K299" s="136"/>
      <c r="L299" s="136"/>
      <c r="M299" s="136"/>
      <c r="N299" s="136"/>
      <c r="O299" s="136"/>
      <c r="P299" s="136"/>
      <c r="Q299" s="136"/>
      <c r="R299" s="136"/>
      <c r="S299" s="136"/>
      <c r="T299" s="136"/>
      <c r="U299" s="136"/>
    </row>
    <row r="300" spans="1:21">
      <c r="A300" s="138">
        <v>299</v>
      </c>
      <c r="B300" s="139" t="s">
        <v>237</v>
      </c>
      <c r="C300" s="140" t="s">
        <v>305</v>
      </c>
      <c r="D300" s="141">
        <v>12</v>
      </c>
      <c r="E300" s="142"/>
      <c r="F300" s="143">
        <v>0</v>
      </c>
      <c r="G300" s="144">
        <v>0</v>
      </c>
      <c r="H300" s="145">
        <v>0</v>
      </c>
      <c r="I300" s="146"/>
      <c r="J300" s="146"/>
      <c r="K300" s="136"/>
      <c r="L300" s="136"/>
      <c r="M300" s="136"/>
      <c r="N300" s="136"/>
      <c r="O300" s="136"/>
      <c r="P300" s="136"/>
      <c r="Q300" s="136"/>
      <c r="R300" s="136"/>
      <c r="S300" s="136"/>
      <c r="T300" s="136"/>
      <c r="U300" s="136"/>
    </row>
    <row r="301" spans="1:21" s="149" customFormat="1">
      <c r="A301" s="138">
        <v>300</v>
      </c>
      <c r="B301" s="139" t="s">
        <v>238</v>
      </c>
      <c r="C301" s="140" t="s">
        <v>305</v>
      </c>
      <c r="D301" s="141">
        <v>160</v>
      </c>
      <c r="E301" s="142"/>
      <c r="F301" s="143">
        <v>0</v>
      </c>
      <c r="G301" s="144">
        <v>0</v>
      </c>
      <c r="H301" s="145">
        <v>0</v>
      </c>
      <c r="I301" s="146"/>
      <c r="J301" s="146"/>
      <c r="K301" s="148"/>
      <c r="L301" s="148"/>
      <c r="M301" s="148"/>
      <c r="N301" s="148"/>
      <c r="O301" s="148"/>
      <c r="P301" s="148"/>
      <c r="Q301" s="148"/>
      <c r="R301" s="148"/>
      <c r="S301" s="148"/>
      <c r="T301" s="148"/>
      <c r="U301" s="148"/>
    </row>
    <row r="302" spans="1:21" s="101" customFormat="1">
      <c r="A302" s="138">
        <v>301</v>
      </c>
      <c r="B302" s="139" t="s">
        <v>239</v>
      </c>
      <c r="C302" s="140" t="s">
        <v>305</v>
      </c>
      <c r="D302" s="141">
        <v>160</v>
      </c>
      <c r="E302" s="142"/>
      <c r="F302" s="143">
        <v>0</v>
      </c>
      <c r="G302" s="144">
        <v>0</v>
      </c>
      <c r="H302" s="145">
        <v>0</v>
      </c>
      <c r="I302" s="146"/>
      <c r="J302" s="146"/>
      <c r="K302" s="168"/>
      <c r="L302" s="168"/>
      <c r="M302" s="168"/>
      <c r="N302" s="168"/>
      <c r="O302" s="168"/>
      <c r="P302" s="168"/>
      <c r="Q302" s="168"/>
      <c r="R302" s="168"/>
      <c r="S302" s="168"/>
      <c r="T302" s="168"/>
      <c r="U302" s="168"/>
    </row>
    <row r="303" spans="1:21" s="149" customFormat="1">
      <c r="A303" s="138">
        <v>302</v>
      </c>
      <c r="B303" s="139" t="s">
        <v>240</v>
      </c>
      <c r="C303" s="140" t="s">
        <v>305</v>
      </c>
      <c r="D303" s="141">
        <v>8</v>
      </c>
      <c r="E303" s="142"/>
      <c r="F303" s="143">
        <v>0</v>
      </c>
      <c r="G303" s="144">
        <v>0</v>
      </c>
      <c r="H303" s="145">
        <v>0</v>
      </c>
      <c r="I303" s="146"/>
      <c r="J303" s="146"/>
      <c r="K303" s="148"/>
      <c r="L303" s="148"/>
      <c r="M303" s="148"/>
      <c r="N303" s="148"/>
      <c r="O303" s="148"/>
      <c r="P303" s="148"/>
      <c r="Q303" s="148"/>
      <c r="R303" s="148"/>
      <c r="S303" s="148"/>
      <c r="T303" s="148"/>
      <c r="U303" s="148"/>
    </row>
    <row r="304" spans="1:21" s="149" customFormat="1">
      <c r="A304" s="138">
        <v>303</v>
      </c>
      <c r="B304" s="139" t="s">
        <v>241</v>
      </c>
      <c r="C304" s="140" t="s">
        <v>305</v>
      </c>
      <c r="D304" s="141">
        <v>8</v>
      </c>
      <c r="E304" s="142"/>
      <c r="F304" s="143">
        <v>0</v>
      </c>
      <c r="G304" s="144">
        <v>0</v>
      </c>
      <c r="H304" s="145">
        <v>0</v>
      </c>
      <c r="I304" s="146"/>
      <c r="J304" s="146"/>
      <c r="K304" s="148"/>
      <c r="L304" s="148"/>
      <c r="M304" s="148"/>
      <c r="N304" s="148"/>
      <c r="O304" s="148"/>
      <c r="P304" s="148"/>
      <c r="Q304" s="148"/>
      <c r="R304" s="148"/>
      <c r="S304" s="148"/>
      <c r="T304" s="148"/>
      <c r="U304" s="148"/>
    </row>
    <row r="305" spans="1:21" s="149" customFormat="1">
      <c r="A305" s="138">
        <v>304</v>
      </c>
      <c r="B305" s="139" t="s">
        <v>242</v>
      </c>
      <c r="C305" s="140" t="s">
        <v>305</v>
      </c>
      <c r="D305" s="141">
        <v>8</v>
      </c>
      <c r="E305" s="142"/>
      <c r="F305" s="143">
        <v>0</v>
      </c>
      <c r="G305" s="144">
        <v>0</v>
      </c>
      <c r="H305" s="145">
        <v>0</v>
      </c>
      <c r="I305" s="146"/>
      <c r="J305" s="146"/>
      <c r="K305" s="148"/>
      <c r="L305" s="148"/>
      <c r="M305" s="148"/>
      <c r="N305" s="148"/>
      <c r="O305" s="148"/>
      <c r="P305" s="148"/>
      <c r="Q305" s="148"/>
      <c r="R305" s="148"/>
      <c r="S305" s="148"/>
      <c r="T305" s="148"/>
      <c r="U305" s="148"/>
    </row>
    <row r="306" spans="1:21" s="149" customFormat="1">
      <c r="A306" s="138">
        <v>305</v>
      </c>
      <c r="B306" s="139" t="s">
        <v>243</v>
      </c>
      <c r="C306" s="140" t="s">
        <v>305</v>
      </c>
      <c r="D306" s="141">
        <v>200</v>
      </c>
      <c r="E306" s="142"/>
      <c r="F306" s="143">
        <v>0</v>
      </c>
      <c r="G306" s="144">
        <v>0</v>
      </c>
      <c r="H306" s="145">
        <v>0</v>
      </c>
      <c r="I306" s="146"/>
      <c r="J306" s="147"/>
      <c r="K306" s="148"/>
      <c r="L306" s="148"/>
      <c r="M306" s="148"/>
      <c r="N306" s="148"/>
      <c r="O306" s="148"/>
      <c r="P306" s="148"/>
      <c r="Q306" s="148"/>
      <c r="R306" s="148"/>
      <c r="S306" s="148"/>
      <c r="T306" s="148"/>
      <c r="U306" s="148"/>
    </row>
    <row r="307" spans="1:21" s="149" customFormat="1">
      <c r="A307" s="138">
        <v>306</v>
      </c>
      <c r="B307" s="139" t="s">
        <v>244</v>
      </c>
      <c r="C307" s="140" t="s">
        <v>305</v>
      </c>
      <c r="D307" s="141">
        <v>80</v>
      </c>
      <c r="E307" s="142"/>
      <c r="F307" s="143">
        <v>0</v>
      </c>
      <c r="G307" s="144">
        <v>0</v>
      </c>
      <c r="H307" s="145">
        <v>0</v>
      </c>
      <c r="I307" s="146"/>
      <c r="J307" s="147"/>
      <c r="K307" s="148"/>
      <c r="L307" s="148"/>
      <c r="M307" s="148"/>
      <c r="N307" s="148"/>
      <c r="O307" s="148"/>
      <c r="P307" s="148"/>
      <c r="Q307" s="148"/>
      <c r="R307" s="148"/>
      <c r="S307" s="148"/>
      <c r="T307" s="148"/>
      <c r="U307" s="148"/>
    </row>
    <row r="308" spans="1:21" s="149" customFormat="1">
      <c r="A308" s="138">
        <v>307</v>
      </c>
      <c r="B308" s="139" t="s">
        <v>245</v>
      </c>
      <c r="C308" s="140" t="s">
        <v>305</v>
      </c>
      <c r="D308" s="141">
        <v>80</v>
      </c>
      <c r="E308" s="142"/>
      <c r="F308" s="143">
        <v>0</v>
      </c>
      <c r="G308" s="144">
        <v>0</v>
      </c>
      <c r="H308" s="145">
        <v>0</v>
      </c>
      <c r="I308" s="146"/>
      <c r="J308" s="147"/>
      <c r="K308" s="148"/>
      <c r="L308" s="148"/>
      <c r="M308" s="148"/>
      <c r="N308" s="148"/>
      <c r="O308" s="148"/>
      <c r="P308" s="148"/>
      <c r="Q308" s="148"/>
      <c r="R308" s="148"/>
      <c r="S308" s="148"/>
      <c r="T308" s="148"/>
      <c r="U308" s="148"/>
    </row>
    <row r="309" spans="1:21" s="149" customFormat="1">
      <c r="A309" s="138">
        <v>308</v>
      </c>
      <c r="B309" s="139" t="s">
        <v>246</v>
      </c>
      <c r="C309" s="140" t="s">
        <v>305</v>
      </c>
      <c r="D309" s="141">
        <v>120</v>
      </c>
      <c r="E309" s="142"/>
      <c r="F309" s="143">
        <v>0</v>
      </c>
      <c r="G309" s="144">
        <v>0</v>
      </c>
      <c r="H309" s="145">
        <v>0</v>
      </c>
      <c r="I309" s="146"/>
      <c r="J309" s="147"/>
      <c r="K309" s="148"/>
      <c r="L309" s="148"/>
      <c r="M309" s="148"/>
      <c r="N309" s="148"/>
      <c r="O309" s="148"/>
      <c r="P309" s="148"/>
      <c r="Q309" s="148"/>
      <c r="R309" s="148"/>
      <c r="S309" s="148"/>
      <c r="T309" s="148"/>
      <c r="U309" s="148"/>
    </row>
    <row r="310" spans="1:21" s="149" customFormat="1">
      <c r="A310" s="138">
        <v>309</v>
      </c>
      <c r="B310" s="139" t="s">
        <v>247</v>
      </c>
      <c r="C310" s="140" t="s">
        <v>305</v>
      </c>
      <c r="D310" s="141">
        <v>120</v>
      </c>
      <c r="E310" s="142"/>
      <c r="F310" s="143">
        <v>0</v>
      </c>
      <c r="G310" s="144">
        <v>0</v>
      </c>
      <c r="H310" s="145">
        <v>0</v>
      </c>
      <c r="I310" s="146"/>
      <c r="J310" s="147"/>
      <c r="K310" s="148"/>
      <c r="L310" s="148"/>
      <c r="M310" s="148"/>
      <c r="N310" s="148"/>
      <c r="O310" s="148"/>
      <c r="P310" s="148"/>
      <c r="Q310" s="148"/>
      <c r="R310" s="148"/>
      <c r="S310" s="148"/>
      <c r="T310" s="148"/>
      <c r="U310" s="148"/>
    </row>
    <row r="311" spans="1:21" s="149" customFormat="1">
      <c r="A311" s="138">
        <v>310</v>
      </c>
      <c r="B311" s="139" t="s">
        <v>248</v>
      </c>
      <c r="C311" s="140" t="s">
        <v>305</v>
      </c>
      <c r="D311" s="141">
        <v>80</v>
      </c>
      <c r="E311" s="142"/>
      <c r="F311" s="143">
        <v>0</v>
      </c>
      <c r="G311" s="144">
        <v>0</v>
      </c>
      <c r="H311" s="145">
        <v>0</v>
      </c>
      <c r="I311" s="146"/>
      <c r="J311" s="147"/>
      <c r="K311" s="148"/>
      <c r="L311" s="148"/>
      <c r="M311" s="148"/>
      <c r="N311" s="148"/>
      <c r="O311" s="148"/>
      <c r="P311" s="148"/>
      <c r="Q311" s="148"/>
      <c r="R311" s="148"/>
      <c r="S311" s="148"/>
      <c r="T311" s="148"/>
      <c r="U311" s="148"/>
    </row>
    <row r="312" spans="1:21" s="149" customFormat="1">
      <c r="A312" s="138">
        <v>311</v>
      </c>
      <c r="B312" s="139" t="s">
        <v>249</v>
      </c>
      <c r="C312" s="140" t="s">
        <v>305</v>
      </c>
      <c r="D312" s="141">
        <v>200</v>
      </c>
      <c r="E312" s="142"/>
      <c r="F312" s="143">
        <v>0</v>
      </c>
      <c r="G312" s="144">
        <v>0</v>
      </c>
      <c r="H312" s="145">
        <v>0</v>
      </c>
      <c r="I312" s="146"/>
      <c r="J312" s="147"/>
      <c r="K312" s="148"/>
      <c r="L312" s="148"/>
      <c r="M312" s="148"/>
      <c r="N312" s="148"/>
      <c r="O312" s="148"/>
      <c r="P312" s="148"/>
      <c r="Q312" s="148"/>
      <c r="R312" s="148"/>
      <c r="S312" s="148"/>
      <c r="T312" s="148"/>
      <c r="U312" s="148"/>
    </row>
    <row r="313" spans="1:21" s="149" customFormat="1">
      <c r="A313" s="138">
        <v>312</v>
      </c>
      <c r="B313" s="139" t="s">
        <v>250</v>
      </c>
      <c r="C313" s="140" t="s">
        <v>305</v>
      </c>
      <c r="D313" s="141">
        <v>240</v>
      </c>
      <c r="E313" s="142"/>
      <c r="F313" s="143">
        <v>0</v>
      </c>
      <c r="G313" s="144">
        <v>0</v>
      </c>
      <c r="H313" s="145">
        <v>0</v>
      </c>
      <c r="I313" s="146"/>
      <c r="J313" s="147"/>
      <c r="K313" s="148"/>
      <c r="L313" s="148"/>
      <c r="M313" s="148"/>
      <c r="N313" s="148"/>
      <c r="O313" s="148"/>
      <c r="P313" s="148"/>
      <c r="Q313" s="148"/>
      <c r="R313" s="148"/>
      <c r="S313" s="148"/>
      <c r="T313" s="148"/>
      <c r="U313" s="148"/>
    </row>
    <row r="314" spans="1:21" s="149" customFormat="1">
      <c r="A314" s="138">
        <v>313</v>
      </c>
      <c r="B314" s="139" t="s">
        <v>251</v>
      </c>
      <c r="C314" s="140" t="s">
        <v>305</v>
      </c>
      <c r="D314" s="141">
        <v>400</v>
      </c>
      <c r="E314" s="142"/>
      <c r="F314" s="143">
        <v>0</v>
      </c>
      <c r="G314" s="144">
        <v>0</v>
      </c>
      <c r="H314" s="145">
        <v>0</v>
      </c>
      <c r="I314" s="146"/>
      <c r="J314" s="147"/>
      <c r="K314" s="148"/>
      <c r="L314" s="148"/>
      <c r="M314" s="148"/>
      <c r="N314" s="148"/>
      <c r="O314" s="148"/>
      <c r="P314" s="148"/>
      <c r="Q314" s="148"/>
      <c r="R314" s="148"/>
      <c r="S314" s="148"/>
      <c r="T314" s="148"/>
      <c r="U314" s="148"/>
    </row>
    <row r="315" spans="1:21" s="149" customFormat="1" ht="30">
      <c r="A315" s="138">
        <v>314</v>
      </c>
      <c r="B315" s="139" t="s">
        <v>252</v>
      </c>
      <c r="C315" s="140" t="s">
        <v>305</v>
      </c>
      <c r="D315" s="141">
        <v>4</v>
      </c>
      <c r="E315" s="142"/>
      <c r="F315" s="143">
        <v>0</v>
      </c>
      <c r="G315" s="144">
        <v>0</v>
      </c>
      <c r="H315" s="145">
        <v>0</v>
      </c>
      <c r="I315" s="147"/>
      <c r="J315" s="147"/>
      <c r="K315" s="148"/>
      <c r="L315" s="148"/>
      <c r="M315" s="148"/>
      <c r="N315" s="148"/>
      <c r="O315" s="148"/>
      <c r="P315" s="148"/>
      <c r="Q315" s="148"/>
      <c r="R315" s="148"/>
      <c r="S315" s="148"/>
      <c r="T315" s="148"/>
      <c r="U315" s="148"/>
    </row>
    <row r="316" spans="1:21" s="149" customFormat="1" ht="30">
      <c r="A316" s="138">
        <v>315</v>
      </c>
      <c r="B316" s="139" t="s">
        <v>253</v>
      </c>
      <c r="C316" s="140" t="s">
        <v>305</v>
      </c>
      <c r="D316" s="141">
        <v>4</v>
      </c>
      <c r="E316" s="142"/>
      <c r="F316" s="143">
        <v>0</v>
      </c>
      <c r="G316" s="144">
        <v>0</v>
      </c>
      <c r="H316" s="145">
        <v>0</v>
      </c>
      <c r="I316" s="147"/>
      <c r="J316" s="147"/>
      <c r="K316" s="148"/>
      <c r="L316" s="148"/>
      <c r="M316" s="148"/>
      <c r="N316" s="148"/>
      <c r="O316" s="148"/>
      <c r="P316" s="148"/>
      <c r="Q316" s="148"/>
      <c r="R316" s="148"/>
      <c r="S316" s="148"/>
      <c r="T316" s="148"/>
      <c r="U316" s="148"/>
    </row>
    <row r="317" spans="1:21" s="149" customFormat="1">
      <c r="A317" s="138">
        <v>316</v>
      </c>
      <c r="B317" s="139" t="s">
        <v>256</v>
      </c>
      <c r="C317" s="140" t="s">
        <v>305</v>
      </c>
      <c r="D317" s="141">
        <v>4</v>
      </c>
      <c r="E317" s="142">
        <v>2356</v>
      </c>
      <c r="F317" s="143">
        <v>0</v>
      </c>
      <c r="G317" s="144">
        <v>2356</v>
      </c>
      <c r="H317" s="145">
        <v>9424</v>
      </c>
      <c r="I317" s="147" t="s">
        <v>537</v>
      </c>
      <c r="J317" s="147" t="s">
        <v>737</v>
      </c>
      <c r="K317" s="148"/>
      <c r="L317" s="148"/>
      <c r="M317" s="148"/>
      <c r="N317" s="148"/>
      <c r="O317" s="148"/>
      <c r="P317" s="148"/>
      <c r="Q317" s="148"/>
      <c r="R317" s="148"/>
      <c r="S317" s="148"/>
      <c r="T317" s="148"/>
      <c r="U317" s="148"/>
    </row>
    <row r="318" spans="1:21" s="149" customFormat="1">
      <c r="A318" s="138">
        <v>317</v>
      </c>
      <c r="B318" s="139" t="s">
        <v>834</v>
      </c>
      <c r="C318" s="140" t="s">
        <v>305</v>
      </c>
      <c r="D318" s="141">
        <v>4</v>
      </c>
      <c r="E318" s="142">
        <v>1820</v>
      </c>
      <c r="F318" s="143">
        <v>0</v>
      </c>
      <c r="G318" s="144">
        <v>1820</v>
      </c>
      <c r="H318" s="145">
        <v>7280</v>
      </c>
      <c r="I318" s="147" t="s">
        <v>537</v>
      </c>
      <c r="J318" s="147" t="s">
        <v>737</v>
      </c>
      <c r="K318" s="148"/>
      <c r="L318" s="148"/>
      <c r="M318" s="148"/>
      <c r="N318" s="148"/>
      <c r="O318" s="148"/>
      <c r="P318" s="148"/>
      <c r="Q318" s="148"/>
      <c r="R318" s="148"/>
      <c r="S318" s="148"/>
      <c r="T318" s="148"/>
      <c r="U318" s="148"/>
    </row>
    <row r="319" spans="1:21" s="149" customFormat="1">
      <c r="A319" s="138">
        <v>318</v>
      </c>
      <c r="B319" s="139" t="s">
        <v>257</v>
      </c>
      <c r="C319" s="140" t="s">
        <v>305</v>
      </c>
      <c r="D319" s="141">
        <v>400</v>
      </c>
      <c r="E319" s="142">
        <v>1820</v>
      </c>
      <c r="F319" s="143">
        <v>0</v>
      </c>
      <c r="G319" s="144">
        <v>1820</v>
      </c>
      <c r="H319" s="145">
        <v>728000</v>
      </c>
      <c r="I319" s="147" t="s">
        <v>537</v>
      </c>
      <c r="J319" s="147" t="s">
        <v>737</v>
      </c>
      <c r="K319" s="148"/>
      <c r="L319" s="148"/>
      <c r="M319" s="148"/>
      <c r="N319" s="148"/>
      <c r="O319" s="148"/>
      <c r="P319" s="148"/>
      <c r="Q319" s="148"/>
      <c r="R319" s="148"/>
      <c r="S319" s="148"/>
      <c r="T319" s="148"/>
      <c r="U319" s="148"/>
    </row>
    <row r="320" spans="1:21" s="149" customFormat="1">
      <c r="A320" s="138">
        <v>319</v>
      </c>
      <c r="B320" s="139" t="s">
        <v>258</v>
      </c>
      <c r="C320" s="140" t="s">
        <v>305</v>
      </c>
      <c r="D320" s="141">
        <v>400</v>
      </c>
      <c r="E320" s="142">
        <v>1820</v>
      </c>
      <c r="F320" s="143">
        <v>0</v>
      </c>
      <c r="G320" s="144">
        <v>1820</v>
      </c>
      <c r="H320" s="145">
        <v>728000</v>
      </c>
      <c r="I320" s="147" t="s">
        <v>537</v>
      </c>
      <c r="J320" s="147" t="s">
        <v>737</v>
      </c>
      <c r="K320" s="148"/>
      <c r="L320" s="148"/>
      <c r="M320" s="148"/>
      <c r="N320" s="148"/>
      <c r="O320" s="148"/>
      <c r="P320" s="148"/>
      <c r="Q320" s="148"/>
      <c r="R320" s="148"/>
      <c r="S320" s="148"/>
      <c r="T320" s="148"/>
      <c r="U320" s="148"/>
    </row>
    <row r="321" spans="1:21">
      <c r="A321" s="138">
        <v>320</v>
      </c>
      <c r="B321" s="152" t="s">
        <v>835</v>
      </c>
      <c r="C321" s="151"/>
      <c r="D321" s="141">
        <v>400</v>
      </c>
      <c r="E321" s="142">
        <v>1820</v>
      </c>
      <c r="F321" s="143">
        <v>0</v>
      </c>
      <c r="G321" s="144">
        <v>1820</v>
      </c>
      <c r="H321" s="145">
        <v>728000</v>
      </c>
      <c r="I321" s="147" t="s">
        <v>537</v>
      </c>
      <c r="J321" s="147" t="s">
        <v>737</v>
      </c>
      <c r="K321" s="136"/>
      <c r="L321" s="136"/>
      <c r="M321" s="136"/>
      <c r="N321" s="136"/>
      <c r="O321" s="136"/>
      <c r="P321" s="136"/>
      <c r="Q321" s="136"/>
      <c r="R321" s="136"/>
      <c r="S321" s="136"/>
      <c r="T321" s="136"/>
      <c r="U321" s="136"/>
    </row>
    <row r="322" spans="1:21">
      <c r="A322" s="138">
        <v>321</v>
      </c>
      <c r="B322" s="152" t="s">
        <v>836</v>
      </c>
      <c r="C322" s="151"/>
      <c r="D322" s="141">
        <v>8</v>
      </c>
      <c r="E322" s="142">
        <v>1820</v>
      </c>
      <c r="F322" s="143">
        <v>0</v>
      </c>
      <c r="G322" s="144">
        <v>1820</v>
      </c>
      <c r="H322" s="145">
        <v>14560</v>
      </c>
      <c r="I322" s="147" t="s">
        <v>537</v>
      </c>
      <c r="J322" s="147" t="s">
        <v>737</v>
      </c>
      <c r="K322" s="136"/>
      <c r="L322" s="136"/>
      <c r="M322" s="136"/>
      <c r="N322" s="136"/>
      <c r="O322" s="136"/>
      <c r="P322" s="136"/>
      <c r="Q322" s="136"/>
      <c r="R322" s="136"/>
      <c r="S322" s="136"/>
      <c r="T322" s="136"/>
      <c r="U322" s="136"/>
    </row>
    <row r="323" spans="1:21">
      <c r="A323" s="138">
        <v>322</v>
      </c>
      <c r="B323" s="139" t="s">
        <v>254</v>
      </c>
      <c r="C323" s="140" t="s">
        <v>305</v>
      </c>
      <c r="D323" s="141">
        <v>20</v>
      </c>
      <c r="E323" s="142"/>
      <c r="F323" s="143">
        <v>0</v>
      </c>
      <c r="G323" s="144">
        <v>0</v>
      </c>
      <c r="H323" s="145">
        <v>0</v>
      </c>
      <c r="I323" s="146"/>
      <c r="J323" s="146"/>
      <c r="K323" s="136"/>
      <c r="L323" s="136"/>
      <c r="M323" s="136"/>
      <c r="N323" s="136"/>
      <c r="O323" s="136"/>
      <c r="P323" s="136"/>
      <c r="Q323" s="136"/>
      <c r="R323" s="136"/>
      <c r="S323" s="136"/>
      <c r="T323" s="136"/>
      <c r="U323" s="136"/>
    </row>
    <row r="324" spans="1:21">
      <c r="A324" s="138">
        <v>323</v>
      </c>
      <c r="B324" s="139" t="s">
        <v>255</v>
      </c>
      <c r="C324" s="140" t="s">
        <v>305</v>
      </c>
      <c r="D324" s="141">
        <v>8</v>
      </c>
      <c r="E324" s="142"/>
      <c r="F324" s="143">
        <v>0</v>
      </c>
      <c r="G324" s="144">
        <v>0</v>
      </c>
      <c r="H324" s="145">
        <v>0</v>
      </c>
      <c r="I324" s="146"/>
      <c r="J324" s="146"/>
      <c r="K324" s="136"/>
      <c r="L324" s="136"/>
      <c r="M324" s="136"/>
      <c r="N324" s="136"/>
      <c r="O324" s="136"/>
      <c r="P324" s="136"/>
      <c r="Q324" s="136"/>
      <c r="R324" s="136"/>
      <c r="S324" s="136"/>
      <c r="T324" s="136"/>
      <c r="U324" s="136"/>
    </row>
    <row r="325" spans="1:21">
      <c r="A325" s="138">
        <v>324</v>
      </c>
      <c r="B325" s="152" t="s">
        <v>837</v>
      </c>
      <c r="C325" s="151" t="s">
        <v>305</v>
      </c>
      <c r="D325" s="141">
        <v>50</v>
      </c>
      <c r="E325" s="142">
        <v>2398</v>
      </c>
      <c r="F325" s="143">
        <v>0</v>
      </c>
      <c r="G325" s="144">
        <v>2398</v>
      </c>
      <c r="H325" s="145">
        <v>119900</v>
      </c>
      <c r="I325" s="146" t="s">
        <v>537</v>
      </c>
      <c r="J325" s="147" t="s">
        <v>737</v>
      </c>
      <c r="K325" s="136"/>
      <c r="L325" s="136"/>
      <c r="M325" s="136"/>
      <c r="N325" s="136"/>
      <c r="O325" s="136"/>
      <c r="P325" s="136"/>
      <c r="Q325" s="136"/>
      <c r="R325" s="136"/>
      <c r="S325" s="136"/>
      <c r="T325" s="136"/>
      <c r="U325" s="136"/>
    </row>
    <row r="326" spans="1:21">
      <c r="A326" s="138">
        <v>325</v>
      </c>
      <c r="B326" s="139" t="s">
        <v>259</v>
      </c>
      <c r="C326" s="140" t="s">
        <v>305</v>
      </c>
      <c r="D326" s="141">
        <v>12</v>
      </c>
      <c r="E326" s="142"/>
      <c r="F326" s="143">
        <v>0</v>
      </c>
      <c r="G326" s="144">
        <v>0</v>
      </c>
      <c r="H326" s="145">
        <v>0</v>
      </c>
      <c r="I326" s="146"/>
      <c r="J326" s="146"/>
      <c r="K326" s="136"/>
      <c r="L326" s="136"/>
      <c r="M326" s="136"/>
      <c r="N326" s="136"/>
      <c r="O326" s="136"/>
      <c r="P326" s="136"/>
      <c r="Q326" s="136"/>
      <c r="R326" s="136"/>
      <c r="S326" s="136"/>
      <c r="T326" s="136"/>
      <c r="U326" s="136"/>
    </row>
    <row r="327" spans="1:21">
      <c r="A327" s="138">
        <v>326</v>
      </c>
      <c r="B327" s="139" t="s">
        <v>260</v>
      </c>
      <c r="C327" s="140" t="s">
        <v>305</v>
      </c>
      <c r="D327" s="141">
        <v>12</v>
      </c>
      <c r="E327" s="142"/>
      <c r="F327" s="143">
        <v>0</v>
      </c>
      <c r="G327" s="144">
        <v>0</v>
      </c>
      <c r="H327" s="145">
        <v>0</v>
      </c>
      <c r="I327" s="146"/>
      <c r="J327" s="146"/>
      <c r="K327" s="136"/>
      <c r="L327" s="136"/>
      <c r="M327" s="136"/>
      <c r="N327" s="136"/>
      <c r="O327" s="136"/>
      <c r="P327" s="136"/>
      <c r="Q327" s="136"/>
      <c r="R327" s="136"/>
      <c r="S327" s="136"/>
      <c r="T327" s="136"/>
      <c r="U327" s="136"/>
    </row>
    <row r="328" spans="1:21">
      <c r="A328" s="138">
        <v>327</v>
      </c>
      <c r="B328" s="139" t="s">
        <v>261</v>
      </c>
      <c r="C328" s="140" t="s">
        <v>305</v>
      </c>
      <c r="D328" s="141">
        <v>12</v>
      </c>
      <c r="E328" s="142"/>
      <c r="F328" s="143">
        <v>0</v>
      </c>
      <c r="G328" s="144">
        <v>0</v>
      </c>
      <c r="H328" s="145">
        <v>0</v>
      </c>
      <c r="I328" s="146"/>
      <c r="J328" s="146"/>
      <c r="K328" s="136"/>
      <c r="L328" s="136"/>
      <c r="M328" s="136"/>
      <c r="N328" s="136"/>
      <c r="O328" s="136"/>
      <c r="P328" s="136"/>
      <c r="Q328" s="136"/>
      <c r="R328" s="136"/>
      <c r="S328" s="136"/>
      <c r="T328" s="136"/>
      <c r="U328" s="136"/>
    </row>
    <row r="329" spans="1:21">
      <c r="A329" s="138">
        <v>328</v>
      </c>
      <c r="B329" s="147" t="s">
        <v>838</v>
      </c>
      <c r="C329" s="151" t="s">
        <v>324</v>
      </c>
      <c r="D329" s="141">
        <v>200</v>
      </c>
      <c r="E329" s="142"/>
      <c r="F329" s="143">
        <v>0</v>
      </c>
      <c r="G329" s="144">
        <v>0</v>
      </c>
      <c r="H329" s="145">
        <v>0</v>
      </c>
      <c r="I329" s="146"/>
      <c r="J329" s="146"/>
      <c r="K329" s="136"/>
      <c r="L329" s="136"/>
      <c r="M329" s="136"/>
      <c r="N329" s="136"/>
      <c r="O329" s="136"/>
      <c r="P329" s="136"/>
      <c r="Q329" s="136"/>
      <c r="R329" s="136"/>
      <c r="S329" s="136"/>
      <c r="T329" s="136"/>
      <c r="U329" s="136"/>
    </row>
    <row r="330" spans="1:21">
      <c r="A330" s="138">
        <v>329</v>
      </c>
      <c r="B330" s="139" t="s">
        <v>262</v>
      </c>
      <c r="C330" s="140" t="s">
        <v>344</v>
      </c>
      <c r="D330" s="141">
        <v>80</v>
      </c>
      <c r="E330" s="142"/>
      <c r="F330" s="143">
        <v>0</v>
      </c>
      <c r="G330" s="144">
        <v>0</v>
      </c>
      <c r="H330" s="145">
        <v>0</v>
      </c>
      <c r="I330" s="146"/>
      <c r="J330" s="146"/>
      <c r="K330" s="136"/>
      <c r="L330" s="136"/>
      <c r="M330" s="136"/>
      <c r="N330" s="136"/>
      <c r="O330" s="136"/>
      <c r="P330" s="136"/>
      <c r="Q330" s="136"/>
      <c r="R330" s="136"/>
      <c r="S330" s="136"/>
      <c r="T330" s="136"/>
      <c r="U330" s="136"/>
    </row>
    <row r="331" spans="1:21" s="149" customFormat="1">
      <c r="A331" s="138">
        <v>330</v>
      </c>
      <c r="B331" s="139" t="s">
        <v>263</v>
      </c>
      <c r="C331" s="140" t="s">
        <v>345</v>
      </c>
      <c r="D331" s="141">
        <v>300</v>
      </c>
      <c r="E331" s="142"/>
      <c r="F331" s="143">
        <v>0</v>
      </c>
      <c r="G331" s="144">
        <v>0</v>
      </c>
      <c r="H331" s="145">
        <v>0</v>
      </c>
      <c r="I331" s="147"/>
      <c r="J331" s="147"/>
      <c r="K331" s="148"/>
      <c r="L331" s="148"/>
      <c r="M331" s="148"/>
      <c r="N331" s="148"/>
      <c r="O331" s="148"/>
      <c r="P331" s="148"/>
      <c r="Q331" s="148"/>
      <c r="R331" s="148"/>
      <c r="S331" s="148"/>
      <c r="T331" s="148"/>
      <c r="U331" s="148"/>
    </row>
    <row r="332" spans="1:21" s="149" customFormat="1">
      <c r="A332" s="138">
        <v>331</v>
      </c>
      <c r="B332" s="139" t="s">
        <v>839</v>
      </c>
      <c r="C332" s="140" t="s">
        <v>326</v>
      </c>
      <c r="D332" s="141">
        <v>200</v>
      </c>
      <c r="E332" s="142">
        <v>1288</v>
      </c>
      <c r="F332" s="143">
        <v>206.08</v>
      </c>
      <c r="G332" s="144">
        <v>1494.08</v>
      </c>
      <c r="H332" s="145">
        <v>298816</v>
      </c>
      <c r="I332" s="147" t="s">
        <v>958</v>
      </c>
      <c r="J332" s="147" t="s">
        <v>474</v>
      </c>
      <c r="K332" s="148"/>
      <c r="L332" s="148"/>
      <c r="M332" s="148"/>
      <c r="N332" s="148"/>
      <c r="O332" s="148"/>
      <c r="P332" s="148"/>
      <c r="Q332" s="148"/>
      <c r="R332" s="148"/>
      <c r="S332" s="148"/>
      <c r="T332" s="148"/>
      <c r="U332" s="148"/>
    </row>
    <row r="333" spans="1:21" s="149" customFormat="1">
      <c r="A333" s="138">
        <v>332</v>
      </c>
      <c r="B333" s="139" t="s">
        <v>264</v>
      </c>
      <c r="C333" s="140" t="s">
        <v>305</v>
      </c>
      <c r="D333" s="141">
        <v>800</v>
      </c>
      <c r="E333" s="142"/>
      <c r="F333" s="143">
        <v>0</v>
      </c>
      <c r="G333" s="144">
        <v>0</v>
      </c>
      <c r="H333" s="145">
        <v>0</v>
      </c>
      <c r="I333" s="147"/>
      <c r="J333" s="147"/>
      <c r="K333" s="148"/>
      <c r="L333" s="148"/>
      <c r="M333" s="148"/>
      <c r="N333" s="148"/>
      <c r="O333" s="148"/>
      <c r="P333" s="148"/>
      <c r="Q333" s="148"/>
      <c r="R333" s="148"/>
      <c r="S333" s="148"/>
      <c r="T333" s="148"/>
      <c r="U333" s="148"/>
    </row>
    <row r="334" spans="1:21" s="149" customFormat="1">
      <c r="A334" s="138">
        <v>333</v>
      </c>
      <c r="B334" s="139" t="s">
        <v>265</v>
      </c>
      <c r="C334" s="140" t="s">
        <v>902</v>
      </c>
      <c r="D334" s="141">
        <v>20</v>
      </c>
      <c r="E334" s="142"/>
      <c r="F334" s="143">
        <v>0</v>
      </c>
      <c r="G334" s="144">
        <v>0</v>
      </c>
      <c r="H334" s="145">
        <v>0</v>
      </c>
      <c r="I334" s="147"/>
      <c r="J334" s="147"/>
      <c r="K334" s="148"/>
      <c r="L334" s="148"/>
      <c r="M334" s="148"/>
      <c r="N334" s="148"/>
      <c r="O334" s="148"/>
      <c r="P334" s="148"/>
      <c r="Q334" s="148"/>
      <c r="R334" s="148"/>
      <c r="S334" s="148"/>
      <c r="T334" s="148"/>
      <c r="U334" s="148"/>
    </row>
    <row r="335" spans="1:21" s="149" customFormat="1">
      <c r="A335" s="138">
        <v>334</v>
      </c>
      <c r="B335" s="139" t="s">
        <v>266</v>
      </c>
      <c r="C335" s="140" t="s">
        <v>344</v>
      </c>
      <c r="D335" s="141">
        <v>140</v>
      </c>
      <c r="E335" s="142"/>
      <c r="F335" s="143">
        <v>0</v>
      </c>
      <c r="G335" s="144">
        <v>0</v>
      </c>
      <c r="H335" s="145">
        <v>0</v>
      </c>
      <c r="I335" s="147"/>
      <c r="J335" s="147"/>
      <c r="K335" s="148"/>
      <c r="L335" s="148"/>
      <c r="M335" s="148"/>
      <c r="N335" s="148"/>
      <c r="O335" s="148"/>
      <c r="P335" s="148"/>
      <c r="Q335" s="148"/>
      <c r="R335" s="148"/>
      <c r="S335" s="148"/>
      <c r="T335" s="148"/>
      <c r="U335" s="148"/>
    </row>
    <row r="336" spans="1:21" s="149" customFormat="1" ht="45">
      <c r="A336" s="138">
        <v>335</v>
      </c>
      <c r="B336" s="139" t="s">
        <v>840</v>
      </c>
      <c r="C336" s="140" t="s">
        <v>305</v>
      </c>
      <c r="D336" s="141">
        <v>12</v>
      </c>
      <c r="E336" s="142"/>
      <c r="F336" s="143">
        <v>0</v>
      </c>
      <c r="G336" s="144">
        <v>0</v>
      </c>
      <c r="H336" s="145">
        <v>0</v>
      </c>
      <c r="I336" s="147"/>
      <c r="J336" s="147"/>
      <c r="K336" s="148"/>
      <c r="L336" s="148"/>
      <c r="M336" s="148"/>
      <c r="N336" s="148"/>
      <c r="O336" s="148"/>
      <c r="P336" s="148"/>
      <c r="Q336" s="148"/>
      <c r="R336" s="148"/>
      <c r="S336" s="148"/>
      <c r="T336" s="148"/>
      <c r="U336" s="148"/>
    </row>
    <row r="337" spans="1:21" s="149" customFormat="1" ht="45">
      <c r="A337" s="138">
        <v>336</v>
      </c>
      <c r="B337" s="139" t="s">
        <v>841</v>
      </c>
      <c r="C337" s="140" t="s">
        <v>305</v>
      </c>
      <c r="D337" s="141">
        <v>12</v>
      </c>
      <c r="E337" s="142"/>
      <c r="F337" s="143">
        <v>0</v>
      </c>
      <c r="G337" s="144">
        <v>0</v>
      </c>
      <c r="H337" s="145">
        <v>0</v>
      </c>
      <c r="I337" s="147"/>
      <c r="J337" s="147"/>
      <c r="K337" s="148"/>
      <c r="L337" s="148"/>
      <c r="M337" s="148"/>
      <c r="N337" s="148"/>
      <c r="O337" s="148"/>
      <c r="P337" s="148"/>
      <c r="Q337" s="148"/>
      <c r="R337" s="148"/>
      <c r="S337" s="148"/>
      <c r="T337" s="148"/>
      <c r="U337" s="148"/>
    </row>
    <row r="338" spans="1:21" s="149" customFormat="1">
      <c r="A338" s="138">
        <v>337</v>
      </c>
      <c r="B338" s="152" t="s">
        <v>842</v>
      </c>
      <c r="C338" s="151" t="s">
        <v>305</v>
      </c>
      <c r="D338" s="141">
        <v>8</v>
      </c>
      <c r="E338" s="142"/>
      <c r="F338" s="143">
        <v>0</v>
      </c>
      <c r="G338" s="144">
        <v>0</v>
      </c>
      <c r="H338" s="145">
        <v>0</v>
      </c>
      <c r="I338" s="147"/>
      <c r="J338" s="147"/>
      <c r="K338" s="148"/>
      <c r="L338" s="148"/>
      <c r="M338" s="148"/>
      <c r="N338" s="148"/>
      <c r="O338" s="148"/>
      <c r="P338" s="148"/>
      <c r="Q338" s="148"/>
      <c r="R338" s="148"/>
      <c r="S338" s="148"/>
      <c r="T338" s="148"/>
      <c r="U338" s="148"/>
    </row>
    <row r="339" spans="1:21" s="149" customFormat="1">
      <c r="A339" s="138">
        <v>338</v>
      </c>
      <c r="B339" s="152" t="s">
        <v>843</v>
      </c>
      <c r="C339" s="151" t="s">
        <v>305</v>
      </c>
      <c r="D339" s="141">
        <v>8</v>
      </c>
      <c r="E339" s="142"/>
      <c r="F339" s="143">
        <v>0</v>
      </c>
      <c r="G339" s="144">
        <v>0</v>
      </c>
      <c r="H339" s="145">
        <v>0</v>
      </c>
      <c r="I339" s="147"/>
      <c r="J339" s="147"/>
      <c r="K339" s="148"/>
      <c r="L339" s="148"/>
      <c r="M339" s="148"/>
      <c r="N339" s="148"/>
      <c r="O339" s="148"/>
      <c r="P339" s="148"/>
      <c r="Q339" s="148"/>
      <c r="R339" s="148"/>
      <c r="S339" s="148"/>
      <c r="T339" s="148"/>
      <c r="U339" s="148"/>
    </row>
    <row r="340" spans="1:21" s="100" customFormat="1">
      <c r="A340" s="138">
        <v>339</v>
      </c>
      <c r="B340" s="152" t="s">
        <v>844</v>
      </c>
      <c r="C340" s="151" t="s">
        <v>305</v>
      </c>
      <c r="D340" s="141">
        <v>8</v>
      </c>
      <c r="E340" s="142"/>
      <c r="F340" s="143">
        <v>0</v>
      </c>
      <c r="G340" s="144">
        <v>0</v>
      </c>
      <c r="H340" s="145">
        <v>0</v>
      </c>
      <c r="I340" s="147"/>
      <c r="J340" s="147"/>
      <c r="K340" s="166"/>
      <c r="L340" s="166"/>
      <c r="M340" s="166"/>
      <c r="N340" s="166"/>
      <c r="O340" s="166"/>
      <c r="P340" s="166"/>
      <c r="Q340" s="166"/>
      <c r="R340" s="166"/>
      <c r="S340" s="166"/>
      <c r="T340" s="166"/>
      <c r="U340" s="166"/>
    </row>
    <row r="341" spans="1:21" s="100" customFormat="1">
      <c r="A341" s="138">
        <v>340</v>
      </c>
      <c r="B341" s="152" t="s">
        <v>845</v>
      </c>
      <c r="C341" s="151" t="s">
        <v>305</v>
      </c>
      <c r="D341" s="141">
        <v>8</v>
      </c>
      <c r="E341" s="142"/>
      <c r="F341" s="143">
        <v>0</v>
      </c>
      <c r="G341" s="144">
        <v>0</v>
      </c>
      <c r="H341" s="145">
        <v>0</v>
      </c>
      <c r="I341" s="147"/>
      <c r="J341" s="147"/>
      <c r="K341" s="166"/>
      <c r="L341" s="166"/>
      <c r="M341" s="166"/>
      <c r="N341" s="166"/>
      <c r="O341" s="166"/>
      <c r="P341" s="166"/>
      <c r="Q341" s="166"/>
      <c r="R341" s="166"/>
      <c r="S341" s="166"/>
      <c r="T341" s="166"/>
      <c r="U341" s="166"/>
    </row>
    <row r="342" spans="1:21">
      <c r="A342" s="138">
        <v>341</v>
      </c>
      <c r="B342" s="139" t="s">
        <v>267</v>
      </c>
      <c r="C342" s="140" t="s">
        <v>305</v>
      </c>
      <c r="D342" s="141">
        <v>8</v>
      </c>
      <c r="E342" s="142"/>
      <c r="F342" s="143">
        <v>0</v>
      </c>
      <c r="G342" s="144">
        <v>0</v>
      </c>
      <c r="H342" s="145">
        <v>0</v>
      </c>
      <c r="I342" s="147"/>
      <c r="J342" s="147"/>
      <c r="K342" s="136"/>
      <c r="L342" s="136"/>
      <c r="M342" s="136"/>
      <c r="N342" s="136"/>
      <c r="O342" s="136"/>
      <c r="P342" s="136"/>
      <c r="Q342" s="136"/>
      <c r="R342" s="136"/>
      <c r="S342" s="136"/>
      <c r="T342" s="136"/>
      <c r="U342" s="136"/>
    </row>
    <row r="343" spans="1:21">
      <c r="A343" s="138">
        <v>342</v>
      </c>
      <c r="B343" s="139" t="s">
        <v>268</v>
      </c>
      <c r="C343" s="140" t="s">
        <v>305</v>
      </c>
      <c r="D343" s="141">
        <v>8</v>
      </c>
      <c r="E343" s="142"/>
      <c r="F343" s="143">
        <v>0</v>
      </c>
      <c r="G343" s="144">
        <v>0</v>
      </c>
      <c r="H343" s="145">
        <v>0</v>
      </c>
      <c r="I343" s="147"/>
      <c r="J343" s="147"/>
      <c r="K343" s="136"/>
      <c r="L343" s="136"/>
      <c r="M343" s="136"/>
      <c r="N343" s="136"/>
      <c r="O343" s="136"/>
      <c r="P343" s="136"/>
      <c r="Q343" s="136"/>
      <c r="R343" s="136"/>
      <c r="S343" s="136"/>
      <c r="T343" s="136"/>
      <c r="U343" s="136"/>
    </row>
    <row r="344" spans="1:21">
      <c r="A344" s="138">
        <v>343</v>
      </c>
      <c r="B344" s="152" t="s">
        <v>846</v>
      </c>
      <c r="C344" s="151" t="s">
        <v>305</v>
      </c>
      <c r="D344" s="141">
        <v>8</v>
      </c>
      <c r="E344" s="142"/>
      <c r="F344" s="143">
        <v>0</v>
      </c>
      <c r="G344" s="144">
        <v>0</v>
      </c>
      <c r="H344" s="145">
        <v>0</v>
      </c>
      <c r="I344" s="146"/>
      <c r="J344" s="146"/>
      <c r="K344" s="136"/>
      <c r="L344" s="136"/>
      <c r="M344" s="136"/>
      <c r="N344" s="136"/>
      <c r="O344" s="136"/>
      <c r="P344" s="136"/>
      <c r="Q344" s="136"/>
      <c r="R344" s="136"/>
      <c r="S344" s="136"/>
      <c r="T344" s="136"/>
      <c r="U344" s="136"/>
    </row>
    <row r="345" spans="1:21">
      <c r="A345" s="138">
        <v>344</v>
      </c>
      <c r="B345" s="152" t="s">
        <v>847</v>
      </c>
      <c r="C345" s="151" t="s">
        <v>305</v>
      </c>
      <c r="D345" s="141">
        <v>4</v>
      </c>
      <c r="E345" s="142"/>
      <c r="F345" s="143">
        <v>0</v>
      </c>
      <c r="G345" s="144">
        <v>0</v>
      </c>
      <c r="H345" s="145">
        <v>0</v>
      </c>
      <c r="I345" s="146"/>
      <c r="J345" s="146"/>
      <c r="K345" s="136"/>
      <c r="L345" s="136"/>
      <c r="M345" s="136"/>
      <c r="N345" s="136"/>
      <c r="O345" s="136"/>
      <c r="P345" s="136"/>
      <c r="Q345" s="136"/>
      <c r="R345" s="136"/>
      <c r="S345" s="136"/>
      <c r="T345" s="136"/>
      <c r="U345" s="136"/>
    </row>
    <row r="346" spans="1:21">
      <c r="A346" s="138">
        <v>345</v>
      </c>
      <c r="B346" s="139" t="s">
        <v>269</v>
      </c>
      <c r="C346" s="140" t="s">
        <v>305</v>
      </c>
      <c r="D346" s="141">
        <v>4</v>
      </c>
      <c r="E346" s="142"/>
      <c r="F346" s="143">
        <v>0</v>
      </c>
      <c r="G346" s="144">
        <v>0</v>
      </c>
      <c r="H346" s="145">
        <v>0</v>
      </c>
      <c r="I346" s="146"/>
      <c r="J346" s="146"/>
      <c r="K346" s="136"/>
      <c r="L346" s="136"/>
      <c r="M346" s="136"/>
      <c r="N346" s="136"/>
      <c r="O346" s="136"/>
      <c r="P346" s="136"/>
      <c r="Q346" s="136"/>
      <c r="R346" s="136"/>
      <c r="S346" s="136"/>
      <c r="T346" s="136"/>
      <c r="U346" s="136"/>
    </row>
    <row r="347" spans="1:21">
      <c r="A347" s="138">
        <v>346</v>
      </c>
      <c r="B347" s="152" t="s">
        <v>848</v>
      </c>
      <c r="C347" s="151"/>
      <c r="D347" s="141">
        <v>4</v>
      </c>
      <c r="E347" s="142"/>
      <c r="F347" s="143">
        <v>0</v>
      </c>
      <c r="G347" s="144">
        <v>0</v>
      </c>
      <c r="H347" s="145">
        <v>0</v>
      </c>
      <c r="I347" s="146"/>
      <c r="J347" s="146"/>
      <c r="K347" s="136"/>
      <c r="L347" s="136"/>
      <c r="M347" s="136"/>
      <c r="N347" s="136"/>
      <c r="O347" s="136"/>
      <c r="P347" s="136"/>
      <c r="Q347" s="136"/>
      <c r="R347" s="136"/>
      <c r="S347" s="136"/>
      <c r="T347" s="136"/>
      <c r="U347" s="136"/>
    </row>
    <row r="348" spans="1:21">
      <c r="A348" s="138">
        <v>347</v>
      </c>
      <c r="B348" s="139" t="s">
        <v>270</v>
      </c>
      <c r="C348" s="140" t="s">
        <v>305</v>
      </c>
      <c r="D348" s="141">
        <v>8</v>
      </c>
      <c r="E348" s="142"/>
      <c r="F348" s="143">
        <v>0</v>
      </c>
      <c r="G348" s="144">
        <v>0</v>
      </c>
      <c r="H348" s="145">
        <v>0</v>
      </c>
      <c r="I348" s="146"/>
      <c r="J348" s="146"/>
      <c r="K348" s="136"/>
      <c r="L348" s="136"/>
      <c r="M348" s="136"/>
      <c r="N348" s="136"/>
      <c r="O348" s="136"/>
      <c r="P348" s="136"/>
      <c r="Q348" s="136"/>
      <c r="R348" s="136"/>
      <c r="S348" s="136"/>
      <c r="T348" s="136"/>
      <c r="U348" s="136"/>
    </row>
    <row r="349" spans="1:21">
      <c r="A349" s="138">
        <v>348</v>
      </c>
      <c r="B349" s="152" t="s">
        <v>849</v>
      </c>
      <c r="C349" s="151" t="s">
        <v>305</v>
      </c>
      <c r="D349" s="141">
        <v>4</v>
      </c>
      <c r="E349" s="142"/>
      <c r="F349" s="143">
        <v>0</v>
      </c>
      <c r="G349" s="144">
        <v>0</v>
      </c>
      <c r="H349" s="145">
        <v>0</v>
      </c>
      <c r="I349" s="146"/>
      <c r="J349" s="146"/>
      <c r="K349" s="136"/>
      <c r="L349" s="136"/>
      <c r="M349" s="136"/>
      <c r="N349" s="136"/>
      <c r="O349" s="136"/>
      <c r="P349" s="136"/>
      <c r="Q349" s="136"/>
      <c r="R349" s="136"/>
      <c r="S349" s="136"/>
      <c r="T349" s="136"/>
      <c r="U349" s="136"/>
    </row>
    <row r="350" spans="1:21">
      <c r="A350" s="138">
        <v>349</v>
      </c>
      <c r="B350" s="152" t="s">
        <v>850</v>
      </c>
      <c r="C350" s="151" t="s">
        <v>305</v>
      </c>
      <c r="D350" s="141">
        <v>4</v>
      </c>
      <c r="E350" s="142"/>
      <c r="F350" s="143">
        <v>0</v>
      </c>
      <c r="G350" s="144">
        <v>0</v>
      </c>
      <c r="H350" s="145">
        <v>0</v>
      </c>
      <c r="I350" s="146"/>
      <c r="J350" s="146"/>
      <c r="K350" s="136"/>
      <c r="L350" s="136"/>
      <c r="M350" s="136"/>
      <c r="N350" s="136"/>
      <c r="O350" s="136"/>
      <c r="P350" s="136"/>
      <c r="Q350" s="136"/>
      <c r="R350" s="136"/>
      <c r="S350" s="136"/>
      <c r="T350" s="136"/>
      <c r="U350" s="136"/>
    </row>
    <row r="351" spans="1:21">
      <c r="A351" s="138">
        <v>350</v>
      </c>
      <c r="B351" s="152" t="s">
        <v>851</v>
      </c>
      <c r="C351" s="151" t="s">
        <v>305</v>
      </c>
      <c r="D351" s="141">
        <v>4</v>
      </c>
      <c r="E351" s="142"/>
      <c r="F351" s="143">
        <v>0</v>
      </c>
      <c r="G351" s="144">
        <v>0</v>
      </c>
      <c r="H351" s="145">
        <v>0</v>
      </c>
      <c r="I351" s="146"/>
      <c r="J351" s="146"/>
      <c r="K351" s="136"/>
      <c r="L351" s="136"/>
      <c r="M351" s="136"/>
      <c r="N351" s="136"/>
      <c r="O351" s="136"/>
      <c r="P351" s="136"/>
      <c r="Q351" s="136"/>
      <c r="R351" s="136"/>
      <c r="S351" s="136"/>
      <c r="T351" s="136"/>
      <c r="U351" s="136"/>
    </row>
    <row r="352" spans="1:21">
      <c r="A352" s="138">
        <v>351</v>
      </c>
      <c r="B352" s="152" t="s">
        <v>852</v>
      </c>
      <c r="C352" s="151" t="s">
        <v>305</v>
      </c>
      <c r="D352" s="141">
        <v>4</v>
      </c>
      <c r="E352" s="142"/>
      <c r="F352" s="143">
        <v>0</v>
      </c>
      <c r="G352" s="144">
        <v>0</v>
      </c>
      <c r="H352" s="145">
        <v>0</v>
      </c>
      <c r="I352" s="146"/>
      <c r="J352" s="146"/>
      <c r="K352" s="136"/>
      <c r="L352" s="136"/>
      <c r="M352" s="136"/>
      <c r="N352" s="136"/>
      <c r="O352" s="136"/>
      <c r="P352" s="136"/>
      <c r="Q352" s="136"/>
      <c r="R352" s="136"/>
      <c r="S352" s="136"/>
      <c r="T352" s="136"/>
      <c r="U352" s="136"/>
    </row>
    <row r="353" spans="1:21">
      <c r="A353" s="138">
        <v>352</v>
      </c>
      <c r="B353" s="152" t="s">
        <v>853</v>
      </c>
      <c r="C353" s="151" t="s">
        <v>305</v>
      </c>
      <c r="D353" s="141">
        <v>4</v>
      </c>
      <c r="E353" s="142"/>
      <c r="F353" s="143">
        <v>0</v>
      </c>
      <c r="G353" s="144">
        <v>0</v>
      </c>
      <c r="H353" s="145">
        <v>0</v>
      </c>
      <c r="I353" s="146"/>
      <c r="J353" s="146"/>
      <c r="K353" s="136"/>
      <c r="L353" s="136"/>
      <c r="M353" s="136"/>
      <c r="N353" s="136"/>
      <c r="O353" s="136"/>
      <c r="P353" s="136"/>
      <c r="Q353" s="136"/>
      <c r="R353" s="136"/>
      <c r="S353" s="136"/>
      <c r="T353" s="136"/>
      <c r="U353" s="136"/>
    </row>
    <row r="354" spans="1:21">
      <c r="A354" s="138">
        <v>353</v>
      </c>
      <c r="B354" s="139" t="s">
        <v>271</v>
      </c>
      <c r="C354" s="140" t="s">
        <v>305</v>
      </c>
      <c r="D354" s="141">
        <v>24</v>
      </c>
      <c r="E354" s="142"/>
      <c r="F354" s="143">
        <v>0</v>
      </c>
      <c r="G354" s="144">
        <v>0</v>
      </c>
      <c r="H354" s="145">
        <v>0</v>
      </c>
      <c r="I354" s="146"/>
      <c r="J354" s="146"/>
      <c r="K354" s="136"/>
      <c r="L354" s="136"/>
      <c r="M354" s="136"/>
      <c r="N354" s="136"/>
      <c r="O354" s="136"/>
      <c r="P354" s="136"/>
      <c r="Q354" s="136"/>
      <c r="R354" s="136"/>
      <c r="S354" s="136"/>
      <c r="T354" s="136"/>
      <c r="U354" s="136"/>
    </row>
    <row r="355" spans="1:21">
      <c r="A355" s="138">
        <v>354</v>
      </c>
      <c r="B355" s="152" t="s">
        <v>854</v>
      </c>
      <c r="C355" s="151" t="s">
        <v>305</v>
      </c>
      <c r="D355" s="171">
        <v>30</v>
      </c>
      <c r="E355" s="142"/>
      <c r="F355" s="143">
        <v>0</v>
      </c>
      <c r="G355" s="144">
        <v>0</v>
      </c>
      <c r="H355" s="145">
        <v>0</v>
      </c>
      <c r="I355" s="146"/>
      <c r="J355" s="146"/>
      <c r="K355" s="136"/>
      <c r="L355" s="136"/>
      <c r="M355" s="136"/>
      <c r="N355" s="136"/>
      <c r="O355" s="136"/>
      <c r="P355" s="136"/>
      <c r="Q355" s="136"/>
      <c r="R355" s="136"/>
      <c r="S355" s="136"/>
      <c r="T355" s="136"/>
      <c r="U355" s="136"/>
    </row>
    <row r="356" spans="1:21">
      <c r="A356" s="138">
        <v>355</v>
      </c>
      <c r="B356" s="152" t="s">
        <v>855</v>
      </c>
      <c r="C356" s="151" t="s">
        <v>305</v>
      </c>
      <c r="D356" s="171">
        <v>30</v>
      </c>
      <c r="E356" s="142"/>
      <c r="F356" s="143">
        <v>0</v>
      </c>
      <c r="G356" s="144">
        <v>0</v>
      </c>
      <c r="H356" s="145">
        <v>0</v>
      </c>
      <c r="I356" s="146"/>
      <c r="J356" s="146"/>
      <c r="K356" s="136"/>
      <c r="L356" s="136"/>
      <c r="M356" s="136"/>
      <c r="N356" s="136"/>
      <c r="O356" s="136"/>
      <c r="P356" s="136"/>
      <c r="Q356" s="136"/>
      <c r="R356" s="136"/>
      <c r="S356" s="136"/>
      <c r="T356" s="136"/>
      <c r="U356" s="136"/>
    </row>
    <row r="357" spans="1:21">
      <c r="A357" s="138">
        <v>356</v>
      </c>
      <c r="B357" s="139" t="s">
        <v>272</v>
      </c>
      <c r="C357" s="140" t="s">
        <v>305</v>
      </c>
      <c r="D357" s="141">
        <v>100</v>
      </c>
      <c r="E357" s="142"/>
      <c r="F357" s="143">
        <v>0</v>
      </c>
      <c r="G357" s="144">
        <v>0</v>
      </c>
      <c r="H357" s="145">
        <v>0</v>
      </c>
      <c r="I357" s="146"/>
      <c r="J357" s="146"/>
      <c r="K357" s="136"/>
      <c r="L357" s="136"/>
      <c r="M357" s="136"/>
      <c r="N357" s="136"/>
      <c r="O357" s="136"/>
      <c r="P357" s="136"/>
      <c r="Q357" s="136"/>
      <c r="R357" s="136"/>
      <c r="S357" s="136"/>
      <c r="T357" s="136"/>
      <c r="U357" s="136"/>
    </row>
    <row r="358" spans="1:21">
      <c r="A358" s="138">
        <v>357</v>
      </c>
      <c r="B358" s="139" t="s">
        <v>273</v>
      </c>
      <c r="C358" s="140" t="s">
        <v>305</v>
      </c>
      <c r="D358" s="141">
        <v>100</v>
      </c>
      <c r="E358" s="142"/>
      <c r="F358" s="143">
        <v>0</v>
      </c>
      <c r="G358" s="144">
        <v>0</v>
      </c>
      <c r="H358" s="145">
        <v>0</v>
      </c>
      <c r="I358" s="146"/>
      <c r="J358" s="146"/>
      <c r="K358" s="136"/>
      <c r="L358" s="136"/>
      <c r="M358" s="136"/>
      <c r="N358" s="136"/>
      <c r="O358" s="136"/>
      <c r="P358" s="136"/>
      <c r="Q358" s="136"/>
      <c r="R358" s="136"/>
      <c r="S358" s="136"/>
      <c r="T358" s="136"/>
      <c r="U358" s="136"/>
    </row>
    <row r="359" spans="1:21">
      <c r="A359" s="138">
        <v>358</v>
      </c>
      <c r="B359" s="139" t="s">
        <v>274</v>
      </c>
      <c r="C359" s="140" t="s">
        <v>305</v>
      </c>
      <c r="D359" s="141">
        <v>20</v>
      </c>
      <c r="E359" s="142"/>
      <c r="F359" s="143">
        <v>0</v>
      </c>
      <c r="G359" s="144">
        <v>0</v>
      </c>
      <c r="H359" s="145">
        <v>0</v>
      </c>
      <c r="I359" s="146"/>
      <c r="J359" s="146"/>
      <c r="K359" s="136"/>
      <c r="L359" s="136"/>
      <c r="M359" s="136"/>
      <c r="N359" s="136"/>
      <c r="O359" s="136"/>
      <c r="P359" s="136"/>
      <c r="Q359" s="136"/>
      <c r="R359" s="136"/>
      <c r="S359" s="136"/>
      <c r="T359" s="136"/>
      <c r="U359" s="136"/>
    </row>
    <row r="360" spans="1:21">
      <c r="A360" s="138">
        <v>359</v>
      </c>
      <c r="B360" s="139" t="s">
        <v>275</v>
      </c>
      <c r="C360" s="140" t="s">
        <v>305</v>
      </c>
      <c r="D360" s="141">
        <v>20</v>
      </c>
      <c r="E360" s="142"/>
      <c r="F360" s="143">
        <v>0</v>
      </c>
      <c r="G360" s="144">
        <v>0</v>
      </c>
      <c r="H360" s="145">
        <v>0</v>
      </c>
      <c r="I360" s="146"/>
      <c r="J360" s="146"/>
      <c r="K360" s="136"/>
      <c r="L360" s="136"/>
      <c r="M360" s="136"/>
      <c r="N360" s="136"/>
      <c r="O360" s="136"/>
      <c r="P360" s="136"/>
      <c r="Q360" s="136"/>
      <c r="R360" s="136"/>
      <c r="S360" s="136"/>
      <c r="T360" s="136"/>
      <c r="U360" s="136"/>
    </row>
    <row r="361" spans="1:21">
      <c r="A361" s="138">
        <v>360</v>
      </c>
      <c r="B361" s="139" t="s">
        <v>276</v>
      </c>
      <c r="C361" s="140" t="s">
        <v>305</v>
      </c>
      <c r="D361" s="141">
        <v>4</v>
      </c>
      <c r="E361" s="142"/>
      <c r="F361" s="143">
        <v>0</v>
      </c>
      <c r="G361" s="144">
        <v>0</v>
      </c>
      <c r="H361" s="145">
        <v>0</v>
      </c>
      <c r="I361" s="146"/>
      <c r="J361" s="146"/>
      <c r="K361" s="136"/>
      <c r="L361" s="136"/>
      <c r="M361" s="136"/>
      <c r="N361" s="136"/>
      <c r="O361" s="136"/>
      <c r="P361" s="136"/>
      <c r="Q361" s="136"/>
      <c r="R361" s="136"/>
      <c r="S361" s="136"/>
      <c r="T361" s="136"/>
      <c r="U361" s="136"/>
    </row>
    <row r="362" spans="1:21">
      <c r="A362" s="138">
        <v>361</v>
      </c>
      <c r="B362" s="139" t="s">
        <v>277</v>
      </c>
      <c r="C362" s="140" t="s">
        <v>305</v>
      </c>
      <c r="D362" s="141">
        <v>12</v>
      </c>
      <c r="E362" s="142"/>
      <c r="F362" s="143">
        <v>0</v>
      </c>
      <c r="G362" s="144">
        <v>0</v>
      </c>
      <c r="H362" s="145">
        <v>0</v>
      </c>
      <c r="I362" s="146"/>
      <c r="J362" s="146"/>
      <c r="K362" s="136"/>
      <c r="L362" s="136"/>
      <c r="M362" s="136"/>
      <c r="N362" s="136"/>
      <c r="O362" s="136"/>
      <c r="P362" s="136"/>
      <c r="Q362" s="136"/>
      <c r="R362" s="136"/>
      <c r="S362" s="136"/>
      <c r="T362" s="136"/>
      <c r="U362" s="136"/>
    </row>
    <row r="363" spans="1:21">
      <c r="A363" s="138">
        <v>362</v>
      </c>
      <c r="B363" s="152" t="s">
        <v>856</v>
      </c>
      <c r="C363" s="151" t="s">
        <v>305</v>
      </c>
      <c r="D363" s="141">
        <v>4</v>
      </c>
      <c r="E363" s="142"/>
      <c r="F363" s="143">
        <v>0</v>
      </c>
      <c r="G363" s="144">
        <v>0</v>
      </c>
      <c r="H363" s="145">
        <v>0</v>
      </c>
      <c r="I363" s="146"/>
      <c r="J363" s="146"/>
      <c r="K363" s="136"/>
      <c r="L363" s="136"/>
      <c r="M363" s="136"/>
      <c r="N363" s="136"/>
      <c r="O363" s="136"/>
      <c r="P363" s="136"/>
      <c r="Q363" s="136"/>
      <c r="R363" s="136"/>
      <c r="S363" s="136"/>
      <c r="T363" s="136"/>
      <c r="U363" s="136"/>
    </row>
    <row r="364" spans="1:21">
      <c r="A364" s="138">
        <v>363</v>
      </c>
      <c r="B364" s="139" t="s">
        <v>278</v>
      </c>
      <c r="C364" s="140" t="s">
        <v>305</v>
      </c>
      <c r="D364" s="141">
        <v>16</v>
      </c>
      <c r="E364" s="142"/>
      <c r="F364" s="143">
        <v>0</v>
      </c>
      <c r="G364" s="144">
        <v>0</v>
      </c>
      <c r="H364" s="145">
        <v>0</v>
      </c>
      <c r="I364" s="146"/>
      <c r="J364" s="146"/>
      <c r="K364" s="136"/>
      <c r="L364" s="136"/>
      <c r="M364" s="136"/>
      <c r="N364" s="136"/>
      <c r="O364" s="136"/>
      <c r="P364" s="136"/>
      <c r="Q364" s="136"/>
      <c r="R364" s="136"/>
      <c r="S364" s="136"/>
      <c r="T364" s="136"/>
      <c r="U364" s="136"/>
    </row>
    <row r="365" spans="1:21">
      <c r="A365" s="138">
        <v>364</v>
      </c>
      <c r="B365" s="152" t="s">
        <v>857</v>
      </c>
      <c r="C365" s="151" t="s">
        <v>305</v>
      </c>
      <c r="D365" s="141">
        <v>4</v>
      </c>
      <c r="E365" s="142"/>
      <c r="F365" s="143">
        <v>0</v>
      </c>
      <c r="G365" s="144">
        <v>0</v>
      </c>
      <c r="H365" s="145">
        <v>0</v>
      </c>
      <c r="I365" s="146"/>
      <c r="J365" s="146"/>
      <c r="K365" s="136"/>
      <c r="L365" s="136"/>
      <c r="M365" s="136"/>
      <c r="N365" s="136"/>
      <c r="O365" s="136"/>
      <c r="P365" s="136"/>
      <c r="Q365" s="136"/>
      <c r="R365" s="136"/>
      <c r="S365" s="136"/>
      <c r="T365" s="136"/>
      <c r="U365" s="136"/>
    </row>
    <row r="366" spans="1:21">
      <c r="A366" s="138">
        <v>365</v>
      </c>
      <c r="B366" s="152" t="s">
        <v>858</v>
      </c>
      <c r="C366" s="151" t="s">
        <v>305</v>
      </c>
      <c r="D366" s="141">
        <v>4</v>
      </c>
      <c r="E366" s="142"/>
      <c r="F366" s="143">
        <v>0</v>
      </c>
      <c r="G366" s="144">
        <v>0</v>
      </c>
      <c r="H366" s="145">
        <v>0</v>
      </c>
      <c r="I366" s="146"/>
      <c r="J366" s="146"/>
      <c r="K366" s="136"/>
      <c r="L366" s="136"/>
      <c r="M366" s="136"/>
      <c r="N366" s="136"/>
      <c r="O366" s="136"/>
      <c r="P366" s="136"/>
      <c r="Q366" s="136"/>
      <c r="R366" s="136"/>
      <c r="S366" s="136"/>
      <c r="T366" s="136"/>
      <c r="U366" s="136"/>
    </row>
    <row r="367" spans="1:21">
      <c r="A367" s="138">
        <v>366</v>
      </c>
      <c r="B367" s="139" t="s">
        <v>279</v>
      </c>
      <c r="C367" s="140" t="s">
        <v>305</v>
      </c>
      <c r="D367" s="141">
        <v>20</v>
      </c>
      <c r="E367" s="142"/>
      <c r="F367" s="143">
        <v>0</v>
      </c>
      <c r="G367" s="144">
        <v>0</v>
      </c>
      <c r="H367" s="145">
        <v>0</v>
      </c>
      <c r="I367" s="146"/>
      <c r="J367" s="146"/>
      <c r="K367" s="136"/>
      <c r="L367" s="136"/>
      <c r="M367" s="136"/>
      <c r="N367" s="136"/>
      <c r="O367" s="136"/>
      <c r="P367" s="136"/>
      <c r="Q367" s="136"/>
      <c r="R367" s="136"/>
      <c r="S367" s="136"/>
      <c r="T367" s="136"/>
      <c r="U367" s="136"/>
    </row>
    <row r="368" spans="1:21">
      <c r="A368" s="138">
        <v>367</v>
      </c>
      <c r="B368" s="152" t="s">
        <v>859</v>
      </c>
      <c r="C368" s="151" t="s">
        <v>305</v>
      </c>
      <c r="D368" s="141">
        <v>4</v>
      </c>
      <c r="E368" s="142"/>
      <c r="F368" s="143">
        <v>0</v>
      </c>
      <c r="G368" s="144">
        <v>0</v>
      </c>
      <c r="H368" s="145">
        <v>0</v>
      </c>
      <c r="I368" s="146"/>
      <c r="J368" s="146"/>
      <c r="K368" s="136"/>
      <c r="L368" s="136"/>
      <c r="M368" s="136"/>
      <c r="N368" s="136"/>
      <c r="O368" s="136"/>
      <c r="P368" s="136"/>
      <c r="Q368" s="136"/>
      <c r="R368" s="136"/>
      <c r="S368" s="136"/>
      <c r="T368" s="136"/>
      <c r="U368" s="136"/>
    </row>
    <row r="369" spans="1:21">
      <c r="A369" s="138">
        <v>368</v>
      </c>
      <c r="B369" s="139" t="s">
        <v>280</v>
      </c>
      <c r="C369" s="140" t="s">
        <v>305</v>
      </c>
      <c r="D369" s="141">
        <v>20</v>
      </c>
      <c r="E369" s="142"/>
      <c r="F369" s="143">
        <v>0</v>
      </c>
      <c r="G369" s="144">
        <v>0</v>
      </c>
      <c r="H369" s="145">
        <v>0</v>
      </c>
      <c r="I369" s="146"/>
      <c r="J369" s="146"/>
      <c r="K369" s="136"/>
      <c r="L369" s="136"/>
      <c r="M369" s="136"/>
      <c r="N369" s="136"/>
      <c r="O369" s="136"/>
      <c r="P369" s="136"/>
      <c r="Q369" s="136"/>
      <c r="R369" s="136"/>
      <c r="S369" s="136"/>
      <c r="T369" s="136"/>
      <c r="U369" s="136"/>
    </row>
    <row r="370" spans="1:21">
      <c r="A370" s="138">
        <v>369</v>
      </c>
      <c r="B370" s="139" t="s">
        <v>281</v>
      </c>
      <c r="C370" s="140" t="s">
        <v>305</v>
      </c>
      <c r="D370" s="141">
        <v>20</v>
      </c>
      <c r="E370" s="142"/>
      <c r="F370" s="143">
        <v>0</v>
      </c>
      <c r="G370" s="144">
        <v>0</v>
      </c>
      <c r="H370" s="145">
        <v>0</v>
      </c>
      <c r="I370" s="146"/>
      <c r="J370" s="146"/>
      <c r="K370" s="136"/>
      <c r="L370" s="136"/>
      <c r="M370" s="136"/>
      <c r="N370" s="136"/>
      <c r="O370" s="136"/>
      <c r="P370" s="136"/>
      <c r="Q370" s="136"/>
      <c r="R370" s="136"/>
      <c r="S370" s="136"/>
      <c r="T370" s="136"/>
      <c r="U370" s="136"/>
    </row>
    <row r="371" spans="1:21">
      <c r="A371" s="138">
        <v>370</v>
      </c>
      <c r="B371" s="152" t="s">
        <v>860</v>
      </c>
      <c r="C371" s="151" t="s">
        <v>305</v>
      </c>
      <c r="D371" s="141">
        <v>4</v>
      </c>
      <c r="E371" s="142"/>
      <c r="F371" s="143">
        <v>0</v>
      </c>
      <c r="G371" s="144">
        <v>0</v>
      </c>
      <c r="H371" s="145">
        <v>0</v>
      </c>
      <c r="I371" s="146"/>
      <c r="J371" s="146"/>
      <c r="K371" s="136"/>
      <c r="L371" s="136"/>
      <c r="M371" s="136"/>
      <c r="N371" s="136"/>
      <c r="O371" s="136"/>
      <c r="P371" s="136"/>
      <c r="Q371" s="136"/>
      <c r="R371" s="136"/>
      <c r="S371" s="136"/>
      <c r="T371" s="136"/>
      <c r="U371" s="136"/>
    </row>
    <row r="372" spans="1:21">
      <c r="A372" s="138">
        <v>371</v>
      </c>
      <c r="B372" s="139" t="s">
        <v>282</v>
      </c>
      <c r="C372" s="140" t="s">
        <v>305</v>
      </c>
      <c r="D372" s="141">
        <v>20</v>
      </c>
      <c r="E372" s="142"/>
      <c r="F372" s="143">
        <v>0</v>
      </c>
      <c r="G372" s="144">
        <v>0</v>
      </c>
      <c r="H372" s="145">
        <v>0</v>
      </c>
      <c r="I372" s="146"/>
      <c r="J372" s="146"/>
      <c r="K372" s="136"/>
      <c r="L372" s="136"/>
      <c r="M372" s="136"/>
      <c r="N372" s="136"/>
      <c r="O372" s="136"/>
      <c r="P372" s="136"/>
      <c r="Q372" s="136"/>
      <c r="R372" s="136"/>
      <c r="S372" s="136"/>
      <c r="T372" s="136"/>
      <c r="U372" s="136"/>
    </row>
    <row r="373" spans="1:21">
      <c r="A373" s="138">
        <v>372</v>
      </c>
      <c r="B373" s="152" t="s">
        <v>861</v>
      </c>
      <c r="C373" s="151" t="s">
        <v>305</v>
      </c>
      <c r="D373" s="141">
        <v>4</v>
      </c>
      <c r="E373" s="142"/>
      <c r="F373" s="143">
        <v>0</v>
      </c>
      <c r="G373" s="144">
        <v>0</v>
      </c>
      <c r="H373" s="145">
        <v>0</v>
      </c>
      <c r="I373" s="146"/>
      <c r="J373" s="146"/>
      <c r="K373" s="136"/>
      <c r="L373" s="136"/>
      <c r="M373" s="136"/>
      <c r="N373" s="136"/>
      <c r="O373" s="136"/>
      <c r="P373" s="136"/>
      <c r="Q373" s="136"/>
      <c r="R373" s="136"/>
      <c r="S373" s="136"/>
      <c r="T373" s="136"/>
      <c r="U373" s="136"/>
    </row>
    <row r="374" spans="1:21">
      <c r="A374" s="138">
        <v>373</v>
      </c>
      <c r="B374" s="152" t="s">
        <v>862</v>
      </c>
      <c r="C374" s="151" t="s">
        <v>305</v>
      </c>
      <c r="D374" s="141">
        <v>4</v>
      </c>
      <c r="E374" s="142"/>
      <c r="F374" s="143">
        <v>0</v>
      </c>
      <c r="G374" s="144">
        <v>0</v>
      </c>
      <c r="H374" s="145">
        <v>0</v>
      </c>
      <c r="I374" s="146"/>
      <c r="J374" s="146"/>
      <c r="K374" s="136"/>
      <c r="L374" s="136"/>
      <c r="M374" s="136"/>
      <c r="N374" s="136"/>
      <c r="O374" s="136"/>
      <c r="P374" s="136"/>
      <c r="Q374" s="136"/>
      <c r="R374" s="136"/>
      <c r="S374" s="136"/>
      <c r="T374" s="136"/>
      <c r="U374" s="136"/>
    </row>
    <row r="375" spans="1:21">
      <c r="A375" s="138">
        <v>374</v>
      </c>
      <c r="B375" s="152" t="s">
        <v>863</v>
      </c>
      <c r="C375" s="151" t="s">
        <v>305</v>
      </c>
      <c r="D375" s="141">
        <v>4</v>
      </c>
      <c r="E375" s="142"/>
      <c r="F375" s="143">
        <v>0</v>
      </c>
      <c r="G375" s="144">
        <v>0</v>
      </c>
      <c r="H375" s="145">
        <v>0</v>
      </c>
      <c r="I375" s="146"/>
      <c r="J375" s="146"/>
      <c r="K375" s="136"/>
      <c r="L375" s="136"/>
      <c r="M375" s="136"/>
      <c r="N375" s="136"/>
      <c r="O375" s="136"/>
      <c r="P375" s="136"/>
      <c r="Q375" s="136"/>
      <c r="R375" s="136"/>
      <c r="S375" s="136"/>
      <c r="T375" s="136"/>
      <c r="U375" s="136"/>
    </row>
    <row r="376" spans="1:21">
      <c r="A376" s="138">
        <v>375</v>
      </c>
      <c r="B376" s="152" t="s">
        <v>864</v>
      </c>
      <c r="C376" s="151" t="s">
        <v>305</v>
      </c>
      <c r="D376" s="141">
        <v>4</v>
      </c>
      <c r="E376" s="142"/>
      <c r="F376" s="143">
        <v>0</v>
      </c>
      <c r="G376" s="144">
        <v>0</v>
      </c>
      <c r="H376" s="145">
        <v>0</v>
      </c>
      <c r="I376" s="146"/>
      <c r="J376" s="146"/>
      <c r="K376" s="136"/>
      <c r="L376" s="136"/>
      <c r="M376" s="136"/>
      <c r="N376" s="136"/>
      <c r="O376" s="136"/>
      <c r="P376" s="136"/>
      <c r="Q376" s="136"/>
      <c r="R376" s="136"/>
      <c r="S376" s="136"/>
      <c r="T376" s="136"/>
      <c r="U376" s="136"/>
    </row>
    <row r="377" spans="1:21">
      <c r="A377" s="138">
        <v>376</v>
      </c>
      <c r="B377" s="139" t="s">
        <v>283</v>
      </c>
      <c r="C377" s="140" t="s">
        <v>305</v>
      </c>
      <c r="D377" s="141">
        <v>1200</v>
      </c>
      <c r="E377" s="142"/>
      <c r="F377" s="143">
        <v>0</v>
      </c>
      <c r="G377" s="144">
        <v>0</v>
      </c>
      <c r="H377" s="145">
        <v>0</v>
      </c>
      <c r="I377" s="146"/>
      <c r="J377" s="146"/>
      <c r="K377" s="136"/>
      <c r="L377" s="136"/>
      <c r="M377" s="136"/>
      <c r="N377" s="136"/>
      <c r="O377" s="136"/>
      <c r="P377" s="136"/>
      <c r="Q377" s="136"/>
      <c r="R377" s="136"/>
      <c r="S377" s="136"/>
      <c r="T377" s="136"/>
      <c r="U377" s="136"/>
    </row>
    <row r="378" spans="1:21">
      <c r="A378" s="138">
        <v>377</v>
      </c>
      <c r="B378" s="139" t="s">
        <v>284</v>
      </c>
      <c r="C378" s="140" t="s">
        <v>305</v>
      </c>
      <c r="D378" s="141">
        <v>1600</v>
      </c>
      <c r="E378" s="142"/>
      <c r="F378" s="143">
        <v>0</v>
      </c>
      <c r="G378" s="144">
        <v>0</v>
      </c>
      <c r="H378" s="145">
        <v>0</v>
      </c>
      <c r="I378" s="146"/>
      <c r="J378" s="146"/>
      <c r="K378" s="136"/>
      <c r="L378" s="136"/>
      <c r="M378" s="136"/>
      <c r="N378" s="136"/>
      <c r="O378" s="136"/>
      <c r="P378" s="136"/>
      <c r="Q378" s="136"/>
      <c r="R378" s="136"/>
      <c r="S378" s="136"/>
      <c r="T378" s="136"/>
      <c r="U378" s="136"/>
    </row>
    <row r="379" spans="1:21">
      <c r="A379" s="138">
        <v>378</v>
      </c>
      <c r="B379" s="139" t="s">
        <v>285</v>
      </c>
      <c r="C379" s="140" t="s">
        <v>305</v>
      </c>
      <c r="D379" s="141">
        <v>800</v>
      </c>
      <c r="E379" s="142"/>
      <c r="F379" s="143">
        <v>0</v>
      </c>
      <c r="G379" s="144">
        <v>0</v>
      </c>
      <c r="H379" s="145">
        <v>0</v>
      </c>
      <c r="I379" s="146"/>
      <c r="J379" s="146"/>
      <c r="K379" s="136"/>
      <c r="L379" s="136"/>
      <c r="M379" s="136"/>
      <c r="N379" s="136"/>
      <c r="O379" s="136"/>
      <c r="P379" s="136"/>
      <c r="Q379" s="136"/>
      <c r="R379" s="136"/>
      <c r="S379" s="136"/>
      <c r="T379" s="136"/>
      <c r="U379" s="136"/>
    </row>
    <row r="380" spans="1:21">
      <c r="A380" s="138">
        <v>379</v>
      </c>
      <c r="B380" s="139" t="s">
        <v>286</v>
      </c>
      <c r="C380" s="140" t="s">
        <v>305</v>
      </c>
      <c r="D380" s="141">
        <v>288</v>
      </c>
      <c r="E380" s="142">
        <v>4875</v>
      </c>
      <c r="F380" s="143">
        <v>0</v>
      </c>
      <c r="G380" s="144">
        <v>4875</v>
      </c>
      <c r="H380" s="145">
        <v>1404000</v>
      </c>
      <c r="I380" s="146" t="s">
        <v>467</v>
      </c>
      <c r="J380" s="146" t="s">
        <v>468</v>
      </c>
      <c r="K380" s="136"/>
      <c r="L380" s="136"/>
      <c r="M380" s="136"/>
      <c r="N380" s="136"/>
      <c r="O380" s="136"/>
      <c r="P380" s="136"/>
      <c r="Q380" s="136"/>
      <c r="R380" s="136"/>
      <c r="S380" s="136"/>
      <c r="T380" s="136"/>
      <c r="U380" s="136"/>
    </row>
    <row r="381" spans="1:21">
      <c r="A381" s="138">
        <v>380</v>
      </c>
      <c r="B381" s="139" t="s">
        <v>287</v>
      </c>
      <c r="C381" s="140" t="s">
        <v>305</v>
      </c>
      <c r="D381" s="141">
        <v>288</v>
      </c>
      <c r="E381" s="142">
        <v>5687</v>
      </c>
      <c r="F381" s="143">
        <v>0</v>
      </c>
      <c r="G381" s="144">
        <v>5687</v>
      </c>
      <c r="H381" s="145">
        <v>1637856</v>
      </c>
      <c r="I381" s="146" t="s">
        <v>467</v>
      </c>
      <c r="J381" s="146" t="s">
        <v>468</v>
      </c>
      <c r="K381" s="136"/>
      <c r="L381" s="136"/>
      <c r="M381" s="136"/>
      <c r="N381" s="136"/>
      <c r="O381" s="136"/>
      <c r="P381" s="136"/>
      <c r="Q381" s="136"/>
      <c r="R381" s="136"/>
      <c r="S381" s="136"/>
      <c r="T381" s="136"/>
      <c r="U381" s="136"/>
    </row>
    <row r="382" spans="1:21">
      <c r="A382" s="138">
        <v>381</v>
      </c>
      <c r="B382" s="139" t="s">
        <v>288</v>
      </c>
      <c r="C382" s="140" t="s">
        <v>305</v>
      </c>
      <c r="D382" s="141">
        <v>288</v>
      </c>
      <c r="E382" s="142">
        <v>6750</v>
      </c>
      <c r="F382" s="143">
        <v>0</v>
      </c>
      <c r="G382" s="144">
        <v>6750</v>
      </c>
      <c r="H382" s="145">
        <v>1944000</v>
      </c>
      <c r="I382" s="146" t="s">
        <v>467</v>
      </c>
      <c r="J382" s="146" t="s">
        <v>468</v>
      </c>
      <c r="K382" s="136"/>
      <c r="L382" s="136"/>
      <c r="M382" s="136"/>
      <c r="N382" s="136"/>
      <c r="O382" s="136"/>
      <c r="P382" s="136"/>
      <c r="Q382" s="136"/>
      <c r="R382" s="136"/>
      <c r="S382" s="136"/>
      <c r="T382" s="136"/>
      <c r="U382" s="136"/>
    </row>
    <row r="383" spans="1:21">
      <c r="A383" s="138">
        <v>382</v>
      </c>
      <c r="B383" s="139" t="s">
        <v>289</v>
      </c>
      <c r="C383" s="140" t="s">
        <v>305</v>
      </c>
      <c r="D383" s="141">
        <v>1600</v>
      </c>
      <c r="E383" s="142"/>
      <c r="F383" s="143">
        <v>0</v>
      </c>
      <c r="G383" s="144">
        <v>0</v>
      </c>
      <c r="H383" s="145">
        <v>0</v>
      </c>
      <c r="I383" s="146"/>
      <c r="J383" s="146"/>
      <c r="K383" s="136"/>
      <c r="L383" s="136"/>
      <c r="M383" s="136"/>
      <c r="N383" s="136"/>
      <c r="O383" s="136"/>
      <c r="P383" s="136"/>
      <c r="Q383" s="136"/>
      <c r="R383" s="136"/>
      <c r="S383" s="136"/>
      <c r="T383" s="136"/>
      <c r="U383" s="136"/>
    </row>
    <row r="384" spans="1:21">
      <c r="A384" s="138">
        <v>383</v>
      </c>
      <c r="B384" s="139" t="s">
        <v>290</v>
      </c>
      <c r="C384" s="140" t="s">
        <v>305</v>
      </c>
      <c r="D384" s="141">
        <v>1600</v>
      </c>
      <c r="E384" s="142"/>
      <c r="F384" s="143">
        <v>0</v>
      </c>
      <c r="G384" s="144">
        <v>0</v>
      </c>
      <c r="H384" s="145">
        <v>0</v>
      </c>
      <c r="I384" s="146"/>
      <c r="J384" s="146"/>
      <c r="K384" s="136"/>
      <c r="L384" s="136"/>
      <c r="M384" s="136"/>
      <c r="N384" s="136"/>
      <c r="O384" s="136"/>
      <c r="P384" s="136"/>
      <c r="Q384" s="136"/>
      <c r="R384" s="136"/>
      <c r="S384" s="136"/>
      <c r="T384" s="136"/>
      <c r="U384" s="136"/>
    </row>
    <row r="385" spans="1:21">
      <c r="A385" s="138">
        <v>384</v>
      </c>
      <c r="B385" s="139" t="s">
        <v>291</v>
      </c>
      <c r="C385" s="140" t="s">
        <v>305</v>
      </c>
      <c r="D385" s="141">
        <v>1600</v>
      </c>
      <c r="E385" s="142"/>
      <c r="F385" s="143">
        <v>0</v>
      </c>
      <c r="G385" s="144">
        <v>0</v>
      </c>
      <c r="H385" s="145">
        <v>0</v>
      </c>
      <c r="I385" s="146"/>
      <c r="J385" s="146"/>
      <c r="K385" s="136"/>
      <c r="L385" s="136"/>
      <c r="M385" s="136"/>
      <c r="N385" s="136"/>
      <c r="O385" s="136"/>
      <c r="P385" s="136"/>
      <c r="Q385" s="136"/>
      <c r="R385" s="136"/>
      <c r="S385" s="136"/>
      <c r="T385" s="136"/>
      <c r="U385" s="136"/>
    </row>
    <row r="386" spans="1:21">
      <c r="A386" s="138">
        <v>385</v>
      </c>
      <c r="B386" s="139" t="s">
        <v>294</v>
      </c>
      <c r="C386" s="140" t="s">
        <v>305</v>
      </c>
      <c r="D386" s="141">
        <v>288</v>
      </c>
      <c r="E386" s="142"/>
      <c r="F386" s="143">
        <v>0</v>
      </c>
      <c r="G386" s="144">
        <v>0</v>
      </c>
      <c r="H386" s="145">
        <v>0</v>
      </c>
      <c r="I386" s="146"/>
      <c r="J386" s="146"/>
      <c r="K386" s="136"/>
      <c r="L386" s="136"/>
      <c r="M386" s="136"/>
      <c r="N386" s="136"/>
      <c r="O386" s="136"/>
      <c r="P386" s="136"/>
      <c r="Q386" s="136"/>
      <c r="R386" s="136"/>
      <c r="S386" s="136"/>
      <c r="T386" s="136"/>
      <c r="U386" s="136"/>
    </row>
    <row r="387" spans="1:21">
      <c r="A387" s="138">
        <v>386</v>
      </c>
      <c r="B387" s="139" t="s">
        <v>295</v>
      </c>
      <c r="C387" s="140" t="s">
        <v>305</v>
      </c>
      <c r="D387" s="141">
        <v>96</v>
      </c>
      <c r="E387" s="142"/>
      <c r="F387" s="143">
        <v>0</v>
      </c>
      <c r="G387" s="144">
        <v>0</v>
      </c>
      <c r="H387" s="145">
        <v>0</v>
      </c>
      <c r="I387" s="146"/>
      <c r="J387" s="146"/>
      <c r="K387" s="136"/>
      <c r="L387" s="136"/>
      <c r="M387" s="136"/>
      <c r="N387" s="136"/>
      <c r="O387" s="136"/>
      <c r="P387" s="136"/>
      <c r="Q387" s="136"/>
      <c r="R387" s="136"/>
      <c r="S387" s="136"/>
      <c r="T387" s="136"/>
      <c r="U387" s="136"/>
    </row>
    <row r="388" spans="1:21">
      <c r="A388" s="138">
        <v>387</v>
      </c>
      <c r="B388" s="139" t="s">
        <v>297</v>
      </c>
      <c r="C388" s="140" t="s">
        <v>305</v>
      </c>
      <c r="D388" s="141">
        <v>288</v>
      </c>
      <c r="E388" s="142"/>
      <c r="F388" s="143">
        <v>0</v>
      </c>
      <c r="G388" s="144">
        <v>0</v>
      </c>
      <c r="H388" s="145">
        <v>0</v>
      </c>
      <c r="I388" s="146"/>
      <c r="J388" s="146"/>
      <c r="K388" s="136"/>
      <c r="L388" s="136"/>
      <c r="M388" s="136"/>
      <c r="N388" s="136"/>
      <c r="O388" s="136"/>
      <c r="P388" s="136"/>
      <c r="Q388" s="136"/>
      <c r="R388" s="136"/>
      <c r="S388" s="136"/>
      <c r="T388" s="136"/>
      <c r="U388" s="136"/>
    </row>
    <row r="389" spans="1:21">
      <c r="A389" s="138">
        <v>388</v>
      </c>
      <c r="B389" s="139" t="s">
        <v>299</v>
      </c>
      <c r="C389" s="140" t="s">
        <v>305</v>
      </c>
      <c r="D389" s="141">
        <v>48</v>
      </c>
      <c r="E389" s="142"/>
      <c r="F389" s="143">
        <v>0</v>
      </c>
      <c r="G389" s="144">
        <v>0</v>
      </c>
      <c r="H389" s="145">
        <v>0</v>
      </c>
      <c r="I389" s="146"/>
      <c r="J389" s="146"/>
      <c r="K389" s="136"/>
      <c r="L389" s="136"/>
      <c r="M389" s="136"/>
      <c r="N389" s="136"/>
      <c r="O389" s="136"/>
      <c r="P389" s="136"/>
      <c r="Q389" s="136"/>
      <c r="R389" s="136"/>
      <c r="S389" s="136"/>
      <c r="T389" s="136"/>
      <c r="U389" s="136"/>
    </row>
    <row r="390" spans="1:21">
      <c r="A390" s="138">
        <v>389</v>
      </c>
      <c r="B390" s="139" t="s">
        <v>293</v>
      </c>
      <c r="C390" s="140" t="s">
        <v>305</v>
      </c>
      <c r="D390" s="141">
        <v>240</v>
      </c>
      <c r="E390" s="142"/>
      <c r="F390" s="143">
        <v>0</v>
      </c>
      <c r="G390" s="144">
        <v>0</v>
      </c>
      <c r="H390" s="145">
        <v>0</v>
      </c>
      <c r="I390" s="146"/>
      <c r="J390" s="146"/>
      <c r="K390" s="136"/>
      <c r="L390" s="136"/>
      <c r="M390" s="136"/>
      <c r="N390" s="136"/>
      <c r="O390" s="136"/>
      <c r="P390" s="136"/>
      <c r="Q390" s="136"/>
      <c r="R390" s="136"/>
      <c r="S390" s="136"/>
      <c r="T390" s="136"/>
      <c r="U390" s="136"/>
    </row>
    <row r="391" spans="1:21">
      <c r="A391" s="138">
        <v>390</v>
      </c>
      <c r="B391" s="139" t="s">
        <v>296</v>
      </c>
      <c r="C391" s="140" t="s">
        <v>305</v>
      </c>
      <c r="D391" s="141">
        <v>240</v>
      </c>
      <c r="E391" s="142"/>
      <c r="F391" s="143">
        <v>0</v>
      </c>
      <c r="G391" s="144">
        <v>0</v>
      </c>
      <c r="H391" s="145">
        <v>0</v>
      </c>
      <c r="I391" s="146"/>
      <c r="J391" s="146"/>
      <c r="K391" s="136"/>
      <c r="L391" s="136"/>
      <c r="M391" s="136"/>
      <c r="N391" s="136"/>
      <c r="O391" s="136"/>
      <c r="P391" s="136"/>
      <c r="Q391" s="136"/>
      <c r="R391" s="136"/>
      <c r="S391" s="136"/>
      <c r="T391" s="136"/>
      <c r="U391" s="136"/>
    </row>
    <row r="392" spans="1:21">
      <c r="A392" s="138">
        <v>391</v>
      </c>
      <c r="B392" s="152" t="s">
        <v>865</v>
      </c>
      <c r="C392" s="151" t="s">
        <v>305</v>
      </c>
      <c r="D392" s="141">
        <v>48</v>
      </c>
      <c r="E392" s="142"/>
      <c r="F392" s="143">
        <v>0</v>
      </c>
      <c r="G392" s="144">
        <v>0</v>
      </c>
      <c r="H392" s="145">
        <v>0</v>
      </c>
      <c r="I392" s="146"/>
      <c r="J392" s="146"/>
      <c r="K392" s="136"/>
      <c r="L392" s="136"/>
      <c r="M392" s="136"/>
      <c r="N392" s="136"/>
      <c r="O392" s="136"/>
      <c r="P392" s="136"/>
      <c r="Q392" s="136"/>
      <c r="R392" s="136"/>
      <c r="S392" s="136"/>
      <c r="T392" s="136"/>
      <c r="U392" s="136"/>
    </row>
    <row r="393" spans="1:21">
      <c r="A393" s="138">
        <v>392</v>
      </c>
      <c r="B393" s="139" t="s">
        <v>298</v>
      </c>
      <c r="C393" s="140" t="s">
        <v>305</v>
      </c>
      <c r="D393" s="141">
        <v>96</v>
      </c>
      <c r="E393" s="142"/>
      <c r="F393" s="143">
        <v>0</v>
      </c>
      <c r="G393" s="144">
        <v>0</v>
      </c>
      <c r="H393" s="145">
        <v>0</v>
      </c>
      <c r="I393" s="146"/>
      <c r="J393" s="146"/>
      <c r="K393" s="136"/>
      <c r="L393" s="136"/>
      <c r="M393" s="136"/>
      <c r="N393" s="136"/>
      <c r="O393" s="136"/>
      <c r="P393" s="136"/>
      <c r="Q393" s="136"/>
      <c r="R393" s="136"/>
      <c r="S393" s="136"/>
      <c r="T393" s="136"/>
      <c r="U393" s="136"/>
    </row>
    <row r="394" spans="1:21">
      <c r="A394" s="138">
        <v>393</v>
      </c>
      <c r="B394" s="152" t="s">
        <v>866</v>
      </c>
      <c r="C394" s="151" t="s">
        <v>305</v>
      </c>
      <c r="D394" s="141">
        <v>48</v>
      </c>
      <c r="E394" s="142"/>
      <c r="F394" s="143">
        <v>0</v>
      </c>
      <c r="G394" s="144">
        <v>0</v>
      </c>
      <c r="H394" s="145">
        <v>0</v>
      </c>
      <c r="I394" s="146"/>
      <c r="J394" s="146"/>
      <c r="K394" s="136"/>
      <c r="L394" s="136"/>
      <c r="M394" s="136"/>
      <c r="N394" s="136"/>
      <c r="O394" s="136"/>
      <c r="P394" s="136"/>
      <c r="Q394" s="136"/>
      <c r="R394" s="136"/>
      <c r="S394" s="136"/>
      <c r="T394" s="136"/>
      <c r="U394" s="136"/>
    </row>
    <row r="395" spans="1:21">
      <c r="A395" s="138">
        <v>394</v>
      </c>
      <c r="B395" s="139" t="s">
        <v>300</v>
      </c>
      <c r="C395" s="140" t="s">
        <v>305</v>
      </c>
      <c r="D395" s="141">
        <v>80</v>
      </c>
      <c r="E395" s="142"/>
      <c r="F395" s="143">
        <v>0</v>
      </c>
      <c r="G395" s="144">
        <v>0</v>
      </c>
      <c r="H395" s="145">
        <v>0</v>
      </c>
      <c r="I395" s="146"/>
      <c r="J395" s="146"/>
      <c r="K395" s="136"/>
      <c r="L395" s="136"/>
      <c r="M395" s="136"/>
      <c r="N395" s="136"/>
      <c r="O395" s="136"/>
      <c r="P395" s="136"/>
      <c r="Q395" s="136"/>
      <c r="R395" s="136"/>
      <c r="S395" s="136"/>
      <c r="T395" s="136"/>
      <c r="U395" s="136"/>
    </row>
    <row r="396" spans="1:21">
      <c r="A396" s="138">
        <v>395</v>
      </c>
      <c r="B396" s="139" t="s">
        <v>301</v>
      </c>
      <c r="C396" s="151" t="s">
        <v>903</v>
      </c>
      <c r="D396" s="141">
        <v>2000</v>
      </c>
      <c r="E396" s="142"/>
      <c r="F396" s="143">
        <v>0</v>
      </c>
      <c r="G396" s="144">
        <v>0</v>
      </c>
      <c r="H396" s="145">
        <v>0</v>
      </c>
      <c r="I396" s="146"/>
      <c r="J396" s="146"/>
      <c r="K396" s="136"/>
      <c r="L396" s="136"/>
      <c r="M396" s="136"/>
      <c r="N396" s="136"/>
      <c r="O396" s="136"/>
      <c r="P396" s="136"/>
      <c r="Q396" s="136"/>
      <c r="R396" s="136"/>
      <c r="S396" s="136"/>
      <c r="T396" s="136"/>
      <c r="U396" s="136"/>
    </row>
    <row r="397" spans="1:21">
      <c r="A397" s="138">
        <v>396</v>
      </c>
      <c r="B397" s="139" t="s">
        <v>302</v>
      </c>
      <c r="C397" s="151" t="s">
        <v>903</v>
      </c>
      <c r="D397" s="141">
        <v>1800</v>
      </c>
      <c r="E397" s="142"/>
      <c r="F397" s="143">
        <v>0</v>
      </c>
      <c r="G397" s="144">
        <v>0</v>
      </c>
      <c r="H397" s="145">
        <v>0</v>
      </c>
      <c r="I397" s="146"/>
      <c r="J397" s="146"/>
      <c r="K397" s="136"/>
      <c r="L397" s="136"/>
      <c r="M397" s="136"/>
      <c r="N397" s="136"/>
      <c r="O397" s="136"/>
      <c r="P397" s="136"/>
      <c r="Q397" s="136"/>
      <c r="R397" s="136"/>
      <c r="S397" s="136"/>
      <c r="T397" s="136"/>
      <c r="U397" s="136"/>
    </row>
    <row r="398" spans="1:21" s="149" customFormat="1">
      <c r="A398" s="172">
        <v>397</v>
      </c>
      <c r="B398" s="152" t="s">
        <v>867</v>
      </c>
      <c r="C398" s="151" t="s">
        <v>904</v>
      </c>
      <c r="D398" s="141">
        <v>40</v>
      </c>
      <c r="E398" s="142"/>
      <c r="F398" s="143">
        <v>0</v>
      </c>
      <c r="G398" s="173">
        <v>0</v>
      </c>
      <c r="H398" s="174">
        <v>0</v>
      </c>
      <c r="I398" s="147"/>
      <c r="J398" s="147"/>
      <c r="K398" s="148"/>
      <c r="L398" s="148"/>
      <c r="M398" s="148"/>
      <c r="N398" s="148"/>
      <c r="O398" s="148"/>
      <c r="P398" s="148"/>
      <c r="Q398" s="148"/>
      <c r="R398" s="148"/>
      <c r="S398" s="148"/>
      <c r="T398" s="148"/>
      <c r="U398" s="148"/>
    </row>
    <row r="399" spans="1:21" s="149" customFormat="1">
      <c r="A399" s="172">
        <v>398</v>
      </c>
      <c r="B399" s="152" t="s">
        <v>868</v>
      </c>
      <c r="C399" s="151" t="s">
        <v>305</v>
      </c>
      <c r="D399" s="141">
        <v>40</v>
      </c>
      <c r="E399" s="142"/>
      <c r="F399" s="143">
        <v>0</v>
      </c>
      <c r="G399" s="173">
        <v>0</v>
      </c>
      <c r="H399" s="174">
        <v>0</v>
      </c>
      <c r="I399" s="147"/>
      <c r="J399" s="147"/>
      <c r="K399" s="148"/>
      <c r="L399" s="148"/>
      <c r="M399" s="148"/>
      <c r="N399" s="148"/>
      <c r="O399" s="148"/>
      <c r="P399" s="148"/>
      <c r="Q399" s="148"/>
      <c r="R399" s="148"/>
      <c r="S399" s="148"/>
      <c r="T399" s="148"/>
      <c r="U399" s="148"/>
    </row>
    <row r="400" spans="1:21" s="149" customFormat="1">
      <c r="A400" s="172">
        <v>399</v>
      </c>
      <c r="B400" s="152" t="s">
        <v>869</v>
      </c>
      <c r="C400" s="151" t="s">
        <v>305</v>
      </c>
      <c r="D400" s="141">
        <v>40</v>
      </c>
      <c r="E400" s="142"/>
      <c r="F400" s="143">
        <v>0</v>
      </c>
      <c r="G400" s="173">
        <v>0</v>
      </c>
      <c r="H400" s="174">
        <v>0</v>
      </c>
      <c r="I400" s="147"/>
      <c r="J400" s="147"/>
      <c r="K400" s="148"/>
      <c r="L400" s="148"/>
      <c r="M400" s="148"/>
      <c r="N400" s="148"/>
      <c r="O400" s="148"/>
      <c r="P400" s="148"/>
      <c r="Q400" s="148"/>
      <c r="R400" s="148"/>
      <c r="S400" s="148"/>
      <c r="T400" s="148"/>
      <c r="U400" s="148"/>
    </row>
    <row r="401" spans="1:21" s="149" customFormat="1">
      <c r="A401" s="172">
        <v>400</v>
      </c>
      <c r="B401" s="152" t="s">
        <v>870</v>
      </c>
      <c r="C401" s="151" t="s">
        <v>305</v>
      </c>
      <c r="D401" s="141">
        <v>40</v>
      </c>
      <c r="E401" s="142"/>
      <c r="F401" s="143">
        <v>0</v>
      </c>
      <c r="G401" s="173">
        <v>0</v>
      </c>
      <c r="H401" s="174">
        <v>0</v>
      </c>
      <c r="I401" s="147"/>
      <c r="J401" s="147"/>
      <c r="K401" s="148"/>
      <c r="L401" s="148"/>
      <c r="M401" s="148"/>
      <c r="N401" s="148"/>
      <c r="O401" s="148"/>
      <c r="P401" s="148"/>
      <c r="Q401" s="148"/>
      <c r="R401" s="148"/>
      <c r="S401" s="148"/>
      <c r="T401" s="148"/>
      <c r="U401" s="148"/>
    </row>
    <row r="402" spans="1:21" s="149" customFormat="1">
      <c r="A402" s="172">
        <v>401</v>
      </c>
      <c r="B402" s="152" t="s">
        <v>871</v>
      </c>
      <c r="C402" s="151" t="s">
        <v>305</v>
      </c>
      <c r="D402" s="141">
        <v>40</v>
      </c>
      <c r="E402" s="142"/>
      <c r="F402" s="143">
        <v>0</v>
      </c>
      <c r="G402" s="173">
        <v>0</v>
      </c>
      <c r="H402" s="174">
        <v>0</v>
      </c>
      <c r="I402" s="147"/>
      <c r="J402" s="147"/>
      <c r="K402" s="148"/>
      <c r="L402" s="148"/>
      <c r="M402" s="148"/>
      <c r="N402" s="148"/>
      <c r="O402" s="148"/>
      <c r="P402" s="148"/>
      <c r="Q402" s="148"/>
      <c r="R402" s="148"/>
      <c r="S402" s="148"/>
      <c r="T402" s="148"/>
      <c r="U402" s="148"/>
    </row>
    <row r="403" spans="1:21" s="149" customFormat="1">
      <c r="A403" s="172">
        <v>402</v>
      </c>
      <c r="B403" s="152" t="s">
        <v>872</v>
      </c>
      <c r="C403" s="151" t="s">
        <v>305</v>
      </c>
      <c r="D403" s="141">
        <v>24</v>
      </c>
      <c r="E403" s="142"/>
      <c r="F403" s="143">
        <v>0</v>
      </c>
      <c r="G403" s="173">
        <v>0</v>
      </c>
      <c r="H403" s="174">
        <v>0</v>
      </c>
      <c r="I403" s="147"/>
      <c r="J403" s="147"/>
      <c r="K403" s="148"/>
      <c r="L403" s="148"/>
      <c r="M403" s="148"/>
      <c r="N403" s="148"/>
      <c r="O403" s="148"/>
      <c r="P403" s="148"/>
      <c r="Q403" s="148"/>
      <c r="R403" s="148"/>
      <c r="S403" s="148"/>
      <c r="T403" s="148"/>
      <c r="U403" s="148"/>
    </row>
    <row r="404" spans="1:21" s="149" customFormat="1">
      <c r="A404" s="172">
        <v>403</v>
      </c>
      <c r="B404" s="152" t="s">
        <v>873</v>
      </c>
      <c r="C404" s="151" t="s">
        <v>305</v>
      </c>
      <c r="D404" s="141">
        <v>40</v>
      </c>
      <c r="E404" s="142"/>
      <c r="F404" s="143">
        <v>0</v>
      </c>
      <c r="G404" s="173">
        <v>0</v>
      </c>
      <c r="H404" s="174">
        <v>0</v>
      </c>
      <c r="I404" s="147"/>
      <c r="J404" s="147"/>
      <c r="K404" s="148"/>
      <c r="L404" s="148"/>
      <c r="M404" s="148"/>
      <c r="N404" s="148"/>
      <c r="O404" s="148"/>
      <c r="P404" s="148"/>
      <c r="Q404" s="148"/>
      <c r="R404" s="148"/>
      <c r="S404" s="148"/>
      <c r="T404" s="148"/>
      <c r="U404" s="148"/>
    </row>
    <row r="405" spans="1:21" s="149" customFormat="1">
      <c r="A405" s="172">
        <v>404</v>
      </c>
      <c r="B405" s="152" t="s">
        <v>874</v>
      </c>
      <c r="C405" s="151" t="s">
        <v>305</v>
      </c>
      <c r="D405" s="141">
        <v>40</v>
      </c>
      <c r="E405" s="142"/>
      <c r="F405" s="143">
        <v>0</v>
      </c>
      <c r="G405" s="173">
        <v>0</v>
      </c>
      <c r="H405" s="174">
        <v>0</v>
      </c>
      <c r="I405" s="147"/>
      <c r="J405" s="147"/>
      <c r="K405" s="148"/>
      <c r="L405" s="148"/>
      <c r="M405" s="148"/>
      <c r="N405" s="148"/>
      <c r="O405" s="148"/>
      <c r="P405" s="148"/>
      <c r="Q405" s="148"/>
      <c r="R405" s="148"/>
      <c r="S405" s="148"/>
      <c r="T405" s="148"/>
      <c r="U405" s="148"/>
    </row>
    <row r="406" spans="1:21" s="149" customFormat="1">
      <c r="A406" s="172">
        <v>405</v>
      </c>
      <c r="B406" s="152" t="s">
        <v>875</v>
      </c>
      <c r="C406" s="151" t="s">
        <v>305</v>
      </c>
      <c r="D406" s="141">
        <v>40</v>
      </c>
      <c r="E406" s="142"/>
      <c r="F406" s="143">
        <v>0</v>
      </c>
      <c r="G406" s="173">
        <v>0</v>
      </c>
      <c r="H406" s="174">
        <v>0</v>
      </c>
      <c r="I406" s="147"/>
      <c r="J406" s="147"/>
      <c r="K406" s="148"/>
      <c r="L406" s="148"/>
      <c r="M406" s="148"/>
      <c r="N406" s="148"/>
      <c r="O406" s="148"/>
      <c r="P406" s="148"/>
      <c r="Q406" s="148"/>
      <c r="R406" s="148"/>
      <c r="S406" s="148"/>
      <c r="T406" s="148"/>
      <c r="U406" s="148"/>
    </row>
    <row r="407" spans="1:21" s="149" customFormat="1">
      <c r="A407" s="172">
        <v>406</v>
      </c>
      <c r="B407" s="152" t="s">
        <v>876</v>
      </c>
      <c r="C407" s="151" t="s">
        <v>305</v>
      </c>
      <c r="D407" s="141">
        <v>20</v>
      </c>
      <c r="E407" s="142"/>
      <c r="F407" s="143">
        <v>0</v>
      </c>
      <c r="G407" s="173">
        <v>0</v>
      </c>
      <c r="H407" s="174">
        <v>0</v>
      </c>
      <c r="I407" s="147"/>
      <c r="J407" s="147"/>
      <c r="K407" s="148"/>
      <c r="L407" s="148"/>
      <c r="M407" s="148"/>
      <c r="N407" s="148"/>
      <c r="O407" s="148"/>
      <c r="P407" s="148"/>
      <c r="Q407" s="148"/>
      <c r="R407" s="148"/>
      <c r="S407" s="148"/>
      <c r="T407" s="148"/>
      <c r="U407" s="148"/>
    </row>
    <row r="408" spans="1:21" s="149" customFormat="1">
      <c r="A408" s="172">
        <v>407</v>
      </c>
      <c r="B408" s="152" t="s">
        <v>877</v>
      </c>
      <c r="C408" s="151" t="s">
        <v>305</v>
      </c>
      <c r="D408" s="141">
        <v>40</v>
      </c>
      <c r="E408" s="142"/>
      <c r="F408" s="143">
        <v>0</v>
      </c>
      <c r="G408" s="173">
        <v>0</v>
      </c>
      <c r="H408" s="174">
        <v>0</v>
      </c>
      <c r="I408" s="147"/>
      <c r="J408" s="147"/>
      <c r="K408" s="148"/>
      <c r="L408" s="148"/>
      <c r="M408" s="148"/>
      <c r="N408" s="148"/>
      <c r="O408" s="148"/>
      <c r="P408" s="148"/>
      <c r="Q408" s="148"/>
      <c r="R408" s="148"/>
      <c r="S408" s="148"/>
      <c r="T408" s="148"/>
      <c r="U408" s="148"/>
    </row>
    <row r="409" spans="1:21" s="149" customFormat="1">
      <c r="A409" s="172">
        <v>408</v>
      </c>
      <c r="B409" s="175" t="s">
        <v>878</v>
      </c>
      <c r="C409" s="176" t="s">
        <v>305</v>
      </c>
      <c r="D409" s="141">
        <v>8</v>
      </c>
      <c r="E409" s="142"/>
      <c r="F409" s="143">
        <v>0</v>
      </c>
      <c r="G409" s="173">
        <v>0</v>
      </c>
      <c r="H409" s="174">
        <v>0</v>
      </c>
      <c r="I409" s="147"/>
      <c r="J409" s="147"/>
      <c r="K409" s="148"/>
      <c r="L409" s="148"/>
      <c r="M409" s="148"/>
      <c r="N409" s="148"/>
      <c r="O409" s="148"/>
      <c r="P409" s="148"/>
      <c r="Q409" s="148"/>
      <c r="R409" s="148"/>
      <c r="S409" s="148"/>
      <c r="T409" s="148"/>
      <c r="U409" s="148"/>
    </row>
    <row r="410" spans="1:21" s="149" customFormat="1">
      <c r="A410" s="172">
        <v>409</v>
      </c>
      <c r="B410" s="152" t="s">
        <v>879</v>
      </c>
      <c r="C410" s="151" t="s">
        <v>305</v>
      </c>
      <c r="D410" s="141">
        <v>40</v>
      </c>
      <c r="E410" s="142"/>
      <c r="F410" s="143">
        <v>0</v>
      </c>
      <c r="G410" s="173">
        <v>0</v>
      </c>
      <c r="H410" s="174">
        <v>0</v>
      </c>
      <c r="I410" s="147"/>
      <c r="J410" s="147"/>
      <c r="K410" s="148"/>
      <c r="L410" s="148"/>
      <c r="M410" s="148"/>
      <c r="N410" s="148"/>
      <c r="O410" s="148"/>
      <c r="P410" s="148"/>
      <c r="Q410" s="148"/>
      <c r="R410" s="148"/>
      <c r="S410" s="148"/>
      <c r="T410" s="148"/>
      <c r="U410" s="148"/>
    </row>
    <row r="411" spans="1:21" s="149" customFormat="1">
      <c r="A411" s="172">
        <v>410</v>
      </c>
      <c r="B411" s="152" t="s">
        <v>880</v>
      </c>
      <c r="C411" s="151" t="s">
        <v>905</v>
      </c>
      <c r="D411" s="141">
        <v>16</v>
      </c>
      <c r="E411" s="142"/>
      <c r="F411" s="143">
        <v>0</v>
      </c>
      <c r="G411" s="173">
        <v>0</v>
      </c>
      <c r="H411" s="174">
        <v>0</v>
      </c>
      <c r="I411" s="147"/>
      <c r="J411" s="147"/>
      <c r="K411" s="148"/>
      <c r="L411" s="148"/>
      <c r="M411" s="148"/>
      <c r="N411" s="148"/>
      <c r="O411" s="148"/>
      <c r="P411" s="148"/>
      <c r="Q411" s="148"/>
      <c r="R411" s="148"/>
      <c r="S411" s="148"/>
      <c r="T411" s="148"/>
      <c r="U411" s="148"/>
    </row>
    <row r="412" spans="1:21" s="149" customFormat="1">
      <c r="A412" s="172">
        <v>411</v>
      </c>
      <c r="B412" s="152" t="s">
        <v>881</v>
      </c>
      <c r="C412" s="151" t="s">
        <v>305</v>
      </c>
      <c r="D412" s="141">
        <v>2</v>
      </c>
      <c r="E412" s="142"/>
      <c r="F412" s="143">
        <v>0</v>
      </c>
      <c r="G412" s="173">
        <v>0</v>
      </c>
      <c r="H412" s="174">
        <v>0</v>
      </c>
      <c r="I412" s="147"/>
      <c r="J412" s="147"/>
      <c r="K412" s="148"/>
      <c r="L412" s="148"/>
      <c r="M412" s="148"/>
      <c r="N412" s="148"/>
      <c r="O412" s="148"/>
      <c r="P412" s="148"/>
      <c r="Q412" s="148"/>
      <c r="R412" s="148"/>
      <c r="S412" s="148"/>
      <c r="T412" s="148"/>
      <c r="U412" s="148"/>
    </row>
    <row r="413" spans="1:21" s="149" customFormat="1">
      <c r="A413" s="172">
        <v>412</v>
      </c>
      <c r="B413" s="152" t="s">
        <v>882</v>
      </c>
      <c r="C413" s="176" t="s">
        <v>305</v>
      </c>
      <c r="D413" s="141">
        <v>2</v>
      </c>
      <c r="E413" s="142"/>
      <c r="F413" s="143">
        <v>0</v>
      </c>
      <c r="G413" s="173">
        <v>0</v>
      </c>
      <c r="H413" s="174">
        <v>0</v>
      </c>
      <c r="I413" s="147"/>
      <c r="J413" s="147"/>
      <c r="K413" s="148"/>
      <c r="L413" s="148"/>
      <c r="M413" s="148"/>
      <c r="N413" s="148"/>
      <c r="O413" s="148"/>
      <c r="P413" s="148"/>
      <c r="Q413" s="148"/>
      <c r="R413" s="148"/>
      <c r="S413" s="148"/>
      <c r="T413" s="148"/>
      <c r="U413" s="148"/>
    </row>
    <row r="414" spans="1:21" s="149" customFormat="1">
      <c r="A414" s="172">
        <v>413</v>
      </c>
      <c r="B414" s="152" t="s">
        <v>883</v>
      </c>
      <c r="C414" s="151" t="s">
        <v>305</v>
      </c>
      <c r="D414" s="141">
        <v>40</v>
      </c>
      <c r="E414" s="142"/>
      <c r="F414" s="143">
        <v>0</v>
      </c>
      <c r="G414" s="173">
        <v>0</v>
      </c>
      <c r="H414" s="174">
        <v>0</v>
      </c>
      <c r="I414" s="147"/>
      <c r="J414" s="147"/>
      <c r="K414" s="148"/>
      <c r="L414" s="148"/>
      <c r="M414" s="148"/>
      <c r="N414" s="148"/>
      <c r="O414" s="148"/>
      <c r="P414" s="148"/>
      <c r="Q414" s="148"/>
      <c r="R414" s="148"/>
      <c r="S414" s="148"/>
      <c r="T414" s="148"/>
      <c r="U414" s="148"/>
    </row>
    <row r="415" spans="1:21" s="149" customFormat="1">
      <c r="A415" s="172">
        <v>414</v>
      </c>
      <c r="B415" s="152" t="s">
        <v>884</v>
      </c>
      <c r="C415" s="151" t="s">
        <v>305</v>
      </c>
      <c r="D415" s="141">
        <v>12</v>
      </c>
      <c r="E415" s="142"/>
      <c r="F415" s="143">
        <v>0</v>
      </c>
      <c r="G415" s="173">
        <v>0</v>
      </c>
      <c r="H415" s="174">
        <v>0</v>
      </c>
      <c r="I415" s="147"/>
      <c r="J415" s="147"/>
      <c r="K415" s="148"/>
      <c r="L415" s="148"/>
      <c r="M415" s="148"/>
      <c r="N415" s="148"/>
      <c r="O415" s="148"/>
      <c r="P415" s="148"/>
      <c r="Q415" s="148"/>
      <c r="R415" s="148"/>
      <c r="S415" s="148"/>
      <c r="T415" s="148"/>
      <c r="U415" s="148"/>
    </row>
    <row r="416" spans="1:21" s="149" customFormat="1">
      <c r="A416" s="172">
        <v>415</v>
      </c>
      <c r="B416" s="152" t="s">
        <v>885</v>
      </c>
      <c r="C416" s="151" t="s">
        <v>305</v>
      </c>
      <c r="D416" s="141">
        <v>32</v>
      </c>
      <c r="E416" s="142"/>
      <c r="F416" s="143">
        <v>0</v>
      </c>
      <c r="G416" s="173">
        <v>0</v>
      </c>
      <c r="H416" s="174">
        <v>0</v>
      </c>
      <c r="I416" s="147"/>
      <c r="J416" s="147"/>
      <c r="K416" s="148"/>
      <c r="L416" s="148"/>
      <c r="M416" s="148"/>
      <c r="N416" s="148"/>
      <c r="O416" s="148"/>
      <c r="P416" s="148"/>
      <c r="Q416" s="148"/>
      <c r="R416" s="148"/>
      <c r="S416" s="148"/>
      <c r="T416" s="148"/>
      <c r="U416" s="148"/>
    </row>
    <row r="417" spans="1:21" s="149" customFormat="1">
      <c r="A417" s="172">
        <v>416</v>
      </c>
      <c r="B417" s="152" t="s">
        <v>886</v>
      </c>
      <c r="C417" s="151" t="s">
        <v>906</v>
      </c>
      <c r="D417" s="141">
        <v>16</v>
      </c>
      <c r="E417" s="142"/>
      <c r="F417" s="143">
        <v>0</v>
      </c>
      <c r="G417" s="173">
        <v>0</v>
      </c>
      <c r="H417" s="174">
        <v>0</v>
      </c>
      <c r="I417" s="147"/>
      <c r="J417" s="147"/>
      <c r="K417" s="148"/>
      <c r="L417" s="148"/>
      <c r="M417" s="148"/>
      <c r="N417" s="148"/>
      <c r="O417" s="148"/>
      <c r="P417" s="148"/>
      <c r="Q417" s="148"/>
      <c r="R417" s="148"/>
      <c r="S417" s="148"/>
      <c r="T417" s="148"/>
      <c r="U417" s="148"/>
    </row>
    <row r="418" spans="1:21" s="149" customFormat="1">
      <c r="A418" s="172">
        <v>417</v>
      </c>
      <c r="B418" s="152" t="s">
        <v>887</v>
      </c>
      <c r="C418" s="151" t="s">
        <v>907</v>
      </c>
      <c r="D418" s="141">
        <v>60</v>
      </c>
      <c r="E418" s="142"/>
      <c r="F418" s="143">
        <v>0</v>
      </c>
      <c r="G418" s="173">
        <v>0</v>
      </c>
      <c r="H418" s="174">
        <v>0</v>
      </c>
      <c r="I418" s="147"/>
      <c r="J418" s="147"/>
      <c r="K418" s="148"/>
      <c r="L418" s="148"/>
      <c r="M418" s="148"/>
      <c r="N418" s="148"/>
      <c r="O418" s="148"/>
      <c r="P418" s="148"/>
      <c r="Q418" s="148"/>
      <c r="R418" s="148"/>
      <c r="S418" s="148"/>
      <c r="T418" s="148"/>
      <c r="U418" s="148"/>
    </row>
    <row r="419" spans="1:21" s="149" customFormat="1">
      <c r="A419" s="172">
        <v>418</v>
      </c>
      <c r="B419" s="152" t="s">
        <v>888</v>
      </c>
      <c r="C419" s="151" t="s">
        <v>907</v>
      </c>
      <c r="D419" s="141">
        <v>400</v>
      </c>
      <c r="E419" s="142"/>
      <c r="F419" s="143">
        <v>0</v>
      </c>
      <c r="G419" s="173">
        <v>0</v>
      </c>
      <c r="H419" s="174">
        <v>0</v>
      </c>
      <c r="I419" s="147"/>
      <c r="J419" s="147"/>
      <c r="K419" s="148"/>
      <c r="L419" s="148"/>
      <c r="M419" s="148"/>
      <c r="N419" s="148"/>
      <c r="O419" s="148"/>
      <c r="P419" s="148"/>
      <c r="Q419" s="148"/>
      <c r="R419" s="148"/>
      <c r="S419" s="148"/>
      <c r="T419" s="148"/>
      <c r="U419" s="148"/>
    </row>
    <row r="420" spans="1:21" ht="30">
      <c r="A420" s="138">
        <v>419</v>
      </c>
      <c r="B420" s="177" t="s">
        <v>889</v>
      </c>
      <c r="C420" s="178" t="s">
        <v>908</v>
      </c>
      <c r="D420" s="179">
        <v>10</v>
      </c>
      <c r="E420" s="180"/>
      <c r="F420" s="143">
        <v>0</v>
      </c>
      <c r="G420" s="144">
        <v>0</v>
      </c>
      <c r="H420" s="145">
        <v>0</v>
      </c>
      <c r="I420" s="146"/>
      <c r="J420" s="146"/>
      <c r="K420" s="136"/>
      <c r="L420" s="136"/>
      <c r="M420" s="136"/>
      <c r="N420" s="136"/>
      <c r="O420" s="136"/>
      <c r="P420" s="136"/>
      <c r="Q420" s="136"/>
      <c r="R420" s="136"/>
      <c r="S420" s="136"/>
      <c r="T420" s="136"/>
      <c r="U420" s="136"/>
    </row>
    <row r="421" spans="1:21" ht="30">
      <c r="A421" s="138">
        <v>420</v>
      </c>
      <c r="B421" s="177" t="s">
        <v>890</v>
      </c>
      <c r="C421" s="178" t="s">
        <v>908</v>
      </c>
      <c r="D421" s="179">
        <v>10</v>
      </c>
      <c r="E421" s="180"/>
      <c r="F421" s="143">
        <v>0</v>
      </c>
      <c r="G421" s="144">
        <v>0</v>
      </c>
      <c r="H421" s="145">
        <v>0</v>
      </c>
      <c r="I421" s="146"/>
      <c r="J421" s="146"/>
      <c r="K421" s="136"/>
      <c r="L421" s="136"/>
      <c r="M421" s="136"/>
      <c r="N421" s="136"/>
      <c r="O421" s="136"/>
      <c r="P421" s="136"/>
      <c r="Q421" s="136"/>
      <c r="R421" s="136"/>
      <c r="S421" s="136"/>
      <c r="T421" s="136"/>
      <c r="U421" s="136"/>
    </row>
    <row r="422" spans="1:21" ht="30">
      <c r="A422" s="138">
        <v>421</v>
      </c>
      <c r="B422" s="177" t="s">
        <v>891</v>
      </c>
      <c r="C422" s="178" t="s">
        <v>908</v>
      </c>
      <c r="D422" s="179">
        <v>10</v>
      </c>
      <c r="E422" s="180"/>
      <c r="F422" s="143">
        <v>0</v>
      </c>
      <c r="G422" s="144">
        <v>0</v>
      </c>
      <c r="H422" s="145">
        <v>0</v>
      </c>
      <c r="I422" s="146"/>
      <c r="J422" s="146"/>
      <c r="K422" s="136"/>
      <c r="L422" s="136"/>
      <c r="M422" s="136"/>
      <c r="N422" s="136"/>
      <c r="O422" s="136"/>
      <c r="P422" s="136"/>
      <c r="Q422" s="136"/>
      <c r="R422" s="136"/>
      <c r="S422" s="136"/>
      <c r="T422" s="136"/>
      <c r="U422" s="136"/>
    </row>
    <row r="423" spans="1:21">
      <c r="A423" s="138">
        <v>422</v>
      </c>
      <c r="B423" s="177" t="s">
        <v>892</v>
      </c>
      <c r="C423" s="178" t="s">
        <v>909</v>
      </c>
      <c r="D423" s="179">
        <v>3</v>
      </c>
      <c r="E423" s="180"/>
      <c r="F423" s="143">
        <v>0</v>
      </c>
      <c r="G423" s="144">
        <v>0</v>
      </c>
      <c r="H423" s="145">
        <v>0</v>
      </c>
      <c r="I423" s="146"/>
      <c r="J423" s="146"/>
      <c r="K423" s="136"/>
      <c r="L423" s="136"/>
      <c r="M423" s="136"/>
      <c r="N423" s="136"/>
      <c r="O423" s="136"/>
      <c r="P423" s="136"/>
      <c r="Q423" s="136"/>
      <c r="R423" s="136"/>
      <c r="S423" s="136"/>
      <c r="T423" s="136"/>
      <c r="U423" s="136"/>
    </row>
    <row r="424" spans="1:21">
      <c r="A424" s="138">
        <v>423</v>
      </c>
      <c r="B424" s="177" t="s">
        <v>893</v>
      </c>
      <c r="C424" s="178" t="s">
        <v>909</v>
      </c>
      <c r="D424" s="179">
        <v>8</v>
      </c>
      <c r="E424" s="180"/>
      <c r="F424" s="143">
        <v>0</v>
      </c>
      <c r="G424" s="144">
        <v>0</v>
      </c>
      <c r="H424" s="145">
        <v>0</v>
      </c>
      <c r="I424" s="146"/>
      <c r="J424" s="146"/>
      <c r="K424" s="136"/>
      <c r="L424" s="136"/>
      <c r="M424" s="136"/>
      <c r="N424" s="136"/>
      <c r="O424" s="136"/>
      <c r="P424" s="136"/>
      <c r="Q424" s="136"/>
      <c r="R424" s="136"/>
      <c r="S424" s="136"/>
      <c r="T424" s="136"/>
      <c r="U424" s="136"/>
    </row>
    <row r="425" spans="1:21">
      <c r="A425" s="138">
        <v>424</v>
      </c>
      <c r="B425" s="177" t="s">
        <v>894</v>
      </c>
      <c r="C425" s="178" t="s">
        <v>909</v>
      </c>
      <c r="D425" s="179">
        <v>3</v>
      </c>
      <c r="E425" s="180"/>
      <c r="F425" s="143">
        <v>0</v>
      </c>
      <c r="G425" s="144">
        <v>0</v>
      </c>
      <c r="H425" s="145">
        <v>0</v>
      </c>
      <c r="I425" s="146"/>
      <c r="J425" s="146"/>
      <c r="K425" s="136"/>
      <c r="L425" s="136"/>
      <c r="M425" s="136"/>
      <c r="N425" s="136"/>
      <c r="O425" s="136"/>
      <c r="P425" s="136"/>
      <c r="Q425" s="136"/>
      <c r="R425" s="136"/>
      <c r="S425" s="136"/>
      <c r="T425" s="136"/>
      <c r="U425" s="136"/>
    </row>
    <row r="426" spans="1:21">
      <c r="A426" s="138">
        <v>425</v>
      </c>
      <c r="B426" s="177" t="s">
        <v>895</v>
      </c>
      <c r="C426" s="178" t="s">
        <v>910</v>
      </c>
      <c r="D426" s="179">
        <v>2</v>
      </c>
      <c r="E426" s="180"/>
      <c r="F426" s="143">
        <v>0</v>
      </c>
      <c r="G426" s="144">
        <v>0</v>
      </c>
      <c r="H426" s="145">
        <v>0</v>
      </c>
      <c r="I426" s="146"/>
      <c r="J426" s="146"/>
      <c r="K426" s="136"/>
      <c r="L426" s="136"/>
      <c r="M426" s="136"/>
      <c r="N426" s="136"/>
      <c r="O426" s="136"/>
      <c r="P426" s="136"/>
      <c r="Q426" s="136"/>
      <c r="R426" s="136"/>
      <c r="S426" s="136"/>
      <c r="T426" s="136"/>
      <c r="U426" s="136"/>
    </row>
    <row r="427" spans="1:21" ht="15.75" thickBot="1">
      <c r="A427" s="181">
        <v>426</v>
      </c>
      <c r="B427" s="182" t="s">
        <v>896</v>
      </c>
      <c r="C427" s="183" t="s">
        <v>910</v>
      </c>
      <c r="D427" s="184">
        <v>2</v>
      </c>
      <c r="E427" s="185"/>
      <c r="F427" s="143">
        <v>0</v>
      </c>
      <c r="G427" s="186">
        <v>0</v>
      </c>
      <c r="H427" s="145">
        <v>0</v>
      </c>
      <c r="I427" s="187"/>
      <c r="J427" s="187"/>
      <c r="K427" s="136"/>
      <c r="L427" s="136"/>
      <c r="M427" s="136"/>
      <c r="N427" s="136"/>
      <c r="O427" s="136"/>
      <c r="P427" s="136"/>
      <c r="Q427" s="136"/>
      <c r="R427" s="136"/>
      <c r="S427" s="136"/>
      <c r="T427" s="136"/>
      <c r="U427" s="136"/>
    </row>
    <row r="428" spans="1:21" ht="15.75" thickBot="1">
      <c r="A428" s="188"/>
      <c r="B428" s="189"/>
      <c r="C428" s="190"/>
      <c r="D428" s="191"/>
      <c r="E428" s="192"/>
      <c r="F428" s="192"/>
      <c r="G428" s="740">
        <f>+SUM(G2:G427)</f>
        <v>2382068.7599999998</v>
      </c>
      <c r="H428" s="193">
        <v>146870976.39999995</v>
      </c>
      <c r="I428" s="194"/>
      <c r="J428" s="195"/>
      <c r="K428" s="136"/>
      <c r="L428" s="136"/>
      <c r="M428" s="136"/>
      <c r="N428" s="136"/>
      <c r="O428" s="136"/>
      <c r="P428" s="136"/>
      <c r="Q428" s="136"/>
      <c r="R428" s="136"/>
      <c r="S428" s="136"/>
      <c r="T428" s="136"/>
      <c r="U428" s="136"/>
    </row>
    <row r="429" spans="1:21">
      <c r="A429" s="136"/>
      <c r="B429" s="148"/>
      <c r="C429" s="136"/>
      <c r="D429" s="196"/>
      <c r="E429" s="197"/>
      <c r="F429" s="197"/>
      <c r="G429" s="136"/>
      <c r="H429" s="198"/>
      <c r="I429" s="136"/>
      <c r="J429" s="136"/>
      <c r="K429" s="136"/>
      <c r="L429" s="136"/>
      <c r="M429" s="136"/>
      <c r="N429" s="136"/>
      <c r="O429" s="136"/>
      <c r="P429" s="136"/>
      <c r="Q429" s="136"/>
      <c r="R429" s="136"/>
      <c r="S429" s="136"/>
      <c r="T429" s="136"/>
      <c r="U429" s="136"/>
    </row>
    <row r="430" spans="1:21">
      <c r="A430" s="136"/>
      <c r="B430" s="148"/>
      <c r="C430" s="136"/>
      <c r="D430" s="196"/>
      <c r="E430" s="197"/>
      <c r="F430" s="197"/>
      <c r="G430" s="136"/>
      <c r="H430" s="198"/>
      <c r="I430" s="136"/>
      <c r="J430" s="136"/>
      <c r="K430" s="136"/>
      <c r="L430" s="136"/>
      <c r="M430" s="136"/>
      <c r="N430" s="136"/>
      <c r="O430" s="136"/>
      <c r="P430" s="136"/>
      <c r="Q430" s="136"/>
      <c r="R430" s="136"/>
      <c r="S430" s="136"/>
      <c r="T430" s="136"/>
      <c r="U430" s="136"/>
    </row>
    <row r="431" spans="1:21">
      <c r="A431" s="136"/>
      <c r="B431" s="199"/>
      <c r="C431" s="136"/>
      <c r="D431" s="196"/>
      <c r="E431" s="197"/>
      <c r="F431" s="197"/>
      <c r="G431" s="136"/>
      <c r="H431" s="198"/>
      <c r="I431" s="136"/>
      <c r="J431" s="136"/>
      <c r="K431" s="136"/>
      <c r="L431" s="136"/>
      <c r="M431" s="136"/>
      <c r="N431" s="136"/>
      <c r="O431" s="136"/>
      <c r="P431" s="136"/>
      <c r="Q431" s="136"/>
      <c r="R431" s="136"/>
      <c r="S431" s="136"/>
      <c r="T431" s="136"/>
      <c r="U431" s="136"/>
    </row>
    <row r="432" spans="1:21">
      <c r="A432" s="136"/>
      <c r="B432" s="148"/>
      <c r="C432" s="136"/>
      <c r="D432" s="196"/>
      <c r="E432" s="197"/>
      <c r="F432" s="197"/>
      <c r="G432" s="136"/>
      <c r="H432" s="198"/>
      <c r="I432" s="136"/>
      <c r="J432" s="136"/>
      <c r="K432" s="136"/>
      <c r="L432" s="136"/>
      <c r="M432" s="136"/>
      <c r="N432" s="136"/>
      <c r="O432" s="136"/>
      <c r="P432" s="136"/>
      <c r="Q432" s="136"/>
      <c r="R432" s="136"/>
      <c r="S432" s="136"/>
      <c r="T432" s="136"/>
      <c r="U432" s="136"/>
    </row>
    <row r="433" spans="1:21">
      <c r="A433" s="136"/>
      <c r="B433" s="200" t="s">
        <v>959</v>
      </c>
      <c r="C433" s="136"/>
      <c r="D433" s="196"/>
      <c r="E433" s="197"/>
      <c r="F433" s="197"/>
      <c r="G433" s="136"/>
      <c r="H433" s="198"/>
      <c r="I433" s="136"/>
      <c r="J433" s="136"/>
      <c r="K433" s="136"/>
      <c r="L433" s="136"/>
      <c r="M433" s="136"/>
      <c r="N433" s="136"/>
      <c r="O433" s="136"/>
      <c r="P433" s="136"/>
      <c r="Q433" s="136"/>
      <c r="R433" s="136"/>
      <c r="S433" s="136"/>
      <c r="T433" s="136"/>
      <c r="U433" s="136"/>
    </row>
    <row r="434" spans="1:21">
      <c r="A434" s="136"/>
      <c r="B434" s="200" t="s">
        <v>960</v>
      </c>
      <c r="C434" s="136"/>
      <c r="D434" s="196"/>
      <c r="E434" s="197"/>
      <c r="F434" s="197"/>
      <c r="G434" s="136"/>
      <c r="H434" s="198"/>
      <c r="I434" s="136"/>
      <c r="J434" s="136"/>
      <c r="K434" s="136"/>
      <c r="L434" s="136"/>
      <c r="M434" s="136"/>
      <c r="N434" s="136"/>
      <c r="O434" s="136"/>
      <c r="P434" s="136"/>
      <c r="Q434" s="136"/>
      <c r="R434" s="136"/>
      <c r="S434" s="136"/>
      <c r="T434" s="136"/>
      <c r="U434" s="136"/>
    </row>
    <row r="435" spans="1:21">
      <c r="A435" s="136"/>
      <c r="B435" s="200" t="s">
        <v>961</v>
      </c>
      <c r="C435" s="136"/>
      <c r="D435" s="196"/>
      <c r="E435" s="197"/>
      <c r="F435" s="197"/>
      <c r="G435" s="136"/>
      <c r="H435" s="198"/>
      <c r="I435" s="136"/>
      <c r="J435" s="136"/>
      <c r="K435" s="136"/>
      <c r="L435" s="136"/>
      <c r="M435" s="136"/>
      <c r="N435" s="136"/>
      <c r="O435" s="136"/>
      <c r="P435" s="136"/>
      <c r="Q435" s="136"/>
      <c r="R435" s="136"/>
      <c r="S435" s="136"/>
      <c r="T435" s="136"/>
      <c r="U435" s="136"/>
    </row>
    <row r="436" spans="1:21">
      <c r="A436" s="136"/>
      <c r="B436" s="200" t="s">
        <v>962</v>
      </c>
      <c r="C436" s="136"/>
      <c r="D436" s="196"/>
      <c r="E436" s="197"/>
      <c r="F436" s="197"/>
      <c r="G436" s="136"/>
      <c r="H436" s="198"/>
      <c r="I436" s="136"/>
      <c r="J436" s="136"/>
      <c r="K436" s="136"/>
      <c r="L436" s="136"/>
      <c r="M436" s="136"/>
      <c r="N436" s="136"/>
      <c r="O436" s="136"/>
      <c r="P436" s="136"/>
      <c r="Q436" s="136"/>
      <c r="R436" s="136"/>
      <c r="S436" s="136"/>
      <c r="T436" s="136"/>
      <c r="U436" s="136"/>
    </row>
    <row r="437" spans="1:21">
      <c r="A437" s="136"/>
      <c r="B437" s="200" t="s">
        <v>963</v>
      </c>
      <c r="C437" s="136"/>
      <c r="D437" s="196"/>
      <c r="E437" s="197"/>
      <c r="F437" s="197"/>
      <c r="G437" s="136"/>
      <c r="H437" s="198"/>
      <c r="I437" s="136"/>
      <c r="J437" s="136"/>
      <c r="K437" s="136"/>
      <c r="L437" s="136"/>
      <c r="M437" s="136"/>
      <c r="N437" s="136"/>
      <c r="O437" s="136"/>
      <c r="P437" s="136"/>
      <c r="Q437" s="136"/>
      <c r="R437" s="136"/>
      <c r="S437" s="136"/>
      <c r="T437" s="136"/>
      <c r="U437" s="136"/>
    </row>
    <row r="438" spans="1:21">
      <c r="A438" s="136"/>
      <c r="B438" s="200" t="s">
        <v>964</v>
      </c>
      <c r="C438" s="136"/>
      <c r="D438" s="196"/>
      <c r="E438" s="197"/>
      <c r="F438" s="197"/>
      <c r="G438" s="136"/>
      <c r="H438" s="198"/>
      <c r="I438" s="136"/>
      <c r="J438" s="136"/>
      <c r="K438" s="136"/>
      <c r="L438" s="136"/>
      <c r="M438" s="136"/>
      <c r="N438" s="136"/>
      <c r="O438" s="136"/>
      <c r="P438" s="136"/>
      <c r="Q438" s="136"/>
      <c r="R438" s="136"/>
      <c r="S438" s="136"/>
      <c r="T438" s="136"/>
      <c r="U438" s="136"/>
    </row>
    <row r="439" spans="1:21">
      <c r="A439" s="136"/>
      <c r="B439" s="201" t="s">
        <v>965</v>
      </c>
      <c r="C439" s="136"/>
      <c r="D439" s="196"/>
      <c r="E439" s="197"/>
      <c r="F439" s="197"/>
      <c r="G439" s="136"/>
      <c r="H439" s="198"/>
      <c r="I439" s="136"/>
      <c r="J439" s="136"/>
      <c r="K439" s="136"/>
      <c r="L439" s="136"/>
      <c r="M439" s="136"/>
      <c r="N439" s="136"/>
      <c r="O439" s="136"/>
      <c r="P439" s="136"/>
      <c r="Q439" s="136"/>
      <c r="R439" s="136"/>
      <c r="S439" s="136"/>
      <c r="T439" s="136"/>
      <c r="U439" s="136"/>
    </row>
    <row r="440" spans="1:21">
      <c r="A440" s="136"/>
      <c r="B440" s="148"/>
      <c r="C440" s="136"/>
      <c r="D440" s="196"/>
      <c r="E440" s="197"/>
      <c r="F440" s="197"/>
      <c r="G440" s="136"/>
      <c r="H440" s="198"/>
      <c r="I440" s="136"/>
      <c r="J440" s="136"/>
      <c r="K440" s="136"/>
      <c r="L440" s="136"/>
      <c r="M440" s="136"/>
      <c r="N440" s="136"/>
      <c r="O440" s="136"/>
      <c r="P440" s="136"/>
      <c r="Q440" s="136"/>
      <c r="R440" s="136"/>
      <c r="S440" s="136"/>
      <c r="T440" s="136"/>
      <c r="U440" s="136"/>
    </row>
    <row r="441" spans="1:21">
      <c r="A441" s="136"/>
      <c r="B441" s="148"/>
      <c r="C441" s="136"/>
      <c r="D441" s="196"/>
      <c r="E441" s="197"/>
      <c r="F441" s="197"/>
      <c r="G441" s="136"/>
      <c r="H441" s="198"/>
      <c r="I441" s="136"/>
      <c r="J441" s="136"/>
      <c r="K441" s="136"/>
      <c r="L441" s="136"/>
      <c r="M441" s="136"/>
      <c r="N441" s="136"/>
      <c r="O441" s="136"/>
      <c r="P441" s="136"/>
      <c r="Q441" s="136"/>
      <c r="R441" s="136"/>
      <c r="S441" s="136"/>
      <c r="T441" s="136"/>
      <c r="U441" s="136"/>
    </row>
    <row r="442" spans="1:21">
      <c r="A442" s="136"/>
      <c r="B442" s="148"/>
      <c r="C442" s="136"/>
      <c r="D442" s="196"/>
      <c r="E442" s="197"/>
      <c r="F442" s="197"/>
      <c r="G442" s="136"/>
      <c r="H442" s="198"/>
      <c r="I442" s="136"/>
      <c r="J442" s="136"/>
      <c r="K442" s="136"/>
      <c r="L442" s="136"/>
      <c r="M442" s="136"/>
      <c r="N442" s="136"/>
      <c r="O442" s="136"/>
      <c r="P442" s="136"/>
      <c r="Q442" s="136"/>
      <c r="R442" s="136"/>
      <c r="S442" s="136"/>
      <c r="T442" s="136"/>
      <c r="U442" s="136"/>
    </row>
    <row r="443" spans="1:21">
      <c r="A443" s="136"/>
      <c r="B443" s="148"/>
      <c r="C443" s="136"/>
      <c r="D443" s="196"/>
      <c r="E443" s="197"/>
      <c r="F443" s="197"/>
      <c r="G443" s="136"/>
      <c r="H443" s="198"/>
      <c r="I443" s="136"/>
      <c r="J443" s="136"/>
      <c r="K443" s="136"/>
      <c r="L443" s="136"/>
      <c r="M443" s="136"/>
      <c r="N443" s="136"/>
      <c r="O443" s="136"/>
      <c r="P443" s="136"/>
      <c r="Q443" s="136"/>
      <c r="R443" s="136"/>
      <c r="S443" s="136"/>
      <c r="T443" s="136"/>
      <c r="U443" s="136"/>
    </row>
    <row r="444" spans="1:21">
      <c r="A444" s="136"/>
      <c r="B444" s="148"/>
      <c r="C444" s="136"/>
      <c r="D444" s="196"/>
      <c r="E444" s="197"/>
      <c r="F444" s="197"/>
      <c r="G444" s="136"/>
      <c r="H444" s="198"/>
      <c r="I444" s="136"/>
      <c r="J444" s="136"/>
      <c r="K444" s="136"/>
      <c r="L444" s="136"/>
      <c r="M444" s="136"/>
      <c r="N444" s="136"/>
      <c r="O444" s="136"/>
      <c r="P444" s="136"/>
      <c r="Q444" s="136"/>
      <c r="R444" s="136"/>
      <c r="S444" s="136"/>
      <c r="T444" s="136"/>
      <c r="U444" s="136"/>
    </row>
    <row r="445" spans="1:21">
      <c r="A445" s="136"/>
      <c r="B445" s="148"/>
      <c r="C445" s="136"/>
      <c r="D445" s="196"/>
      <c r="E445" s="197"/>
      <c r="F445" s="197"/>
      <c r="G445" s="136"/>
      <c r="H445" s="198"/>
      <c r="I445" s="136"/>
      <c r="J445" s="136"/>
      <c r="K445" s="136"/>
      <c r="L445" s="136"/>
      <c r="M445" s="136"/>
      <c r="N445" s="136"/>
      <c r="O445" s="136"/>
      <c r="P445" s="136"/>
      <c r="Q445" s="136"/>
      <c r="R445" s="136"/>
      <c r="S445" s="136"/>
      <c r="T445" s="136"/>
      <c r="U445" s="136"/>
    </row>
    <row r="446" spans="1:21">
      <c r="A446" s="136"/>
      <c r="B446" s="148"/>
      <c r="C446" s="136"/>
      <c r="D446" s="196"/>
      <c r="E446" s="197"/>
      <c r="F446" s="197"/>
      <c r="G446" s="136"/>
      <c r="H446" s="198"/>
      <c r="I446" s="136"/>
      <c r="J446" s="136"/>
      <c r="K446" s="136"/>
      <c r="L446" s="136"/>
      <c r="M446" s="136"/>
      <c r="N446" s="136"/>
      <c r="O446" s="136"/>
      <c r="P446" s="136"/>
      <c r="Q446" s="136"/>
      <c r="R446" s="136"/>
      <c r="S446" s="136"/>
      <c r="T446" s="136"/>
      <c r="U446" s="136"/>
    </row>
    <row r="447" spans="1:21">
      <c r="A447" s="136"/>
      <c r="B447" s="148"/>
      <c r="C447" s="136"/>
      <c r="D447" s="196"/>
      <c r="E447" s="197"/>
      <c r="F447" s="197"/>
      <c r="G447" s="136"/>
      <c r="H447" s="198"/>
      <c r="I447" s="136"/>
      <c r="J447" s="136"/>
      <c r="K447" s="136"/>
      <c r="L447" s="136"/>
      <c r="M447" s="136"/>
      <c r="N447" s="136"/>
      <c r="O447" s="136"/>
      <c r="P447" s="136"/>
      <c r="Q447" s="136"/>
      <c r="R447" s="136"/>
      <c r="S447" s="136"/>
      <c r="T447" s="136"/>
      <c r="U447" s="136"/>
    </row>
    <row r="448" spans="1:21">
      <c r="A448" s="136"/>
      <c r="B448" s="148"/>
      <c r="C448" s="136"/>
      <c r="D448" s="196"/>
      <c r="E448" s="197"/>
      <c r="F448" s="197"/>
      <c r="G448" s="136"/>
      <c r="H448" s="198"/>
      <c r="I448" s="136"/>
      <c r="J448" s="136"/>
      <c r="K448" s="136"/>
      <c r="L448" s="136"/>
      <c r="M448" s="136"/>
      <c r="N448" s="136"/>
      <c r="O448" s="136"/>
      <c r="P448" s="136"/>
      <c r="Q448" s="136"/>
      <c r="R448" s="136"/>
      <c r="S448" s="136"/>
      <c r="T448" s="136"/>
      <c r="U448" s="136"/>
    </row>
    <row r="449" spans="1:21">
      <c r="A449" s="136"/>
      <c r="B449" s="148"/>
      <c r="C449" s="136"/>
      <c r="D449" s="196"/>
      <c r="E449" s="197"/>
      <c r="F449" s="197"/>
      <c r="G449" s="136"/>
      <c r="H449" s="198"/>
      <c r="I449" s="136"/>
      <c r="J449" s="136"/>
      <c r="K449" s="136"/>
      <c r="L449" s="136"/>
      <c r="M449" s="136"/>
      <c r="N449" s="136"/>
      <c r="O449" s="136"/>
      <c r="P449" s="136"/>
      <c r="Q449" s="136"/>
      <c r="R449" s="136"/>
      <c r="S449" s="136"/>
      <c r="T449" s="136"/>
      <c r="U449" s="136"/>
    </row>
    <row r="450" spans="1:21">
      <c r="A450" s="136"/>
      <c r="B450" s="148"/>
      <c r="C450" s="136"/>
      <c r="D450" s="196"/>
      <c r="E450" s="197"/>
      <c r="F450" s="197"/>
      <c r="G450" s="136"/>
      <c r="H450" s="198"/>
      <c r="I450" s="136"/>
      <c r="J450" s="136"/>
      <c r="K450" s="136"/>
      <c r="L450" s="136"/>
      <c r="M450" s="136"/>
      <c r="N450" s="136"/>
      <c r="O450" s="136"/>
      <c r="P450" s="136"/>
      <c r="Q450" s="136"/>
      <c r="R450" s="136"/>
      <c r="S450" s="136"/>
      <c r="T450" s="136"/>
      <c r="U450" s="136"/>
    </row>
    <row r="451" spans="1:21">
      <c r="A451" s="136"/>
      <c r="B451" s="148"/>
      <c r="C451" s="136"/>
      <c r="D451" s="196"/>
      <c r="E451" s="197"/>
      <c r="F451" s="197"/>
      <c r="G451" s="136"/>
      <c r="H451" s="198"/>
      <c r="I451" s="136"/>
      <c r="J451" s="136"/>
      <c r="K451" s="136"/>
      <c r="L451" s="136"/>
      <c r="M451" s="136"/>
      <c r="N451" s="136"/>
      <c r="O451" s="136"/>
      <c r="P451" s="136"/>
      <c r="Q451" s="136"/>
      <c r="R451" s="136"/>
      <c r="S451" s="136"/>
      <c r="T451" s="136"/>
      <c r="U451" s="136"/>
    </row>
    <row r="452" spans="1:21">
      <c r="A452" s="136"/>
      <c r="B452" s="148"/>
      <c r="C452" s="136"/>
      <c r="D452" s="196"/>
      <c r="E452" s="197"/>
      <c r="F452" s="197"/>
      <c r="G452" s="136"/>
      <c r="H452" s="198"/>
      <c r="I452" s="136"/>
      <c r="J452" s="136"/>
      <c r="K452" s="136"/>
      <c r="L452" s="136"/>
      <c r="M452" s="136"/>
      <c r="N452" s="136"/>
      <c r="O452" s="136"/>
      <c r="P452" s="136"/>
      <c r="Q452" s="136"/>
      <c r="R452" s="136"/>
      <c r="S452" s="136"/>
      <c r="T452" s="136"/>
      <c r="U452" s="136"/>
    </row>
    <row r="453" spans="1:21">
      <c r="A453" s="136"/>
      <c r="B453" s="148"/>
      <c r="C453" s="136"/>
      <c r="D453" s="196"/>
      <c r="E453" s="197"/>
      <c r="F453" s="197"/>
      <c r="G453" s="136"/>
      <c r="H453" s="198"/>
      <c r="I453" s="136"/>
      <c r="J453" s="136"/>
      <c r="K453" s="136"/>
      <c r="L453" s="136"/>
      <c r="M453" s="136"/>
      <c r="N453" s="136"/>
      <c r="O453" s="136"/>
      <c r="P453" s="136"/>
      <c r="Q453" s="136"/>
      <c r="R453" s="136"/>
      <c r="S453" s="136"/>
      <c r="T453" s="136"/>
      <c r="U453" s="136"/>
    </row>
    <row r="454" spans="1:21">
      <c r="A454" s="136"/>
      <c r="B454" s="148"/>
      <c r="C454" s="136"/>
      <c r="D454" s="196"/>
      <c r="E454" s="197"/>
      <c r="F454" s="197"/>
      <c r="G454" s="136"/>
      <c r="H454" s="198"/>
      <c r="I454" s="136"/>
      <c r="J454" s="136"/>
      <c r="K454" s="136"/>
      <c r="L454" s="136"/>
      <c r="M454" s="136"/>
      <c r="N454" s="136"/>
      <c r="O454" s="136"/>
      <c r="P454" s="136"/>
      <c r="Q454" s="136"/>
      <c r="R454" s="136"/>
      <c r="S454" s="136"/>
      <c r="T454" s="136"/>
      <c r="U454" s="136"/>
    </row>
    <row r="455" spans="1:21">
      <c r="A455" s="136"/>
      <c r="B455" s="148"/>
      <c r="C455" s="136"/>
      <c r="D455" s="196"/>
      <c r="E455" s="197"/>
      <c r="F455" s="197"/>
      <c r="G455" s="136"/>
      <c r="H455" s="198"/>
      <c r="I455" s="136"/>
      <c r="J455" s="136"/>
      <c r="K455" s="136"/>
      <c r="L455" s="136"/>
      <c r="M455" s="136"/>
      <c r="N455" s="136"/>
      <c r="O455" s="136"/>
      <c r="P455" s="136"/>
      <c r="Q455" s="136"/>
      <c r="R455" s="136"/>
      <c r="S455" s="136"/>
      <c r="T455" s="136"/>
      <c r="U455" s="136"/>
    </row>
    <row r="456" spans="1:21">
      <c r="A456" s="136"/>
      <c r="B456" s="148"/>
      <c r="C456" s="136"/>
      <c r="D456" s="196"/>
      <c r="E456" s="197"/>
      <c r="F456" s="197"/>
      <c r="G456" s="136"/>
      <c r="H456" s="198"/>
      <c r="I456" s="136"/>
      <c r="J456" s="136"/>
      <c r="K456" s="136"/>
      <c r="L456" s="136"/>
      <c r="M456" s="136"/>
      <c r="N456" s="136"/>
      <c r="O456" s="136"/>
      <c r="P456" s="136"/>
      <c r="Q456" s="136"/>
      <c r="R456" s="136"/>
      <c r="S456" s="136"/>
      <c r="T456" s="136"/>
      <c r="U456" s="136"/>
    </row>
    <row r="457" spans="1:21">
      <c r="A457" s="136"/>
      <c r="B457" s="148"/>
      <c r="C457" s="136"/>
      <c r="D457" s="196"/>
      <c r="E457" s="197"/>
      <c r="F457" s="197"/>
      <c r="G457" s="136"/>
      <c r="H457" s="198"/>
      <c r="I457" s="136"/>
      <c r="J457" s="136"/>
      <c r="K457" s="136"/>
      <c r="L457" s="136"/>
      <c r="M457" s="136"/>
      <c r="N457" s="136"/>
      <c r="O457" s="136"/>
      <c r="P457" s="136"/>
      <c r="Q457" s="136"/>
      <c r="R457" s="136"/>
      <c r="S457" s="136"/>
      <c r="T457" s="136"/>
      <c r="U457" s="136"/>
    </row>
    <row r="458" spans="1:21">
      <c r="A458" s="136"/>
      <c r="B458" s="148"/>
      <c r="C458" s="136"/>
      <c r="D458" s="196"/>
      <c r="E458" s="197"/>
      <c r="F458" s="197"/>
      <c r="G458" s="136"/>
      <c r="H458" s="198"/>
      <c r="I458" s="136"/>
      <c r="J458" s="136"/>
      <c r="K458" s="136"/>
      <c r="L458" s="136"/>
      <c r="M458" s="136"/>
      <c r="N458" s="136"/>
      <c r="O458" s="136"/>
      <c r="P458" s="136"/>
      <c r="Q458" s="136"/>
      <c r="R458" s="136"/>
      <c r="S458" s="136"/>
      <c r="T458" s="136"/>
      <c r="U458" s="136"/>
    </row>
    <row r="459" spans="1:21">
      <c r="A459" s="136"/>
      <c r="B459" s="148"/>
      <c r="C459" s="136"/>
      <c r="D459" s="196"/>
      <c r="E459" s="197"/>
      <c r="F459" s="197"/>
      <c r="G459" s="136"/>
      <c r="H459" s="198"/>
      <c r="I459" s="136"/>
      <c r="J459" s="136"/>
      <c r="K459" s="136"/>
      <c r="L459" s="136"/>
      <c r="M459" s="136"/>
      <c r="N459" s="136"/>
      <c r="O459" s="136"/>
      <c r="P459" s="136"/>
      <c r="Q459" s="136"/>
      <c r="R459" s="136"/>
      <c r="S459" s="136"/>
      <c r="T459" s="136"/>
      <c r="U459" s="136"/>
    </row>
    <row r="460" spans="1:21">
      <c r="A460" s="136"/>
      <c r="B460" s="148"/>
      <c r="C460" s="136"/>
      <c r="D460" s="196"/>
      <c r="E460" s="197"/>
      <c r="F460" s="197"/>
      <c r="G460" s="136"/>
      <c r="H460" s="198"/>
      <c r="I460" s="136"/>
      <c r="J460" s="136"/>
      <c r="K460" s="136"/>
      <c r="L460" s="136"/>
      <c r="M460" s="136"/>
      <c r="N460" s="136"/>
      <c r="O460" s="136"/>
      <c r="P460" s="136"/>
      <c r="Q460" s="136"/>
      <c r="R460" s="136"/>
      <c r="S460" s="136"/>
      <c r="T460" s="136"/>
      <c r="U460" s="136"/>
    </row>
    <row r="461" spans="1:21">
      <c r="A461" s="136"/>
      <c r="B461" s="148"/>
      <c r="C461" s="136"/>
      <c r="D461" s="196"/>
      <c r="E461" s="197"/>
      <c r="F461" s="197"/>
      <c r="G461" s="136"/>
      <c r="H461" s="198"/>
      <c r="I461" s="136"/>
      <c r="J461" s="136"/>
      <c r="K461" s="136"/>
      <c r="L461" s="136"/>
      <c r="M461" s="136"/>
      <c r="N461" s="136"/>
      <c r="O461" s="136"/>
      <c r="P461" s="136"/>
      <c r="Q461" s="136"/>
      <c r="R461" s="136"/>
      <c r="S461" s="136"/>
      <c r="T461" s="136"/>
      <c r="U461" s="136"/>
    </row>
    <row r="462" spans="1:21">
      <c r="A462" s="136"/>
      <c r="B462" s="148"/>
      <c r="C462" s="136"/>
      <c r="D462" s="196"/>
      <c r="E462" s="197"/>
      <c r="F462" s="197"/>
      <c r="G462" s="136"/>
      <c r="H462" s="198"/>
      <c r="I462" s="136"/>
      <c r="J462" s="136"/>
      <c r="K462" s="136"/>
      <c r="L462" s="136"/>
      <c r="M462" s="136"/>
      <c r="N462" s="136"/>
      <c r="O462" s="136"/>
      <c r="P462" s="136"/>
      <c r="Q462" s="136"/>
      <c r="R462" s="136"/>
      <c r="S462" s="136"/>
      <c r="T462" s="136"/>
      <c r="U462" s="136"/>
    </row>
    <row r="463" spans="1:21">
      <c r="A463" s="136"/>
      <c r="B463" s="148"/>
      <c r="C463" s="136"/>
      <c r="D463" s="196"/>
      <c r="E463" s="197"/>
      <c r="F463" s="197"/>
      <c r="G463" s="136"/>
      <c r="H463" s="198"/>
      <c r="I463" s="136"/>
      <c r="J463" s="136"/>
      <c r="K463" s="136"/>
      <c r="L463" s="136"/>
      <c r="M463" s="136"/>
      <c r="N463" s="136"/>
      <c r="O463" s="136"/>
      <c r="P463" s="136"/>
      <c r="Q463" s="136"/>
      <c r="R463" s="136"/>
      <c r="S463" s="136"/>
      <c r="T463" s="136"/>
      <c r="U463" s="136"/>
    </row>
    <row r="464" spans="1:21">
      <c r="A464" s="136"/>
      <c r="B464" s="148"/>
      <c r="C464" s="136"/>
      <c r="D464" s="196"/>
      <c r="E464" s="197"/>
      <c r="F464" s="197"/>
      <c r="G464" s="136"/>
      <c r="H464" s="198"/>
      <c r="I464" s="136"/>
      <c r="J464" s="136"/>
      <c r="K464" s="136"/>
      <c r="L464" s="136"/>
      <c r="M464" s="136"/>
      <c r="N464" s="136"/>
      <c r="O464" s="136"/>
      <c r="P464" s="136"/>
      <c r="Q464" s="136"/>
      <c r="R464" s="136"/>
      <c r="S464" s="136"/>
      <c r="T464" s="136"/>
      <c r="U464" s="136"/>
    </row>
    <row r="465" spans="1:21">
      <c r="A465" s="136"/>
      <c r="B465" s="148"/>
      <c r="C465" s="136"/>
      <c r="D465" s="196"/>
      <c r="E465" s="197"/>
      <c r="F465" s="197"/>
      <c r="G465" s="136"/>
      <c r="H465" s="198"/>
      <c r="I465" s="136"/>
      <c r="J465" s="136"/>
      <c r="K465" s="136"/>
      <c r="L465" s="136"/>
      <c r="M465" s="136"/>
      <c r="N465" s="136"/>
      <c r="O465" s="136"/>
      <c r="P465" s="136"/>
      <c r="Q465" s="136"/>
      <c r="R465" s="136"/>
      <c r="S465" s="136"/>
      <c r="T465" s="136"/>
      <c r="U465" s="136"/>
    </row>
    <row r="466" spans="1:21">
      <c r="A466" s="136"/>
      <c r="B466" s="148"/>
      <c r="C466" s="136"/>
      <c r="D466" s="196"/>
      <c r="E466" s="197"/>
      <c r="F466" s="197"/>
      <c r="G466" s="136"/>
      <c r="H466" s="198"/>
      <c r="I466" s="136"/>
      <c r="J466" s="136"/>
      <c r="K466" s="136"/>
      <c r="L466" s="136"/>
      <c r="M466" s="136"/>
      <c r="N466" s="136"/>
      <c r="O466" s="136"/>
      <c r="P466" s="136"/>
      <c r="Q466" s="136"/>
      <c r="R466" s="136"/>
      <c r="S466" s="136"/>
      <c r="T466" s="136"/>
      <c r="U466" s="136"/>
    </row>
    <row r="467" spans="1:21">
      <c r="A467" s="136"/>
      <c r="B467" s="148"/>
      <c r="C467" s="136"/>
      <c r="D467" s="196"/>
      <c r="E467" s="197"/>
      <c r="F467" s="197"/>
      <c r="G467" s="136"/>
      <c r="H467" s="198"/>
      <c r="I467" s="136"/>
      <c r="J467" s="136"/>
      <c r="K467" s="136"/>
      <c r="L467" s="136"/>
      <c r="M467" s="136"/>
      <c r="N467" s="136"/>
      <c r="O467" s="136"/>
      <c r="P467" s="136"/>
      <c r="Q467" s="136"/>
      <c r="R467" s="136"/>
      <c r="S467" s="136"/>
      <c r="T467" s="136"/>
      <c r="U467" s="136"/>
    </row>
    <row r="468" spans="1:21">
      <c r="A468" s="136"/>
      <c r="B468" s="148"/>
      <c r="C468" s="136"/>
      <c r="D468" s="196"/>
      <c r="E468" s="197"/>
      <c r="F468" s="197"/>
      <c r="G468" s="136"/>
      <c r="H468" s="198"/>
      <c r="I468" s="136"/>
      <c r="J468" s="136"/>
      <c r="K468" s="136"/>
      <c r="L468" s="136"/>
      <c r="M468" s="136"/>
      <c r="N468" s="136"/>
      <c r="O468" s="136"/>
      <c r="P468" s="136"/>
      <c r="Q468" s="136"/>
      <c r="R468" s="136"/>
      <c r="S468" s="136"/>
      <c r="T468" s="136"/>
      <c r="U468" s="136"/>
    </row>
    <row r="469" spans="1:21">
      <c r="A469" s="136"/>
      <c r="B469" s="148"/>
      <c r="C469" s="136"/>
      <c r="D469" s="196"/>
      <c r="E469" s="197"/>
      <c r="F469" s="197"/>
      <c r="G469" s="136"/>
      <c r="H469" s="198"/>
      <c r="I469" s="136"/>
      <c r="J469" s="136"/>
      <c r="K469" s="136"/>
      <c r="L469" s="136"/>
      <c r="M469" s="136"/>
      <c r="N469" s="136"/>
      <c r="O469" s="136"/>
      <c r="P469" s="136"/>
      <c r="Q469" s="136"/>
      <c r="R469" s="136"/>
      <c r="S469" s="136"/>
      <c r="T469" s="136"/>
      <c r="U469" s="136"/>
    </row>
    <row r="470" spans="1:21">
      <c r="A470" s="136"/>
      <c r="B470" s="148"/>
      <c r="C470" s="136"/>
      <c r="D470" s="196"/>
      <c r="E470" s="197"/>
      <c r="F470" s="197"/>
      <c r="G470" s="136"/>
      <c r="H470" s="198"/>
      <c r="I470" s="136"/>
      <c r="J470" s="136"/>
      <c r="K470" s="136"/>
      <c r="L470" s="136"/>
      <c r="M470" s="136"/>
      <c r="N470" s="136"/>
      <c r="O470" s="136"/>
      <c r="P470" s="136"/>
      <c r="Q470" s="136"/>
      <c r="R470" s="136"/>
      <c r="S470" s="136"/>
      <c r="T470" s="136"/>
      <c r="U470" s="136"/>
    </row>
    <row r="471" spans="1:21">
      <c r="A471" s="136"/>
      <c r="B471" s="148"/>
      <c r="C471" s="136"/>
      <c r="D471" s="196"/>
      <c r="E471" s="197"/>
      <c r="F471" s="197"/>
      <c r="G471" s="136"/>
      <c r="H471" s="198"/>
      <c r="I471" s="136"/>
      <c r="J471" s="136"/>
      <c r="K471" s="136"/>
      <c r="L471" s="136"/>
      <c r="M471" s="136"/>
      <c r="N471" s="136"/>
      <c r="O471" s="136"/>
      <c r="P471" s="136"/>
      <c r="Q471" s="136"/>
      <c r="R471" s="136"/>
      <c r="S471" s="136"/>
      <c r="T471" s="136"/>
      <c r="U471" s="136"/>
    </row>
    <row r="472" spans="1:21">
      <c r="A472" s="136"/>
      <c r="B472" s="148"/>
      <c r="C472" s="136"/>
      <c r="D472" s="196"/>
      <c r="E472" s="197"/>
      <c r="F472" s="197"/>
      <c r="G472" s="136"/>
      <c r="H472" s="198"/>
      <c r="I472" s="136"/>
      <c r="J472" s="136"/>
      <c r="K472" s="136"/>
      <c r="L472" s="136"/>
      <c r="M472" s="136"/>
      <c r="N472" s="136"/>
      <c r="O472" s="136"/>
      <c r="P472" s="136"/>
      <c r="Q472" s="136"/>
      <c r="R472" s="136"/>
      <c r="S472" s="136"/>
      <c r="T472" s="136"/>
      <c r="U472" s="136"/>
    </row>
    <row r="473" spans="1:21">
      <c r="A473" s="136"/>
      <c r="B473" s="148"/>
      <c r="C473" s="136"/>
      <c r="D473" s="196"/>
      <c r="E473" s="197"/>
      <c r="F473" s="197"/>
      <c r="G473" s="136"/>
      <c r="H473" s="198"/>
      <c r="I473" s="136"/>
      <c r="J473" s="136"/>
      <c r="K473" s="136"/>
      <c r="L473" s="136"/>
      <c r="M473" s="136"/>
      <c r="N473" s="136"/>
      <c r="O473" s="136"/>
      <c r="P473" s="136"/>
      <c r="Q473" s="136"/>
      <c r="R473" s="136"/>
      <c r="S473" s="136"/>
      <c r="T473" s="136"/>
      <c r="U473" s="136"/>
    </row>
    <row r="474" spans="1:21">
      <c r="A474" s="136"/>
      <c r="B474" s="148"/>
      <c r="C474" s="136"/>
      <c r="D474" s="196"/>
      <c r="E474" s="197"/>
      <c r="F474" s="197"/>
      <c r="G474" s="136"/>
      <c r="H474" s="198"/>
      <c r="I474" s="136"/>
      <c r="J474" s="136"/>
      <c r="K474" s="136"/>
      <c r="L474" s="136"/>
      <c r="M474" s="136"/>
      <c r="N474" s="136"/>
      <c r="O474" s="136"/>
      <c r="P474" s="136"/>
      <c r="Q474" s="136"/>
      <c r="R474" s="136"/>
      <c r="S474" s="136"/>
      <c r="T474" s="136"/>
      <c r="U474" s="136"/>
    </row>
    <row r="475" spans="1:21">
      <c r="A475" s="136"/>
      <c r="B475" s="148"/>
      <c r="C475" s="136"/>
      <c r="D475" s="196"/>
      <c r="E475" s="197"/>
      <c r="F475" s="197"/>
      <c r="G475" s="136"/>
      <c r="H475" s="198"/>
      <c r="I475" s="136"/>
      <c r="J475" s="136"/>
      <c r="K475" s="136"/>
      <c r="L475" s="136"/>
      <c r="M475" s="136"/>
      <c r="N475" s="136"/>
      <c r="O475" s="136"/>
      <c r="P475" s="136"/>
      <c r="Q475" s="136"/>
      <c r="R475" s="136"/>
      <c r="S475" s="136"/>
      <c r="T475" s="136"/>
      <c r="U475" s="136"/>
    </row>
    <row r="476" spans="1:21">
      <c r="A476" s="136"/>
      <c r="B476" s="148"/>
      <c r="C476" s="136"/>
      <c r="D476" s="196"/>
      <c r="E476" s="197"/>
      <c r="F476" s="197"/>
      <c r="G476" s="136"/>
      <c r="H476" s="198"/>
      <c r="I476" s="136"/>
      <c r="J476" s="136"/>
      <c r="K476" s="136"/>
      <c r="L476" s="136"/>
      <c r="M476" s="136"/>
      <c r="N476" s="136"/>
      <c r="O476" s="136"/>
      <c r="P476" s="136"/>
      <c r="Q476" s="136"/>
      <c r="R476" s="136"/>
      <c r="S476" s="136"/>
      <c r="T476" s="136"/>
      <c r="U476" s="136"/>
    </row>
    <row r="477" spans="1:21">
      <c r="A477" s="136"/>
      <c r="B477" s="148"/>
      <c r="C477" s="136"/>
      <c r="D477" s="196"/>
      <c r="E477" s="197"/>
      <c r="F477" s="197"/>
      <c r="G477" s="136"/>
      <c r="H477" s="198"/>
      <c r="I477" s="136"/>
      <c r="J477" s="136"/>
      <c r="K477" s="136"/>
      <c r="L477" s="136"/>
      <c r="M477" s="136"/>
      <c r="N477" s="136"/>
      <c r="O477" s="136"/>
      <c r="P477" s="136"/>
      <c r="Q477" s="136"/>
      <c r="R477" s="136"/>
      <c r="S477" s="136"/>
      <c r="T477" s="136"/>
      <c r="U477" s="136"/>
    </row>
    <row r="478" spans="1:21">
      <c r="A478" s="136"/>
      <c r="B478" s="148"/>
      <c r="C478" s="136"/>
      <c r="D478" s="196"/>
      <c r="E478" s="197"/>
      <c r="F478" s="197"/>
      <c r="G478" s="136"/>
      <c r="H478" s="198"/>
      <c r="I478" s="136"/>
      <c r="J478" s="136"/>
      <c r="K478" s="136"/>
      <c r="L478" s="136"/>
      <c r="M478" s="136"/>
      <c r="N478" s="136"/>
      <c r="O478" s="136"/>
      <c r="P478" s="136"/>
      <c r="Q478" s="136"/>
      <c r="R478" s="136"/>
      <c r="S478" s="136"/>
      <c r="T478" s="136"/>
      <c r="U478" s="136"/>
    </row>
    <row r="479" spans="1:21">
      <c r="A479" s="136"/>
      <c r="B479" s="148"/>
      <c r="C479" s="136"/>
      <c r="D479" s="196"/>
      <c r="E479" s="197"/>
      <c r="F479" s="197"/>
      <c r="G479" s="136"/>
      <c r="H479" s="198"/>
      <c r="I479" s="136"/>
      <c r="J479" s="136"/>
      <c r="K479" s="136"/>
      <c r="L479" s="136"/>
      <c r="M479" s="136"/>
      <c r="N479" s="136"/>
      <c r="O479" s="136"/>
      <c r="P479" s="136"/>
      <c r="Q479" s="136"/>
      <c r="R479" s="136"/>
      <c r="S479" s="136"/>
      <c r="T479" s="136"/>
      <c r="U479" s="136"/>
    </row>
    <row r="480" spans="1:21">
      <c r="A480" s="136"/>
      <c r="B480" s="148"/>
      <c r="C480" s="136"/>
      <c r="D480" s="196"/>
      <c r="E480" s="197"/>
      <c r="F480" s="197"/>
      <c r="G480" s="136"/>
      <c r="H480" s="198"/>
      <c r="I480" s="136"/>
      <c r="J480" s="136"/>
      <c r="K480" s="136"/>
      <c r="L480" s="136"/>
      <c r="M480" s="136"/>
      <c r="N480" s="136"/>
      <c r="O480" s="136"/>
      <c r="P480" s="136"/>
      <c r="Q480" s="136"/>
      <c r="R480" s="136"/>
      <c r="S480" s="136"/>
      <c r="T480" s="136"/>
      <c r="U480" s="136"/>
    </row>
    <row r="481" spans="1:21">
      <c r="A481" s="136"/>
      <c r="B481" s="148"/>
      <c r="C481" s="136"/>
      <c r="D481" s="196"/>
      <c r="E481" s="197"/>
      <c r="F481" s="197"/>
      <c r="G481" s="136"/>
      <c r="H481" s="198"/>
      <c r="I481" s="136"/>
      <c r="J481" s="136"/>
      <c r="K481" s="136"/>
      <c r="L481" s="136"/>
      <c r="M481" s="136"/>
      <c r="N481" s="136"/>
      <c r="O481" s="136"/>
      <c r="P481" s="136"/>
      <c r="Q481" s="136"/>
      <c r="R481" s="136"/>
      <c r="S481" s="136"/>
      <c r="T481" s="136"/>
      <c r="U481" s="136"/>
    </row>
    <row r="482" spans="1:21">
      <c r="A482" s="136"/>
      <c r="B482" s="148"/>
      <c r="C482" s="136"/>
      <c r="D482" s="196"/>
      <c r="E482" s="197"/>
      <c r="F482" s="197"/>
      <c r="G482" s="136"/>
      <c r="H482" s="198"/>
      <c r="I482" s="136"/>
      <c r="J482" s="136"/>
      <c r="K482" s="136"/>
      <c r="L482" s="136"/>
      <c r="M482" s="136"/>
      <c r="N482" s="136"/>
      <c r="O482" s="136"/>
      <c r="P482" s="136"/>
      <c r="Q482" s="136"/>
      <c r="R482" s="136"/>
      <c r="S482" s="136"/>
      <c r="T482" s="136"/>
      <c r="U482" s="136"/>
    </row>
    <row r="483" spans="1:21">
      <c r="A483" s="136"/>
      <c r="B483" s="148"/>
      <c r="C483" s="136"/>
      <c r="D483" s="196"/>
      <c r="E483" s="197"/>
      <c r="F483" s="197"/>
      <c r="G483" s="136"/>
      <c r="H483" s="198"/>
      <c r="I483" s="136"/>
      <c r="J483" s="136"/>
      <c r="K483" s="136"/>
      <c r="L483" s="136"/>
      <c r="M483" s="136"/>
      <c r="N483" s="136"/>
      <c r="O483" s="136"/>
      <c r="P483" s="136"/>
      <c r="Q483" s="136"/>
      <c r="R483" s="136"/>
      <c r="S483" s="136"/>
      <c r="T483" s="136"/>
      <c r="U483" s="136"/>
    </row>
    <row r="484" spans="1:21">
      <c r="A484" s="136"/>
      <c r="B484" s="148"/>
      <c r="C484" s="136"/>
      <c r="D484" s="196"/>
      <c r="E484" s="197"/>
      <c r="F484" s="197"/>
      <c r="G484" s="136"/>
      <c r="H484" s="198"/>
      <c r="I484" s="136"/>
      <c r="J484" s="136"/>
      <c r="K484" s="136"/>
      <c r="L484" s="136"/>
      <c r="M484" s="136"/>
      <c r="N484" s="136"/>
      <c r="O484" s="136"/>
      <c r="P484" s="136"/>
      <c r="Q484" s="136"/>
      <c r="R484" s="136"/>
      <c r="S484" s="136"/>
      <c r="T484" s="136"/>
      <c r="U484" s="136"/>
    </row>
    <row r="485" spans="1:21">
      <c r="A485" s="136"/>
      <c r="B485" s="148"/>
      <c r="C485" s="136"/>
      <c r="D485" s="196"/>
      <c r="E485" s="197"/>
      <c r="F485" s="197"/>
      <c r="G485" s="136"/>
      <c r="H485" s="198"/>
      <c r="I485" s="136"/>
      <c r="J485" s="136"/>
      <c r="K485" s="136"/>
      <c r="L485" s="136"/>
      <c r="M485" s="136"/>
      <c r="N485" s="136"/>
      <c r="O485" s="136"/>
      <c r="P485" s="136"/>
      <c r="Q485" s="136"/>
      <c r="R485" s="136"/>
      <c r="S485" s="136"/>
      <c r="T485" s="136"/>
      <c r="U485" s="136"/>
    </row>
    <row r="486" spans="1:21">
      <c r="A486" s="136"/>
      <c r="B486" s="148"/>
      <c r="C486" s="136"/>
      <c r="D486" s="196"/>
      <c r="E486" s="197"/>
      <c r="F486" s="197"/>
      <c r="G486" s="136"/>
      <c r="H486" s="198"/>
      <c r="I486" s="136"/>
      <c r="J486" s="136"/>
      <c r="K486" s="136"/>
      <c r="L486" s="136"/>
      <c r="M486" s="136"/>
      <c r="N486" s="136"/>
      <c r="O486" s="136"/>
      <c r="P486" s="136"/>
      <c r="Q486" s="136"/>
      <c r="R486" s="136"/>
      <c r="S486" s="136"/>
      <c r="T486" s="136"/>
      <c r="U486" s="136"/>
    </row>
    <row r="487" spans="1:21">
      <c r="A487" s="136"/>
      <c r="B487" s="148"/>
      <c r="C487" s="136"/>
      <c r="D487" s="196"/>
      <c r="E487" s="197"/>
      <c r="F487" s="197"/>
      <c r="G487" s="136"/>
      <c r="H487" s="198"/>
      <c r="I487" s="136"/>
      <c r="J487" s="136"/>
      <c r="K487" s="136"/>
      <c r="L487" s="136"/>
      <c r="M487" s="136"/>
      <c r="N487" s="136"/>
      <c r="O487" s="136"/>
      <c r="P487" s="136"/>
      <c r="Q487" s="136"/>
      <c r="R487" s="136"/>
      <c r="S487" s="136"/>
      <c r="T487" s="136"/>
      <c r="U487" s="136"/>
    </row>
    <row r="488" spans="1:21">
      <c r="A488" s="136"/>
      <c r="B488" s="148"/>
      <c r="C488" s="136"/>
      <c r="D488" s="196"/>
      <c r="E488" s="197"/>
      <c r="F488" s="197"/>
      <c r="G488" s="136"/>
      <c r="H488" s="198"/>
      <c r="I488" s="136"/>
      <c r="J488" s="136"/>
      <c r="K488" s="136"/>
      <c r="L488" s="136"/>
      <c r="M488" s="136"/>
      <c r="N488" s="136"/>
      <c r="O488" s="136"/>
      <c r="P488" s="136"/>
      <c r="Q488" s="136"/>
      <c r="R488" s="136"/>
      <c r="S488" s="136"/>
      <c r="T488" s="136"/>
      <c r="U488" s="136"/>
    </row>
    <row r="489" spans="1:21">
      <c r="A489" s="136"/>
      <c r="B489" s="148"/>
      <c r="C489" s="136"/>
      <c r="D489" s="196"/>
      <c r="E489" s="197"/>
      <c r="F489" s="197"/>
      <c r="G489" s="136"/>
      <c r="H489" s="198"/>
      <c r="I489" s="136"/>
      <c r="J489" s="136"/>
      <c r="K489" s="136"/>
      <c r="L489" s="136"/>
      <c r="M489" s="136"/>
      <c r="N489" s="136"/>
      <c r="O489" s="136"/>
      <c r="P489" s="136"/>
      <c r="Q489" s="136"/>
      <c r="R489" s="136"/>
      <c r="S489" s="136"/>
      <c r="T489" s="136"/>
      <c r="U489" s="136"/>
    </row>
    <row r="490" spans="1:21">
      <c r="A490" s="136"/>
      <c r="B490" s="148"/>
      <c r="C490" s="136"/>
      <c r="D490" s="196"/>
      <c r="E490" s="197"/>
      <c r="F490" s="197"/>
      <c r="G490" s="136"/>
      <c r="H490" s="198"/>
      <c r="I490" s="136"/>
      <c r="J490" s="136"/>
      <c r="K490" s="136"/>
      <c r="L490" s="136"/>
      <c r="M490" s="136"/>
      <c r="N490" s="136"/>
      <c r="O490" s="136"/>
      <c r="P490" s="136"/>
      <c r="Q490" s="136"/>
      <c r="R490" s="136"/>
      <c r="S490" s="136"/>
      <c r="T490" s="136"/>
      <c r="U490" s="136"/>
    </row>
    <row r="491" spans="1:21">
      <c r="A491" s="136"/>
      <c r="B491" s="148"/>
      <c r="C491" s="136"/>
      <c r="D491" s="196"/>
      <c r="E491" s="197"/>
      <c r="F491" s="197"/>
      <c r="G491" s="136"/>
      <c r="H491" s="198"/>
      <c r="I491" s="136"/>
      <c r="J491" s="136"/>
      <c r="K491" s="136"/>
      <c r="L491" s="136"/>
      <c r="M491" s="136"/>
      <c r="N491" s="136"/>
      <c r="O491" s="136"/>
      <c r="P491" s="136"/>
      <c r="Q491" s="136"/>
      <c r="R491" s="136"/>
      <c r="S491" s="136"/>
      <c r="T491" s="136"/>
      <c r="U491" s="136"/>
    </row>
    <row r="492" spans="1:21">
      <c r="A492" s="136"/>
      <c r="B492" s="148"/>
      <c r="C492" s="136"/>
      <c r="D492" s="196"/>
      <c r="E492" s="197"/>
      <c r="F492" s="197"/>
      <c r="G492" s="136"/>
      <c r="H492" s="198"/>
      <c r="I492" s="136"/>
      <c r="J492" s="136"/>
      <c r="K492" s="136"/>
      <c r="L492" s="136"/>
      <c r="M492" s="136"/>
      <c r="N492" s="136"/>
      <c r="O492" s="136"/>
      <c r="P492" s="136"/>
      <c r="Q492" s="136"/>
      <c r="R492" s="136"/>
      <c r="S492" s="136"/>
      <c r="T492" s="136"/>
      <c r="U492" s="136"/>
    </row>
    <row r="493" spans="1:21">
      <c r="A493" s="136"/>
      <c r="B493" s="148"/>
      <c r="C493" s="136"/>
      <c r="D493" s="196"/>
      <c r="E493" s="197"/>
      <c r="F493" s="197"/>
      <c r="G493" s="136"/>
      <c r="H493" s="198"/>
      <c r="I493" s="136"/>
      <c r="J493" s="136"/>
      <c r="K493" s="136"/>
      <c r="L493" s="136"/>
      <c r="M493" s="136"/>
      <c r="N493" s="136"/>
      <c r="O493" s="136"/>
      <c r="P493" s="136"/>
      <c r="Q493" s="136"/>
      <c r="R493" s="136"/>
      <c r="S493" s="136"/>
      <c r="T493" s="136"/>
      <c r="U493" s="136"/>
    </row>
    <row r="494" spans="1:21">
      <c r="A494" s="136"/>
      <c r="B494" s="148"/>
      <c r="C494" s="136"/>
      <c r="D494" s="196"/>
      <c r="E494" s="197"/>
      <c r="F494" s="197"/>
      <c r="G494" s="136"/>
      <c r="H494" s="198"/>
      <c r="I494" s="136"/>
      <c r="J494" s="136"/>
      <c r="K494" s="136"/>
      <c r="L494" s="136"/>
      <c r="M494" s="136"/>
      <c r="N494" s="136"/>
      <c r="O494" s="136"/>
      <c r="P494" s="136"/>
      <c r="Q494" s="136"/>
      <c r="R494" s="136"/>
      <c r="S494" s="136"/>
      <c r="T494" s="136"/>
      <c r="U494" s="136"/>
    </row>
    <row r="495" spans="1:21">
      <c r="A495" s="136"/>
      <c r="B495" s="148"/>
      <c r="C495" s="136"/>
      <c r="D495" s="196"/>
      <c r="E495" s="197"/>
      <c r="F495" s="197"/>
      <c r="G495" s="136"/>
      <c r="H495" s="198"/>
      <c r="I495" s="136"/>
      <c r="J495" s="136"/>
      <c r="K495" s="136"/>
      <c r="L495" s="136"/>
      <c r="M495" s="136"/>
      <c r="N495" s="136"/>
      <c r="O495" s="136"/>
      <c r="P495" s="136"/>
      <c r="Q495" s="136"/>
      <c r="R495" s="136"/>
      <c r="S495" s="136"/>
      <c r="T495" s="136"/>
      <c r="U495" s="136"/>
    </row>
    <row r="496" spans="1:21">
      <c r="A496" s="136"/>
      <c r="B496" s="148"/>
      <c r="C496" s="136"/>
      <c r="D496" s="196"/>
      <c r="E496" s="197"/>
      <c r="F496" s="197"/>
      <c r="G496" s="136"/>
      <c r="H496" s="198"/>
      <c r="I496" s="136"/>
      <c r="J496" s="136"/>
      <c r="K496" s="136"/>
      <c r="L496" s="136"/>
      <c r="M496" s="136"/>
      <c r="N496" s="136"/>
      <c r="O496" s="136"/>
      <c r="P496" s="136"/>
      <c r="Q496" s="136"/>
      <c r="R496" s="136"/>
      <c r="S496" s="136"/>
      <c r="T496" s="136"/>
      <c r="U496" s="136"/>
    </row>
    <row r="497" spans="1:21">
      <c r="A497" s="136"/>
      <c r="B497" s="148"/>
      <c r="C497" s="136"/>
      <c r="D497" s="196"/>
      <c r="E497" s="197"/>
      <c r="F497" s="197"/>
      <c r="G497" s="136"/>
      <c r="H497" s="198"/>
      <c r="I497" s="136"/>
      <c r="J497" s="136"/>
      <c r="K497" s="136"/>
      <c r="L497" s="136"/>
      <c r="M497" s="136"/>
      <c r="N497" s="136"/>
      <c r="O497" s="136"/>
      <c r="P497" s="136"/>
      <c r="Q497" s="136"/>
      <c r="R497" s="136"/>
      <c r="S497" s="136"/>
      <c r="T497" s="136"/>
      <c r="U497" s="136"/>
    </row>
    <row r="498" spans="1:21">
      <c r="A498" s="136"/>
      <c r="B498" s="148"/>
      <c r="C498" s="136"/>
      <c r="D498" s="196"/>
      <c r="E498" s="197"/>
      <c r="F498" s="197"/>
      <c r="G498" s="136"/>
      <c r="H498" s="198"/>
      <c r="I498" s="136"/>
      <c r="J498" s="136"/>
      <c r="K498" s="136"/>
      <c r="L498" s="136"/>
      <c r="M498" s="136"/>
      <c r="N498" s="136"/>
      <c r="O498" s="136"/>
      <c r="P498" s="136"/>
      <c r="Q498" s="136"/>
      <c r="R498" s="136"/>
      <c r="S498" s="136"/>
      <c r="T498" s="136"/>
      <c r="U498" s="136"/>
    </row>
    <row r="499" spans="1:21">
      <c r="A499" s="136"/>
      <c r="B499" s="148"/>
      <c r="C499" s="136"/>
      <c r="D499" s="196"/>
      <c r="E499" s="197"/>
      <c r="F499" s="197"/>
      <c r="G499" s="136"/>
      <c r="H499" s="198"/>
      <c r="I499" s="136"/>
      <c r="J499" s="136"/>
      <c r="K499" s="136"/>
      <c r="L499" s="136"/>
      <c r="M499" s="136"/>
      <c r="N499" s="136"/>
      <c r="O499" s="136"/>
      <c r="P499" s="136"/>
      <c r="Q499" s="136"/>
      <c r="R499" s="136"/>
      <c r="S499" s="136"/>
      <c r="T499" s="136"/>
      <c r="U499" s="136"/>
    </row>
    <row r="500" spans="1:21">
      <c r="A500" s="136"/>
      <c r="B500" s="148"/>
      <c r="C500" s="136"/>
      <c r="D500" s="196"/>
      <c r="E500" s="197"/>
      <c r="F500" s="197"/>
      <c r="G500" s="136"/>
      <c r="H500" s="198"/>
      <c r="I500" s="136"/>
      <c r="J500" s="136"/>
      <c r="K500" s="136"/>
      <c r="L500" s="136"/>
      <c r="M500" s="136"/>
      <c r="N500" s="136"/>
      <c r="O500" s="136"/>
      <c r="P500" s="136"/>
      <c r="Q500" s="136"/>
      <c r="R500" s="136"/>
      <c r="S500" s="136"/>
      <c r="T500" s="136"/>
      <c r="U500" s="136"/>
    </row>
    <row r="501" spans="1:21">
      <c r="A501" s="136"/>
      <c r="B501" s="148"/>
      <c r="C501" s="136"/>
      <c r="D501" s="196"/>
      <c r="E501" s="197"/>
      <c r="F501" s="197"/>
      <c r="G501" s="136"/>
      <c r="H501" s="198"/>
      <c r="I501" s="136"/>
      <c r="J501" s="136"/>
      <c r="K501" s="136"/>
      <c r="L501" s="136"/>
      <c r="M501" s="136"/>
      <c r="N501" s="136"/>
      <c r="O501" s="136"/>
      <c r="P501" s="136"/>
      <c r="Q501" s="136"/>
      <c r="R501" s="136"/>
      <c r="S501" s="136"/>
      <c r="T501" s="136"/>
      <c r="U501" s="136"/>
    </row>
    <row r="502" spans="1:21">
      <c r="A502" s="136"/>
      <c r="B502" s="148"/>
      <c r="C502" s="136"/>
      <c r="D502" s="196"/>
      <c r="E502" s="197"/>
      <c r="F502" s="197"/>
      <c r="G502" s="136"/>
      <c r="H502" s="198"/>
      <c r="I502" s="136"/>
      <c r="J502" s="136"/>
      <c r="K502" s="136"/>
      <c r="L502" s="136"/>
      <c r="M502" s="136"/>
      <c r="N502" s="136"/>
      <c r="O502" s="136"/>
      <c r="P502" s="136"/>
      <c r="Q502" s="136"/>
      <c r="R502" s="136"/>
      <c r="S502" s="136"/>
      <c r="T502" s="136"/>
      <c r="U502" s="136"/>
    </row>
    <row r="503" spans="1:21">
      <c r="A503" s="136"/>
      <c r="B503" s="148"/>
      <c r="C503" s="136"/>
      <c r="D503" s="196"/>
      <c r="E503" s="197"/>
      <c r="F503" s="197"/>
      <c r="G503" s="136"/>
      <c r="H503" s="198"/>
      <c r="I503" s="136"/>
      <c r="J503" s="136"/>
      <c r="K503" s="136"/>
      <c r="L503" s="136"/>
      <c r="M503" s="136"/>
      <c r="N503" s="136"/>
      <c r="O503" s="136"/>
      <c r="P503" s="136"/>
      <c r="Q503" s="136"/>
      <c r="R503" s="136"/>
      <c r="S503" s="136"/>
      <c r="T503" s="136"/>
      <c r="U503" s="136"/>
    </row>
    <row r="504" spans="1:21">
      <c r="A504" s="136"/>
      <c r="B504" s="148"/>
      <c r="C504" s="136"/>
      <c r="D504" s="196"/>
      <c r="E504" s="197"/>
      <c r="F504" s="197"/>
      <c r="G504" s="136"/>
      <c r="H504" s="198"/>
      <c r="I504" s="136"/>
      <c r="J504" s="136"/>
      <c r="K504" s="136"/>
      <c r="L504" s="136"/>
      <c r="M504" s="136"/>
      <c r="N504" s="136"/>
      <c r="O504" s="136"/>
      <c r="P504" s="136"/>
      <c r="Q504" s="136"/>
      <c r="R504" s="136"/>
      <c r="S504" s="136"/>
      <c r="T504" s="136"/>
      <c r="U504" s="136"/>
    </row>
    <row r="505" spans="1:21">
      <c r="A505" s="136"/>
      <c r="B505" s="148"/>
      <c r="C505" s="136"/>
      <c r="D505" s="196"/>
      <c r="E505" s="197"/>
      <c r="F505" s="197"/>
      <c r="G505" s="136"/>
      <c r="H505" s="198"/>
      <c r="I505" s="136"/>
      <c r="J505" s="136"/>
      <c r="K505" s="136"/>
      <c r="L505" s="136"/>
      <c r="M505" s="136"/>
      <c r="N505" s="136"/>
      <c r="O505" s="136"/>
      <c r="P505" s="136"/>
      <c r="Q505" s="136"/>
      <c r="R505" s="136"/>
      <c r="S505" s="136"/>
      <c r="T505" s="136"/>
      <c r="U505" s="136"/>
    </row>
    <row r="506" spans="1:21">
      <c r="A506" s="136"/>
      <c r="B506" s="148"/>
      <c r="C506" s="136"/>
      <c r="D506" s="196"/>
      <c r="E506" s="197"/>
      <c r="F506" s="197"/>
      <c r="G506" s="136"/>
      <c r="H506" s="198"/>
      <c r="I506" s="136"/>
      <c r="J506" s="136"/>
      <c r="K506" s="136"/>
      <c r="L506" s="136"/>
      <c r="M506" s="136"/>
      <c r="N506" s="136"/>
      <c r="O506" s="136"/>
      <c r="P506" s="136"/>
      <c r="Q506" s="136"/>
      <c r="R506" s="136"/>
      <c r="S506" s="136"/>
      <c r="T506" s="136"/>
      <c r="U506" s="136"/>
    </row>
    <row r="507" spans="1:21">
      <c r="A507" s="136"/>
      <c r="B507" s="148"/>
      <c r="C507" s="136"/>
      <c r="D507" s="196"/>
      <c r="E507" s="197"/>
      <c r="F507" s="197"/>
      <c r="G507" s="136"/>
      <c r="H507" s="198"/>
      <c r="I507" s="136"/>
      <c r="J507" s="136"/>
      <c r="K507" s="136"/>
      <c r="L507" s="136"/>
      <c r="M507" s="136"/>
      <c r="N507" s="136"/>
      <c r="O507" s="136"/>
      <c r="P507" s="136"/>
      <c r="Q507" s="136"/>
      <c r="R507" s="136"/>
      <c r="S507" s="136"/>
      <c r="T507" s="136"/>
      <c r="U507" s="136"/>
    </row>
    <row r="508" spans="1:21">
      <c r="A508" s="136"/>
      <c r="B508" s="148"/>
      <c r="C508" s="136"/>
      <c r="D508" s="196"/>
      <c r="E508" s="197"/>
      <c r="F508" s="197"/>
      <c r="G508" s="136"/>
      <c r="H508" s="198"/>
      <c r="I508" s="136"/>
      <c r="J508" s="136"/>
      <c r="K508" s="136"/>
      <c r="L508" s="136"/>
      <c r="M508" s="136"/>
      <c r="N508" s="136"/>
      <c r="O508" s="136"/>
      <c r="P508" s="136"/>
      <c r="Q508" s="136"/>
      <c r="R508" s="136"/>
      <c r="S508" s="136"/>
      <c r="T508" s="136"/>
      <c r="U508" s="136"/>
    </row>
    <row r="509" spans="1:21">
      <c r="A509" s="136"/>
      <c r="B509" s="148"/>
      <c r="C509" s="136"/>
      <c r="D509" s="196"/>
      <c r="E509" s="197"/>
      <c r="F509" s="197"/>
      <c r="G509" s="136"/>
      <c r="H509" s="198"/>
      <c r="I509" s="136"/>
      <c r="J509" s="136"/>
      <c r="K509" s="136"/>
      <c r="L509" s="136"/>
      <c r="M509" s="136"/>
      <c r="N509" s="136"/>
      <c r="O509" s="136"/>
      <c r="P509" s="136"/>
      <c r="Q509" s="136"/>
      <c r="R509" s="136"/>
      <c r="S509" s="136"/>
      <c r="T509" s="136"/>
      <c r="U509" s="136"/>
    </row>
    <row r="510" spans="1:21">
      <c r="A510" s="136"/>
      <c r="B510" s="148"/>
      <c r="C510" s="136"/>
      <c r="D510" s="196"/>
      <c r="E510" s="197"/>
      <c r="F510" s="197"/>
      <c r="G510" s="136"/>
      <c r="H510" s="198"/>
      <c r="I510" s="136"/>
      <c r="J510" s="136"/>
      <c r="K510" s="136"/>
      <c r="L510" s="136"/>
      <c r="M510" s="136"/>
      <c r="N510" s="136"/>
      <c r="O510" s="136"/>
      <c r="P510" s="136"/>
      <c r="Q510" s="136"/>
      <c r="R510" s="136"/>
      <c r="S510" s="136"/>
      <c r="T510" s="136"/>
      <c r="U510" s="136"/>
    </row>
    <row r="511" spans="1:21">
      <c r="A511" s="136"/>
      <c r="B511" s="148"/>
      <c r="C511" s="136"/>
      <c r="D511" s="196"/>
      <c r="E511" s="197"/>
      <c r="F511" s="197"/>
      <c r="G511" s="136"/>
      <c r="H511" s="198"/>
      <c r="I511" s="136"/>
      <c r="J511" s="136"/>
      <c r="K511" s="136"/>
      <c r="L511" s="136"/>
      <c r="M511" s="136"/>
      <c r="N511" s="136"/>
      <c r="O511" s="136"/>
      <c r="P511" s="136"/>
      <c r="Q511" s="136"/>
      <c r="R511" s="136"/>
      <c r="S511" s="136"/>
      <c r="T511" s="136"/>
      <c r="U511" s="136"/>
    </row>
    <row r="512" spans="1:21">
      <c r="A512" s="136"/>
      <c r="B512" s="148"/>
      <c r="C512" s="136"/>
      <c r="D512" s="196"/>
      <c r="E512" s="197"/>
      <c r="F512" s="197"/>
      <c r="G512" s="136"/>
      <c r="H512" s="198"/>
      <c r="I512" s="136"/>
      <c r="J512" s="136"/>
      <c r="K512" s="136"/>
      <c r="L512" s="136"/>
      <c r="M512" s="136"/>
      <c r="N512" s="136"/>
      <c r="O512" s="136"/>
      <c r="P512" s="136"/>
      <c r="Q512" s="136"/>
      <c r="R512" s="136"/>
      <c r="S512" s="136"/>
      <c r="T512" s="136"/>
      <c r="U512" s="136"/>
    </row>
    <row r="513" spans="1:21">
      <c r="A513" s="136"/>
      <c r="B513" s="148"/>
      <c r="C513" s="136"/>
      <c r="D513" s="196"/>
      <c r="E513" s="197"/>
      <c r="F513" s="197"/>
      <c r="G513" s="136"/>
      <c r="H513" s="198"/>
      <c r="I513" s="136"/>
      <c r="J513" s="136"/>
      <c r="K513" s="136"/>
      <c r="L513" s="136"/>
      <c r="M513" s="136"/>
      <c r="N513" s="136"/>
      <c r="O513" s="136"/>
      <c r="P513" s="136"/>
      <c r="Q513" s="136"/>
      <c r="R513" s="136"/>
      <c r="S513" s="136"/>
      <c r="T513" s="136"/>
      <c r="U513" s="136"/>
    </row>
    <row r="514" spans="1:21">
      <c r="A514" s="136"/>
      <c r="B514" s="148"/>
      <c r="C514" s="136"/>
      <c r="D514" s="196"/>
      <c r="E514" s="197"/>
      <c r="F514" s="197"/>
      <c r="G514" s="136"/>
      <c r="H514" s="198"/>
      <c r="I514" s="136"/>
      <c r="J514" s="136"/>
      <c r="K514" s="136"/>
      <c r="L514" s="136"/>
      <c r="M514" s="136"/>
      <c r="N514" s="136"/>
      <c r="O514" s="136"/>
      <c r="P514" s="136"/>
      <c r="Q514" s="136"/>
      <c r="R514" s="136"/>
      <c r="S514" s="136"/>
      <c r="T514" s="136"/>
      <c r="U514" s="136"/>
    </row>
    <row r="515" spans="1:21">
      <c r="A515" s="136"/>
      <c r="B515" s="148"/>
      <c r="C515" s="136"/>
      <c r="D515" s="196"/>
      <c r="E515" s="197"/>
      <c r="F515" s="197"/>
      <c r="G515" s="136"/>
      <c r="H515" s="198"/>
      <c r="I515" s="136"/>
      <c r="J515" s="136"/>
      <c r="K515" s="136"/>
      <c r="L515" s="136"/>
      <c r="M515" s="136"/>
      <c r="N515" s="136"/>
      <c r="O515" s="136"/>
      <c r="P515" s="136"/>
      <c r="Q515" s="136"/>
      <c r="R515" s="136"/>
      <c r="S515" s="136"/>
      <c r="T515" s="136"/>
      <c r="U515" s="136"/>
    </row>
    <row r="516" spans="1:21">
      <c r="A516" s="136"/>
      <c r="B516" s="148"/>
      <c r="C516" s="136"/>
      <c r="D516" s="196"/>
      <c r="E516" s="197"/>
      <c r="F516" s="197"/>
      <c r="G516" s="136"/>
      <c r="H516" s="198"/>
      <c r="I516" s="136"/>
      <c r="J516" s="136"/>
      <c r="K516" s="136"/>
      <c r="L516" s="136"/>
      <c r="M516" s="136"/>
      <c r="N516" s="136"/>
      <c r="O516" s="136"/>
      <c r="P516" s="136"/>
      <c r="Q516" s="136"/>
      <c r="R516" s="136"/>
      <c r="S516" s="136"/>
      <c r="T516" s="136"/>
      <c r="U516" s="136"/>
    </row>
    <row r="517" spans="1:21">
      <c r="A517" s="136"/>
      <c r="B517" s="148"/>
      <c r="C517" s="136"/>
      <c r="D517" s="196"/>
      <c r="E517" s="197"/>
      <c r="F517" s="197"/>
      <c r="G517" s="136"/>
      <c r="H517" s="198"/>
      <c r="I517" s="136"/>
      <c r="J517" s="136"/>
      <c r="K517" s="136"/>
      <c r="L517" s="136"/>
      <c r="M517" s="136"/>
      <c r="N517" s="136"/>
      <c r="O517" s="136"/>
      <c r="P517" s="136"/>
      <c r="Q517" s="136"/>
      <c r="R517" s="136"/>
      <c r="S517" s="136"/>
      <c r="T517" s="136"/>
      <c r="U517" s="136"/>
    </row>
    <row r="518" spans="1:21">
      <c r="A518" s="136"/>
      <c r="B518" s="148"/>
      <c r="C518" s="136"/>
      <c r="D518" s="196"/>
      <c r="E518" s="197"/>
      <c r="F518" s="197"/>
      <c r="G518" s="136"/>
      <c r="H518" s="198"/>
      <c r="I518" s="136"/>
      <c r="J518" s="136"/>
      <c r="K518" s="136"/>
      <c r="L518" s="136"/>
      <c r="M518" s="136"/>
      <c r="N518" s="136"/>
      <c r="O518" s="136"/>
      <c r="P518" s="136"/>
      <c r="Q518" s="136"/>
      <c r="R518" s="136"/>
      <c r="S518" s="136"/>
      <c r="T518" s="136"/>
      <c r="U518" s="136"/>
    </row>
    <row r="519" spans="1:21">
      <c r="A519" s="136"/>
      <c r="B519" s="148"/>
      <c r="C519" s="136"/>
      <c r="D519" s="196"/>
      <c r="E519" s="197"/>
      <c r="F519" s="197"/>
      <c r="G519" s="136"/>
      <c r="H519" s="198"/>
      <c r="I519" s="136"/>
      <c r="J519" s="136"/>
      <c r="K519" s="136"/>
      <c r="L519" s="136"/>
      <c r="M519" s="136"/>
      <c r="N519" s="136"/>
      <c r="O519" s="136"/>
      <c r="P519" s="136"/>
      <c r="Q519" s="136"/>
      <c r="R519" s="136"/>
      <c r="S519" s="136"/>
      <c r="T519" s="136"/>
      <c r="U519" s="136"/>
    </row>
    <row r="520" spans="1:21">
      <c r="A520" s="136"/>
      <c r="B520" s="148"/>
      <c r="C520" s="136"/>
      <c r="D520" s="196"/>
      <c r="E520" s="197"/>
      <c r="F520" s="197"/>
      <c r="G520" s="136"/>
      <c r="H520" s="198"/>
      <c r="I520" s="136"/>
      <c r="J520" s="136"/>
      <c r="K520" s="136"/>
      <c r="L520" s="136"/>
      <c r="M520" s="136"/>
      <c r="N520" s="136"/>
      <c r="O520" s="136"/>
      <c r="P520" s="136"/>
      <c r="Q520" s="136"/>
      <c r="R520" s="136"/>
      <c r="S520" s="136"/>
      <c r="T520" s="136"/>
      <c r="U520" s="136"/>
    </row>
    <row r="521" spans="1:21">
      <c r="A521" s="136"/>
      <c r="B521" s="148"/>
      <c r="C521" s="136"/>
      <c r="D521" s="196"/>
      <c r="E521" s="197"/>
      <c r="F521" s="197"/>
      <c r="G521" s="136"/>
      <c r="H521" s="198"/>
      <c r="I521" s="136"/>
      <c r="J521" s="136"/>
      <c r="K521" s="136"/>
      <c r="L521" s="136"/>
      <c r="M521" s="136"/>
      <c r="N521" s="136"/>
      <c r="O521" s="136"/>
      <c r="P521" s="136"/>
      <c r="Q521" s="136"/>
      <c r="R521" s="136"/>
      <c r="S521" s="136"/>
      <c r="T521" s="136"/>
      <c r="U521" s="136"/>
    </row>
    <row r="522" spans="1:21">
      <c r="A522" s="136"/>
      <c r="B522" s="148"/>
      <c r="C522" s="136"/>
      <c r="D522" s="196"/>
      <c r="E522" s="197"/>
      <c r="F522" s="197"/>
      <c r="G522" s="136"/>
      <c r="H522" s="198"/>
      <c r="I522" s="136"/>
      <c r="J522" s="136"/>
      <c r="K522" s="136"/>
      <c r="L522" s="136"/>
      <c r="M522" s="136"/>
      <c r="N522" s="136"/>
      <c r="O522" s="136"/>
      <c r="P522" s="136"/>
      <c r="Q522" s="136"/>
      <c r="R522" s="136"/>
      <c r="S522" s="136"/>
      <c r="T522" s="136"/>
      <c r="U522" s="136"/>
    </row>
    <row r="523" spans="1:21">
      <c r="A523" s="136"/>
      <c r="B523" s="148"/>
      <c r="C523" s="136"/>
      <c r="D523" s="196"/>
      <c r="E523" s="197"/>
      <c r="F523" s="197"/>
      <c r="G523" s="136"/>
      <c r="H523" s="198"/>
      <c r="I523" s="136"/>
      <c r="J523" s="136"/>
      <c r="K523" s="136"/>
      <c r="L523" s="136"/>
      <c r="M523" s="136"/>
      <c r="N523" s="136"/>
      <c r="O523" s="136"/>
      <c r="P523" s="136"/>
      <c r="Q523" s="136"/>
      <c r="R523" s="136"/>
      <c r="S523" s="136"/>
      <c r="T523" s="136"/>
      <c r="U523" s="136"/>
    </row>
    <row r="524" spans="1:21">
      <c r="A524" s="136"/>
      <c r="B524" s="148"/>
      <c r="C524" s="136"/>
      <c r="D524" s="196"/>
      <c r="E524" s="197"/>
      <c r="F524" s="197"/>
      <c r="G524" s="136"/>
      <c r="H524" s="198"/>
      <c r="I524" s="136"/>
      <c r="J524" s="136"/>
      <c r="K524" s="136"/>
      <c r="L524" s="136"/>
      <c r="M524" s="136"/>
      <c r="N524" s="136"/>
      <c r="O524" s="136"/>
      <c r="P524" s="136"/>
      <c r="Q524" s="136"/>
      <c r="R524" s="136"/>
      <c r="S524" s="136"/>
      <c r="T524" s="136"/>
      <c r="U524" s="136"/>
    </row>
    <row r="525" spans="1:21">
      <c r="A525" s="136"/>
      <c r="B525" s="148"/>
      <c r="C525" s="136"/>
      <c r="D525" s="196"/>
      <c r="E525" s="197"/>
      <c r="F525" s="197"/>
      <c r="G525" s="136"/>
      <c r="H525" s="198"/>
      <c r="I525" s="136"/>
      <c r="J525" s="136"/>
      <c r="K525" s="136"/>
      <c r="L525" s="136"/>
      <c r="M525" s="136"/>
      <c r="N525" s="136"/>
      <c r="O525" s="136"/>
      <c r="P525" s="136"/>
      <c r="Q525" s="136"/>
      <c r="R525" s="136"/>
      <c r="S525" s="136"/>
      <c r="T525" s="136"/>
      <c r="U525" s="136"/>
    </row>
    <row r="526" spans="1:21">
      <c r="A526" s="136"/>
      <c r="B526" s="148"/>
      <c r="C526" s="136"/>
      <c r="D526" s="196"/>
      <c r="E526" s="197"/>
      <c r="F526" s="197"/>
      <c r="G526" s="136"/>
      <c r="H526" s="198"/>
      <c r="I526" s="136"/>
      <c r="J526" s="136"/>
      <c r="K526" s="136"/>
      <c r="L526" s="136"/>
      <c r="M526" s="136"/>
      <c r="N526" s="136"/>
      <c r="O526" s="136"/>
      <c r="P526" s="136"/>
      <c r="Q526" s="136"/>
      <c r="R526" s="136"/>
      <c r="S526" s="136"/>
      <c r="T526" s="136"/>
      <c r="U526" s="136"/>
    </row>
    <row r="527" spans="1:21">
      <c r="A527" s="136"/>
      <c r="B527" s="148"/>
      <c r="C527" s="136"/>
      <c r="D527" s="196"/>
      <c r="E527" s="197"/>
      <c r="F527" s="197"/>
      <c r="G527" s="136"/>
      <c r="H527" s="198"/>
      <c r="I527" s="136"/>
      <c r="J527" s="136"/>
      <c r="K527" s="136"/>
      <c r="L527" s="136"/>
      <c r="M527" s="136"/>
      <c r="N527" s="136"/>
      <c r="O527" s="136"/>
      <c r="P527" s="136"/>
      <c r="Q527" s="136"/>
      <c r="R527" s="136"/>
      <c r="S527" s="136"/>
      <c r="T527" s="136"/>
      <c r="U527" s="136"/>
    </row>
    <row r="528" spans="1:21">
      <c r="A528" s="136"/>
      <c r="B528" s="148"/>
      <c r="C528" s="136"/>
      <c r="D528" s="196"/>
      <c r="E528" s="197"/>
      <c r="F528" s="197"/>
      <c r="G528" s="136"/>
      <c r="H528" s="198"/>
      <c r="I528" s="136"/>
      <c r="J528" s="136"/>
      <c r="K528" s="136"/>
      <c r="L528" s="136"/>
      <c r="M528" s="136"/>
      <c r="N528" s="136"/>
      <c r="O528" s="136"/>
      <c r="P528" s="136"/>
      <c r="Q528" s="136"/>
      <c r="R528" s="136"/>
      <c r="S528" s="136"/>
      <c r="T528" s="136"/>
      <c r="U528" s="136"/>
    </row>
    <row r="529" spans="1:21">
      <c r="A529" s="136"/>
      <c r="B529" s="148"/>
      <c r="C529" s="136"/>
      <c r="D529" s="196"/>
      <c r="E529" s="197"/>
      <c r="F529" s="197"/>
      <c r="G529" s="136"/>
      <c r="H529" s="198"/>
      <c r="I529" s="136"/>
      <c r="J529" s="136"/>
      <c r="K529" s="136"/>
      <c r="L529" s="136"/>
      <c r="M529" s="136"/>
      <c r="N529" s="136"/>
      <c r="O529" s="136"/>
      <c r="P529" s="136"/>
      <c r="Q529" s="136"/>
      <c r="R529" s="136"/>
      <c r="S529" s="136"/>
      <c r="T529" s="136"/>
      <c r="U529" s="136"/>
    </row>
    <row r="530" spans="1:21">
      <c r="A530" s="136"/>
      <c r="B530" s="148"/>
      <c r="C530" s="136"/>
      <c r="D530" s="196"/>
      <c r="E530" s="197"/>
      <c r="F530" s="197"/>
      <c r="G530" s="136"/>
      <c r="H530" s="198"/>
      <c r="I530" s="136"/>
      <c r="J530" s="136"/>
      <c r="K530" s="136"/>
      <c r="L530" s="136"/>
      <c r="M530" s="136"/>
      <c r="N530" s="136"/>
      <c r="O530" s="136"/>
      <c r="P530" s="136"/>
      <c r="Q530" s="136"/>
      <c r="R530" s="136"/>
      <c r="S530" s="136"/>
      <c r="T530" s="136"/>
      <c r="U530" s="136"/>
    </row>
    <row r="531" spans="1:21">
      <c r="A531" s="136"/>
      <c r="B531" s="148"/>
      <c r="C531" s="136"/>
      <c r="D531" s="196"/>
      <c r="E531" s="197"/>
      <c r="F531" s="197"/>
      <c r="G531" s="136"/>
      <c r="H531" s="198"/>
      <c r="I531" s="136"/>
      <c r="J531" s="136"/>
      <c r="K531" s="136"/>
      <c r="L531" s="136"/>
      <c r="M531" s="136"/>
      <c r="N531" s="136"/>
      <c r="O531" s="136"/>
      <c r="P531" s="136"/>
      <c r="Q531" s="136"/>
      <c r="R531" s="136"/>
      <c r="S531" s="136"/>
      <c r="T531" s="136"/>
      <c r="U531" s="136"/>
    </row>
    <row r="532" spans="1:21">
      <c r="A532" s="136"/>
      <c r="B532" s="148"/>
      <c r="C532" s="136"/>
      <c r="D532" s="196"/>
      <c r="E532" s="197"/>
      <c r="F532" s="197"/>
      <c r="G532" s="136"/>
      <c r="H532" s="198"/>
      <c r="I532" s="136"/>
      <c r="J532" s="136"/>
      <c r="K532" s="136"/>
      <c r="L532" s="136"/>
      <c r="M532" s="136"/>
      <c r="N532" s="136"/>
      <c r="O532" s="136"/>
      <c r="P532" s="136"/>
      <c r="Q532" s="136"/>
      <c r="R532" s="136"/>
      <c r="S532" s="136"/>
      <c r="T532" s="136"/>
      <c r="U532" s="136"/>
    </row>
    <row r="533" spans="1:21">
      <c r="A533" s="136"/>
      <c r="B533" s="148"/>
      <c r="C533" s="136"/>
      <c r="D533" s="196"/>
      <c r="E533" s="197"/>
      <c r="F533" s="197"/>
      <c r="G533" s="136"/>
      <c r="H533" s="198"/>
      <c r="I533" s="136"/>
      <c r="J533" s="136"/>
      <c r="K533" s="136"/>
      <c r="L533" s="136"/>
      <c r="M533" s="136"/>
      <c r="N533" s="136"/>
      <c r="O533" s="136"/>
      <c r="P533" s="136"/>
      <c r="Q533" s="136"/>
      <c r="R533" s="136"/>
      <c r="S533" s="136"/>
      <c r="T533" s="136"/>
      <c r="U533" s="136"/>
    </row>
    <row r="534" spans="1:21">
      <c r="A534" s="136"/>
      <c r="B534" s="148"/>
      <c r="C534" s="136"/>
      <c r="D534" s="196"/>
      <c r="E534" s="197"/>
      <c r="F534" s="197"/>
      <c r="G534" s="136"/>
      <c r="H534" s="198"/>
      <c r="I534" s="136"/>
      <c r="J534" s="136"/>
      <c r="K534" s="136"/>
      <c r="L534" s="136"/>
      <c r="M534" s="136"/>
      <c r="N534" s="136"/>
      <c r="O534" s="136"/>
      <c r="P534" s="136"/>
      <c r="Q534" s="136"/>
      <c r="R534" s="136"/>
      <c r="S534" s="136"/>
      <c r="T534" s="136"/>
      <c r="U534" s="136"/>
    </row>
    <row r="535" spans="1:21">
      <c r="A535" s="136"/>
      <c r="B535" s="148"/>
      <c r="C535" s="136"/>
      <c r="D535" s="196"/>
      <c r="E535" s="197"/>
      <c r="F535" s="197"/>
      <c r="G535" s="136"/>
      <c r="H535" s="198"/>
      <c r="I535" s="136"/>
      <c r="J535" s="136"/>
      <c r="K535" s="136"/>
      <c r="L535" s="136"/>
      <c r="M535" s="136"/>
      <c r="N535" s="136"/>
      <c r="O535" s="136"/>
      <c r="P535" s="136"/>
      <c r="Q535" s="136"/>
      <c r="R535" s="136"/>
      <c r="S535" s="136"/>
      <c r="T535" s="136"/>
      <c r="U535" s="136"/>
    </row>
    <row r="536" spans="1:21">
      <c r="A536" s="136"/>
      <c r="B536" s="148"/>
      <c r="C536" s="136"/>
      <c r="D536" s="196"/>
      <c r="E536" s="197"/>
      <c r="F536" s="197"/>
      <c r="G536" s="136"/>
      <c r="H536" s="198"/>
      <c r="I536" s="136"/>
      <c r="J536" s="136"/>
      <c r="K536" s="136"/>
      <c r="L536" s="136"/>
      <c r="M536" s="136"/>
      <c r="N536" s="136"/>
      <c r="O536" s="136"/>
      <c r="P536" s="136"/>
      <c r="Q536" s="136"/>
      <c r="R536" s="136"/>
      <c r="S536" s="136"/>
      <c r="T536" s="136"/>
      <c r="U536" s="136"/>
    </row>
    <row r="537" spans="1:21">
      <c r="A537" s="136"/>
      <c r="B537" s="148"/>
      <c r="C537" s="136"/>
      <c r="D537" s="196"/>
      <c r="E537" s="197"/>
      <c r="F537" s="197"/>
      <c r="G537" s="136"/>
      <c r="H537" s="198"/>
      <c r="I537" s="136"/>
      <c r="J537" s="136"/>
      <c r="K537" s="136"/>
      <c r="L537" s="136"/>
      <c r="M537" s="136"/>
      <c r="N537" s="136"/>
      <c r="O537" s="136"/>
      <c r="P537" s="136"/>
      <c r="Q537" s="136"/>
      <c r="R537" s="136"/>
      <c r="S537" s="136"/>
      <c r="T537" s="136"/>
      <c r="U537" s="136"/>
    </row>
    <row r="538" spans="1:21">
      <c r="A538" s="136"/>
      <c r="B538" s="148"/>
      <c r="C538" s="136"/>
      <c r="D538" s="196"/>
      <c r="E538" s="197"/>
      <c r="F538" s="197"/>
      <c r="G538" s="136"/>
      <c r="H538" s="198"/>
      <c r="I538" s="136"/>
      <c r="J538" s="136"/>
      <c r="K538" s="136"/>
      <c r="L538" s="136"/>
      <c r="M538" s="136"/>
      <c r="N538" s="136"/>
      <c r="O538" s="136"/>
      <c r="P538" s="136"/>
      <c r="Q538" s="136"/>
      <c r="R538" s="136"/>
      <c r="S538" s="136"/>
      <c r="T538" s="136"/>
      <c r="U538" s="136"/>
    </row>
    <row r="539" spans="1:21">
      <c r="A539" s="136"/>
      <c r="B539" s="148"/>
      <c r="C539" s="136"/>
      <c r="D539" s="196"/>
      <c r="E539" s="197"/>
      <c r="F539" s="197"/>
      <c r="G539" s="136"/>
      <c r="H539" s="198"/>
      <c r="I539" s="136"/>
      <c r="J539" s="136"/>
      <c r="K539" s="136"/>
      <c r="L539" s="136"/>
      <c r="M539" s="136"/>
      <c r="N539" s="136"/>
      <c r="O539" s="136"/>
      <c r="P539" s="136"/>
      <c r="Q539" s="136"/>
      <c r="R539" s="136"/>
      <c r="S539" s="136"/>
      <c r="T539" s="136"/>
      <c r="U539" s="136"/>
    </row>
    <row r="540" spans="1:21">
      <c r="A540" s="136"/>
      <c r="B540" s="148"/>
      <c r="C540" s="136"/>
      <c r="D540" s="196"/>
      <c r="E540" s="197"/>
      <c r="F540" s="197"/>
      <c r="G540" s="136"/>
      <c r="H540" s="198"/>
      <c r="I540" s="136"/>
      <c r="J540" s="136"/>
      <c r="K540" s="136"/>
      <c r="L540" s="136"/>
      <c r="M540" s="136"/>
      <c r="N540" s="136"/>
      <c r="O540" s="136"/>
      <c r="P540" s="136"/>
      <c r="Q540" s="136"/>
      <c r="R540" s="136"/>
      <c r="S540" s="136"/>
      <c r="T540" s="136"/>
      <c r="U540" s="136"/>
    </row>
    <row r="541" spans="1:21">
      <c r="A541" s="136"/>
      <c r="B541" s="148"/>
      <c r="C541" s="136"/>
      <c r="D541" s="196"/>
      <c r="E541" s="197"/>
      <c r="F541" s="197"/>
      <c r="G541" s="136"/>
      <c r="H541" s="198"/>
      <c r="I541" s="136"/>
      <c r="J541" s="136"/>
      <c r="K541" s="136"/>
      <c r="L541" s="136"/>
      <c r="M541" s="136"/>
      <c r="N541" s="136"/>
      <c r="O541" s="136"/>
      <c r="P541" s="136"/>
      <c r="Q541" s="136"/>
      <c r="R541" s="136"/>
      <c r="S541" s="136"/>
      <c r="T541" s="136"/>
      <c r="U541" s="136"/>
    </row>
    <row r="542" spans="1:21">
      <c r="A542" s="136"/>
      <c r="B542" s="148"/>
      <c r="C542" s="136"/>
      <c r="D542" s="196"/>
      <c r="E542" s="197"/>
      <c r="F542" s="197"/>
      <c r="G542" s="136"/>
      <c r="H542" s="198"/>
      <c r="I542" s="136"/>
      <c r="J542" s="136"/>
      <c r="K542" s="136"/>
      <c r="L542" s="136"/>
      <c r="M542" s="136"/>
      <c r="N542" s="136"/>
      <c r="O542" s="136"/>
      <c r="P542" s="136"/>
      <c r="Q542" s="136"/>
      <c r="R542" s="136"/>
      <c r="S542" s="136"/>
      <c r="T542" s="136"/>
      <c r="U542" s="136"/>
    </row>
    <row r="543" spans="1:21">
      <c r="A543" s="136"/>
      <c r="B543" s="148"/>
      <c r="C543" s="136"/>
      <c r="D543" s="196"/>
      <c r="E543" s="197"/>
      <c r="F543" s="197"/>
      <c r="G543" s="136"/>
      <c r="H543" s="198"/>
      <c r="I543" s="136"/>
      <c r="J543" s="136"/>
      <c r="K543" s="136"/>
      <c r="L543" s="136"/>
      <c r="M543" s="136"/>
      <c r="N543" s="136"/>
      <c r="O543" s="136"/>
      <c r="P543" s="136"/>
      <c r="Q543" s="136"/>
      <c r="R543" s="136"/>
      <c r="S543" s="136"/>
      <c r="T543" s="136"/>
      <c r="U543" s="136"/>
    </row>
    <row r="544" spans="1:21">
      <c r="A544" s="136"/>
      <c r="B544" s="148"/>
      <c r="C544" s="136"/>
      <c r="D544" s="196"/>
      <c r="E544" s="197"/>
      <c r="F544" s="197"/>
      <c r="G544" s="136"/>
      <c r="H544" s="198"/>
      <c r="I544" s="136"/>
      <c r="J544" s="136"/>
      <c r="K544" s="136"/>
      <c r="L544" s="136"/>
      <c r="M544" s="136"/>
      <c r="N544" s="136"/>
      <c r="O544" s="136"/>
      <c r="P544" s="136"/>
      <c r="Q544" s="136"/>
      <c r="R544" s="136"/>
      <c r="S544" s="136"/>
      <c r="T544" s="136"/>
      <c r="U544" s="136"/>
    </row>
    <row r="545" spans="1:21">
      <c r="A545" s="136"/>
      <c r="B545" s="148"/>
      <c r="C545" s="136"/>
      <c r="D545" s="196"/>
      <c r="E545" s="197"/>
      <c r="F545" s="197"/>
      <c r="G545" s="136"/>
      <c r="H545" s="198"/>
      <c r="I545" s="136"/>
      <c r="J545" s="136"/>
      <c r="K545" s="136"/>
      <c r="L545" s="136"/>
      <c r="M545" s="136"/>
      <c r="N545" s="136"/>
      <c r="O545" s="136"/>
      <c r="P545" s="136"/>
      <c r="Q545" s="136"/>
      <c r="R545" s="136"/>
      <c r="S545" s="136"/>
      <c r="T545" s="136"/>
      <c r="U545" s="136"/>
    </row>
    <row r="546" spans="1:21">
      <c r="A546" s="136"/>
      <c r="B546" s="148"/>
      <c r="C546" s="136"/>
      <c r="D546" s="196"/>
      <c r="E546" s="197"/>
      <c r="F546" s="197"/>
      <c r="G546" s="136"/>
      <c r="H546" s="198"/>
      <c r="I546" s="136"/>
      <c r="J546" s="136"/>
      <c r="K546" s="136"/>
      <c r="L546" s="136"/>
      <c r="M546" s="136"/>
      <c r="N546" s="136"/>
      <c r="O546" s="136"/>
      <c r="P546" s="136"/>
      <c r="Q546" s="136"/>
      <c r="R546" s="136"/>
      <c r="S546" s="136"/>
      <c r="T546" s="136"/>
      <c r="U546" s="136"/>
    </row>
    <row r="547" spans="1:21">
      <c r="A547" s="136"/>
      <c r="B547" s="148"/>
      <c r="C547" s="136"/>
      <c r="D547" s="196"/>
      <c r="E547" s="197"/>
      <c r="F547" s="197"/>
      <c r="G547" s="136"/>
      <c r="H547" s="198"/>
      <c r="I547" s="136"/>
      <c r="J547" s="136"/>
      <c r="K547" s="136"/>
      <c r="L547" s="136"/>
      <c r="M547" s="136"/>
      <c r="N547" s="136"/>
      <c r="O547" s="136"/>
      <c r="P547" s="136"/>
      <c r="Q547" s="136"/>
      <c r="R547" s="136"/>
      <c r="S547" s="136"/>
      <c r="T547" s="136"/>
      <c r="U547" s="136"/>
    </row>
    <row r="548" spans="1:21">
      <c r="A548" s="136"/>
      <c r="B548" s="148"/>
      <c r="C548" s="136"/>
      <c r="D548" s="196"/>
      <c r="E548" s="197"/>
      <c r="F548" s="197"/>
      <c r="G548" s="136"/>
      <c r="H548" s="198"/>
      <c r="I548" s="136"/>
      <c r="J548" s="136"/>
      <c r="K548" s="136"/>
      <c r="L548" s="136"/>
      <c r="M548" s="136"/>
      <c r="N548" s="136"/>
      <c r="O548" s="136"/>
      <c r="P548" s="136"/>
      <c r="Q548" s="136"/>
      <c r="R548" s="136"/>
      <c r="S548" s="136"/>
      <c r="T548" s="136"/>
      <c r="U548" s="136"/>
    </row>
    <row r="549" spans="1:21">
      <c r="A549" s="136"/>
      <c r="B549" s="148"/>
      <c r="C549" s="136"/>
      <c r="D549" s="196"/>
      <c r="E549" s="197"/>
      <c r="F549" s="197"/>
      <c r="G549" s="136"/>
      <c r="H549" s="198"/>
      <c r="I549" s="136"/>
      <c r="J549" s="136"/>
      <c r="K549" s="136"/>
      <c r="L549" s="136"/>
      <c r="M549" s="136"/>
      <c r="N549" s="136"/>
      <c r="O549" s="136"/>
      <c r="P549" s="136"/>
      <c r="Q549" s="136"/>
      <c r="R549" s="136"/>
      <c r="S549" s="136"/>
      <c r="T549" s="136"/>
      <c r="U549" s="136"/>
    </row>
    <row r="550" spans="1:21">
      <c r="A550" s="136"/>
      <c r="B550" s="148"/>
      <c r="C550" s="136"/>
      <c r="D550" s="196"/>
      <c r="E550" s="197"/>
      <c r="F550" s="197"/>
      <c r="G550" s="136"/>
      <c r="H550" s="198"/>
      <c r="I550" s="136"/>
      <c r="J550" s="136"/>
      <c r="K550" s="136"/>
      <c r="L550" s="136"/>
      <c r="M550" s="136"/>
      <c r="N550" s="136"/>
      <c r="O550" s="136"/>
      <c r="P550" s="136"/>
      <c r="Q550" s="136"/>
      <c r="R550" s="136"/>
      <c r="S550" s="136"/>
      <c r="T550" s="136"/>
      <c r="U550" s="136"/>
    </row>
    <row r="551" spans="1:21">
      <c r="A551" s="136"/>
      <c r="B551" s="148"/>
      <c r="C551" s="136"/>
      <c r="D551" s="196"/>
      <c r="E551" s="197"/>
      <c r="F551" s="197"/>
      <c r="G551" s="136"/>
      <c r="H551" s="198"/>
      <c r="I551" s="136"/>
      <c r="J551" s="136"/>
      <c r="K551" s="136"/>
      <c r="L551" s="136"/>
      <c r="M551" s="136"/>
      <c r="N551" s="136"/>
      <c r="O551" s="136"/>
      <c r="P551" s="136"/>
      <c r="Q551" s="136"/>
      <c r="R551" s="136"/>
      <c r="S551" s="136"/>
      <c r="T551" s="136"/>
      <c r="U551" s="136"/>
    </row>
    <row r="552" spans="1:21">
      <c r="A552" s="136"/>
      <c r="B552" s="148"/>
      <c r="C552" s="136"/>
      <c r="D552" s="196"/>
      <c r="E552" s="197"/>
      <c r="F552" s="197"/>
      <c r="G552" s="136"/>
      <c r="H552" s="198"/>
      <c r="I552" s="136"/>
      <c r="J552" s="136"/>
      <c r="K552" s="136"/>
      <c r="L552" s="136"/>
      <c r="M552" s="136"/>
      <c r="N552" s="136"/>
      <c r="O552" s="136"/>
      <c r="P552" s="136"/>
      <c r="Q552" s="136"/>
      <c r="R552" s="136"/>
      <c r="S552" s="136"/>
      <c r="T552" s="136"/>
      <c r="U552" s="136"/>
    </row>
    <row r="553" spans="1:21">
      <c r="A553" s="136"/>
      <c r="B553" s="148"/>
      <c r="C553" s="136"/>
      <c r="D553" s="196"/>
      <c r="E553" s="197"/>
      <c r="F553" s="197"/>
      <c r="G553" s="136"/>
      <c r="H553" s="198"/>
      <c r="I553" s="136"/>
      <c r="J553" s="136"/>
      <c r="K553" s="136"/>
      <c r="L553" s="136"/>
      <c r="M553" s="136"/>
      <c r="N553" s="136"/>
      <c r="O553" s="136"/>
      <c r="P553" s="136"/>
      <c r="Q553" s="136"/>
      <c r="R553" s="136"/>
      <c r="S553" s="136"/>
      <c r="T553" s="136"/>
      <c r="U553" s="136"/>
    </row>
    <row r="554" spans="1:21">
      <c r="A554" s="136"/>
      <c r="B554" s="148"/>
      <c r="C554" s="136"/>
      <c r="D554" s="196"/>
      <c r="E554" s="197"/>
      <c r="F554" s="197"/>
      <c r="G554" s="136"/>
      <c r="H554" s="198"/>
      <c r="I554" s="136"/>
      <c r="J554" s="136"/>
      <c r="K554" s="136"/>
      <c r="L554" s="136"/>
      <c r="M554" s="136"/>
      <c r="N554" s="136"/>
      <c r="O554" s="136"/>
      <c r="P554" s="136"/>
      <c r="Q554" s="136"/>
      <c r="R554" s="136"/>
      <c r="S554" s="136"/>
      <c r="T554" s="136"/>
      <c r="U554" s="136"/>
    </row>
    <row r="555" spans="1:21">
      <c r="A555" s="136"/>
      <c r="B555" s="148"/>
      <c r="C555" s="136"/>
      <c r="D555" s="196"/>
      <c r="E555" s="197"/>
      <c r="F555" s="197"/>
      <c r="G555" s="136"/>
      <c r="H555" s="198"/>
      <c r="I555" s="136"/>
      <c r="J555" s="136"/>
      <c r="K555" s="136"/>
      <c r="L555" s="136"/>
      <c r="M555" s="136"/>
      <c r="N555" s="136"/>
      <c r="O555" s="136"/>
      <c r="P555" s="136"/>
      <c r="Q555" s="136"/>
      <c r="R555" s="136"/>
      <c r="S555" s="136"/>
      <c r="T555" s="136"/>
      <c r="U555" s="136"/>
    </row>
    <row r="556" spans="1:21">
      <c r="A556" s="136"/>
      <c r="B556" s="148"/>
      <c r="C556" s="136"/>
      <c r="D556" s="196"/>
      <c r="E556" s="197"/>
      <c r="F556" s="197"/>
      <c r="G556" s="136"/>
      <c r="H556" s="198"/>
      <c r="I556" s="136"/>
      <c r="J556" s="136"/>
      <c r="K556" s="136"/>
      <c r="L556" s="136"/>
      <c r="M556" s="136"/>
      <c r="N556" s="136"/>
      <c r="O556" s="136"/>
      <c r="P556" s="136"/>
      <c r="Q556" s="136"/>
      <c r="R556" s="136"/>
      <c r="S556" s="136"/>
      <c r="T556" s="136"/>
      <c r="U556" s="136"/>
    </row>
    <row r="557" spans="1:21">
      <c r="A557" s="136"/>
      <c r="B557" s="148"/>
      <c r="C557" s="136"/>
      <c r="D557" s="196"/>
      <c r="E557" s="197"/>
      <c r="F557" s="197"/>
      <c r="G557" s="136"/>
      <c r="H557" s="198"/>
      <c r="I557" s="136"/>
      <c r="J557" s="136"/>
      <c r="K557" s="136"/>
      <c r="L557" s="136"/>
      <c r="M557" s="136"/>
      <c r="N557" s="136"/>
      <c r="O557" s="136"/>
      <c r="P557" s="136"/>
      <c r="Q557" s="136"/>
      <c r="R557" s="136"/>
      <c r="S557" s="136"/>
      <c r="T557" s="136"/>
      <c r="U557" s="136"/>
    </row>
    <row r="558" spans="1:21">
      <c r="A558" s="136"/>
      <c r="B558" s="148"/>
      <c r="C558" s="136"/>
      <c r="D558" s="196"/>
      <c r="E558" s="197"/>
      <c r="F558" s="197"/>
      <c r="G558" s="136"/>
      <c r="H558" s="198"/>
      <c r="I558" s="136"/>
      <c r="J558" s="136"/>
      <c r="K558" s="136"/>
      <c r="L558" s="136"/>
      <c r="M558" s="136"/>
      <c r="N558" s="136"/>
      <c r="O558" s="136"/>
      <c r="P558" s="136"/>
      <c r="Q558" s="136"/>
      <c r="R558" s="136"/>
      <c r="S558" s="136"/>
      <c r="T558" s="136"/>
      <c r="U558" s="136"/>
    </row>
    <row r="559" spans="1:21">
      <c r="A559" s="136"/>
      <c r="B559" s="148"/>
      <c r="C559" s="136"/>
      <c r="D559" s="196"/>
      <c r="E559" s="197"/>
      <c r="F559" s="197"/>
      <c r="G559" s="136"/>
      <c r="H559" s="198"/>
      <c r="I559" s="136"/>
      <c r="J559" s="136"/>
      <c r="K559" s="136"/>
      <c r="L559" s="136"/>
      <c r="M559" s="136"/>
      <c r="N559" s="136"/>
      <c r="O559" s="136"/>
      <c r="P559" s="136"/>
      <c r="Q559" s="136"/>
      <c r="R559" s="136"/>
      <c r="S559" s="136"/>
      <c r="T559" s="136"/>
      <c r="U559" s="136"/>
    </row>
    <row r="560" spans="1:21">
      <c r="A560" s="136"/>
      <c r="B560" s="148"/>
      <c r="C560" s="136"/>
      <c r="D560" s="196"/>
      <c r="E560" s="197"/>
      <c r="F560" s="197"/>
      <c r="G560" s="136"/>
      <c r="H560" s="198"/>
      <c r="I560" s="136"/>
      <c r="J560" s="136"/>
      <c r="K560" s="136"/>
      <c r="L560" s="136"/>
      <c r="M560" s="136"/>
      <c r="N560" s="136"/>
      <c r="O560" s="136"/>
      <c r="P560" s="136"/>
      <c r="Q560" s="136"/>
      <c r="R560" s="136"/>
      <c r="S560" s="136"/>
      <c r="T560" s="136"/>
      <c r="U560" s="136"/>
    </row>
    <row r="561" spans="1:21">
      <c r="A561" s="136"/>
      <c r="B561" s="148"/>
      <c r="C561" s="136"/>
      <c r="D561" s="196"/>
      <c r="E561" s="197"/>
      <c r="F561" s="197"/>
      <c r="G561" s="136"/>
      <c r="H561" s="198"/>
      <c r="I561" s="136"/>
      <c r="J561" s="136"/>
      <c r="K561" s="136"/>
      <c r="L561" s="136"/>
      <c r="M561" s="136"/>
      <c r="N561" s="136"/>
      <c r="O561" s="136"/>
      <c r="P561" s="136"/>
      <c r="Q561" s="136"/>
      <c r="R561" s="136"/>
      <c r="S561" s="136"/>
      <c r="T561" s="136"/>
      <c r="U561" s="136"/>
    </row>
    <row r="562" spans="1:21">
      <c r="A562" s="136"/>
      <c r="B562" s="148"/>
      <c r="C562" s="136"/>
      <c r="D562" s="196"/>
      <c r="E562" s="197"/>
      <c r="F562" s="197"/>
      <c r="G562" s="136"/>
      <c r="H562" s="198"/>
      <c r="I562" s="136"/>
      <c r="J562" s="136"/>
      <c r="K562" s="136"/>
      <c r="L562" s="136"/>
      <c r="M562" s="136"/>
      <c r="N562" s="136"/>
      <c r="O562" s="136"/>
      <c r="P562" s="136"/>
      <c r="Q562" s="136"/>
      <c r="R562" s="136"/>
      <c r="S562" s="136"/>
      <c r="T562" s="136"/>
      <c r="U562" s="136"/>
    </row>
    <row r="563" spans="1:21">
      <c r="A563" s="136"/>
      <c r="B563" s="148"/>
      <c r="C563" s="136"/>
      <c r="D563" s="196"/>
      <c r="E563" s="197"/>
      <c r="F563" s="197"/>
      <c r="G563" s="136"/>
      <c r="H563" s="198"/>
      <c r="I563" s="136"/>
      <c r="J563" s="136"/>
      <c r="K563" s="136"/>
      <c r="L563" s="136"/>
      <c r="M563" s="136"/>
      <c r="N563" s="136"/>
      <c r="O563" s="136"/>
      <c r="P563" s="136"/>
      <c r="Q563" s="136"/>
      <c r="R563" s="136"/>
      <c r="S563" s="136"/>
      <c r="T563" s="136"/>
      <c r="U563" s="136"/>
    </row>
    <row r="564" spans="1:21">
      <c r="A564" s="136"/>
      <c r="B564" s="148"/>
      <c r="C564" s="136"/>
      <c r="D564" s="196"/>
      <c r="E564" s="197"/>
      <c r="F564" s="197"/>
      <c r="G564" s="136"/>
      <c r="H564" s="198"/>
      <c r="I564" s="136"/>
      <c r="J564" s="136"/>
      <c r="K564" s="136"/>
      <c r="L564" s="136"/>
      <c r="M564" s="136"/>
      <c r="N564" s="136"/>
      <c r="O564" s="136"/>
      <c r="P564" s="136"/>
      <c r="Q564" s="136"/>
      <c r="R564" s="136"/>
      <c r="S564" s="136"/>
      <c r="T564" s="136"/>
      <c r="U564" s="136"/>
    </row>
    <row r="565" spans="1:21">
      <c r="A565" s="136"/>
      <c r="B565" s="148"/>
      <c r="C565" s="136"/>
      <c r="D565" s="196"/>
      <c r="E565" s="197"/>
      <c r="F565" s="197"/>
      <c r="G565" s="136"/>
      <c r="H565" s="198"/>
      <c r="I565" s="136"/>
      <c r="J565" s="136"/>
      <c r="K565" s="136"/>
      <c r="L565" s="136"/>
      <c r="M565" s="136"/>
      <c r="N565" s="136"/>
      <c r="O565" s="136"/>
      <c r="P565" s="136"/>
      <c r="Q565" s="136"/>
      <c r="R565" s="136"/>
      <c r="S565" s="136"/>
      <c r="T565" s="136"/>
      <c r="U565" s="136"/>
    </row>
    <row r="566" spans="1:21">
      <c r="A566" s="136"/>
      <c r="B566" s="148"/>
      <c r="C566" s="136"/>
      <c r="D566" s="196"/>
      <c r="E566" s="197"/>
      <c r="F566" s="197"/>
      <c r="G566" s="136"/>
      <c r="H566" s="198"/>
      <c r="I566" s="136"/>
      <c r="J566" s="136"/>
      <c r="K566" s="136"/>
      <c r="L566" s="136"/>
      <c r="M566" s="136"/>
      <c r="N566" s="136"/>
      <c r="O566" s="136"/>
      <c r="P566" s="136"/>
      <c r="Q566" s="136"/>
      <c r="R566" s="136"/>
      <c r="S566" s="136"/>
      <c r="T566" s="136"/>
      <c r="U566" s="136"/>
    </row>
    <row r="567" spans="1:21">
      <c r="A567" s="136"/>
      <c r="B567" s="148"/>
      <c r="C567" s="136"/>
      <c r="D567" s="196"/>
      <c r="E567" s="197"/>
      <c r="F567" s="197"/>
      <c r="G567" s="136"/>
      <c r="H567" s="198"/>
      <c r="I567" s="136"/>
      <c r="J567" s="136"/>
      <c r="K567" s="136"/>
      <c r="L567" s="136"/>
      <c r="M567" s="136"/>
      <c r="N567" s="136"/>
      <c r="O567" s="136"/>
      <c r="P567" s="136"/>
      <c r="Q567" s="136"/>
      <c r="R567" s="136"/>
      <c r="S567" s="136"/>
      <c r="T567" s="136"/>
      <c r="U567" s="136"/>
    </row>
    <row r="568" spans="1:21">
      <c r="A568" s="136"/>
      <c r="B568" s="148"/>
      <c r="C568" s="136"/>
      <c r="D568" s="196"/>
      <c r="E568" s="197"/>
      <c r="F568" s="197"/>
      <c r="G568" s="136"/>
      <c r="H568" s="198"/>
      <c r="I568" s="136"/>
      <c r="J568" s="136"/>
      <c r="K568" s="136"/>
      <c r="L568" s="136"/>
      <c r="M568" s="136"/>
      <c r="N568" s="136"/>
      <c r="O568" s="136"/>
      <c r="P568" s="136"/>
      <c r="Q568" s="136"/>
      <c r="R568" s="136"/>
      <c r="S568" s="136"/>
      <c r="T568" s="136"/>
      <c r="U568" s="136"/>
    </row>
    <row r="569" spans="1:21">
      <c r="A569" s="136"/>
      <c r="B569" s="148"/>
      <c r="C569" s="136"/>
      <c r="D569" s="196"/>
      <c r="E569" s="197"/>
      <c r="F569" s="197"/>
      <c r="G569" s="136"/>
      <c r="H569" s="198"/>
      <c r="I569" s="136"/>
      <c r="J569" s="136"/>
      <c r="K569" s="136"/>
      <c r="L569" s="136"/>
      <c r="M569" s="136"/>
      <c r="N569" s="136"/>
      <c r="O569" s="136"/>
      <c r="P569" s="136"/>
      <c r="Q569" s="136"/>
      <c r="R569" s="136"/>
      <c r="S569" s="136"/>
      <c r="T569" s="136"/>
      <c r="U569" s="136"/>
    </row>
    <row r="570" spans="1:21">
      <c r="A570" s="136"/>
      <c r="B570" s="148"/>
      <c r="C570" s="136"/>
      <c r="D570" s="196"/>
      <c r="E570" s="197"/>
      <c r="F570" s="197"/>
      <c r="G570" s="136"/>
      <c r="H570" s="198"/>
      <c r="I570" s="136"/>
      <c r="J570" s="136"/>
      <c r="K570" s="136"/>
      <c r="L570" s="136"/>
      <c r="M570" s="136"/>
      <c r="N570" s="136"/>
      <c r="O570" s="136"/>
      <c r="P570" s="136"/>
      <c r="Q570" s="136"/>
      <c r="R570" s="136"/>
      <c r="S570" s="136"/>
      <c r="T570" s="136"/>
      <c r="U570" s="136"/>
    </row>
    <row r="571" spans="1:21">
      <c r="A571" s="136"/>
      <c r="B571" s="148"/>
      <c r="C571" s="136"/>
      <c r="D571" s="196"/>
      <c r="E571" s="197"/>
      <c r="F571" s="197"/>
      <c r="G571" s="136"/>
      <c r="H571" s="198"/>
      <c r="I571" s="136"/>
      <c r="J571" s="136"/>
      <c r="K571" s="136"/>
      <c r="L571" s="136"/>
      <c r="M571" s="136"/>
      <c r="N571" s="136"/>
      <c r="O571" s="136"/>
      <c r="P571" s="136"/>
      <c r="Q571" s="136"/>
      <c r="R571" s="136"/>
      <c r="S571" s="136"/>
      <c r="T571" s="136"/>
      <c r="U571" s="136"/>
    </row>
    <row r="572" spans="1:21">
      <c r="A572" s="136"/>
      <c r="B572" s="148"/>
      <c r="C572" s="136"/>
      <c r="D572" s="196"/>
      <c r="E572" s="197"/>
      <c r="F572" s="197"/>
      <c r="G572" s="136"/>
      <c r="H572" s="198"/>
      <c r="I572" s="136"/>
      <c r="J572" s="136"/>
      <c r="K572" s="136"/>
      <c r="L572" s="136"/>
      <c r="M572" s="136"/>
      <c r="N572" s="136"/>
      <c r="O572" s="136"/>
      <c r="P572" s="136"/>
      <c r="Q572" s="136"/>
      <c r="R572" s="136"/>
      <c r="S572" s="136"/>
      <c r="T572" s="136"/>
      <c r="U572" s="136"/>
    </row>
    <row r="573" spans="1:21">
      <c r="A573" s="136"/>
      <c r="B573" s="148"/>
      <c r="C573" s="136"/>
      <c r="D573" s="196"/>
      <c r="E573" s="197"/>
      <c r="F573" s="197"/>
      <c r="G573" s="136"/>
      <c r="H573" s="198"/>
      <c r="I573" s="136"/>
      <c r="J573" s="136"/>
      <c r="K573" s="136"/>
      <c r="L573" s="136"/>
      <c r="M573" s="136"/>
      <c r="N573" s="136"/>
      <c r="O573" s="136"/>
      <c r="P573" s="136"/>
      <c r="Q573" s="136"/>
      <c r="R573" s="136"/>
      <c r="S573" s="136"/>
      <c r="T573" s="136"/>
      <c r="U573" s="136"/>
    </row>
    <row r="574" spans="1:21">
      <c r="A574" s="136"/>
      <c r="B574" s="148"/>
      <c r="C574" s="136"/>
      <c r="D574" s="196"/>
      <c r="E574" s="197"/>
      <c r="F574" s="197"/>
      <c r="G574" s="136"/>
      <c r="H574" s="198"/>
      <c r="I574" s="136"/>
      <c r="J574" s="136"/>
      <c r="K574" s="136"/>
      <c r="L574" s="136"/>
      <c r="M574" s="136"/>
      <c r="N574" s="136"/>
      <c r="O574" s="136"/>
      <c r="P574" s="136"/>
      <c r="Q574" s="136"/>
      <c r="R574" s="136"/>
      <c r="S574" s="136"/>
      <c r="T574" s="136"/>
      <c r="U574" s="136"/>
    </row>
    <row r="575" spans="1:21">
      <c r="A575" s="136"/>
      <c r="B575" s="148"/>
      <c r="C575" s="136"/>
      <c r="D575" s="196"/>
      <c r="E575" s="197"/>
      <c r="F575" s="197"/>
      <c r="G575" s="136"/>
      <c r="H575" s="198"/>
      <c r="I575" s="136"/>
      <c r="J575" s="136"/>
      <c r="K575" s="136"/>
      <c r="L575" s="136"/>
      <c r="M575" s="136"/>
      <c r="N575" s="136"/>
      <c r="O575" s="136"/>
      <c r="P575" s="136"/>
      <c r="Q575" s="136"/>
      <c r="R575" s="136"/>
      <c r="S575" s="136"/>
      <c r="T575" s="136"/>
      <c r="U575" s="136"/>
    </row>
    <row r="576" spans="1:21">
      <c r="A576" s="136"/>
      <c r="B576" s="148"/>
      <c r="C576" s="136"/>
      <c r="D576" s="196"/>
      <c r="E576" s="197"/>
      <c r="F576" s="197"/>
      <c r="G576" s="136"/>
      <c r="H576" s="198"/>
      <c r="I576" s="136"/>
      <c r="J576" s="136"/>
      <c r="K576" s="136"/>
      <c r="L576" s="136"/>
      <c r="M576" s="136"/>
      <c r="N576" s="136"/>
      <c r="O576" s="136"/>
      <c r="P576" s="136"/>
      <c r="Q576" s="136"/>
      <c r="R576" s="136"/>
      <c r="S576" s="136"/>
      <c r="T576" s="136"/>
      <c r="U576" s="136"/>
    </row>
    <row r="577" spans="1:21">
      <c r="A577" s="136"/>
      <c r="B577" s="148"/>
      <c r="C577" s="136"/>
      <c r="D577" s="196"/>
      <c r="E577" s="197"/>
      <c r="F577" s="197"/>
      <c r="G577" s="136"/>
      <c r="H577" s="198"/>
      <c r="I577" s="136"/>
      <c r="J577" s="136"/>
      <c r="K577" s="136"/>
      <c r="L577" s="136"/>
      <c r="M577" s="136"/>
      <c r="N577" s="136"/>
      <c r="O577" s="136"/>
      <c r="P577" s="136"/>
      <c r="Q577" s="136"/>
      <c r="R577" s="136"/>
      <c r="S577" s="136"/>
      <c r="T577" s="136"/>
      <c r="U577" s="136"/>
    </row>
    <row r="578" spans="1:21">
      <c r="A578" s="136"/>
      <c r="B578" s="148"/>
      <c r="C578" s="136"/>
      <c r="D578" s="196"/>
      <c r="E578" s="197"/>
      <c r="F578" s="197"/>
      <c r="G578" s="136"/>
      <c r="H578" s="198"/>
      <c r="I578" s="136"/>
      <c r="J578" s="136"/>
      <c r="K578" s="136"/>
      <c r="L578" s="136"/>
      <c r="M578" s="136"/>
      <c r="N578" s="136"/>
      <c r="O578" s="136"/>
      <c r="P578" s="136"/>
      <c r="Q578" s="136"/>
      <c r="R578" s="136"/>
      <c r="S578" s="136"/>
      <c r="T578" s="136"/>
      <c r="U578" s="136"/>
    </row>
    <row r="579" spans="1:21">
      <c r="A579" s="136"/>
      <c r="B579" s="148"/>
      <c r="C579" s="136"/>
      <c r="D579" s="196"/>
      <c r="E579" s="197"/>
      <c r="F579" s="197"/>
      <c r="G579" s="136"/>
      <c r="H579" s="198"/>
      <c r="I579" s="136"/>
      <c r="J579" s="136"/>
      <c r="K579" s="136"/>
      <c r="L579" s="136"/>
      <c r="M579" s="136"/>
      <c r="N579" s="136"/>
      <c r="O579" s="136"/>
      <c r="P579" s="136"/>
      <c r="Q579" s="136"/>
      <c r="R579" s="136"/>
      <c r="S579" s="136"/>
      <c r="T579" s="136"/>
      <c r="U579" s="136"/>
    </row>
    <row r="580" spans="1:21">
      <c r="A580" s="136"/>
      <c r="B580" s="148"/>
      <c r="C580" s="136"/>
      <c r="D580" s="196"/>
      <c r="E580" s="197"/>
      <c r="F580" s="197"/>
      <c r="G580" s="136"/>
      <c r="H580" s="198"/>
      <c r="I580" s="136"/>
      <c r="J580" s="136"/>
      <c r="K580" s="136"/>
      <c r="L580" s="136"/>
      <c r="M580" s="136"/>
      <c r="N580" s="136"/>
      <c r="O580" s="136"/>
      <c r="P580" s="136"/>
      <c r="Q580" s="136"/>
      <c r="R580" s="136"/>
      <c r="S580" s="136"/>
      <c r="T580" s="136"/>
      <c r="U580" s="136"/>
    </row>
    <row r="581" spans="1:21">
      <c r="A581" s="136"/>
      <c r="B581" s="148"/>
      <c r="C581" s="136"/>
      <c r="D581" s="196"/>
      <c r="E581" s="197"/>
      <c r="F581" s="197"/>
      <c r="G581" s="136"/>
      <c r="H581" s="198"/>
      <c r="I581" s="136"/>
      <c r="J581" s="136"/>
      <c r="K581" s="136"/>
      <c r="L581" s="136"/>
      <c r="M581" s="136"/>
      <c r="N581" s="136"/>
      <c r="O581" s="136"/>
      <c r="P581" s="136"/>
      <c r="Q581" s="136"/>
      <c r="R581" s="136"/>
      <c r="S581" s="136"/>
      <c r="T581" s="136"/>
      <c r="U581" s="136"/>
    </row>
    <row r="582" spans="1:21">
      <c r="A582" s="136"/>
      <c r="B582" s="148"/>
      <c r="C582" s="136"/>
      <c r="D582" s="196"/>
      <c r="E582" s="197"/>
      <c r="F582" s="197"/>
      <c r="G582" s="136"/>
      <c r="H582" s="198"/>
      <c r="I582" s="136"/>
      <c r="J582" s="136"/>
      <c r="K582" s="136"/>
      <c r="L582" s="136"/>
      <c r="M582" s="136"/>
      <c r="N582" s="136"/>
      <c r="O582" s="136"/>
      <c r="P582" s="136"/>
      <c r="Q582" s="136"/>
      <c r="R582" s="136"/>
      <c r="S582" s="136"/>
      <c r="T582" s="136"/>
      <c r="U582" s="136"/>
    </row>
    <row r="583" spans="1:21">
      <c r="A583" s="136"/>
      <c r="B583" s="148"/>
      <c r="C583" s="136"/>
      <c r="D583" s="196"/>
      <c r="E583" s="197"/>
      <c r="F583" s="197"/>
      <c r="G583" s="136"/>
      <c r="H583" s="198"/>
      <c r="I583" s="136"/>
      <c r="J583" s="136"/>
      <c r="K583" s="136"/>
      <c r="L583" s="136"/>
      <c r="M583" s="136"/>
      <c r="N583" s="136"/>
      <c r="O583" s="136"/>
      <c r="P583" s="136"/>
      <c r="Q583" s="136"/>
      <c r="R583" s="136"/>
      <c r="S583" s="136"/>
      <c r="T583" s="136"/>
      <c r="U583" s="136"/>
    </row>
    <row r="584" spans="1:21">
      <c r="A584" s="136"/>
      <c r="B584" s="148"/>
      <c r="C584" s="136"/>
      <c r="D584" s="196"/>
      <c r="E584" s="197"/>
      <c r="F584" s="197"/>
      <c r="G584" s="136"/>
      <c r="H584" s="198"/>
      <c r="I584" s="136"/>
      <c r="J584" s="136"/>
      <c r="K584" s="136"/>
      <c r="L584" s="136"/>
      <c r="M584" s="136"/>
      <c r="N584" s="136"/>
      <c r="O584" s="136"/>
      <c r="P584" s="136"/>
      <c r="Q584" s="136"/>
      <c r="R584" s="136"/>
      <c r="S584" s="136"/>
      <c r="T584" s="136"/>
      <c r="U584" s="136"/>
    </row>
    <row r="585" spans="1:21">
      <c r="A585" s="136"/>
      <c r="B585" s="148"/>
      <c r="C585" s="136"/>
      <c r="D585" s="196"/>
      <c r="E585" s="197"/>
      <c r="F585" s="197"/>
      <c r="G585" s="136"/>
      <c r="H585" s="198"/>
      <c r="I585" s="136"/>
      <c r="J585" s="136"/>
      <c r="K585" s="136"/>
      <c r="L585" s="136"/>
      <c r="M585" s="136"/>
      <c r="N585" s="136"/>
      <c r="O585" s="136"/>
      <c r="P585" s="136"/>
      <c r="Q585" s="136"/>
      <c r="R585" s="136"/>
      <c r="S585" s="136"/>
      <c r="T585" s="136"/>
      <c r="U585" s="136"/>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U602"/>
  <sheetViews>
    <sheetView workbookViewId="0"/>
  </sheetViews>
  <sheetFormatPr baseColWidth="10" defaultRowHeight="15"/>
  <cols>
    <col min="2" max="2" width="38" bestFit="1" customWidth="1"/>
    <col min="4" max="4" width="14.42578125" bestFit="1" customWidth="1"/>
    <col min="5" max="5" width="15.42578125" bestFit="1" customWidth="1"/>
    <col min="6" max="6" width="14.85546875" customWidth="1"/>
    <col min="8" max="8" width="13.42578125" bestFit="1" customWidth="1"/>
    <col min="9" max="9" width="12.28515625" customWidth="1"/>
    <col min="11" max="11" width="19.85546875" customWidth="1"/>
    <col min="14" max="14" width="18.42578125" customWidth="1"/>
    <col min="15" max="15" width="18.7109375" customWidth="1"/>
    <col min="16" max="16" width="18.85546875" bestFit="1" customWidth="1"/>
  </cols>
  <sheetData>
    <row r="1" spans="1:21" s="1" customFormat="1">
      <c r="B1" s="1" t="s">
        <v>0</v>
      </c>
    </row>
    <row r="2" spans="1:21" s="1" customFormat="1">
      <c r="B2" s="1" t="s">
        <v>1</v>
      </c>
    </row>
    <row r="3" spans="1:21" s="1" customFormat="1">
      <c r="B3" s="1" t="s">
        <v>2</v>
      </c>
    </row>
    <row r="5" spans="1:21" s="2" customFormat="1" ht="38.25" customHeight="1">
      <c r="A5" s="9" t="s">
        <v>3</v>
      </c>
      <c r="B5" s="9" t="s">
        <v>4</v>
      </c>
      <c r="C5" s="9" t="s">
        <v>5</v>
      </c>
      <c r="D5" s="9" t="s">
        <v>6</v>
      </c>
      <c r="E5" s="10" t="str">
        <f>+'DATOS GENERALES'!E5</f>
        <v>PHARMAEUROPEA</v>
      </c>
      <c r="F5" s="10" t="str">
        <f>+'DATOS GENERALES'!F5</f>
        <v>LABORATORIOS LTDA</v>
      </c>
      <c r="G5" s="10" t="str">
        <f>+'DATOS GENERALES'!G5</f>
        <v>HOSPIMEDICS SA</v>
      </c>
      <c r="H5" s="10" t="str">
        <f>+'DATOS GENERALES'!H5</f>
        <v>OC LA ECONOMIA</v>
      </c>
      <c r="I5" s="10" t="str">
        <f>+'DATOS GENERALES'!I5</f>
        <v>COBO Y ASOCIADOS SAS</v>
      </c>
      <c r="J5" s="10" t="str">
        <f>+'DATOS GENERALES'!J5</f>
        <v>COOSBOY</v>
      </c>
      <c r="K5" s="10" t="str">
        <f>+'DATOS GENERALES'!K5</f>
        <v>PRODUSER LTDA</v>
      </c>
      <c r="L5" s="10" t="str">
        <f>+'DATOS GENERALES'!L5</f>
        <v>ALFA TRADING SAS</v>
      </c>
      <c r="M5" s="10" t="str">
        <f>+'DATOS GENERALES'!M5</f>
        <v>ALLERS GROUP</v>
      </c>
      <c r="N5" s="10" t="str">
        <f>+'DATOS GENERALES'!N5</f>
        <v>PRO-H SA</v>
      </c>
      <c r="O5" s="10" t="str">
        <f>+'DATOS GENERALES'!O5</f>
        <v>S Y D COLOMBIA</v>
      </c>
      <c r="P5" s="10" t="str">
        <f>+'DATOS GENERALES'!P5</f>
        <v>REM EQUIPOS</v>
      </c>
      <c r="Q5" s="10" t="str">
        <f>+'DATOS GENERALES'!Q5</f>
        <v>COMERCIAL MEDICA CI LTDA</v>
      </c>
      <c r="R5" s="10" t="str">
        <f>+'DATOS GENERALES'!R5</f>
        <v>ASEPSIS PRODUCTS LTDA</v>
      </c>
      <c r="S5" s="10" t="str">
        <f>+'DATOS GENERALES'!S5</f>
        <v>DEPOSFARMA SAS</v>
      </c>
      <c r="T5" s="10" t="e">
        <f>+'DATOS GENERALES'!#REF!</f>
        <v>#REF!</v>
      </c>
      <c r="U5" s="10" t="e">
        <f>+'DATOS GENERALES'!#REF!</f>
        <v>#REF!</v>
      </c>
    </row>
    <row r="6" spans="1:21" s="1" customFormat="1">
      <c r="A6" s="12">
        <f>+'DATOS GENERALES'!A6</f>
        <v>1</v>
      </c>
      <c r="B6" s="12" t="str">
        <f>+'DATOS GENERALES'!B6</f>
        <v>ACEITE MINERAL CRISTAL</v>
      </c>
      <c r="C6" s="12" t="str">
        <f>+'DATOS GENERALES'!C6</f>
        <v xml:space="preserve">GLN </v>
      </c>
      <c r="D6" s="12">
        <f>+'DATOS GENERALES'!D6</f>
        <v>4</v>
      </c>
      <c r="E6" s="19">
        <f>+'DATOS GENERALES'!E6/'DATOS GENERALES'!T6</f>
        <v>1.2380691308785707</v>
      </c>
      <c r="F6" s="19">
        <f>+'DATOS GENERALES'!F6/'DATOS GENERALES'!T6</f>
        <v>0</v>
      </c>
      <c r="G6" s="19">
        <f>+'DATOS GENERALES'!G6/'DATOS GENERALES'!T6</f>
        <v>0</v>
      </c>
      <c r="H6" s="19">
        <f>+'DATOS GENERALES'!H6/'DATOS GENERALES'!T6</f>
        <v>1.3070927214439194</v>
      </c>
      <c r="I6" s="19">
        <f>+'DATOS GENERALES'!I6/'DATOS GENERALES'!T6</f>
        <v>0</v>
      </c>
      <c r="J6" s="19">
        <f>+'DATOS GENERALES'!J6/'DATOS GENERALES'!T6</f>
        <v>1.0585505095195957</v>
      </c>
      <c r="K6" s="19">
        <f>+'DATOS GENERALES'!K6/'DATOS GENERALES'!T6</f>
        <v>0</v>
      </c>
      <c r="L6" s="19">
        <f>+'DATOS GENERALES'!L6/'DATOS GENERALES'!T6</f>
        <v>0</v>
      </c>
      <c r="M6" s="19">
        <f>+'DATOS GENERALES'!M6/'DATOS GENERALES'!T6</f>
        <v>0</v>
      </c>
      <c r="N6" s="19">
        <f>+'DATOS GENERALES'!N6/'DATOS GENERALES'!T6</f>
        <v>1</v>
      </c>
      <c r="O6" s="19">
        <f>+'DATOS GENERALES'!O6/'DATOS GENERALES'!T6</f>
        <v>0</v>
      </c>
      <c r="P6" s="19">
        <f>+'DATOS GENERALES'!P6/'DATOS GENERALES'!T6</f>
        <v>1.2645220220934548</v>
      </c>
      <c r="Q6" s="19">
        <f>+'DATOS GENERALES'!Q6/'DATOS GENERALES'!T6</f>
        <v>1.3580053092798219</v>
      </c>
      <c r="R6" s="19">
        <f>+'DATOS GENERALES'!R6/'DATOS GENERALES'!T6</f>
        <v>0</v>
      </c>
      <c r="S6" s="19">
        <f>+'DATOS GENERALES'!S6/'DATOS GENERALES'!T6</f>
        <v>1.1132360916849828</v>
      </c>
      <c r="T6" s="19" t="e">
        <f>+'DATOS GENERALES'!#REF!/'DATOS GENERALES'!T6</f>
        <v>#REF!</v>
      </c>
      <c r="U6" s="19" t="e">
        <f>+'DATOS GENERALES'!#REF!/'DATOS GENERALES'!T6</f>
        <v>#REF!</v>
      </c>
    </row>
    <row r="7" spans="1:21" s="1" customFormat="1">
      <c r="A7" s="12">
        <f>+'DATOS GENERALES'!A7</f>
        <v>2</v>
      </c>
      <c r="B7" s="12" t="str">
        <f>+'DATOS GENERALES'!B7</f>
        <v>AGUJA DESECHABLE No. 18 X 1</v>
      </c>
      <c r="C7" s="12" t="str">
        <f>+'DATOS GENERALES'!C7</f>
        <v>CJA X 100 UNIDADES</v>
      </c>
      <c r="D7" s="12">
        <f>+'DATOS GENERALES'!D7</f>
        <v>40</v>
      </c>
      <c r="E7" s="19">
        <f>+'DATOS GENERALES'!E7/'DATOS GENERALES'!T7</f>
        <v>1.4634146341463414</v>
      </c>
      <c r="F7" s="19">
        <f>+'DATOS GENERALES'!F7/'DATOS GENERALES'!T7</f>
        <v>0</v>
      </c>
      <c r="G7" s="19">
        <f>+'DATOS GENERALES'!G7/'DATOS GENERALES'!T7</f>
        <v>0</v>
      </c>
      <c r="H7" s="19">
        <f>+'DATOS GENERALES'!H7/'DATOS GENERALES'!T7</f>
        <v>1.1951219512195121</v>
      </c>
      <c r="I7" s="19">
        <f>+'DATOS GENERALES'!I7/'DATOS GENERALES'!T7</f>
        <v>0</v>
      </c>
      <c r="J7" s="19">
        <f>+'DATOS GENERALES'!J7/'DATOS GENERALES'!T7</f>
        <v>1.3624390243902438</v>
      </c>
      <c r="K7" s="19">
        <f>+'DATOS GENERALES'!K7/'DATOS GENERALES'!T7</f>
        <v>0</v>
      </c>
      <c r="L7" s="19">
        <f>+'DATOS GENERALES'!L7/'DATOS GENERALES'!T7</f>
        <v>0</v>
      </c>
      <c r="M7" s="19">
        <f>+'DATOS GENERALES'!M7/'DATOS GENERALES'!T7</f>
        <v>1.495609756097561</v>
      </c>
      <c r="N7" s="19">
        <f>+'DATOS GENERALES'!N7/'DATOS GENERALES'!T7</f>
        <v>0</v>
      </c>
      <c r="O7" s="19">
        <f>+'DATOS GENERALES'!O7/'DATOS GENERALES'!T7</f>
        <v>1.1143818334735072</v>
      </c>
      <c r="P7" s="19">
        <f>+'DATOS GENERALES'!P7/'DATOS GENERALES'!T7</f>
        <v>1</v>
      </c>
      <c r="Q7" s="19">
        <f>+'DATOS GENERALES'!Q7/'DATOS GENERALES'!T7</f>
        <v>1.1143818334735072</v>
      </c>
      <c r="R7" s="19">
        <f>+'DATOS GENERALES'!R7/'DATOS GENERALES'!T7</f>
        <v>0</v>
      </c>
      <c r="S7" s="19">
        <f>+'DATOS GENERALES'!S7/'DATOS GENERALES'!T7</f>
        <v>0</v>
      </c>
      <c r="T7" s="19" t="e">
        <f>+'DATOS GENERALES'!#REF!/'DATOS GENERALES'!T7</f>
        <v>#REF!</v>
      </c>
      <c r="U7" s="19" t="e">
        <f>+'DATOS GENERALES'!#REF!/'DATOS GENERALES'!T7</f>
        <v>#REF!</v>
      </c>
    </row>
    <row r="8" spans="1:21" s="1" customFormat="1">
      <c r="A8" s="12">
        <f>+'DATOS GENERALES'!A8</f>
        <v>3</v>
      </c>
      <c r="B8" s="12" t="str">
        <f>+'DATOS GENERALES'!B8</f>
        <v>AGUJA DESECHABLE No. 18 X 1 1/2</v>
      </c>
      <c r="C8" s="12" t="str">
        <f>+'DATOS GENERALES'!C8</f>
        <v>CJA X 100 UNIDADES</v>
      </c>
      <c r="D8" s="12">
        <f>+'DATOS GENERALES'!D8</f>
        <v>8</v>
      </c>
      <c r="E8" s="19">
        <f>+'DATOS GENERALES'!E8/'DATOS GENERALES'!T8</f>
        <v>1.4634146341463414</v>
      </c>
      <c r="F8" s="19">
        <f>+'DATOS GENERALES'!F8/'DATOS GENERALES'!T8</f>
        <v>0</v>
      </c>
      <c r="G8" s="19">
        <f>+'DATOS GENERALES'!G8/'DATOS GENERALES'!T8</f>
        <v>0</v>
      </c>
      <c r="H8" s="19">
        <f>+'DATOS GENERALES'!H8/'DATOS GENERALES'!T8</f>
        <v>1.1219512195121952</v>
      </c>
      <c r="I8" s="19">
        <f>+'DATOS GENERALES'!I8/'DATOS GENERALES'!T8</f>
        <v>0</v>
      </c>
      <c r="J8" s="19">
        <f>+'DATOS GENERALES'!J8/'DATOS GENERALES'!T8</f>
        <v>1.3624390243902438</v>
      </c>
      <c r="K8" s="19">
        <f>+'DATOS GENERALES'!K8/'DATOS GENERALES'!T8</f>
        <v>0</v>
      </c>
      <c r="L8" s="19">
        <f>+'DATOS GENERALES'!L8/'DATOS GENERALES'!T8</f>
        <v>0</v>
      </c>
      <c r="M8" s="19">
        <f>+'DATOS GENERALES'!M8/'DATOS GENERALES'!T8</f>
        <v>1.495609756097561</v>
      </c>
      <c r="N8" s="19">
        <f>+'DATOS GENERALES'!N8/'DATOS GENERALES'!T8</f>
        <v>1.1707317073170731</v>
      </c>
      <c r="O8" s="19">
        <f>+'DATOS GENERALES'!O8/'DATOS GENERALES'!T8</f>
        <v>1.7451640033641715</v>
      </c>
      <c r="P8" s="19">
        <f>+'DATOS GENERALES'!P8/'DATOS GENERALES'!T8</f>
        <v>1</v>
      </c>
      <c r="Q8" s="19">
        <f>+'DATOS GENERALES'!Q8/'DATOS GENERALES'!T8</f>
        <v>1.1143818334735072</v>
      </c>
      <c r="R8" s="19">
        <f>+'DATOS GENERALES'!R8/'DATOS GENERALES'!T8</f>
        <v>0</v>
      </c>
      <c r="S8" s="19">
        <f>+'DATOS GENERALES'!S8/'DATOS GENERALES'!T8</f>
        <v>0</v>
      </c>
      <c r="T8" s="19" t="e">
        <f>+'DATOS GENERALES'!#REF!/'DATOS GENERALES'!T8</f>
        <v>#REF!</v>
      </c>
      <c r="U8" s="19" t="e">
        <f>+'DATOS GENERALES'!#REF!/'DATOS GENERALES'!T8</f>
        <v>#REF!</v>
      </c>
    </row>
    <row r="9" spans="1:21" s="1" customFormat="1">
      <c r="A9" s="12">
        <f>+'DATOS GENERALES'!A9</f>
        <v>4</v>
      </c>
      <c r="B9" s="12" t="str">
        <f>+'DATOS GENERALES'!B9</f>
        <v>AGUJA DESECHABLE No. 19 X 1</v>
      </c>
      <c r="C9" s="12" t="str">
        <f>+'DATOS GENERALES'!C9</f>
        <v>CJA X 100 UNIDADES</v>
      </c>
      <c r="D9" s="12">
        <f>+'DATOS GENERALES'!D9</f>
        <v>8</v>
      </c>
      <c r="E9" s="19">
        <f>+'DATOS GENERALES'!E9/'DATOS GENERALES'!T9</f>
        <v>1.4634146341463414</v>
      </c>
      <c r="F9" s="19">
        <f>+'DATOS GENERALES'!F9/'DATOS GENERALES'!T9</f>
        <v>0</v>
      </c>
      <c r="G9" s="19">
        <f>+'DATOS GENERALES'!G9/'DATOS GENERALES'!T9</f>
        <v>0</v>
      </c>
      <c r="H9" s="19">
        <f>+'DATOS GENERALES'!H9/'DATOS GENERALES'!T9</f>
        <v>1.2926829268292683</v>
      </c>
      <c r="I9" s="19">
        <f>+'DATOS GENERALES'!I9/'DATOS GENERALES'!T9</f>
        <v>0</v>
      </c>
      <c r="J9" s="19">
        <f>+'DATOS GENERALES'!J9/'DATOS GENERALES'!T9</f>
        <v>1.3624390243902438</v>
      </c>
      <c r="K9" s="19">
        <f>+'DATOS GENERALES'!K9/'DATOS GENERALES'!T9</f>
        <v>0</v>
      </c>
      <c r="L9" s="19">
        <f>+'DATOS GENERALES'!L9/'DATOS GENERALES'!T9</f>
        <v>0</v>
      </c>
      <c r="M9" s="19">
        <f>+'DATOS GENERALES'!M9/'DATOS GENERALES'!T9</f>
        <v>1.495609756097561</v>
      </c>
      <c r="N9" s="19">
        <f>+'DATOS GENERALES'!N9/'DATOS GENERALES'!T9</f>
        <v>1.1707317073170731</v>
      </c>
      <c r="O9" s="19">
        <f>+'DATOS GENERALES'!O9/'DATOS GENERALES'!T9</f>
        <v>1.2615643397813288</v>
      </c>
      <c r="P9" s="19">
        <f>+'DATOS GENERALES'!P9/'DATOS GENERALES'!T9</f>
        <v>1</v>
      </c>
      <c r="Q9" s="19">
        <f>+'DATOS GENERALES'!Q9/'DATOS GENERALES'!T9</f>
        <v>1.1143818334735072</v>
      </c>
      <c r="R9" s="19">
        <f>+'DATOS GENERALES'!R9/'DATOS GENERALES'!T9</f>
        <v>0</v>
      </c>
      <c r="S9" s="19">
        <f>+'DATOS GENERALES'!S9/'DATOS GENERALES'!T9</f>
        <v>0</v>
      </c>
      <c r="T9" s="19" t="e">
        <f>+'DATOS GENERALES'!#REF!/'DATOS GENERALES'!T9</f>
        <v>#REF!</v>
      </c>
      <c r="U9" s="19" t="e">
        <f>+'DATOS GENERALES'!#REF!/'DATOS GENERALES'!T9</f>
        <v>#REF!</v>
      </c>
    </row>
    <row r="10" spans="1:21" s="1" customFormat="1">
      <c r="A10" s="12">
        <f>+'DATOS GENERALES'!A10</f>
        <v>5</v>
      </c>
      <c r="B10" s="12" t="str">
        <f>+'DATOS GENERALES'!B10</f>
        <v>AGUJA DESECHABLE No. 20 X 11/2</v>
      </c>
      <c r="C10" s="12" t="str">
        <f>+'DATOS GENERALES'!C10</f>
        <v>CJA X 100 UNIDADES</v>
      </c>
      <c r="D10" s="12">
        <f>+'DATOS GENERALES'!D10</f>
        <v>8</v>
      </c>
      <c r="E10" s="19">
        <f>+'DATOS GENERALES'!E10/'DATOS GENERALES'!T10</f>
        <v>1.4634146341463414</v>
      </c>
      <c r="F10" s="19">
        <f>+'DATOS GENERALES'!F10/'DATOS GENERALES'!T10</f>
        <v>0</v>
      </c>
      <c r="G10" s="19">
        <f>+'DATOS GENERALES'!G10/'DATOS GENERALES'!T10</f>
        <v>0</v>
      </c>
      <c r="H10" s="19">
        <f>+'DATOS GENERALES'!H10/'DATOS GENERALES'!T10</f>
        <v>1.1951219512195121</v>
      </c>
      <c r="I10" s="19">
        <f>+'DATOS GENERALES'!I10/'DATOS GENERALES'!T10</f>
        <v>0</v>
      </c>
      <c r="J10" s="19">
        <f>+'DATOS GENERALES'!J10/'DATOS GENERALES'!T10</f>
        <v>1.3624390243902438</v>
      </c>
      <c r="K10" s="19">
        <f>+'DATOS GENERALES'!K10/'DATOS GENERALES'!T10</f>
        <v>0</v>
      </c>
      <c r="L10" s="19">
        <f>+'DATOS GENERALES'!L10/'DATOS GENERALES'!T10</f>
        <v>0</v>
      </c>
      <c r="M10" s="19">
        <f>+'DATOS GENERALES'!M10/'DATOS GENERALES'!T10</f>
        <v>1.495609756097561</v>
      </c>
      <c r="N10" s="19">
        <f>+'DATOS GENERALES'!N10/'DATOS GENERALES'!T10</f>
        <v>1.1707317073170731</v>
      </c>
      <c r="O10" s="19">
        <f>+'DATOS GENERALES'!O10/'DATOS GENERALES'!T10</f>
        <v>1.6400336417157275</v>
      </c>
      <c r="P10" s="19">
        <f>+'DATOS GENERALES'!P10/'DATOS GENERALES'!T10</f>
        <v>1</v>
      </c>
      <c r="Q10" s="19">
        <f>+'DATOS GENERALES'!Q10/'DATOS GENERALES'!T10</f>
        <v>1.1143818334735072</v>
      </c>
      <c r="R10" s="19">
        <f>+'DATOS GENERALES'!R10/'DATOS GENERALES'!T10</f>
        <v>0</v>
      </c>
      <c r="S10" s="19">
        <f>+'DATOS GENERALES'!S10/'DATOS GENERALES'!T10</f>
        <v>0</v>
      </c>
      <c r="T10" s="19" t="e">
        <f>+'DATOS GENERALES'!#REF!/'DATOS GENERALES'!T10</f>
        <v>#REF!</v>
      </c>
      <c r="U10" s="19" t="e">
        <f>+'DATOS GENERALES'!#REF!/'DATOS GENERALES'!T10</f>
        <v>#REF!</v>
      </c>
    </row>
    <row r="11" spans="1:21" s="1" customFormat="1">
      <c r="A11" s="12">
        <f>+'DATOS GENERALES'!A11</f>
        <v>6</v>
      </c>
      <c r="B11" s="12" t="str">
        <f>+'DATOS GENERALES'!B11</f>
        <v>AGUJA DESECHABLE No. 22 X 1 1/2</v>
      </c>
      <c r="C11" s="12" t="str">
        <f>+'DATOS GENERALES'!C11</f>
        <v>CJA X 100 UNIDADES</v>
      </c>
      <c r="D11" s="12">
        <f>+'DATOS GENERALES'!D11</f>
        <v>8</v>
      </c>
      <c r="E11" s="19">
        <f>+'DATOS GENERALES'!E11/'DATOS GENERALES'!T11</f>
        <v>1.4634146341463414</v>
      </c>
      <c r="F11" s="19">
        <f>+'DATOS GENERALES'!F11/'DATOS GENERALES'!T11</f>
        <v>0</v>
      </c>
      <c r="G11" s="19">
        <f>+'DATOS GENERALES'!G11/'DATOS GENERALES'!T11</f>
        <v>0</v>
      </c>
      <c r="H11" s="19">
        <f>+'DATOS GENERALES'!H11/'DATOS GENERALES'!T11</f>
        <v>1.2926829268292683</v>
      </c>
      <c r="I11" s="19">
        <f>+'DATOS GENERALES'!I11/'DATOS GENERALES'!T11</f>
        <v>0</v>
      </c>
      <c r="J11" s="19">
        <f>+'DATOS GENERALES'!J11/'DATOS GENERALES'!T11</f>
        <v>1.3624390243902438</v>
      </c>
      <c r="K11" s="19">
        <f>+'DATOS GENERALES'!K11/'DATOS GENERALES'!T11</f>
        <v>0</v>
      </c>
      <c r="L11" s="19">
        <f>+'DATOS GENERALES'!L11/'DATOS GENERALES'!T11</f>
        <v>0</v>
      </c>
      <c r="M11" s="19">
        <f>+'DATOS GENERALES'!M11/'DATOS GENERALES'!T11</f>
        <v>1.495609756097561</v>
      </c>
      <c r="N11" s="19">
        <f>+'DATOS GENERALES'!N11/'DATOS GENERALES'!T11</f>
        <v>1.1707317073170731</v>
      </c>
      <c r="O11" s="19">
        <f>+'DATOS GENERALES'!O11/'DATOS GENERALES'!T11</f>
        <v>1.1774600504625736</v>
      </c>
      <c r="P11" s="19">
        <f>+'DATOS GENERALES'!P11/'DATOS GENERALES'!T11</f>
        <v>1</v>
      </c>
      <c r="Q11" s="19">
        <f>+'DATOS GENERALES'!Q11/'DATOS GENERALES'!T11</f>
        <v>1.1143818334735072</v>
      </c>
      <c r="R11" s="19">
        <f>+'DATOS GENERALES'!R11/'DATOS GENERALES'!T11</f>
        <v>0</v>
      </c>
      <c r="S11" s="19">
        <f>+'DATOS GENERALES'!S11/'DATOS GENERALES'!T11</f>
        <v>0</v>
      </c>
      <c r="T11" s="19" t="e">
        <f>+'DATOS GENERALES'!#REF!/'DATOS GENERALES'!T11</f>
        <v>#REF!</v>
      </c>
      <c r="U11" s="19" t="e">
        <f>+'DATOS GENERALES'!#REF!/'DATOS GENERALES'!T11</f>
        <v>#REF!</v>
      </c>
    </row>
    <row r="12" spans="1:21" s="1" customFormat="1">
      <c r="A12" s="12">
        <f>+'DATOS GENERALES'!A12</f>
        <v>7</v>
      </c>
      <c r="B12" s="12" t="str">
        <f>+'DATOS GENERALES'!B12</f>
        <v>AGUJA DESECHABLE No. 24 X 1</v>
      </c>
      <c r="C12" s="12" t="str">
        <f>+'DATOS GENERALES'!C12</f>
        <v>CJA X 100 UNIDADES</v>
      </c>
      <c r="D12" s="12">
        <f>+'DATOS GENERALES'!D12</f>
        <v>16</v>
      </c>
      <c r="E12" s="19">
        <f>+'DATOS GENERALES'!E12/'DATOS GENERALES'!T12</f>
        <v>1.4634146341463414</v>
      </c>
      <c r="F12" s="19">
        <f>+'DATOS GENERALES'!F12/'DATOS GENERALES'!T12</f>
        <v>0</v>
      </c>
      <c r="G12" s="19">
        <f>+'DATOS GENERALES'!G12/'DATOS GENERALES'!T12</f>
        <v>0</v>
      </c>
      <c r="H12" s="19">
        <f>+'DATOS GENERALES'!H12/'DATOS GENERALES'!T12</f>
        <v>1.3414634146341464</v>
      </c>
      <c r="I12" s="19">
        <f>+'DATOS GENERALES'!I12/'DATOS GENERALES'!T12</f>
        <v>0</v>
      </c>
      <c r="J12" s="19">
        <f>+'DATOS GENERALES'!J12/'DATOS GENERALES'!T12</f>
        <v>1.3624390243902438</v>
      </c>
      <c r="K12" s="19">
        <f>+'DATOS GENERALES'!K12/'DATOS GENERALES'!T12</f>
        <v>0</v>
      </c>
      <c r="L12" s="19">
        <f>+'DATOS GENERALES'!L12/'DATOS GENERALES'!T12</f>
        <v>0</v>
      </c>
      <c r="M12" s="19">
        <f>+'DATOS GENERALES'!M12/'DATOS GENERALES'!T12</f>
        <v>1.495609756097561</v>
      </c>
      <c r="N12" s="19">
        <f>+'DATOS GENERALES'!N12/'DATOS GENERALES'!T12</f>
        <v>0</v>
      </c>
      <c r="O12" s="19">
        <f>+'DATOS GENERALES'!O12/'DATOS GENERALES'!T12</f>
        <v>0</v>
      </c>
      <c r="P12" s="19">
        <f>+'DATOS GENERALES'!P12/'DATOS GENERALES'!T12</f>
        <v>1</v>
      </c>
      <c r="Q12" s="19">
        <f>+'DATOS GENERALES'!Q12/'DATOS GENERALES'!T12</f>
        <v>0</v>
      </c>
      <c r="R12" s="19">
        <f>+'DATOS GENERALES'!R12/'DATOS GENERALES'!T12</f>
        <v>0</v>
      </c>
      <c r="S12" s="19">
        <f>+'DATOS GENERALES'!S12/'DATOS GENERALES'!T12</f>
        <v>0</v>
      </c>
      <c r="T12" s="19" t="e">
        <f>+'DATOS GENERALES'!#REF!/'DATOS GENERALES'!T12</f>
        <v>#REF!</v>
      </c>
      <c r="U12" s="19" t="e">
        <f>+'DATOS GENERALES'!#REF!/'DATOS GENERALES'!T12</f>
        <v>#REF!</v>
      </c>
    </row>
    <row r="13" spans="1:21" s="1" customFormat="1">
      <c r="A13" s="12">
        <f>+'DATOS GENERALES'!A13</f>
        <v>8</v>
      </c>
      <c r="B13" s="12" t="str">
        <f>+'DATOS GENERALES'!B13</f>
        <v>AGUJA DESECHABLE No. 26 X 1/2</v>
      </c>
      <c r="C13" s="12" t="str">
        <f>+'DATOS GENERALES'!C13</f>
        <v>CJA X 100 UNIDADES</v>
      </c>
      <c r="D13" s="12">
        <f>+'DATOS GENERALES'!D13</f>
        <v>8</v>
      </c>
      <c r="E13" s="19">
        <f>+'DATOS GENERALES'!E13/'DATOS GENERALES'!T13</f>
        <v>0</v>
      </c>
      <c r="F13" s="19">
        <f>+'DATOS GENERALES'!F13/'DATOS GENERALES'!T13</f>
        <v>0</v>
      </c>
      <c r="G13" s="19">
        <f>+'DATOS GENERALES'!G13/'DATOS GENERALES'!T13</f>
        <v>0</v>
      </c>
      <c r="H13" s="19">
        <f>+'DATOS GENERALES'!H13/'DATOS GENERALES'!T13</f>
        <v>1</v>
      </c>
      <c r="I13" s="19">
        <f>+'DATOS GENERALES'!I13/'DATOS GENERALES'!T13</f>
        <v>0</v>
      </c>
      <c r="J13" s="19">
        <f>+'DATOS GENERALES'!J13/'DATOS GENERALES'!T13</f>
        <v>1.3624390243902438</v>
      </c>
      <c r="K13" s="19">
        <f>+'DATOS GENERALES'!K13/'DATOS GENERALES'!T13</f>
        <v>0</v>
      </c>
      <c r="L13" s="19">
        <f>+'DATOS GENERALES'!L13/'DATOS GENERALES'!T13</f>
        <v>0</v>
      </c>
      <c r="M13" s="19">
        <f>+'DATOS GENERALES'!M13/'DATOS GENERALES'!T13</f>
        <v>1.495609756097561</v>
      </c>
      <c r="N13" s="19">
        <f>+'DATOS GENERALES'!N13/'DATOS GENERALES'!T13</f>
        <v>1.1707317073170731</v>
      </c>
      <c r="O13" s="19">
        <f>+'DATOS GENERALES'!O13/'DATOS GENERALES'!T13</f>
        <v>1.2615643397813288</v>
      </c>
      <c r="P13" s="19">
        <f>+'DATOS GENERALES'!P13/'DATOS GENERALES'!T13</f>
        <v>1</v>
      </c>
      <c r="Q13" s="19">
        <f>+'DATOS GENERALES'!Q13/'DATOS GENERALES'!T13</f>
        <v>0</v>
      </c>
      <c r="R13" s="19">
        <f>+'DATOS GENERALES'!R13/'DATOS GENERALES'!T13</f>
        <v>0</v>
      </c>
      <c r="S13" s="19">
        <f>+'DATOS GENERALES'!S13/'DATOS GENERALES'!T13</f>
        <v>0</v>
      </c>
      <c r="T13" s="19" t="e">
        <f>+'DATOS GENERALES'!#REF!/'DATOS GENERALES'!T13</f>
        <v>#REF!</v>
      </c>
      <c r="U13" s="19" t="e">
        <f>+'DATOS GENERALES'!#REF!/'DATOS GENERALES'!T13</f>
        <v>#REF!</v>
      </c>
    </row>
    <row r="14" spans="1:21" s="1" customFormat="1">
      <c r="A14" s="12">
        <f>+'DATOS GENERALES'!A14</f>
        <v>9</v>
      </c>
      <c r="B14" s="12" t="str">
        <f>+'DATOS GENERALES'!B14</f>
        <v>AGUJA DESECHABLE. No. 21 X 1 1/2</v>
      </c>
      <c r="C14" s="12" t="str">
        <f>+'DATOS GENERALES'!C14</f>
        <v>CJA X 100 UNIDADES</v>
      </c>
      <c r="D14" s="12">
        <f>+'DATOS GENERALES'!D14</f>
        <v>4</v>
      </c>
      <c r="E14" s="19">
        <f>+'DATOS GENERALES'!E14/'DATOS GENERALES'!T14</f>
        <v>1.4634146341463414</v>
      </c>
      <c r="F14" s="19">
        <f>+'DATOS GENERALES'!F14/'DATOS GENERALES'!T14</f>
        <v>0</v>
      </c>
      <c r="G14" s="19">
        <f>+'DATOS GENERALES'!G14/'DATOS GENERALES'!T14</f>
        <v>0</v>
      </c>
      <c r="H14" s="19">
        <f>+'DATOS GENERALES'!H14/'DATOS GENERALES'!T14</f>
        <v>1.1707317073170731</v>
      </c>
      <c r="I14" s="19">
        <f>+'DATOS GENERALES'!I14/'DATOS GENERALES'!T14</f>
        <v>0</v>
      </c>
      <c r="J14" s="19">
        <f>+'DATOS GENERALES'!J14/'DATOS GENERALES'!T14</f>
        <v>1.3624390243902438</v>
      </c>
      <c r="K14" s="19">
        <f>+'DATOS GENERALES'!K14/'DATOS GENERALES'!T14</f>
        <v>0</v>
      </c>
      <c r="L14" s="19">
        <f>+'DATOS GENERALES'!L14/'DATOS GENERALES'!T14</f>
        <v>0</v>
      </c>
      <c r="M14" s="19">
        <f>+'DATOS GENERALES'!M14/'DATOS GENERALES'!T14</f>
        <v>1.495609756097561</v>
      </c>
      <c r="N14" s="19">
        <f>+'DATOS GENERALES'!N14/'DATOS GENERALES'!T14</f>
        <v>1.1707317073170731</v>
      </c>
      <c r="O14" s="19">
        <f>+'DATOS GENERALES'!O14/'DATOS GENERALES'!T14</f>
        <v>1.9343986543313709</v>
      </c>
      <c r="P14" s="19">
        <f>+'DATOS GENERALES'!P14/'DATOS GENERALES'!T14</f>
        <v>1</v>
      </c>
      <c r="Q14" s="19">
        <f>+'DATOS GENERALES'!Q14/'DATOS GENERALES'!T14</f>
        <v>1.1143818334735072</v>
      </c>
      <c r="R14" s="19">
        <f>+'DATOS GENERALES'!R14/'DATOS GENERALES'!T14</f>
        <v>0</v>
      </c>
      <c r="S14" s="19">
        <f>+'DATOS GENERALES'!S14/'DATOS GENERALES'!T14</f>
        <v>0</v>
      </c>
      <c r="T14" s="19" t="e">
        <f>+'DATOS GENERALES'!#REF!/'DATOS GENERALES'!T14</f>
        <v>#REF!</v>
      </c>
      <c r="U14" s="19" t="e">
        <f>+'DATOS GENERALES'!#REF!/'DATOS GENERALES'!T14</f>
        <v>#REF!</v>
      </c>
    </row>
    <row r="15" spans="1:21" s="1" customFormat="1">
      <c r="A15" s="12">
        <f>+'DATOS GENERALES'!A15</f>
        <v>10</v>
      </c>
      <c r="B15" s="12" t="str">
        <f>+'DATOS GENERALES'!B15</f>
        <v>AGUJA DESECHABLE. No. 23 X 1</v>
      </c>
      <c r="C15" s="12" t="str">
        <f>+'DATOS GENERALES'!C15</f>
        <v>CJA X 100 UNIDADES</v>
      </c>
      <c r="D15" s="12">
        <f>+'DATOS GENERALES'!D15</f>
        <v>8</v>
      </c>
      <c r="E15" s="19">
        <f>+'DATOS GENERALES'!E15/'DATOS GENERALES'!T15</f>
        <v>1.4634146341463414</v>
      </c>
      <c r="F15" s="19">
        <f>+'DATOS GENERALES'!F15/'DATOS GENERALES'!T15</f>
        <v>0</v>
      </c>
      <c r="G15" s="19">
        <f>+'DATOS GENERALES'!G15/'DATOS GENERALES'!T15</f>
        <v>0</v>
      </c>
      <c r="H15" s="19">
        <f>+'DATOS GENERALES'!H15/'DATOS GENERALES'!T15</f>
        <v>1.2926829268292683</v>
      </c>
      <c r="I15" s="19">
        <f>+'DATOS GENERALES'!I15/'DATOS GENERALES'!T15</f>
        <v>0</v>
      </c>
      <c r="J15" s="19">
        <f>+'DATOS GENERALES'!J15/'DATOS GENERALES'!T15</f>
        <v>1.3624390243902438</v>
      </c>
      <c r="K15" s="19">
        <f>+'DATOS GENERALES'!K15/'DATOS GENERALES'!T15</f>
        <v>0</v>
      </c>
      <c r="L15" s="19">
        <f>+'DATOS GENERALES'!L15/'DATOS GENERALES'!T15</f>
        <v>0</v>
      </c>
      <c r="M15" s="19">
        <f>+'DATOS GENERALES'!M15/'DATOS GENERALES'!T15</f>
        <v>1.495609756097561</v>
      </c>
      <c r="N15" s="19">
        <f>+'DATOS GENERALES'!N15/'DATOS GENERALES'!T15</f>
        <v>1.1707317073170731</v>
      </c>
      <c r="O15" s="19">
        <f>+'DATOS GENERALES'!O15/'DATOS GENERALES'!T15</f>
        <v>1.7241379310344827</v>
      </c>
      <c r="P15" s="19">
        <f>+'DATOS GENERALES'!P15/'DATOS GENERALES'!T15</f>
        <v>1</v>
      </c>
      <c r="Q15" s="19">
        <f>+'DATOS GENERALES'!Q15/'DATOS GENERALES'!T15</f>
        <v>1.1143818334735072</v>
      </c>
      <c r="R15" s="19">
        <f>+'DATOS GENERALES'!R15/'DATOS GENERALES'!T15</f>
        <v>0</v>
      </c>
      <c r="S15" s="19">
        <f>+'DATOS GENERALES'!S15/'DATOS GENERALES'!T15</f>
        <v>0</v>
      </c>
      <c r="T15" s="19" t="e">
        <f>+'DATOS GENERALES'!#REF!/'DATOS GENERALES'!T15</f>
        <v>#REF!</v>
      </c>
      <c r="U15" s="19" t="e">
        <f>+'DATOS GENERALES'!#REF!/'DATOS GENERALES'!T15</f>
        <v>#REF!</v>
      </c>
    </row>
    <row r="16" spans="1:21" s="1" customFormat="1">
      <c r="A16" s="12">
        <f>+'DATOS GENERALES'!A16</f>
        <v>11</v>
      </c>
      <c r="B16" s="12" t="str">
        <f>+'DATOS GENERALES'!B16</f>
        <v>AGUJA DESECHABLES No.19 X 1 X 1/2</v>
      </c>
      <c r="C16" s="12" t="str">
        <f>+'DATOS GENERALES'!C16</f>
        <v>CJA X 100 UNIDADES</v>
      </c>
      <c r="D16" s="12">
        <f>+'DATOS GENERALES'!D16</f>
        <v>8</v>
      </c>
      <c r="E16" s="19">
        <f>+'DATOS GENERALES'!E16/'DATOS GENERALES'!T16</f>
        <v>1.4634146341463414</v>
      </c>
      <c r="F16" s="19">
        <f>+'DATOS GENERALES'!F16/'DATOS GENERALES'!T16</f>
        <v>0</v>
      </c>
      <c r="G16" s="19">
        <f>+'DATOS GENERALES'!G16/'DATOS GENERALES'!T16</f>
        <v>0</v>
      </c>
      <c r="H16" s="19">
        <f>+'DATOS GENERALES'!H16/'DATOS GENERALES'!T16</f>
        <v>1.2926829268292683</v>
      </c>
      <c r="I16" s="19">
        <f>+'DATOS GENERALES'!I16/'DATOS GENERALES'!T16</f>
        <v>0</v>
      </c>
      <c r="J16" s="19">
        <f>+'DATOS GENERALES'!J16/'DATOS GENERALES'!T16</f>
        <v>1.3624390243902438</v>
      </c>
      <c r="K16" s="19">
        <f>+'DATOS GENERALES'!K16/'DATOS GENERALES'!T16</f>
        <v>0</v>
      </c>
      <c r="L16" s="19">
        <f>+'DATOS GENERALES'!L16/'DATOS GENERALES'!T16</f>
        <v>0</v>
      </c>
      <c r="M16" s="19">
        <f>+'DATOS GENERALES'!M16/'DATOS GENERALES'!T16</f>
        <v>0</v>
      </c>
      <c r="N16" s="19">
        <f>+'DATOS GENERALES'!N16/'DATOS GENERALES'!T16</f>
        <v>1.1707317073170731</v>
      </c>
      <c r="O16" s="19">
        <f>+'DATOS GENERALES'!O16/'DATOS GENERALES'!T16</f>
        <v>1.2615643397813288</v>
      </c>
      <c r="P16" s="19">
        <f>+'DATOS GENERALES'!P16/'DATOS GENERALES'!T16</f>
        <v>1</v>
      </c>
      <c r="Q16" s="19">
        <f>+'DATOS GENERALES'!Q16/'DATOS GENERALES'!T16</f>
        <v>1.1143818334735072</v>
      </c>
      <c r="R16" s="19">
        <f>+'DATOS GENERALES'!R16/'DATOS GENERALES'!T16</f>
        <v>0</v>
      </c>
      <c r="S16" s="19">
        <f>+'DATOS GENERALES'!S16/'DATOS GENERALES'!T16</f>
        <v>0</v>
      </c>
      <c r="T16" s="19" t="e">
        <f>+'DATOS GENERALES'!#REF!/'DATOS GENERALES'!T16</f>
        <v>#REF!</v>
      </c>
      <c r="U16" s="19" t="e">
        <f>+'DATOS GENERALES'!#REF!/'DATOS GENERALES'!T16</f>
        <v>#REF!</v>
      </c>
    </row>
    <row r="17" spans="1:21" s="1" customFormat="1">
      <c r="A17" s="12">
        <f>+'DATOS GENERALES'!A17</f>
        <v>12</v>
      </c>
      <c r="B17" s="12" t="str">
        <f>+'DATOS GENERALES'!B17</f>
        <v>AGUJA DESECHABLES No.21 X 1</v>
      </c>
      <c r="C17" s="12" t="str">
        <f>+'DATOS GENERALES'!C17</f>
        <v>CJA X 100 UNIDADES</v>
      </c>
      <c r="D17" s="12">
        <f>+'DATOS GENERALES'!D17</f>
        <v>68</v>
      </c>
      <c r="E17" s="19">
        <f>+'DATOS GENERALES'!E17/'DATOS GENERALES'!T17</f>
        <v>1.4634146341463414</v>
      </c>
      <c r="F17" s="19">
        <f>+'DATOS GENERALES'!F17/'DATOS GENERALES'!T17</f>
        <v>0</v>
      </c>
      <c r="G17" s="19">
        <f>+'DATOS GENERALES'!G17/'DATOS GENERALES'!T17</f>
        <v>0</v>
      </c>
      <c r="H17" s="19">
        <f>+'DATOS GENERALES'!H17/'DATOS GENERALES'!T17</f>
        <v>1</v>
      </c>
      <c r="I17" s="19">
        <f>+'DATOS GENERALES'!I17/'DATOS GENERALES'!T17</f>
        <v>0</v>
      </c>
      <c r="J17" s="19">
        <f>+'DATOS GENERALES'!J17/'DATOS GENERALES'!T17</f>
        <v>1.3624390243902438</v>
      </c>
      <c r="K17" s="19">
        <f>+'DATOS GENERALES'!K17/'DATOS GENERALES'!T17</f>
        <v>0</v>
      </c>
      <c r="L17" s="19">
        <f>+'DATOS GENERALES'!L17/'DATOS GENERALES'!T17</f>
        <v>0</v>
      </c>
      <c r="M17" s="19">
        <f>+'DATOS GENERALES'!M17/'DATOS GENERALES'!T17</f>
        <v>1.495609756097561</v>
      </c>
      <c r="N17" s="19">
        <f>+'DATOS GENERALES'!N17/'DATOS GENERALES'!T17</f>
        <v>1.1707317073170731</v>
      </c>
      <c r="O17" s="19">
        <f>+'DATOS GENERALES'!O17/'DATOS GENERALES'!T17</f>
        <v>1.1774600504625736</v>
      </c>
      <c r="P17" s="19">
        <f>+'DATOS GENERALES'!P17/'DATOS GENERALES'!T17</f>
        <v>1</v>
      </c>
      <c r="Q17" s="19">
        <f>+'DATOS GENERALES'!Q17/'DATOS GENERALES'!T17</f>
        <v>1.1143818334735072</v>
      </c>
      <c r="R17" s="19">
        <f>+'DATOS GENERALES'!R17/'DATOS GENERALES'!T17</f>
        <v>0</v>
      </c>
      <c r="S17" s="19">
        <f>+'DATOS GENERALES'!S17/'DATOS GENERALES'!T17</f>
        <v>0</v>
      </c>
      <c r="T17" s="19" t="e">
        <f>+'DATOS GENERALES'!#REF!/'DATOS GENERALES'!T17</f>
        <v>#REF!</v>
      </c>
      <c r="U17" s="19" t="e">
        <f>+'DATOS GENERALES'!#REF!/'DATOS GENERALES'!T17</f>
        <v>#REF!</v>
      </c>
    </row>
    <row r="18" spans="1:21" s="1" customFormat="1">
      <c r="A18" s="12">
        <f>+'DATOS GENERALES'!A18</f>
        <v>13</v>
      </c>
      <c r="B18" s="12" t="str">
        <f>+'DATOS GENERALES'!B18</f>
        <v>AGUJA DESECHABLES No.22 X 1</v>
      </c>
      <c r="C18" s="12" t="str">
        <f>+'DATOS GENERALES'!C18</f>
        <v>CJA X 100 UNIDADES</v>
      </c>
      <c r="D18" s="12">
        <f>+'DATOS GENERALES'!D18</f>
        <v>8</v>
      </c>
      <c r="E18" s="19">
        <f>+'DATOS GENERALES'!E18/'DATOS GENERALES'!T18</f>
        <v>1.4634146341463414</v>
      </c>
      <c r="F18" s="19">
        <f>+'DATOS GENERALES'!F18/'DATOS GENERALES'!T18</f>
        <v>0</v>
      </c>
      <c r="G18" s="19">
        <f>+'DATOS GENERALES'!G18/'DATOS GENERALES'!T18</f>
        <v>0</v>
      </c>
      <c r="H18" s="19">
        <f>+'DATOS GENERALES'!H18/'DATOS GENERALES'!T18</f>
        <v>1.2926829268292683</v>
      </c>
      <c r="I18" s="19">
        <f>+'DATOS GENERALES'!I18/'DATOS GENERALES'!T18</f>
        <v>0</v>
      </c>
      <c r="J18" s="19">
        <f>+'DATOS GENERALES'!J18/'DATOS GENERALES'!T18</f>
        <v>1.3624390243902438</v>
      </c>
      <c r="K18" s="19">
        <f>+'DATOS GENERALES'!K18/'DATOS GENERALES'!T18</f>
        <v>0</v>
      </c>
      <c r="L18" s="19">
        <f>+'DATOS GENERALES'!L18/'DATOS GENERALES'!T18</f>
        <v>0</v>
      </c>
      <c r="M18" s="19">
        <f>+'DATOS GENERALES'!M18/'DATOS GENERALES'!T18</f>
        <v>1.495609756097561</v>
      </c>
      <c r="N18" s="19">
        <f>+'DATOS GENERALES'!N18/'DATOS GENERALES'!T18</f>
        <v>1.1707317073170731</v>
      </c>
      <c r="O18" s="19">
        <f>+'DATOS GENERALES'!O18/'DATOS GENERALES'!T18</f>
        <v>1.1774600504625736</v>
      </c>
      <c r="P18" s="19">
        <f>+'DATOS GENERALES'!P18/'DATOS GENERALES'!T18</f>
        <v>1</v>
      </c>
      <c r="Q18" s="19">
        <f>+'DATOS GENERALES'!Q18/'DATOS GENERALES'!T18</f>
        <v>1.1143818334735072</v>
      </c>
      <c r="R18" s="19">
        <f>+'DATOS GENERALES'!R18/'DATOS GENERALES'!T18</f>
        <v>0</v>
      </c>
      <c r="S18" s="19">
        <f>+'DATOS GENERALES'!S18/'DATOS GENERALES'!T18</f>
        <v>0</v>
      </c>
      <c r="T18" s="19" t="e">
        <f>+'DATOS GENERALES'!#REF!/'DATOS GENERALES'!T18</f>
        <v>#REF!</v>
      </c>
      <c r="U18" s="19" t="e">
        <f>+'DATOS GENERALES'!#REF!/'DATOS GENERALES'!T18</f>
        <v>#REF!</v>
      </c>
    </row>
    <row r="19" spans="1:21" s="1" customFormat="1">
      <c r="A19" s="12">
        <f>+'DATOS GENERALES'!A19</f>
        <v>14</v>
      </c>
      <c r="B19" s="12" t="str">
        <f>+'DATOS GENERALES'!B19</f>
        <v>AGUJA DESECHABLES No.23 X 1 1/2</v>
      </c>
      <c r="C19" s="12" t="str">
        <f>+'DATOS GENERALES'!C19</f>
        <v>CJA X 100 UNIDADES</v>
      </c>
      <c r="D19" s="12">
        <f>+'DATOS GENERALES'!D19</f>
        <v>8</v>
      </c>
      <c r="E19" s="19">
        <f>+'DATOS GENERALES'!E19/'DATOS GENERALES'!T19</f>
        <v>1.4634146341463414</v>
      </c>
      <c r="F19" s="19">
        <f>+'DATOS GENERALES'!F19/'DATOS GENERALES'!T19</f>
        <v>0</v>
      </c>
      <c r="G19" s="19">
        <f>+'DATOS GENERALES'!G19/'DATOS GENERALES'!T19</f>
        <v>0</v>
      </c>
      <c r="H19" s="19">
        <f>+'DATOS GENERALES'!H19/'DATOS GENERALES'!T19</f>
        <v>1.1219512195121952</v>
      </c>
      <c r="I19" s="19">
        <f>+'DATOS GENERALES'!I19/'DATOS GENERALES'!T19</f>
        <v>0</v>
      </c>
      <c r="J19" s="19">
        <f>+'DATOS GENERALES'!J19/'DATOS GENERALES'!T19</f>
        <v>1.3624390243902438</v>
      </c>
      <c r="K19" s="19">
        <f>+'DATOS GENERALES'!K19/'DATOS GENERALES'!T19</f>
        <v>0</v>
      </c>
      <c r="L19" s="19">
        <f>+'DATOS GENERALES'!L19/'DATOS GENERALES'!T19</f>
        <v>0</v>
      </c>
      <c r="M19" s="19">
        <f>+'DATOS GENERALES'!M19/'DATOS GENERALES'!T19</f>
        <v>1.495609756097561</v>
      </c>
      <c r="N19" s="19">
        <f>+'DATOS GENERALES'!N19/'DATOS GENERALES'!T19</f>
        <v>1.1707317073170731</v>
      </c>
      <c r="O19" s="19">
        <f>+'DATOS GENERALES'!O19/'DATOS GENERALES'!T19</f>
        <v>1.6820857863751051</v>
      </c>
      <c r="P19" s="19">
        <f>+'DATOS GENERALES'!P19/'DATOS GENERALES'!T19</f>
        <v>1</v>
      </c>
      <c r="Q19" s="19">
        <f>+'DATOS GENERALES'!Q19/'DATOS GENERALES'!T19</f>
        <v>1.1143818334735072</v>
      </c>
      <c r="R19" s="19">
        <f>+'DATOS GENERALES'!R19/'DATOS GENERALES'!T19</f>
        <v>0</v>
      </c>
      <c r="S19" s="19">
        <f>+'DATOS GENERALES'!S19/'DATOS GENERALES'!T19</f>
        <v>0</v>
      </c>
      <c r="T19" s="19" t="e">
        <f>+'DATOS GENERALES'!#REF!/'DATOS GENERALES'!T19</f>
        <v>#REF!</v>
      </c>
      <c r="U19" s="19" t="e">
        <f>+'DATOS GENERALES'!#REF!/'DATOS GENERALES'!T19</f>
        <v>#REF!</v>
      </c>
    </row>
    <row r="20" spans="1:21" s="1" customFormat="1">
      <c r="A20" s="12">
        <f>+'DATOS GENERALES'!A20</f>
        <v>15</v>
      </c>
      <c r="B20" s="12" t="str">
        <f>+'DATOS GENERALES'!B20</f>
        <v>AGUJA LARGAS PARA JERINGA CARPULA odontologia</v>
      </c>
      <c r="C20" s="12" t="str">
        <f>+'DATOS GENERALES'!C20</f>
        <v>CJA X 100 UNIDADES</v>
      </c>
      <c r="D20" s="12">
        <f>+'DATOS GENERALES'!D20</f>
        <v>2</v>
      </c>
      <c r="E20" s="19">
        <f>+'DATOS GENERALES'!E20/'DATOS GENERALES'!T20</f>
        <v>0</v>
      </c>
      <c r="F20" s="19">
        <f>+'DATOS GENERALES'!F20/'DATOS GENERALES'!T20</f>
        <v>0</v>
      </c>
      <c r="G20" s="19">
        <f>+'DATOS GENERALES'!G20/'DATOS GENERALES'!T20</f>
        <v>0</v>
      </c>
      <c r="H20" s="19">
        <f>+'DATOS GENERALES'!H20/'DATOS GENERALES'!T20</f>
        <v>1.2244897959183674</v>
      </c>
      <c r="I20" s="19">
        <f>+'DATOS GENERALES'!I20/'DATOS GENERALES'!T20</f>
        <v>0</v>
      </c>
      <c r="J20" s="19">
        <f>+'DATOS GENERALES'!J20/'DATOS GENERALES'!T20</f>
        <v>0</v>
      </c>
      <c r="K20" s="19">
        <f>+'DATOS GENERALES'!K20/'DATOS GENERALES'!T20</f>
        <v>0</v>
      </c>
      <c r="L20" s="19">
        <f>+'DATOS GENERALES'!L20/'DATOS GENERALES'!T20</f>
        <v>0</v>
      </c>
      <c r="M20" s="19">
        <f>+'DATOS GENERALES'!M20/'DATOS GENERALES'!T20</f>
        <v>0</v>
      </c>
      <c r="N20" s="19">
        <f>+'DATOS GENERALES'!N20/'DATOS GENERALES'!T20</f>
        <v>0</v>
      </c>
      <c r="O20" s="19">
        <f>+'DATOS GENERALES'!O20/'DATOS GENERALES'!T20</f>
        <v>0</v>
      </c>
      <c r="P20" s="19">
        <f>+'DATOS GENERALES'!P20/'DATOS GENERALES'!T20</f>
        <v>1</v>
      </c>
      <c r="Q20" s="19">
        <f>+'DATOS GENERALES'!Q20/'DATOS GENERALES'!T20</f>
        <v>0</v>
      </c>
      <c r="R20" s="19">
        <f>+'DATOS GENERALES'!R20/'DATOS GENERALES'!T20</f>
        <v>0</v>
      </c>
      <c r="S20" s="19">
        <f>+'DATOS GENERALES'!S20/'DATOS GENERALES'!T20</f>
        <v>0</v>
      </c>
      <c r="T20" s="19" t="e">
        <f>+'DATOS GENERALES'!#REF!/'DATOS GENERALES'!T20</f>
        <v>#REF!</v>
      </c>
      <c r="U20" s="19" t="e">
        <f>+'DATOS GENERALES'!#REF!/'DATOS GENERALES'!T20</f>
        <v>#REF!</v>
      </c>
    </row>
    <row r="21" spans="1:21" s="1" customFormat="1">
      <c r="A21" s="12">
        <f>+'DATOS GENERALES'!A21</f>
        <v>16</v>
      </c>
      <c r="B21" s="12" t="str">
        <f>+'DATOS GENERALES'!B21</f>
        <v>AGUJA PARA ANESTESIA EPIDURAL CON BISEL TIPO TUOHY No. 16</v>
      </c>
      <c r="C21" s="12" t="str">
        <f>+'DATOS GENERALES'!C21</f>
        <v>UND</v>
      </c>
      <c r="D21" s="12">
        <f>+'DATOS GENERALES'!D21</f>
        <v>8</v>
      </c>
      <c r="E21" s="19">
        <f>+'DATOS GENERALES'!E21/'DATOS GENERALES'!T21</f>
        <v>0</v>
      </c>
      <c r="F21" s="19">
        <f>+'DATOS GENERALES'!F21/'DATOS GENERALES'!T21</f>
        <v>0</v>
      </c>
      <c r="G21" s="19">
        <f>+'DATOS GENERALES'!G21/'DATOS GENERALES'!T21</f>
        <v>0</v>
      </c>
      <c r="H21" s="19">
        <f>+'DATOS GENERALES'!H21/'DATOS GENERALES'!T21</f>
        <v>103.81283703244719</v>
      </c>
      <c r="I21" s="19">
        <f>+'DATOS GENERALES'!I21/'DATOS GENERALES'!T21</f>
        <v>0</v>
      </c>
      <c r="J21" s="19">
        <f>+'DATOS GENERALES'!J21/'DATOS GENERALES'!T21</f>
        <v>59.315869235765312</v>
      </c>
      <c r="K21" s="19">
        <f>+'DATOS GENERALES'!K21/'DATOS GENERALES'!T21</f>
        <v>0</v>
      </c>
      <c r="L21" s="19">
        <f>+'DATOS GENERALES'!L21/'DATOS GENERALES'!T21</f>
        <v>0</v>
      </c>
      <c r="M21" s="19">
        <f>+'DATOS GENERALES'!M21/'DATOS GENERALES'!T21</f>
        <v>0</v>
      </c>
      <c r="N21" s="19">
        <f>+'DATOS GENERALES'!N21/'DATOS GENERALES'!T21</f>
        <v>0</v>
      </c>
      <c r="O21" s="19">
        <f>+'DATOS GENERALES'!O21/'DATOS GENERALES'!T21</f>
        <v>1</v>
      </c>
      <c r="P21" s="19">
        <f>+'DATOS GENERALES'!P21/'DATOS GENERALES'!T21</f>
        <v>105.78047196362849</v>
      </c>
      <c r="Q21" s="19">
        <f>+'DATOS GENERALES'!Q21/'DATOS GENERALES'!T21</f>
        <v>0</v>
      </c>
      <c r="R21" s="19">
        <f>+'DATOS GENERALES'!R21/'DATOS GENERALES'!T21</f>
        <v>0</v>
      </c>
      <c r="S21" s="19">
        <f>+'DATOS GENERALES'!S21/'DATOS GENERALES'!T21</f>
        <v>73.609006278415251</v>
      </c>
      <c r="T21" s="19" t="e">
        <f>+'DATOS GENERALES'!#REF!/'DATOS GENERALES'!T21</f>
        <v>#REF!</v>
      </c>
      <c r="U21" s="19" t="e">
        <f>+'DATOS GENERALES'!#REF!/'DATOS GENERALES'!T21</f>
        <v>#REF!</v>
      </c>
    </row>
    <row r="22" spans="1:21" s="1" customFormat="1">
      <c r="A22" s="12">
        <f>+'DATOS GENERALES'!A22</f>
        <v>17</v>
      </c>
      <c r="B22" s="12" t="str">
        <f>+'DATOS GENERALES'!B22</f>
        <v>AGUJA PARA ANESTESIA EPIDURAL CON BISEL TIPO TUOHY No. 17</v>
      </c>
      <c r="C22" s="12" t="str">
        <f>+'DATOS GENERALES'!C22</f>
        <v>UND</v>
      </c>
      <c r="D22" s="12">
        <f>+'DATOS GENERALES'!D22</f>
        <v>4</v>
      </c>
      <c r="E22" s="19">
        <f>+'DATOS GENERALES'!E22/'DATOS GENERALES'!T22</f>
        <v>0</v>
      </c>
      <c r="F22" s="19">
        <f>+'DATOS GENERALES'!F22/'DATOS GENERALES'!T22</f>
        <v>0</v>
      </c>
      <c r="G22" s="19">
        <f>+'DATOS GENERALES'!G22/'DATOS GENERALES'!T22</f>
        <v>0</v>
      </c>
      <c r="H22" s="19">
        <f>+'DATOS GENERALES'!H22/'DATOS GENERALES'!T22</f>
        <v>1.7501696994411038</v>
      </c>
      <c r="I22" s="19">
        <f>+'DATOS GENERALES'!I22/'DATOS GENERALES'!T22</f>
        <v>0</v>
      </c>
      <c r="J22" s="19">
        <f>+'DATOS GENERALES'!J22/'DATOS GENERALES'!T22</f>
        <v>1</v>
      </c>
      <c r="K22" s="19">
        <f>+'DATOS GENERALES'!K22/'DATOS GENERALES'!T22</f>
        <v>0</v>
      </c>
      <c r="L22" s="19">
        <f>+'DATOS GENERALES'!L22/'DATOS GENERALES'!T22</f>
        <v>0</v>
      </c>
      <c r="M22" s="19">
        <f>+'DATOS GENERALES'!M22/'DATOS GENERALES'!T22</f>
        <v>0</v>
      </c>
      <c r="N22" s="19">
        <f>+'DATOS GENERALES'!N22/'DATOS GENERALES'!T22</f>
        <v>1.1101783585176535</v>
      </c>
      <c r="O22" s="19">
        <f>+'DATOS GENERALES'!O22/'DATOS GENERALES'!T22</f>
        <v>1.6384407620994237</v>
      </c>
      <c r="P22" s="19">
        <f>+'DATOS GENERALES'!P22/'DATOS GENERALES'!T22</f>
        <v>1.7833418497700562</v>
      </c>
      <c r="Q22" s="19">
        <f>+'DATOS GENERALES'!Q22/'DATOS GENERALES'!T22</f>
        <v>0</v>
      </c>
      <c r="R22" s="19">
        <f>+'DATOS GENERALES'!R22/'DATOS GENERALES'!T22</f>
        <v>0</v>
      </c>
      <c r="S22" s="19">
        <f>+'DATOS GENERALES'!S22/'DATOS GENERALES'!T22</f>
        <v>1.2409664939046647</v>
      </c>
      <c r="T22" s="19" t="e">
        <f>+'DATOS GENERALES'!#REF!/'DATOS GENERALES'!T22</f>
        <v>#REF!</v>
      </c>
      <c r="U22" s="19" t="e">
        <f>+'DATOS GENERALES'!#REF!/'DATOS GENERALES'!T22</f>
        <v>#REF!</v>
      </c>
    </row>
    <row r="23" spans="1:21" s="1" customFormat="1">
      <c r="A23" s="12">
        <f>+'DATOS GENERALES'!A23</f>
        <v>18</v>
      </c>
      <c r="B23" s="12" t="str">
        <f>+'DATOS GENERALES'!B23</f>
        <v>ALCOHOL ANTISEPTICO X 700 ML</v>
      </c>
      <c r="C23" s="12" t="str">
        <f>+'DATOS GENERALES'!C23</f>
        <v>FCO X 700 ML</v>
      </c>
      <c r="D23" s="12">
        <f>+'DATOS GENERALES'!D23</f>
        <v>248</v>
      </c>
      <c r="E23" s="19">
        <f>+'DATOS GENERALES'!E23/'DATOS GENERALES'!T23</f>
        <v>1.2638963734706505</v>
      </c>
      <c r="F23" s="19">
        <f>+'DATOS GENERALES'!F23/'DATOS GENERALES'!T23</f>
        <v>0</v>
      </c>
      <c r="G23" s="19">
        <f>+'DATOS GENERALES'!G23/'DATOS GENERALES'!T23</f>
        <v>0</v>
      </c>
      <c r="H23" s="19">
        <f>+'DATOS GENERALES'!H23/'DATOS GENERALES'!T23</f>
        <v>1.0772808015488096</v>
      </c>
      <c r="I23" s="19">
        <f>+'DATOS GENERALES'!I23/'DATOS GENERALES'!T23</f>
        <v>0</v>
      </c>
      <c r="J23" s="19">
        <f>+'DATOS GENERALES'!J23/'DATOS GENERALES'!T23</f>
        <v>1</v>
      </c>
      <c r="K23" s="19">
        <f>+'DATOS GENERALES'!K23/'DATOS GENERALES'!T23</f>
        <v>0</v>
      </c>
      <c r="L23" s="19">
        <f>+'DATOS GENERALES'!L23/'DATOS GENERALES'!T23</f>
        <v>0</v>
      </c>
      <c r="M23" s="19">
        <f>+'DATOS GENERALES'!M23/'DATOS GENERALES'!T23</f>
        <v>0</v>
      </c>
      <c r="N23" s="19">
        <f>+'DATOS GENERALES'!N23/'DATOS GENERALES'!T23</f>
        <v>1.15761531245634</v>
      </c>
      <c r="O23" s="19">
        <f>+'DATOS GENERALES'!O23/'DATOS GENERALES'!T23</f>
        <v>1.3542103267269425</v>
      </c>
      <c r="P23" s="19">
        <f>+'DATOS GENERALES'!P23/'DATOS GENERALES'!T23</f>
        <v>1.247430293595194</v>
      </c>
      <c r="Q23" s="19">
        <f>+'DATOS GENERALES'!Q23/'DATOS GENERALES'!T23</f>
        <v>1.517374209129194</v>
      </c>
      <c r="R23" s="19">
        <f>+'DATOS GENERALES'!R23/'DATOS GENERALES'!T23</f>
        <v>0</v>
      </c>
      <c r="S23" s="19">
        <f>+'DATOS GENERALES'!S23/'DATOS GENERALES'!T23</f>
        <v>0</v>
      </c>
      <c r="T23" s="19" t="e">
        <f>+'DATOS GENERALES'!#REF!/'DATOS GENERALES'!T23</f>
        <v>#REF!</v>
      </c>
      <c r="U23" s="19" t="e">
        <f>+'DATOS GENERALES'!#REF!/'DATOS GENERALES'!T23</f>
        <v>#REF!</v>
      </c>
    </row>
    <row r="24" spans="1:21" s="1" customFormat="1">
      <c r="A24" s="12">
        <f>+'DATOS GENERALES'!A24</f>
        <v>19</v>
      </c>
      <c r="B24" s="12" t="str">
        <f>+'DATOS GENERALES'!B24</f>
        <v>ALCOHOL YODADO</v>
      </c>
      <c r="C24" s="12" t="str">
        <f>+'DATOS GENERALES'!C24</f>
        <v xml:space="preserve">GLN </v>
      </c>
      <c r="D24" s="12">
        <f>+'DATOS GENERALES'!D24</f>
        <v>4</v>
      </c>
      <c r="E24" s="19">
        <f>+'DATOS GENERALES'!E24/'DATOS GENERALES'!T24</f>
        <v>1.1695819279943525</v>
      </c>
      <c r="F24" s="19">
        <f>+'DATOS GENERALES'!F24/'DATOS GENERALES'!T24</f>
        <v>0</v>
      </c>
      <c r="G24" s="19">
        <f>+'DATOS GENERALES'!G24/'DATOS GENERALES'!T24</f>
        <v>0</v>
      </c>
      <c r="H24" s="19">
        <f>+'DATOS GENERALES'!H24/'DATOS GENERALES'!T24</f>
        <v>1.2048003765001176</v>
      </c>
      <c r="I24" s="19">
        <f>+'DATOS GENERALES'!I24/'DATOS GENERALES'!T24</f>
        <v>0</v>
      </c>
      <c r="J24" s="19">
        <f>+'DATOS GENERALES'!J24/'DATOS GENERALES'!T24</f>
        <v>1</v>
      </c>
      <c r="K24" s="19">
        <f>+'DATOS GENERALES'!K24/'DATOS GENERALES'!T24</f>
        <v>0</v>
      </c>
      <c r="L24" s="19">
        <f>+'DATOS GENERALES'!L24/'DATOS GENERALES'!T24</f>
        <v>0</v>
      </c>
      <c r="M24" s="19">
        <f>+'DATOS GENERALES'!M24/'DATOS GENERALES'!T24</f>
        <v>0</v>
      </c>
      <c r="N24" s="19">
        <f>+'DATOS GENERALES'!N24/'DATOS GENERALES'!T24</f>
        <v>0</v>
      </c>
      <c r="O24" s="19">
        <f>+'DATOS GENERALES'!O24/'DATOS GENERALES'!T24</f>
        <v>0</v>
      </c>
      <c r="P24" s="19">
        <f>+'DATOS GENERALES'!P24/'DATOS GENERALES'!T24</f>
        <v>1.1289512902972783</v>
      </c>
      <c r="Q24" s="19">
        <f>+'DATOS GENERALES'!Q24/'DATOS GENERALES'!T24</f>
        <v>1.2828980050722933</v>
      </c>
      <c r="R24" s="19">
        <f>+'DATOS GENERALES'!R24/'DATOS GENERALES'!T24</f>
        <v>0</v>
      </c>
      <c r="S24" s="19">
        <f>+'DATOS GENERALES'!S24/'DATOS GENERALES'!T24</f>
        <v>1.0526315789473684</v>
      </c>
      <c r="T24" s="19" t="e">
        <f>+'DATOS GENERALES'!#REF!/'DATOS GENERALES'!T24</f>
        <v>#REF!</v>
      </c>
      <c r="U24" s="19" t="e">
        <f>+'DATOS GENERALES'!#REF!/'DATOS GENERALES'!T24</f>
        <v>#REF!</v>
      </c>
    </row>
    <row r="25" spans="1:21" s="1" customFormat="1">
      <c r="A25" s="12">
        <f>+'DATOS GENERALES'!A25</f>
        <v>20</v>
      </c>
      <c r="B25" s="12" t="str">
        <f>+'DATOS GENERALES'!B25</f>
        <v xml:space="preserve">ALGODON HOSPITALARIO </v>
      </c>
      <c r="C25" s="12" t="str">
        <f>+'DATOS GENERALES'!C25</f>
        <v>RLO X 500GR</v>
      </c>
      <c r="D25" s="12">
        <f>+'DATOS GENERALES'!D25</f>
        <v>120</v>
      </c>
      <c r="E25" s="19">
        <f>+'DATOS GENERALES'!E25/'DATOS GENERALES'!T25</f>
        <v>1.1150047785919082</v>
      </c>
      <c r="F25" s="19">
        <f>+'DATOS GENERALES'!F25/'DATOS GENERALES'!T25</f>
        <v>0</v>
      </c>
      <c r="G25" s="19">
        <f>+'DATOS GENERALES'!G25/'DATOS GENERALES'!T25</f>
        <v>0</v>
      </c>
      <c r="H25" s="19">
        <f>+'DATOS GENERALES'!H25/'DATOS GENERALES'!T25</f>
        <v>1</v>
      </c>
      <c r="I25" s="19">
        <f>+'DATOS GENERALES'!I25/'DATOS GENERALES'!T25</f>
        <v>0</v>
      </c>
      <c r="J25" s="19">
        <f>+'DATOS GENERALES'!J25/'DATOS GENERALES'!T25</f>
        <v>1.0050812360624402</v>
      </c>
      <c r="K25" s="19">
        <f>+'DATOS GENERALES'!K25/'DATOS GENERALES'!T25</f>
        <v>0</v>
      </c>
      <c r="L25" s="19">
        <f>+'DATOS GENERALES'!L25/'DATOS GENERALES'!T25</f>
        <v>0</v>
      </c>
      <c r="M25" s="19">
        <f>+'DATOS GENERALES'!M25/'DATOS GENERALES'!T25</f>
        <v>0</v>
      </c>
      <c r="N25" s="19">
        <f>+'DATOS GENERALES'!N25/'DATOS GENERALES'!T25</f>
        <v>1.075183179356483</v>
      </c>
      <c r="O25" s="19">
        <f>+'DATOS GENERALES'!O25/'DATOS GENERALES'!T25</f>
        <v>1.3198470850589359</v>
      </c>
      <c r="P25" s="19">
        <f>+'DATOS GENERALES'!P25/'DATOS GENERALES'!T25</f>
        <v>1.3061484549219498</v>
      </c>
      <c r="Q25" s="19">
        <f>+'DATOS GENERALES'!Q25/'DATOS GENERALES'!T25</f>
        <v>1.3795794839120739</v>
      </c>
      <c r="R25" s="19">
        <f>+'DATOS GENERALES'!R25/'DATOS GENERALES'!T25</f>
        <v>0</v>
      </c>
      <c r="S25" s="19">
        <f>+'DATOS GENERALES'!S25/'DATOS GENERALES'!T25</f>
        <v>0</v>
      </c>
      <c r="T25" s="19" t="e">
        <f>+'DATOS GENERALES'!#REF!/'DATOS GENERALES'!T25</f>
        <v>#REF!</v>
      </c>
      <c r="U25" s="19" t="e">
        <f>+'DATOS GENERALES'!#REF!/'DATOS GENERALES'!T25</f>
        <v>#REF!</v>
      </c>
    </row>
    <row r="26" spans="1:21" s="1" customFormat="1">
      <c r="A26" s="12">
        <f>+'DATOS GENERALES'!A26</f>
        <v>21</v>
      </c>
      <c r="B26" s="12" t="str">
        <f>+'DATOS GENERALES'!B26</f>
        <v xml:space="preserve">APLICADORES DE MADERA CON ALGODÓN </v>
      </c>
      <c r="C26" s="12" t="str">
        <f>+'DATOS GENERALES'!C26</f>
        <v>UND</v>
      </c>
      <c r="D26" s="12">
        <f>+'DATOS GENERALES'!D26</f>
        <v>8000</v>
      </c>
      <c r="E26" s="19">
        <f>+'DATOS GENERALES'!E26/'DATOS GENERALES'!T26</f>
        <v>1.149425287356322</v>
      </c>
      <c r="F26" s="19">
        <f>+'DATOS GENERALES'!F26/'DATOS GENERALES'!T26</f>
        <v>0</v>
      </c>
      <c r="G26" s="19">
        <f>+'DATOS GENERALES'!G26/'DATOS GENERALES'!T26</f>
        <v>0</v>
      </c>
      <c r="H26" s="19">
        <f>+'DATOS GENERALES'!H26/'DATOS GENERALES'!T26</f>
        <v>1.4942528735632186</v>
      </c>
      <c r="I26" s="19">
        <f>+'DATOS GENERALES'!I26/'DATOS GENERALES'!T26</f>
        <v>0</v>
      </c>
      <c r="J26" s="19">
        <f>+'DATOS GENERALES'!J26/'DATOS GENERALES'!T26</f>
        <v>1.6719999999999999</v>
      </c>
      <c r="K26" s="19">
        <f>+'DATOS GENERALES'!K26/'DATOS GENERALES'!T26</f>
        <v>0</v>
      </c>
      <c r="L26" s="19">
        <f>+'DATOS GENERALES'!L26/'DATOS GENERALES'!T26</f>
        <v>1.4981321839080461</v>
      </c>
      <c r="M26" s="19">
        <f>+'DATOS GENERALES'!M26/'DATOS GENERALES'!T26</f>
        <v>1.3573333333333335</v>
      </c>
      <c r="N26" s="19">
        <f>+'DATOS GENERALES'!N26/'DATOS GENERALES'!T26</f>
        <v>0</v>
      </c>
      <c r="O26" s="19">
        <f>+'DATOS GENERALES'!O26/'DATOS GENERALES'!T26</f>
        <v>1.7140000000000002</v>
      </c>
      <c r="P26" s="19">
        <f>+'DATOS GENERALES'!P26/'DATOS GENERALES'!T26</f>
        <v>1</v>
      </c>
      <c r="Q26" s="19">
        <f>+'DATOS GENERALES'!Q26/'DATOS GENERALES'!T26</f>
        <v>1.8666666666666671</v>
      </c>
      <c r="R26" s="19">
        <f>+'DATOS GENERALES'!R26/'DATOS GENERALES'!T26</f>
        <v>0</v>
      </c>
      <c r="S26" s="19">
        <f>+'DATOS GENERALES'!S26/'DATOS GENERALES'!T26</f>
        <v>0</v>
      </c>
      <c r="T26" s="19" t="e">
        <f>+'DATOS GENERALES'!#REF!/'DATOS GENERALES'!T26</f>
        <v>#REF!</v>
      </c>
      <c r="U26" s="19" t="e">
        <f>+'DATOS GENERALES'!#REF!/'DATOS GENERALES'!T26</f>
        <v>#REF!</v>
      </c>
    </row>
    <row r="27" spans="1:21" s="1" customFormat="1">
      <c r="A27" s="12">
        <f>+'DATOS GENERALES'!A27</f>
        <v>22</v>
      </c>
      <c r="B27" s="12" t="str">
        <f>+'DATOS GENERALES'!B27</f>
        <v>APOSITO ABSORBENTE TRANSPARENTE  T PLUS 7.2 X 5 cm</v>
      </c>
      <c r="C27" s="12" t="str">
        <f>+'DATOS GENERALES'!C27</f>
        <v>UND</v>
      </c>
      <c r="D27" s="12">
        <f>+'DATOS GENERALES'!D27</f>
        <v>120</v>
      </c>
      <c r="E27" s="19">
        <f>+'DATOS GENERALES'!E27/'DATOS GENERALES'!T27</f>
        <v>1.1697934155777794</v>
      </c>
      <c r="F27" s="19">
        <f>+'DATOS GENERALES'!F27/'DATOS GENERALES'!T27</f>
        <v>1.1168698445141982</v>
      </c>
      <c r="G27" s="19">
        <f>+'DATOS GENERALES'!G27/'DATOS GENERALES'!T27</f>
        <v>0</v>
      </c>
      <c r="H27" s="19">
        <f>+'DATOS GENERALES'!H27/'DATOS GENERALES'!T27</f>
        <v>0</v>
      </c>
      <c r="I27" s="19">
        <f>+'DATOS GENERALES'!I27/'DATOS GENERALES'!T27</f>
        <v>1.5512081173808308</v>
      </c>
      <c r="J27" s="19">
        <f>+'DATOS GENERALES'!J27/'DATOS GENERALES'!T27</f>
        <v>1</v>
      </c>
      <c r="K27" s="19">
        <f>+'DATOS GENERALES'!K27/'DATOS GENERALES'!T27</f>
        <v>0</v>
      </c>
      <c r="L27" s="19">
        <f>+'DATOS GENERALES'!L27/'DATOS GENERALES'!T27</f>
        <v>0</v>
      </c>
      <c r="M27" s="19">
        <f>+'DATOS GENERALES'!M27/'DATOS GENERALES'!T27</f>
        <v>0</v>
      </c>
      <c r="N27" s="19">
        <f>+'DATOS GENERALES'!N27/'DATOS GENERALES'!T27</f>
        <v>0</v>
      </c>
      <c r="O27" s="19">
        <f>+'DATOS GENERALES'!O27/'DATOS GENERALES'!T27</f>
        <v>0</v>
      </c>
      <c r="P27" s="19">
        <f>+'DATOS GENERALES'!P27/'DATOS GENERALES'!T27</f>
        <v>0</v>
      </c>
      <c r="Q27" s="19">
        <f>+'DATOS GENERALES'!Q27/'DATOS GENERALES'!T27</f>
        <v>1.3157894736842106</v>
      </c>
      <c r="R27" s="19">
        <f>+'DATOS GENERALES'!R27/'DATOS GENERALES'!T27</f>
        <v>1.7032873445750298</v>
      </c>
      <c r="S27" s="19">
        <f>+'DATOS GENERALES'!S27/'DATOS GENERALES'!T27</f>
        <v>8.6502664428060445</v>
      </c>
      <c r="T27" s="19" t="e">
        <f>+'DATOS GENERALES'!#REF!/'DATOS GENERALES'!T27</f>
        <v>#REF!</v>
      </c>
      <c r="U27" s="19" t="e">
        <f>+'DATOS GENERALES'!#REF!/'DATOS GENERALES'!T27</f>
        <v>#REF!</v>
      </c>
    </row>
    <row r="28" spans="1:21" s="1" customFormat="1">
      <c r="A28" s="12">
        <f>+'DATOS GENERALES'!A28</f>
        <v>23</v>
      </c>
      <c r="B28" s="12" t="str">
        <f>+'DATOS GENERALES'!B28</f>
        <v>APOSITO ABSORBENTE TRANSPARENTE  T PLUS 8 X 15 cm</v>
      </c>
      <c r="C28" s="12" t="str">
        <f>+'DATOS GENERALES'!C28</f>
        <v>UND</v>
      </c>
      <c r="D28" s="12">
        <f>+'DATOS GENERALES'!D28</f>
        <v>120</v>
      </c>
      <c r="E28" s="19">
        <f>+'DATOS GENERALES'!E28/'DATOS GENERALES'!T28</f>
        <v>0</v>
      </c>
      <c r="F28" s="19">
        <f>+'DATOS GENERALES'!F28/'DATOS GENERALES'!T28</f>
        <v>1</v>
      </c>
      <c r="G28" s="19">
        <f>+'DATOS GENERALES'!G28/'DATOS GENERALES'!T28</f>
        <v>0</v>
      </c>
      <c r="H28" s="19">
        <f>+'DATOS GENERALES'!H28/'DATOS GENERALES'!T28</f>
        <v>0</v>
      </c>
      <c r="I28" s="19">
        <f>+'DATOS GENERALES'!I28/'DATOS GENERALES'!T28</f>
        <v>1.3781314470969643</v>
      </c>
      <c r="J28" s="19">
        <f>+'DATOS GENERALES'!J28/'DATOS GENERALES'!T28</f>
        <v>1.4783377541998233</v>
      </c>
      <c r="K28" s="19">
        <f>+'DATOS GENERALES'!K28/'DATOS GENERALES'!T28</f>
        <v>0</v>
      </c>
      <c r="L28" s="19">
        <f>+'DATOS GENERALES'!L28/'DATOS GENERALES'!T28</f>
        <v>0</v>
      </c>
      <c r="M28" s="19">
        <f>+'DATOS GENERALES'!M28/'DATOS GENERALES'!T28</f>
        <v>0</v>
      </c>
      <c r="N28" s="19">
        <f>+'DATOS GENERALES'!N28/'DATOS GENERALES'!T28</f>
        <v>0</v>
      </c>
      <c r="O28" s="19">
        <f>+'DATOS GENERALES'!O28/'DATOS GENERALES'!T28</f>
        <v>0</v>
      </c>
      <c r="P28" s="19">
        <f>+'DATOS GENERALES'!P28/'DATOS GENERALES'!T28</f>
        <v>0</v>
      </c>
      <c r="Q28" s="19">
        <f>+'DATOS GENERALES'!Q28/'DATOS GENERALES'!T28</f>
        <v>1.062481579722959</v>
      </c>
      <c r="R28" s="19">
        <f>+'DATOS GENERALES'!R28/'DATOS GENERALES'!T28</f>
        <v>3.389330975537872</v>
      </c>
      <c r="S28" s="19">
        <f>+'DATOS GENERALES'!S28/'DATOS GENERALES'!T28</f>
        <v>5.8532272325375772</v>
      </c>
      <c r="T28" s="19" t="e">
        <f>+'DATOS GENERALES'!#REF!/'DATOS GENERALES'!T28</f>
        <v>#REF!</v>
      </c>
      <c r="U28" s="19" t="e">
        <f>+'DATOS GENERALES'!#REF!/'DATOS GENERALES'!T28</f>
        <v>#REF!</v>
      </c>
    </row>
    <row r="29" spans="1:21" s="1" customFormat="1">
      <c r="A29" s="12">
        <f>+'DATOS GENERALES'!A29</f>
        <v>24</v>
      </c>
      <c r="B29" s="12" t="str">
        <f>+'DATOS GENERALES'!B29</f>
        <v>APOSITO DE HIDROFIBRA CON PLATA ionicA AL 1,2% 10 X 10cm</v>
      </c>
      <c r="C29" s="12" t="str">
        <f>+'DATOS GENERALES'!C29</f>
        <v>CJA X 10 UNIDADES</v>
      </c>
      <c r="D29" s="12">
        <f>+'DATOS GENERALES'!D29</f>
        <v>4</v>
      </c>
      <c r="E29" s="19">
        <f>+'DATOS GENERALES'!E29/'DATOS GENERALES'!T29</f>
        <v>1.4503688888888888</v>
      </c>
      <c r="F29" s="19">
        <f>+'DATOS GENERALES'!F29/'DATOS GENERALES'!T29</f>
        <v>1.4676888888888888</v>
      </c>
      <c r="G29" s="19">
        <f>+'DATOS GENERALES'!G29/'DATOS GENERALES'!T29</f>
        <v>0</v>
      </c>
      <c r="H29" s="19">
        <f>+'DATOS GENERALES'!H29/'DATOS GENERALES'!T29</f>
        <v>1.2361333333333333</v>
      </c>
      <c r="I29" s="19">
        <f>+'DATOS GENERALES'!I29/'DATOS GENERALES'!T29</f>
        <v>1.4656577777777777</v>
      </c>
      <c r="J29" s="19">
        <f>+'DATOS GENERALES'!J29/'DATOS GENERALES'!T29</f>
        <v>2.0266666666666664</v>
      </c>
      <c r="K29" s="19">
        <f>+'DATOS GENERALES'!K29/'DATOS GENERALES'!T29</f>
        <v>0</v>
      </c>
      <c r="L29" s="19">
        <f>+'DATOS GENERALES'!L29/'DATOS GENERALES'!T29</f>
        <v>0</v>
      </c>
      <c r="M29" s="19">
        <f>+'DATOS GENERALES'!M29/'DATOS GENERALES'!T29</f>
        <v>0</v>
      </c>
      <c r="N29" s="19">
        <f>+'DATOS GENERALES'!N29/'DATOS GENERALES'!T29</f>
        <v>1</v>
      </c>
      <c r="O29" s="19">
        <f>+'DATOS GENERALES'!O29/'DATOS GENERALES'!T29</f>
        <v>0</v>
      </c>
      <c r="P29" s="19">
        <f>+'DATOS GENERALES'!P29/'DATOS GENERALES'!T29</f>
        <v>0</v>
      </c>
      <c r="Q29" s="19">
        <f>+'DATOS GENERALES'!Q29/'DATOS GENERALES'!T29</f>
        <v>0</v>
      </c>
      <c r="R29" s="19">
        <f>+'DATOS GENERALES'!R29/'DATOS GENERALES'!T29</f>
        <v>0</v>
      </c>
      <c r="S29" s="19">
        <f>+'DATOS GENERALES'!S29/'DATOS GENERALES'!T29</f>
        <v>2.1333333333333333</v>
      </c>
      <c r="T29" s="19" t="e">
        <f>+'DATOS GENERALES'!#REF!/'DATOS GENERALES'!T29</f>
        <v>#REF!</v>
      </c>
      <c r="U29" s="19" t="e">
        <f>+'DATOS GENERALES'!#REF!/'DATOS GENERALES'!T29</f>
        <v>#REF!</v>
      </c>
    </row>
    <row r="30" spans="1:21" s="1" customFormat="1">
      <c r="A30" s="12">
        <f>+'DATOS GENERALES'!A30</f>
        <v>25</v>
      </c>
      <c r="B30" s="12" t="str">
        <f>+'DATOS GENERALES'!B30</f>
        <v>APOSITO DE HIDROFIBRA CON PLATA ionicA AL 1,2% 15 X 15cm</v>
      </c>
      <c r="C30" s="12" t="str">
        <f>+'DATOS GENERALES'!C30</f>
        <v>CJA X 5 UNIDADES</v>
      </c>
      <c r="D30" s="12">
        <f>+'DATOS GENERALES'!D30</f>
        <v>4</v>
      </c>
      <c r="E30" s="19">
        <f>+'DATOS GENERALES'!E30/'DATOS GENERALES'!T30</f>
        <v>1.1333286847380808</v>
      </c>
      <c r="F30" s="19">
        <f>+'DATOS GENERALES'!F30/'DATOS GENERALES'!T30</f>
        <v>1.1469885818879106</v>
      </c>
      <c r="G30" s="19">
        <f>+'DATOS GENERALES'!G30/'DATOS GENERALES'!T30</f>
        <v>0</v>
      </c>
      <c r="H30" s="19">
        <f>+'DATOS GENERALES'!H30/'DATOS GENERALES'!T30</f>
        <v>1</v>
      </c>
      <c r="I30" s="19">
        <f>+'DATOS GENERALES'!I30/'DATOS GENERALES'!T30</f>
        <v>1.1453848165257561</v>
      </c>
      <c r="J30" s="19">
        <f>+'DATOS GENERALES'!J30/'DATOS GENERALES'!T30</f>
        <v>1.1261288241959382</v>
      </c>
      <c r="K30" s="19">
        <f>+'DATOS GENERALES'!K30/'DATOS GENERALES'!T30</f>
        <v>0</v>
      </c>
      <c r="L30" s="19">
        <f>+'DATOS GENERALES'!L30/'DATOS GENERALES'!T30</f>
        <v>0</v>
      </c>
      <c r="M30" s="19">
        <f>+'DATOS GENERALES'!M30/'DATOS GENERALES'!T30</f>
        <v>0</v>
      </c>
      <c r="N30" s="19">
        <f>+'DATOS GENERALES'!N30/'DATOS GENERALES'!T30</f>
        <v>0</v>
      </c>
      <c r="O30" s="19">
        <f>+'DATOS GENERALES'!O30/'DATOS GENERALES'!T30</f>
        <v>0</v>
      </c>
      <c r="P30" s="19">
        <f>+'DATOS GENERALES'!P30/'DATOS GENERALES'!T30</f>
        <v>0</v>
      </c>
      <c r="Q30" s="19">
        <f>+'DATOS GENERALES'!Q30/'DATOS GENERALES'!T30</f>
        <v>0</v>
      </c>
      <c r="R30" s="19">
        <f>+'DATOS GENERALES'!R30/'DATOS GENERALES'!T30</f>
        <v>0</v>
      </c>
      <c r="S30" s="19">
        <f>+'DATOS GENERALES'!S30/'DATOS GENERALES'!T30</f>
        <v>0</v>
      </c>
      <c r="T30" s="19" t="e">
        <f>+'DATOS GENERALES'!#REF!/'DATOS GENERALES'!T30</f>
        <v>#REF!</v>
      </c>
      <c r="U30" s="19" t="e">
        <f>+'DATOS GENERALES'!#REF!/'DATOS GENERALES'!T30</f>
        <v>#REF!</v>
      </c>
    </row>
    <row r="31" spans="1:21" s="1" customFormat="1">
      <c r="A31" s="12">
        <f>+'DATOS GENERALES'!A31</f>
        <v>26</v>
      </c>
      <c r="B31" s="12" t="str">
        <f>+'DATOS GENERALES'!B31</f>
        <v>APOSITO DE HIDROFIBRA CON PLATA ionicA AL 1,2% 20 X 30cm</v>
      </c>
      <c r="C31" s="12" t="str">
        <f>+'DATOS GENERALES'!C31</f>
        <v>CJA X 5 UNIDADES</v>
      </c>
      <c r="D31" s="12">
        <f>+'DATOS GENERALES'!D31</f>
        <v>4</v>
      </c>
      <c r="E31" s="19">
        <f>+'DATOS GENERALES'!E31/'DATOS GENERALES'!T31</f>
        <v>1.9426108638989432</v>
      </c>
      <c r="F31" s="19">
        <f>+'DATOS GENERALES'!F31/'DATOS GENERALES'!T31</f>
        <v>1.9659327081357727</v>
      </c>
      <c r="G31" s="19">
        <f>+'DATOS GENERALES'!G31/'DATOS GENERALES'!T31</f>
        <v>0</v>
      </c>
      <c r="H31" s="19">
        <f>+'DATOS GENERALES'!H31/'DATOS GENERALES'!T31</f>
        <v>1.3245123325899941</v>
      </c>
      <c r="I31" s="19">
        <f>+'DATOS GENERALES'!I31/'DATOS GENERALES'!T31</f>
        <v>1.9631649225592793</v>
      </c>
      <c r="J31" s="19">
        <f>+'DATOS GENERALES'!J31/'DATOS GENERALES'!T31</f>
        <v>1</v>
      </c>
      <c r="K31" s="19">
        <f>+'DATOS GENERALES'!K31/'DATOS GENERALES'!T31</f>
        <v>0</v>
      </c>
      <c r="L31" s="19">
        <f>+'DATOS GENERALES'!L31/'DATOS GENERALES'!T31</f>
        <v>0</v>
      </c>
      <c r="M31" s="19">
        <f>+'DATOS GENERALES'!M31/'DATOS GENERALES'!T31</f>
        <v>0</v>
      </c>
      <c r="N31" s="19">
        <f>+'DATOS GENERALES'!N31/'DATOS GENERALES'!T31</f>
        <v>0</v>
      </c>
      <c r="O31" s="19">
        <f>+'DATOS GENERALES'!O31/'DATOS GENERALES'!T31</f>
        <v>0</v>
      </c>
      <c r="P31" s="19">
        <f>+'DATOS GENERALES'!P31/'DATOS GENERALES'!T31</f>
        <v>0</v>
      </c>
      <c r="Q31" s="19">
        <f>+'DATOS GENERALES'!Q31/'DATOS GENERALES'!T31</f>
        <v>0</v>
      </c>
      <c r="R31" s="19">
        <f>+'DATOS GENERALES'!R31/'DATOS GENERALES'!T31</f>
        <v>0</v>
      </c>
      <c r="S31" s="19">
        <f>+'DATOS GENERALES'!S31/'DATOS GENERALES'!T31</f>
        <v>0</v>
      </c>
      <c r="T31" s="19" t="e">
        <f>+'DATOS GENERALES'!#REF!/'DATOS GENERALES'!T31</f>
        <v>#REF!</v>
      </c>
      <c r="U31" s="19" t="e">
        <f>+'DATOS GENERALES'!#REF!/'DATOS GENERALES'!T31</f>
        <v>#REF!</v>
      </c>
    </row>
    <row r="32" spans="1:21" s="1" customFormat="1">
      <c r="A32" s="12">
        <f>+'DATOS GENERALES'!A32</f>
        <v>27</v>
      </c>
      <c r="B32" s="12" t="str">
        <f>+'DATOS GENERALES'!B32</f>
        <v>APOSITO HIDROCELULAR DE POLIURETANO CON PARTICULAS SUPER ABSORBENTES Y CAPA  DE SILICONA  DE 10X10  cm</v>
      </c>
      <c r="C32" s="12" t="str">
        <f>+'DATOS GENERALES'!C32</f>
        <v>UND</v>
      </c>
      <c r="D32" s="12">
        <f>+'DATOS GENERALES'!D32</f>
        <v>40</v>
      </c>
      <c r="E32" s="19">
        <f>+'DATOS GENERALES'!E32/'DATOS GENERALES'!T32</f>
        <v>1.1718653649777269</v>
      </c>
      <c r="F32" s="19">
        <f>+'DATOS GENERALES'!F32/'DATOS GENERALES'!T32</f>
        <v>1.0463171707504773</v>
      </c>
      <c r="G32" s="19">
        <f>+'DATOS GENERALES'!G32/'DATOS GENERALES'!T32</f>
        <v>0</v>
      </c>
      <c r="H32" s="19">
        <f>+'DATOS GENERALES'!H32/'DATOS GENERALES'!T32</f>
        <v>1.8541996569829298</v>
      </c>
      <c r="I32" s="19">
        <f>+'DATOS GENERALES'!I32/'DATOS GENERALES'!T32</f>
        <v>2.1982033535427283</v>
      </c>
      <c r="J32" s="19">
        <f>+'DATOS GENERALES'!J32/'DATOS GENERALES'!T32</f>
        <v>1</v>
      </c>
      <c r="K32" s="19">
        <f>+'DATOS GENERALES'!K32/'DATOS GENERALES'!T32</f>
        <v>0</v>
      </c>
      <c r="L32" s="19">
        <f>+'DATOS GENERALES'!L32/'DATOS GENERALES'!T32</f>
        <v>0</v>
      </c>
      <c r="M32" s="19">
        <f>+'DATOS GENERALES'!M32/'DATOS GENERALES'!T32</f>
        <v>0</v>
      </c>
      <c r="N32" s="19">
        <f>+'DATOS GENERALES'!N32/'DATOS GENERALES'!T32</f>
        <v>0</v>
      </c>
      <c r="O32" s="19">
        <f>+'DATOS GENERALES'!O32/'DATOS GENERALES'!T32</f>
        <v>0</v>
      </c>
      <c r="P32" s="19">
        <f>+'DATOS GENERALES'!P32/'DATOS GENERALES'!T32</f>
        <v>0</v>
      </c>
      <c r="Q32" s="19">
        <f>+'DATOS GENERALES'!Q32/'DATOS GENERALES'!T32</f>
        <v>1.098608363630982</v>
      </c>
      <c r="R32" s="19">
        <f>+'DATOS GENERALES'!R32/'DATOS GENERALES'!T32</f>
        <v>0</v>
      </c>
      <c r="S32" s="19">
        <f>+'DATOS GENERALES'!S32/'DATOS GENERALES'!T32</f>
        <v>2.0554714182588349</v>
      </c>
      <c r="T32" s="19" t="e">
        <f>+'DATOS GENERALES'!#REF!/'DATOS GENERALES'!T32</f>
        <v>#REF!</v>
      </c>
      <c r="U32" s="19" t="e">
        <f>+'DATOS GENERALES'!#REF!/'DATOS GENERALES'!T32</f>
        <v>#REF!</v>
      </c>
    </row>
    <row r="33" spans="1:21" s="1" customFormat="1">
      <c r="A33" s="12">
        <f>+'DATOS GENERALES'!A33</f>
        <v>28</v>
      </c>
      <c r="B33" s="12" t="str">
        <f>+'DATOS GENERALES'!B33</f>
        <v>APOSITO HIDROCELULAR NO ADHESIVO PARA TALONES</v>
      </c>
      <c r="C33" s="12" t="str">
        <f>+'DATOS GENERALES'!C33</f>
        <v>UND</v>
      </c>
      <c r="D33" s="12">
        <f>+'DATOS GENERALES'!D33</f>
        <v>40</v>
      </c>
      <c r="E33" s="19">
        <f>+'DATOS GENERALES'!E33/'DATOS GENERALES'!T33</f>
        <v>0</v>
      </c>
      <c r="F33" s="19">
        <f>+'DATOS GENERALES'!F33/'DATOS GENERALES'!T33</f>
        <v>0</v>
      </c>
      <c r="G33" s="19">
        <f>+'DATOS GENERALES'!G33/'DATOS GENERALES'!T33</f>
        <v>0</v>
      </c>
      <c r="H33" s="19">
        <f>+'DATOS GENERALES'!H33/'DATOS GENERALES'!T33</f>
        <v>0</v>
      </c>
      <c r="I33" s="19">
        <f>+'DATOS GENERALES'!I33/'DATOS GENERALES'!T33</f>
        <v>0</v>
      </c>
      <c r="J33" s="19">
        <f>+'DATOS GENERALES'!J33/'DATOS GENERALES'!T33</f>
        <v>1</v>
      </c>
      <c r="K33" s="19">
        <f>+'DATOS GENERALES'!K33/'DATOS GENERALES'!T33</f>
        <v>0</v>
      </c>
      <c r="L33" s="19">
        <f>+'DATOS GENERALES'!L33/'DATOS GENERALES'!T33</f>
        <v>0</v>
      </c>
      <c r="M33" s="19">
        <f>+'DATOS GENERALES'!M33/'DATOS GENERALES'!T33</f>
        <v>0</v>
      </c>
      <c r="N33" s="19">
        <f>+'DATOS GENERALES'!N33/'DATOS GENERALES'!T33</f>
        <v>0</v>
      </c>
      <c r="O33" s="19">
        <f>+'DATOS GENERALES'!O33/'DATOS GENERALES'!T33</f>
        <v>0</v>
      </c>
      <c r="P33" s="19">
        <f>+'DATOS GENERALES'!P33/'DATOS GENERALES'!T33</f>
        <v>0</v>
      </c>
      <c r="Q33" s="19">
        <f>+'DATOS GENERALES'!Q33/'DATOS GENERALES'!T33</f>
        <v>0</v>
      </c>
      <c r="R33" s="19">
        <f>+'DATOS GENERALES'!R33/'DATOS GENERALES'!T33</f>
        <v>2.537806979476755</v>
      </c>
      <c r="S33" s="19">
        <f>+'DATOS GENERALES'!S33/'DATOS GENERALES'!T33</f>
        <v>1.0574195747819812</v>
      </c>
      <c r="T33" s="19" t="e">
        <f>+'DATOS GENERALES'!#REF!/'DATOS GENERALES'!T33</f>
        <v>#REF!</v>
      </c>
      <c r="U33" s="19" t="e">
        <f>+'DATOS GENERALES'!#REF!/'DATOS GENERALES'!T33</f>
        <v>#REF!</v>
      </c>
    </row>
    <row r="34" spans="1:21" s="1" customFormat="1">
      <c r="A34" s="12">
        <f>+'DATOS GENERALES'!A34</f>
        <v>29</v>
      </c>
      <c r="B34" s="12" t="str">
        <f>+'DATOS GENERALES'!B34</f>
        <v>APOSITO HIDROCOLOIDE EXTRA CON HIDROCOLOIDES  DELGADO 10 X 10</v>
      </c>
      <c r="C34" s="12" t="str">
        <f>+'DATOS GENERALES'!C34</f>
        <v>UND</v>
      </c>
      <c r="D34" s="12">
        <f>+'DATOS GENERALES'!D34</f>
        <v>60</v>
      </c>
      <c r="E34" s="19">
        <f>+'DATOS GENERALES'!E34/'DATOS GENERALES'!T34</f>
        <v>1.1930238087853695</v>
      </c>
      <c r="F34" s="19">
        <f>+'DATOS GENERALES'!F34/'DATOS GENERALES'!T34</f>
        <v>1.0755822969326676</v>
      </c>
      <c r="G34" s="19">
        <f>+'DATOS GENERALES'!G34/'DATOS GENERALES'!T34</f>
        <v>0</v>
      </c>
      <c r="H34" s="19">
        <f>+'DATOS GENERALES'!H34/'DATOS GENERALES'!T34</f>
        <v>1.596935769004125</v>
      </c>
      <c r="I34" s="19">
        <f>+'DATOS GENERALES'!I34/'DATOS GENERALES'!T34</f>
        <v>1.2529851440622772</v>
      </c>
      <c r="J34" s="19">
        <f>+'DATOS GENERALES'!J34/'DATOS GENERALES'!T34</f>
        <v>1</v>
      </c>
      <c r="K34" s="19">
        <f>+'DATOS GENERALES'!K34/'DATOS GENERALES'!T34</f>
        <v>0</v>
      </c>
      <c r="L34" s="19">
        <f>+'DATOS GENERALES'!L34/'DATOS GENERALES'!T34</f>
        <v>0</v>
      </c>
      <c r="M34" s="19">
        <f>+'DATOS GENERALES'!M34/'DATOS GENERALES'!T34</f>
        <v>0</v>
      </c>
      <c r="N34" s="19">
        <f>+'DATOS GENERALES'!N34/'DATOS GENERALES'!T34</f>
        <v>1.0338161254639251</v>
      </c>
      <c r="O34" s="19">
        <f>+'DATOS GENERALES'!O34/'DATOS GENERALES'!T34</f>
        <v>0</v>
      </c>
      <c r="P34" s="19">
        <f>+'DATOS GENERALES'!P34/'DATOS GENERALES'!T34</f>
        <v>0</v>
      </c>
      <c r="Q34" s="19">
        <f>+'DATOS GENERALES'!Q34/'DATOS GENERALES'!T34</f>
        <v>1.1294441170693381</v>
      </c>
      <c r="R34" s="19">
        <f>+'DATOS GENERALES'!R34/'DATOS GENERALES'!T34</f>
        <v>0</v>
      </c>
      <c r="S34" s="19">
        <f>+'DATOS GENERALES'!S34/'DATOS GENERALES'!T34</f>
        <v>1.4990333819226913</v>
      </c>
      <c r="T34" s="19" t="e">
        <f>+'DATOS GENERALES'!#REF!/'DATOS GENERALES'!T34</f>
        <v>#REF!</v>
      </c>
      <c r="U34" s="19" t="e">
        <f>+'DATOS GENERALES'!#REF!/'DATOS GENERALES'!T34</f>
        <v>#REF!</v>
      </c>
    </row>
    <row r="35" spans="1:21" s="1" customFormat="1">
      <c r="A35" s="12">
        <f>+'DATOS GENERALES'!A35</f>
        <v>30</v>
      </c>
      <c r="B35" s="12" t="str">
        <f>+'DATOS GENERALES'!B35</f>
        <v>APOSITO HIDROCOLOIDE EXTRA CON HIDROCOLOIDES  DELGADO 15 X 15</v>
      </c>
      <c r="C35" s="12" t="str">
        <f>+'DATOS GENERALES'!C35</f>
        <v>UND</v>
      </c>
      <c r="D35" s="12">
        <f>+'DATOS GENERALES'!D35</f>
        <v>60</v>
      </c>
      <c r="E35" s="19">
        <f>+'DATOS GENERALES'!E35/'DATOS GENERALES'!T35</f>
        <v>1.2921181630546956</v>
      </c>
      <c r="F35" s="19">
        <f>+'DATOS GENERALES'!F35/'DATOS GENERALES'!T35</f>
        <v>1.646607327141383</v>
      </c>
      <c r="G35" s="19">
        <f>+'DATOS GENERALES'!G35/'DATOS GENERALES'!T35</f>
        <v>0</v>
      </c>
      <c r="H35" s="19">
        <f>+'DATOS GENERALES'!H35/'DATOS GENERALES'!T35</f>
        <v>2.715557275541796</v>
      </c>
      <c r="I35" s="19">
        <f>+'DATOS GENERALES'!I35/'DATOS GENERALES'!T35</f>
        <v>1.356811145510836</v>
      </c>
      <c r="J35" s="19">
        <f>+'DATOS GENERALES'!J35/'DATOS GENERALES'!T35</f>
        <v>1</v>
      </c>
      <c r="K35" s="19">
        <f>+'DATOS GENERALES'!K35/'DATOS GENERALES'!T35</f>
        <v>0</v>
      </c>
      <c r="L35" s="19">
        <f>+'DATOS GENERALES'!L35/'DATOS GENERALES'!T35</f>
        <v>0</v>
      </c>
      <c r="M35" s="19">
        <f>+'DATOS GENERALES'!M35/'DATOS GENERALES'!T35</f>
        <v>0</v>
      </c>
      <c r="N35" s="19">
        <f>+'DATOS GENERALES'!N35/'DATOS GENERALES'!T35</f>
        <v>1.2094298245614037</v>
      </c>
      <c r="O35" s="19">
        <f>+'DATOS GENERALES'!O35/'DATOS GENERALES'!T35</f>
        <v>0</v>
      </c>
      <c r="P35" s="19">
        <f>+'DATOS GENERALES'!P35/'DATOS GENERALES'!T35</f>
        <v>0</v>
      </c>
      <c r="Q35" s="19">
        <f>+'DATOS GENERALES'!Q35/'DATOS GENERALES'!T35</f>
        <v>1.7289086687306503</v>
      </c>
      <c r="R35" s="19">
        <f>+'DATOS GENERALES'!R35/'DATOS GENERALES'!T35</f>
        <v>0</v>
      </c>
      <c r="S35" s="19">
        <f>+'DATOS GENERALES'!S35/'DATOS GENERALES'!T35</f>
        <v>1.0545665634674923</v>
      </c>
      <c r="T35" s="19" t="e">
        <f>+'DATOS GENERALES'!#REF!/'DATOS GENERALES'!T35</f>
        <v>#REF!</v>
      </c>
      <c r="U35" s="19" t="e">
        <f>+'DATOS GENERALES'!#REF!/'DATOS GENERALES'!T35</f>
        <v>#REF!</v>
      </c>
    </row>
    <row r="36" spans="1:21" s="1" customFormat="1">
      <c r="A36" s="12">
        <f>+'DATOS GENERALES'!A36</f>
        <v>31</v>
      </c>
      <c r="B36" s="12" t="str">
        <f>+'DATOS GENERALES'!B36</f>
        <v>APOSITO HIDROFIBRA CON PLATA IONICA 2 X 45 cm MECHA</v>
      </c>
      <c r="C36" s="12" t="str">
        <f>+'DATOS GENERALES'!C36</f>
        <v>UND</v>
      </c>
      <c r="D36" s="12">
        <f>+'DATOS GENERALES'!D36</f>
        <v>20</v>
      </c>
      <c r="E36" s="19">
        <f>+'DATOS GENERALES'!E36/'DATOS GENERALES'!T36</f>
        <v>1.1333434523583652</v>
      </c>
      <c r="F36" s="19">
        <f>+'DATOS GENERALES'!F36/'DATOS GENERALES'!T36</f>
        <v>1.146966189807612</v>
      </c>
      <c r="G36" s="19">
        <f>+'DATOS GENERALES'!G36/'DATOS GENERALES'!T36</f>
        <v>0</v>
      </c>
      <c r="H36" s="19">
        <f>+'DATOS GENERALES'!H36/'DATOS GENERALES'!T36</f>
        <v>1</v>
      </c>
      <c r="I36" s="19">
        <f>+'DATOS GENERALES'!I36/'DATOS GENERALES'!T36</f>
        <v>1.460213258452548</v>
      </c>
      <c r="J36" s="19">
        <f>+'DATOS GENERALES'!J36/'DATOS GENERALES'!T36</f>
        <v>3.8249914620726297</v>
      </c>
      <c r="K36" s="19">
        <f>+'DATOS GENERALES'!K36/'DATOS GENERALES'!T36</f>
        <v>0</v>
      </c>
      <c r="L36" s="19">
        <f>+'DATOS GENERALES'!L36/'DATOS GENERALES'!T36</f>
        <v>0</v>
      </c>
      <c r="M36" s="19">
        <f>+'DATOS GENERALES'!M36/'DATOS GENERALES'!T36</f>
        <v>0</v>
      </c>
      <c r="N36" s="19">
        <f>+'DATOS GENERALES'!N36/'DATOS GENERALES'!T36</f>
        <v>0</v>
      </c>
      <c r="O36" s="19">
        <f>+'DATOS GENERALES'!O36/'DATOS GENERALES'!T36</f>
        <v>0</v>
      </c>
      <c r="P36" s="19">
        <f>+'DATOS GENERALES'!P36/'DATOS GENERALES'!T36</f>
        <v>0</v>
      </c>
      <c r="Q36" s="19">
        <f>+'DATOS GENERALES'!Q36/'DATOS GENERALES'!T36</f>
        <v>0</v>
      </c>
      <c r="R36" s="19">
        <f>+'DATOS GENERALES'!R36/'DATOS GENERALES'!T36</f>
        <v>0</v>
      </c>
      <c r="S36" s="19">
        <f>+'DATOS GENERALES'!S36/'DATOS GENERALES'!T36</f>
        <v>4.0982051379349596</v>
      </c>
      <c r="T36" s="19" t="e">
        <f>+'DATOS GENERALES'!#REF!/'DATOS GENERALES'!T36</f>
        <v>#REF!</v>
      </c>
      <c r="U36" s="19" t="e">
        <f>+'DATOS GENERALES'!#REF!/'DATOS GENERALES'!T36</f>
        <v>#REF!</v>
      </c>
    </row>
    <row r="37" spans="1:21" s="1" customFormat="1">
      <c r="A37" s="12">
        <f>+'DATOS GENERALES'!A37</f>
        <v>32</v>
      </c>
      <c r="B37" s="12" t="str">
        <f>+'DATOS GENERALES'!B37</f>
        <v>APOSITO IMPREGNADO CON CLORURO DIAQUILCARBAMILO 10X10cm</v>
      </c>
      <c r="C37" s="12" t="str">
        <f>+'DATOS GENERALES'!C37</f>
        <v>UND</v>
      </c>
      <c r="D37" s="12">
        <f>+'DATOS GENERALES'!D37</f>
        <v>40</v>
      </c>
      <c r="E37" s="19">
        <f>+'DATOS GENERALES'!E37/'DATOS GENERALES'!T37</f>
        <v>1.2744152046783626</v>
      </c>
      <c r="F37" s="19">
        <f>+'DATOS GENERALES'!F37/'DATOS GENERALES'!T37</f>
        <v>1.1245126705653021</v>
      </c>
      <c r="G37" s="19">
        <f>+'DATOS GENERALES'!G37/'DATOS GENERALES'!T37</f>
        <v>0</v>
      </c>
      <c r="H37" s="19">
        <f>+'DATOS GENERALES'!H37/'DATOS GENERALES'!T37</f>
        <v>0</v>
      </c>
      <c r="I37" s="19">
        <f>+'DATOS GENERALES'!I37/'DATOS GENERALES'!T37</f>
        <v>0</v>
      </c>
      <c r="J37" s="19">
        <f>+'DATOS GENERALES'!J37/'DATOS GENERALES'!T37</f>
        <v>1</v>
      </c>
      <c r="K37" s="19">
        <f>+'DATOS GENERALES'!K37/'DATOS GENERALES'!T37</f>
        <v>0</v>
      </c>
      <c r="L37" s="19">
        <f>+'DATOS GENERALES'!L37/'DATOS GENERALES'!T37</f>
        <v>0</v>
      </c>
      <c r="M37" s="19">
        <f>+'DATOS GENERALES'!M37/'DATOS GENERALES'!T37</f>
        <v>0</v>
      </c>
      <c r="N37" s="19">
        <f>+'DATOS GENERALES'!N37/'DATOS GENERALES'!T37</f>
        <v>0</v>
      </c>
      <c r="O37" s="19">
        <f>+'DATOS GENERALES'!O37/'DATOS GENERALES'!T37</f>
        <v>0</v>
      </c>
      <c r="P37" s="19">
        <f>+'DATOS GENERALES'!P37/'DATOS GENERALES'!T37</f>
        <v>0</v>
      </c>
      <c r="Q37" s="19">
        <f>+'DATOS GENERALES'!Q37/'DATOS GENERALES'!T37</f>
        <v>1.1947368421052631</v>
      </c>
      <c r="R37" s="19">
        <f>+'DATOS GENERALES'!R37/'DATOS GENERALES'!T37</f>
        <v>0</v>
      </c>
      <c r="S37" s="19">
        <f>+'DATOS GENERALES'!S37/'DATOS GENERALES'!T37</f>
        <v>1.0526315789473684</v>
      </c>
      <c r="T37" s="19" t="e">
        <f>+'DATOS GENERALES'!#REF!/'DATOS GENERALES'!T37</f>
        <v>#REF!</v>
      </c>
      <c r="U37" s="19" t="e">
        <f>+'DATOS GENERALES'!#REF!/'DATOS GENERALES'!T37</f>
        <v>#REF!</v>
      </c>
    </row>
    <row r="38" spans="1:21" s="1" customFormat="1">
      <c r="A38" s="12">
        <f>+'DATOS GENERALES'!A38</f>
        <v>33</v>
      </c>
      <c r="B38" s="12" t="str">
        <f>+'DATOS GENERALES'!B38</f>
        <v>APOSITO OCLUSIVO CON FORMULA GEL CONTROLADO  CGF 10 X 10cm</v>
      </c>
      <c r="C38" s="12" t="str">
        <f>+'DATOS GENERALES'!C38</f>
        <v>UND</v>
      </c>
      <c r="D38" s="12">
        <f>+'DATOS GENERALES'!D38</f>
        <v>40</v>
      </c>
      <c r="E38" s="19">
        <f>+'DATOS GENERALES'!E38/'DATOS GENERALES'!T38</f>
        <v>1.3635233918128657</v>
      </c>
      <c r="F38" s="19">
        <f>+'DATOS GENERALES'!F38/'DATOS GENERALES'!T38</f>
        <v>1.4358187134502927</v>
      </c>
      <c r="G38" s="19">
        <f>+'DATOS GENERALES'!G38/'DATOS GENERALES'!T38</f>
        <v>0</v>
      </c>
      <c r="H38" s="19">
        <f>+'DATOS GENERALES'!H38/'DATOS GENERALES'!T38</f>
        <v>5.8106725146198839</v>
      </c>
      <c r="I38" s="19">
        <f>+'DATOS GENERALES'!I38/'DATOS GENERALES'!T38</f>
        <v>1.4338450292397662</v>
      </c>
      <c r="J38" s="19">
        <f>+'DATOS GENERALES'!J38/'DATOS GENERALES'!T38</f>
        <v>1</v>
      </c>
      <c r="K38" s="19">
        <f>+'DATOS GENERALES'!K38/'DATOS GENERALES'!T38</f>
        <v>0</v>
      </c>
      <c r="L38" s="19">
        <f>+'DATOS GENERALES'!L38/'DATOS GENERALES'!T38</f>
        <v>0</v>
      </c>
      <c r="M38" s="19">
        <f>+'DATOS GENERALES'!M38/'DATOS GENERALES'!T38</f>
        <v>0</v>
      </c>
      <c r="N38" s="19">
        <f>+'DATOS GENERALES'!N38/'DATOS GENERALES'!T38</f>
        <v>0</v>
      </c>
      <c r="O38" s="19">
        <f>+'DATOS GENERALES'!O38/'DATOS GENERALES'!T38</f>
        <v>0</v>
      </c>
      <c r="P38" s="19">
        <f>+'DATOS GENERALES'!P38/'DATOS GENERALES'!T38</f>
        <v>0</v>
      </c>
      <c r="Q38" s="19">
        <f>+'DATOS GENERALES'!Q38/'DATOS GENERALES'!T38</f>
        <v>0</v>
      </c>
      <c r="R38" s="19">
        <f>+'DATOS GENERALES'!R38/'DATOS GENERALES'!T38</f>
        <v>0</v>
      </c>
      <c r="S38" s="19">
        <f>+'DATOS GENERALES'!S38/'DATOS GENERALES'!T38</f>
        <v>1.0526315789473686</v>
      </c>
      <c r="T38" s="19" t="e">
        <f>+'DATOS GENERALES'!#REF!/'DATOS GENERALES'!T38</f>
        <v>#REF!</v>
      </c>
      <c r="U38" s="19" t="e">
        <f>+'DATOS GENERALES'!#REF!/'DATOS GENERALES'!T38</f>
        <v>#REF!</v>
      </c>
    </row>
    <row r="39" spans="1:21" s="1" customFormat="1">
      <c r="A39" s="12">
        <f>+'DATOS GENERALES'!A39</f>
        <v>34</v>
      </c>
      <c r="B39" s="12" t="str">
        <f>+'DATOS GENERALES'!B39</f>
        <v>APOSITO OCLUSIVO CON FORMULA GEL CONTROLADO CGF 15 X 15cm</v>
      </c>
      <c r="C39" s="12" t="str">
        <f>+'DATOS GENERALES'!C39</f>
        <v>UND</v>
      </c>
      <c r="D39" s="12">
        <f>+'DATOS GENERALES'!D39</f>
        <v>40</v>
      </c>
      <c r="E39" s="19">
        <f>+'DATOS GENERALES'!E39/'DATOS GENERALES'!T39</f>
        <v>2.1018446852425181</v>
      </c>
      <c r="F39" s="19">
        <f>+'DATOS GENERALES'!F39/'DATOS GENERALES'!T39</f>
        <v>2.212138802889577</v>
      </c>
      <c r="G39" s="19">
        <f>+'DATOS GENERALES'!G39/'DATOS GENERALES'!T39</f>
        <v>0</v>
      </c>
      <c r="H39" s="19">
        <f>+'DATOS GENERALES'!H39/'DATOS GENERALES'!T39</f>
        <v>1.7913441692466463</v>
      </c>
      <c r="I39" s="19">
        <f>+'DATOS GENERALES'!I39/'DATOS GENERALES'!T39</f>
        <v>2.2090428276573788</v>
      </c>
      <c r="J39" s="19">
        <f>+'DATOS GENERALES'!J39/'DATOS GENERALES'!T39</f>
        <v>1</v>
      </c>
      <c r="K39" s="19">
        <f>+'DATOS GENERALES'!K39/'DATOS GENERALES'!T39</f>
        <v>0</v>
      </c>
      <c r="L39" s="19">
        <f>+'DATOS GENERALES'!L39/'DATOS GENERALES'!T39</f>
        <v>0</v>
      </c>
      <c r="M39" s="19">
        <f>+'DATOS GENERALES'!M39/'DATOS GENERALES'!T39</f>
        <v>0</v>
      </c>
      <c r="N39" s="19">
        <f>+'DATOS GENERALES'!N39/'DATOS GENERALES'!T39</f>
        <v>0</v>
      </c>
      <c r="O39" s="19">
        <f>+'DATOS GENERALES'!O39/'DATOS GENERALES'!T39</f>
        <v>0</v>
      </c>
      <c r="P39" s="19">
        <f>+'DATOS GENERALES'!P39/'DATOS GENERALES'!T39</f>
        <v>0</v>
      </c>
      <c r="Q39" s="19">
        <f>+'DATOS GENERALES'!Q39/'DATOS GENERALES'!T39</f>
        <v>0</v>
      </c>
      <c r="R39" s="19">
        <f>+'DATOS GENERALES'!R39/'DATOS GENERALES'!T39</f>
        <v>0</v>
      </c>
      <c r="S39" s="19">
        <f>+'DATOS GENERALES'!S39/'DATOS GENERALES'!T39</f>
        <v>1.0545665634674923</v>
      </c>
      <c r="T39" s="19" t="e">
        <f>+'DATOS GENERALES'!#REF!/'DATOS GENERALES'!T39</f>
        <v>#REF!</v>
      </c>
      <c r="U39" s="19" t="e">
        <f>+'DATOS GENERALES'!#REF!/'DATOS GENERALES'!T39</f>
        <v>#REF!</v>
      </c>
    </row>
    <row r="40" spans="1:21" s="1" customFormat="1">
      <c r="A40" s="12">
        <f>+'DATOS GENERALES'!A40</f>
        <v>35</v>
      </c>
      <c r="B40" s="12" t="str">
        <f>+'DATOS GENERALES'!B40</f>
        <v>APOSITO OCLUSIVO CON FORMULA GEL CONTROLADO CGF 20 X 20cm</v>
      </c>
      <c r="C40" s="12" t="str">
        <f>+'DATOS GENERALES'!C40</f>
        <v>UND</v>
      </c>
      <c r="D40" s="12">
        <f>+'DATOS GENERALES'!D40</f>
        <v>40</v>
      </c>
      <c r="E40" s="19">
        <f>+'DATOS GENERALES'!E40/'DATOS GENERALES'!T40</f>
        <v>1.6290329879180052</v>
      </c>
      <c r="F40" s="19">
        <f>+'DATOS GENERALES'!F40/'DATOS GENERALES'!T40</f>
        <v>1.7480711796913886</v>
      </c>
      <c r="G40" s="19">
        <f>+'DATOS GENERALES'!G40/'DATOS GENERALES'!T40</f>
        <v>0</v>
      </c>
      <c r="H40" s="19">
        <f>+'DATOS GENERALES'!H40/'DATOS GENERALES'!T40</f>
        <v>1.3883829585049097</v>
      </c>
      <c r="I40" s="19">
        <f>+'DATOS GENERALES'!I40/'DATOS GENERALES'!T40</f>
        <v>1.7456106611158875</v>
      </c>
      <c r="J40" s="19">
        <f>+'DATOS GENERALES'!J40/'DATOS GENERALES'!T40</f>
        <v>1</v>
      </c>
      <c r="K40" s="19">
        <f>+'DATOS GENERALES'!K40/'DATOS GENERALES'!T40</f>
        <v>0</v>
      </c>
      <c r="L40" s="19">
        <f>+'DATOS GENERALES'!L40/'DATOS GENERALES'!T40</f>
        <v>0</v>
      </c>
      <c r="M40" s="19">
        <f>+'DATOS GENERALES'!M40/'DATOS GENERALES'!T40</f>
        <v>0</v>
      </c>
      <c r="N40" s="19">
        <f>+'DATOS GENERALES'!N40/'DATOS GENERALES'!T40</f>
        <v>0</v>
      </c>
      <c r="O40" s="19">
        <f>+'DATOS GENERALES'!O40/'DATOS GENERALES'!T40</f>
        <v>0</v>
      </c>
      <c r="P40" s="19">
        <f>+'DATOS GENERALES'!P40/'DATOS GENERALES'!T40</f>
        <v>0</v>
      </c>
      <c r="Q40" s="19">
        <f>+'DATOS GENERALES'!Q40/'DATOS GENERALES'!T40</f>
        <v>0</v>
      </c>
      <c r="R40" s="19">
        <f>+'DATOS GENERALES'!R40/'DATOS GENERALES'!T40</f>
        <v>0</v>
      </c>
      <c r="S40" s="19">
        <f>+'DATOS GENERALES'!S40/'DATOS GENERALES'!T40</f>
        <v>1.0718810805918819</v>
      </c>
      <c r="T40" s="19" t="e">
        <f>+'DATOS GENERALES'!#REF!/'DATOS GENERALES'!T40</f>
        <v>#REF!</v>
      </c>
      <c r="U40" s="19" t="e">
        <f>+'DATOS GENERALES'!#REF!/'DATOS GENERALES'!T40</f>
        <v>#REF!</v>
      </c>
    </row>
    <row r="41" spans="1:21" s="1" customFormat="1">
      <c r="A41" s="12">
        <f>+'DATOS GENERALES'!A41</f>
        <v>36</v>
      </c>
      <c r="B41" s="12" t="str">
        <f>+'DATOS GENERALES'!B41</f>
        <v>APOSITO OCLUSIVO GELIFICANTE CON HIDROFIBRA DE 18.5 X 20.5 cm PARA TALON</v>
      </c>
      <c r="C41" s="12" t="str">
        <f>+'DATOS GENERALES'!C41</f>
        <v>UND</v>
      </c>
      <c r="D41" s="12">
        <f>+'DATOS GENERALES'!D41</f>
        <v>40</v>
      </c>
      <c r="E41" s="19">
        <f>+'DATOS GENERALES'!E41/'DATOS GENERALES'!T41</f>
        <v>1.4190113228279997</v>
      </c>
      <c r="F41" s="19">
        <f>+'DATOS GENERALES'!F41/'DATOS GENERALES'!T41</f>
        <v>1.2669504009172923</v>
      </c>
      <c r="G41" s="19">
        <f>+'DATOS GENERALES'!G41/'DATOS GENERALES'!T41</f>
        <v>0</v>
      </c>
      <c r="H41" s="19">
        <f>+'DATOS GENERALES'!H41/'DATOS GENERALES'!T41</f>
        <v>1.2093956778965975</v>
      </c>
      <c r="I41" s="19">
        <f>+'DATOS GENERALES'!I41/'DATOS GENERALES'!T41</f>
        <v>1.4334933153909242</v>
      </c>
      <c r="J41" s="19">
        <f>+'DATOS GENERALES'!J41/'DATOS GENERALES'!T41</f>
        <v>1</v>
      </c>
      <c r="K41" s="19">
        <f>+'DATOS GENERALES'!K41/'DATOS GENERALES'!T41</f>
        <v>0</v>
      </c>
      <c r="L41" s="19">
        <f>+'DATOS GENERALES'!L41/'DATOS GENERALES'!T41</f>
        <v>0</v>
      </c>
      <c r="M41" s="19">
        <f>+'DATOS GENERALES'!M41/'DATOS GENERALES'!T41</f>
        <v>0</v>
      </c>
      <c r="N41" s="19">
        <f>+'DATOS GENERALES'!N41/'DATOS GENERALES'!T41</f>
        <v>0</v>
      </c>
      <c r="O41" s="19">
        <f>+'DATOS GENERALES'!O41/'DATOS GENERALES'!T41</f>
        <v>0</v>
      </c>
      <c r="P41" s="19">
        <f>+'DATOS GENERALES'!P41/'DATOS GENERALES'!T41</f>
        <v>0</v>
      </c>
      <c r="Q41" s="19">
        <f>+'DATOS GENERALES'!Q41/'DATOS GENERALES'!T41</f>
        <v>0</v>
      </c>
      <c r="R41" s="19">
        <f>+'DATOS GENERALES'!R41/'DATOS GENERALES'!T41</f>
        <v>0</v>
      </c>
      <c r="S41" s="19">
        <f>+'DATOS GENERALES'!S41/'DATOS GENERALES'!T41</f>
        <v>1.072463710415887</v>
      </c>
      <c r="T41" s="19" t="e">
        <f>+'DATOS GENERALES'!#REF!/'DATOS GENERALES'!T41</f>
        <v>#REF!</v>
      </c>
      <c r="U41" s="19" t="e">
        <f>+'DATOS GENERALES'!#REF!/'DATOS GENERALES'!T41</f>
        <v>#REF!</v>
      </c>
    </row>
    <row r="42" spans="1:21" s="1" customFormat="1">
      <c r="A42" s="12">
        <f>+'DATOS GENERALES'!A42</f>
        <v>37</v>
      </c>
      <c r="B42" s="12" t="str">
        <f>+'DATOS GENERALES'!B42</f>
        <v>APOSITO OCLUSIVO GELIFICANTE CON HIDROFIBRA DE 21 X 25 cm PARA REGION SACRA</v>
      </c>
      <c r="C42" s="12" t="str">
        <f>+'DATOS GENERALES'!C42</f>
        <v>UND</v>
      </c>
      <c r="D42" s="12">
        <f>+'DATOS GENERALES'!D42</f>
        <v>40</v>
      </c>
      <c r="E42" s="19">
        <f>+'DATOS GENERALES'!E42/'DATOS GENERALES'!T42</f>
        <v>1.7670270410153917</v>
      </c>
      <c r="F42" s="19">
        <f>+'DATOS GENERALES'!F42/'DATOS GENERALES'!T42</f>
        <v>1.5776911623018304</v>
      </c>
      <c r="G42" s="19">
        <f>+'DATOS GENERALES'!G42/'DATOS GENERALES'!T42</f>
        <v>0</v>
      </c>
      <c r="H42" s="19">
        <f>+'DATOS GENERALES'!H42/'DATOS GENERALES'!T42</f>
        <v>1.5060028108004808</v>
      </c>
      <c r="I42" s="19">
        <f>+'DATOS GENERALES'!I42/'DATOS GENERALES'!T42</f>
        <v>1.7858138183092198</v>
      </c>
      <c r="J42" s="19">
        <f>+'DATOS GENERALES'!J42/'DATOS GENERALES'!T42</f>
        <v>1</v>
      </c>
      <c r="K42" s="19">
        <f>+'DATOS GENERALES'!K42/'DATOS GENERALES'!T42</f>
        <v>0</v>
      </c>
      <c r="L42" s="19">
        <f>+'DATOS GENERALES'!L42/'DATOS GENERALES'!T42</f>
        <v>0</v>
      </c>
      <c r="M42" s="19">
        <f>+'DATOS GENERALES'!M42/'DATOS GENERALES'!T42</f>
        <v>0</v>
      </c>
      <c r="N42" s="19">
        <f>+'DATOS GENERALES'!N42/'DATOS GENERALES'!T42</f>
        <v>0</v>
      </c>
      <c r="O42" s="19">
        <f>+'DATOS GENERALES'!O42/'DATOS GENERALES'!T42</f>
        <v>0</v>
      </c>
      <c r="P42" s="19">
        <f>+'DATOS GENERALES'!P42/'DATOS GENERALES'!T42</f>
        <v>0</v>
      </c>
      <c r="Q42" s="19">
        <f>+'DATOS GENERALES'!Q42/'DATOS GENERALES'!T42</f>
        <v>0</v>
      </c>
      <c r="R42" s="19">
        <f>+'DATOS GENERALES'!R42/'DATOS GENERALES'!T42</f>
        <v>0</v>
      </c>
      <c r="S42" s="19">
        <f>+'DATOS GENERALES'!S42/'DATOS GENERALES'!T42</f>
        <v>1.072463710415887</v>
      </c>
      <c r="T42" s="19" t="e">
        <f>+'DATOS GENERALES'!#REF!/'DATOS GENERALES'!T42</f>
        <v>#REF!</v>
      </c>
      <c r="U42" s="19" t="e">
        <f>+'DATOS GENERALES'!#REF!/'DATOS GENERALES'!T42</f>
        <v>#REF!</v>
      </c>
    </row>
    <row r="43" spans="1:21" s="1" customFormat="1">
      <c r="A43" s="12">
        <f>+'DATOS GENERALES'!A43</f>
        <v>38</v>
      </c>
      <c r="B43" s="12" t="str">
        <f>+'DATOS GENERALES'!B43</f>
        <v>APOSITO OCLUSIVO HIDROCOLOIDE CON INDICADOR DE CAMBIO Y PELICULA DE BAJA FRICCION 18,5 X 19,5 TALON</v>
      </c>
      <c r="C43" s="12" t="str">
        <f>+'DATOS GENERALES'!C43</f>
        <v>UND</v>
      </c>
      <c r="D43" s="12">
        <f>+'DATOS GENERALES'!D43</f>
        <v>16</v>
      </c>
      <c r="E43" s="19">
        <f>+'DATOS GENERALES'!E43/'DATOS GENERALES'!T43</f>
        <v>1.7597485954353735</v>
      </c>
      <c r="F43" s="19">
        <f>+'DATOS GENERALES'!F43/'DATOS GENERALES'!T43</f>
        <v>1.7782816242379789</v>
      </c>
      <c r="G43" s="19">
        <f>+'DATOS GENERALES'!G43/'DATOS GENERALES'!T43</f>
        <v>0</v>
      </c>
      <c r="H43" s="19">
        <f>+'DATOS GENERALES'!H43/'DATOS GENERALES'!T43</f>
        <v>1.4998138361424627</v>
      </c>
      <c r="I43" s="19">
        <f>+'DATOS GENERALES'!I43/'DATOS GENERALES'!T43</f>
        <v>1.7757809157038942</v>
      </c>
      <c r="J43" s="19">
        <f>+'DATOS GENERALES'!J43/'DATOS GENERALES'!T43</f>
        <v>1</v>
      </c>
      <c r="K43" s="19">
        <f>+'DATOS GENERALES'!K43/'DATOS GENERALES'!T43</f>
        <v>0</v>
      </c>
      <c r="L43" s="19">
        <f>+'DATOS GENERALES'!L43/'DATOS GENERALES'!T43</f>
        <v>0</v>
      </c>
      <c r="M43" s="19">
        <f>+'DATOS GENERALES'!M43/'DATOS GENERALES'!T43</f>
        <v>0</v>
      </c>
      <c r="N43" s="19">
        <f>+'DATOS GENERALES'!N43/'DATOS GENERALES'!T43</f>
        <v>0</v>
      </c>
      <c r="O43" s="19">
        <f>+'DATOS GENERALES'!O43/'DATOS GENERALES'!T43</f>
        <v>0</v>
      </c>
      <c r="P43" s="19">
        <f>+'DATOS GENERALES'!P43/'DATOS GENERALES'!T43</f>
        <v>0</v>
      </c>
      <c r="Q43" s="19">
        <f>+'DATOS GENERALES'!Q43/'DATOS GENERALES'!T43</f>
        <v>0</v>
      </c>
      <c r="R43" s="19">
        <f>+'DATOS GENERALES'!R43/'DATOS GENERALES'!T43</f>
        <v>0</v>
      </c>
      <c r="S43" s="19">
        <f>+'DATOS GENERALES'!S43/'DATOS GENERALES'!T43</f>
        <v>1.0558547143913</v>
      </c>
      <c r="T43" s="19" t="e">
        <f>+'DATOS GENERALES'!#REF!/'DATOS GENERALES'!T43</f>
        <v>#REF!</v>
      </c>
      <c r="U43" s="19" t="e">
        <f>+'DATOS GENERALES'!#REF!/'DATOS GENERALES'!T43</f>
        <v>#REF!</v>
      </c>
    </row>
    <row r="44" spans="1:21" s="1" customFormat="1">
      <c r="A44" s="12">
        <f>+'DATOS GENERALES'!A44</f>
        <v>39</v>
      </c>
      <c r="B44" s="12" t="str">
        <f>+'DATOS GENERALES'!B44</f>
        <v>APOSITO OCLUSIVO HIDROCOLOIDE CON INDICADOR DE CAMBIO Y PELICULA DE BAJA FRICCION 20 X 22,5</v>
      </c>
      <c r="C44" s="12" t="str">
        <f>+'DATOS GENERALES'!C44</f>
        <v>UND</v>
      </c>
      <c r="D44" s="12">
        <f>+'DATOS GENERALES'!D44</f>
        <v>12</v>
      </c>
      <c r="E44" s="19">
        <f>+'DATOS GENERALES'!E44/'DATOS GENERALES'!T44</f>
        <v>2.2506376806761921</v>
      </c>
      <c r="F44" s="19">
        <f>+'DATOS GENERALES'!F44/'DATOS GENERALES'!T44</f>
        <v>2.2774230476412765</v>
      </c>
      <c r="G44" s="19">
        <f>+'DATOS GENERALES'!G44/'DATOS GENERALES'!T44</f>
        <v>0</v>
      </c>
      <c r="H44" s="19">
        <f>+'DATOS GENERALES'!H44/'DATOS GENERALES'!T44</f>
        <v>1.918182373894826</v>
      </c>
      <c r="I44" s="19">
        <f>+'DATOS GENERALES'!I44/'DATOS GENERALES'!T44</f>
        <v>2.2742276978477238</v>
      </c>
      <c r="J44" s="19">
        <f>+'DATOS GENERALES'!J44/'DATOS GENERALES'!T44</f>
        <v>1</v>
      </c>
      <c r="K44" s="19">
        <f>+'DATOS GENERALES'!K44/'DATOS GENERALES'!T44</f>
        <v>0</v>
      </c>
      <c r="L44" s="19">
        <f>+'DATOS GENERALES'!L44/'DATOS GENERALES'!T44</f>
        <v>0</v>
      </c>
      <c r="M44" s="19">
        <f>+'DATOS GENERALES'!M44/'DATOS GENERALES'!T44</f>
        <v>0</v>
      </c>
      <c r="N44" s="19">
        <f>+'DATOS GENERALES'!N44/'DATOS GENERALES'!T44</f>
        <v>0</v>
      </c>
      <c r="O44" s="19">
        <f>+'DATOS GENERALES'!O44/'DATOS GENERALES'!T44</f>
        <v>0</v>
      </c>
      <c r="P44" s="19">
        <f>+'DATOS GENERALES'!P44/'DATOS GENERALES'!T44</f>
        <v>0</v>
      </c>
      <c r="Q44" s="19">
        <f>+'DATOS GENERALES'!Q44/'DATOS GENERALES'!T44</f>
        <v>0</v>
      </c>
      <c r="R44" s="19">
        <f>+'DATOS GENERALES'!R44/'DATOS GENERALES'!T44</f>
        <v>0</v>
      </c>
      <c r="S44" s="19">
        <f>+'DATOS GENERALES'!S44/'DATOS GENERALES'!T44</f>
        <v>1.0558547143913</v>
      </c>
      <c r="T44" s="19" t="e">
        <f>+'DATOS GENERALES'!#REF!/'DATOS GENERALES'!T44</f>
        <v>#REF!</v>
      </c>
      <c r="U44" s="19" t="e">
        <f>+'DATOS GENERALES'!#REF!/'DATOS GENERALES'!T44</f>
        <v>#REF!</v>
      </c>
    </row>
    <row r="45" spans="1:21" s="1" customFormat="1">
      <c r="A45" s="12">
        <f>+'DATOS GENERALES'!A45</f>
        <v>40</v>
      </c>
      <c r="B45" s="12" t="str">
        <f>+'DATOS GENERALES'!B45</f>
        <v>APOSITO TRANSPARENTE CON MARCO DE APLICACIÓN 10X10cm</v>
      </c>
      <c r="C45" s="12" t="str">
        <f>+'DATOS GENERALES'!C45</f>
        <v>UND</v>
      </c>
      <c r="D45" s="12">
        <f>+'DATOS GENERALES'!D45</f>
        <v>40</v>
      </c>
      <c r="E45" s="19">
        <f>+'DATOS GENERALES'!E45/'DATOS GENERALES'!T45</f>
        <v>0</v>
      </c>
      <c r="F45" s="19">
        <f>+'DATOS GENERALES'!F45/'DATOS GENERALES'!T45</f>
        <v>1</v>
      </c>
      <c r="G45" s="19">
        <f>+'DATOS GENERALES'!G45/'DATOS GENERALES'!T45</f>
        <v>0</v>
      </c>
      <c r="H45" s="19">
        <f>+'DATOS GENERALES'!H45/'DATOS GENERALES'!T45</f>
        <v>0</v>
      </c>
      <c r="I45" s="19">
        <f>+'DATOS GENERALES'!I45/'DATOS GENERALES'!T45</f>
        <v>0</v>
      </c>
      <c r="J45" s="19">
        <f>+'DATOS GENERALES'!J45/'DATOS GENERALES'!T45</f>
        <v>0</v>
      </c>
      <c r="K45" s="19">
        <f>+'DATOS GENERALES'!K45/'DATOS GENERALES'!T45</f>
        <v>0</v>
      </c>
      <c r="L45" s="19">
        <f>+'DATOS GENERALES'!L45/'DATOS GENERALES'!T45</f>
        <v>0</v>
      </c>
      <c r="M45" s="19">
        <f>+'DATOS GENERALES'!M45/'DATOS GENERALES'!T45</f>
        <v>0</v>
      </c>
      <c r="N45" s="19">
        <f>+'DATOS GENERALES'!N45/'DATOS GENERALES'!T45</f>
        <v>0</v>
      </c>
      <c r="O45" s="19">
        <f>+'DATOS GENERALES'!O45/'DATOS GENERALES'!T45</f>
        <v>0</v>
      </c>
      <c r="P45" s="19">
        <f>+'DATOS GENERALES'!P45/'DATOS GENERALES'!T45</f>
        <v>0</v>
      </c>
      <c r="Q45" s="19">
        <f>+'DATOS GENERALES'!Q45/'DATOS GENERALES'!T45</f>
        <v>0</v>
      </c>
      <c r="R45" s="19">
        <f>+'DATOS GENERALES'!R45/'DATOS GENERALES'!T45</f>
        <v>0</v>
      </c>
      <c r="S45" s="19">
        <f>+'DATOS GENERALES'!S45/'DATOS GENERALES'!T45</f>
        <v>0</v>
      </c>
      <c r="T45" s="19" t="e">
        <f>+'DATOS GENERALES'!#REF!/'DATOS GENERALES'!T45</f>
        <v>#REF!</v>
      </c>
      <c r="U45" s="19" t="e">
        <f>+'DATOS GENERALES'!#REF!/'DATOS GENERALES'!T45</f>
        <v>#REF!</v>
      </c>
    </row>
    <row r="46" spans="1:21" s="1" customFormat="1">
      <c r="A46" s="12">
        <f>+'DATOS GENERALES'!A46</f>
        <v>41</v>
      </c>
      <c r="B46" s="12" t="str">
        <f>+'DATOS GENERALES'!B46</f>
        <v>APOSITO TRANSPARENTE CON MARCO DE APLICACIÓN 10X15cm</v>
      </c>
      <c r="C46" s="12" t="str">
        <f>+'DATOS GENERALES'!C46</f>
        <v>UND</v>
      </c>
      <c r="D46" s="12">
        <f>+'DATOS GENERALES'!D46</f>
        <v>120</v>
      </c>
      <c r="E46" s="19" t="e">
        <f>+'DATOS GENERALES'!E46/'DATOS GENERALES'!T46</f>
        <v>#DIV/0!</v>
      </c>
      <c r="F46" s="19" t="e">
        <f>+'DATOS GENERALES'!F46/'DATOS GENERALES'!T46</f>
        <v>#DIV/0!</v>
      </c>
      <c r="G46" s="19" t="e">
        <f>+'DATOS GENERALES'!G46/'DATOS GENERALES'!T46</f>
        <v>#DIV/0!</v>
      </c>
      <c r="H46" s="19" t="e">
        <f>+'DATOS GENERALES'!H46/'DATOS GENERALES'!T46</f>
        <v>#DIV/0!</v>
      </c>
      <c r="I46" s="19" t="e">
        <f>+'DATOS GENERALES'!I46/'DATOS GENERALES'!T46</f>
        <v>#DIV/0!</v>
      </c>
      <c r="J46" s="19" t="e">
        <f>+'DATOS GENERALES'!J46/'DATOS GENERALES'!T46</f>
        <v>#DIV/0!</v>
      </c>
      <c r="K46" s="19" t="e">
        <f>+'DATOS GENERALES'!K46/'DATOS GENERALES'!T46</f>
        <v>#DIV/0!</v>
      </c>
      <c r="L46" s="19" t="e">
        <f>+'DATOS GENERALES'!L46/'DATOS GENERALES'!T46</f>
        <v>#DIV/0!</v>
      </c>
      <c r="M46" s="19" t="e">
        <f>+'DATOS GENERALES'!M46/'DATOS GENERALES'!T46</f>
        <v>#DIV/0!</v>
      </c>
      <c r="N46" s="19" t="e">
        <f>+'DATOS GENERALES'!N46/'DATOS GENERALES'!T46</f>
        <v>#DIV/0!</v>
      </c>
      <c r="O46" s="19" t="e">
        <f>+'DATOS GENERALES'!O46/'DATOS GENERALES'!T46</f>
        <v>#DIV/0!</v>
      </c>
      <c r="P46" s="19" t="e">
        <f>+'DATOS GENERALES'!P46/'DATOS GENERALES'!T46</f>
        <v>#DIV/0!</v>
      </c>
      <c r="Q46" s="19" t="e">
        <f>+'DATOS GENERALES'!Q46/'DATOS GENERALES'!T46</f>
        <v>#DIV/0!</v>
      </c>
      <c r="R46" s="19" t="e">
        <f>+'DATOS GENERALES'!R46/'DATOS GENERALES'!T46</f>
        <v>#DIV/0!</v>
      </c>
      <c r="S46" s="19" t="e">
        <f>+'DATOS GENERALES'!S46/'DATOS GENERALES'!T46</f>
        <v>#DIV/0!</v>
      </c>
      <c r="T46" s="19" t="e">
        <f>+'DATOS GENERALES'!#REF!/'DATOS GENERALES'!T46</f>
        <v>#REF!</v>
      </c>
      <c r="U46" s="19" t="e">
        <f>+'DATOS GENERALES'!#REF!/'DATOS GENERALES'!T46</f>
        <v>#REF!</v>
      </c>
    </row>
    <row r="47" spans="1:21" s="1" customFormat="1">
      <c r="A47" s="12">
        <f>+'DATOS GENERALES'!A47</f>
        <v>42</v>
      </c>
      <c r="B47" s="12" t="str">
        <f>+'DATOS GENERALES'!B47</f>
        <v>BAJALENGUAS</v>
      </c>
      <c r="C47" s="12" t="str">
        <f>+'DATOS GENERALES'!C47</f>
        <v>CJA X 500 UNIDADES</v>
      </c>
      <c r="D47" s="12">
        <f>+'DATOS GENERALES'!D47</f>
        <v>8</v>
      </c>
      <c r="E47" s="19">
        <f>+'DATOS GENERALES'!E47/'DATOS GENERALES'!T47</f>
        <v>1.0657796101949026</v>
      </c>
      <c r="F47" s="19">
        <f>+'DATOS GENERALES'!F47/'DATOS GENERALES'!T47</f>
        <v>0</v>
      </c>
      <c r="G47" s="19">
        <f>+'DATOS GENERALES'!G47/'DATOS GENERALES'!T47</f>
        <v>0</v>
      </c>
      <c r="H47" s="19">
        <f>+'DATOS GENERALES'!H47/'DATOS GENERALES'!T47</f>
        <v>1.0507246376811594</v>
      </c>
      <c r="I47" s="19">
        <f>+'DATOS GENERALES'!I47/'DATOS GENERALES'!T47</f>
        <v>0</v>
      </c>
      <c r="J47" s="19">
        <f>+'DATOS GENERALES'!J47/'DATOS GENERALES'!T47</f>
        <v>1.4535</v>
      </c>
      <c r="K47" s="19">
        <f>+'DATOS GENERALES'!K47/'DATOS GENERALES'!T47</f>
        <v>0</v>
      </c>
      <c r="L47" s="19">
        <f>+'DATOS GENERALES'!L47/'DATOS GENERALES'!T47</f>
        <v>1.1594202898550725</v>
      </c>
      <c r="M47" s="19">
        <f>+'DATOS GENERALES'!M47/'DATOS GENERALES'!T47</f>
        <v>0</v>
      </c>
      <c r="N47" s="19">
        <f>+'DATOS GENERALES'!N47/'DATOS GENERALES'!T47</f>
        <v>0</v>
      </c>
      <c r="O47" s="19">
        <f>+'DATOS GENERALES'!O47/'DATOS GENERALES'!T47</f>
        <v>1.0874562718640679</v>
      </c>
      <c r="P47" s="19">
        <f>+'DATOS GENERALES'!P47/'DATOS GENERALES'!T47</f>
        <v>1</v>
      </c>
      <c r="Q47" s="19">
        <f>+'DATOS GENERALES'!Q47/'DATOS GENERALES'!T47</f>
        <v>1.7217391304347824</v>
      </c>
      <c r="R47" s="19">
        <f>+'DATOS GENERALES'!R47/'DATOS GENERALES'!T47</f>
        <v>0</v>
      </c>
      <c r="S47" s="19">
        <f>+'DATOS GENERALES'!S47/'DATOS GENERALES'!T47</f>
        <v>0</v>
      </c>
      <c r="T47" s="19" t="e">
        <f>+'DATOS GENERALES'!#REF!/'DATOS GENERALES'!T47</f>
        <v>#REF!</v>
      </c>
      <c r="U47" s="19" t="e">
        <f>+'DATOS GENERALES'!#REF!/'DATOS GENERALES'!T47</f>
        <v>#REF!</v>
      </c>
    </row>
    <row r="48" spans="1:21" s="1" customFormat="1">
      <c r="A48" s="12">
        <f>+'DATOS GENERALES'!A48</f>
        <v>43</v>
      </c>
      <c r="B48" s="12" t="str">
        <f>+'DATOS GENERALES'!B48</f>
        <v>BARRERA LISA PROTECTORA DE PIEL 20 X 20</v>
      </c>
      <c r="C48" s="12" t="str">
        <f>+'DATOS GENERALES'!C48</f>
        <v>UND</v>
      </c>
      <c r="D48" s="12">
        <f>+'DATOS GENERALES'!D48</f>
        <v>8</v>
      </c>
      <c r="E48" s="19">
        <f>+'DATOS GENERALES'!E48/'DATOS GENERALES'!T48</f>
        <v>1.482375</v>
      </c>
      <c r="F48" s="19">
        <f>+'DATOS GENERALES'!F48/'DATOS GENERALES'!T48</f>
        <v>1.3235416666666666</v>
      </c>
      <c r="G48" s="19">
        <f>+'DATOS GENERALES'!G48/'DATOS GENERALES'!T48</f>
        <v>0</v>
      </c>
      <c r="H48" s="19">
        <f>+'DATOS GENERALES'!H48/'DATOS GENERALES'!T48</f>
        <v>1.2634166666666666</v>
      </c>
      <c r="I48" s="19">
        <f>+'DATOS GENERALES'!I48/'DATOS GENERALES'!T48</f>
        <v>1.5495416666666666</v>
      </c>
      <c r="J48" s="19">
        <f>+'DATOS GENERALES'!J48/'DATOS GENERALES'!T48</f>
        <v>1.6773199999999997</v>
      </c>
      <c r="K48" s="19">
        <f>+'DATOS GENERALES'!K48/'DATOS GENERALES'!T48</f>
        <v>0</v>
      </c>
      <c r="L48" s="19">
        <f>+'DATOS GENERALES'!L48/'DATOS GENERALES'!T48</f>
        <v>0</v>
      </c>
      <c r="M48" s="19">
        <f>+'DATOS GENERALES'!M48/'DATOS GENERALES'!T48</f>
        <v>0</v>
      </c>
      <c r="N48" s="19">
        <f>+'DATOS GENERALES'!N48/'DATOS GENERALES'!T48</f>
        <v>0</v>
      </c>
      <c r="O48" s="19">
        <f>+'DATOS GENERALES'!O48/'DATOS GENERALES'!T48</f>
        <v>2.1859999999999999</v>
      </c>
      <c r="P48" s="19">
        <f>+'DATOS GENERALES'!P48/'DATOS GENERALES'!T48</f>
        <v>0</v>
      </c>
      <c r="Q48" s="19">
        <f>+'DATOS GENERALES'!Q48/'DATOS GENERALES'!T48</f>
        <v>0</v>
      </c>
      <c r="R48" s="19">
        <f>+'DATOS GENERALES'!R48/'DATOS GENERALES'!T48</f>
        <v>0</v>
      </c>
      <c r="S48" s="19">
        <f>+'DATOS GENERALES'!S48/'DATOS GENERALES'!T48</f>
        <v>1</v>
      </c>
      <c r="T48" s="19" t="e">
        <f>+'DATOS GENERALES'!#REF!/'DATOS GENERALES'!T48</f>
        <v>#REF!</v>
      </c>
      <c r="U48" s="19" t="e">
        <f>+'DATOS GENERALES'!#REF!/'DATOS GENERALES'!T48</f>
        <v>#REF!</v>
      </c>
    </row>
    <row r="49" spans="1:21" s="1" customFormat="1">
      <c r="A49" s="12">
        <f>+'DATOS GENERALES'!A49</f>
        <v>44</v>
      </c>
      <c r="B49" s="12" t="str">
        <f>+'DATOS GENERALES'!B49</f>
        <v>BARRERA PROTECTORA DE PIEL FLEXIBLE PARA ADULTO DE 57mm</v>
      </c>
      <c r="C49" s="12" t="str">
        <f>+'DATOS GENERALES'!C49</f>
        <v>UND</v>
      </c>
      <c r="D49" s="12">
        <f>+'DATOS GENERALES'!D49</f>
        <v>8</v>
      </c>
      <c r="E49" s="19">
        <f>+'DATOS GENERALES'!E49/'DATOS GENERALES'!T49</f>
        <v>2.2857142857142856</v>
      </c>
      <c r="F49" s="19">
        <f>+'DATOS GENERALES'!F49/'DATOS GENERALES'!T49</f>
        <v>2.0407142857142859</v>
      </c>
      <c r="G49" s="19">
        <f>+'DATOS GENERALES'!G49/'DATOS GENERALES'!T49</f>
        <v>0</v>
      </c>
      <c r="H49" s="19">
        <f>+'DATOS GENERALES'!H49/'DATOS GENERALES'!T49</f>
        <v>1.9481428571428572</v>
      </c>
      <c r="I49" s="19">
        <f>+'DATOS GENERALES'!I49/'DATOS GENERALES'!T49</f>
        <v>2.5915714285714286</v>
      </c>
      <c r="J49" s="19">
        <f>+'DATOS GENERALES'!J49/'DATOS GENERALES'!T49</f>
        <v>2.8052142857142859</v>
      </c>
      <c r="K49" s="19">
        <f>+'DATOS GENERALES'!K49/'DATOS GENERALES'!T49</f>
        <v>0</v>
      </c>
      <c r="L49" s="19">
        <f>+'DATOS GENERALES'!L49/'DATOS GENERALES'!T49</f>
        <v>0</v>
      </c>
      <c r="M49" s="19">
        <f>+'DATOS GENERALES'!M49/'DATOS GENERALES'!T49</f>
        <v>0</v>
      </c>
      <c r="N49" s="19">
        <f>+'DATOS GENERALES'!N49/'DATOS GENERALES'!T49</f>
        <v>1.8037142857142856</v>
      </c>
      <c r="O49" s="19">
        <f>+'DATOS GENERALES'!O49/'DATOS GENERALES'!T49</f>
        <v>3.1142857142857143</v>
      </c>
      <c r="P49" s="19">
        <f>+'DATOS GENERALES'!P49/'DATOS GENERALES'!T49</f>
        <v>0</v>
      </c>
      <c r="Q49" s="19">
        <f>+'DATOS GENERALES'!Q49/'DATOS GENERALES'!T49</f>
        <v>0</v>
      </c>
      <c r="R49" s="19">
        <f>+'DATOS GENERALES'!R49/'DATOS GENERALES'!T49</f>
        <v>1</v>
      </c>
      <c r="S49" s="19">
        <f>+'DATOS GENERALES'!S49/'DATOS GENERALES'!T49</f>
        <v>1.7857142857142858</v>
      </c>
      <c r="T49" s="19" t="e">
        <f>+'DATOS GENERALES'!#REF!/'DATOS GENERALES'!T49</f>
        <v>#REF!</v>
      </c>
      <c r="U49" s="19" t="e">
        <f>+'DATOS GENERALES'!#REF!/'DATOS GENERALES'!T49</f>
        <v>#REF!</v>
      </c>
    </row>
    <row r="50" spans="1:21" s="1" customFormat="1">
      <c r="A50" s="12">
        <f>+'DATOS GENERALES'!A50</f>
        <v>45</v>
      </c>
      <c r="B50" s="12" t="str">
        <f>+'DATOS GENERALES'!B50</f>
        <v>BARRERA PROTECTORA DE PIEL FLEXIBLE PARA ADULTO DE 70mm</v>
      </c>
      <c r="C50" s="12" t="str">
        <f>+'DATOS GENERALES'!C50</f>
        <v>UND</v>
      </c>
      <c r="D50" s="12">
        <f>+'DATOS GENERALES'!D50</f>
        <v>8</v>
      </c>
      <c r="E50" s="19">
        <f>+'DATOS GENERALES'!E50/'DATOS GENERALES'!T50</f>
        <v>2.3581428571428571</v>
      </c>
      <c r="F50" s="19">
        <f>+'DATOS GENERALES'!F50/'DATOS GENERALES'!T50</f>
        <v>2.1054285714285714</v>
      </c>
      <c r="G50" s="19">
        <f>+'DATOS GENERALES'!G50/'DATOS GENERALES'!T50</f>
        <v>0</v>
      </c>
      <c r="H50" s="19">
        <f>+'DATOS GENERALES'!H50/'DATOS GENERALES'!T50</f>
        <v>2.0098571428571428</v>
      </c>
      <c r="I50" s="19">
        <f>+'DATOS GENERALES'!I50/'DATOS GENERALES'!T50</f>
        <v>2.6764285714285716</v>
      </c>
      <c r="J50" s="19">
        <f>+'DATOS GENERALES'!J50/'DATOS GENERALES'!T50</f>
        <v>2.8972285714285713</v>
      </c>
      <c r="K50" s="19">
        <f>+'DATOS GENERALES'!K50/'DATOS GENERALES'!T50</f>
        <v>0</v>
      </c>
      <c r="L50" s="19">
        <f>+'DATOS GENERALES'!L50/'DATOS GENERALES'!T50</f>
        <v>0</v>
      </c>
      <c r="M50" s="19">
        <f>+'DATOS GENERALES'!M50/'DATOS GENERALES'!T50</f>
        <v>0</v>
      </c>
      <c r="N50" s="19">
        <f>+'DATOS GENERALES'!N50/'DATOS GENERALES'!T50</f>
        <v>1.8037142857142856</v>
      </c>
      <c r="O50" s="19">
        <f>+'DATOS GENERALES'!O50/'DATOS GENERALES'!T50</f>
        <v>3.2164285714285716</v>
      </c>
      <c r="P50" s="19">
        <f>+'DATOS GENERALES'!P50/'DATOS GENERALES'!T50</f>
        <v>0</v>
      </c>
      <c r="Q50" s="19">
        <f>+'DATOS GENERALES'!Q50/'DATOS GENERALES'!T50</f>
        <v>0</v>
      </c>
      <c r="R50" s="19">
        <f>+'DATOS GENERALES'!R50/'DATOS GENERALES'!T50</f>
        <v>1</v>
      </c>
      <c r="S50" s="19">
        <f>+'DATOS GENERALES'!S50/'DATOS GENERALES'!T50</f>
        <v>2.1428571428571428</v>
      </c>
      <c r="T50" s="19" t="e">
        <f>+'DATOS GENERALES'!#REF!/'DATOS GENERALES'!T50</f>
        <v>#REF!</v>
      </c>
      <c r="U50" s="19" t="e">
        <f>+'DATOS GENERALES'!#REF!/'DATOS GENERALES'!T50</f>
        <v>#REF!</v>
      </c>
    </row>
    <row r="51" spans="1:21" s="1" customFormat="1">
      <c r="A51" s="12">
        <f>+'DATOS GENERALES'!A51</f>
        <v>46</v>
      </c>
      <c r="B51" s="12" t="str">
        <f>+'DATOS GENERALES'!B51</f>
        <v>BARRERA PROTECTORA DE PIEL FLEXIBLE PARA NIÑOS DE 32mm</v>
      </c>
      <c r="C51" s="12" t="str">
        <f>+'DATOS GENERALES'!C51</f>
        <v>UND</v>
      </c>
      <c r="D51" s="12">
        <f>+'DATOS GENERALES'!D51</f>
        <v>8</v>
      </c>
      <c r="E51" s="19">
        <f>+'DATOS GENERALES'!E51/'DATOS GENERALES'!T51</f>
        <v>1.1733333333333333</v>
      </c>
      <c r="F51" s="19">
        <f>+'DATOS GENERALES'!F51/'DATOS GENERALES'!T51</f>
        <v>1.0475959595959596</v>
      </c>
      <c r="G51" s="19">
        <f>+'DATOS GENERALES'!G51/'DATOS GENERALES'!T51</f>
        <v>0</v>
      </c>
      <c r="H51" s="19">
        <f>+'DATOS GENERALES'!H51/'DATOS GENERALES'!T51</f>
        <v>1</v>
      </c>
      <c r="I51" s="19">
        <f>+'DATOS GENERALES'!I51/'DATOS GENERALES'!T51</f>
        <v>1.2267474747474747</v>
      </c>
      <c r="J51" s="19">
        <f>+'DATOS GENERALES'!J51/'DATOS GENERALES'!T51</f>
        <v>1.3279272727272726</v>
      </c>
      <c r="K51" s="19">
        <f>+'DATOS GENERALES'!K51/'DATOS GENERALES'!T51</f>
        <v>0</v>
      </c>
      <c r="L51" s="19">
        <f>+'DATOS GENERALES'!L51/'DATOS GENERALES'!T51</f>
        <v>0</v>
      </c>
      <c r="M51" s="19">
        <f>+'DATOS GENERALES'!M51/'DATOS GENERALES'!T51</f>
        <v>0</v>
      </c>
      <c r="N51" s="19">
        <f>+'DATOS GENERALES'!N51/'DATOS GENERALES'!T51</f>
        <v>1.0202828282828282</v>
      </c>
      <c r="O51" s="19">
        <f>+'DATOS GENERALES'!O51/'DATOS GENERALES'!T51</f>
        <v>1.4741818181818183</v>
      </c>
      <c r="P51" s="19">
        <f>+'DATOS GENERALES'!P51/'DATOS GENERALES'!T51</f>
        <v>0</v>
      </c>
      <c r="Q51" s="19">
        <f>+'DATOS GENERALES'!Q51/'DATOS GENERALES'!T51</f>
        <v>0</v>
      </c>
      <c r="R51" s="19">
        <f>+'DATOS GENERALES'!R51/'DATOS GENERALES'!T51</f>
        <v>0</v>
      </c>
      <c r="S51" s="19">
        <f>+'DATOS GENERALES'!S51/'DATOS GENERALES'!T51</f>
        <v>1.0101010101010102</v>
      </c>
      <c r="T51" s="19" t="e">
        <f>+'DATOS GENERALES'!#REF!/'DATOS GENERALES'!T51</f>
        <v>#REF!</v>
      </c>
      <c r="U51" s="19" t="e">
        <f>+'DATOS GENERALES'!#REF!/'DATOS GENERALES'!T51</f>
        <v>#REF!</v>
      </c>
    </row>
    <row r="52" spans="1:21" s="1" customFormat="1">
      <c r="A52" s="12">
        <f>+'DATOS GENERALES'!A52</f>
        <v>47</v>
      </c>
      <c r="B52" s="12" t="str">
        <f>+'DATOS GENERALES'!B52</f>
        <v>BARRERA PROTECTORA DE PIEL FLEXIBLE PARA NIÑOS DE 45mm</v>
      </c>
      <c r="C52" s="12" t="str">
        <f>+'DATOS GENERALES'!C52</f>
        <v>UND</v>
      </c>
      <c r="D52" s="12">
        <f>+'DATOS GENERALES'!D52</f>
        <v>8</v>
      </c>
      <c r="E52" s="19">
        <f>+'DATOS GENERALES'!E52/'DATOS GENERALES'!T52</f>
        <v>2.0742857142857143</v>
      </c>
      <c r="F52" s="19">
        <f>+'DATOS GENERALES'!F52/'DATOS GENERALES'!T52</f>
        <v>1.8520000000000001</v>
      </c>
      <c r="G52" s="19">
        <f>+'DATOS GENERALES'!G52/'DATOS GENERALES'!T52</f>
        <v>0</v>
      </c>
      <c r="H52" s="19">
        <f>+'DATOS GENERALES'!H52/'DATOS GENERALES'!T52</f>
        <v>1.7678571428571428</v>
      </c>
      <c r="I52" s="19">
        <f>+'DATOS GENERALES'!I52/'DATOS GENERALES'!T52</f>
        <v>2.1687142857142856</v>
      </c>
      <c r="J52" s="19">
        <f>+'DATOS GENERALES'!J52/'DATOS GENERALES'!T52</f>
        <v>2.3475857142857142</v>
      </c>
      <c r="K52" s="19">
        <f>+'DATOS GENERALES'!K52/'DATOS GENERALES'!T52</f>
        <v>0</v>
      </c>
      <c r="L52" s="19">
        <f>+'DATOS GENERALES'!L52/'DATOS GENERALES'!T52</f>
        <v>0</v>
      </c>
      <c r="M52" s="19">
        <f>+'DATOS GENERALES'!M52/'DATOS GENERALES'!T52</f>
        <v>0</v>
      </c>
      <c r="N52" s="19">
        <f>+'DATOS GENERALES'!N52/'DATOS GENERALES'!T52</f>
        <v>1.6607142857142858</v>
      </c>
      <c r="O52" s="19">
        <f>+'DATOS GENERALES'!O52/'DATOS GENERALES'!T52</f>
        <v>3.1142857142857143</v>
      </c>
      <c r="P52" s="19">
        <f>+'DATOS GENERALES'!P52/'DATOS GENERALES'!T52</f>
        <v>0</v>
      </c>
      <c r="Q52" s="19">
        <f>+'DATOS GENERALES'!Q52/'DATOS GENERALES'!T52</f>
        <v>0</v>
      </c>
      <c r="R52" s="19">
        <f>+'DATOS GENERALES'!R52/'DATOS GENERALES'!T52</f>
        <v>1</v>
      </c>
      <c r="S52" s="19">
        <f>+'DATOS GENERALES'!S52/'DATOS GENERALES'!T52</f>
        <v>1.7857142857142858</v>
      </c>
      <c r="T52" s="19" t="e">
        <f>+'DATOS GENERALES'!#REF!/'DATOS GENERALES'!T52</f>
        <v>#REF!</v>
      </c>
      <c r="U52" s="19" t="e">
        <f>+'DATOS GENERALES'!#REF!/'DATOS GENERALES'!T52</f>
        <v>#REF!</v>
      </c>
    </row>
    <row r="53" spans="1:21" s="1" customFormat="1">
      <c r="A53" s="12">
        <f>+'DATOS GENERALES'!A53</f>
        <v>48</v>
      </c>
      <c r="B53" s="12" t="str">
        <f>+'DATOS GENERALES'!B53</f>
        <v>BARRERA PROTECTORA DE PIEL REGULAR DE 38mm</v>
      </c>
      <c r="C53" s="12" t="str">
        <f>+'DATOS GENERALES'!C53</f>
        <v>UND</v>
      </c>
      <c r="D53" s="12">
        <f>+'DATOS GENERALES'!D53</f>
        <v>8</v>
      </c>
      <c r="E53" s="19">
        <f>+'DATOS GENERALES'!E53/'DATOS GENERALES'!T53</f>
        <v>1.3473684210526315</v>
      </c>
      <c r="F53" s="19">
        <f>+'DATOS GENERALES'!F53/'DATOS GENERALES'!T53</f>
        <v>1.2029473684210525</v>
      </c>
      <c r="G53" s="19">
        <f>+'DATOS GENERALES'!G53/'DATOS GENERALES'!T53</f>
        <v>0</v>
      </c>
      <c r="H53" s="19">
        <f>+'DATOS GENERALES'!H53/'DATOS GENERALES'!T53</f>
        <v>1.1483789473684209</v>
      </c>
      <c r="I53" s="19">
        <f>+'DATOS GENERALES'!I53/'DATOS GENERALES'!T53</f>
        <v>1.5276631578947368</v>
      </c>
      <c r="J53" s="19">
        <f>+'DATOS GENERALES'!J53/'DATOS GENERALES'!T53</f>
        <v>1.6536</v>
      </c>
      <c r="K53" s="19">
        <f>+'DATOS GENERALES'!K53/'DATOS GENERALES'!T53</f>
        <v>0</v>
      </c>
      <c r="L53" s="19">
        <f>+'DATOS GENERALES'!L53/'DATOS GENERALES'!T53</f>
        <v>0</v>
      </c>
      <c r="M53" s="19">
        <f>+'DATOS GENERALES'!M53/'DATOS GENERALES'!T53</f>
        <v>0</v>
      </c>
      <c r="N53" s="19">
        <f>+'DATOS GENERALES'!N53/'DATOS GENERALES'!T53</f>
        <v>1</v>
      </c>
      <c r="O53" s="19">
        <f>+'DATOS GENERALES'!O53/'DATOS GENERALES'!T53</f>
        <v>2.6438736842105262</v>
      </c>
      <c r="P53" s="19">
        <f>+'DATOS GENERALES'!P53/'DATOS GENERALES'!T53</f>
        <v>0</v>
      </c>
      <c r="Q53" s="19">
        <f>+'DATOS GENERALES'!Q53/'DATOS GENERALES'!T53</f>
        <v>1.2106947368421053</v>
      </c>
      <c r="R53" s="19">
        <f>+'DATOS GENERALES'!R53/'DATOS GENERALES'!T53</f>
        <v>0</v>
      </c>
      <c r="S53" s="19">
        <f>+'DATOS GENERALES'!S53/'DATOS GENERALES'!T53</f>
        <v>1.0526315789473684</v>
      </c>
      <c r="T53" s="19" t="e">
        <f>+'DATOS GENERALES'!#REF!/'DATOS GENERALES'!T53</f>
        <v>#REF!</v>
      </c>
      <c r="U53" s="19" t="e">
        <f>+'DATOS GENERALES'!#REF!/'DATOS GENERALES'!T53</f>
        <v>#REF!</v>
      </c>
    </row>
    <row r="54" spans="1:21" s="1" customFormat="1">
      <c r="A54" s="12">
        <f>+'DATOS GENERALES'!A54</f>
        <v>49</v>
      </c>
      <c r="B54" s="12" t="str">
        <f>+'DATOS GENERALES'!B54</f>
        <v>BARRERA PROTECTORA DE PIEL REGULAR DE 45mm</v>
      </c>
      <c r="C54" s="12" t="str">
        <f>+'DATOS GENERALES'!C54</f>
        <v>UND</v>
      </c>
      <c r="D54" s="12">
        <f>+'DATOS GENERALES'!D54</f>
        <v>8</v>
      </c>
      <c r="E54" s="19">
        <f>+'DATOS GENERALES'!E54/'DATOS GENERALES'!T54</f>
        <v>2.2857142857142856</v>
      </c>
      <c r="F54" s="19">
        <f>+'DATOS GENERALES'!F54/'DATOS GENERALES'!T54</f>
        <v>0</v>
      </c>
      <c r="G54" s="19">
        <f>+'DATOS GENERALES'!G54/'DATOS GENERALES'!T54</f>
        <v>0</v>
      </c>
      <c r="H54" s="19">
        <f>+'DATOS GENERALES'!H54/'DATOS GENERALES'!T54</f>
        <v>9.7407142857142865</v>
      </c>
      <c r="I54" s="19">
        <f>+'DATOS GENERALES'!I54/'DATOS GENERALES'!T54</f>
        <v>2.5915714285714286</v>
      </c>
      <c r="J54" s="19">
        <f>+'DATOS GENERALES'!J54/'DATOS GENERALES'!T54</f>
        <v>2.8052142857142859</v>
      </c>
      <c r="K54" s="19">
        <f>+'DATOS GENERALES'!K54/'DATOS GENERALES'!T54</f>
        <v>0</v>
      </c>
      <c r="L54" s="19">
        <f>+'DATOS GENERALES'!L54/'DATOS GENERALES'!T54</f>
        <v>0</v>
      </c>
      <c r="M54" s="19">
        <f>+'DATOS GENERALES'!M54/'DATOS GENERALES'!T54</f>
        <v>0</v>
      </c>
      <c r="N54" s="19">
        <f>+'DATOS GENERALES'!N54/'DATOS GENERALES'!T54</f>
        <v>1.6964285714285714</v>
      </c>
      <c r="O54" s="19">
        <f>+'DATOS GENERALES'!O54/'DATOS GENERALES'!T54</f>
        <v>3.1041428571428571</v>
      </c>
      <c r="P54" s="19">
        <f>+'DATOS GENERALES'!P54/'DATOS GENERALES'!T54</f>
        <v>0</v>
      </c>
      <c r="Q54" s="19">
        <f>+'DATOS GENERALES'!Q54/'DATOS GENERALES'!T54</f>
        <v>2.0538571428571428</v>
      </c>
      <c r="R54" s="19">
        <f>+'DATOS GENERALES'!R54/'DATOS GENERALES'!T54</f>
        <v>1</v>
      </c>
      <c r="S54" s="19">
        <f>+'DATOS GENERALES'!S54/'DATOS GENERALES'!T54</f>
        <v>1.7857142857142858</v>
      </c>
      <c r="T54" s="19" t="e">
        <f>+'DATOS GENERALES'!#REF!/'DATOS GENERALES'!T54</f>
        <v>#REF!</v>
      </c>
      <c r="U54" s="19" t="e">
        <f>+'DATOS GENERALES'!#REF!/'DATOS GENERALES'!T54</f>
        <v>#REF!</v>
      </c>
    </row>
    <row r="55" spans="1:21" s="1" customFormat="1">
      <c r="A55" s="12">
        <f>+'DATOS GENERALES'!A55</f>
        <v>50</v>
      </c>
      <c r="B55" s="12" t="str">
        <f>+'DATOS GENERALES'!B55</f>
        <v>BARRERA PROTECTORA DE PIEL REGULAR DE 57mm</v>
      </c>
      <c r="C55" s="12" t="str">
        <f>+'DATOS GENERALES'!C55</f>
        <v>UND</v>
      </c>
      <c r="D55" s="12">
        <f>+'DATOS GENERALES'!D55</f>
        <v>8</v>
      </c>
      <c r="E55" s="19">
        <f>+'DATOS GENERALES'!E55/'DATOS GENERALES'!T55</f>
        <v>2.2857142857142856</v>
      </c>
      <c r="F55" s="19">
        <f>+'DATOS GENERALES'!F55/'DATOS GENERALES'!T55</f>
        <v>2.0407142857142859</v>
      </c>
      <c r="G55" s="19">
        <f>+'DATOS GENERALES'!G55/'DATOS GENERALES'!T55</f>
        <v>0</v>
      </c>
      <c r="H55" s="19">
        <f>+'DATOS GENERALES'!H55/'DATOS GENERALES'!T55</f>
        <v>9.7407142857142865</v>
      </c>
      <c r="I55" s="19">
        <f>+'DATOS GENERALES'!I55/'DATOS GENERALES'!T55</f>
        <v>2.5915714285714286</v>
      </c>
      <c r="J55" s="19">
        <f>+'DATOS GENERALES'!J55/'DATOS GENERALES'!T55</f>
        <v>2.8052142857142859</v>
      </c>
      <c r="K55" s="19">
        <f>+'DATOS GENERALES'!K55/'DATOS GENERALES'!T55</f>
        <v>0</v>
      </c>
      <c r="L55" s="19">
        <f>+'DATOS GENERALES'!L55/'DATOS GENERALES'!T55</f>
        <v>0</v>
      </c>
      <c r="M55" s="19">
        <f>+'DATOS GENERALES'!M55/'DATOS GENERALES'!T55</f>
        <v>0</v>
      </c>
      <c r="N55" s="19">
        <f>+'DATOS GENERALES'!N55/'DATOS GENERALES'!T55</f>
        <v>1.7322857142857142</v>
      </c>
      <c r="O55" s="19">
        <f>+'DATOS GENERALES'!O55/'DATOS GENERALES'!T55</f>
        <v>3.1142857142857143</v>
      </c>
      <c r="P55" s="19">
        <f>+'DATOS GENERALES'!P55/'DATOS GENERALES'!T55</f>
        <v>0</v>
      </c>
      <c r="Q55" s="19">
        <f>+'DATOS GENERALES'!Q55/'DATOS GENERALES'!T55</f>
        <v>2.0538571428571428</v>
      </c>
      <c r="R55" s="19">
        <f>+'DATOS GENERALES'!R55/'DATOS GENERALES'!T55</f>
        <v>1</v>
      </c>
      <c r="S55" s="19">
        <f>+'DATOS GENERALES'!S55/'DATOS GENERALES'!T55</f>
        <v>1.7857142857142858</v>
      </c>
      <c r="T55" s="19" t="e">
        <f>+'DATOS GENERALES'!#REF!/'DATOS GENERALES'!T55</f>
        <v>#REF!</v>
      </c>
      <c r="U55" s="19" t="e">
        <f>+'DATOS GENERALES'!#REF!/'DATOS GENERALES'!T55</f>
        <v>#REF!</v>
      </c>
    </row>
    <row r="56" spans="1:21" s="1" customFormat="1">
      <c r="A56" s="12">
        <f>+'DATOS GENERALES'!A56</f>
        <v>51</v>
      </c>
      <c r="B56" s="12" t="str">
        <f>+'DATOS GENERALES'!B56</f>
        <v>BARRERA PROTECTORA DE PIEL REGULAR DE 70mm</v>
      </c>
      <c r="C56" s="12" t="str">
        <f>+'DATOS GENERALES'!C56</f>
        <v>UND</v>
      </c>
      <c r="D56" s="12">
        <f>+'DATOS GENERALES'!D56</f>
        <v>8</v>
      </c>
      <c r="E56" s="19">
        <f>+'DATOS GENERALES'!E56/'DATOS GENERALES'!T56</f>
        <v>2.3581428571428571</v>
      </c>
      <c r="F56" s="19">
        <f>+'DATOS GENERALES'!F56/'DATOS GENERALES'!T56</f>
        <v>2.1054285714285714</v>
      </c>
      <c r="G56" s="19">
        <f>+'DATOS GENERALES'!G56/'DATOS GENERALES'!T56</f>
        <v>0</v>
      </c>
      <c r="H56" s="19">
        <f>+'DATOS GENERALES'!H56/'DATOS GENERALES'!T56</f>
        <v>10.049285714285714</v>
      </c>
      <c r="I56" s="19">
        <f>+'DATOS GENERALES'!I56/'DATOS GENERALES'!T56</f>
        <v>2.6764285714285716</v>
      </c>
      <c r="J56" s="19">
        <f>+'DATOS GENERALES'!J56/'DATOS GENERALES'!T56</f>
        <v>2.8972285714285713</v>
      </c>
      <c r="K56" s="19">
        <f>+'DATOS GENERALES'!K56/'DATOS GENERALES'!T56</f>
        <v>0</v>
      </c>
      <c r="L56" s="19">
        <f>+'DATOS GENERALES'!L56/'DATOS GENERALES'!T56</f>
        <v>0</v>
      </c>
      <c r="M56" s="19">
        <f>+'DATOS GENERALES'!M56/'DATOS GENERALES'!T56</f>
        <v>0</v>
      </c>
      <c r="N56" s="19">
        <f>+'DATOS GENERALES'!N56/'DATOS GENERALES'!T56</f>
        <v>1.7322857142857142</v>
      </c>
      <c r="O56" s="19">
        <f>+'DATOS GENERALES'!O56/'DATOS GENERALES'!T56</f>
        <v>3.2164285714285716</v>
      </c>
      <c r="P56" s="19">
        <f>+'DATOS GENERALES'!P56/'DATOS GENERALES'!T56</f>
        <v>0</v>
      </c>
      <c r="Q56" s="19">
        <f>+'DATOS GENERALES'!Q56/'DATOS GENERALES'!T56</f>
        <v>2.0538571428571428</v>
      </c>
      <c r="R56" s="19">
        <f>+'DATOS GENERALES'!R56/'DATOS GENERALES'!T56</f>
        <v>1</v>
      </c>
      <c r="S56" s="19">
        <f>+'DATOS GENERALES'!S56/'DATOS GENERALES'!T56</f>
        <v>2.1428571428571428</v>
      </c>
      <c r="T56" s="19" t="e">
        <f>+'DATOS GENERALES'!#REF!/'DATOS GENERALES'!T56</f>
        <v>#REF!</v>
      </c>
      <c r="U56" s="19" t="e">
        <f>+'DATOS GENERALES'!#REF!/'DATOS GENERALES'!T56</f>
        <v>#REF!</v>
      </c>
    </row>
    <row r="57" spans="1:21" s="1" customFormat="1">
      <c r="A57" s="12">
        <f>+'DATOS GENERALES'!A57</f>
        <v>52</v>
      </c>
      <c r="B57" s="12" t="str">
        <f>+'DATOS GENERALES'!B57</f>
        <v>BARRERA PROTECTORA MOLDEABLE CONVEXA DE 45mm</v>
      </c>
      <c r="C57" s="12" t="str">
        <f>+'DATOS GENERALES'!C57</f>
        <v>UND</v>
      </c>
      <c r="D57" s="12">
        <f>+'DATOS GENERALES'!D57</f>
        <v>8</v>
      </c>
      <c r="E57" s="19">
        <f>+'DATOS GENERALES'!E57/'DATOS GENERALES'!T57</f>
        <v>1.6848000000000001</v>
      </c>
      <c r="F57" s="19">
        <f>+'DATOS GENERALES'!F57/'DATOS GENERALES'!T57</f>
        <v>1.50424</v>
      </c>
      <c r="G57" s="19">
        <f>+'DATOS GENERALES'!G57/'DATOS GENERALES'!T57</f>
        <v>0</v>
      </c>
      <c r="H57" s="19">
        <f>+'DATOS GENERALES'!H57/'DATOS GENERALES'!T57</f>
        <v>1.4359200000000001</v>
      </c>
      <c r="I57" s="19">
        <f>+'DATOS GENERALES'!I57/'DATOS GENERALES'!T57</f>
        <v>2.3737599999999999</v>
      </c>
      <c r="J57" s="19">
        <f>+'DATOS GENERALES'!J57/'DATOS GENERALES'!T57</f>
        <v>2.5695599999999996</v>
      </c>
      <c r="K57" s="19">
        <f>+'DATOS GENERALES'!K57/'DATOS GENERALES'!T57</f>
        <v>0</v>
      </c>
      <c r="L57" s="19">
        <f>+'DATOS GENERALES'!L57/'DATOS GENERALES'!T57</f>
        <v>0</v>
      </c>
      <c r="M57" s="19">
        <f>+'DATOS GENERALES'!M57/'DATOS GENERALES'!T57</f>
        <v>0</v>
      </c>
      <c r="N57" s="19">
        <f>+'DATOS GENERALES'!N57/'DATOS GENERALES'!T57</f>
        <v>2.4</v>
      </c>
      <c r="O57" s="19">
        <f>+'DATOS GENERALES'!O57/'DATOS GENERALES'!T57</f>
        <v>0</v>
      </c>
      <c r="P57" s="19">
        <f>+'DATOS GENERALES'!P57/'DATOS GENERALES'!T57</f>
        <v>0</v>
      </c>
      <c r="Q57" s="19">
        <f>+'DATOS GENERALES'!Q57/'DATOS GENERALES'!T57</f>
        <v>0</v>
      </c>
      <c r="R57" s="19">
        <f>+'DATOS GENERALES'!R57/'DATOS GENERALES'!T57</f>
        <v>0</v>
      </c>
      <c r="S57" s="19">
        <f>+'DATOS GENERALES'!S57/'DATOS GENERALES'!T57</f>
        <v>1</v>
      </c>
      <c r="T57" s="19" t="e">
        <f>+'DATOS GENERALES'!#REF!/'DATOS GENERALES'!T57</f>
        <v>#REF!</v>
      </c>
      <c r="U57" s="19" t="e">
        <f>+'DATOS GENERALES'!#REF!/'DATOS GENERALES'!T57</f>
        <v>#REF!</v>
      </c>
    </row>
    <row r="58" spans="1:21" s="1" customFormat="1">
      <c r="A58" s="12">
        <f>+'DATOS GENERALES'!A58</f>
        <v>53</v>
      </c>
      <c r="B58" s="12" t="str">
        <f>+'DATOS GENERALES'!B58</f>
        <v>BARRERA PROTECTORA MOLDEABLE CONVEXA DE 57mm</v>
      </c>
      <c r="C58" s="12" t="str">
        <f>+'DATOS GENERALES'!C58</f>
        <v>UND</v>
      </c>
      <c r="D58" s="12">
        <f>+'DATOS GENERALES'!D58</f>
        <v>8</v>
      </c>
      <c r="E58" s="19">
        <f>+'DATOS GENERALES'!E58/'DATOS GENERALES'!T58</f>
        <v>1.6848000000000001</v>
      </c>
      <c r="F58" s="19">
        <f>+'DATOS GENERALES'!F58/'DATOS GENERALES'!T58</f>
        <v>1.50424</v>
      </c>
      <c r="G58" s="19">
        <f>+'DATOS GENERALES'!G58/'DATOS GENERALES'!T58</f>
        <v>0</v>
      </c>
      <c r="H58" s="19">
        <f>+'DATOS GENERALES'!H58/'DATOS GENERALES'!T58</f>
        <v>1.4359200000000001</v>
      </c>
      <c r="I58" s="19">
        <f>+'DATOS GENERALES'!I58/'DATOS GENERALES'!T58</f>
        <v>2.3737599999999999</v>
      </c>
      <c r="J58" s="19">
        <f>+'DATOS GENERALES'!J58/'DATOS GENERALES'!T58</f>
        <v>2.5695599999999996</v>
      </c>
      <c r="K58" s="19">
        <f>+'DATOS GENERALES'!K58/'DATOS GENERALES'!T58</f>
        <v>0</v>
      </c>
      <c r="L58" s="19">
        <f>+'DATOS GENERALES'!L58/'DATOS GENERALES'!T58</f>
        <v>0</v>
      </c>
      <c r="M58" s="19">
        <f>+'DATOS GENERALES'!M58/'DATOS GENERALES'!T58</f>
        <v>0</v>
      </c>
      <c r="N58" s="19">
        <f>+'DATOS GENERALES'!N58/'DATOS GENERALES'!T58</f>
        <v>2.4</v>
      </c>
      <c r="O58" s="19">
        <f>+'DATOS GENERALES'!O58/'DATOS GENERALES'!T58</f>
        <v>0</v>
      </c>
      <c r="P58" s="19">
        <f>+'DATOS GENERALES'!P58/'DATOS GENERALES'!T58</f>
        <v>0</v>
      </c>
      <c r="Q58" s="19">
        <f>+'DATOS GENERALES'!Q58/'DATOS GENERALES'!T58</f>
        <v>0</v>
      </c>
      <c r="R58" s="19">
        <f>+'DATOS GENERALES'!R58/'DATOS GENERALES'!T58</f>
        <v>0</v>
      </c>
      <c r="S58" s="19">
        <f>+'DATOS GENERALES'!S58/'DATOS GENERALES'!T58</f>
        <v>1</v>
      </c>
      <c r="T58" s="19" t="e">
        <f>+'DATOS GENERALES'!#REF!/'DATOS GENERALES'!T58</f>
        <v>#REF!</v>
      </c>
      <c r="U58" s="19" t="e">
        <f>+'DATOS GENERALES'!#REF!/'DATOS GENERALES'!T58</f>
        <v>#REF!</v>
      </c>
    </row>
    <row r="59" spans="1:21" s="1" customFormat="1">
      <c r="A59" s="12">
        <f>+'DATOS GENERALES'!A59</f>
        <v>54</v>
      </c>
      <c r="B59" s="12" t="str">
        <f>+'DATOS GENERALES'!B59</f>
        <v>BARRERA PROTECTORA MOLDEABLE PLANA DE 45mm</v>
      </c>
      <c r="C59" s="12" t="str">
        <f>+'DATOS GENERALES'!C59</f>
        <v>UND</v>
      </c>
      <c r="D59" s="12">
        <f>+'DATOS GENERALES'!D59</f>
        <v>8</v>
      </c>
      <c r="E59" s="19">
        <f>+'DATOS GENERALES'!E59/'DATOS GENERALES'!T59</f>
        <v>2.82</v>
      </c>
      <c r="F59" s="19">
        <f>+'DATOS GENERALES'!F59/'DATOS GENERALES'!T59</f>
        <v>2.5178571428571428</v>
      </c>
      <c r="G59" s="19">
        <f>+'DATOS GENERALES'!G59/'DATOS GENERALES'!T59</f>
        <v>0</v>
      </c>
      <c r="H59" s="19">
        <f>+'DATOS GENERALES'!H59/'DATOS GENERALES'!T59</f>
        <v>2.4034285714285715</v>
      </c>
      <c r="I59" s="19">
        <f>+'DATOS GENERALES'!I59/'DATOS GENERALES'!T59</f>
        <v>3.9630000000000001</v>
      </c>
      <c r="J59" s="19">
        <f>+'DATOS GENERALES'!J59/'DATOS GENERALES'!T59</f>
        <v>4.2898199999999997</v>
      </c>
      <c r="K59" s="19">
        <f>+'DATOS GENERALES'!K59/'DATOS GENERALES'!T59</f>
        <v>0</v>
      </c>
      <c r="L59" s="19">
        <f>+'DATOS GENERALES'!L59/'DATOS GENERALES'!T59</f>
        <v>0</v>
      </c>
      <c r="M59" s="19">
        <f>+'DATOS GENERALES'!M59/'DATOS GENERALES'!T59</f>
        <v>0</v>
      </c>
      <c r="N59" s="19">
        <f>+'DATOS GENERALES'!N59/'DATOS GENERALES'!T59</f>
        <v>0</v>
      </c>
      <c r="O59" s="19">
        <f>+'DATOS GENERALES'!O59/'DATOS GENERALES'!T59</f>
        <v>0</v>
      </c>
      <c r="P59" s="19">
        <f>+'DATOS GENERALES'!P59/'DATOS GENERALES'!T59</f>
        <v>0</v>
      </c>
      <c r="Q59" s="19">
        <f>+'DATOS GENERALES'!Q59/'DATOS GENERALES'!T59</f>
        <v>0</v>
      </c>
      <c r="R59" s="19">
        <f>+'DATOS GENERALES'!R59/'DATOS GENERALES'!T59</f>
        <v>1</v>
      </c>
      <c r="S59" s="19">
        <f>+'DATOS GENERALES'!S59/'DATOS GENERALES'!T59</f>
        <v>0</v>
      </c>
      <c r="T59" s="19" t="e">
        <f>+'DATOS GENERALES'!#REF!/'DATOS GENERALES'!T59</f>
        <v>#REF!</v>
      </c>
      <c r="U59" s="19" t="e">
        <f>+'DATOS GENERALES'!#REF!/'DATOS GENERALES'!T59</f>
        <v>#REF!</v>
      </c>
    </row>
    <row r="60" spans="1:21" s="1" customFormat="1">
      <c r="A60" s="12">
        <f>+'DATOS GENERALES'!A60</f>
        <v>55</v>
      </c>
      <c r="B60" s="12" t="str">
        <f>+'DATOS GENERALES'!B60</f>
        <v>BARRERA PROTECTORA MOLDEABLE PLANA DE 57mm</v>
      </c>
      <c r="C60" s="12" t="str">
        <f>+'DATOS GENERALES'!C60</f>
        <v>UND</v>
      </c>
      <c r="D60" s="12">
        <f>+'DATOS GENERALES'!D60</f>
        <v>8</v>
      </c>
      <c r="E60" s="19">
        <f>+'DATOS GENERALES'!E60/'DATOS GENERALES'!T60</f>
        <v>2.82</v>
      </c>
      <c r="F60" s="19">
        <f>+'DATOS GENERALES'!F60/'DATOS GENERALES'!T60</f>
        <v>2.5178571428571428</v>
      </c>
      <c r="G60" s="19">
        <f>+'DATOS GENERALES'!G60/'DATOS GENERALES'!T60</f>
        <v>0</v>
      </c>
      <c r="H60" s="19">
        <f>+'DATOS GENERALES'!H60/'DATOS GENERALES'!T60</f>
        <v>2.4034285714285715</v>
      </c>
      <c r="I60" s="19">
        <f>+'DATOS GENERALES'!I60/'DATOS GENERALES'!T60</f>
        <v>3.9630000000000001</v>
      </c>
      <c r="J60" s="19">
        <f>+'DATOS GENERALES'!J60/'DATOS GENERALES'!T60</f>
        <v>4.2898199999999997</v>
      </c>
      <c r="K60" s="19">
        <f>+'DATOS GENERALES'!K60/'DATOS GENERALES'!T60</f>
        <v>0</v>
      </c>
      <c r="L60" s="19">
        <f>+'DATOS GENERALES'!L60/'DATOS GENERALES'!T60</f>
        <v>0</v>
      </c>
      <c r="M60" s="19">
        <f>+'DATOS GENERALES'!M60/'DATOS GENERALES'!T60</f>
        <v>0</v>
      </c>
      <c r="N60" s="19">
        <f>+'DATOS GENERALES'!N60/'DATOS GENERALES'!T60</f>
        <v>0</v>
      </c>
      <c r="O60" s="19">
        <f>+'DATOS GENERALES'!O60/'DATOS GENERALES'!T60</f>
        <v>0</v>
      </c>
      <c r="P60" s="19">
        <f>+'DATOS GENERALES'!P60/'DATOS GENERALES'!T60</f>
        <v>0</v>
      </c>
      <c r="Q60" s="19">
        <f>+'DATOS GENERALES'!Q60/'DATOS GENERALES'!T60</f>
        <v>0</v>
      </c>
      <c r="R60" s="19">
        <f>+'DATOS GENERALES'!R60/'DATOS GENERALES'!T60</f>
        <v>1</v>
      </c>
      <c r="S60" s="19">
        <f>+'DATOS GENERALES'!S60/'DATOS GENERALES'!T60</f>
        <v>0</v>
      </c>
      <c r="T60" s="19" t="e">
        <f>+'DATOS GENERALES'!#REF!/'DATOS GENERALES'!T60</f>
        <v>#REF!</v>
      </c>
      <c r="U60" s="19" t="e">
        <f>+'DATOS GENERALES'!#REF!/'DATOS GENERALES'!T60</f>
        <v>#REF!</v>
      </c>
    </row>
    <row r="61" spans="1:21" s="1" customFormat="1">
      <c r="A61" s="12">
        <f>+'DATOS GENERALES'!A61</f>
        <v>56</v>
      </c>
      <c r="B61" s="12" t="str">
        <f>+'DATOS GENERALES'!B61</f>
        <v>BARRERA PROTECTORA MOLDEABLE PLANA DE 70mm</v>
      </c>
      <c r="C61" s="12" t="str">
        <f>+'DATOS GENERALES'!C61</f>
        <v>UND</v>
      </c>
      <c r="D61" s="12">
        <f>+'DATOS GENERALES'!D61</f>
        <v>20</v>
      </c>
      <c r="E61" s="19">
        <f>+'DATOS GENERALES'!E61/'DATOS GENERALES'!T61</f>
        <v>2.82</v>
      </c>
      <c r="F61" s="19">
        <f>+'DATOS GENERALES'!F61/'DATOS GENERALES'!T61</f>
        <v>2.5178571428571428</v>
      </c>
      <c r="G61" s="19">
        <f>+'DATOS GENERALES'!G61/'DATOS GENERALES'!T61</f>
        <v>0</v>
      </c>
      <c r="H61" s="19">
        <f>+'DATOS GENERALES'!H61/'DATOS GENERALES'!T61</f>
        <v>2.4034285714285715</v>
      </c>
      <c r="I61" s="19">
        <f>+'DATOS GENERALES'!I61/'DATOS GENERALES'!T61</f>
        <v>3.9630000000000001</v>
      </c>
      <c r="J61" s="19">
        <f>+'DATOS GENERALES'!J61/'DATOS GENERALES'!T61</f>
        <v>4.2898199999999997</v>
      </c>
      <c r="K61" s="19">
        <f>+'DATOS GENERALES'!K61/'DATOS GENERALES'!T61</f>
        <v>0</v>
      </c>
      <c r="L61" s="19">
        <f>+'DATOS GENERALES'!L61/'DATOS GENERALES'!T61</f>
        <v>0</v>
      </c>
      <c r="M61" s="19">
        <f>+'DATOS GENERALES'!M61/'DATOS GENERALES'!T61</f>
        <v>0</v>
      </c>
      <c r="N61" s="19">
        <f>+'DATOS GENERALES'!N61/'DATOS GENERALES'!T61</f>
        <v>0</v>
      </c>
      <c r="O61" s="19">
        <f>+'DATOS GENERALES'!O61/'DATOS GENERALES'!T61</f>
        <v>0</v>
      </c>
      <c r="P61" s="19">
        <f>+'DATOS GENERALES'!P61/'DATOS GENERALES'!T61</f>
        <v>0</v>
      </c>
      <c r="Q61" s="19">
        <f>+'DATOS GENERALES'!Q61/'DATOS GENERALES'!T61</f>
        <v>0</v>
      </c>
      <c r="R61" s="19">
        <f>+'DATOS GENERALES'!R61/'DATOS GENERALES'!T61</f>
        <v>1</v>
      </c>
      <c r="S61" s="19">
        <f>+'DATOS GENERALES'!S61/'DATOS GENERALES'!T61</f>
        <v>0</v>
      </c>
      <c r="T61" s="19" t="e">
        <f>+'DATOS GENERALES'!#REF!/'DATOS GENERALES'!T61</f>
        <v>#REF!</v>
      </c>
      <c r="U61" s="19" t="e">
        <f>+'DATOS GENERALES'!#REF!/'DATOS GENERALES'!T61</f>
        <v>#REF!</v>
      </c>
    </row>
    <row r="62" spans="1:21" s="1" customFormat="1">
      <c r="A62" s="12">
        <f>+'DATOS GENERALES'!A62</f>
        <v>57</v>
      </c>
      <c r="B62" s="12" t="str">
        <f>+'DATOS GENERALES'!B62</f>
        <v>BICARBONATO DE SODIO BOLSA X 500 GR</v>
      </c>
      <c r="C62" s="12" t="str">
        <f>+'DATOS GENERALES'!C62</f>
        <v>BOLSAS X 500 GR</v>
      </c>
      <c r="D62" s="12">
        <f>+'DATOS GENERALES'!D62</f>
        <v>16</v>
      </c>
      <c r="E62" s="19">
        <f>+'DATOS GENERALES'!E62/'DATOS GENERALES'!T62</f>
        <v>0</v>
      </c>
      <c r="F62" s="19">
        <f>+'DATOS GENERALES'!F62/'DATOS GENERALES'!T62</f>
        <v>0</v>
      </c>
      <c r="G62" s="19">
        <f>+'DATOS GENERALES'!G62/'DATOS GENERALES'!T62</f>
        <v>0</v>
      </c>
      <c r="H62" s="19">
        <f>+'DATOS GENERALES'!H62/'DATOS GENERALES'!T62</f>
        <v>1</v>
      </c>
      <c r="I62" s="19">
        <f>+'DATOS GENERALES'!I62/'DATOS GENERALES'!T62</f>
        <v>0</v>
      </c>
      <c r="J62" s="19">
        <f>+'DATOS GENERALES'!J62/'DATOS GENERALES'!T62</f>
        <v>0</v>
      </c>
      <c r="K62" s="19">
        <f>+'DATOS GENERALES'!K62/'DATOS GENERALES'!T62</f>
        <v>0</v>
      </c>
      <c r="L62" s="19">
        <f>+'DATOS GENERALES'!L62/'DATOS GENERALES'!T62</f>
        <v>0</v>
      </c>
      <c r="M62" s="19">
        <f>+'DATOS GENERALES'!M62/'DATOS GENERALES'!T62</f>
        <v>0</v>
      </c>
      <c r="N62" s="19">
        <f>+'DATOS GENERALES'!N62/'DATOS GENERALES'!T62</f>
        <v>0</v>
      </c>
      <c r="O62" s="19">
        <f>+'DATOS GENERALES'!O62/'DATOS GENERALES'!T62</f>
        <v>0</v>
      </c>
      <c r="P62" s="19">
        <f>+'DATOS GENERALES'!P62/'DATOS GENERALES'!T62</f>
        <v>0</v>
      </c>
      <c r="Q62" s="19">
        <f>+'DATOS GENERALES'!Q62/'DATOS GENERALES'!T62</f>
        <v>0</v>
      </c>
      <c r="R62" s="19">
        <f>+'DATOS GENERALES'!R62/'DATOS GENERALES'!T62</f>
        <v>0</v>
      </c>
      <c r="S62" s="19">
        <f>+'DATOS GENERALES'!S62/'DATOS GENERALES'!T62</f>
        <v>0</v>
      </c>
      <c r="T62" s="19" t="e">
        <f>+'DATOS GENERALES'!#REF!/'DATOS GENERALES'!T62</f>
        <v>#REF!</v>
      </c>
      <c r="U62" s="19" t="e">
        <f>+'DATOS GENERALES'!#REF!/'DATOS GENERALES'!T62</f>
        <v>#REF!</v>
      </c>
    </row>
    <row r="63" spans="1:21" s="1" customFormat="1">
      <c r="A63" s="12">
        <f>+'DATOS GENERALES'!A63</f>
        <v>58</v>
      </c>
      <c r="B63" s="12" t="str">
        <f>+'DATOS GENERALES'!B63</f>
        <v>BOLSA DRENABLE DE COLOSTOMIA 32 MM</v>
      </c>
      <c r="C63" s="12" t="str">
        <f>+'DATOS GENERALES'!C63</f>
        <v>UND</v>
      </c>
      <c r="D63" s="12">
        <f>+'DATOS GENERALES'!D63</f>
        <v>8</v>
      </c>
      <c r="E63" s="19">
        <f>+'DATOS GENERALES'!E63/'DATOS GENERALES'!T63</f>
        <v>1.5192660550458716</v>
      </c>
      <c r="F63" s="19">
        <f>+'DATOS GENERALES'!F63/'DATOS GENERALES'!T63</f>
        <v>1.3563302752293578</v>
      </c>
      <c r="G63" s="19">
        <f>+'DATOS GENERALES'!G63/'DATOS GENERALES'!T63</f>
        <v>0</v>
      </c>
      <c r="H63" s="19">
        <f>+'DATOS GENERALES'!H63/'DATOS GENERALES'!T63</f>
        <v>1.9449541284403671</v>
      </c>
      <c r="I63" s="19">
        <f>+'DATOS GENERALES'!I63/'DATOS GENERALES'!T63</f>
        <v>1.5858715596330275</v>
      </c>
      <c r="J63" s="19">
        <f>+'DATOS GENERALES'!J63/'DATOS GENERALES'!T63</f>
        <v>1.7164844036697244</v>
      </c>
      <c r="K63" s="19">
        <f>+'DATOS GENERALES'!K63/'DATOS GENERALES'!T63</f>
        <v>0</v>
      </c>
      <c r="L63" s="19">
        <f>+'DATOS GENERALES'!L63/'DATOS GENERALES'!T63</f>
        <v>0</v>
      </c>
      <c r="M63" s="19">
        <f>+'DATOS GENERALES'!M63/'DATOS GENERALES'!T63</f>
        <v>0</v>
      </c>
      <c r="N63" s="19">
        <f>+'DATOS GENERALES'!N63/'DATOS GENERALES'!T63</f>
        <v>1.6056880733944954</v>
      </c>
      <c r="O63" s="19">
        <f>+'DATOS GENERALES'!O63/'DATOS GENERALES'!T63</f>
        <v>1.9056880733944954</v>
      </c>
      <c r="P63" s="19">
        <f>+'DATOS GENERALES'!P63/'DATOS GENERALES'!T63</f>
        <v>0</v>
      </c>
      <c r="Q63" s="19">
        <f>+'DATOS GENERALES'!Q63/'DATOS GENERALES'!T63</f>
        <v>0</v>
      </c>
      <c r="R63" s="19">
        <f>+'DATOS GENERALES'!R63/'DATOS GENERALES'!T63</f>
        <v>0</v>
      </c>
      <c r="S63" s="19">
        <f>+'DATOS GENERALES'!S63/'DATOS GENERALES'!T63</f>
        <v>1</v>
      </c>
      <c r="T63" s="19" t="e">
        <f>+'DATOS GENERALES'!#REF!/'DATOS GENERALES'!T63</f>
        <v>#REF!</v>
      </c>
      <c r="U63" s="19" t="e">
        <f>+'DATOS GENERALES'!#REF!/'DATOS GENERALES'!T63</f>
        <v>#REF!</v>
      </c>
    </row>
    <row r="64" spans="1:21" s="1" customFormat="1">
      <c r="A64" s="12">
        <f>+'DATOS GENERALES'!A64</f>
        <v>59</v>
      </c>
      <c r="B64" s="12" t="str">
        <f>+'DATOS GENERALES'!B64</f>
        <v>BOLSA DRENABLE DE COLOSTOMIA 38 MM</v>
      </c>
      <c r="C64" s="12" t="str">
        <f>+'DATOS GENERALES'!C64</f>
        <v>UND</v>
      </c>
      <c r="D64" s="12">
        <f>+'DATOS GENERALES'!D64</f>
        <v>8</v>
      </c>
      <c r="E64" s="19">
        <f>+'DATOS GENERALES'!E64/'DATOS GENERALES'!T64</f>
        <v>2.5564988290398127</v>
      </c>
      <c r="F64" s="19">
        <f>+'DATOS GENERALES'!F64/'DATOS GENERALES'!T64</f>
        <v>2.2824941451990632</v>
      </c>
      <c r="G64" s="19">
        <f>+'DATOS GENERALES'!G64/'DATOS GENERALES'!T64</f>
        <v>0</v>
      </c>
      <c r="H64" s="19">
        <f>+'DATOS GENERALES'!H64/'DATOS GENERALES'!T64</f>
        <v>2.1794496487119437</v>
      </c>
      <c r="I64" s="19">
        <f>+'DATOS GENERALES'!I64/'DATOS GENERALES'!T64</f>
        <v>2.7423887587822016</v>
      </c>
      <c r="J64" s="19">
        <f>+'DATOS GENERALES'!J64/'DATOS GENERALES'!T64</f>
        <v>2.9684718969555033</v>
      </c>
      <c r="K64" s="19">
        <f>+'DATOS GENERALES'!K64/'DATOS GENERALES'!T64</f>
        <v>0</v>
      </c>
      <c r="L64" s="19">
        <f>+'DATOS GENERALES'!L64/'DATOS GENERALES'!T64</f>
        <v>0</v>
      </c>
      <c r="M64" s="19">
        <f>+'DATOS GENERALES'!M64/'DATOS GENERALES'!T64</f>
        <v>0</v>
      </c>
      <c r="N64" s="19">
        <f>+'DATOS GENERALES'!N64/'DATOS GENERALES'!T64</f>
        <v>2.5617681498829041</v>
      </c>
      <c r="O64" s="19">
        <f>+'DATOS GENERALES'!O64/'DATOS GENERALES'!T64</f>
        <v>4.2116510538641689</v>
      </c>
      <c r="P64" s="19">
        <f>+'DATOS GENERALES'!P64/'DATOS GENERALES'!T64</f>
        <v>0</v>
      </c>
      <c r="Q64" s="19">
        <f>+'DATOS GENERALES'!Q64/'DATOS GENERALES'!T64</f>
        <v>1</v>
      </c>
      <c r="R64" s="19">
        <f>+'DATOS GENERALES'!R64/'DATOS GENERALES'!T64</f>
        <v>0</v>
      </c>
      <c r="S64" s="19">
        <f>+'DATOS GENERALES'!S64/'DATOS GENERALES'!T64</f>
        <v>1.5954332552693209</v>
      </c>
      <c r="T64" s="19" t="e">
        <f>+'DATOS GENERALES'!#REF!/'DATOS GENERALES'!T64</f>
        <v>#REF!</v>
      </c>
      <c r="U64" s="19" t="e">
        <f>+'DATOS GENERALES'!#REF!/'DATOS GENERALES'!T64</f>
        <v>#REF!</v>
      </c>
    </row>
    <row r="65" spans="1:21" s="1" customFormat="1">
      <c r="A65" s="12">
        <f>+'DATOS GENERALES'!A65</f>
        <v>60</v>
      </c>
      <c r="B65" s="12" t="str">
        <f>+'DATOS GENERALES'!B65</f>
        <v>BOLSA DRENABLE DE COLOSTOMIA 45 MM</v>
      </c>
      <c r="C65" s="12" t="str">
        <f>+'DATOS GENERALES'!C65</f>
        <v>UND</v>
      </c>
      <c r="D65" s="12">
        <f>+'DATOS GENERALES'!D65</f>
        <v>8</v>
      </c>
      <c r="E65" s="19">
        <f>+'DATOS GENERALES'!E65/'DATOS GENERALES'!T65</f>
        <v>2.5564988290398127</v>
      </c>
      <c r="F65" s="19">
        <f>+'DATOS GENERALES'!F65/'DATOS GENERALES'!T65</f>
        <v>2.2824941451990632</v>
      </c>
      <c r="G65" s="19">
        <f>+'DATOS GENERALES'!G65/'DATOS GENERALES'!T65</f>
        <v>0</v>
      </c>
      <c r="H65" s="19">
        <f>+'DATOS GENERALES'!H65/'DATOS GENERALES'!T65</f>
        <v>21.794496487119439</v>
      </c>
      <c r="I65" s="19">
        <f>+'DATOS GENERALES'!I65/'DATOS GENERALES'!T65</f>
        <v>2.7423887587822016</v>
      </c>
      <c r="J65" s="19">
        <f>+'DATOS GENERALES'!J65/'DATOS GENERALES'!T65</f>
        <v>2.9684718969555033</v>
      </c>
      <c r="K65" s="19">
        <f>+'DATOS GENERALES'!K65/'DATOS GENERALES'!T65</f>
        <v>0</v>
      </c>
      <c r="L65" s="19">
        <f>+'DATOS GENERALES'!L65/'DATOS GENERALES'!T65</f>
        <v>0</v>
      </c>
      <c r="M65" s="19">
        <f>+'DATOS GENERALES'!M65/'DATOS GENERALES'!T65</f>
        <v>0</v>
      </c>
      <c r="N65" s="19">
        <f>+'DATOS GENERALES'!N65/'DATOS GENERALES'!T65</f>
        <v>2.5617681498829041</v>
      </c>
      <c r="O65" s="19">
        <f>+'DATOS GENERALES'!O65/'DATOS GENERALES'!T65</f>
        <v>4.2116510538641689</v>
      </c>
      <c r="P65" s="19">
        <f>+'DATOS GENERALES'!P65/'DATOS GENERALES'!T65</f>
        <v>0</v>
      </c>
      <c r="Q65" s="19">
        <f>+'DATOS GENERALES'!Q65/'DATOS GENERALES'!T65</f>
        <v>1</v>
      </c>
      <c r="R65" s="19">
        <f>+'DATOS GENERALES'!R65/'DATOS GENERALES'!T65</f>
        <v>2.1662763466042154</v>
      </c>
      <c r="S65" s="19">
        <f>+'DATOS GENERALES'!S65/'DATOS GENERALES'!T65</f>
        <v>1.5954332552693209</v>
      </c>
      <c r="T65" s="19" t="e">
        <f>+'DATOS GENERALES'!#REF!/'DATOS GENERALES'!T65</f>
        <v>#REF!</v>
      </c>
      <c r="U65" s="19" t="e">
        <f>+'DATOS GENERALES'!#REF!/'DATOS GENERALES'!T65</f>
        <v>#REF!</v>
      </c>
    </row>
    <row r="66" spans="1:21" s="1" customFormat="1">
      <c r="A66" s="12">
        <f>+'DATOS GENERALES'!A66</f>
        <v>61</v>
      </c>
      <c r="B66" s="12" t="str">
        <f>+'DATOS GENERALES'!B66</f>
        <v>BOLSA DRENABLE DE COLOSTOMIA 57 MM</v>
      </c>
      <c r="C66" s="12" t="str">
        <f>+'DATOS GENERALES'!C66</f>
        <v>UND</v>
      </c>
      <c r="D66" s="12">
        <f>+'DATOS GENERALES'!D66</f>
        <v>12</v>
      </c>
      <c r="E66" s="19">
        <f>+'DATOS GENERALES'!E66/'DATOS GENERALES'!T66</f>
        <v>2.5564988290398127</v>
      </c>
      <c r="F66" s="19">
        <f>+'DATOS GENERALES'!F66/'DATOS GENERALES'!T66</f>
        <v>2.2824941451990632</v>
      </c>
      <c r="G66" s="19">
        <f>+'DATOS GENERALES'!G66/'DATOS GENERALES'!T66</f>
        <v>0</v>
      </c>
      <c r="H66" s="19">
        <f>+'DATOS GENERALES'!H66/'DATOS GENERALES'!T66</f>
        <v>21.794496487119439</v>
      </c>
      <c r="I66" s="19">
        <f>+'DATOS GENERALES'!I66/'DATOS GENERALES'!T66</f>
        <v>2.7423887587822016</v>
      </c>
      <c r="J66" s="19">
        <f>+'DATOS GENERALES'!J66/'DATOS GENERALES'!T66</f>
        <v>2.9684718969555033</v>
      </c>
      <c r="K66" s="19">
        <f>+'DATOS GENERALES'!K66/'DATOS GENERALES'!T66</f>
        <v>0</v>
      </c>
      <c r="L66" s="19">
        <f>+'DATOS GENERALES'!L66/'DATOS GENERALES'!T66</f>
        <v>0</v>
      </c>
      <c r="M66" s="19">
        <f>+'DATOS GENERALES'!M66/'DATOS GENERALES'!T66</f>
        <v>0</v>
      </c>
      <c r="N66" s="19">
        <f>+'DATOS GENERALES'!N66/'DATOS GENERALES'!T66</f>
        <v>2.5617681498829041</v>
      </c>
      <c r="O66" s="19">
        <f>+'DATOS GENERALES'!O66/'DATOS GENERALES'!T66</f>
        <v>3.2953747072599531</v>
      </c>
      <c r="P66" s="19">
        <f>+'DATOS GENERALES'!P66/'DATOS GENERALES'!T66</f>
        <v>0</v>
      </c>
      <c r="Q66" s="19">
        <f>+'DATOS GENERALES'!Q66/'DATOS GENERALES'!T66</f>
        <v>1</v>
      </c>
      <c r="R66" s="19">
        <f>+'DATOS GENERALES'!R66/'DATOS GENERALES'!T66</f>
        <v>2.1662763466042154</v>
      </c>
      <c r="S66" s="19">
        <f>+'DATOS GENERALES'!S66/'DATOS GENERALES'!T66</f>
        <v>1.5954332552693209</v>
      </c>
      <c r="T66" s="19" t="e">
        <f>+'DATOS GENERALES'!#REF!/'DATOS GENERALES'!T66</f>
        <v>#REF!</v>
      </c>
      <c r="U66" s="19" t="e">
        <f>+'DATOS GENERALES'!#REF!/'DATOS GENERALES'!T66</f>
        <v>#REF!</v>
      </c>
    </row>
    <row r="67" spans="1:21" s="1" customFormat="1">
      <c r="A67" s="12">
        <f>+'DATOS GENERALES'!A67</f>
        <v>62</v>
      </c>
      <c r="B67" s="12" t="str">
        <f>+'DATOS GENERALES'!B67</f>
        <v>BOLSA DRENABLE DE COLOSTOMIA 70 MM</v>
      </c>
      <c r="C67" s="12" t="str">
        <f>+'DATOS GENERALES'!C67</f>
        <v>UND</v>
      </c>
      <c r="D67" s="12">
        <f>+'DATOS GENERALES'!D67</f>
        <v>12</v>
      </c>
      <c r="E67" s="19">
        <f>+'DATOS GENERALES'!E67/'DATOS GENERALES'!T67</f>
        <v>2.5564988290398127</v>
      </c>
      <c r="F67" s="19">
        <f>+'DATOS GENERALES'!F67/'DATOS GENERALES'!T67</f>
        <v>2.2824941451990632</v>
      </c>
      <c r="G67" s="19">
        <f>+'DATOS GENERALES'!G67/'DATOS GENERALES'!T67</f>
        <v>0</v>
      </c>
      <c r="H67" s="19">
        <f>+'DATOS GENERALES'!H67/'DATOS GENERALES'!T67</f>
        <v>21.794496487119439</v>
      </c>
      <c r="I67" s="19">
        <f>+'DATOS GENERALES'!I67/'DATOS GENERALES'!T67</f>
        <v>2.7423887587822016</v>
      </c>
      <c r="J67" s="19">
        <f>+'DATOS GENERALES'!J67/'DATOS GENERALES'!T67</f>
        <v>2.9684718969555033</v>
      </c>
      <c r="K67" s="19">
        <f>+'DATOS GENERALES'!K67/'DATOS GENERALES'!T67</f>
        <v>0</v>
      </c>
      <c r="L67" s="19">
        <f>+'DATOS GENERALES'!L67/'DATOS GENERALES'!T67</f>
        <v>0</v>
      </c>
      <c r="M67" s="19">
        <f>+'DATOS GENERALES'!M67/'DATOS GENERALES'!T67</f>
        <v>0</v>
      </c>
      <c r="N67" s="19">
        <f>+'DATOS GENERALES'!N67/'DATOS GENERALES'!T67</f>
        <v>2.5617681498829041</v>
      </c>
      <c r="O67" s="19">
        <f>+'DATOS GENERALES'!O67/'DATOS GENERALES'!T67</f>
        <v>3.2953747072599531</v>
      </c>
      <c r="P67" s="19">
        <f>+'DATOS GENERALES'!P67/'DATOS GENERALES'!T67</f>
        <v>0</v>
      </c>
      <c r="Q67" s="19">
        <f>+'DATOS GENERALES'!Q67/'DATOS GENERALES'!T67</f>
        <v>1</v>
      </c>
      <c r="R67" s="19">
        <f>+'DATOS GENERALES'!R67/'DATOS GENERALES'!T67</f>
        <v>2.1662763466042154</v>
      </c>
      <c r="S67" s="19">
        <f>+'DATOS GENERALES'!S67/'DATOS GENERALES'!T67</f>
        <v>2.810304449648712</v>
      </c>
      <c r="T67" s="19" t="e">
        <f>+'DATOS GENERALES'!#REF!/'DATOS GENERALES'!T67</f>
        <v>#REF!</v>
      </c>
      <c r="U67" s="19" t="e">
        <f>+'DATOS GENERALES'!#REF!/'DATOS GENERALES'!T67</f>
        <v>#REF!</v>
      </c>
    </row>
    <row r="68" spans="1:21" s="1" customFormat="1">
      <c r="A68" s="12">
        <f>+'DATOS GENERALES'!A68</f>
        <v>63</v>
      </c>
      <c r="B68" s="12" t="str">
        <f>+'DATOS GENERALES'!B68</f>
        <v>BOLSA DE DRENAJE URINARIO CYSTOFLO</v>
      </c>
      <c r="C68" s="12" t="str">
        <f>+'DATOS GENERALES'!C68</f>
        <v>UND</v>
      </c>
      <c r="D68" s="12">
        <f>+'DATOS GENERALES'!D68</f>
        <v>600</v>
      </c>
      <c r="E68" s="19">
        <f>+'DATOS GENERALES'!E68/'DATOS GENERALES'!T68</f>
        <v>1</v>
      </c>
      <c r="F68" s="19">
        <f>+'DATOS GENERALES'!F68/'DATOS GENERALES'!T68</f>
        <v>0</v>
      </c>
      <c r="G68" s="19">
        <f>+'DATOS GENERALES'!G68/'DATOS GENERALES'!T68</f>
        <v>0</v>
      </c>
      <c r="H68" s="19">
        <f>+'DATOS GENERALES'!H68/'DATOS GENERALES'!T68</f>
        <v>1.772863568215892</v>
      </c>
      <c r="I68" s="19">
        <f>+'DATOS GENERALES'!I68/'DATOS GENERALES'!T68</f>
        <v>0</v>
      </c>
      <c r="J68" s="19">
        <f>+'DATOS GENERALES'!J68/'DATOS GENERALES'!T68</f>
        <v>1.4899750124937534</v>
      </c>
      <c r="K68" s="19">
        <f>+'DATOS GENERALES'!K68/'DATOS GENERALES'!T68</f>
        <v>0</v>
      </c>
      <c r="L68" s="19">
        <f>+'DATOS GENERALES'!L68/'DATOS GENERALES'!T68</f>
        <v>0</v>
      </c>
      <c r="M68" s="19">
        <f>+'DATOS GENERALES'!M68/'DATOS GENERALES'!T68</f>
        <v>0</v>
      </c>
      <c r="N68" s="19">
        <f>+'DATOS GENERALES'!N68/'DATOS GENERALES'!T68</f>
        <v>0</v>
      </c>
      <c r="O68" s="19">
        <f>+'DATOS GENERALES'!O68/'DATOS GENERALES'!T68</f>
        <v>2.1614492753623189</v>
      </c>
      <c r="P68" s="19">
        <f>+'DATOS GENERALES'!P68/'DATOS GENERALES'!T68</f>
        <v>2.3002898550724638</v>
      </c>
      <c r="Q68" s="19">
        <f>+'DATOS GENERALES'!Q68/'DATOS GENERALES'!T68</f>
        <v>2.0007496251874062</v>
      </c>
      <c r="R68" s="19">
        <f>+'DATOS GENERALES'!R68/'DATOS GENERALES'!T68</f>
        <v>0</v>
      </c>
      <c r="S68" s="19">
        <f>+'DATOS GENERALES'!S68/'DATOS GENERALES'!T68</f>
        <v>0</v>
      </c>
      <c r="T68" s="19" t="e">
        <f>+'DATOS GENERALES'!#REF!/'DATOS GENERALES'!T68</f>
        <v>#REF!</v>
      </c>
      <c r="U68" s="19" t="e">
        <f>+'DATOS GENERALES'!#REF!/'DATOS GENERALES'!T68</f>
        <v>#REF!</v>
      </c>
    </row>
    <row r="69" spans="1:21" s="1" customFormat="1">
      <c r="A69" s="12">
        <f>+'DATOS GENERALES'!A69</f>
        <v>64</v>
      </c>
      <c r="B69" s="12" t="str">
        <f>+'DATOS GENERALES'!B69</f>
        <v>BOLSA DE GASTROCLISIS PARA NUTRICION ENTERAL</v>
      </c>
      <c r="C69" s="12" t="str">
        <f>+'DATOS GENERALES'!C69</f>
        <v>UND</v>
      </c>
      <c r="D69" s="12">
        <f>+'DATOS GENERALES'!D69</f>
        <v>10</v>
      </c>
      <c r="E69" s="19">
        <f>+'DATOS GENERALES'!E69/'DATOS GENERALES'!T69</f>
        <v>0</v>
      </c>
      <c r="F69" s="19">
        <f>+'DATOS GENERALES'!F69/'DATOS GENERALES'!T69</f>
        <v>0</v>
      </c>
      <c r="G69" s="19">
        <f>+'DATOS GENERALES'!G69/'DATOS GENERALES'!T69</f>
        <v>0</v>
      </c>
      <c r="H69" s="19">
        <f>+'DATOS GENERALES'!H69/'DATOS GENERALES'!T69</f>
        <v>1</v>
      </c>
      <c r="I69" s="19">
        <f>+'DATOS GENERALES'!I69/'DATOS GENERALES'!T69</f>
        <v>0</v>
      </c>
      <c r="J69" s="19">
        <f>+'DATOS GENERALES'!J69/'DATOS GENERALES'!T69</f>
        <v>0</v>
      </c>
      <c r="K69" s="19">
        <f>+'DATOS GENERALES'!K69/'DATOS GENERALES'!T69</f>
        <v>0</v>
      </c>
      <c r="L69" s="19">
        <f>+'DATOS GENERALES'!L69/'DATOS GENERALES'!T69</f>
        <v>0</v>
      </c>
      <c r="M69" s="19">
        <f>+'DATOS GENERALES'!M69/'DATOS GENERALES'!T69</f>
        <v>0</v>
      </c>
      <c r="N69" s="19">
        <f>+'DATOS GENERALES'!N69/'DATOS GENERALES'!T69</f>
        <v>0</v>
      </c>
      <c r="O69" s="19">
        <f>+'DATOS GENERALES'!O69/'DATOS GENERALES'!T69</f>
        <v>1.3208250017478853</v>
      </c>
      <c r="P69" s="19">
        <f>+'DATOS GENERALES'!P69/'DATOS GENERALES'!T69</f>
        <v>1.2031461931063412</v>
      </c>
      <c r="Q69" s="19">
        <f>+'DATOS GENERALES'!Q69/'DATOS GENERALES'!T69</f>
        <v>0</v>
      </c>
      <c r="R69" s="19">
        <f>+'DATOS GENERALES'!R69/'DATOS GENERALES'!T69</f>
        <v>0</v>
      </c>
      <c r="S69" s="19">
        <f>+'DATOS GENERALES'!S69/'DATOS GENERALES'!T69</f>
        <v>0</v>
      </c>
      <c r="T69" s="19" t="e">
        <f>+'DATOS GENERALES'!#REF!/'DATOS GENERALES'!T69</f>
        <v>#REF!</v>
      </c>
      <c r="U69" s="19" t="e">
        <f>+'DATOS GENERALES'!#REF!/'DATOS GENERALES'!T69</f>
        <v>#REF!</v>
      </c>
    </row>
    <row r="70" spans="1:21" s="1" customFormat="1">
      <c r="A70" s="12">
        <f>+'DATOS GENERALES'!A70</f>
        <v>65</v>
      </c>
      <c r="B70" s="12" t="str">
        <f>+'DATOS GENERALES'!B70</f>
        <v>BOLSA RECOLECTOR DE  ORINA PEDIATRICO</v>
      </c>
      <c r="C70" s="12" t="str">
        <f>+'DATOS GENERALES'!C70</f>
        <v>UND</v>
      </c>
      <c r="D70" s="12">
        <f>+'DATOS GENERALES'!D70</f>
        <v>150</v>
      </c>
      <c r="E70" s="19">
        <f>+'DATOS GENERALES'!E70/'DATOS GENERALES'!T70</f>
        <v>1.3041724751659258</v>
      </c>
      <c r="F70" s="19">
        <f>+'DATOS GENERALES'!F70/'DATOS GENERALES'!T70</f>
        <v>0</v>
      </c>
      <c r="G70" s="19">
        <f>+'DATOS GENERALES'!G70/'DATOS GENERALES'!T70</f>
        <v>0</v>
      </c>
      <c r="H70" s="19">
        <f>+'DATOS GENERALES'!H70/'DATOS GENERALES'!T70</f>
        <v>37.514137668008104</v>
      </c>
      <c r="I70" s="19">
        <f>+'DATOS GENERALES'!I70/'DATOS GENERALES'!T70</f>
        <v>0</v>
      </c>
      <c r="J70" s="19">
        <f>+'DATOS GENERALES'!J70/'DATOS GENERALES'!T70</f>
        <v>1</v>
      </c>
      <c r="K70" s="19">
        <f>+'DATOS GENERALES'!K70/'DATOS GENERALES'!T70</f>
        <v>0</v>
      </c>
      <c r="L70" s="19">
        <f>+'DATOS GENERALES'!L70/'DATOS GENERALES'!T70</f>
        <v>0</v>
      </c>
      <c r="M70" s="19">
        <f>+'DATOS GENERALES'!M70/'DATOS GENERALES'!T70</f>
        <v>0</v>
      </c>
      <c r="N70" s="19">
        <f>+'DATOS GENERALES'!N70/'DATOS GENERALES'!T70</f>
        <v>0</v>
      </c>
      <c r="O70" s="19">
        <f>+'DATOS GENERALES'!O70/'DATOS GENERALES'!T70</f>
        <v>1.3348588863463005</v>
      </c>
      <c r="P70" s="19">
        <f>+'DATOS GENERALES'!P70/'DATOS GENERALES'!T70</f>
        <v>1.1187388761759471</v>
      </c>
      <c r="Q70" s="19">
        <f>+'DATOS GENERALES'!Q70/'DATOS GENERALES'!T70</f>
        <v>1.627256547165014</v>
      </c>
      <c r="R70" s="19">
        <f>+'DATOS GENERALES'!R70/'DATOS GENERALES'!T70</f>
        <v>0</v>
      </c>
      <c r="S70" s="19">
        <f>+'DATOS GENERALES'!S70/'DATOS GENERALES'!T70</f>
        <v>0</v>
      </c>
      <c r="T70" s="19" t="e">
        <f>+'DATOS GENERALES'!#REF!/'DATOS GENERALES'!T70</f>
        <v>#REF!</v>
      </c>
      <c r="U70" s="19" t="e">
        <f>+'DATOS GENERALES'!#REF!/'DATOS GENERALES'!T70</f>
        <v>#REF!</v>
      </c>
    </row>
    <row r="71" spans="1:21" s="1" customFormat="1">
      <c r="A71" s="12">
        <f>+'DATOS GENERALES'!A71</f>
        <v>66</v>
      </c>
      <c r="B71" s="12" t="str">
        <f>+'DATOS GENERALES'!B71</f>
        <v>BOLSA RESERVORIO ADULTOS</v>
      </c>
      <c r="C71" s="12" t="str">
        <f>+'DATOS GENERALES'!C71</f>
        <v>UND</v>
      </c>
      <c r="D71" s="12">
        <f>+'DATOS GENERALES'!D71</f>
        <v>40</v>
      </c>
      <c r="E71" s="19">
        <f>+'DATOS GENERALES'!E71/'DATOS GENERALES'!T71</f>
        <v>1.2121157584047224</v>
      </c>
      <c r="F71" s="19">
        <f>+'DATOS GENERALES'!F71/'DATOS GENERALES'!T71</f>
        <v>0</v>
      </c>
      <c r="G71" s="19">
        <f>+'DATOS GENERALES'!G71/'DATOS GENERALES'!T71</f>
        <v>2.1120389700765481</v>
      </c>
      <c r="H71" s="19">
        <f>+'DATOS GENERALES'!H71/'DATOS GENERALES'!T71</f>
        <v>1.323698797782737</v>
      </c>
      <c r="I71" s="19">
        <f>+'DATOS GENERALES'!I71/'DATOS GENERALES'!T71</f>
        <v>0</v>
      </c>
      <c r="J71" s="19">
        <f>+'DATOS GENERALES'!J71/'DATOS GENERALES'!T71</f>
        <v>2.121920668058455</v>
      </c>
      <c r="K71" s="19">
        <f>+'DATOS GENERALES'!K71/'DATOS GENERALES'!T71</f>
        <v>0</v>
      </c>
      <c r="L71" s="19">
        <f>+'DATOS GENERALES'!L71/'DATOS GENERALES'!T71</f>
        <v>0</v>
      </c>
      <c r="M71" s="19">
        <f>+'DATOS GENERALES'!M71/'DATOS GENERALES'!T71</f>
        <v>0</v>
      </c>
      <c r="N71" s="19">
        <f>+'DATOS GENERALES'!N71/'DATOS GENERALES'!T71</f>
        <v>0</v>
      </c>
      <c r="O71" s="19">
        <f>+'DATOS GENERALES'!O71/'DATOS GENERALES'!T71</f>
        <v>1.2985386221294362</v>
      </c>
      <c r="P71" s="19">
        <f>+'DATOS GENERALES'!P71/'DATOS GENERALES'!T71</f>
        <v>1</v>
      </c>
      <c r="Q71" s="19">
        <f>+'DATOS GENERALES'!Q71/'DATOS GENERALES'!T71</f>
        <v>0</v>
      </c>
      <c r="R71" s="19">
        <f>+'DATOS GENERALES'!R71/'DATOS GENERALES'!T71</f>
        <v>0</v>
      </c>
      <c r="S71" s="19">
        <f>+'DATOS GENERALES'!S71/'DATOS GENERALES'!T71</f>
        <v>0</v>
      </c>
      <c r="T71" s="19" t="e">
        <f>+'DATOS GENERALES'!#REF!/'DATOS GENERALES'!T71</f>
        <v>#REF!</v>
      </c>
      <c r="U71" s="19" t="e">
        <f>+'DATOS GENERALES'!#REF!/'DATOS GENERALES'!T71</f>
        <v>#REF!</v>
      </c>
    </row>
    <row r="72" spans="1:21" s="1" customFormat="1">
      <c r="A72" s="12">
        <f>+'DATOS GENERALES'!A72</f>
        <v>67</v>
      </c>
      <c r="B72" s="12" t="str">
        <f>+'DATOS GENERALES'!B72</f>
        <v>BOLSA RESERVORIO PEDIATRICA</v>
      </c>
      <c r="C72" s="12" t="str">
        <f>+'DATOS GENERALES'!C72</f>
        <v>UND</v>
      </c>
      <c r="D72" s="12">
        <f>+'DATOS GENERALES'!D72</f>
        <v>40</v>
      </c>
      <c r="E72" s="19">
        <f>+'DATOS GENERALES'!E72/'DATOS GENERALES'!T72</f>
        <v>1.2121157584047224</v>
      </c>
      <c r="F72" s="19">
        <f>+'DATOS GENERALES'!F72/'DATOS GENERALES'!T72</f>
        <v>0</v>
      </c>
      <c r="G72" s="19">
        <f>+'DATOS GENERALES'!G72/'DATOS GENERALES'!T72</f>
        <v>1.6758872651356993</v>
      </c>
      <c r="H72" s="19">
        <f>+'DATOS GENERALES'!H72/'DATOS GENERALES'!T72</f>
        <v>0</v>
      </c>
      <c r="I72" s="19">
        <f>+'DATOS GENERALES'!I72/'DATOS GENERALES'!T72</f>
        <v>0</v>
      </c>
      <c r="J72" s="19">
        <f>+'DATOS GENERALES'!J72/'DATOS GENERALES'!T72</f>
        <v>2.121920668058455</v>
      </c>
      <c r="K72" s="19">
        <f>+'DATOS GENERALES'!K72/'DATOS GENERALES'!T72</f>
        <v>0</v>
      </c>
      <c r="L72" s="19">
        <f>+'DATOS GENERALES'!L72/'DATOS GENERALES'!T72</f>
        <v>0</v>
      </c>
      <c r="M72" s="19">
        <f>+'DATOS GENERALES'!M72/'DATOS GENERALES'!T72</f>
        <v>0</v>
      </c>
      <c r="N72" s="19">
        <f>+'DATOS GENERALES'!N72/'DATOS GENERALES'!T72</f>
        <v>0</v>
      </c>
      <c r="O72" s="19">
        <f>+'DATOS GENERALES'!O72/'DATOS GENERALES'!T72</f>
        <v>1.2985386221294362</v>
      </c>
      <c r="P72" s="19">
        <f>+'DATOS GENERALES'!P72/'DATOS GENERALES'!T72</f>
        <v>1</v>
      </c>
      <c r="Q72" s="19">
        <f>+'DATOS GENERALES'!Q72/'DATOS GENERALES'!T72</f>
        <v>0</v>
      </c>
      <c r="R72" s="19">
        <f>+'DATOS GENERALES'!R72/'DATOS GENERALES'!T72</f>
        <v>0</v>
      </c>
      <c r="S72" s="19">
        <f>+'DATOS GENERALES'!S72/'DATOS GENERALES'!T72</f>
        <v>0</v>
      </c>
      <c r="T72" s="19" t="e">
        <f>+'DATOS GENERALES'!#REF!/'DATOS GENERALES'!T72</f>
        <v>#REF!</v>
      </c>
      <c r="U72" s="19" t="e">
        <f>+'DATOS GENERALES'!#REF!/'DATOS GENERALES'!T72</f>
        <v>#REF!</v>
      </c>
    </row>
    <row r="73" spans="1:21" s="1" customFormat="1">
      <c r="A73" s="12">
        <f>+'DATOS GENERALES'!A73</f>
        <v>68</v>
      </c>
      <c r="B73" s="12" t="str">
        <f>+'DATOS GENERALES'!B73</f>
        <v xml:space="preserve">BOTA DE UNA VENDA EXTENSIBLE IMPREGNADA CON OXIDO DE ZINC </v>
      </c>
      <c r="C73" s="12" t="str">
        <f>+'DATOS GENERALES'!C73</f>
        <v>UND</v>
      </c>
      <c r="D73" s="12">
        <f>+'DATOS GENERALES'!D73</f>
        <v>12</v>
      </c>
      <c r="E73" s="19">
        <f>+'DATOS GENERALES'!E73/'DATOS GENERALES'!T73</f>
        <v>1.1733217391304347</v>
      </c>
      <c r="F73" s="19">
        <f>+'DATOS GENERALES'!F73/'DATOS GENERALES'!T73</f>
        <v>1.1863304347826087</v>
      </c>
      <c r="G73" s="19">
        <f>+'DATOS GENERALES'!G73/'DATOS GENERALES'!T73</f>
        <v>0</v>
      </c>
      <c r="H73" s="19">
        <f>+'DATOS GENERALES'!H73/'DATOS GENERALES'!T73</f>
        <v>1</v>
      </c>
      <c r="I73" s="19">
        <f>+'DATOS GENERALES'!I73/'DATOS GENERALES'!T73</f>
        <v>1.5051130434782609</v>
      </c>
      <c r="J73" s="19">
        <f>+'DATOS GENERALES'!J73/'DATOS GENERALES'!T73</f>
        <v>1.6292285217391302</v>
      </c>
      <c r="K73" s="19">
        <f>+'DATOS GENERALES'!K73/'DATOS GENERALES'!T73</f>
        <v>0</v>
      </c>
      <c r="L73" s="19">
        <f>+'DATOS GENERALES'!L73/'DATOS GENERALES'!T73</f>
        <v>0</v>
      </c>
      <c r="M73" s="19">
        <f>+'DATOS GENERALES'!M73/'DATOS GENERALES'!T73</f>
        <v>0</v>
      </c>
      <c r="N73" s="19">
        <f>+'DATOS GENERALES'!N73/'DATOS GENERALES'!T73</f>
        <v>1.3913043478260869</v>
      </c>
      <c r="O73" s="19">
        <f>+'DATOS GENERALES'!O73/'DATOS GENERALES'!T73</f>
        <v>1.4236173913043477</v>
      </c>
      <c r="P73" s="19">
        <f>+'DATOS GENERALES'!P73/'DATOS GENERALES'!T73</f>
        <v>0</v>
      </c>
      <c r="Q73" s="19">
        <f>+'DATOS GENERALES'!Q73/'DATOS GENERALES'!T73</f>
        <v>0</v>
      </c>
      <c r="R73" s="19">
        <f>+'DATOS GENERALES'!R73/'DATOS GENERALES'!T73</f>
        <v>0</v>
      </c>
      <c r="S73" s="19">
        <f>+'DATOS GENERALES'!S73/'DATOS GENERALES'!T73</f>
        <v>0</v>
      </c>
      <c r="T73" s="19" t="e">
        <f>+'DATOS GENERALES'!#REF!/'DATOS GENERALES'!T73</f>
        <v>#REF!</v>
      </c>
      <c r="U73" s="19" t="e">
        <f>+'DATOS GENERALES'!#REF!/'DATOS GENERALES'!T73</f>
        <v>#REF!</v>
      </c>
    </row>
    <row r="74" spans="1:21" s="7" customFormat="1">
      <c r="A74" s="12">
        <f>+'DATOS GENERALES'!A74</f>
        <v>69</v>
      </c>
      <c r="B74" s="12" t="str">
        <f>+'DATOS GENERALES'!B74</f>
        <v>SET DE BUJIAS DE FROVA ADULTO</v>
      </c>
      <c r="C74" s="12" t="str">
        <f>+'DATOS GENERALES'!C74</f>
        <v>SET X 5 UNIDADES</v>
      </c>
      <c r="D74" s="12">
        <f>+'DATOS GENERALES'!D74</f>
        <v>4</v>
      </c>
      <c r="E74" s="19">
        <f>+'DATOS GENERALES'!E74/'DATOS GENERALES'!T74</f>
        <v>0</v>
      </c>
      <c r="F74" s="19">
        <f>+'DATOS GENERALES'!F74/'DATOS GENERALES'!T74</f>
        <v>0</v>
      </c>
      <c r="G74" s="19">
        <f>+'DATOS GENERALES'!G74/'DATOS GENERALES'!T74</f>
        <v>0</v>
      </c>
      <c r="H74" s="19">
        <f>+'DATOS GENERALES'!H74/'DATOS GENERALES'!T74</f>
        <v>0</v>
      </c>
      <c r="I74" s="19">
        <f>+'DATOS GENERALES'!I74/'DATOS GENERALES'!T74</f>
        <v>0</v>
      </c>
      <c r="J74" s="19">
        <f>+'DATOS GENERALES'!J74/'DATOS GENERALES'!T74</f>
        <v>1</v>
      </c>
      <c r="K74" s="19">
        <f>+'DATOS GENERALES'!K74/'DATOS GENERALES'!T74</f>
        <v>0</v>
      </c>
      <c r="L74" s="19">
        <f>+'DATOS GENERALES'!L74/'DATOS GENERALES'!T74</f>
        <v>0</v>
      </c>
      <c r="M74" s="19">
        <f>+'DATOS GENERALES'!M74/'DATOS GENERALES'!T74</f>
        <v>0</v>
      </c>
      <c r="N74" s="19">
        <f>+'DATOS GENERALES'!N74/'DATOS GENERALES'!T74</f>
        <v>0</v>
      </c>
      <c r="O74" s="19">
        <f>+'DATOS GENERALES'!O74/'DATOS GENERALES'!T74</f>
        <v>0</v>
      </c>
      <c r="P74" s="19">
        <f>+'DATOS GENERALES'!P74/'DATOS GENERALES'!T74</f>
        <v>0</v>
      </c>
      <c r="Q74" s="19">
        <f>+'DATOS GENERALES'!Q74/'DATOS GENERALES'!T74</f>
        <v>0</v>
      </c>
      <c r="R74" s="19">
        <f>+'DATOS GENERALES'!R74/'DATOS GENERALES'!T74</f>
        <v>0</v>
      </c>
      <c r="S74" s="19">
        <f>+'DATOS GENERALES'!S74/'DATOS GENERALES'!T74</f>
        <v>0</v>
      </c>
      <c r="T74" s="19" t="e">
        <f>+'DATOS GENERALES'!#REF!/'DATOS GENERALES'!T74</f>
        <v>#REF!</v>
      </c>
      <c r="U74" s="19" t="e">
        <f>+'DATOS GENERALES'!#REF!/'DATOS GENERALES'!T74</f>
        <v>#REF!</v>
      </c>
    </row>
    <row r="75" spans="1:21" s="1" customFormat="1">
      <c r="A75" s="12">
        <f>+'DATOS GENERALES'!A75</f>
        <v>70</v>
      </c>
      <c r="B75" s="12" t="str">
        <f>+'DATOS GENERALES'!B75</f>
        <v>SET DE BUJIAS DE FROVA PEDIATRICO</v>
      </c>
      <c r="C75" s="12" t="str">
        <f>+'DATOS GENERALES'!C75</f>
        <v>SET X 5 UNIDADES</v>
      </c>
      <c r="D75" s="12">
        <f>+'DATOS GENERALES'!D75</f>
        <v>4</v>
      </c>
      <c r="E75" s="19">
        <f>+'DATOS GENERALES'!E75/'DATOS GENERALES'!T75</f>
        <v>0</v>
      </c>
      <c r="F75" s="19">
        <f>+'DATOS GENERALES'!F75/'DATOS GENERALES'!T75</f>
        <v>0</v>
      </c>
      <c r="G75" s="19">
        <f>+'DATOS GENERALES'!G75/'DATOS GENERALES'!T75</f>
        <v>0</v>
      </c>
      <c r="H75" s="19">
        <f>+'DATOS GENERALES'!H75/'DATOS GENERALES'!T75</f>
        <v>0</v>
      </c>
      <c r="I75" s="19">
        <f>+'DATOS GENERALES'!I75/'DATOS GENERALES'!T75</f>
        <v>0</v>
      </c>
      <c r="J75" s="19">
        <f>+'DATOS GENERALES'!J75/'DATOS GENERALES'!T75</f>
        <v>1</v>
      </c>
      <c r="K75" s="19">
        <f>+'DATOS GENERALES'!K75/'DATOS GENERALES'!T75</f>
        <v>0</v>
      </c>
      <c r="L75" s="19">
        <f>+'DATOS GENERALES'!L75/'DATOS GENERALES'!T75</f>
        <v>0</v>
      </c>
      <c r="M75" s="19">
        <f>+'DATOS GENERALES'!M75/'DATOS GENERALES'!T75</f>
        <v>0</v>
      </c>
      <c r="N75" s="19">
        <f>+'DATOS GENERALES'!N75/'DATOS GENERALES'!T75</f>
        <v>0</v>
      </c>
      <c r="O75" s="19">
        <f>+'DATOS GENERALES'!O75/'DATOS GENERALES'!T75</f>
        <v>0</v>
      </c>
      <c r="P75" s="19">
        <f>+'DATOS GENERALES'!P75/'DATOS GENERALES'!T75</f>
        <v>0</v>
      </c>
      <c r="Q75" s="19">
        <f>+'DATOS GENERALES'!Q75/'DATOS GENERALES'!T75</f>
        <v>0</v>
      </c>
      <c r="R75" s="19">
        <f>+'DATOS GENERALES'!R75/'DATOS GENERALES'!T75</f>
        <v>0</v>
      </c>
      <c r="S75" s="19">
        <f>+'DATOS GENERALES'!S75/'DATOS GENERALES'!T75</f>
        <v>0</v>
      </c>
      <c r="T75" s="19" t="e">
        <f>+'DATOS GENERALES'!#REF!/'DATOS GENERALES'!T75</f>
        <v>#REF!</v>
      </c>
      <c r="U75" s="19" t="e">
        <f>+'DATOS GENERALES'!#REF!/'DATOS GENERALES'!T75</f>
        <v>#REF!</v>
      </c>
    </row>
    <row r="76" spans="1:21" s="1" customFormat="1">
      <c r="A76" s="12">
        <f>+'DATOS GENERALES'!A76</f>
        <v>71</v>
      </c>
      <c r="B76" s="12" t="str">
        <f>+'DATOS GENERALES'!B76</f>
        <v>BURETA X 150 ML BURETROL</v>
      </c>
      <c r="C76" s="12" t="str">
        <f>+'DATOS GENERALES'!C76</f>
        <v>UND</v>
      </c>
      <c r="D76" s="12">
        <f>+'DATOS GENERALES'!D76</f>
        <v>4800</v>
      </c>
      <c r="E76" s="19">
        <f>+'DATOS GENERALES'!E76/'DATOS GENERALES'!T76</f>
        <v>1.0571428571428572</v>
      </c>
      <c r="F76" s="19">
        <f>+'DATOS GENERALES'!F76/'DATOS GENERALES'!T76</f>
        <v>0</v>
      </c>
      <c r="G76" s="19">
        <f>+'DATOS GENERALES'!G76/'DATOS GENERALES'!T76</f>
        <v>0</v>
      </c>
      <c r="H76" s="19">
        <f>+'DATOS GENERALES'!H76/'DATOS GENERALES'!T76</f>
        <v>2.1662857142857144</v>
      </c>
      <c r="I76" s="19">
        <f>+'DATOS GENERALES'!I76/'DATOS GENERALES'!T76</f>
        <v>0</v>
      </c>
      <c r="J76" s="19">
        <f>+'DATOS GENERALES'!J76/'DATOS GENERALES'!T76</f>
        <v>2.1400800000000002</v>
      </c>
      <c r="K76" s="19">
        <f>+'DATOS GENERALES'!K76/'DATOS GENERALES'!T76</f>
        <v>0</v>
      </c>
      <c r="L76" s="19">
        <f>+'DATOS GENERALES'!L76/'DATOS GENERALES'!T76</f>
        <v>0</v>
      </c>
      <c r="M76" s="19">
        <f>+'DATOS GENERALES'!M76/'DATOS GENERALES'!T76</f>
        <v>1.330857142857143</v>
      </c>
      <c r="N76" s="19">
        <f>+'DATOS GENERALES'!N76/'DATOS GENERALES'!T76</f>
        <v>1</v>
      </c>
      <c r="O76" s="19">
        <f>+'DATOS GENERALES'!O76/'DATOS GENERALES'!T76</f>
        <v>1.1834285714285715</v>
      </c>
      <c r="P76" s="19">
        <f>+'DATOS GENERALES'!P76/'DATOS GENERALES'!T76</f>
        <v>1.9782857142857142</v>
      </c>
      <c r="Q76" s="19">
        <f>+'DATOS GENERALES'!Q76/'DATOS GENERALES'!T76</f>
        <v>2.7594285714285713</v>
      </c>
      <c r="R76" s="19">
        <f>+'DATOS GENERALES'!R76/'DATOS GENERALES'!T76</f>
        <v>0</v>
      </c>
      <c r="S76" s="19">
        <f>+'DATOS GENERALES'!S76/'DATOS GENERALES'!T76</f>
        <v>0</v>
      </c>
      <c r="T76" s="19" t="e">
        <f>+'DATOS GENERALES'!#REF!/'DATOS GENERALES'!T76</f>
        <v>#REF!</v>
      </c>
      <c r="U76" s="19" t="e">
        <f>+'DATOS GENERALES'!#REF!/'DATOS GENERALES'!T76</f>
        <v>#REF!</v>
      </c>
    </row>
    <row r="77" spans="1:21" s="1" customFormat="1">
      <c r="A77" s="12">
        <f>+'DATOS GENERALES'!A77</f>
        <v>72</v>
      </c>
      <c r="B77" s="12" t="str">
        <f>+'DATOS GENERALES'!B77</f>
        <v>CAL SODADA CANECA X 33 LB</v>
      </c>
      <c r="C77" s="12" t="str">
        <f>+'DATOS GENERALES'!C77</f>
        <v>CANECA X 33 LB</v>
      </c>
      <c r="D77" s="12">
        <f>+'DATOS GENERALES'!D77</f>
        <v>2</v>
      </c>
      <c r="E77" s="19">
        <f>+'DATOS GENERALES'!E77/'DATOS GENERALES'!T77</f>
        <v>1.2121183259137271</v>
      </c>
      <c r="F77" s="19">
        <f>+'DATOS GENERALES'!F77/'DATOS GENERALES'!T77</f>
        <v>0</v>
      </c>
      <c r="G77" s="19">
        <f>+'DATOS GENERALES'!G77/'DATOS GENERALES'!T77</f>
        <v>0</v>
      </c>
      <c r="H77" s="19">
        <f>+'DATOS GENERALES'!H77/'DATOS GENERALES'!T77</f>
        <v>1.033053104009926</v>
      </c>
      <c r="I77" s="19">
        <f>+'DATOS GENERALES'!I77/'DATOS GENERALES'!T77</f>
        <v>0</v>
      </c>
      <c r="J77" s="19">
        <f>+'DATOS GENERALES'!J77/'DATOS GENERALES'!T77</f>
        <v>1.4297475383134668</v>
      </c>
      <c r="K77" s="19">
        <f>+'DATOS GENERALES'!K77/'DATOS GENERALES'!T77</f>
        <v>0</v>
      </c>
      <c r="L77" s="19">
        <f>+'DATOS GENERALES'!L77/'DATOS GENERALES'!T77</f>
        <v>0</v>
      </c>
      <c r="M77" s="19">
        <f>+'DATOS GENERALES'!M77/'DATOS GENERALES'!T77</f>
        <v>0</v>
      </c>
      <c r="N77" s="19">
        <f>+'DATOS GENERALES'!N77/'DATOS GENERALES'!T77</f>
        <v>0</v>
      </c>
      <c r="O77" s="19">
        <f>+'DATOS GENERALES'!O77/'DATOS GENERALES'!T77</f>
        <v>1.3261613636234202</v>
      </c>
      <c r="P77" s="19">
        <f>+'DATOS GENERALES'!P77/'DATOS GENERALES'!T77</f>
        <v>1</v>
      </c>
      <c r="Q77" s="19">
        <f>+'DATOS GENERALES'!Q77/'DATOS GENERALES'!T77</f>
        <v>1.1363623420334756</v>
      </c>
      <c r="R77" s="19">
        <f>+'DATOS GENERALES'!R77/'DATOS GENERALES'!T77</f>
        <v>0</v>
      </c>
      <c r="S77" s="19">
        <f>+'DATOS GENERALES'!S77/'DATOS GENERALES'!T77</f>
        <v>0</v>
      </c>
      <c r="T77" s="19" t="e">
        <f>+'DATOS GENERALES'!#REF!/'DATOS GENERALES'!T77</f>
        <v>#REF!</v>
      </c>
      <c r="U77" s="19" t="e">
        <f>+'DATOS GENERALES'!#REF!/'DATOS GENERALES'!T77</f>
        <v>#REF!</v>
      </c>
    </row>
    <row r="78" spans="1:21" s="1" customFormat="1">
      <c r="A78" s="12">
        <f>+'DATOS GENERALES'!A78</f>
        <v>73</v>
      </c>
      <c r="B78" s="12" t="str">
        <f>+'DATOS GENERALES'!B78</f>
        <v>CANULA DE GUEDEL No. 100</v>
      </c>
      <c r="C78" s="12" t="str">
        <f>+'DATOS GENERALES'!C78</f>
        <v>UND</v>
      </c>
      <c r="D78" s="12">
        <f>+'DATOS GENERALES'!D78</f>
        <v>40</v>
      </c>
      <c r="E78" s="19">
        <f>+'DATOS GENERALES'!E78/'DATOS GENERALES'!T78</f>
        <v>1.3740026709584632</v>
      </c>
      <c r="F78" s="19">
        <f>+'DATOS GENERALES'!F78/'DATOS GENERALES'!T78</f>
        <v>0</v>
      </c>
      <c r="G78" s="19">
        <f>+'DATOS GENERALES'!G78/'DATOS GENERALES'!T78</f>
        <v>0</v>
      </c>
      <c r="H78" s="19">
        <f>+'DATOS GENERALES'!H78/'DATOS GENERALES'!T78</f>
        <v>1.7877729457019258</v>
      </c>
      <c r="I78" s="19">
        <f>+'DATOS GENERALES'!I78/'DATOS GENERALES'!T78</f>
        <v>0</v>
      </c>
      <c r="J78" s="19">
        <f>+'DATOS GENERALES'!J78/'DATOS GENERALES'!T78</f>
        <v>1</v>
      </c>
      <c r="K78" s="19">
        <f>+'DATOS GENERALES'!K78/'DATOS GENERALES'!T78</f>
        <v>0</v>
      </c>
      <c r="L78" s="19">
        <f>+'DATOS GENERALES'!L78/'DATOS GENERALES'!T78</f>
        <v>0</v>
      </c>
      <c r="M78" s="19">
        <f>+'DATOS GENERALES'!M78/'DATOS GENERALES'!T78</f>
        <v>2.5223435948361472</v>
      </c>
      <c r="N78" s="19">
        <f>+'DATOS GENERALES'!N78/'DATOS GENERALES'!T78</f>
        <v>1.4498510427010924</v>
      </c>
      <c r="O78" s="19">
        <f>+'DATOS GENERALES'!O78/'DATOS GENERALES'!T78</f>
        <v>1.6070837471036084</v>
      </c>
      <c r="P78" s="19">
        <f>+'DATOS GENERALES'!P78/'DATOS GENERALES'!T78</f>
        <v>1.092353525322741</v>
      </c>
      <c r="Q78" s="19">
        <f>+'DATOS GENERALES'!Q78/'DATOS GENERALES'!T78</f>
        <v>0</v>
      </c>
      <c r="R78" s="19">
        <f>+'DATOS GENERALES'!R78/'DATOS GENERALES'!T78</f>
        <v>0</v>
      </c>
      <c r="S78" s="19">
        <f>+'DATOS GENERALES'!S78/'DATOS GENERALES'!T78</f>
        <v>1.3406156901688184</v>
      </c>
      <c r="T78" s="19" t="e">
        <f>+'DATOS GENERALES'!#REF!/'DATOS GENERALES'!T78</f>
        <v>#REF!</v>
      </c>
      <c r="U78" s="19" t="e">
        <f>+'DATOS GENERALES'!#REF!/'DATOS GENERALES'!T78</f>
        <v>#REF!</v>
      </c>
    </row>
    <row r="79" spans="1:21" s="1" customFormat="1">
      <c r="A79" s="12">
        <f>+'DATOS GENERALES'!A79</f>
        <v>74</v>
      </c>
      <c r="B79" s="12" t="str">
        <f>+'DATOS GENERALES'!B79</f>
        <v>CANULA DE GUEDEL No. 50</v>
      </c>
      <c r="C79" s="12" t="str">
        <f>+'DATOS GENERALES'!C79</f>
        <v>UND</v>
      </c>
      <c r="D79" s="12">
        <f>+'DATOS GENERALES'!D79</f>
        <v>20</v>
      </c>
      <c r="E79" s="19">
        <f>+'DATOS GENERALES'!E79/'DATOS GENERALES'!T79</f>
        <v>1.2578369905956113</v>
      </c>
      <c r="F79" s="19">
        <f>+'DATOS GENERALES'!F79/'DATOS GENERALES'!T79</f>
        <v>0</v>
      </c>
      <c r="G79" s="19">
        <f>+'DATOS GENERALES'!G79/'DATOS GENERALES'!T79</f>
        <v>0</v>
      </c>
      <c r="H79" s="19">
        <f>+'DATOS GENERALES'!H79/'DATOS GENERALES'!T79</f>
        <v>1.6366248693834899</v>
      </c>
      <c r="I79" s="19">
        <f>+'DATOS GENERALES'!I79/'DATOS GENERALES'!T79</f>
        <v>0</v>
      </c>
      <c r="J79" s="19">
        <f>+'DATOS GENERALES'!J79/'DATOS GENERALES'!T79</f>
        <v>1.1918181818181817</v>
      </c>
      <c r="K79" s="19">
        <f>+'DATOS GENERALES'!K79/'DATOS GENERALES'!T79</f>
        <v>0</v>
      </c>
      <c r="L79" s="19">
        <f>+'DATOS GENERALES'!L79/'DATOS GENERALES'!T79</f>
        <v>0</v>
      </c>
      <c r="M79" s="19">
        <f>+'DATOS GENERALES'!M79/'DATOS GENERALES'!T79</f>
        <v>1.9742424242424241</v>
      </c>
      <c r="N79" s="19">
        <f>+'DATOS GENERALES'!N79/'DATOS GENERALES'!T79</f>
        <v>1.3272727272727272</v>
      </c>
      <c r="O79" s="19">
        <f>+'DATOS GENERALES'!O79/'DATOS GENERALES'!T79</f>
        <v>1.4712121212121214</v>
      </c>
      <c r="P79" s="19">
        <f>+'DATOS GENERALES'!P79/'DATOS GENERALES'!T79</f>
        <v>1</v>
      </c>
      <c r="Q79" s="19">
        <f>+'DATOS GENERALES'!Q79/'DATOS GENERALES'!T79</f>
        <v>0</v>
      </c>
      <c r="R79" s="19">
        <f>+'DATOS GENERALES'!R79/'DATOS GENERALES'!T79</f>
        <v>0</v>
      </c>
      <c r="S79" s="19">
        <f>+'DATOS GENERALES'!S79/'DATOS GENERALES'!T79</f>
        <v>1.2272727272727273</v>
      </c>
      <c r="T79" s="19" t="e">
        <f>+'DATOS GENERALES'!#REF!/'DATOS GENERALES'!T79</f>
        <v>#REF!</v>
      </c>
      <c r="U79" s="19" t="e">
        <f>+'DATOS GENERALES'!#REF!/'DATOS GENERALES'!T79</f>
        <v>#REF!</v>
      </c>
    </row>
    <row r="80" spans="1:21" s="1" customFormat="1">
      <c r="A80" s="12">
        <f>+'DATOS GENERALES'!A80</f>
        <v>75</v>
      </c>
      <c r="B80" s="12" t="str">
        <f>+'DATOS GENERALES'!B80</f>
        <v>CANULA DE GUEDEL No. 60</v>
      </c>
      <c r="C80" s="12" t="str">
        <f>+'DATOS GENERALES'!C80</f>
        <v>UND</v>
      </c>
      <c r="D80" s="12">
        <f>+'DATOS GENERALES'!D80</f>
        <v>20</v>
      </c>
      <c r="E80" s="19">
        <f>+'DATOS GENERALES'!E80/'DATOS GENERALES'!T80</f>
        <v>1.3740026709584632</v>
      </c>
      <c r="F80" s="19">
        <f>+'DATOS GENERALES'!F80/'DATOS GENERALES'!T80</f>
        <v>0</v>
      </c>
      <c r="G80" s="19">
        <f>+'DATOS GENERALES'!G80/'DATOS GENERALES'!T80</f>
        <v>0</v>
      </c>
      <c r="H80" s="19">
        <f>+'DATOS GENERALES'!H80/'DATOS GENERALES'!T80</f>
        <v>1.7877729457019258</v>
      </c>
      <c r="I80" s="19">
        <f>+'DATOS GENERALES'!I80/'DATOS GENERALES'!T80</f>
        <v>0</v>
      </c>
      <c r="J80" s="19">
        <f>+'DATOS GENERALES'!J80/'DATOS GENERALES'!T80</f>
        <v>1</v>
      </c>
      <c r="K80" s="19">
        <f>+'DATOS GENERALES'!K80/'DATOS GENERALES'!T80</f>
        <v>0</v>
      </c>
      <c r="L80" s="19">
        <f>+'DATOS GENERALES'!L80/'DATOS GENERALES'!T80</f>
        <v>0</v>
      </c>
      <c r="M80" s="19">
        <f>+'DATOS GENERALES'!M80/'DATOS GENERALES'!T80</f>
        <v>2.6315789473684212</v>
      </c>
      <c r="N80" s="19">
        <f>+'DATOS GENERALES'!N80/'DATOS GENERALES'!T80</f>
        <v>1.4498510427010924</v>
      </c>
      <c r="O80" s="19">
        <f>+'DATOS GENERALES'!O80/'DATOS GENERALES'!T80</f>
        <v>0</v>
      </c>
      <c r="P80" s="19">
        <f>+'DATOS GENERALES'!P80/'DATOS GENERALES'!T80</f>
        <v>1.092353525322741</v>
      </c>
      <c r="Q80" s="19">
        <f>+'DATOS GENERALES'!Q80/'DATOS GENERALES'!T80</f>
        <v>0</v>
      </c>
      <c r="R80" s="19">
        <f>+'DATOS GENERALES'!R80/'DATOS GENERALES'!T80</f>
        <v>0</v>
      </c>
      <c r="S80" s="19">
        <f>+'DATOS GENERALES'!S80/'DATOS GENERALES'!T80</f>
        <v>1.3406156901688184</v>
      </c>
      <c r="T80" s="19" t="e">
        <f>+'DATOS GENERALES'!#REF!/'DATOS GENERALES'!T80</f>
        <v>#REF!</v>
      </c>
      <c r="U80" s="19" t="e">
        <f>+'DATOS GENERALES'!#REF!/'DATOS GENERALES'!T80</f>
        <v>#REF!</v>
      </c>
    </row>
    <row r="81" spans="1:21" s="1" customFormat="1">
      <c r="A81" s="12">
        <f>+'DATOS GENERALES'!A81</f>
        <v>76</v>
      </c>
      <c r="B81" s="12" t="str">
        <f>+'DATOS GENERALES'!B81</f>
        <v>CANULA DE GUEDEL No. 70</v>
      </c>
      <c r="C81" s="12" t="str">
        <f>+'DATOS GENERALES'!C81</f>
        <v>UND</v>
      </c>
      <c r="D81" s="12">
        <f>+'DATOS GENERALES'!D81</f>
        <v>40</v>
      </c>
      <c r="E81" s="19">
        <f>+'DATOS GENERALES'!E81/'DATOS GENERALES'!T81</f>
        <v>1.3740026709584632</v>
      </c>
      <c r="F81" s="19">
        <f>+'DATOS GENERALES'!F81/'DATOS GENERALES'!T81</f>
        <v>0</v>
      </c>
      <c r="G81" s="19">
        <f>+'DATOS GENERALES'!G81/'DATOS GENERALES'!T81</f>
        <v>0</v>
      </c>
      <c r="H81" s="19">
        <f>+'DATOS GENERALES'!H81/'DATOS GENERALES'!T81</f>
        <v>1.7877729457019258</v>
      </c>
      <c r="I81" s="19">
        <f>+'DATOS GENERALES'!I81/'DATOS GENERALES'!T81</f>
        <v>0</v>
      </c>
      <c r="J81" s="19">
        <f>+'DATOS GENERALES'!J81/'DATOS GENERALES'!T81</f>
        <v>1</v>
      </c>
      <c r="K81" s="19">
        <f>+'DATOS GENERALES'!K81/'DATOS GENERALES'!T81</f>
        <v>0</v>
      </c>
      <c r="L81" s="19">
        <f>+'DATOS GENERALES'!L81/'DATOS GENERALES'!T81</f>
        <v>0</v>
      </c>
      <c r="M81" s="19">
        <f>+'DATOS GENERALES'!M81/'DATOS GENERALES'!T81</f>
        <v>2.5223435948361472</v>
      </c>
      <c r="N81" s="19">
        <f>+'DATOS GENERALES'!N81/'DATOS GENERALES'!T81</f>
        <v>1.4498510427010924</v>
      </c>
      <c r="O81" s="19">
        <f>+'DATOS GENERALES'!O81/'DATOS GENERALES'!T81</f>
        <v>1.6070837471036084</v>
      </c>
      <c r="P81" s="19">
        <f>+'DATOS GENERALES'!P81/'DATOS GENERALES'!T81</f>
        <v>0</v>
      </c>
      <c r="Q81" s="19">
        <f>+'DATOS GENERALES'!Q81/'DATOS GENERALES'!T81</f>
        <v>0</v>
      </c>
      <c r="R81" s="19">
        <f>+'DATOS GENERALES'!R81/'DATOS GENERALES'!T81</f>
        <v>0</v>
      </c>
      <c r="S81" s="19">
        <f>+'DATOS GENERALES'!S81/'DATOS GENERALES'!T81</f>
        <v>1.3406156901688184</v>
      </c>
      <c r="T81" s="19" t="e">
        <f>+'DATOS GENERALES'!#REF!/'DATOS GENERALES'!T81</f>
        <v>#REF!</v>
      </c>
      <c r="U81" s="19" t="e">
        <f>+'DATOS GENERALES'!#REF!/'DATOS GENERALES'!T81</f>
        <v>#REF!</v>
      </c>
    </row>
    <row r="82" spans="1:21" s="1" customFormat="1">
      <c r="A82" s="12">
        <f>+'DATOS GENERALES'!A82</f>
        <v>77</v>
      </c>
      <c r="B82" s="12" t="str">
        <f>+'DATOS GENERALES'!B82</f>
        <v>CANULA DE GUEDEL No. 80</v>
      </c>
      <c r="C82" s="12" t="str">
        <f>+'DATOS GENERALES'!C82</f>
        <v>UND</v>
      </c>
      <c r="D82" s="12">
        <f>+'DATOS GENERALES'!D82</f>
        <v>40</v>
      </c>
      <c r="E82" s="19">
        <f>+'DATOS GENERALES'!E82/'DATOS GENERALES'!T82</f>
        <v>1.3740026709584632</v>
      </c>
      <c r="F82" s="19">
        <f>+'DATOS GENERALES'!F82/'DATOS GENERALES'!T82</f>
        <v>0</v>
      </c>
      <c r="G82" s="19">
        <f>+'DATOS GENERALES'!G82/'DATOS GENERALES'!T82</f>
        <v>0</v>
      </c>
      <c r="H82" s="19">
        <f>+'DATOS GENERALES'!H82/'DATOS GENERALES'!T82</f>
        <v>0</v>
      </c>
      <c r="I82" s="19">
        <f>+'DATOS GENERALES'!I82/'DATOS GENERALES'!T82</f>
        <v>0</v>
      </c>
      <c r="J82" s="19">
        <f>+'DATOS GENERALES'!J82/'DATOS GENERALES'!T82</f>
        <v>1</v>
      </c>
      <c r="K82" s="19">
        <f>+'DATOS GENERALES'!K82/'DATOS GENERALES'!T82</f>
        <v>0</v>
      </c>
      <c r="L82" s="19">
        <f>+'DATOS GENERALES'!L82/'DATOS GENERALES'!T82</f>
        <v>0</v>
      </c>
      <c r="M82" s="19">
        <f>+'DATOS GENERALES'!M82/'DATOS GENERALES'!T82</f>
        <v>2.5223435948361472</v>
      </c>
      <c r="N82" s="19">
        <f>+'DATOS GENERALES'!N82/'DATOS GENERALES'!T82</f>
        <v>1.4498510427010924</v>
      </c>
      <c r="O82" s="19">
        <f>+'DATOS GENERALES'!O82/'DATOS GENERALES'!T82</f>
        <v>1.6070837471036084</v>
      </c>
      <c r="P82" s="19">
        <f>+'DATOS GENERALES'!P82/'DATOS GENERALES'!T82</f>
        <v>0</v>
      </c>
      <c r="Q82" s="19">
        <f>+'DATOS GENERALES'!Q82/'DATOS GENERALES'!T82</f>
        <v>0</v>
      </c>
      <c r="R82" s="19">
        <f>+'DATOS GENERALES'!R82/'DATOS GENERALES'!T82</f>
        <v>0</v>
      </c>
      <c r="S82" s="19">
        <f>+'DATOS GENERALES'!S82/'DATOS GENERALES'!T82</f>
        <v>1.3406156901688184</v>
      </c>
      <c r="T82" s="19" t="e">
        <f>+'DATOS GENERALES'!#REF!/'DATOS GENERALES'!T82</f>
        <v>#REF!</v>
      </c>
      <c r="U82" s="19" t="e">
        <f>+'DATOS GENERALES'!#REF!/'DATOS GENERALES'!T82</f>
        <v>#REF!</v>
      </c>
    </row>
    <row r="83" spans="1:21" s="1" customFormat="1">
      <c r="A83" s="12">
        <f>+'DATOS GENERALES'!A83</f>
        <v>78</v>
      </c>
      <c r="B83" s="12" t="str">
        <f>+'DATOS GENERALES'!B83</f>
        <v>CANULA DE GUEDEL No. 90</v>
      </c>
      <c r="C83" s="12" t="str">
        <f>+'DATOS GENERALES'!C83</f>
        <v>UND</v>
      </c>
      <c r="D83" s="12">
        <f>+'DATOS GENERALES'!D83</f>
        <v>80</v>
      </c>
      <c r="E83" s="19">
        <f>+'DATOS GENERALES'!E83/'DATOS GENERALES'!T83</f>
        <v>1.3740026709584632</v>
      </c>
      <c r="F83" s="19">
        <f>+'DATOS GENERALES'!F83/'DATOS GENERALES'!T83</f>
        <v>0</v>
      </c>
      <c r="G83" s="19">
        <f>+'DATOS GENERALES'!G83/'DATOS GENERALES'!T83</f>
        <v>0</v>
      </c>
      <c r="H83" s="19">
        <f>+'DATOS GENERALES'!H83/'DATOS GENERALES'!T83</f>
        <v>1.7877729457019258</v>
      </c>
      <c r="I83" s="19">
        <f>+'DATOS GENERALES'!I83/'DATOS GENERALES'!T83</f>
        <v>0</v>
      </c>
      <c r="J83" s="19">
        <f>+'DATOS GENERALES'!J83/'DATOS GENERALES'!T83</f>
        <v>1</v>
      </c>
      <c r="K83" s="19">
        <f>+'DATOS GENERALES'!K83/'DATOS GENERALES'!T83</f>
        <v>0</v>
      </c>
      <c r="L83" s="19">
        <f>+'DATOS GENERALES'!L83/'DATOS GENERALES'!T83</f>
        <v>0</v>
      </c>
      <c r="M83" s="19">
        <f>+'DATOS GENERALES'!M83/'DATOS GENERALES'!T83</f>
        <v>2.5223435948361472</v>
      </c>
      <c r="N83" s="19">
        <f>+'DATOS GENERALES'!N83/'DATOS GENERALES'!T83</f>
        <v>1.4498510427010924</v>
      </c>
      <c r="O83" s="19">
        <f>+'DATOS GENERALES'!O83/'DATOS GENERALES'!T83</f>
        <v>1.6070837471036084</v>
      </c>
      <c r="P83" s="19">
        <f>+'DATOS GENERALES'!P83/'DATOS GENERALES'!T83</f>
        <v>0</v>
      </c>
      <c r="Q83" s="19">
        <f>+'DATOS GENERALES'!Q83/'DATOS GENERALES'!T83</f>
        <v>0</v>
      </c>
      <c r="R83" s="19">
        <f>+'DATOS GENERALES'!R83/'DATOS GENERALES'!T83</f>
        <v>0</v>
      </c>
      <c r="S83" s="19">
        <f>+'DATOS GENERALES'!S83/'DATOS GENERALES'!T83</f>
        <v>1.3406156901688184</v>
      </c>
      <c r="T83" s="19" t="e">
        <f>+'DATOS GENERALES'!#REF!/'DATOS GENERALES'!T83</f>
        <v>#REF!</v>
      </c>
      <c r="U83" s="19" t="e">
        <f>+'DATOS GENERALES'!#REF!/'DATOS GENERALES'!T83</f>
        <v>#REF!</v>
      </c>
    </row>
    <row r="84" spans="1:21" s="1" customFormat="1">
      <c r="A84" s="12">
        <f>+'DATOS GENERALES'!A84</f>
        <v>79</v>
      </c>
      <c r="B84" s="12" t="str">
        <f>+'DATOS GENERALES'!B84</f>
        <v>CANULA DE OXIGENO ADULTO</v>
      </c>
      <c r="C84" s="12" t="str">
        <f>+'DATOS GENERALES'!C84</f>
        <v>UND</v>
      </c>
      <c r="D84" s="12">
        <f>+'DATOS GENERALES'!D84</f>
        <v>600</v>
      </c>
      <c r="E84" s="19">
        <f>+'DATOS GENERALES'!E84/'DATOS GENERALES'!T84</f>
        <v>3.0769230769230771</v>
      </c>
      <c r="F84" s="19">
        <f>+'DATOS GENERALES'!F84/'DATOS GENERALES'!T84</f>
        <v>0</v>
      </c>
      <c r="G84" s="19">
        <f>+'DATOS GENERALES'!G84/'DATOS GENERALES'!T84</f>
        <v>0</v>
      </c>
      <c r="H84" s="19">
        <f>+'DATOS GENERALES'!H84/'DATOS GENERALES'!T84</f>
        <v>1.5107306486616832</v>
      </c>
      <c r="I84" s="19">
        <f>+'DATOS GENERALES'!I84/'DATOS GENERALES'!T84</f>
        <v>0</v>
      </c>
      <c r="J84" s="19">
        <f>+'DATOS GENERALES'!J84/'DATOS GENERALES'!T84</f>
        <v>1.0523076923076924</v>
      </c>
      <c r="K84" s="19">
        <f>+'DATOS GENERALES'!K84/'DATOS GENERALES'!T84</f>
        <v>0</v>
      </c>
      <c r="L84" s="19">
        <f>+'DATOS GENERALES'!L84/'DATOS GENERALES'!T84</f>
        <v>0</v>
      </c>
      <c r="M84" s="19">
        <f>+'DATOS GENERALES'!M84/'DATOS GENERALES'!T84</f>
        <v>2.3552447552447555</v>
      </c>
      <c r="N84" s="19">
        <f>+'DATOS GENERALES'!N84/'DATOS GENERALES'!T84</f>
        <v>1.1468531468531469</v>
      </c>
      <c r="O84" s="19">
        <f>+'DATOS GENERALES'!O84/'DATOS GENERALES'!T84</f>
        <v>1.6587412587412589</v>
      </c>
      <c r="P84" s="19">
        <f>+'DATOS GENERALES'!P84/'DATOS GENERALES'!T84</f>
        <v>1</v>
      </c>
      <c r="Q84" s="19">
        <f>+'DATOS GENERALES'!Q84/'DATOS GENERALES'!T84</f>
        <v>0</v>
      </c>
      <c r="R84" s="19">
        <f>+'DATOS GENERALES'!R84/'DATOS GENERALES'!T84</f>
        <v>0</v>
      </c>
      <c r="S84" s="19">
        <f>+'DATOS GENERALES'!S84/'DATOS GENERALES'!T84</f>
        <v>1.1888111888111887</v>
      </c>
      <c r="T84" s="19" t="e">
        <f>+'DATOS GENERALES'!#REF!/'DATOS GENERALES'!T84</f>
        <v>#REF!</v>
      </c>
      <c r="U84" s="19" t="e">
        <f>+'DATOS GENERALES'!#REF!/'DATOS GENERALES'!T84</f>
        <v>#REF!</v>
      </c>
    </row>
    <row r="85" spans="1:21" s="1" customFormat="1">
      <c r="A85" s="12">
        <f>+'DATOS GENERALES'!A85</f>
        <v>80</v>
      </c>
      <c r="B85" s="12" t="str">
        <f>+'DATOS GENERALES'!B85</f>
        <v>CANULA DE OXIGENO NEONATAL</v>
      </c>
      <c r="C85" s="12" t="str">
        <f>+'DATOS GENERALES'!C85</f>
        <v>UND</v>
      </c>
      <c r="D85" s="12">
        <f>+'DATOS GENERALES'!D85</f>
        <v>200</v>
      </c>
      <c r="E85" s="19">
        <f>+'DATOS GENERALES'!E85/'DATOS GENERALES'!T85</f>
        <v>2.3111671394054003</v>
      </c>
      <c r="F85" s="19">
        <f>+'DATOS GENERALES'!F85/'DATOS GENERALES'!T85</f>
        <v>0</v>
      </c>
      <c r="G85" s="19">
        <f>+'DATOS GENERALES'!G85/'DATOS GENERALES'!T85</f>
        <v>0</v>
      </c>
      <c r="H85" s="19">
        <f>+'DATOS GENERALES'!H85/'DATOS GENERALES'!T85</f>
        <v>8.6904231464475785</v>
      </c>
      <c r="I85" s="19">
        <f>+'DATOS GENERALES'!I85/'DATOS GENERALES'!T85</f>
        <v>0</v>
      </c>
      <c r="J85" s="19">
        <f>+'DATOS GENERALES'!J85/'DATOS GENERALES'!T85</f>
        <v>1</v>
      </c>
      <c r="K85" s="19">
        <f>+'DATOS GENERALES'!K85/'DATOS GENERALES'!T85</f>
        <v>0</v>
      </c>
      <c r="L85" s="19">
        <f>+'DATOS GENERALES'!L85/'DATOS GENERALES'!T85</f>
        <v>0</v>
      </c>
      <c r="M85" s="19">
        <f>+'DATOS GENERALES'!M85/'DATOS GENERALES'!T85</f>
        <v>0</v>
      </c>
      <c r="N85" s="19">
        <f>+'DATOS GENERALES'!N85/'DATOS GENERALES'!T85</f>
        <v>1.3142136779073437</v>
      </c>
      <c r="O85" s="19">
        <f>+'DATOS GENERALES'!O85/'DATOS GENERALES'!T85</f>
        <v>1.0883496165563613</v>
      </c>
      <c r="P85" s="19">
        <f>+'DATOS GENERALES'!P85/'DATOS GENERALES'!T85</f>
        <v>1.1492803865952308</v>
      </c>
      <c r="Q85" s="19">
        <f>+'DATOS GENERALES'!Q85/'DATOS GENERALES'!T85</f>
        <v>0</v>
      </c>
      <c r="R85" s="19">
        <f>+'DATOS GENERALES'!R85/'DATOS GENERALES'!T85</f>
        <v>0</v>
      </c>
      <c r="S85" s="19">
        <f>+'DATOS GENERALES'!S85/'DATOS GENERALES'!T85</f>
        <v>1.1030570438071228</v>
      </c>
      <c r="T85" s="19" t="e">
        <f>+'DATOS GENERALES'!#REF!/'DATOS GENERALES'!T85</f>
        <v>#REF!</v>
      </c>
      <c r="U85" s="19" t="e">
        <f>+'DATOS GENERALES'!#REF!/'DATOS GENERALES'!T85</f>
        <v>#REF!</v>
      </c>
    </row>
    <row r="86" spans="1:21" s="1" customFormat="1">
      <c r="A86" s="12">
        <f>+'DATOS GENERALES'!A86</f>
        <v>81</v>
      </c>
      <c r="B86" s="12" t="str">
        <f>+'DATOS GENERALES'!B86</f>
        <v>CANULA DE OXIGENO PEDIATRICA</v>
      </c>
      <c r="C86" s="12" t="str">
        <f>+'DATOS GENERALES'!C86</f>
        <v>UND</v>
      </c>
      <c r="D86" s="12">
        <f>+'DATOS GENERALES'!D86</f>
        <v>600</v>
      </c>
      <c r="E86" s="19">
        <f>+'DATOS GENERALES'!E86/'DATOS GENERALES'!T86</f>
        <v>3.0769230769230771</v>
      </c>
      <c r="F86" s="19">
        <f>+'DATOS GENERALES'!F86/'DATOS GENERALES'!T86</f>
        <v>0</v>
      </c>
      <c r="G86" s="19">
        <f>+'DATOS GENERALES'!G86/'DATOS GENERALES'!T86</f>
        <v>0</v>
      </c>
      <c r="H86" s="19">
        <f>+'DATOS GENERALES'!H86/'DATOS GENERALES'!T86</f>
        <v>1.5107306486616832</v>
      </c>
      <c r="I86" s="19">
        <f>+'DATOS GENERALES'!I86/'DATOS GENERALES'!T86</f>
        <v>0</v>
      </c>
      <c r="J86" s="19">
        <f>+'DATOS GENERALES'!J86/'DATOS GENERALES'!T86</f>
        <v>1.2914685314685315</v>
      </c>
      <c r="K86" s="19">
        <f>+'DATOS GENERALES'!K86/'DATOS GENERALES'!T86</f>
        <v>0</v>
      </c>
      <c r="L86" s="19">
        <f>+'DATOS GENERALES'!L86/'DATOS GENERALES'!T86</f>
        <v>0</v>
      </c>
      <c r="M86" s="19">
        <f>+'DATOS GENERALES'!M86/'DATOS GENERALES'!T86</f>
        <v>2.3552447552447555</v>
      </c>
      <c r="N86" s="19">
        <f>+'DATOS GENERALES'!N86/'DATOS GENERALES'!T86</f>
        <v>1.1468531468531469</v>
      </c>
      <c r="O86" s="19">
        <f>+'DATOS GENERALES'!O86/'DATOS GENERALES'!T86</f>
        <v>1.4489510489510489</v>
      </c>
      <c r="P86" s="19">
        <f>+'DATOS GENERALES'!P86/'DATOS GENERALES'!T86</f>
        <v>1</v>
      </c>
      <c r="Q86" s="19">
        <f>+'DATOS GENERALES'!Q86/'DATOS GENERALES'!T86</f>
        <v>0</v>
      </c>
      <c r="R86" s="19">
        <f>+'DATOS GENERALES'!R86/'DATOS GENERALES'!T86</f>
        <v>0</v>
      </c>
      <c r="S86" s="19">
        <f>+'DATOS GENERALES'!S86/'DATOS GENERALES'!T86</f>
        <v>1.2587412587412588</v>
      </c>
      <c r="T86" s="19" t="e">
        <f>+'DATOS GENERALES'!#REF!/'DATOS GENERALES'!T86</f>
        <v>#REF!</v>
      </c>
      <c r="U86" s="19" t="e">
        <f>+'DATOS GENERALES'!#REF!/'DATOS GENERALES'!T86</f>
        <v>#REF!</v>
      </c>
    </row>
    <row r="87" spans="1:21" s="1" customFormat="1">
      <c r="A87" s="12">
        <f>+'DATOS GENERALES'!A87</f>
        <v>82</v>
      </c>
      <c r="B87" s="12" t="str">
        <f>+'DATOS GENERALES'!B87</f>
        <v xml:space="preserve">CATETER CENTRAL INSERCION PERIFERICA ADULTO  14 G X 71 CM </v>
      </c>
      <c r="C87" s="12" t="str">
        <f>+'DATOS GENERALES'!C87</f>
        <v>UND</v>
      </c>
      <c r="D87" s="12">
        <f>+'DATOS GENERALES'!D87</f>
        <v>4</v>
      </c>
      <c r="E87" s="19">
        <f>+'DATOS GENERALES'!E87/'DATOS GENERALES'!T87</f>
        <v>0</v>
      </c>
      <c r="F87" s="19">
        <f>+'DATOS GENERALES'!F87/'DATOS GENERALES'!T87</f>
        <v>0</v>
      </c>
      <c r="G87" s="19">
        <f>+'DATOS GENERALES'!G87/'DATOS GENERALES'!T87</f>
        <v>0</v>
      </c>
      <c r="H87" s="19">
        <f>+'DATOS GENERALES'!H87/'DATOS GENERALES'!T87</f>
        <v>1</v>
      </c>
      <c r="I87" s="19">
        <f>+'DATOS GENERALES'!I87/'DATOS GENERALES'!T87</f>
        <v>0</v>
      </c>
      <c r="J87" s="19">
        <f>+'DATOS GENERALES'!J87/'DATOS GENERALES'!T87</f>
        <v>0</v>
      </c>
      <c r="K87" s="19">
        <f>+'DATOS GENERALES'!K87/'DATOS GENERALES'!T87</f>
        <v>0</v>
      </c>
      <c r="L87" s="19">
        <f>+'DATOS GENERALES'!L87/'DATOS GENERALES'!T87</f>
        <v>0</v>
      </c>
      <c r="M87" s="19">
        <f>+'DATOS GENERALES'!M87/'DATOS GENERALES'!T87</f>
        <v>0</v>
      </c>
      <c r="N87" s="19">
        <f>+'DATOS GENERALES'!N87/'DATOS GENERALES'!T87</f>
        <v>0</v>
      </c>
      <c r="O87" s="19">
        <f>+'DATOS GENERALES'!O87/'DATOS GENERALES'!T87</f>
        <v>0</v>
      </c>
      <c r="P87" s="19">
        <f>+'DATOS GENERALES'!P87/'DATOS GENERALES'!T87</f>
        <v>0</v>
      </c>
      <c r="Q87" s="19">
        <f>+'DATOS GENERALES'!Q87/'DATOS GENERALES'!T87</f>
        <v>0</v>
      </c>
      <c r="R87" s="19">
        <f>+'DATOS GENERALES'!R87/'DATOS GENERALES'!T87</f>
        <v>0</v>
      </c>
      <c r="S87" s="19">
        <f>+'DATOS GENERALES'!S87/'DATOS GENERALES'!T87</f>
        <v>0</v>
      </c>
      <c r="T87" s="19" t="e">
        <f>+'DATOS GENERALES'!#REF!/'DATOS GENERALES'!T87</f>
        <v>#REF!</v>
      </c>
      <c r="U87" s="19" t="e">
        <f>+'DATOS GENERALES'!#REF!/'DATOS GENERALES'!T87</f>
        <v>#REF!</v>
      </c>
    </row>
    <row r="88" spans="1:21" s="1" customFormat="1">
      <c r="A88" s="12">
        <f>+'DATOS GENERALES'!A88</f>
        <v>83</v>
      </c>
      <c r="B88" s="12" t="str">
        <f>+'DATOS GENERALES'!B88</f>
        <v xml:space="preserve">CATETER CENTRAL INSERCION PERIFERICA PEDIATRICO 20 G X 32 CM </v>
      </c>
      <c r="C88" s="12" t="str">
        <f>+'DATOS GENERALES'!C88</f>
        <v>UND</v>
      </c>
      <c r="D88" s="12">
        <f>+'DATOS GENERALES'!D88</f>
        <v>4</v>
      </c>
      <c r="E88" s="19" t="e">
        <f>+'DATOS GENERALES'!E88/'DATOS GENERALES'!T88</f>
        <v>#DIV/0!</v>
      </c>
      <c r="F88" s="19" t="e">
        <f>+'DATOS GENERALES'!F88/'DATOS GENERALES'!T88</f>
        <v>#DIV/0!</v>
      </c>
      <c r="G88" s="19" t="e">
        <f>+'DATOS GENERALES'!G88/'DATOS GENERALES'!T88</f>
        <v>#DIV/0!</v>
      </c>
      <c r="H88" s="19" t="e">
        <f>+'DATOS GENERALES'!H88/'DATOS GENERALES'!T88</f>
        <v>#DIV/0!</v>
      </c>
      <c r="I88" s="19" t="e">
        <f>+'DATOS GENERALES'!I88/'DATOS GENERALES'!T88</f>
        <v>#DIV/0!</v>
      </c>
      <c r="J88" s="19" t="e">
        <f>+'DATOS GENERALES'!J88/'DATOS GENERALES'!T88</f>
        <v>#DIV/0!</v>
      </c>
      <c r="K88" s="19" t="e">
        <f>+'DATOS GENERALES'!K88/'DATOS GENERALES'!T88</f>
        <v>#DIV/0!</v>
      </c>
      <c r="L88" s="19" t="e">
        <f>+'DATOS GENERALES'!L88/'DATOS GENERALES'!T88</f>
        <v>#DIV/0!</v>
      </c>
      <c r="M88" s="19" t="e">
        <f>+'DATOS GENERALES'!M88/'DATOS GENERALES'!T88</f>
        <v>#DIV/0!</v>
      </c>
      <c r="N88" s="19" t="e">
        <f>+'DATOS GENERALES'!N88/'DATOS GENERALES'!T88</f>
        <v>#DIV/0!</v>
      </c>
      <c r="O88" s="19" t="e">
        <f>+'DATOS GENERALES'!O88/'DATOS GENERALES'!T88</f>
        <v>#DIV/0!</v>
      </c>
      <c r="P88" s="19" t="e">
        <f>+'DATOS GENERALES'!P88/'DATOS GENERALES'!T88</f>
        <v>#DIV/0!</v>
      </c>
      <c r="Q88" s="19" t="e">
        <f>+'DATOS GENERALES'!Q88/'DATOS GENERALES'!T88</f>
        <v>#DIV/0!</v>
      </c>
      <c r="R88" s="19" t="e">
        <f>+'DATOS GENERALES'!R88/'DATOS GENERALES'!T88</f>
        <v>#DIV/0!</v>
      </c>
      <c r="S88" s="19" t="e">
        <f>+'DATOS GENERALES'!S88/'DATOS GENERALES'!T88</f>
        <v>#DIV/0!</v>
      </c>
      <c r="T88" s="19" t="e">
        <f>+'DATOS GENERALES'!#REF!/'DATOS GENERALES'!T88</f>
        <v>#REF!</v>
      </c>
      <c r="U88" s="19" t="e">
        <f>+'DATOS GENERALES'!#REF!/'DATOS GENERALES'!T88</f>
        <v>#REF!</v>
      </c>
    </row>
    <row r="89" spans="1:21" s="1" customFormat="1">
      <c r="A89" s="12">
        <f>+'DATOS GENERALES'!A89</f>
        <v>84</v>
      </c>
      <c r="B89" s="12" t="str">
        <f>+'DATOS GENERALES'!B89</f>
        <v>CATETER EPICUTANEO 24 G (2 FR) X 30 CM NEONATAL</v>
      </c>
      <c r="C89" s="12" t="str">
        <f>+'DATOS GENERALES'!C89</f>
        <v>UND</v>
      </c>
      <c r="D89" s="12">
        <f>+'DATOS GENERALES'!D89</f>
        <v>4</v>
      </c>
      <c r="E89" s="19">
        <f>+'DATOS GENERALES'!E89/'DATOS GENERALES'!T89</f>
        <v>0</v>
      </c>
      <c r="F89" s="19">
        <f>+'DATOS GENERALES'!F89/'DATOS GENERALES'!T89</f>
        <v>0</v>
      </c>
      <c r="G89" s="19">
        <f>+'DATOS GENERALES'!G89/'DATOS GENERALES'!T89</f>
        <v>0</v>
      </c>
      <c r="H89" s="19">
        <f>+'DATOS GENERALES'!H89/'DATOS GENERALES'!T89</f>
        <v>1</v>
      </c>
      <c r="I89" s="19">
        <f>+'DATOS GENERALES'!I89/'DATOS GENERALES'!T89</f>
        <v>0</v>
      </c>
      <c r="J89" s="19">
        <f>+'DATOS GENERALES'!J89/'DATOS GENERALES'!T89</f>
        <v>0</v>
      </c>
      <c r="K89" s="19">
        <f>+'DATOS GENERALES'!K89/'DATOS GENERALES'!T89</f>
        <v>0</v>
      </c>
      <c r="L89" s="19">
        <f>+'DATOS GENERALES'!L89/'DATOS GENERALES'!T89</f>
        <v>0</v>
      </c>
      <c r="M89" s="19">
        <f>+'DATOS GENERALES'!M89/'DATOS GENERALES'!T89</f>
        <v>0</v>
      </c>
      <c r="N89" s="19">
        <f>+'DATOS GENERALES'!N89/'DATOS GENERALES'!T89</f>
        <v>1.0175065175065174</v>
      </c>
      <c r="O89" s="19">
        <f>+'DATOS GENERALES'!O89/'DATOS GENERALES'!T89</f>
        <v>1.1141636141636142</v>
      </c>
      <c r="P89" s="19">
        <f>+'DATOS GENERALES'!P89/'DATOS GENERALES'!T89</f>
        <v>0</v>
      </c>
      <c r="Q89" s="19">
        <f>+'DATOS GENERALES'!Q89/'DATOS GENERALES'!T89</f>
        <v>0</v>
      </c>
      <c r="R89" s="19">
        <f>+'DATOS GENERALES'!R89/'DATOS GENERALES'!T89</f>
        <v>0</v>
      </c>
      <c r="S89" s="19">
        <f>+'DATOS GENERALES'!S89/'DATOS GENERALES'!T89</f>
        <v>0</v>
      </c>
      <c r="T89" s="19" t="e">
        <f>+'DATOS GENERALES'!#REF!/'DATOS GENERALES'!T89</f>
        <v>#REF!</v>
      </c>
      <c r="U89" s="19" t="e">
        <f>+'DATOS GENERALES'!#REF!/'DATOS GENERALES'!T89</f>
        <v>#REF!</v>
      </c>
    </row>
    <row r="90" spans="1:21" s="1" customFormat="1">
      <c r="A90" s="12">
        <f>+'DATOS GENERALES'!A90</f>
        <v>85</v>
      </c>
      <c r="B90" s="12" t="str">
        <f>+'DATOS GENERALES'!B90</f>
        <v>CATETER INTRAVENOSO No 14 CON AGUJA CORTA RADIOPACO</v>
      </c>
      <c r="C90" s="12" t="str">
        <f>+'DATOS GENERALES'!C90</f>
        <v>UND</v>
      </c>
      <c r="D90" s="12">
        <f>+'DATOS GENERALES'!D90</f>
        <v>160</v>
      </c>
      <c r="E90" s="19">
        <f>+'DATOS GENERALES'!E90/'DATOS GENERALES'!T90</f>
        <v>1.1737089201877935</v>
      </c>
      <c r="F90" s="19">
        <f>+'DATOS GENERALES'!F90/'DATOS GENERALES'!T90</f>
        <v>0</v>
      </c>
      <c r="G90" s="19">
        <f>+'DATOS GENERALES'!G90/'DATOS GENERALES'!T90</f>
        <v>0</v>
      </c>
      <c r="H90" s="19">
        <f>+'DATOS GENERALES'!H90/'DATOS GENERALES'!T90</f>
        <v>1</v>
      </c>
      <c r="I90" s="19">
        <f>+'DATOS GENERALES'!I90/'DATOS GENERALES'!T90</f>
        <v>1.613849765258216</v>
      </c>
      <c r="J90" s="19">
        <f>+'DATOS GENERALES'!J90/'DATOS GENERALES'!T90</f>
        <v>1.0971830985915492</v>
      </c>
      <c r="K90" s="19">
        <f>+'DATOS GENERALES'!K90/'DATOS GENERALES'!T90</f>
        <v>0</v>
      </c>
      <c r="L90" s="19">
        <f>+'DATOS GENERALES'!L90/'DATOS GENERALES'!T90</f>
        <v>0</v>
      </c>
      <c r="M90" s="19">
        <f>+'DATOS GENERALES'!M90/'DATOS GENERALES'!T90</f>
        <v>0</v>
      </c>
      <c r="N90" s="19">
        <f>+'DATOS GENERALES'!N90/'DATOS GENERALES'!T90</f>
        <v>1.1009389671361502</v>
      </c>
      <c r="O90" s="19">
        <f>+'DATOS GENERALES'!O90/'DATOS GENERALES'!T90</f>
        <v>1.3414084507042254</v>
      </c>
      <c r="P90" s="19">
        <f>+'DATOS GENERALES'!P90/'DATOS GENERALES'!T90</f>
        <v>0</v>
      </c>
      <c r="Q90" s="19">
        <f>+'DATOS GENERALES'!Q90/'DATOS GENERALES'!T90</f>
        <v>0</v>
      </c>
      <c r="R90" s="19">
        <f>+'DATOS GENERALES'!R90/'DATOS GENERALES'!T90</f>
        <v>0</v>
      </c>
      <c r="S90" s="19">
        <f>+'DATOS GENERALES'!S90/'DATOS GENERALES'!T90</f>
        <v>3.051643192488263</v>
      </c>
      <c r="T90" s="19" t="e">
        <f>+'DATOS GENERALES'!#REF!/'DATOS GENERALES'!T90</f>
        <v>#REF!</v>
      </c>
      <c r="U90" s="19" t="e">
        <f>+'DATOS GENERALES'!#REF!/'DATOS GENERALES'!T90</f>
        <v>#REF!</v>
      </c>
    </row>
    <row r="91" spans="1:21" s="1" customFormat="1">
      <c r="A91" s="12">
        <f>+'DATOS GENERALES'!A91</f>
        <v>86</v>
      </c>
      <c r="B91" s="12" t="str">
        <f>+'DATOS GENERALES'!B91</f>
        <v>CATETER INTRAVENOSO No 16  (1.16 IN) CON AGUJA CORTA DE SEGURIDAD RADIOPACO</v>
      </c>
      <c r="C91" s="12" t="str">
        <f>+'DATOS GENERALES'!C91</f>
        <v>UND</v>
      </c>
      <c r="D91" s="12">
        <f>+'DATOS GENERALES'!D91</f>
        <v>800</v>
      </c>
      <c r="E91" s="19">
        <f>+'DATOS GENERALES'!E91/'DATOS GENERALES'!T91</f>
        <v>1.1093333333333333</v>
      </c>
      <c r="F91" s="19">
        <f>+'DATOS GENERALES'!F91/'DATOS GENERALES'!T91</f>
        <v>0</v>
      </c>
      <c r="G91" s="19">
        <f>+'DATOS GENERALES'!G91/'DATOS GENERALES'!T91</f>
        <v>0</v>
      </c>
      <c r="H91" s="19">
        <f>+'DATOS GENERALES'!H91/'DATOS GENERALES'!T91</f>
        <v>1.5413333333333334</v>
      </c>
      <c r="I91" s="19">
        <f>+'DATOS GENERALES'!I91/'DATOS GENERALES'!T91</f>
        <v>1.7306666666666666</v>
      </c>
      <c r="J91" s="19">
        <f>+'DATOS GENERALES'!J91/'DATOS GENERALES'!T91</f>
        <v>1.4784000000000002</v>
      </c>
      <c r="K91" s="19">
        <f>+'DATOS GENERALES'!K91/'DATOS GENERALES'!T91</f>
        <v>0</v>
      </c>
      <c r="L91" s="19">
        <f>+'DATOS GENERALES'!L91/'DATOS GENERALES'!T91</f>
        <v>0</v>
      </c>
      <c r="M91" s="19">
        <f>+'DATOS GENERALES'!M91/'DATOS GENERALES'!T91</f>
        <v>1.0853333333333333</v>
      </c>
      <c r="N91" s="19">
        <f>+'DATOS GENERALES'!N91/'DATOS GENERALES'!T91</f>
        <v>1</v>
      </c>
      <c r="O91" s="19">
        <f>+'DATOS GENERALES'!O91/'DATOS GENERALES'!T91</f>
        <v>1.2666933333333332</v>
      </c>
      <c r="P91" s="19">
        <f>+'DATOS GENERALES'!P91/'DATOS GENERALES'!T91</f>
        <v>0</v>
      </c>
      <c r="Q91" s="19">
        <f>+'DATOS GENERALES'!Q91/'DATOS GENERALES'!T91</f>
        <v>0</v>
      </c>
      <c r="R91" s="19">
        <f>+'DATOS GENERALES'!R91/'DATOS GENERALES'!T91</f>
        <v>0</v>
      </c>
      <c r="S91" s="19">
        <f>+'DATOS GENERALES'!S91/'DATOS GENERALES'!T91</f>
        <v>1.5933333333333333</v>
      </c>
      <c r="T91" s="19" t="e">
        <f>+'DATOS GENERALES'!#REF!/'DATOS GENERALES'!T91</f>
        <v>#REF!</v>
      </c>
      <c r="U91" s="19" t="e">
        <f>+'DATOS GENERALES'!#REF!/'DATOS GENERALES'!T91</f>
        <v>#REF!</v>
      </c>
    </row>
    <row r="92" spans="1:21" s="1" customFormat="1">
      <c r="A92" s="12">
        <f>+'DATOS GENERALES'!A92</f>
        <v>87</v>
      </c>
      <c r="B92" s="12" t="str">
        <f>+'DATOS GENERALES'!B92</f>
        <v>CATETER INTRAVENOSO No 16 ( 1,16 IN) AGUJA CORTA   RADIOPACO</v>
      </c>
      <c r="C92" s="12" t="str">
        <f>+'DATOS GENERALES'!C92</f>
        <v>UND</v>
      </c>
      <c r="D92" s="12">
        <f>+'DATOS GENERALES'!D92</f>
        <v>800</v>
      </c>
      <c r="E92" s="19">
        <f>+'DATOS GENERALES'!E92/'DATOS GENERALES'!T92</f>
        <v>1.1737089201877935</v>
      </c>
      <c r="F92" s="19">
        <f>+'DATOS GENERALES'!F92/'DATOS GENERALES'!T92</f>
        <v>0</v>
      </c>
      <c r="G92" s="19">
        <f>+'DATOS GENERALES'!G92/'DATOS GENERALES'!T92</f>
        <v>0</v>
      </c>
      <c r="H92" s="19">
        <f>+'DATOS GENERALES'!H92/'DATOS GENERALES'!T92</f>
        <v>1</v>
      </c>
      <c r="I92" s="19">
        <f>+'DATOS GENERALES'!I92/'DATOS GENERALES'!T92</f>
        <v>1.613849765258216</v>
      </c>
      <c r="J92" s="19">
        <f>+'DATOS GENERALES'!J92/'DATOS GENERALES'!T92</f>
        <v>1.0971830985915492</v>
      </c>
      <c r="K92" s="19">
        <f>+'DATOS GENERALES'!K92/'DATOS GENERALES'!T92</f>
        <v>0</v>
      </c>
      <c r="L92" s="19">
        <f>+'DATOS GENERALES'!L92/'DATOS GENERALES'!T92</f>
        <v>0</v>
      </c>
      <c r="M92" s="19">
        <f>+'DATOS GENERALES'!M92/'DATOS GENERALES'!T92</f>
        <v>0</v>
      </c>
      <c r="N92" s="19">
        <f>+'DATOS GENERALES'!N92/'DATOS GENERALES'!T92</f>
        <v>1.1009389671361502</v>
      </c>
      <c r="O92" s="19">
        <f>+'DATOS GENERALES'!O92/'DATOS GENERALES'!T92</f>
        <v>1.3414084507042254</v>
      </c>
      <c r="P92" s="19">
        <f>+'DATOS GENERALES'!P92/'DATOS GENERALES'!T92</f>
        <v>0</v>
      </c>
      <c r="Q92" s="19">
        <f>+'DATOS GENERALES'!Q92/'DATOS GENERALES'!T92</f>
        <v>0</v>
      </c>
      <c r="R92" s="19">
        <f>+'DATOS GENERALES'!R92/'DATOS GENERALES'!T92</f>
        <v>0</v>
      </c>
      <c r="S92" s="19">
        <f>+'DATOS GENERALES'!S92/'DATOS GENERALES'!T92</f>
        <v>2.846244131455399</v>
      </c>
      <c r="T92" s="19" t="e">
        <f>+'DATOS GENERALES'!#REF!/'DATOS GENERALES'!T92</f>
        <v>#REF!</v>
      </c>
      <c r="U92" s="19" t="e">
        <f>+'DATOS GENERALES'!#REF!/'DATOS GENERALES'!T92</f>
        <v>#REF!</v>
      </c>
    </row>
    <row r="93" spans="1:21" s="1" customFormat="1">
      <c r="A93" s="12">
        <f>+'DATOS GENERALES'!A93</f>
        <v>88</v>
      </c>
      <c r="B93" s="12" t="str">
        <f>+'DATOS GENERALES'!B93</f>
        <v>CATETER INTRAVENOSO No 18 CON AGUJA CORTA  RADIOPACO</v>
      </c>
      <c r="C93" s="12" t="str">
        <f>+'DATOS GENERALES'!C93</f>
        <v>UND</v>
      </c>
      <c r="D93" s="12">
        <f>+'DATOS GENERALES'!D93</f>
        <v>3200</v>
      </c>
      <c r="E93" s="19">
        <f>+'DATOS GENERALES'!E93/'DATOS GENERALES'!T93</f>
        <v>1.1737089201877935</v>
      </c>
      <c r="F93" s="19">
        <f>+'DATOS GENERALES'!F93/'DATOS GENERALES'!T93</f>
        <v>0</v>
      </c>
      <c r="G93" s="19">
        <f>+'DATOS GENERALES'!G93/'DATOS GENERALES'!T93</f>
        <v>0</v>
      </c>
      <c r="H93" s="19">
        <f>+'DATOS GENERALES'!H93/'DATOS GENERALES'!T93</f>
        <v>1</v>
      </c>
      <c r="I93" s="19">
        <f>+'DATOS GENERALES'!I93/'DATOS GENERALES'!T93</f>
        <v>1.613849765258216</v>
      </c>
      <c r="J93" s="19">
        <f>+'DATOS GENERALES'!J93/'DATOS GENERALES'!T93</f>
        <v>1.0779342723004697</v>
      </c>
      <c r="K93" s="19">
        <f>+'DATOS GENERALES'!K93/'DATOS GENERALES'!T93</f>
        <v>0</v>
      </c>
      <c r="L93" s="19">
        <f>+'DATOS GENERALES'!L93/'DATOS GENERALES'!T93</f>
        <v>0</v>
      </c>
      <c r="M93" s="19">
        <f>+'DATOS GENERALES'!M93/'DATOS GENERALES'!T93</f>
        <v>1.1267605633802817</v>
      </c>
      <c r="N93" s="19">
        <f>+'DATOS GENERALES'!N93/'DATOS GENERALES'!T93</f>
        <v>1.1009389671361502</v>
      </c>
      <c r="O93" s="19">
        <f>+'DATOS GENERALES'!O93/'DATOS GENERALES'!T93</f>
        <v>2.9343427230046948</v>
      </c>
      <c r="P93" s="19">
        <f>+'DATOS GENERALES'!P93/'DATOS GENERALES'!T93</f>
        <v>0</v>
      </c>
      <c r="Q93" s="19">
        <f>+'DATOS GENERALES'!Q93/'DATOS GENERALES'!T93</f>
        <v>0</v>
      </c>
      <c r="R93" s="19">
        <f>+'DATOS GENERALES'!R93/'DATOS GENERALES'!T93</f>
        <v>0</v>
      </c>
      <c r="S93" s="19">
        <f>+'DATOS GENERALES'!S93/'DATOS GENERALES'!T93</f>
        <v>2.1690140845070425</v>
      </c>
      <c r="T93" s="19" t="e">
        <f>+'DATOS GENERALES'!#REF!/'DATOS GENERALES'!T93</f>
        <v>#REF!</v>
      </c>
      <c r="U93" s="19" t="e">
        <f>+'DATOS GENERALES'!#REF!/'DATOS GENERALES'!T93</f>
        <v>#REF!</v>
      </c>
    </row>
    <row r="94" spans="1:21" s="1" customFormat="1">
      <c r="A94" s="12">
        <f>+'DATOS GENERALES'!A94</f>
        <v>89</v>
      </c>
      <c r="B94" s="12" t="str">
        <f>+'DATOS GENERALES'!B94</f>
        <v xml:space="preserve">CATETER INTRAVENOSO No 18 CON AGUJA CORTA DE SEGURIDAD </v>
      </c>
      <c r="C94" s="12" t="str">
        <f>+'DATOS GENERALES'!C94</f>
        <v>UND</v>
      </c>
      <c r="D94" s="12">
        <f>+'DATOS GENERALES'!D94</f>
        <v>4000</v>
      </c>
      <c r="E94" s="19">
        <f>+'DATOS GENERALES'!E94/'DATOS GENERALES'!T94</f>
        <v>1.0221130221130221</v>
      </c>
      <c r="F94" s="19">
        <f>+'DATOS GENERALES'!F94/'DATOS GENERALES'!T94</f>
        <v>0</v>
      </c>
      <c r="G94" s="19">
        <f>+'DATOS GENERALES'!G94/'DATOS GENERALES'!T94</f>
        <v>0</v>
      </c>
      <c r="H94" s="19">
        <f>+'DATOS GENERALES'!H94/'DATOS GENERALES'!T94</f>
        <v>1.5712530712530712</v>
      </c>
      <c r="I94" s="19">
        <f>+'DATOS GENERALES'!I94/'DATOS GENERALES'!T94</f>
        <v>1.5945945945945945</v>
      </c>
      <c r="J94" s="19">
        <f>+'DATOS GENERALES'!J94/'DATOS GENERALES'!T94</f>
        <v>1.3621621621621625</v>
      </c>
      <c r="K94" s="19">
        <f>+'DATOS GENERALES'!K94/'DATOS GENERALES'!T94</f>
        <v>0</v>
      </c>
      <c r="L94" s="19">
        <f>+'DATOS GENERALES'!L94/'DATOS GENERALES'!T94</f>
        <v>0</v>
      </c>
      <c r="M94" s="19">
        <f>+'DATOS GENERALES'!M94/'DATOS GENERALES'!T94</f>
        <v>1</v>
      </c>
      <c r="N94" s="19">
        <f>+'DATOS GENERALES'!N94/'DATOS GENERALES'!T94</f>
        <v>1.0294840294840295</v>
      </c>
      <c r="O94" s="19">
        <f>+'DATOS GENERALES'!O94/'DATOS GENERALES'!T94</f>
        <v>0</v>
      </c>
      <c r="P94" s="19">
        <f>+'DATOS GENERALES'!P94/'DATOS GENERALES'!T94</f>
        <v>0</v>
      </c>
      <c r="Q94" s="19">
        <f>+'DATOS GENERALES'!Q94/'DATOS GENERALES'!T94</f>
        <v>2.36977886977887</v>
      </c>
      <c r="R94" s="19">
        <f>+'DATOS GENERALES'!R94/'DATOS GENERALES'!T94</f>
        <v>0</v>
      </c>
      <c r="S94" s="19">
        <f>+'DATOS GENERALES'!S94/'DATOS GENERALES'!T94</f>
        <v>1.468058968058968</v>
      </c>
      <c r="T94" s="19" t="e">
        <f>+'DATOS GENERALES'!#REF!/'DATOS GENERALES'!T94</f>
        <v>#REF!</v>
      </c>
      <c r="U94" s="19" t="e">
        <f>+'DATOS GENERALES'!#REF!/'DATOS GENERALES'!T94</f>
        <v>#REF!</v>
      </c>
    </row>
    <row r="95" spans="1:21" s="1" customFormat="1">
      <c r="A95" s="12">
        <f>+'DATOS GENERALES'!A95</f>
        <v>90</v>
      </c>
      <c r="B95" s="12" t="str">
        <f>+'DATOS GENERALES'!B95</f>
        <v>CATETER INTRAVENOSO No 20 CON AGUJA CORTA  DE SEGURIDAD</v>
      </c>
      <c r="C95" s="12" t="str">
        <f>+'DATOS GENERALES'!C95</f>
        <v>UND</v>
      </c>
      <c r="D95" s="12">
        <f>+'DATOS GENERALES'!D95</f>
        <v>200</v>
      </c>
      <c r="E95" s="19">
        <f>+'DATOS GENERALES'!E95/'DATOS GENERALES'!T95</f>
        <v>1.0221130221130221</v>
      </c>
      <c r="F95" s="19">
        <f>+'DATOS GENERALES'!F95/'DATOS GENERALES'!T95</f>
        <v>0</v>
      </c>
      <c r="G95" s="19">
        <f>+'DATOS GENERALES'!G95/'DATOS GENERALES'!T95</f>
        <v>0</v>
      </c>
      <c r="H95" s="19">
        <f>+'DATOS GENERALES'!H95/'DATOS GENERALES'!T95</f>
        <v>1.4201474201474202</v>
      </c>
      <c r="I95" s="19">
        <f>+'DATOS GENERALES'!I95/'DATOS GENERALES'!T95</f>
        <v>1.5945945945945945</v>
      </c>
      <c r="J95" s="19">
        <f>+'DATOS GENERALES'!J95/'DATOS GENERALES'!T95</f>
        <v>1.3864864864864863</v>
      </c>
      <c r="K95" s="19">
        <f>+'DATOS GENERALES'!K95/'DATOS GENERALES'!T95</f>
        <v>0</v>
      </c>
      <c r="L95" s="19">
        <f>+'DATOS GENERALES'!L95/'DATOS GENERALES'!T95</f>
        <v>0</v>
      </c>
      <c r="M95" s="19">
        <f>+'DATOS GENERALES'!M95/'DATOS GENERALES'!T95</f>
        <v>1</v>
      </c>
      <c r="N95" s="19">
        <f>+'DATOS GENERALES'!N95/'DATOS GENERALES'!T95</f>
        <v>1.0294840294840295</v>
      </c>
      <c r="O95" s="19">
        <f>+'DATOS GENERALES'!O95/'DATOS GENERALES'!T95</f>
        <v>1.1671007371007371</v>
      </c>
      <c r="P95" s="19">
        <f>+'DATOS GENERALES'!P95/'DATOS GENERALES'!T95</f>
        <v>0</v>
      </c>
      <c r="Q95" s="19">
        <f>+'DATOS GENERALES'!Q95/'DATOS GENERALES'!T95</f>
        <v>2.36977886977887</v>
      </c>
      <c r="R95" s="19">
        <f>+'DATOS GENERALES'!R95/'DATOS GENERALES'!T95</f>
        <v>0</v>
      </c>
      <c r="S95" s="19">
        <f>+'DATOS GENERALES'!S95/'DATOS GENERALES'!T95</f>
        <v>1.468058968058968</v>
      </c>
      <c r="T95" s="19" t="e">
        <f>+'DATOS GENERALES'!#REF!/'DATOS GENERALES'!T95</f>
        <v>#REF!</v>
      </c>
      <c r="U95" s="19" t="e">
        <f>+'DATOS GENERALES'!#REF!/'DATOS GENERALES'!T95</f>
        <v>#REF!</v>
      </c>
    </row>
    <row r="96" spans="1:21" s="1" customFormat="1">
      <c r="A96" s="12">
        <f>+'DATOS GENERALES'!A96</f>
        <v>91</v>
      </c>
      <c r="B96" s="12" t="str">
        <f>+'DATOS GENERALES'!B96</f>
        <v>CATETER INTRAVENOSO No 20 CON AGUJA CORTA  RADIOPACO</v>
      </c>
      <c r="C96" s="12" t="str">
        <f>+'DATOS GENERALES'!C96</f>
        <v>UND</v>
      </c>
      <c r="D96" s="12">
        <f>+'DATOS GENERALES'!D96</f>
        <v>1200</v>
      </c>
      <c r="E96" s="19">
        <f>+'DATOS GENERALES'!E96/'DATOS GENERALES'!T96</f>
        <v>1.2106537530266344</v>
      </c>
      <c r="F96" s="19">
        <f>+'DATOS GENERALES'!F96/'DATOS GENERALES'!T96</f>
        <v>0</v>
      </c>
      <c r="G96" s="19">
        <f>+'DATOS GENERALES'!G96/'DATOS GENERALES'!T96</f>
        <v>0</v>
      </c>
      <c r="H96" s="19">
        <f>+'DATOS GENERALES'!H96/'DATOS GENERALES'!T96</f>
        <v>1.0314769975786926</v>
      </c>
      <c r="I96" s="19">
        <f>+'DATOS GENERALES'!I96/'DATOS GENERALES'!T96</f>
        <v>1.6646489104116222</v>
      </c>
      <c r="J96" s="19">
        <f>+'DATOS GENERALES'!J96/'DATOS GENERALES'!T96</f>
        <v>1.111864406779661</v>
      </c>
      <c r="K96" s="19">
        <f>+'DATOS GENERALES'!K96/'DATOS GENERALES'!T96</f>
        <v>0</v>
      </c>
      <c r="L96" s="19">
        <f>+'DATOS GENERALES'!L96/'DATOS GENERALES'!T96</f>
        <v>0</v>
      </c>
      <c r="M96" s="19">
        <f>+'DATOS GENERALES'!M96/'DATOS GENERALES'!T96</f>
        <v>1.1464891041162228</v>
      </c>
      <c r="N96" s="19">
        <f>+'DATOS GENERALES'!N96/'DATOS GENERALES'!T96</f>
        <v>1</v>
      </c>
      <c r="O96" s="19">
        <f>+'DATOS GENERALES'!O96/'DATOS GENERALES'!T96</f>
        <v>1.0723244552058111</v>
      </c>
      <c r="P96" s="19">
        <f>+'DATOS GENERALES'!P96/'DATOS GENERALES'!T96</f>
        <v>0</v>
      </c>
      <c r="Q96" s="19">
        <f>+'DATOS GENERALES'!Q96/'DATOS GENERALES'!T96</f>
        <v>0</v>
      </c>
      <c r="R96" s="19">
        <f>+'DATOS GENERALES'!R96/'DATOS GENERALES'!T96</f>
        <v>0</v>
      </c>
      <c r="S96" s="19">
        <f>+'DATOS GENERALES'!S96/'DATOS GENERALES'!T96</f>
        <v>2.2372881355932202</v>
      </c>
      <c r="T96" s="19" t="e">
        <f>+'DATOS GENERALES'!#REF!/'DATOS GENERALES'!T96</f>
        <v>#REF!</v>
      </c>
      <c r="U96" s="19" t="e">
        <f>+'DATOS GENERALES'!#REF!/'DATOS GENERALES'!T96</f>
        <v>#REF!</v>
      </c>
    </row>
    <row r="97" spans="1:21" s="1" customFormat="1">
      <c r="A97" s="12">
        <f>+'DATOS GENERALES'!A97</f>
        <v>92</v>
      </c>
      <c r="B97" s="12" t="str">
        <f>+'DATOS GENERALES'!B97</f>
        <v>CATETER INTRAVENOSO No 22 CON AGUJA CORTA  DE SEGURIDAD</v>
      </c>
      <c r="C97" s="12" t="str">
        <f>+'DATOS GENERALES'!C97</f>
        <v>UND</v>
      </c>
      <c r="D97" s="12">
        <f>+'DATOS GENERALES'!D97</f>
        <v>400</v>
      </c>
      <c r="E97" s="19">
        <f>+'DATOS GENERALES'!E97/'DATOS GENERALES'!T97</f>
        <v>1.0221130221130221</v>
      </c>
      <c r="F97" s="19">
        <f>+'DATOS GENERALES'!F97/'DATOS GENERALES'!T97</f>
        <v>0</v>
      </c>
      <c r="G97" s="19">
        <f>+'DATOS GENERALES'!G97/'DATOS GENERALES'!T97</f>
        <v>0</v>
      </c>
      <c r="H97" s="19">
        <f>+'DATOS GENERALES'!H97/'DATOS GENERALES'!T97</f>
        <v>1.4201474201474202</v>
      </c>
      <c r="I97" s="19">
        <f>+'DATOS GENERALES'!I97/'DATOS GENERALES'!T97</f>
        <v>1.5945945945945945</v>
      </c>
      <c r="J97" s="19">
        <f>+'DATOS GENERALES'!J97/'DATOS GENERALES'!T97</f>
        <v>1.3864864864864863</v>
      </c>
      <c r="K97" s="19">
        <f>+'DATOS GENERALES'!K97/'DATOS GENERALES'!T97</f>
        <v>0</v>
      </c>
      <c r="L97" s="19">
        <f>+'DATOS GENERALES'!L97/'DATOS GENERALES'!T97</f>
        <v>0</v>
      </c>
      <c r="M97" s="19">
        <f>+'DATOS GENERALES'!M97/'DATOS GENERALES'!T97</f>
        <v>1</v>
      </c>
      <c r="N97" s="19">
        <f>+'DATOS GENERALES'!N97/'DATOS GENERALES'!T97</f>
        <v>1.0294840294840295</v>
      </c>
      <c r="O97" s="19">
        <f>+'DATOS GENERALES'!O97/'DATOS GENERALES'!T97</f>
        <v>1.1670761670761671</v>
      </c>
      <c r="P97" s="19">
        <f>+'DATOS GENERALES'!P97/'DATOS GENERALES'!T97</f>
        <v>0</v>
      </c>
      <c r="Q97" s="19">
        <f>+'DATOS GENERALES'!Q97/'DATOS GENERALES'!T97</f>
        <v>2.36977886977887</v>
      </c>
      <c r="R97" s="19">
        <f>+'DATOS GENERALES'!R97/'DATOS GENERALES'!T97</f>
        <v>0</v>
      </c>
      <c r="S97" s="19">
        <f>+'DATOS GENERALES'!S97/'DATOS GENERALES'!T97</f>
        <v>1.468058968058968</v>
      </c>
      <c r="T97" s="19" t="e">
        <f>+'DATOS GENERALES'!#REF!/'DATOS GENERALES'!T97</f>
        <v>#REF!</v>
      </c>
      <c r="U97" s="19" t="e">
        <f>+'DATOS GENERALES'!#REF!/'DATOS GENERALES'!T97</f>
        <v>#REF!</v>
      </c>
    </row>
    <row r="98" spans="1:21" s="1" customFormat="1">
      <c r="A98" s="12">
        <f>+'DATOS GENERALES'!A98</f>
        <v>93</v>
      </c>
      <c r="B98" s="12" t="str">
        <f>+'DATOS GENERALES'!B98</f>
        <v>CATETER INTRAVENOSO No 22 CON AGUJA CORTA  RADIOPACO</v>
      </c>
      <c r="C98" s="12" t="str">
        <f>+'DATOS GENERALES'!C98</f>
        <v>UND</v>
      </c>
      <c r="D98" s="12">
        <f>+'DATOS GENERALES'!D98</f>
        <v>800</v>
      </c>
      <c r="E98" s="19">
        <f>+'DATOS GENERALES'!E98/'DATOS GENERALES'!T98</f>
        <v>1.2106537530266344</v>
      </c>
      <c r="F98" s="19">
        <f>+'DATOS GENERALES'!F98/'DATOS GENERALES'!T98</f>
        <v>0</v>
      </c>
      <c r="G98" s="19">
        <f>+'DATOS GENERALES'!G98/'DATOS GENERALES'!T98</f>
        <v>0</v>
      </c>
      <c r="H98" s="19">
        <f>+'DATOS GENERALES'!H98/'DATOS GENERALES'!T98</f>
        <v>1.0314769975786926</v>
      </c>
      <c r="I98" s="19">
        <f>+'DATOS GENERALES'!I98/'DATOS GENERALES'!T98</f>
        <v>1.6646489104116222</v>
      </c>
      <c r="J98" s="19">
        <f>+'DATOS GENERALES'!J98/'DATOS GENERALES'!T98</f>
        <v>1.1317191283292978</v>
      </c>
      <c r="K98" s="19">
        <f>+'DATOS GENERALES'!K98/'DATOS GENERALES'!T98</f>
        <v>0</v>
      </c>
      <c r="L98" s="19">
        <f>+'DATOS GENERALES'!L98/'DATOS GENERALES'!T98</f>
        <v>0</v>
      </c>
      <c r="M98" s="19">
        <f>+'DATOS GENERALES'!M98/'DATOS GENERALES'!T98</f>
        <v>1.1464891041162228</v>
      </c>
      <c r="N98" s="19">
        <f>+'DATOS GENERALES'!N98/'DATOS GENERALES'!T98</f>
        <v>1</v>
      </c>
      <c r="O98" s="19">
        <f>+'DATOS GENERALES'!O98/'DATOS GENERALES'!T98</f>
        <v>1.8680387409200969</v>
      </c>
      <c r="P98" s="19">
        <f>+'DATOS GENERALES'!P98/'DATOS GENERALES'!T98</f>
        <v>0</v>
      </c>
      <c r="Q98" s="19">
        <f>+'DATOS GENERALES'!Q98/'DATOS GENERALES'!T98</f>
        <v>0</v>
      </c>
      <c r="R98" s="19">
        <f>+'DATOS GENERALES'!R98/'DATOS GENERALES'!T98</f>
        <v>0</v>
      </c>
      <c r="S98" s="19">
        <f>+'DATOS GENERALES'!S98/'DATOS GENERALES'!T98</f>
        <v>2.2372881355932202</v>
      </c>
      <c r="T98" s="19" t="e">
        <f>+'DATOS GENERALES'!#REF!/'DATOS GENERALES'!T98</f>
        <v>#REF!</v>
      </c>
      <c r="U98" s="19" t="e">
        <f>+'DATOS GENERALES'!#REF!/'DATOS GENERALES'!T98</f>
        <v>#REF!</v>
      </c>
    </row>
    <row r="99" spans="1:21" s="1" customFormat="1">
      <c r="A99" s="12">
        <f>+'DATOS GENERALES'!A99</f>
        <v>94</v>
      </c>
      <c r="B99" s="12" t="str">
        <f>+'DATOS GENERALES'!B99</f>
        <v>CATETER INTRAVENOSO No 24 CON AGUJA CORTA  DE SEGURIDAD</v>
      </c>
      <c r="C99" s="12" t="str">
        <f>+'DATOS GENERALES'!C99</f>
        <v>UND</v>
      </c>
      <c r="D99" s="12">
        <f>+'DATOS GENERALES'!D99</f>
        <v>400</v>
      </c>
      <c r="E99" s="19">
        <f>+'DATOS GENERALES'!E99/'DATOS GENERALES'!T99</f>
        <v>1.0239557739557739</v>
      </c>
      <c r="F99" s="19">
        <f>+'DATOS GENERALES'!F99/'DATOS GENERALES'!T99</f>
        <v>0</v>
      </c>
      <c r="G99" s="19">
        <f>+'DATOS GENERALES'!G99/'DATOS GENERALES'!T99</f>
        <v>0</v>
      </c>
      <c r="H99" s="19">
        <f>+'DATOS GENERALES'!H99/'DATOS GENERALES'!T99</f>
        <v>1.4201474201474202</v>
      </c>
      <c r="I99" s="19">
        <f>+'DATOS GENERALES'!I99/'DATOS GENERALES'!T99</f>
        <v>1.5945945945945945</v>
      </c>
      <c r="J99" s="19">
        <f>+'DATOS GENERALES'!J99/'DATOS GENERALES'!T99</f>
        <v>1.3864864864864863</v>
      </c>
      <c r="K99" s="19">
        <f>+'DATOS GENERALES'!K99/'DATOS GENERALES'!T99</f>
        <v>0</v>
      </c>
      <c r="L99" s="19">
        <f>+'DATOS GENERALES'!L99/'DATOS GENERALES'!T99</f>
        <v>0</v>
      </c>
      <c r="M99" s="19">
        <f>+'DATOS GENERALES'!M99/'DATOS GENERALES'!T99</f>
        <v>1</v>
      </c>
      <c r="N99" s="19">
        <f>+'DATOS GENERALES'!N99/'DATOS GENERALES'!T99</f>
        <v>1.0294840294840295</v>
      </c>
      <c r="O99" s="19">
        <f>+'DATOS GENERALES'!O99/'DATOS GENERALES'!T99</f>
        <v>1.1671007371007371</v>
      </c>
      <c r="P99" s="19">
        <f>+'DATOS GENERALES'!P99/'DATOS GENERALES'!T99</f>
        <v>0</v>
      </c>
      <c r="Q99" s="19">
        <f>+'DATOS GENERALES'!Q99/'DATOS GENERALES'!T99</f>
        <v>2.36977886977887</v>
      </c>
      <c r="R99" s="19">
        <f>+'DATOS GENERALES'!R99/'DATOS GENERALES'!T99</f>
        <v>0</v>
      </c>
      <c r="S99" s="19">
        <f>+'DATOS GENERALES'!S99/'DATOS GENERALES'!T99</f>
        <v>1.468058968058968</v>
      </c>
      <c r="T99" s="19" t="e">
        <f>+'DATOS GENERALES'!#REF!/'DATOS GENERALES'!T99</f>
        <v>#REF!</v>
      </c>
      <c r="U99" s="19" t="e">
        <f>+'DATOS GENERALES'!#REF!/'DATOS GENERALES'!T99</f>
        <v>#REF!</v>
      </c>
    </row>
    <row r="100" spans="1:21" s="1" customFormat="1">
      <c r="A100" s="12">
        <f>+'DATOS GENERALES'!A100</f>
        <v>95</v>
      </c>
      <c r="B100" s="12" t="str">
        <f>+'DATOS GENERALES'!B100</f>
        <v>CATETER INTRAVENOSO No 24 CON AGUJA CORTA  RADIOPACO</v>
      </c>
      <c r="C100" s="12" t="str">
        <f>+'DATOS GENERALES'!C100</f>
        <v>UND</v>
      </c>
      <c r="D100" s="12">
        <f>+'DATOS GENERALES'!D100</f>
        <v>800</v>
      </c>
      <c r="E100" s="19">
        <f>+'DATOS GENERALES'!E100/'DATOS GENERALES'!T100</f>
        <v>1.2106537530266344</v>
      </c>
      <c r="F100" s="19">
        <f>+'DATOS GENERALES'!F100/'DATOS GENERALES'!T100</f>
        <v>0</v>
      </c>
      <c r="G100" s="19">
        <f>+'DATOS GENERALES'!G100/'DATOS GENERALES'!T100</f>
        <v>0</v>
      </c>
      <c r="H100" s="19">
        <f>+'DATOS GENERALES'!H100/'DATOS GENERALES'!T100</f>
        <v>1.0314769975786926</v>
      </c>
      <c r="I100" s="19">
        <f>+'DATOS GENERALES'!I100/'DATOS GENERALES'!T100</f>
        <v>1.6646489104116222</v>
      </c>
      <c r="J100" s="19">
        <f>+'DATOS GENERALES'!J100/'DATOS GENERALES'!T100</f>
        <v>1.1317191283292978</v>
      </c>
      <c r="K100" s="19">
        <f>+'DATOS GENERALES'!K100/'DATOS GENERALES'!T100</f>
        <v>0</v>
      </c>
      <c r="L100" s="19">
        <f>+'DATOS GENERALES'!L100/'DATOS GENERALES'!T100</f>
        <v>0</v>
      </c>
      <c r="M100" s="19">
        <f>+'DATOS GENERALES'!M100/'DATOS GENERALES'!T100</f>
        <v>1.1464891041162228</v>
      </c>
      <c r="N100" s="19">
        <f>+'DATOS GENERALES'!N100/'DATOS GENERALES'!T100</f>
        <v>1</v>
      </c>
      <c r="O100" s="19">
        <f>+'DATOS GENERALES'!O100/'DATOS GENERALES'!T100</f>
        <v>1.245278450363196</v>
      </c>
      <c r="P100" s="19">
        <f>+'DATOS GENERALES'!P100/'DATOS GENERALES'!T100</f>
        <v>0</v>
      </c>
      <c r="Q100" s="19">
        <f>+'DATOS GENERALES'!Q100/'DATOS GENERALES'!T100</f>
        <v>0</v>
      </c>
      <c r="R100" s="19">
        <f>+'DATOS GENERALES'!R100/'DATOS GENERALES'!T100</f>
        <v>0</v>
      </c>
      <c r="S100" s="19">
        <f>+'DATOS GENERALES'!S100/'DATOS GENERALES'!T100</f>
        <v>2.2372881355932202</v>
      </c>
      <c r="T100" s="19" t="e">
        <f>+'DATOS GENERALES'!#REF!/'DATOS GENERALES'!T100</f>
        <v>#REF!</v>
      </c>
      <c r="U100" s="19" t="e">
        <f>+'DATOS GENERALES'!#REF!/'DATOS GENERALES'!T100</f>
        <v>#REF!</v>
      </c>
    </row>
    <row r="101" spans="1:21" s="1" customFormat="1">
      <c r="A101" s="12">
        <f>+'DATOS GENERALES'!A101</f>
        <v>96</v>
      </c>
      <c r="B101" s="12" t="str">
        <f>+'DATOS GENERALES'!B101</f>
        <v>CATETER PARA EMBOLECTOMÍA FOUGARTI No. 3 LARGOS</v>
      </c>
      <c r="C101" s="12" t="str">
        <f>+'DATOS GENERALES'!C101</f>
        <v>UND</v>
      </c>
      <c r="D101" s="12">
        <f>+'DATOS GENERALES'!D101</f>
        <v>2</v>
      </c>
      <c r="E101" s="19">
        <f>+'DATOS GENERALES'!E101/'DATOS GENERALES'!T101</f>
        <v>1.3225798872180452</v>
      </c>
      <c r="F101" s="19">
        <f>+'DATOS GENERALES'!F101/'DATOS GENERALES'!T101</f>
        <v>0</v>
      </c>
      <c r="G101" s="19">
        <f>+'DATOS GENERALES'!G101/'DATOS GENERALES'!T101</f>
        <v>0</v>
      </c>
      <c r="H101" s="19">
        <f>+'DATOS GENERALES'!H101/'DATOS GENERALES'!T101</f>
        <v>1.3652725563909776</v>
      </c>
      <c r="I101" s="19">
        <f>+'DATOS GENERALES'!I101/'DATOS GENERALES'!T101</f>
        <v>0</v>
      </c>
      <c r="J101" s="19">
        <f>+'DATOS GENERALES'!J101/'DATOS GENERALES'!T101</f>
        <v>1</v>
      </c>
      <c r="K101" s="19">
        <f>+'DATOS GENERALES'!K101/'DATOS GENERALES'!T101</f>
        <v>0</v>
      </c>
      <c r="L101" s="19">
        <f>+'DATOS GENERALES'!L101/'DATOS GENERALES'!T101</f>
        <v>0</v>
      </c>
      <c r="M101" s="19">
        <f>+'DATOS GENERALES'!M101/'DATOS GENERALES'!T101</f>
        <v>0</v>
      </c>
      <c r="N101" s="19">
        <f>+'DATOS GENERALES'!N101/'DATOS GENERALES'!T101</f>
        <v>0</v>
      </c>
      <c r="O101" s="19">
        <f>+'DATOS GENERALES'!O101/'DATOS GENERALES'!T101</f>
        <v>1.5664473684210527</v>
      </c>
      <c r="P101" s="19">
        <f>+'DATOS GENERALES'!P101/'DATOS GENERALES'!T101</f>
        <v>0</v>
      </c>
      <c r="Q101" s="19">
        <f>+'DATOS GENERALES'!Q101/'DATOS GENERALES'!T101</f>
        <v>0</v>
      </c>
      <c r="R101" s="19">
        <f>+'DATOS GENERALES'!R101/'DATOS GENERALES'!T101</f>
        <v>0</v>
      </c>
      <c r="S101" s="19">
        <f>+'DATOS GENERALES'!S101/'DATOS GENERALES'!T101</f>
        <v>0</v>
      </c>
      <c r="T101" s="19" t="e">
        <f>+'DATOS GENERALES'!#REF!/'DATOS GENERALES'!T101</f>
        <v>#REF!</v>
      </c>
      <c r="U101" s="19" t="e">
        <f>+'DATOS GENERALES'!#REF!/'DATOS GENERALES'!T101</f>
        <v>#REF!</v>
      </c>
    </row>
    <row r="102" spans="1:21" s="1" customFormat="1">
      <c r="A102" s="12">
        <f>+'DATOS GENERALES'!A102</f>
        <v>97</v>
      </c>
      <c r="B102" s="12" t="str">
        <f>+'DATOS GENERALES'!B102</f>
        <v>CATETER PARA EMBOLECTOMÍA FOUGARTI No. 4 LARGOS</v>
      </c>
      <c r="C102" s="12" t="str">
        <f>+'DATOS GENERALES'!C102</f>
        <v>UND</v>
      </c>
      <c r="D102" s="12">
        <f>+'DATOS GENERALES'!D102</f>
        <v>2</v>
      </c>
      <c r="E102" s="19">
        <f>+'DATOS GENERALES'!E102/'DATOS GENERALES'!T102</f>
        <v>1.3225798872180452</v>
      </c>
      <c r="F102" s="19">
        <f>+'DATOS GENERALES'!F102/'DATOS GENERALES'!T102</f>
        <v>0</v>
      </c>
      <c r="G102" s="19">
        <f>+'DATOS GENERALES'!G102/'DATOS GENERALES'!T102</f>
        <v>0</v>
      </c>
      <c r="H102" s="19">
        <f>+'DATOS GENERALES'!H102/'DATOS GENERALES'!T102</f>
        <v>1.2371162280701755</v>
      </c>
      <c r="I102" s="19">
        <f>+'DATOS GENERALES'!I102/'DATOS GENERALES'!T102</f>
        <v>0</v>
      </c>
      <c r="J102" s="19">
        <f>+'DATOS GENERALES'!J102/'DATOS GENERALES'!T102</f>
        <v>1</v>
      </c>
      <c r="K102" s="19">
        <f>+'DATOS GENERALES'!K102/'DATOS GENERALES'!T102</f>
        <v>0</v>
      </c>
      <c r="L102" s="19">
        <f>+'DATOS GENERALES'!L102/'DATOS GENERALES'!T102</f>
        <v>0</v>
      </c>
      <c r="M102" s="19">
        <f>+'DATOS GENERALES'!M102/'DATOS GENERALES'!T102</f>
        <v>0</v>
      </c>
      <c r="N102" s="19">
        <f>+'DATOS GENERALES'!N102/'DATOS GENERALES'!T102</f>
        <v>0</v>
      </c>
      <c r="O102" s="19">
        <f>+'DATOS GENERALES'!O102/'DATOS GENERALES'!T102</f>
        <v>1.5664473684210527</v>
      </c>
      <c r="P102" s="19">
        <f>+'DATOS GENERALES'!P102/'DATOS GENERALES'!T102</f>
        <v>0</v>
      </c>
      <c r="Q102" s="19">
        <f>+'DATOS GENERALES'!Q102/'DATOS GENERALES'!T102</f>
        <v>0</v>
      </c>
      <c r="R102" s="19">
        <f>+'DATOS GENERALES'!R102/'DATOS GENERALES'!T102</f>
        <v>0</v>
      </c>
      <c r="S102" s="19">
        <f>+'DATOS GENERALES'!S102/'DATOS GENERALES'!T102</f>
        <v>0</v>
      </c>
      <c r="T102" s="19" t="e">
        <f>+'DATOS GENERALES'!#REF!/'DATOS GENERALES'!T102</f>
        <v>#REF!</v>
      </c>
      <c r="U102" s="19" t="e">
        <f>+'DATOS GENERALES'!#REF!/'DATOS GENERALES'!T102</f>
        <v>#REF!</v>
      </c>
    </row>
    <row r="103" spans="1:21" s="1" customFormat="1">
      <c r="A103" s="12">
        <f>+'DATOS GENERALES'!A103</f>
        <v>98</v>
      </c>
      <c r="B103" s="12" t="str">
        <f>+'DATOS GENERALES'!B103</f>
        <v>CATETER PARA EMBOLECTOMÍA FOUGARTI No. 5 LARGOS</v>
      </c>
      <c r="C103" s="12" t="str">
        <f>+'DATOS GENERALES'!C103</f>
        <v>UND</v>
      </c>
      <c r="D103" s="12">
        <f>+'DATOS GENERALES'!D103</f>
        <v>2</v>
      </c>
      <c r="E103" s="19">
        <f>+'DATOS GENERALES'!E103/'DATOS GENERALES'!T103</f>
        <v>1.3225798872180452</v>
      </c>
      <c r="F103" s="19">
        <f>+'DATOS GENERALES'!F103/'DATOS GENERALES'!T103</f>
        <v>0</v>
      </c>
      <c r="G103" s="19">
        <f>+'DATOS GENERALES'!G103/'DATOS GENERALES'!T103</f>
        <v>0</v>
      </c>
      <c r="H103" s="19">
        <f>+'DATOS GENERALES'!H103/'DATOS GENERALES'!T103</f>
        <v>1.3652725563909776</v>
      </c>
      <c r="I103" s="19">
        <f>+'DATOS GENERALES'!I103/'DATOS GENERALES'!T103</f>
        <v>0</v>
      </c>
      <c r="J103" s="19">
        <f>+'DATOS GENERALES'!J103/'DATOS GENERALES'!T103</f>
        <v>1</v>
      </c>
      <c r="K103" s="19">
        <f>+'DATOS GENERALES'!K103/'DATOS GENERALES'!T103</f>
        <v>0</v>
      </c>
      <c r="L103" s="19">
        <f>+'DATOS GENERALES'!L103/'DATOS GENERALES'!T103</f>
        <v>0</v>
      </c>
      <c r="M103" s="19">
        <f>+'DATOS GENERALES'!M103/'DATOS GENERALES'!T103</f>
        <v>0</v>
      </c>
      <c r="N103" s="19">
        <f>+'DATOS GENERALES'!N103/'DATOS GENERALES'!T103</f>
        <v>0</v>
      </c>
      <c r="O103" s="19">
        <f>+'DATOS GENERALES'!O103/'DATOS GENERALES'!T103</f>
        <v>1.5664473684210527</v>
      </c>
      <c r="P103" s="19">
        <f>+'DATOS GENERALES'!P103/'DATOS GENERALES'!T103</f>
        <v>0</v>
      </c>
      <c r="Q103" s="19">
        <f>+'DATOS GENERALES'!Q103/'DATOS GENERALES'!T103</f>
        <v>0</v>
      </c>
      <c r="R103" s="19">
        <f>+'DATOS GENERALES'!R103/'DATOS GENERALES'!T103</f>
        <v>0</v>
      </c>
      <c r="S103" s="19">
        <f>+'DATOS GENERALES'!S103/'DATOS GENERALES'!T103</f>
        <v>0</v>
      </c>
      <c r="T103" s="19" t="e">
        <f>+'DATOS GENERALES'!#REF!/'DATOS GENERALES'!T103</f>
        <v>#REF!</v>
      </c>
      <c r="U103" s="19" t="e">
        <f>+'DATOS GENERALES'!#REF!/'DATOS GENERALES'!T103</f>
        <v>#REF!</v>
      </c>
    </row>
    <row r="104" spans="1:21" s="1" customFormat="1">
      <c r="A104" s="12">
        <f>+'DATOS GENERALES'!A104</f>
        <v>99</v>
      </c>
      <c r="B104" s="12" t="str">
        <f>+'DATOS GENERALES'!B104</f>
        <v>CATGUT CROMADO 0 BP1</v>
      </c>
      <c r="C104" s="12" t="str">
        <f>+'DATOS GENERALES'!C104</f>
        <v>UND</v>
      </c>
      <c r="D104" s="12">
        <f>+'DATOS GENERALES'!D104</f>
        <v>8</v>
      </c>
      <c r="E104" s="19">
        <f>+'DATOS GENERALES'!E104/'DATOS GENERALES'!T104</f>
        <v>1</v>
      </c>
      <c r="F104" s="19">
        <f>+'DATOS GENERALES'!F104/'DATOS GENERALES'!T104</f>
        <v>1.4424552429667519</v>
      </c>
      <c r="G104" s="19">
        <f>+'DATOS GENERALES'!G104/'DATOS GENERALES'!T104</f>
        <v>0</v>
      </c>
      <c r="H104" s="19">
        <f>+'DATOS GENERALES'!H104/'DATOS GENERALES'!T104</f>
        <v>0</v>
      </c>
      <c r="I104" s="19">
        <f>+'DATOS GENERALES'!I104/'DATOS GENERALES'!T104</f>
        <v>1.4576500676997142</v>
      </c>
      <c r="J104" s="19">
        <f>+'DATOS GENERALES'!J104/'DATOS GENERALES'!T104</f>
        <v>1.5637911839927785</v>
      </c>
      <c r="K104" s="19">
        <f>+'DATOS GENERALES'!K104/'DATOS GENERALES'!T104</f>
        <v>0</v>
      </c>
      <c r="L104" s="19">
        <f>+'DATOS GENERALES'!L104/'DATOS GENERALES'!T104</f>
        <v>0</v>
      </c>
      <c r="M104" s="19">
        <f>+'DATOS GENERALES'!M104/'DATOS GENERALES'!T104</f>
        <v>0</v>
      </c>
      <c r="N104" s="19">
        <f>+'DATOS GENERALES'!N104/'DATOS GENERALES'!T104</f>
        <v>0</v>
      </c>
      <c r="O104" s="19">
        <f>+'DATOS GENERALES'!O104/'DATOS GENERALES'!T104</f>
        <v>1.6828644501278773</v>
      </c>
      <c r="P104" s="19">
        <f>+'DATOS GENERALES'!P104/'DATOS GENERALES'!T104</f>
        <v>0</v>
      </c>
      <c r="Q104" s="19">
        <f>+'DATOS GENERALES'!Q104/'DATOS GENERALES'!T104</f>
        <v>0</v>
      </c>
      <c r="R104" s="19">
        <f>+'DATOS GENERALES'!R104/'DATOS GENERALES'!T104</f>
        <v>0</v>
      </c>
      <c r="S104" s="19">
        <f>+'DATOS GENERALES'!S104/'DATOS GENERALES'!T104</f>
        <v>0</v>
      </c>
      <c r="T104" s="19" t="e">
        <f>+'DATOS GENERALES'!#REF!/'DATOS GENERALES'!T104</f>
        <v>#REF!</v>
      </c>
      <c r="U104" s="19" t="e">
        <f>+'DATOS GENERALES'!#REF!/'DATOS GENERALES'!T104</f>
        <v>#REF!</v>
      </c>
    </row>
    <row r="105" spans="1:21" s="1" customFormat="1">
      <c r="A105" s="12">
        <f>+'DATOS GENERALES'!A105</f>
        <v>100</v>
      </c>
      <c r="B105" s="12" t="str">
        <f>+'DATOS GENERALES'!B105</f>
        <v>CATGUT CROMADO 2/0 CT1</v>
      </c>
      <c r="C105" s="12" t="str">
        <f>+'DATOS GENERALES'!C105</f>
        <v>UND</v>
      </c>
      <c r="D105" s="12">
        <f>+'DATOS GENERALES'!D105</f>
        <v>96</v>
      </c>
      <c r="E105" s="19">
        <f>+'DATOS GENERALES'!E105/'DATOS GENERALES'!T105</f>
        <v>1.0300271212708252</v>
      </c>
      <c r="F105" s="19">
        <f>+'DATOS GENERALES'!F105/'DATOS GENERALES'!T105</f>
        <v>1.2762495156915925</v>
      </c>
      <c r="G105" s="19">
        <f>+'DATOS GENERALES'!G105/'DATOS GENERALES'!T105</f>
        <v>0</v>
      </c>
      <c r="H105" s="19">
        <f>+'DATOS GENERALES'!H105/'DATOS GENERALES'!T105</f>
        <v>1</v>
      </c>
      <c r="I105" s="19">
        <f>+'DATOS GENERALES'!I105/'DATOS GENERALES'!T105</f>
        <v>1.2896164277411857</v>
      </c>
      <c r="J105" s="19">
        <f>+'DATOS GENERALES'!J105/'DATOS GENERALES'!T105</f>
        <v>1.3835916311507166</v>
      </c>
      <c r="K105" s="19">
        <f>+'DATOS GENERALES'!K105/'DATOS GENERALES'!T105</f>
        <v>0</v>
      </c>
      <c r="L105" s="19">
        <f>+'DATOS GENERALES'!L105/'DATOS GENERALES'!T105</f>
        <v>0</v>
      </c>
      <c r="M105" s="19">
        <f>+'DATOS GENERALES'!M105/'DATOS GENERALES'!T105</f>
        <v>0</v>
      </c>
      <c r="N105" s="19">
        <f>+'DATOS GENERALES'!N105/'DATOS GENERALES'!T105</f>
        <v>0</v>
      </c>
      <c r="O105" s="19">
        <f>+'DATOS GENERALES'!O105/'DATOS GENERALES'!T105</f>
        <v>1.6040294459511817</v>
      </c>
      <c r="P105" s="19">
        <f>+'DATOS GENERALES'!P105/'DATOS GENERALES'!T105</f>
        <v>0</v>
      </c>
      <c r="Q105" s="19">
        <f>+'DATOS GENERALES'!Q105/'DATOS GENERALES'!T105</f>
        <v>0</v>
      </c>
      <c r="R105" s="19">
        <f>+'DATOS GENERALES'!R105/'DATOS GENERALES'!T105</f>
        <v>0</v>
      </c>
      <c r="S105" s="19">
        <f>+'DATOS GENERALES'!S105/'DATOS GENERALES'!T105</f>
        <v>0</v>
      </c>
      <c r="T105" s="19" t="e">
        <f>+'DATOS GENERALES'!#REF!/'DATOS GENERALES'!T105</f>
        <v>#REF!</v>
      </c>
      <c r="U105" s="19" t="e">
        <f>+'DATOS GENERALES'!#REF!/'DATOS GENERALES'!T105</f>
        <v>#REF!</v>
      </c>
    </row>
    <row r="106" spans="1:21" s="1" customFormat="1">
      <c r="A106" s="12">
        <f>+'DATOS GENERALES'!A106</f>
        <v>101</v>
      </c>
      <c r="B106" s="12" t="str">
        <f>+'DATOS GENERALES'!B106</f>
        <v>CATGUT CROMADO 5/0 RB1 HR 17</v>
      </c>
      <c r="C106" s="12" t="str">
        <f>+'DATOS GENERALES'!C106</f>
        <v>UND</v>
      </c>
      <c r="D106" s="12">
        <f>+'DATOS GENERALES'!D106</f>
        <v>48</v>
      </c>
      <c r="E106" s="19">
        <f>+'DATOS GENERALES'!E106/'DATOS GENERALES'!T106</f>
        <v>1.5866765725606735</v>
      </c>
      <c r="F106" s="19">
        <f>+'DATOS GENERALES'!F106/'DATOS GENERALES'!T106</f>
        <v>1.5440812283308569</v>
      </c>
      <c r="G106" s="19">
        <f>+'DATOS GENERALES'!G106/'DATOS GENERALES'!T106</f>
        <v>0</v>
      </c>
      <c r="H106" s="19">
        <f>+'DATOS GENERALES'!H106/'DATOS GENERALES'!T106</f>
        <v>1.12555720653789</v>
      </c>
      <c r="I106" s="19">
        <f>+'DATOS GENERALES'!I106/'DATOS GENERALES'!T106</f>
        <v>1.5604259534422982</v>
      </c>
      <c r="J106" s="19">
        <f>+'DATOS GENERALES'!J106/'DATOS GENERALES'!T106</f>
        <v>1.674145616641902</v>
      </c>
      <c r="K106" s="19">
        <f>+'DATOS GENERALES'!K106/'DATOS GENERALES'!T106</f>
        <v>0</v>
      </c>
      <c r="L106" s="19">
        <f>+'DATOS GENERALES'!L106/'DATOS GENERALES'!T106</f>
        <v>0</v>
      </c>
      <c r="M106" s="19">
        <f>+'DATOS GENERALES'!M106/'DATOS GENERALES'!T106</f>
        <v>0</v>
      </c>
      <c r="N106" s="19">
        <f>+'DATOS GENERALES'!N106/'DATOS GENERALES'!T106</f>
        <v>1</v>
      </c>
      <c r="O106" s="19">
        <f>+'DATOS GENERALES'!O106/'DATOS GENERALES'!T106</f>
        <v>1.9034175334323922</v>
      </c>
      <c r="P106" s="19">
        <f>+'DATOS GENERALES'!P106/'DATOS GENERALES'!T106</f>
        <v>0</v>
      </c>
      <c r="Q106" s="19">
        <f>+'DATOS GENERALES'!Q106/'DATOS GENERALES'!T106</f>
        <v>0</v>
      </c>
      <c r="R106" s="19">
        <f>+'DATOS GENERALES'!R106/'DATOS GENERALES'!T106</f>
        <v>0</v>
      </c>
      <c r="S106" s="19">
        <f>+'DATOS GENERALES'!S106/'DATOS GENERALES'!T106</f>
        <v>0</v>
      </c>
      <c r="T106" s="19" t="e">
        <f>+'DATOS GENERALES'!#REF!/'DATOS GENERALES'!T106</f>
        <v>#REF!</v>
      </c>
      <c r="U106" s="19" t="e">
        <f>+'DATOS GENERALES'!#REF!/'DATOS GENERALES'!T106</f>
        <v>#REF!</v>
      </c>
    </row>
    <row r="107" spans="1:21" s="1" customFormat="1">
      <c r="A107" s="12">
        <f>+'DATOS GENERALES'!A107</f>
        <v>102</v>
      </c>
      <c r="B107" s="12" t="str">
        <f>+'DATOS GENERALES'!B107</f>
        <v>CAUCHO  PARA SUCCION X MTS SILICONADO</v>
      </c>
      <c r="C107" s="12" t="str">
        <f>+'DATOS GENERALES'!C107</f>
        <v>RLO X 15 MTS</v>
      </c>
      <c r="D107" s="12">
        <f>+'DATOS GENERALES'!D107</f>
        <v>30</v>
      </c>
      <c r="E107" s="19">
        <f>+'DATOS GENERALES'!E107/'DATOS GENERALES'!T107</f>
        <v>1.7133956386292832</v>
      </c>
      <c r="F107" s="19">
        <f>+'DATOS GENERALES'!F107/'DATOS GENERALES'!T107</f>
        <v>0</v>
      </c>
      <c r="G107" s="19">
        <f>+'DATOS GENERALES'!G107/'DATOS GENERALES'!T107</f>
        <v>0</v>
      </c>
      <c r="H107" s="19">
        <f>+'DATOS GENERALES'!H107/'DATOS GENERALES'!T107</f>
        <v>2.1063429400119698</v>
      </c>
      <c r="I107" s="19">
        <f>+'DATOS GENERALES'!I107/'DATOS GENERALES'!T107</f>
        <v>0</v>
      </c>
      <c r="J107" s="19">
        <f>+'DATOS GENERALES'!J107/'DATOS GENERALES'!T107</f>
        <v>1</v>
      </c>
      <c r="K107" s="19">
        <f>+'DATOS GENERALES'!K107/'DATOS GENERALES'!T107</f>
        <v>0</v>
      </c>
      <c r="L107" s="19">
        <f>+'DATOS GENERALES'!L107/'DATOS GENERALES'!T107</f>
        <v>0</v>
      </c>
      <c r="M107" s="19">
        <f>+'DATOS GENERALES'!M107/'DATOS GENERALES'!T107</f>
        <v>0</v>
      </c>
      <c r="N107" s="19">
        <f>+'DATOS GENERALES'!N107/'DATOS GENERALES'!T107</f>
        <v>0</v>
      </c>
      <c r="O107" s="19">
        <f>+'DATOS GENERALES'!O107/'DATOS GENERALES'!T107</f>
        <v>0</v>
      </c>
      <c r="P107" s="19">
        <f>+'DATOS GENERALES'!P107/'DATOS GENERALES'!T107</f>
        <v>1.1840787716955938</v>
      </c>
      <c r="Q107" s="19">
        <f>+'DATOS GENERALES'!Q107/'DATOS GENERALES'!T107</f>
        <v>0</v>
      </c>
      <c r="R107" s="19">
        <f>+'DATOS GENERALES'!R107/'DATOS GENERALES'!T107</f>
        <v>0</v>
      </c>
      <c r="S107" s="19">
        <f>+'DATOS GENERALES'!S107/'DATOS GENERALES'!T107</f>
        <v>1.0747663551401867</v>
      </c>
      <c r="T107" s="19" t="e">
        <f>+'DATOS GENERALES'!#REF!/'DATOS GENERALES'!T107</f>
        <v>#REF!</v>
      </c>
      <c r="U107" s="19" t="e">
        <f>+'DATOS GENERALES'!#REF!/'DATOS GENERALES'!T107</f>
        <v>#REF!</v>
      </c>
    </row>
    <row r="108" spans="1:21" s="1" customFormat="1">
      <c r="A108" s="12">
        <f>+'DATOS GENERALES'!A108</f>
        <v>103</v>
      </c>
      <c r="B108" s="12" t="str">
        <f>+'DATOS GENERALES'!B108</f>
        <v xml:space="preserve">CAUCHO LATEX DE SUCCION </v>
      </c>
      <c r="C108" s="12" t="str">
        <f>+'DATOS GENERALES'!C108</f>
        <v>UND</v>
      </c>
      <c r="D108" s="12">
        <f>+'DATOS GENERALES'!D108</f>
        <v>24</v>
      </c>
      <c r="E108" s="19">
        <f>+'DATOS GENERALES'!E108/'DATOS GENERALES'!T108</f>
        <v>0</v>
      </c>
      <c r="F108" s="19">
        <f>+'DATOS GENERALES'!F108/'DATOS GENERALES'!T108</f>
        <v>0</v>
      </c>
      <c r="G108" s="19">
        <f>+'DATOS GENERALES'!G108/'DATOS GENERALES'!T108</f>
        <v>1</v>
      </c>
      <c r="H108" s="19">
        <f>+'DATOS GENERALES'!H108/'DATOS GENERALES'!T108</f>
        <v>55.941419833947464</v>
      </c>
      <c r="I108" s="19">
        <f>+'DATOS GENERALES'!I108/'DATOS GENERALES'!T108</f>
        <v>0</v>
      </c>
      <c r="J108" s="19">
        <f>+'DATOS GENERALES'!J108/'DATOS GENERALES'!T108</f>
        <v>0</v>
      </c>
      <c r="K108" s="19">
        <f>+'DATOS GENERALES'!K108/'DATOS GENERALES'!T108</f>
        <v>0</v>
      </c>
      <c r="L108" s="19">
        <f>+'DATOS GENERALES'!L108/'DATOS GENERALES'!T108</f>
        <v>0</v>
      </c>
      <c r="M108" s="19">
        <f>+'DATOS GENERALES'!M108/'DATOS GENERALES'!T108</f>
        <v>0</v>
      </c>
      <c r="N108" s="19">
        <f>+'DATOS GENERALES'!N108/'DATOS GENERALES'!T108</f>
        <v>0</v>
      </c>
      <c r="O108" s="19">
        <f>+'DATOS GENERALES'!O108/'DATOS GENERALES'!T108</f>
        <v>0</v>
      </c>
      <c r="P108" s="19">
        <f>+'DATOS GENERALES'!P108/'DATOS GENERALES'!T108</f>
        <v>64.635146214812778</v>
      </c>
      <c r="Q108" s="19">
        <f>+'DATOS GENERALES'!Q108/'DATOS GENERALES'!T108</f>
        <v>2.4596884394643341</v>
      </c>
      <c r="R108" s="19">
        <f>+'DATOS GENERALES'!R108/'DATOS GENERALES'!T108</f>
        <v>0</v>
      </c>
      <c r="S108" s="19">
        <f>+'DATOS GENERALES'!S108/'DATOS GENERALES'!T108</f>
        <v>0</v>
      </c>
      <c r="T108" s="19" t="e">
        <f>+'DATOS GENERALES'!#REF!/'DATOS GENERALES'!T108</f>
        <v>#REF!</v>
      </c>
      <c r="U108" s="19" t="e">
        <f>+'DATOS GENERALES'!#REF!/'DATOS GENERALES'!T108</f>
        <v>#REF!</v>
      </c>
    </row>
    <row r="109" spans="1:21" s="1" customFormat="1">
      <c r="A109" s="12">
        <f>+'DATOS GENERALES'!A109</f>
        <v>104</v>
      </c>
      <c r="B109" s="12" t="str">
        <f>+'DATOS GENERALES'!B109</f>
        <v>CERA OSEA</v>
      </c>
      <c r="C109" s="12" t="str">
        <f>+'DATOS GENERALES'!C109</f>
        <v>CJA X 12 UNIDADES</v>
      </c>
      <c r="D109" s="12">
        <f>+'DATOS GENERALES'!D109</f>
        <v>4</v>
      </c>
      <c r="E109" s="19">
        <f>+'DATOS GENERALES'!E109/'DATOS GENERALES'!T109</f>
        <v>1.3053999999999999</v>
      </c>
      <c r="F109" s="19">
        <f>+'DATOS GENERALES'!F109/'DATOS GENERALES'!T109</f>
        <v>24.211200000000002</v>
      </c>
      <c r="G109" s="19">
        <f>+'DATOS GENERALES'!G109/'DATOS GENERALES'!T109</f>
        <v>0</v>
      </c>
      <c r="H109" s="19">
        <f>+'DATOS GENERALES'!H109/'DATOS GENERALES'!T109</f>
        <v>25.958400000000001</v>
      </c>
      <c r="I109" s="19">
        <f>+'DATOS GENERALES'!I109/'DATOS GENERALES'!T109</f>
        <v>24.2714</v>
      </c>
      <c r="J109" s="19">
        <f>+'DATOS GENERALES'!J109/'DATOS GENERALES'!T109</f>
        <v>26.041248</v>
      </c>
      <c r="K109" s="19">
        <f>+'DATOS GENERALES'!K109/'DATOS GENERALES'!T109</f>
        <v>0</v>
      </c>
      <c r="L109" s="19">
        <f>+'DATOS GENERALES'!L109/'DATOS GENERALES'!T109</f>
        <v>0</v>
      </c>
      <c r="M109" s="19">
        <f>+'DATOS GENERALES'!M109/'DATOS GENERALES'!T109</f>
        <v>0</v>
      </c>
      <c r="N109" s="19">
        <f>+'DATOS GENERALES'!N109/'DATOS GENERALES'!T109</f>
        <v>1</v>
      </c>
      <c r="O109" s="19">
        <f>+'DATOS GENERALES'!O109/'DATOS GENERALES'!T109</f>
        <v>2.6204000000000001</v>
      </c>
      <c r="P109" s="19">
        <f>+'DATOS GENERALES'!P109/'DATOS GENERALES'!T109</f>
        <v>0</v>
      </c>
      <c r="Q109" s="19">
        <f>+'DATOS GENERALES'!Q109/'DATOS GENERALES'!T109</f>
        <v>0</v>
      </c>
      <c r="R109" s="19">
        <f>+'DATOS GENERALES'!R109/'DATOS GENERALES'!T109</f>
        <v>0</v>
      </c>
      <c r="S109" s="19">
        <f>+'DATOS GENERALES'!S109/'DATOS GENERALES'!T109</f>
        <v>0</v>
      </c>
      <c r="T109" s="19" t="e">
        <f>+'DATOS GENERALES'!#REF!/'DATOS GENERALES'!T109</f>
        <v>#REF!</v>
      </c>
      <c r="U109" s="19" t="e">
        <f>+'DATOS GENERALES'!#REF!/'DATOS GENERALES'!T109</f>
        <v>#REF!</v>
      </c>
    </row>
    <row r="110" spans="1:21" s="1" customFormat="1">
      <c r="A110" s="12">
        <f>+'DATOS GENERALES'!A110</f>
        <v>105</v>
      </c>
      <c r="B110" s="12" t="str">
        <f>+'DATOS GENERALES'!B110</f>
        <v>CIDEX OPA ORTOFTALALDEHIDO</v>
      </c>
      <c r="C110" s="12" t="str">
        <f>+'DATOS GENERALES'!C110</f>
        <v>GLN</v>
      </c>
      <c r="D110" s="12">
        <f>+'DATOS GENERALES'!D110</f>
        <v>30</v>
      </c>
      <c r="E110" s="19">
        <f>+'DATOS GENERALES'!E110/'DATOS GENERALES'!T110</f>
        <v>0</v>
      </c>
      <c r="F110" s="19">
        <f>+'DATOS GENERALES'!F110/'DATOS GENERALES'!T110</f>
        <v>1.2162999999999999</v>
      </c>
      <c r="G110" s="19">
        <f>+'DATOS GENERALES'!G110/'DATOS GENERALES'!T110</f>
        <v>1</v>
      </c>
      <c r="H110" s="19">
        <f>+'DATOS GENERALES'!H110/'DATOS GENERALES'!T110</f>
        <v>1.3821727272727273</v>
      </c>
      <c r="I110" s="19">
        <f>+'DATOS GENERALES'!I110/'DATOS GENERALES'!T110</f>
        <v>1.230409090909091</v>
      </c>
      <c r="J110" s="19">
        <f>+'DATOS GENERALES'!J110/'DATOS GENERALES'!T110</f>
        <v>1.296909090909091</v>
      </c>
      <c r="K110" s="19">
        <f>+'DATOS GENERALES'!K110/'DATOS GENERALES'!T110</f>
        <v>0</v>
      </c>
      <c r="L110" s="19">
        <f>+'DATOS GENERALES'!L110/'DATOS GENERALES'!T110</f>
        <v>0</v>
      </c>
      <c r="M110" s="19">
        <f>+'DATOS GENERALES'!M110/'DATOS GENERALES'!T110</f>
        <v>0</v>
      </c>
      <c r="N110" s="19">
        <f>+'DATOS GENERALES'!N110/'DATOS GENERALES'!T110</f>
        <v>0</v>
      </c>
      <c r="O110" s="19">
        <f>+'DATOS GENERALES'!O110/'DATOS GENERALES'!T110</f>
        <v>1.5768</v>
      </c>
      <c r="P110" s="19">
        <f>+'DATOS GENERALES'!P110/'DATOS GENERALES'!T110</f>
        <v>0</v>
      </c>
      <c r="Q110" s="19">
        <f>+'DATOS GENERALES'!Q110/'DATOS GENERALES'!T110</f>
        <v>0</v>
      </c>
      <c r="R110" s="19">
        <f>+'DATOS GENERALES'!R110/'DATOS GENERALES'!T110</f>
        <v>0</v>
      </c>
      <c r="S110" s="19">
        <f>+'DATOS GENERALES'!S110/'DATOS GENERALES'!T110</f>
        <v>0</v>
      </c>
      <c r="T110" s="19" t="e">
        <f>+'DATOS GENERALES'!#REF!/'DATOS GENERALES'!T110</f>
        <v>#REF!</v>
      </c>
      <c r="U110" s="19" t="e">
        <f>+'DATOS GENERALES'!#REF!/'DATOS GENERALES'!T110</f>
        <v>#REF!</v>
      </c>
    </row>
    <row r="111" spans="1:21" s="1" customFormat="1">
      <c r="A111" s="12">
        <f>+'DATOS GENERALES'!A111</f>
        <v>106</v>
      </c>
      <c r="B111" s="12" t="str">
        <f>+'DATOS GENERALES'!B111</f>
        <v xml:space="preserve">CINTA PARA CORRECCION DE INCONTINENCIA TRANSOBTURATRIS DE LIBRE TENSION CON BORDES TERMO SELLADOS </v>
      </c>
      <c r="C111" s="12" t="str">
        <f>+'DATOS GENERALES'!C111</f>
        <v>UND</v>
      </c>
      <c r="D111" s="12">
        <f>+'DATOS GENERALES'!D111</f>
        <v>12</v>
      </c>
      <c r="E111" s="19">
        <f>+'DATOS GENERALES'!E111/'DATOS GENERALES'!T111</f>
        <v>0</v>
      </c>
      <c r="F111" s="19">
        <f>+'DATOS GENERALES'!F111/'DATOS GENERALES'!T111</f>
        <v>1.1732693333333333</v>
      </c>
      <c r="G111" s="19">
        <f>+'DATOS GENERALES'!G111/'DATOS GENERALES'!T111</f>
        <v>0</v>
      </c>
      <c r="H111" s="19">
        <f>+'DATOS GENERALES'!H111/'DATOS GENERALES'!T111</f>
        <v>0</v>
      </c>
      <c r="I111" s="19">
        <f>+'DATOS GENERALES'!I111/'DATOS GENERALES'!T111</f>
        <v>0</v>
      </c>
      <c r="J111" s="19">
        <f>+'DATOS GENERALES'!J111/'DATOS GENERALES'!T111</f>
        <v>1.2459835733333335</v>
      </c>
      <c r="K111" s="19">
        <f>+'DATOS GENERALES'!K111/'DATOS GENERALES'!T111</f>
        <v>0</v>
      </c>
      <c r="L111" s="19">
        <f>+'DATOS GENERALES'!L111/'DATOS GENERALES'!T111</f>
        <v>0</v>
      </c>
      <c r="M111" s="19">
        <f>+'DATOS GENERALES'!M111/'DATOS GENERALES'!T111</f>
        <v>0</v>
      </c>
      <c r="N111" s="19">
        <f>+'DATOS GENERALES'!N111/'DATOS GENERALES'!T111</f>
        <v>1</v>
      </c>
      <c r="O111" s="19">
        <f>+'DATOS GENERALES'!O111/'DATOS GENERALES'!T111</f>
        <v>0</v>
      </c>
      <c r="P111" s="19">
        <f>+'DATOS GENERALES'!P111/'DATOS GENERALES'!T111</f>
        <v>0</v>
      </c>
      <c r="Q111" s="19">
        <f>+'DATOS GENERALES'!Q111/'DATOS GENERALES'!T111</f>
        <v>0</v>
      </c>
      <c r="R111" s="19">
        <f>+'DATOS GENERALES'!R111/'DATOS GENERALES'!T111</f>
        <v>0</v>
      </c>
      <c r="S111" s="19">
        <f>+'DATOS GENERALES'!S111/'DATOS GENERALES'!T111</f>
        <v>1.1786666666666668</v>
      </c>
      <c r="T111" s="19" t="e">
        <f>+'DATOS GENERALES'!#REF!/'DATOS GENERALES'!T111</f>
        <v>#REF!</v>
      </c>
      <c r="U111" s="19" t="e">
        <f>+'DATOS GENERALES'!#REF!/'DATOS GENERALES'!T111</f>
        <v>#REF!</v>
      </c>
    </row>
    <row r="112" spans="1:21" s="1" customFormat="1">
      <c r="A112" s="12">
        <f>+'DATOS GENERALES'!A112</f>
        <v>107</v>
      </c>
      <c r="B112" s="12" t="str">
        <f>+'DATOS GENERALES'!B112</f>
        <v>CINTA QUIRÚRGICA HIPOALERGÉNICA DE PLÁSTICO TRANSPARENTE POROSA</v>
      </c>
      <c r="C112" s="12" t="str">
        <f>+'DATOS GENERALES'!C112</f>
        <v>RLO X 1 PULGADA</v>
      </c>
      <c r="D112" s="12">
        <f>+'DATOS GENERALES'!D112</f>
        <v>8</v>
      </c>
      <c r="E112" s="19">
        <f>+'DATOS GENERALES'!E112/'DATOS GENERALES'!T112</f>
        <v>0</v>
      </c>
      <c r="F112" s="19">
        <f>+'DATOS GENERALES'!F112/'DATOS GENERALES'!T112</f>
        <v>1</v>
      </c>
      <c r="G112" s="19">
        <f>+'DATOS GENERALES'!G112/'DATOS GENERALES'!T112</f>
        <v>0</v>
      </c>
      <c r="H112" s="19">
        <f>+'DATOS GENERALES'!H112/'DATOS GENERALES'!T112</f>
        <v>0</v>
      </c>
      <c r="I112" s="19">
        <f>+'DATOS GENERALES'!I112/'DATOS GENERALES'!T112</f>
        <v>1.0105954651409197</v>
      </c>
      <c r="J112" s="19">
        <f>+'DATOS GENERALES'!J112/'DATOS GENERALES'!T112</f>
        <v>1.0938588684043227</v>
      </c>
      <c r="K112" s="19">
        <f>+'DATOS GENERALES'!K112/'DATOS GENERALES'!T112</f>
        <v>0</v>
      </c>
      <c r="L112" s="19">
        <f>+'DATOS GENERALES'!L112/'DATOS GENERALES'!T112</f>
        <v>0</v>
      </c>
      <c r="M112" s="19">
        <f>+'DATOS GENERALES'!M112/'DATOS GENERALES'!T112</f>
        <v>0</v>
      </c>
      <c r="N112" s="19">
        <f>+'DATOS GENERALES'!N112/'DATOS GENERALES'!T112</f>
        <v>0</v>
      </c>
      <c r="O112" s="19">
        <f>+'DATOS GENERALES'!O112/'DATOS GENERALES'!T112</f>
        <v>0</v>
      </c>
      <c r="P112" s="19">
        <f>+'DATOS GENERALES'!P112/'DATOS GENERALES'!T112</f>
        <v>0</v>
      </c>
      <c r="Q112" s="19">
        <f>+'DATOS GENERALES'!Q112/'DATOS GENERALES'!T112</f>
        <v>0</v>
      </c>
      <c r="R112" s="19">
        <f>+'DATOS GENERALES'!R112/'DATOS GENERALES'!T112</f>
        <v>0</v>
      </c>
      <c r="S112" s="19">
        <f>+'DATOS GENERALES'!S112/'DATOS GENERALES'!T112</f>
        <v>0</v>
      </c>
      <c r="T112" s="19" t="e">
        <f>+'DATOS GENERALES'!#REF!/'DATOS GENERALES'!T112</f>
        <v>#REF!</v>
      </c>
      <c r="U112" s="19" t="e">
        <f>+'DATOS GENERALES'!#REF!/'DATOS GENERALES'!T112</f>
        <v>#REF!</v>
      </c>
    </row>
    <row r="113" spans="1:21" s="1" customFormat="1">
      <c r="A113" s="12">
        <f>+'DATOS GENERALES'!A113</f>
        <v>108</v>
      </c>
      <c r="B113" s="12" t="str">
        <f>+'DATOS GENERALES'!B113</f>
        <v>CIRCUITO DE ANESTESIA ADULTO ( SUPERFICIE INTERNA LISA)</v>
      </c>
      <c r="C113" s="12" t="str">
        <f>+'DATOS GENERALES'!C113</f>
        <v>UND</v>
      </c>
      <c r="D113" s="12">
        <f>+'DATOS GENERALES'!D113</f>
        <v>200</v>
      </c>
      <c r="E113" s="19">
        <f>+'DATOS GENERALES'!E113/'DATOS GENERALES'!T113</f>
        <v>2.7164602349744675</v>
      </c>
      <c r="F113" s="19">
        <f>+'DATOS GENERALES'!F113/'DATOS GENERALES'!T113</f>
        <v>0</v>
      </c>
      <c r="G113" s="19">
        <f>+'DATOS GENERALES'!G113/'DATOS GENERALES'!T113</f>
        <v>0</v>
      </c>
      <c r="H113" s="19">
        <f>+'DATOS GENERALES'!H113/'DATOS GENERALES'!T113</f>
        <v>1.0145634277779614</v>
      </c>
      <c r="I113" s="19">
        <f>+'DATOS GENERALES'!I113/'DATOS GENERALES'!T113</f>
        <v>0</v>
      </c>
      <c r="J113" s="19">
        <f>+'DATOS GENERALES'!J113/'DATOS GENERALES'!T113</f>
        <v>1</v>
      </c>
      <c r="K113" s="19">
        <f>+'DATOS GENERALES'!K113/'DATOS GENERALES'!T113</f>
        <v>0</v>
      </c>
      <c r="L113" s="19">
        <f>+'DATOS GENERALES'!L113/'DATOS GENERALES'!T113</f>
        <v>0</v>
      </c>
      <c r="M113" s="19">
        <f>+'DATOS GENERALES'!M113/'DATOS GENERALES'!T113</f>
        <v>0</v>
      </c>
      <c r="N113" s="19">
        <f>+'DATOS GENERALES'!N113/'DATOS GENERALES'!T113</f>
        <v>0</v>
      </c>
      <c r="O113" s="19">
        <f>+'DATOS GENERALES'!O113/'DATOS GENERALES'!T113</f>
        <v>1.3787806153577964</v>
      </c>
      <c r="P113" s="19">
        <f>+'DATOS GENERALES'!P113/'DATOS GENERALES'!T113</f>
        <v>0</v>
      </c>
      <c r="Q113" s="19">
        <f>+'DATOS GENERALES'!Q113/'DATOS GENERALES'!T113</f>
        <v>0</v>
      </c>
      <c r="R113" s="19">
        <f>+'DATOS GENERALES'!R113/'DATOS GENERALES'!T113</f>
        <v>0</v>
      </c>
      <c r="S113" s="19">
        <f>+'DATOS GENERALES'!S113/'DATOS GENERALES'!T113</f>
        <v>0</v>
      </c>
      <c r="T113" s="19" t="e">
        <f>+'DATOS GENERALES'!#REF!/'DATOS GENERALES'!T113</f>
        <v>#REF!</v>
      </c>
      <c r="U113" s="19" t="e">
        <f>+'DATOS GENERALES'!#REF!/'DATOS GENERALES'!T113</f>
        <v>#REF!</v>
      </c>
    </row>
    <row r="114" spans="1:21" s="1" customFormat="1">
      <c r="A114" s="12">
        <f>+'DATOS GENERALES'!A114</f>
        <v>109</v>
      </c>
      <c r="B114" s="12" t="str">
        <f>+'DATOS GENERALES'!B114</f>
        <v>CIRCUITO DE ANESTESIA PEDIATRIA (SUPERFICIE INTERNA LISA)</v>
      </c>
      <c r="C114" s="12" t="str">
        <f>+'DATOS GENERALES'!C114</f>
        <v>UND</v>
      </c>
      <c r="D114" s="12">
        <f>+'DATOS GENERALES'!D114</f>
        <v>80</v>
      </c>
      <c r="E114" s="19">
        <f>+'DATOS GENERALES'!E114/'DATOS GENERALES'!T114</f>
        <v>2.7164602349744675</v>
      </c>
      <c r="F114" s="19">
        <f>+'DATOS GENERALES'!F114/'DATOS GENERALES'!T114</f>
        <v>0</v>
      </c>
      <c r="G114" s="19">
        <f>+'DATOS GENERALES'!G114/'DATOS GENERALES'!T114</f>
        <v>0</v>
      </c>
      <c r="H114" s="19">
        <f>+'DATOS GENERALES'!H114/'DATOS GENERALES'!T114</f>
        <v>1.0145634277779614</v>
      </c>
      <c r="I114" s="19">
        <f>+'DATOS GENERALES'!I114/'DATOS GENERALES'!T114</f>
        <v>0</v>
      </c>
      <c r="J114" s="19">
        <f>+'DATOS GENERALES'!J114/'DATOS GENERALES'!T114</f>
        <v>1</v>
      </c>
      <c r="K114" s="19">
        <f>+'DATOS GENERALES'!K114/'DATOS GENERALES'!T114</f>
        <v>0</v>
      </c>
      <c r="L114" s="19">
        <f>+'DATOS GENERALES'!L114/'DATOS GENERALES'!T114</f>
        <v>0</v>
      </c>
      <c r="M114" s="19">
        <f>+'DATOS GENERALES'!M114/'DATOS GENERALES'!T114</f>
        <v>0</v>
      </c>
      <c r="N114" s="19">
        <f>+'DATOS GENERALES'!N114/'DATOS GENERALES'!T114</f>
        <v>0</v>
      </c>
      <c r="O114" s="19">
        <f>+'DATOS GENERALES'!O114/'DATOS GENERALES'!T114</f>
        <v>1.3820491588947963</v>
      </c>
      <c r="P114" s="19">
        <f>+'DATOS GENERALES'!P114/'DATOS GENERALES'!T114</f>
        <v>0</v>
      </c>
      <c r="Q114" s="19">
        <f>+'DATOS GENERALES'!Q114/'DATOS GENERALES'!T114</f>
        <v>0</v>
      </c>
      <c r="R114" s="19">
        <f>+'DATOS GENERALES'!R114/'DATOS GENERALES'!T114</f>
        <v>0</v>
      </c>
      <c r="S114" s="19">
        <f>+'DATOS GENERALES'!S114/'DATOS GENERALES'!T114</f>
        <v>0</v>
      </c>
      <c r="T114" s="19" t="e">
        <f>+'DATOS GENERALES'!#REF!/'DATOS GENERALES'!T114</f>
        <v>#REF!</v>
      </c>
      <c r="U114" s="19" t="e">
        <f>+'DATOS GENERALES'!#REF!/'DATOS GENERALES'!T114</f>
        <v>#REF!</v>
      </c>
    </row>
    <row r="115" spans="1:21" s="1" customFormat="1">
      <c r="A115" s="12">
        <f>+'DATOS GENERALES'!A115</f>
        <v>110</v>
      </c>
      <c r="B115" s="12" t="str">
        <f>+'DATOS GENERALES'!B115</f>
        <v>CLIP MULTIPLE ENDOSCOPICO 5mm</v>
      </c>
      <c r="C115" s="12" t="str">
        <f>+'DATOS GENERALES'!C115</f>
        <v>UND</v>
      </c>
      <c r="D115" s="12">
        <f>+'DATOS GENERALES'!D115</f>
        <v>4</v>
      </c>
      <c r="E115" s="19" t="e">
        <f>+'DATOS GENERALES'!E115/'DATOS GENERALES'!T115</f>
        <v>#DIV/0!</v>
      </c>
      <c r="F115" s="19" t="e">
        <f>+'DATOS GENERALES'!F115/'DATOS GENERALES'!T115</f>
        <v>#DIV/0!</v>
      </c>
      <c r="G115" s="19" t="e">
        <f>+'DATOS GENERALES'!G115/'DATOS GENERALES'!T115</f>
        <v>#DIV/0!</v>
      </c>
      <c r="H115" s="19" t="e">
        <f>+'DATOS GENERALES'!H115/'DATOS GENERALES'!T115</f>
        <v>#DIV/0!</v>
      </c>
      <c r="I115" s="19" t="e">
        <f>+'DATOS GENERALES'!I115/'DATOS GENERALES'!T115</f>
        <v>#DIV/0!</v>
      </c>
      <c r="J115" s="19" t="e">
        <f>+'DATOS GENERALES'!J115/'DATOS GENERALES'!T115</f>
        <v>#DIV/0!</v>
      </c>
      <c r="K115" s="19" t="e">
        <f>+'DATOS GENERALES'!K115/'DATOS GENERALES'!T115</f>
        <v>#DIV/0!</v>
      </c>
      <c r="L115" s="19" t="e">
        <f>+'DATOS GENERALES'!L115/'DATOS GENERALES'!T115</f>
        <v>#DIV/0!</v>
      </c>
      <c r="M115" s="19" t="e">
        <f>+'DATOS GENERALES'!M115/'DATOS GENERALES'!T115</f>
        <v>#DIV/0!</v>
      </c>
      <c r="N115" s="19" t="e">
        <f>+'DATOS GENERALES'!N115/'DATOS GENERALES'!T115</f>
        <v>#DIV/0!</v>
      </c>
      <c r="O115" s="19" t="e">
        <f>+'DATOS GENERALES'!O115/'DATOS GENERALES'!T115</f>
        <v>#DIV/0!</v>
      </c>
      <c r="P115" s="19" t="e">
        <f>+'DATOS GENERALES'!P115/'DATOS GENERALES'!T115</f>
        <v>#DIV/0!</v>
      </c>
      <c r="Q115" s="19" t="e">
        <f>+'DATOS GENERALES'!Q115/'DATOS GENERALES'!T115</f>
        <v>#DIV/0!</v>
      </c>
      <c r="R115" s="19" t="e">
        <f>+'DATOS GENERALES'!R115/'DATOS GENERALES'!T115</f>
        <v>#DIV/0!</v>
      </c>
      <c r="S115" s="19" t="e">
        <f>+'DATOS GENERALES'!S115/'DATOS GENERALES'!T115</f>
        <v>#DIV/0!</v>
      </c>
      <c r="T115" s="19" t="e">
        <f>+'DATOS GENERALES'!#REF!/'DATOS GENERALES'!T115</f>
        <v>#REF!</v>
      </c>
      <c r="U115" s="19" t="e">
        <f>+'DATOS GENERALES'!#REF!/'DATOS GENERALES'!T115</f>
        <v>#REF!</v>
      </c>
    </row>
    <row r="116" spans="1:21" s="1" customFormat="1">
      <c r="A116" s="12">
        <f>+'DATOS GENERALES'!A116</f>
        <v>111</v>
      </c>
      <c r="B116" s="12" t="str">
        <f>+'DATOS GENERALES'!B116</f>
        <v>COLLAR CERVICAL BLANDO  L</v>
      </c>
      <c r="C116" s="12" t="str">
        <f>+'DATOS GENERALES'!C116</f>
        <v>UND</v>
      </c>
      <c r="D116" s="12">
        <f>+'DATOS GENERALES'!D116</f>
        <v>20</v>
      </c>
      <c r="E116" s="19">
        <f>+'DATOS GENERALES'!E116/'DATOS GENERALES'!T116</f>
        <v>1</v>
      </c>
      <c r="F116" s="19">
        <f>+'DATOS GENERALES'!F116/'DATOS GENERALES'!T116</f>
        <v>0</v>
      </c>
      <c r="G116" s="19">
        <f>+'DATOS GENERALES'!G116/'DATOS GENERALES'!T116</f>
        <v>0</v>
      </c>
      <c r="H116" s="19">
        <f>+'DATOS GENERALES'!H116/'DATOS GENERALES'!T116</f>
        <v>1.2175</v>
      </c>
      <c r="I116" s="19">
        <f>+'DATOS GENERALES'!I116/'DATOS GENERALES'!T116</f>
        <v>0</v>
      </c>
      <c r="J116" s="19">
        <f>+'DATOS GENERALES'!J116/'DATOS GENERALES'!T116</f>
        <v>0</v>
      </c>
      <c r="K116" s="19">
        <f>+'DATOS GENERALES'!K116/'DATOS GENERALES'!T116</f>
        <v>0</v>
      </c>
      <c r="L116" s="19">
        <f>+'DATOS GENERALES'!L116/'DATOS GENERALES'!T116</f>
        <v>0</v>
      </c>
      <c r="M116" s="19">
        <f>+'DATOS GENERALES'!M116/'DATOS GENERALES'!T116</f>
        <v>0</v>
      </c>
      <c r="N116" s="19">
        <f>+'DATOS GENERALES'!N116/'DATOS GENERALES'!T116</f>
        <v>0</v>
      </c>
      <c r="O116" s="19">
        <f>+'DATOS GENERALES'!O116/'DATOS GENERALES'!T116</f>
        <v>1.4285833333333333</v>
      </c>
      <c r="P116" s="19">
        <f>+'DATOS GENERALES'!P116/'DATOS GENERALES'!T116</f>
        <v>1.0083333333333333</v>
      </c>
      <c r="Q116" s="19">
        <f>+'DATOS GENERALES'!Q116/'DATOS GENERALES'!T116</f>
        <v>0</v>
      </c>
      <c r="R116" s="19">
        <f>+'DATOS GENERALES'!R116/'DATOS GENERALES'!T116</f>
        <v>0</v>
      </c>
      <c r="S116" s="19">
        <f>+'DATOS GENERALES'!S116/'DATOS GENERALES'!T116</f>
        <v>0</v>
      </c>
      <c r="T116" s="19" t="e">
        <f>+'DATOS GENERALES'!#REF!/'DATOS GENERALES'!T116</f>
        <v>#REF!</v>
      </c>
      <c r="U116" s="19" t="e">
        <f>+'DATOS GENERALES'!#REF!/'DATOS GENERALES'!T116</f>
        <v>#REF!</v>
      </c>
    </row>
    <row r="117" spans="1:21" s="1" customFormat="1">
      <c r="A117" s="12">
        <f>+'DATOS GENERALES'!A117</f>
        <v>112</v>
      </c>
      <c r="B117" s="12" t="str">
        <f>+'DATOS GENERALES'!B117</f>
        <v>COLLAR CERVICAL BLANDO  M</v>
      </c>
      <c r="C117" s="12" t="str">
        <f>+'DATOS GENERALES'!C117</f>
        <v>UND</v>
      </c>
      <c r="D117" s="12">
        <f>+'DATOS GENERALES'!D117</f>
        <v>15</v>
      </c>
      <c r="E117" s="19">
        <f>+'DATOS GENERALES'!E117/'DATOS GENERALES'!T117</f>
        <v>1</v>
      </c>
      <c r="F117" s="19">
        <f>+'DATOS GENERALES'!F117/'DATOS GENERALES'!T117</f>
        <v>0</v>
      </c>
      <c r="G117" s="19">
        <f>+'DATOS GENERALES'!G117/'DATOS GENERALES'!T117</f>
        <v>0</v>
      </c>
      <c r="H117" s="19">
        <f>+'DATOS GENERALES'!H117/'DATOS GENERALES'!T117</f>
        <v>0</v>
      </c>
      <c r="I117" s="19">
        <f>+'DATOS GENERALES'!I117/'DATOS GENERALES'!T117</f>
        <v>0</v>
      </c>
      <c r="J117" s="19">
        <f>+'DATOS GENERALES'!J117/'DATOS GENERALES'!T117</f>
        <v>0</v>
      </c>
      <c r="K117" s="19">
        <f>+'DATOS GENERALES'!K117/'DATOS GENERALES'!T117</f>
        <v>0</v>
      </c>
      <c r="L117" s="19">
        <f>+'DATOS GENERALES'!L117/'DATOS GENERALES'!T117</f>
        <v>0</v>
      </c>
      <c r="M117" s="19">
        <f>+'DATOS GENERALES'!M117/'DATOS GENERALES'!T117</f>
        <v>0</v>
      </c>
      <c r="N117" s="19">
        <f>+'DATOS GENERALES'!N117/'DATOS GENERALES'!T117</f>
        <v>0</v>
      </c>
      <c r="O117" s="19">
        <f>+'DATOS GENERALES'!O117/'DATOS GENERALES'!T117</f>
        <v>1.4285833333333333</v>
      </c>
      <c r="P117" s="19">
        <f>+'DATOS GENERALES'!P117/'DATOS GENERALES'!T117</f>
        <v>1.0083333333333333</v>
      </c>
      <c r="Q117" s="19">
        <f>+'DATOS GENERALES'!Q117/'DATOS GENERALES'!T117</f>
        <v>0</v>
      </c>
      <c r="R117" s="19">
        <f>+'DATOS GENERALES'!R117/'DATOS GENERALES'!T117</f>
        <v>0</v>
      </c>
      <c r="S117" s="19">
        <f>+'DATOS GENERALES'!S117/'DATOS GENERALES'!T117</f>
        <v>0</v>
      </c>
      <c r="T117" s="19" t="e">
        <f>+'DATOS GENERALES'!#REF!/'DATOS GENERALES'!T117</f>
        <v>#REF!</v>
      </c>
      <c r="U117" s="19" t="e">
        <f>+'DATOS GENERALES'!#REF!/'DATOS GENERALES'!T117</f>
        <v>#REF!</v>
      </c>
    </row>
    <row r="118" spans="1:21" s="1" customFormat="1">
      <c r="A118" s="12">
        <f>+'DATOS GENERALES'!A118</f>
        <v>113</v>
      </c>
      <c r="B118" s="12" t="str">
        <f>+'DATOS GENERALES'!B118</f>
        <v>COLLAR CERVICAL BLANDO  S</v>
      </c>
      <c r="C118" s="12" t="str">
        <f>+'DATOS GENERALES'!C118</f>
        <v>UND</v>
      </c>
      <c r="D118" s="12">
        <f>+'DATOS GENERALES'!D118</f>
        <v>15</v>
      </c>
      <c r="E118" s="19">
        <f>+'DATOS GENERALES'!E118/'DATOS GENERALES'!T118</f>
        <v>1</v>
      </c>
      <c r="F118" s="19">
        <f>+'DATOS GENERALES'!F118/'DATOS GENERALES'!T118</f>
        <v>0</v>
      </c>
      <c r="G118" s="19">
        <f>+'DATOS GENERALES'!G118/'DATOS GENERALES'!T118</f>
        <v>0</v>
      </c>
      <c r="H118" s="19">
        <f>+'DATOS GENERALES'!H118/'DATOS GENERALES'!T118</f>
        <v>1.25</v>
      </c>
      <c r="I118" s="19">
        <f>+'DATOS GENERALES'!I118/'DATOS GENERALES'!T118</f>
        <v>0</v>
      </c>
      <c r="J118" s="19">
        <f>+'DATOS GENERALES'!J118/'DATOS GENERALES'!T118</f>
        <v>0</v>
      </c>
      <c r="K118" s="19">
        <f>+'DATOS GENERALES'!K118/'DATOS GENERALES'!T118</f>
        <v>0</v>
      </c>
      <c r="L118" s="19">
        <f>+'DATOS GENERALES'!L118/'DATOS GENERALES'!T118</f>
        <v>0</v>
      </c>
      <c r="M118" s="19">
        <f>+'DATOS GENERALES'!M118/'DATOS GENERALES'!T118</f>
        <v>0</v>
      </c>
      <c r="N118" s="19">
        <f>+'DATOS GENERALES'!N118/'DATOS GENERALES'!T118</f>
        <v>0</v>
      </c>
      <c r="O118" s="19">
        <f>+'DATOS GENERALES'!O118/'DATOS GENERALES'!T118</f>
        <v>1.4892466666666666</v>
      </c>
      <c r="P118" s="19">
        <f>+'DATOS GENERALES'!P118/'DATOS GENERALES'!T118</f>
        <v>1.0083333333333333</v>
      </c>
      <c r="Q118" s="19">
        <f>+'DATOS GENERALES'!Q118/'DATOS GENERALES'!T118</f>
        <v>0</v>
      </c>
      <c r="R118" s="19">
        <f>+'DATOS GENERALES'!R118/'DATOS GENERALES'!T118</f>
        <v>0</v>
      </c>
      <c r="S118" s="19">
        <f>+'DATOS GENERALES'!S118/'DATOS GENERALES'!T118</f>
        <v>0</v>
      </c>
      <c r="T118" s="19" t="e">
        <f>+'DATOS GENERALES'!#REF!/'DATOS GENERALES'!T118</f>
        <v>#REF!</v>
      </c>
      <c r="U118" s="19" t="e">
        <f>+'DATOS GENERALES'!#REF!/'DATOS GENERALES'!T118</f>
        <v>#REF!</v>
      </c>
    </row>
    <row r="119" spans="1:21" s="1" customFormat="1">
      <c r="A119" s="12">
        <f>+'DATOS GENERALES'!A119</f>
        <v>114</v>
      </c>
      <c r="B119" s="12" t="str">
        <f>+'DATOS GENERALES'!B119</f>
        <v xml:space="preserve">COLLAR CERVICAL PHILADELFIA AJUSTABLE ADULTO  </v>
      </c>
      <c r="C119" s="12" t="str">
        <f>+'DATOS GENERALES'!C119</f>
        <v>UND</v>
      </c>
      <c r="D119" s="12">
        <f>+'DATOS GENERALES'!D119</f>
        <v>40</v>
      </c>
      <c r="E119" s="19">
        <f>+'DATOS GENERALES'!E119/'DATOS GENERALES'!T119</f>
        <v>0</v>
      </c>
      <c r="F119" s="19">
        <f>+'DATOS GENERALES'!F119/'DATOS GENERALES'!T119</f>
        <v>0</v>
      </c>
      <c r="G119" s="19">
        <f>+'DATOS GENERALES'!G119/'DATOS GENERALES'!T119</f>
        <v>0</v>
      </c>
      <c r="H119" s="19">
        <f>+'DATOS GENERALES'!H119/'DATOS GENERALES'!T119</f>
        <v>1.1885071450288842</v>
      </c>
      <c r="I119" s="19">
        <f>+'DATOS GENERALES'!I119/'DATOS GENERALES'!T119</f>
        <v>0</v>
      </c>
      <c r="J119" s="19">
        <f>+'DATOS GENERALES'!J119/'DATOS GENERALES'!T119</f>
        <v>0</v>
      </c>
      <c r="K119" s="19">
        <f>+'DATOS GENERALES'!K119/'DATOS GENERALES'!T119</f>
        <v>0</v>
      </c>
      <c r="L119" s="19">
        <f>+'DATOS GENERALES'!L119/'DATOS GENERALES'!T119</f>
        <v>0</v>
      </c>
      <c r="M119" s="19">
        <f>+'DATOS GENERALES'!M119/'DATOS GENERALES'!T119</f>
        <v>0</v>
      </c>
      <c r="N119" s="19">
        <f>+'DATOS GENERALES'!N119/'DATOS GENERALES'!T119</f>
        <v>0</v>
      </c>
      <c r="O119" s="19">
        <f>+'DATOS GENERALES'!O119/'DATOS GENERALES'!T119</f>
        <v>1.2987534204925508</v>
      </c>
      <c r="P119" s="19">
        <f>+'DATOS GENERALES'!P119/'DATOS GENERALES'!T119</f>
        <v>1</v>
      </c>
      <c r="Q119" s="19">
        <f>+'DATOS GENERALES'!Q119/'DATOS GENERALES'!T119</f>
        <v>0</v>
      </c>
      <c r="R119" s="19">
        <f>+'DATOS GENERALES'!R119/'DATOS GENERALES'!T119</f>
        <v>0</v>
      </c>
      <c r="S119" s="19">
        <f>+'DATOS GENERALES'!S119/'DATOS GENERALES'!T119</f>
        <v>0</v>
      </c>
      <c r="T119" s="19" t="e">
        <f>+'DATOS GENERALES'!#REF!/'DATOS GENERALES'!T119</f>
        <v>#REF!</v>
      </c>
      <c r="U119" s="19" t="e">
        <f>+'DATOS GENERALES'!#REF!/'DATOS GENERALES'!T119</f>
        <v>#REF!</v>
      </c>
    </row>
    <row r="120" spans="1:21" s="1" customFormat="1">
      <c r="A120" s="12">
        <f>+'DATOS GENERALES'!A120</f>
        <v>115</v>
      </c>
      <c r="B120" s="12" t="str">
        <f>+'DATOS GENERALES'!B120</f>
        <v xml:space="preserve">COLLAR CERVICAL PHILADELFIA AJUSTABLE PEDIATRICO  </v>
      </c>
      <c r="C120" s="12" t="str">
        <f>+'DATOS GENERALES'!C120</f>
        <v>UND</v>
      </c>
      <c r="D120" s="12">
        <f>+'DATOS GENERALES'!D120</f>
        <v>20</v>
      </c>
      <c r="E120" s="19">
        <f>+'DATOS GENERALES'!E120/'DATOS GENERALES'!T120</f>
        <v>0</v>
      </c>
      <c r="F120" s="19">
        <f>+'DATOS GENERALES'!F120/'DATOS GENERALES'!T120</f>
        <v>0</v>
      </c>
      <c r="G120" s="19">
        <f>+'DATOS GENERALES'!G120/'DATOS GENERALES'!T120</f>
        <v>0</v>
      </c>
      <c r="H120" s="19">
        <f>+'DATOS GENERALES'!H120/'DATOS GENERALES'!T120</f>
        <v>1.1885071450288842</v>
      </c>
      <c r="I120" s="19">
        <f>+'DATOS GENERALES'!I120/'DATOS GENERALES'!T120</f>
        <v>0</v>
      </c>
      <c r="J120" s="19">
        <f>+'DATOS GENERALES'!J120/'DATOS GENERALES'!T120</f>
        <v>0</v>
      </c>
      <c r="K120" s="19">
        <f>+'DATOS GENERALES'!K120/'DATOS GENERALES'!T120</f>
        <v>0</v>
      </c>
      <c r="L120" s="19">
        <f>+'DATOS GENERALES'!L120/'DATOS GENERALES'!T120</f>
        <v>0</v>
      </c>
      <c r="M120" s="19">
        <f>+'DATOS GENERALES'!M120/'DATOS GENERALES'!T120</f>
        <v>0</v>
      </c>
      <c r="N120" s="19">
        <f>+'DATOS GENERALES'!N120/'DATOS GENERALES'!T120</f>
        <v>0</v>
      </c>
      <c r="O120" s="19">
        <f>+'DATOS GENERALES'!O120/'DATOS GENERALES'!T120</f>
        <v>1.2987534204925508</v>
      </c>
      <c r="P120" s="19">
        <f>+'DATOS GENERALES'!P120/'DATOS GENERALES'!T120</f>
        <v>1</v>
      </c>
      <c r="Q120" s="19">
        <f>+'DATOS GENERALES'!Q120/'DATOS GENERALES'!T120</f>
        <v>0</v>
      </c>
      <c r="R120" s="19">
        <f>+'DATOS GENERALES'!R120/'DATOS GENERALES'!T120</f>
        <v>0</v>
      </c>
      <c r="S120" s="19">
        <f>+'DATOS GENERALES'!S120/'DATOS GENERALES'!T120</f>
        <v>0</v>
      </c>
      <c r="T120" s="19" t="e">
        <f>+'DATOS GENERALES'!#REF!/'DATOS GENERALES'!T120</f>
        <v>#REF!</v>
      </c>
      <c r="U120" s="19" t="e">
        <f>+'DATOS GENERALES'!#REF!/'DATOS GENERALES'!T120</f>
        <v>#REF!</v>
      </c>
    </row>
    <row r="121" spans="1:21" s="1" customFormat="1">
      <c r="A121" s="12">
        <f>+'DATOS GENERALES'!A121</f>
        <v>116</v>
      </c>
      <c r="B121" s="12" t="str">
        <f>+'DATOS GENERALES'!B121</f>
        <v>COMBITUBO No. 3</v>
      </c>
      <c r="C121" s="12" t="str">
        <f>+'DATOS GENERALES'!C121</f>
        <v>UND</v>
      </c>
      <c r="D121" s="12">
        <f>+'DATOS GENERALES'!D121</f>
        <v>2</v>
      </c>
      <c r="E121" s="19">
        <f>+'DATOS GENERALES'!E121/'DATOS GENERALES'!T121</f>
        <v>0</v>
      </c>
      <c r="F121" s="19">
        <f>+'DATOS GENERALES'!F121/'DATOS GENERALES'!T121</f>
        <v>0</v>
      </c>
      <c r="G121" s="19">
        <f>+'DATOS GENERALES'!G121/'DATOS GENERALES'!T121</f>
        <v>0</v>
      </c>
      <c r="H121" s="19">
        <f>+'DATOS GENERALES'!H121/'DATOS GENERALES'!T121</f>
        <v>0</v>
      </c>
      <c r="I121" s="19">
        <f>+'DATOS GENERALES'!I121/'DATOS GENERALES'!T121</f>
        <v>0</v>
      </c>
      <c r="J121" s="19">
        <f>+'DATOS GENERALES'!J121/'DATOS GENERALES'!T121</f>
        <v>1</v>
      </c>
      <c r="K121" s="19">
        <f>+'DATOS GENERALES'!K121/'DATOS GENERALES'!T121</f>
        <v>0</v>
      </c>
      <c r="L121" s="19">
        <f>+'DATOS GENERALES'!L121/'DATOS GENERALES'!T121</f>
        <v>0</v>
      </c>
      <c r="M121" s="19">
        <f>+'DATOS GENERALES'!M121/'DATOS GENERALES'!T121</f>
        <v>0</v>
      </c>
      <c r="N121" s="19">
        <f>+'DATOS GENERALES'!N121/'DATOS GENERALES'!T121</f>
        <v>0</v>
      </c>
      <c r="O121" s="19">
        <f>+'DATOS GENERALES'!O121/'DATOS GENERALES'!T121</f>
        <v>0</v>
      </c>
      <c r="P121" s="19">
        <f>+'DATOS GENERALES'!P121/'DATOS GENERALES'!T121</f>
        <v>0</v>
      </c>
      <c r="Q121" s="19">
        <f>+'DATOS GENERALES'!Q121/'DATOS GENERALES'!T121</f>
        <v>0</v>
      </c>
      <c r="R121" s="19">
        <f>+'DATOS GENERALES'!R121/'DATOS GENERALES'!T121</f>
        <v>0</v>
      </c>
      <c r="S121" s="19">
        <f>+'DATOS GENERALES'!S121/'DATOS GENERALES'!T121</f>
        <v>0</v>
      </c>
      <c r="T121" s="19" t="e">
        <f>+'DATOS GENERALES'!#REF!/'DATOS GENERALES'!T121</f>
        <v>#REF!</v>
      </c>
      <c r="U121" s="19" t="e">
        <f>+'DATOS GENERALES'!#REF!/'DATOS GENERALES'!T121</f>
        <v>#REF!</v>
      </c>
    </row>
    <row r="122" spans="1:21" s="1" customFormat="1">
      <c r="A122" s="12">
        <f>+'DATOS GENERALES'!A122</f>
        <v>117</v>
      </c>
      <c r="B122" s="12" t="str">
        <f>+'DATOS GENERALES'!B122</f>
        <v>COMBITUBO No. 4</v>
      </c>
      <c r="C122" s="12" t="str">
        <f>+'DATOS GENERALES'!C122</f>
        <v>UND</v>
      </c>
      <c r="D122" s="12">
        <f>+'DATOS GENERALES'!D122</f>
        <v>2</v>
      </c>
      <c r="E122" s="19">
        <f>+'DATOS GENERALES'!E122/'DATOS GENERALES'!T122</f>
        <v>0</v>
      </c>
      <c r="F122" s="19">
        <f>+'DATOS GENERALES'!F122/'DATOS GENERALES'!T122</f>
        <v>0</v>
      </c>
      <c r="G122" s="19">
        <f>+'DATOS GENERALES'!G122/'DATOS GENERALES'!T122</f>
        <v>0</v>
      </c>
      <c r="H122" s="19">
        <f>+'DATOS GENERALES'!H122/'DATOS GENERALES'!T122</f>
        <v>0</v>
      </c>
      <c r="I122" s="19">
        <f>+'DATOS GENERALES'!I122/'DATOS GENERALES'!T122</f>
        <v>0</v>
      </c>
      <c r="J122" s="19">
        <f>+'DATOS GENERALES'!J122/'DATOS GENERALES'!T122</f>
        <v>1</v>
      </c>
      <c r="K122" s="19">
        <f>+'DATOS GENERALES'!K122/'DATOS GENERALES'!T122</f>
        <v>0</v>
      </c>
      <c r="L122" s="19">
        <f>+'DATOS GENERALES'!L122/'DATOS GENERALES'!T122</f>
        <v>0</v>
      </c>
      <c r="M122" s="19">
        <f>+'DATOS GENERALES'!M122/'DATOS GENERALES'!T122</f>
        <v>0</v>
      </c>
      <c r="N122" s="19">
        <f>+'DATOS GENERALES'!N122/'DATOS GENERALES'!T122</f>
        <v>0</v>
      </c>
      <c r="O122" s="19">
        <f>+'DATOS GENERALES'!O122/'DATOS GENERALES'!T122</f>
        <v>0</v>
      </c>
      <c r="P122" s="19">
        <f>+'DATOS GENERALES'!P122/'DATOS GENERALES'!T122</f>
        <v>0</v>
      </c>
      <c r="Q122" s="19">
        <f>+'DATOS GENERALES'!Q122/'DATOS GENERALES'!T122</f>
        <v>0</v>
      </c>
      <c r="R122" s="19">
        <f>+'DATOS GENERALES'!R122/'DATOS GENERALES'!T122</f>
        <v>0</v>
      </c>
      <c r="S122" s="19">
        <f>+'DATOS GENERALES'!S122/'DATOS GENERALES'!T122</f>
        <v>0</v>
      </c>
      <c r="T122" s="19" t="e">
        <f>+'DATOS GENERALES'!#REF!/'DATOS GENERALES'!T122</f>
        <v>#REF!</v>
      </c>
      <c r="U122" s="19" t="e">
        <f>+'DATOS GENERALES'!#REF!/'DATOS GENERALES'!T122</f>
        <v>#REF!</v>
      </c>
    </row>
    <row r="123" spans="1:21" s="1" customFormat="1">
      <c r="A123" s="12">
        <f>+'DATOS GENERALES'!A123</f>
        <v>118</v>
      </c>
      <c r="B123" s="12" t="str">
        <f>+'DATOS GENERALES'!B123</f>
        <v>COMBITUBO No. 5</v>
      </c>
      <c r="C123" s="12" t="str">
        <f>+'DATOS GENERALES'!C123</f>
        <v>UND</v>
      </c>
      <c r="D123" s="12">
        <f>+'DATOS GENERALES'!D123</f>
        <v>2</v>
      </c>
      <c r="E123" s="19">
        <f>+'DATOS GENERALES'!E123/'DATOS GENERALES'!T123</f>
        <v>0</v>
      </c>
      <c r="F123" s="19">
        <f>+'DATOS GENERALES'!F123/'DATOS GENERALES'!T123</f>
        <v>0</v>
      </c>
      <c r="G123" s="19">
        <f>+'DATOS GENERALES'!G123/'DATOS GENERALES'!T123</f>
        <v>0</v>
      </c>
      <c r="H123" s="19">
        <f>+'DATOS GENERALES'!H123/'DATOS GENERALES'!T123</f>
        <v>0</v>
      </c>
      <c r="I123" s="19">
        <f>+'DATOS GENERALES'!I123/'DATOS GENERALES'!T123</f>
        <v>0</v>
      </c>
      <c r="J123" s="19">
        <f>+'DATOS GENERALES'!J123/'DATOS GENERALES'!T123</f>
        <v>1</v>
      </c>
      <c r="K123" s="19">
        <f>+'DATOS GENERALES'!K123/'DATOS GENERALES'!T123</f>
        <v>0</v>
      </c>
      <c r="L123" s="19">
        <f>+'DATOS GENERALES'!L123/'DATOS GENERALES'!T123</f>
        <v>0</v>
      </c>
      <c r="M123" s="19">
        <f>+'DATOS GENERALES'!M123/'DATOS GENERALES'!T123</f>
        <v>0</v>
      </c>
      <c r="N123" s="19">
        <f>+'DATOS GENERALES'!N123/'DATOS GENERALES'!T123</f>
        <v>0</v>
      </c>
      <c r="O123" s="19">
        <f>+'DATOS GENERALES'!O123/'DATOS GENERALES'!T123</f>
        <v>0</v>
      </c>
      <c r="P123" s="19">
        <f>+'DATOS GENERALES'!P123/'DATOS GENERALES'!T123</f>
        <v>0</v>
      </c>
      <c r="Q123" s="19">
        <f>+'DATOS GENERALES'!Q123/'DATOS GENERALES'!T123</f>
        <v>0</v>
      </c>
      <c r="R123" s="19">
        <f>+'DATOS GENERALES'!R123/'DATOS GENERALES'!T123</f>
        <v>0</v>
      </c>
      <c r="S123" s="19">
        <f>+'DATOS GENERALES'!S123/'DATOS GENERALES'!T123</f>
        <v>0</v>
      </c>
      <c r="T123" s="19" t="e">
        <f>+'DATOS GENERALES'!#REF!/'DATOS GENERALES'!T123</f>
        <v>#REF!</v>
      </c>
      <c r="U123" s="19" t="e">
        <f>+'DATOS GENERALES'!#REF!/'DATOS GENERALES'!T123</f>
        <v>#REF!</v>
      </c>
    </row>
    <row r="124" spans="1:21" s="1" customFormat="1">
      <c r="A124" s="12">
        <f>+'DATOS GENERALES'!A124</f>
        <v>119</v>
      </c>
      <c r="B124" s="12" t="str">
        <f>+'DATOS GENERALES'!B124</f>
        <v>COMPRESA IMPREGNADA CON CLURURO DE DIAQUILCARBAMILO DE 7X9cm</v>
      </c>
      <c r="C124" s="12" t="str">
        <f>+'DATOS GENERALES'!C124</f>
        <v>UND</v>
      </c>
      <c r="D124" s="12">
        <f>+'DATOS GENERALES'!D124</f>
        <v>10</v>
      </c>
      <c r="E124" s="19">
        <f>+'DATOS GENERALES'!E124/'DATOS GENERALES'!T124</f>
        <v>1.2672392387849369</v>
      </c>
      <c r="F124" s="19">
        <f>+'DATOS GENERALES'!F124/'DATOS GENERALES'!T124</f>
        <v>1.1314959063231234</v>
      </c>
      <c r="G124" s="19">
        <f>+'DATOS GENERALES'!G124/'DATOS GENERALES'!T124</f>
        <v>0</v>
      </c>
      <c r="H124" s="19">
        <f>+'DATOS GENERALES'!H124/'DATOS GENERALES'!T124</f>
        <v>0</v>
      </c>
      <c r="I124" s="19">
        <f>+'DATOS GENERALES'!I124/'DATOS GENERALES'!T124</f>
        <v>0</v>
      </c>
      <c r="J124" s="19">
        <f>+'DATOS GENERALES'!J124/'DATOS GENERALES'!T124</f>
        <v>1</v>
      </c>
      <c r="K124" s="19">
        <f>+'DATOS GENERALES'!K124/'DATOS GENERALES'!T124</f>
        <v>0</v>
      </c>
      <c r="L124" s="19">
        <f>+'DATOS GENERALES'!L124/'DATOS GENERALES'!T124</f>
        <v>0</v>
      </c>
      <c r="M124" s="19">
        <f>+'DATOS GENERALES'!M124/'DATOS GENERALES'!T124</f>
        <v>0</v>
      </c>
      <c r="N124" s="19">
        <f>+'DATOS GENERALES'!N124/'DATOS GENERALES'!T124</f>
        <v>0</v>
      </c>
      <c r="O124" s="19">
        <f>+'DATOS GENERALES'!O124/'DATOS GENERALES'!T124</f>
        <v>0</v>
      </c>
      <c r="P124" s="19">
        <f>+'DATOS GENERALES'!P124/'DATOS GENERALES'!T124</f>
        <v>0</v>
      </c>
      <c r="Q124" s="19">
        <f>+'DATOS GENERALES'!Q124/'DATOS GENERALES'!T124</f>
        <v>1.1880624797536066</v>
      </c>
      <c r="R124" s="19">
        <f>+'DATOS GENERALES'!R124/'DATOS GENERALES'!T124</f>
        <v>0</v>
      </c>
      <c r="S124" s="19">
        <f>+'DATOS GENERALES'!S124/'DATOS GENERALES'!T124</f>
        <v>0</v>
      </c>
      <c r="T124" s="19" t="e">
        <f>+'DATOS GENERALES'!#REF!/'DATOS GENERALES'!T124</f>
        <v>#REF!</v>
      </c>
      <c r="U124" s="19" t="e">
        <f>+'DATOS GENERALES'!#REF!/'DATOS GENERALES'!T124</f>
        <v>#REF!</v>
      </c>
    </row>
    <row r="125" spans="1:21" s="1" customFormat="1">
      <c r="A125" s="12">
        <f>+'DATOS GENERALES'!A125</f>
        <v>120</v>
      </c>
      <c r="B125" s="12" t="str">
        <f>+'DATOS GENERALES'!B125</f>
        <v xml:space="preserve">COMPRESAS CON ELEMENTOS RADIOPACA DE 45 CM X 40CM DE GASAS CON 6 CAPAS </v>
      </c>
      <c r="C125" s="12" t="str">
        <f>+'DATOS GENERALES'!C125</f>
        <v>UND</v>
      </c>
      <c r="D125" s="12">
        <f>+'DATOS GENERALES'!D125</f>
        <v>2000</v>
      </c>
      <c r="E125" s="19">
        <f>+'DATOS GENERALES'!E125/'DATOS GENERALES'!T125</f>
        <v>0</v>
      </c>
      <c r="F125" s="19">
        <f>+'DATOS GENERALES'!F125/'DATOS GENERALES'!T125</f>
        <v>0</v>
      </c>
      <c r="G125" s="19">
        <f>+'DATOS GENERALES'!G125/'DATOS GENERALES'!T125</f>
        <v>0</v>
      </c>
      <c r="H125" s="19">
        <f>+'DATOS GENERALES'!H125/'DATOS GENERALES'!T125</f>
        <v>1.5892857142857142</v>
      </c>
      <c r="I125" s="19">
        <f>+'DATOS GENERALES'!I125/'DATOS GENERALES'!T125</f>
        <v>0</v>
      </c>
      <c r="J125" s="19">
        <f>+'DATOS GENERALES'!J125/'DATOS GENERALES'!T125</f>
        <v>1</v>
      </c>
      <c r="K125" s="19">
        <f>+'DATOS GENERALES'!K125/'DATOS GENERALES'!T125</f>
        <v>0</v>
      </c>
      <c r="L125" s="19">
        <f>+'DATOS GENERALES'!L125/'DATOS GENERALES'!T125</f>
        <v>1.1830357142857142</v>
      </c>
      <c r="M125" s="19">
        <f>+'DATOS GENERALES'!M125/'DATOS GENERALES'!T125</f>
        <v>0</v>
      </c>
      <c r="N125" s="19">
        <f>+'DATOS GENERALES'!N125/'DATOS GENERALES'!T125</f>
        <v>6.9765624999999991</v>
      </c>
      <c r="O125" s="19">
        <f>+'DATOS GENERALES'!O125/'DATOS GENERALES'!T125</f>
        <v>2.0727678571428569</v>
      </c>
      <c r="P125" s="19">
        <f>+'DATOS GENERALES'!P125/'DATOS GENERALES'!T125</f>
        <v>0</v>
      </c>
      <c r="Q125" s="19">
        <f>+'DATOS GENERALES'!Q125/'DATOS GENERALES'!T125</f>
        <v>0</v>
      </c>
      <c r="R125" s="19">
        <f>+'DATOS GENERALES'!R125/'DATOS GENERALES'!T125</f>
        <v>0</v>
      </c>
      <c r="S125" s="19">
        <f>+'DATOS GENERALES'!S125/'DATOS GENERALES'!T125</f>
        <v>0</v>
      </c>
      <c r="T125" s="19" t="e">
        <f>+'DATOS GENERALES'!#REF!/'DATOS GENERALES'!T125</f>
        <v>#REF!</v>
      </c>
      <c r="U125" s="19" t="e">
        <f>+'DATOS GENERALES'!#REF!/'DATOS GENERALES'!T125</f>
        <v>#REF!</v>
      </c>
    </row>
    <row r="126" spans="1:21" s="1" customFormat="1">
      <c r="A126" s="12">
        <f>+'DATOS GENERALES'!A126</f>
        <v>121</v>
      </c>
      <c r="B126" s="12" t="str">
        <f>+'DATOS GENERALES'!B126</f>
        <v>CONDON (PRESERVATIVO)</v>
      </c>
      <c r="C126" s="12" t="str">
        <f>+'DATOS GENERALES'!C126</f>
        <v>UND</v>
      </c>
      <c r="D126" s="12">
        <f>+'DATOS GENERALES'!D126</f>
        <v>20</v>
      </c>
      <c r="E126" s="19">
        <f>+'DATOS GENERALES'!E126/'DATOS GENERALES'!T126</f>
        <v>1</v>
      </c>
      <c r="F126" s="19">
        <f>+'DATOS GENERALES'!F126/'DATOS GENERALES'!T126</f>
        <v>0</v>
      </c>
      <c r="G126" s="19">
        <f>+'DATOS GENERALES'!G126/'DATOS GENERALES'!T126</f>
        <v>0</v>
      </c>
      <c r="H126" s="19">
        <f>+'DATOS GENERALES'!H126/'DATOS GENERALES'!T126</f>
        <v>1.5352941176470589</v>
      </c>
      <c r="I126" s="19">
        <f>+'DATOS GENERALES'!I126/'DATOS GENERALES'!T126</f>
        <v>0</v>
      </c>
      <c r="J126" s="19">
        <f>+'DATOS GENERALES'!J126/'DATOS GENERALES'!T126</f>
        <v>1.5155294117647058</v>
      </c>
      <c r="K126" s="19">
        <f>+'DATOS GENERALES'!K126/'DATOS GENERALES'!T126</f>
        <v>0</v>
      </c>
      <c r="L126" s="19">
        <f>+'DATOS GENERALES'!L126/'DATOS GENERALES'!T126</f>
        <v>0</v>
      </c>
      <c r="M126" s="19">
        <f>+'DATOS GENERALES'!M126/'DATOS GENERALES'!T126</f>
        <v>0</v>
      </c>
      <c r="N126" s="19">
        <f>+'DATOS GENERALES'!N126/'DATOS GENERALES'!T126</f>
        <v>1.0823529411764705</v>
      </c>
      <c r="O126" s="19">
        <f>+'DATOS GENERALES'!O126/'DATOS GENERALES'!T126</f>
        <v>1.8235294117647058</v>
      </c>
      <c r="P126" s="19">
        <f>+'DATOS GENERALES'!P126/'DATOS GENERALES'!T126</f>
        <v>1.1258823529411766</v>
      </c>
      <c r="Q126" s="19">
        <f>+'DATOS GENERALES'!Q126/'DATOS GENERALES'!T126</f>
        <v>0</v>
      </c>
      <c r="R126" s="19">
        <f>+'DATOS GENERALES'!R126/'DATOS GENERALES'!T126</f>
        <v>0</v>
      </c>
      <c r="S126" s="19">
        <f>+'DATOS GENERALES'!S126/'DATOS GENERALES'!T126</f>
        <v>0</v>
      </c>
      <c r="T126" s="19" t="e">
        <f>+'DATOS GENERALES'!#REF!/'DATOS GENERALES'!T126</f>
        <v>#REF!</v>
      </c>
      <c r="U126" s="19" t="e">
        <f>+'DATOS GENERALES'!#REF!/'DATOS GENERALES'!T126</f>
        <v>#REF!</v>
      </c>
    </row>
    <row r="127" spans="1:21" s="1" customFormat="1">
      <c r="A127" s="12">
        <f>+'DATOS GENERALES'!A127</f>
        <v>122</v>
      </c>
      <c r="B127" s="12" t="str">
        <f>+'DATOS GENERALES'!B127</f>
        <v>CUCHILLA BISTURI No.  10</v>
      </c>
      <c r="C127" s="12" t="str">
        <f>+'DATOS GENERALES'!C127</f>
        <v>CJA X 100 UNIDADES</v>
      </c>
      <c r="D127" s="12">
        <f>+'DATOS GENERALES'!D127</f>
        <v>4</v>
      </c>
      <c r="E127" s="19">
        <f>+'DATOS GENERALES'!E127/'DATOS GENERALES'!T127</f>
        <v>1.3229885057471265</v>
      </c>
      <c r="F127" s="19">
        <f>+'DATOS GENERALES'!F127/'DATOS GENERALES'!T127</f>
        <v>0</v>
      </c>
      <c r="G127" s="19">
        <f>+'DATOS GENERALES'!G127/'DATOS GENERALES'!T127</f>
        <v>0</v>
      </c>
      <c r="H127" s="19">
        <f>+'DATOS GENERALES'!H127/'DATOS GENERALES'!T127</f>
        <v>1</v>
      </c>
      <c r="I127" s="19">
        <f>+'DATOS GENERALES'!I127/'DATOS GENERALES'!T127</f>
        <v>0</v>
      </c>
      <c r="J127" s="19">
        <f>+'DATOS GENERALES'!J127/'DATOS GENERALES'!T127</f>
        <v>1.0467099999999998</v>
      </c>
      <c r="K127" s="19">
        <f>+'DATOS GENERALES'!K127/'DATOS GENERALES'!T127</f>
        <v>0</v>
      </c>
      <c r="L127" s="19">
        <f>+'DATOS GENERALES'!L127/'DATOS GENERALES'!T127</f>
        <v>0</v>
      </c>
      <c r="M127" s="19">
        <f>+'DATOS GENERALES'!M127/'DATOS GENERALES'!T127</f>
        <v>0</v>
      </c>
      <c r="N127" s="19">
        <f>+'DATOS GENERALES'!N127/'DATOS GENERALES'!T127</f>
        <v>1.0416666666666667</v>
      </c>
      <c r="O127" s="19">
        <f>+'DATOS GENERALES'!O127/'DATOS GENERALES'!T127</f>
        <v>1.0632183908045978</v>
      </c>
      <c r="P127" s="19">
        <f>+'DATOS GENERALES'!P127/'DATOS GENERALES'!T127</f>
        <v>1.0416666666666667</v>
      </c>
      <c r="Q127" s="19">
        <f>+'DATOS GENERALES'!Q127/'DATOS GENERALES'!T127</f>
        <v>1.242816091954023</v>
      </c>
      <c r="R127" s="19">
        <f>+'DATOS GENERALES'!R127/'DATOS GENERALES'!T127</f>
        <v>0</v>
      </c>
      <c r="S127" s="19">
        <f>+'DATOS GENERALES'!S127/'DATOS GENERALES'!T127</f>
        <v>0</v>
      </c>
      <c r="T127" s="19" t="e">
        <f>+'DATOS GENERALES'!#REF!/'DATOS GENERALES'!T127</f>
        <v>#REF!</v>
      </c>
      <c r="U127" s="19" t="e">
        <f>+'DATOS GENERALES'!#REF!/'DATOS GENERALES'!T127</f>
        <v>#REF!</v>
      </c>
    </row>
    <row r="128" spans="1:21" s="1" customFormat="1">
      <c r="A128" s="12">
        <f>+'DATOS GENERALES'!A128</f>
        <v>123</v>
      </c>
      <c r="B128" s="12" t="str">
        <f>+'DATOS GENERALES'!B128</f>
        <v>CUCHILLA BISTURI No.  15</v>
      </c>
      <c r="C128" s="12" t="str">
        <f>+'DATOS GENERALES'!C128</f>
        <v>CJA X 100 UNIDADES</v>
      </c>
      <c r="D128" s="12">
        <f>+'DATOS GENERALES'!D128</f>
        <v>40</v>
      </c>
      <c r="E128" s="19">
        <f>+'DATOS GENERALES'!E128/'DATOS GENERALES'!T128</f>
        <v>1.3229885057471265</v>
      </c>
      <c r="F128" s="19">
        <f>+'DATOS GENERALES'!F128/'DATOS GENERALES'!T128</f>
        <v>0</v>
      </c>
      <c r="G128" s="19">
        <f>+'DATOS GENERALES'!G128/'DATOS GENERALES'!T128</f>
        <v>0</v>
      </c>
      <c r="H128" s="19">
        <f>+'DATOS GENERALES'!H128/'DATOS GENERALES'!T128</f>
        <v>1</v>
      </c>
      <c r="I128" s="19">
        <f>+'DATOS GENERALES'!I128/'DATOS GENERALES'!T128</f>
        <v>0</v>
      </c>
      <c r="J128" s="19">
        <f>+'DATOS GENERALES'!J128/'DATOS GENERALES'!T128</f>
        <v>1.0467099999999998</v>
      </c>
      <c r="K128" s="19">
        <f>+'DATOS GENERALES'!K128/'DATOS GENERALES'!T128</f>
        <v>0</v>
      </c>
      <c r="L128" s="19">
        <f>+'DATOS GENERALES'!L128/'DATOS GENERALES'!T128</f>
        <v>0</v>
      </c>
      <c r="M128" s="19">
        <f>+'DATOS GENERALES'!M128/'DATOS GENERALES'!T128</f>
        <v>0</v>
      </c>
      <c r="N128" s="19">
        <f>+'DATOS GENERALES'!N128/'DATOS GENERALES'!T128</f>
        <v>1.0416666666666667</v>
      </c>
      <c r="O128" s="19">
        <f>+'DATOS GENERALES'!O128/'DATOS GENERALES'!T128</f>
        <v>1.0632183908045978</v>
      </c>
      <c r="P128" s="19">
        <f>+'DATOS GENERALES'!P128/'DATOS GENERALES'!T128</f>
        <v>1.0416666666666667</v>
      </c>
      <c r="Q128" s="19">
        <f>+'DATOS GENERALES'!Q128/'DATOS GENERALES'!T128</f>
        <v>1.242816091954023</v>
      </c>
      <c r="R128" s="19">
        <f>+'DATOS GENERALES'!R128/'DATOS GENERALES'!T128</f>
        <v>0</v>
      </c>
      <c r="S128" s="19">
        <f>+'DATOS GENERALES'!S128/'DATOS GENERALES'!T128</f>
        <v>0</v>
      </c>
      <c r="T128" s="19" t="e">
        <f>+'DATOS GENERALES'!#REF!/'DATOS GENERALES'!T128</f>
        <v>#REF!</v>
      </c>
      <c r="U128" s="19" t="e">
        <f>+'DATOS GENERALES'!#REF!/'DATOS GENERALES'!T128</f>
        <v>#REF!</v>
      </c>
    </row>
    <row r="129" spans="1:21" s="1" customFormat="1">
      <c r="A129" s="12">
        <f>+'DATOS GENERALES'!A129</f>
        <v>124</v>
      </c>
      <c r="B129" s="12" t="str">
        <f>+'DATOS GENERALES'!B129</f>
        <v>CUCHILLA BISTURI No. 11</v>
      </c>
      <c r="C129" s="12" t="str">
        <f>+'DATOS GENERALES'!C129</f>
        <v>CJA X 100 UNIDADES</v>
      </c>
      <c r="D129" s="12">
        <f>+'DATOS GENERALES'!D129</f>
        <v>4</v>
      </c>
      <c r="E129" s="19">
        <f>+'DATOS GENERALES'!E129/'DATOS GENERALES'!T129</f>
        <v>1.3229885057471265</v>
      </c>
      <c r="F129" s="19">
        <f>+'DATOS GENERALES'!F129/'DATOS GENERALES'!T129</f>
        <v>0</v>
      </c>
      <c r="G129" s="19">
        <f>+'DATOS GENERALES'!G129/'DATOS GENERALES'!T129</f>
        <v>0</v>
      </c>
      <c r="H129" s="19">
        <f>+'DATOS GENERALES'!H129/'DATOS GENERALES'!T129</f>
        <v>1</v>
      </c>
      <c r="I129" s="19">
        <f>+'DATOS GENERALES'!I129/'DATOS GENERALES'!T129</f>
        <v>0</v>
      </c>
      <c r="J129" s="19">
        <f>+'DATOS GENERALES'!J129/'DATOS GENERALES'!T129</f>
        <v>1.0467099999999998</v>
      </c>
      <c r="K129" s="19">
        <f>+'DATOS GENERALES'!K129/'DATOS GENERALES'!T129</f>
        <v>0</v>
      </c>
      <c r="L129" s="19">
        <f>+'DATOS GENERALES'!L129/'DATOS GENERALES'!T129</f>
        <v>0</v>
      </c>
      <c r="M129" s="19">
        <f>+'DATOS GENERALES'!M129/'DATOS GENERALES'!T129</f>
        <v>0</v>
      </c>
      <c r="N129" s="19">
        <f>+'DATOS GENERALES'!N129/'DATOS GENERALES'!T129</f>
        <v>1.0416666666666667</v>
      </c>
      <c r="O129" s="19">
        <f>+'DATOS GENERALES'!O129/'DATOS GENERALES'!T129</f>
        <v>1.3074712643678161</v>
      </c>
      <c r="P129" s="19">
        <f>+'DATOS GENERALES'!P129/'DATOS GENERALES'!T129</f>
        <v>1.0416666666666667</v>
      </c>
      <c r="Q129" s="19">
        <f>+'DATOS GENERALES'!Q129/'DATOS GENERALES'!T129</f>
        <v>1.242816091954023</v>
      </c>
      <c r="R129" s="19">
        <f>+'DATOS GENERALES'!R129/'DATOS GENERALES'!T129</f>
        <v>0</v>
      </c>
      <c r="S129" s="19">
        <f>+'DATOS GENERALES'!S129/'DATOS GENERALES'!T129</f>
        <v>0</v>
      </c>
      <c r="T129" s="19" t="e">
        <f>+'DATOS GENERALES'!#REF!/'DATOS GENERALES'!T129</f>
        <v>#REF!</v>
      </c>
      <c r="U129" s="19" t="e">
        <f>+'DATOS GENERALES'!#REF!/'DATOS GENERALES'!T129</f>
        <v>#REF!</v>
      </c>
    </row>
    <row r="130" spans="1:21" s="1" customFormat="1">
      <c r="A130" s="12">
        <f>+'DATOS GENERALES'!A130</f>
        <v>125</v>
      </c>
      <c r="B130" s="12" t="str">
        <f>+'DATOS GENERALES'!B130</f>
        <v>CUCHILLA BISTURI No. 20</v>
      </c>
      <c r="C130" s="12" t="str">
        <f>+'DATOS GENERALES'!C130</f>
        <v>CJA X 100 UNIDADES</v>
      </c>
      <c r="D130" s="12">
        <f>+'DATOS GENERALES'!D130</f>
        <v>12</v>
      </c>
      <c r="E130" s="19">
        <f>+'DATOS GENERALES'!E130/'DATOS GENERALES'!T130</f>
        <v>1.2700689655172415</v>
      </c>
      <c r="F130" s="19">
        <f>+'DATOS GENERALES'!F130/'DATOS GENERALES'!T130</f>
        <v>0</v>
      </c>
      <c r="G130" s="19">
        <f>+'DATOS GENERALES'!G130/'DATOS GENERALES'!T130</f>
        <v>0</v>
      </c>
      <c r="H130" s="19">
        <f>+'DATOS GENERALES'!H130/'DATOS GENERALES'!T130</f>
        <v>1.0824827586206895</v>
      </c>
      <c r="I130" s="19">
        <f>+'DATOS GENERALES'!I130/'DATOS GENERALES'!T130</f>
        <v>0</v>
      </c>
      <c r="J130" s="19">
        <f>+'DATOS GENERALES'!J130/'DATOS GENERALES'!T130</f>
        <v>1.0048415999999998</v>
      </c>
      <c r="K130" s="19">
        <f>+'DATOS GENERALES'!K130/'DATOS GENERALES'!T130</f>
        <v>0</v>
      </c>
      <c r="L130" s="19">
        <f>+'DATOS GENERALES'!L130/'DATOS GENERALES'!T130</f>
        <v>0</v>
      </c>
      <c r="M130" s="19">
        <f>+'DATOS GENERALES'!M130/'DATOS GENERALES'!T130</f>
        <v>0</v>
      </c>
      <c r="N130" s="19">
        <f>+'DATOS GENERALES'!N130/'DATOS GENERALES'!T130</f>
        <v>1</v>
      </c>
      <c r="O130" s="19">
        <f>+'DATOS GENERALES'!O130/'DATOS GENERALES'!T130</f>
        <v>1.2551724137931035</v>
      </c>
      <c r="P130" s="19">
        <f>+'DATOS GENERALES'!P130/'DATOS GENERALES'!T130</f>
        <v>1</v>
      </c>
      <c r="Q130" s="19">
        <f>+'DATOS GENERALES'!Q130/'DATOS GENERALES'!T130</f>
        <v>1.193103448275862</v>
      </c>
      <c r="R130" s="19">
        <f>+'DATOS GENERALES'!R130/'DATOS GENERALES'!T130</f>
        <v>0</v>
      </c>
      <c r="S130" s="19">
        <f>+'DATOS GENERALES'!S130/'DATOS GENERALES'!T130</f>
        <v>0</v>
      </c>
      <c r="T130" s="19" t="e">
        <f>+'DATOS GENERALES'!#REF!/'DATOS GENERALES'!T130</f>
        <v>#REF!</v>
      </c>
      <c r="U130" s="19" t="e">
        <f>+'DATOS GENERALES'!#REF!/'DATOS GENERALES'!T130</f>
        <v>#REF!</v>
      </c>
    </row>
    <row r="131" spans="1:21" s="1" customFormat="1">
      <c r="A131" s="12">
        <f>+'DATOS GENERALES'!A131</f>
        <v>126</v>
      </c>
      <c r="B131" s="12" t="str">
        <f>+'DATOS GENERALES'!B131</f>
        <v>CUCHILLA BISTURI No. 22</v>
      </c>
      <c r="C131" s="12" t="str">
        <f>+'DATOS GENERALES'!C131</f>
        <v>CJA X 100 UNIDADES</v>
      </c>
      <c r="D131" s="12">
        <f>+'DATOS GENERALES'!D131</f>
        <v>4</v>
      </c>
      <c r="E131" s="19">
        <f>+'DATOS GENERALES'!E131/'DATOS GENERALES'!T131</f>
        <v>1.3229885057471265</v>
      </c>
      <c r="F131" s="19">
        <f>+'DATOS GENERALES'!F131/'DATOS GENERALES'!T131</f>
        <v>0</v>
      </c>
      <c r="G131" s="19">
        <f>+'DATOS GENERALES'!G131/'DATOS GENERALES'!T131</f>
        <v>0</v>
      </c>
      <c r="H131" s="19">
        <f>+'DATOS GENERALES'!H131/'DATOS GENERALES'!T131</f>
        <v>1</v>
      </c>
      <c r="I131" s="19">
        <f>+'DATOS GENERALES'!I131/'DATOS GENERALES'!T131</f>
        <v>0</v>
      </c>
      <c r="J131" s="19">
        <f>+'DATOS GENERALES'!J131/'DATOS GENERALES'!T131</f>
        <v>1.0467099999999998</v>
      </c>
      <c r="K131" s="19">
        <f>+'DATOS GENERALES'!K131/'DATOS GENERALES'!T131</f>
        <v>0</v>
      </c>
      <c r="L131" s="19">
        <f>+'DATOS GENERALES'!L131/'DATOS GENERALES'!T131</f>
        <v>0</v>
      </c>
      <c r="M131" s="19">
        <f>+'DATOS GENERALES'!M131/'DATOS GENERALES'!T131</f>
        <v>0</v>
      </c>
      <c r="N131" s="19">
        <f>+'DATOS GENERALES'!N131/'DATOS GENERALES'!T131</f>
        <v>1.0416666666666667</v>
      </c>
      <c r="O131" s="19">
        <f>+'DATOS GENERALES'!O131/'DATOS GENERALES'!T131</f>
        <v>1.3074712643678161</v>
      </c>
      <c r="P131" s="19">
        <f>+'DATOS GENERALES'!P131/'DATOS GENERALES'!T131</f>
        <v>1.0416666666666667</v>
      </c>
      <c r="Q131" s="19">
        <f>+'DATOS GENERALES'!Q131/'DATOS GENERALES'!T131</f>
        <v>1.242816091954023</v>
      </c>
      <c r="R131" s="19">
        <f>+'DATOS GENERALES'!R131/'DATOS GENERALES'!T131</f>
        <v>0</v>
      </c>
      <c r="S131" s="19">
        <f>+'DATOS GENERALES'!S131/'DATOS GENERALES'!T131</f>
        <v>0</v>
      </c>
      <c r="T131" s="19" t="e">
        <f>+'DATOS GENERALES'!#REF!/'DATOS GENERALES'!T131</f>
        <v>#REF!</v>
      </c>
      <c r="U131" s="19" t="e">
        <f>+'DATOS GENERALES'!#REF!/'DATOS GENERALES'!T131</f>
        <v>#REF!</v>
      </c>
    </row>
    <row r="132" spans="1:21" s="1" customFormat="1">
      <c r="A132" s="12">
        <f>+'DATOS GENERALES'!A132</f>
        <v>127</v>
      </c>
      <c r="B132" s="12" t="str">
        <f>+'DATOS GENERALES'!B132</f>
        <v xml:space="preserve">CURITAS  REDONDAS </v>
      </c>
      <c r="C132" s="12" t="str">
        <f>+'DATOS GENERALES'!C132</f>
        <v>CJA X 100 UNIDADES</v>
      </c>
      <c r="D132" s="12">
        <f>+'DATOS GENERALES'!D132</f>
        <v>48</v>
      </c>
      <c r="E132" s="19">
        <f>+'DATOS GENERALES'!E132/'DATOS GENERALES'!T132</f>
        <v>1.3922305764411027</v>
      </c>
      <c r="F132" s="19">
        <f>+'DATOS GENERALES'!F132/'DATOS GENERALES'!T132</f>
        <v>1.6532999164578113</v>
      </c>
      <c r="G132" s="19">
        <f>+'DATOS GENERALES'!G132/'DATOS GENERALES'!T132</f>
        <v>0</v>
      </c>
      <c r="H132" s="19">
        <f>+'DATOS GENERALES'!H132/'DATOS GENERALES'!T132</f>
        <v>1.3366750208855471</v>
      </c>
      <c r="I132" s="19">
        <f>+'DATOS GENERALES'!I132/'DATOS GENERALES'!T132</f>
        <v>1.4849624060150375</v>
      </c>
      <c r="J132" s="19">
        <f>+'DATOS GENERALES'!J132/'DATOS GENERALES'!T132</f>
        <v>1</v>
      </c>
      <c r="K132" s="19">
        <f>+'DATOS GENERALES'!K132/'DATOS GENERALES'!T132</f>
        <v>0</v>
      </c>
      <c r="L132" s="19">
        <f>+'DATOS GENERALES'!L132/'DATOS GENERALES'!T132</f>
        <v>0</v>
      </c>
      <c r="M132" s="19">
        <f>+'DATOS GENERALES'!M132/'DATOS GENERALES'!T132</f>
        <v>0</v>
      </c>
      <c r="N132" s="19">
        <f>+'DATOS GENERALES'!N132/'DATOS GENERALES'!T132</f>
        <v>1.2535505430242273</v>
      </c>
      <c r="O132" s="19">
        <f>+'DATOS GENERALES'!O132/'DATOS GENERALES'!T132</f>
        <v>1.8379281537176273</v>
      </c>
      <c r="P132" s="19">
        <f>+'DATOS GENERALES'!P132/'DATOS GENERALES'!T132</f>
        <v>1.7543859649122806</v>
      </c>
      <c r="Q132" s="19">
        <f>+'DATOS GENERALES'!Q132/'DATOS GENERALES'!T132</f>
        <v>1.514202172096909</v>
      </c>
      <c r="R132" s="19">
        <f>+'DATOS GENERALES'!R132/'DATOS GENERALES'!T132</f>
        <v>0</v>
      </c>
      <c r="S132" s="19">
        <f>+'DATOS GENERALES'!S132/'DATOS GENERALES'!T132</f>
        <v>0</v>
      </c>
      <c r="T132" s="19" t="e">
        <f>+'DATOS GENERALES'!#REF!/'DATOS GENERALES'!T132</f>
        <v>#REF!</v>
      </c>
      <c r="U132" s="19" t="e">
        <f>+'DATOS GENERALES'!#REF!/'DATOS GENERALES'!T132</f>
        <v>#REF!</v>
      </c>
    </row>
    <row r="133" spans="1:21" s="1" customFormat="1">
      <c r="A133" s="12">
        <f>+'DATOS GENERALES'!A133</f>
        <v>128</v>
      </c>
      <c r="B133" s="12" t="str">
        <f>+'DATOS GENERALES'!B133</f>
        <v xml:space="preserve">DETERGENTE PENTAENZIMATICO </v>
      </c>
      <c r="C133" s="12" t="str">
        <f>+'DATOS GENERALES'!C133</f>
        <v xml:space="preserve">GLN X 5 LITROS </v>
      </c>
      <c r="D133" s="12">
        <f>+'DATOS GENERALES'!D133</f>
        <v>12</v>
      </c>
      <c r="E133" s="19">
        <f>+'DATOS GENERALES'!E133/'DATOS GENERALES'!T133</f>
        <v>0</v>
      </c>
      <c r="F133" s="19">
        <f>+'DATOS GENERALES'!F133/'DATOS GENERALES'!T133</f>
        <v>0</v>
      </c>
      <c r="G133" s="19">
        <f>+'DATOS GENERALES'!G133/'DATOS GENERALES'!T133</f>
        <v>0</v>
      </c>
      <c r="H133" s="19">
        <f>+'DATOS GENERALES'!H133/'DATOS GENERALES'!T133</f>
        <v>0</v>
      </c>
      <c r="I133" s="19">
        <f>+'DATOS GENERALES'!I133/'DATOS GENERALES'!T133</f>
        <v>0</v>
      </c>
      <c r="J133" s="19">
        <f>+'DATOS GENERALES'!J133/'DATOS GENERALES'!T133</f>
        <v>1.0363460708782744</v>
      </c>
      <c r="K133" s="19">
        <f>+'DATOS GENERALES'!K133/'DATOS GENERALES'!T133</f>
        <v>0</v>
      </c>
      <c r="L133" s="19">
        <f>+'DATOS GENERALES'!L133/'DATOS GENERALES'!T133</f>
        <v>0</v>
      </c>
      <c r="M133" s="19">
        <f>+'DATOS GENERALES'!M133/'DATOS GENERALES'!T133</f>
        <v>0</v>
      </c>
      <c r="N133" s="19">
        <f>+'DATOS GENERALES'!N133/'DATOS GENERALES'!T133</f>
        <v>1.7995377503852079</v>
      </c>
      <c r="O133" s="19">
        <f>+'DATOS GENERALES'!O133/'DATOS GENERALES'!T133</f>
        <v>4.1165947611710321</v>
      </c>
      <c r="P133" s="19">
        <f>+'DATOS GENERALES'!P133/'DATOS GENERALES'!T133</f>
        <v>1</v>
      </c>
      <c r="Q133" s="19">
        <f>+'DATOS GENERALES'!Q133/'DATOS GENERALES'!T133</f>
        <v>0</v>
      </c>
      <c r="R133" s="19">
        <f>+'DATOS GENERALES'!R133/'DATOS GENERALES'!T133</f>
        <v>0</v>
      </c>
      <c r="S133" s="19">
        <f>+'DATOS GENERALES'!S133/'DATOS GENERALES'!T133</f>
        <v>0</v>
      </c>
      <c r="T133" s="19" t="e">
        <f>+'DATOS GENERALES'!#REF!/'DATOS GENERALES'!T133</f>
        <v>#REF!</v>
      </c>
      <c r="U133" s="19" t="e">
        <f>+'DATOS GENERALES'!#REF!/'DATOS GENERALES'!T133</f>
        <v>#REF!</v>
      </c>
    </row>
    <row r="134" spans="1:21" s="1" customFormat="1">
      <c r="A134" s="12">
        <f>+'DATOS GENERALES'!A134</f>
        <v>129</v>
      </c>
      <c r="B134" s="12" t="str">
        <f>+'DATOS GENERALES'!B134</f>
        <v>DISPOSITIVO DE ACCESO INTRAVENOSO LIBRE DE AGUJAS PEQUEÑO CON MEMBRANA DE SILICONA</v>
      </c>
      <c r="C134" s="12" t="str">
        <f>+'DATOS GENERALES'!C134</f>
        <v>UND</v>
      </c>
      <c r="D134" s="12">
        <f>+'DATOS GENERALES'!D134</f>
        <v>600</v>
      </c>
      <c r="E134" s="19">
        <f>+'DATOS GENERALES'!E134/'DATOS GENERALES'!T134</f>
        <v>1</v>
      </c>
      <c r="F134" s="19">
        <f>+'DATOS GENERALES'!F134/'DATOS GENERALES'!T134</f>
        <v>0</v>
      </c>
      <c r="G134" s="19">
        <f>+'DATOS GENERALES'!G134/'DATOS GENERALES'!T134</f>
        <v>0</v>
      </c>
      <c r="H134" s="19">
        <f>+'DATOS GENERALES'!H134/'DATOS GENERALES'!T134</f>
        <v>1.0580010357327809</v>
      </c>
      <c r="I134" s="19">
        <f>+'DATOS GENERALES'!I134/'DATOS GENERALES'!T134</f>
        <v>0</v>
      </c>
      <c r="J134" s="19">
        <f>+'DATOS GENERALES'!J134/'DATOS GENERALES'!T134</f>
        <v>1.3551361988606943</v>
      </c>
      <c r="K134" s="19">
        <f>+'DATOS GENERALES'!K134/'DATOS GENERALES'!T134</f>
        <v>0</v>
      </c>
      <c r="L134" s="19">
        <f>+'DATOS GENERALES'!L134/'DATOS GENERALES'!T134</f>
        <v>0</v>
      </c>
      <c r="M134" s="19">
        <f>+'DATOS GENERALES'!M134/'DATOS GENERALES'!T134</f>
        <v>0</v>
      </c>
      <c r="N134" s="19">
        <f>+'DATOS GENERALES'!N134/'DATOS GENERALES'!T134</f>
        <v>0</v>
      </c>
      <c r="O134" s="19">
        <f>+'DATOS GENERALES'!O134/'DATOS GENERALES'!T134</f>
        <v>0</v>
      </c>
      <c r="P134" s="19">
        <f>+'DATOS GENERALES'!P134/'DATOS GENERALES'!T134</f>
        <v>0</v>
      </c>
      <c r="Q134" s="19">
        <f>+'DATOS GENERALES'!Q134/'DATOS GENERALES'!T134</f>
        <v>0</v>
      </c>
      <c r="R134" s="19">
        <f>+'DATOS GENERALES'!R134/'DATOS GENERALES'!T134</f>
        <v>0</v>
      </c>
      <c r="S134" s="19">
        <f>+'DATOS GENERALES'!S134/'DATOS GENERALES'!T134</f>
        <v>8.8231486276540654</v>
      </c>
      <c r="T134" s="19" t="e">
        <f>+'DATOS GENERALES'!#REF!/'DATOS GENERALES'!T134</f>
        <v>#REF!</v>
      </c>
      <c r="U134" s="19" t="e">
        <f>+'DATOS GENERALES'!#REF!/'DATOS GENERALES'!T134</f>
        <v>#REF!</v>
      </c>
    </row>
    <row r="135" spans="1:21" s="1" customFormat="1">
      <c r="A135" s="12">
        <f>+'DATOS GENERALES'!A135</f>
        <v>130</v>
      </c>
      <c r="B135" s="12" t="str">
        <f>+'DATOS GENERALES'!B135</f>
        <v>DISPOSITIVO INTRAUTERINO  T DE COBRE</v>
      </c>
      <c r="C135" s="12" t="str">
        <f>+'DATOS GENERALES'!C135</f>
        <v>UND</v>
      </c>
      <c r="D135" s="12">
        <f>+'DATOS GENERALES'!D135</f>
        <v>200</v>
      </c>
      <c r="E135" s="19">
        <f>+'DATOS GENERALES'!E135/'DATOS GENERALES'!T135</f>
        <v>0</v>
      </c>
      <c r="F135" s="19">
        <f>+'DATOS GENERALES'!F135/'DATOS GENERALES'!T135</f>
        <v>0</v>
      </c>
      <c r="G135" s="19">
        <f>+'DATOS GENERALES'!G135/'DATOS GENERALES'!T135</f>
        <v>0</v>
      </c>
      <c r="H135" s="19">
        <f>+'DATOS GENERALES'!H135/'DATOS GENERALES'!T135</f>
        <v>1.0466297322253002</v>
      </c>
      <c r="I135" s="19">
        <f>+'DATOS GENERALES'!I135/'DATOS GENERALES'!T135</f>
        <v>0</v>
      </c>
      <c r="J135" s="19">
        <f>+'DATOS GENERALES'!J135/'DATOS GENERALES'!T135</f>
        <v>1</v>
      </c>
      <c r="K135" s="19">
        <f>+'DATOS GENERALES'!K135/'DATOS GENERALES'!T135</f>
        <v>0</v>
      </c>
      <c r="L135" s="19">
        <f>+'DATOS GENERALES'!L135/'DATOS GENERALES'!T135</f>
        <v>0</v>
      </c>
      <c r="M135" s="19">
        <f>+'DATOS GENERALES'!M135/'DATOS GENERALES'!T135</f>
        <v>0</v>
      </c>
      <c r="N135" s="19">
        <f>+'DATOS GENERALES'!N135/'DATOS GENERALES'!T135</f>
        <v>0</v>
      </c>
      <c r="O135" s="19">
        <f>+'DATOS GENERALES'!O135/'DATOS GENERALES'!T135</f>
        <v>1.0554016620498614</v>
      </c>
      <c r="P135" s="19">
        <f>+'DATOS GENERALES'!P135/'DATOS GENERALES'!T135</f>
        <v>1.2340720221606649</v>
      </c>
      <c r="Q135" s="19">
        <f>+'DATOS GENERALES'!Q135/'DATOS GENERALES'!T135</f>
        <v>0</v>
      </c>
      <c r="R135" s="19">
        <f>+'DATOS GENERALES'!R135/'DATOS GENERALES'!T135</f>
        <v>0</v>
      </c>
      <c r="S135" s="19">
        <f>+'DATOS GENERALES'!S135/'DATOS GENERALES'!T135</f>
        <v>0</v>
      </c>
      <c r="T135" s="19" t="e">
        <f>+'DATOS GENERALES'!#REF!/'DATOS GENERALES'!T135</f>
        <v>#REF!</v>
      </c>
      <c r="U135" s="19" t="e">
        <f>+'DATOS GENERALES'!#REF!/'DATOS GENERALES'!T135</f>
        <v>#REF!</v>
      </c>
    </row>
    <row r="136" spans="1:21" s="1" customFormat="1">
      <c r="A136" s="12">
        <f>+'DATOS GENERALES'!A136</f>
        <v>131</v>
      </c>
      <c r="B136" s="12" t="str">
        <f>+'DATOS GENERALES'!B136</f>
        <v>DISPOSITIVO INTRAUTERINO DE LEVONOGESTREL 52 MG</v>
      </c>
      <c r="C136" s="12" t="str">
        <f>+'DATOS GENERALES'!C136</f>
        <v>UND</v>
      </c>
      <c r="D136" s="12">
        <f>+'DATOS GENERALES'!D136</f>
        <v>6</v>
      </c>
      <c r="E136" s="19">
        <f>+'DATOS GENERALES'!E136/'DATOS GENERALES'!T136</f>
        <v>0</v>
      </c>
      <c r="F136" s="19">
        <f>+'DATOS GENERALES'!F136/'DATOS GENERALES'!T136</f>
        <v>0</v>
      </c>
      <c r="G136" s="19">
        <f>+'DATOS GENERALES'!G136/'DATOS GENERALES'!T136</f>
        <v>0</v>
      </c>
      <c r="H136" s="19">
        <f>+'DATOS GENERALES'!H136/'DATOS GENERALES'!T136</f>
        <v>1.1735895189100569</v>
      </c>
      <c r="I136" s="19">
        <f>+'DATOS GENERALES'!I136/'DATOS GENERALES'!T136</f>
        <v>0</v>
      </c>
      <c r="J136" s="19">
        <f>+'DATOS GENERALES'!J136/'DATOS GENERALES'!T136</f>
        <v>1</v>
      </c>
      <c r="K136" s="19">
        <f>+'DATOS GENERALES'!K136/'DATOS GENERALES'!T136</f>
        <v>0</v>
      </c>
      <c r="L136" s="19">
        <f>+'DATOS GENERALES'!L136/'DATOS GENERALES'!T136</f>
        <v>0</v>
      </c>
      <c r="M136" s="19">
        <f>+'DATOS GENERALES'!M136/'DATOS GENERALES'!T136</f>
        <v>0</v>
      </c>
      <c r="N136" s="19">
        <f>+'DATOS GENERALES'!N136/'DATOS GENERALES'!T136</f>
        <v>0</v>
      </c>
      <c r="O136" s="19">
        <f>+'DATOS GENERALES'!O136/'DATOS GENERALES'!T136</f>
        <v>0</v>
      </c>
      <c r="P136" s="19">
        <f>+'DATOS GENERALES'!P136/'DATOS GENERALES'!T136</f>
        <v>0</v>
      </c>
      <c r="Q136" s="19">
        <f>+'DATOS GENERALES'!Q136/'DATOS GENERALES'!T136</f>
        <v>0</v>
      </c>
      <c r="R136" s="19">
        <f>+'DATOS GENERALES'!R136/'DATOS GENERALES'!T136</f>
        <v>0</v>
      </c>
      <c r="S136" s="19">
        <f>+'DATOS GENERALES'!S136/'DATOS GENERALES'!T136</f>
        <v>0</v>
      </c>
      <c r="T136" s="19" t="e">
        <f>+'DATOS GENERALES'!#REF!/'DATOS GENERALES'!T136</f>
        <v>#REF!</v>
      </c>
      <c r="U136" s="19" t="e">
        <f>+'DATOS GENERALES'!#REF!/'DATOS GENERALES'!T136</f>
        <v>#REF!</v>
      </c>
    </row>
    <row r="137" spans="1:21" s="1" customFormat="1">
      <c r="A137" s="12">
        <f>+'DATOS GENERALES'!A137</f>
        <v>132</v>
      </c>
      <c r="B137" s="12" t="str">
        <f>+'DATOS GENERALES'!B137</f>
        <v>DRENAJE CERRADO DE 1/4 X 400 ML</v>
      </c>
      <c r="C137" s="12" t="str">
        <f>+'DATOS GENERALES'!C137</f>
        <v>UND</v>
      </c>
      <c r="D137" s="12">
        <f>+'DATOS GENERALES'!D137</f>
        <v>8</v>
      </c>
      <c r="E137" s="19">
        <f>+'DATOS GENERALES'!E137/'DATOS GENERALES'!T137</f>
        <v>1.1212121212121211</v>
      </c>
      <c r="F137" s="19">
        <f>+'DATOS GENERALES'!F137/'DATOS GENERALES'!T137</f>
        <v>0</v>
      </c>
      <c r="G137" s="19">
        <f>+'DATOS GENERALES'!G137/'DATOS GENERALES'!T137</f>
        <v>2.1212121212121211</v>
      </c>
      <c r="H137" s="19">
        <f>+'DATOS GENERALES'!H137/'DATOS GENERALES'!T137</f>
        <v>1.3773772204806687</v>
      </c>
      <c r="I137" s="19">
        <f>+'DATOS GENERALES'!I137/'DATOS GENERALES'!T137</f>
        <v>2.5757575757575757</v>
      </c>
      <c r="J137" s="19">
        <f>+'DATOS GENERALES'!J137/'DATOS GENERALES'!T137</f>
        <v>1.1745454545454546</v>
      </c>
      <c r="K137" s="19">
        <f>+'DATOS GENERALES'!K137/'DATOS GENERALES'!T137</f>
        <v>0</v>
      </c>
      <c r="L137" s="19">
        <f>+'DATOS GENERALES'!L137/'DATOS GENERALES'!T137</f>
        <v>0</v>
      </c>
      <c r="M137" s="19">
        <f>+'DATOS GENERALES'!M137/'DATOS GENERALES'!T137</f>
        <v>0</v>
      </c>
      <c r="N137" s="19">
        <f>+'DATOS GENERALES'!N137/'DATOS GENERALES'!T137</f>
        <v>1.5151515151515151</v>
      </c>
      <c r="O137" s="19">
        <f>+'DATOS GENERALES'!O137/'DATOS GENERALES'!T137</f>
        <v>1.3853333333333333</v>
      </c>
      <c r="P137" s="19">
        <f>+'DATOS GENERALES'!P137/'DATOS GENERALES'!T137</f>
        <v>1</v>
      </c>
      <c r="Q137" s="19">
        <f>+'DATOS GENERALES'!Q137/'DATOS GENERALES'!T137</f>
        <v>0</v>
      </c>
      <c r="R137" s="19">
        <f>+'DATOS GENERALES'!R137/'DATOS GENERALES'!T137</f>
        <v>0</v>
      </c>
      <c r="S137" s="19">
        <f>+'DATOS GENERALES'!S137/'DATOS GENERALES'!T137</f>
        <v>1.2</v>
      </c>
      <c r="T137" s="19" t="e">
        <f>+'DATOS GENERALES'!#REF!/'DATOS GENERALES'!T137</f>
        <v>#REF!</v>
      </c>
      <c r="U137" s="19" t="e">
        <f>+'DATOS GENERALES'!#REF!/'DATOS GENERALES'!T137</f>
        <v>#REF!</v>
      </c>
    </row>
    <row r="138" spans="1:21" s="1" customFormat="1">
      <c r="A138" s="12">
        <f>+'DATOS GENERALES'!A138</f>
        <v>133</v>
      </c>
      <c r="B138" s="12" t="str">
        <f>+'DATOS GENERALES'!B138</f>
        <v>DRENAJE CERRADO DE 1/8 X 400 ML</v>
      </c>
      <c r="C138" s="12" t="str">
        <f>+'DATOS GENERALES'!C138</f>
        <v xml:space="preserve">UND </v>
      </c>
      <c r="D138" s="12">
        <f>+'DATOS GENERALES'!D138</f>
        <v>8</v>
      </c>
      <c r="E138" s="19">
        <f>+'DATOS GENERALES'!E138/'DATOS GENERALES'!T138</f>
        <v>1.1212121212121211</v>
      </c>
      <c r="F138" s="19">
        <f>+'DATOS GENERALES'!F138/'DATOS GENERALES'!T138</f>
        <v>0</v>
      </c>
      <c r="G138" s="19">
        <f>+'DATOS GENERALES'!G138/'DATOS GENERALES'!T138</f>
        <v>2.1212121212121211</v>
      </c>
      <c r="H138" s="19">
        <f>+'DATOS GENERALES'!H138/'DATOS GENERALES'!T138</f>
        <v>1.1018808777429467</v>
      </c>
      <c r="I138" s="19">
        <f>+'DATOS GENERALES'!I138/'DATOS GENERALES'!T138</f>
        <v>2.5757575757575757</v>
      </c>
      <c r="J138" s="19">
        <f>+'DATOS GENERALES'!J138/'DATOS GENERALES'!T138</f>
        <v>1.1745454545454546</v>
      </c>
      <c r="K138" s="19">
        <f>+'DATOS GENERALES'!K138/'DATOS GENERALES'!T138</f>
        <v>0</v>
      </c>
      <c r="L138" s="19">
        <f>+'DATOS GENERALES'!L138/'DATOS GENERALES'!T138</f>
        <v>0</v>
      </c>
      <c r="M138" s="19">
        <f>+'DATOS GENERALES'!M138/'DATOS GENERALES'!T138</f>
        <v>0</v>
      </c>
      <c r="N138" s="19">
        <f>+'DATOS GENERALES'!N138/'DATOS GENERALES'!T138</f>
        <v>1.5151515151515151</v>
      </c>
      <c r="O138" s="19">
        <f>+'DATOS GENERALES'!O138/'DATOS GENERALES'!T138</f>
        <v>1.2987272727272727</v>
      </c>
      <c r="P138" s="19">
        <f>+'DATOS GENERALES'!P138/'DATOS GENERALES'!T138</f>
        <v>1</v>
      </c>
      <c r="Q138" s="19">
        <f>+'DATOS GENERALES'!Q138/'DATOS GENERALES'!T138</f>
        <v>0</v>
      </c>
      <c r="R138" s="19">
        <f>+'DATOS GENERALES'!R138/'DATOS GENERALES'!T138</f>
        <v>0</v>
      </c>
      <c r="S138" s="19">
        <f>+'DATOS GENERALES'!S138/'DATOS GENERALES'!T138</f>
        <v>1.2</v>
      </c>
      <c r="T138" s="19" t="e">
        <f>+'DATOS GENERALES'!#REF!/'DATOS GENERALES'!T138</f>
        <v>#REF!</v>
      </c>
      <c r="U138" s="19" t="e">
        <f>+'DATOS GENERALES'!#REF!/'DATOS GENERALES'!T138</f>
        <v>#REF!</v>
      </c>
    </row>
    <row r="139" spans="1:21" s="1" customFormat="1">
      <c r="A139" s="12">
        <f>+'DATOS GENERALES'!A139</f>
        <v>134</v>
      </c>
      <c r="B139" s="12" t="str">
        <f>+'DATOS GENERALES'!B139</f>
        <v>DRENES DE PEN - ROSSE DE 1/2</v>
      </c>
      <c r="C139" s="12" t="str">
        <f>+'DATOS GENERALES'!C139</f>
        <v>PTE X 10 UNIDADES</v>
      </c>
      <c r="D139" s="12">
        <f>+'DATOS GENERALES'!D139</f>
        <v>10</v>
      </c>
      <c r="E139" s="19">
        <f>+'DATOS GENERALES'!E139/'DATOS GENERALES'!T139</f>
        <v>7.9217012272024174</v>
      </c>
      <c r="F139" s="19">
        <f>+'DATOS GENERALES'!F139/'DATOS GENERALES'!T139</f>
        <v>0</v>
      </c>
      <c r="G139" s="19">
        <f>+'DATOS GENERALES'!G139/'DATOS GENERALES'!T139</f>
        <v>1.6549028758093682</v>
      </c>
      <c r="H139" s="19">
        <f>+'DATOS GENERALES'!H139/'DATOS GENERALES'!T139</f>
        <v>6.976809676011321</v>
      </c>
      <c r="I139" s="19">
        <f>+'DATOS GENERALES'!I139/'DATOS GENERALES'!T139</f>
        <v>0</v>
      </c>
      <c r="J139" s="19">
        <f>+'DATOS GENERALES'!J139/'DATOS GENERALES'!T139</f>
        <v>12.847692935892201</v>
      </c>
      <c r="K139" s="19">
        <f>+'DATOS GENERALES'!K139/'DATOS GENERALES'!T139</f>
        <v>0</v>
      </c>
      <c r="L139" s="19">
        <f>+'DATOS GENERALES'!L139/'DATOS GENERALES'!T139</f>
        <v>0</v>
      </c>
      <c r="M139" s="19">
        <f>+'DATOS GENERALES'!M139/'DATOS GENERALES'!T139</f>
        <v>0</v>
      </c>
      <c r="N139" s="19">
        <f>+'DATOS GENERALES'!N139/'DATOS GENERALES'!T139</f>
        <v>0</v>
      </c>
      <c r="O139" s="19">
        <f>+'DATOS GENERALES'!O139/'DATOS GENERALES'!T139</f>
        <v>1</v>
      </c>
      <c r="P139" s="19">
        <f>+'DATOS GENERALES'!P139/'DATOS GENERALES'!T139</f>
        <v>17.828851426238113</v>
      </c>
      <c r="Q139" s="19">
        <f>+'DATOS GENERALES'!Q139/'DATOS GENERALES'!T139</f>
        <v>0</v>
      </c>
      <c r="R139" s="19">
        <f>+'DATOS GENERALES'!R139/'DATOS GENERALES'!T139</f>
        <v>0</v>
      </c>
      <c r="S139" s="19">
        <f>+'DATOS GENERALES'!S139/'DATOS GENERALES'!T139</f>
        <v>14.087382605144958</v>
      </c>
      <c r="T139" s="19" t="e">
        <f>+'DATOS GENERALES'!#REF!/'DATOS GENERALES'!T139</f>
        <v>#REF!</v>
      </c>
      <c r="U139" s="19" t="e">
        <f>+'DATOS GENERALES'!#REF!/'DATOS GENERALES'!T139</f>
        <v>#REF!</v>
      </c>
    </row>
    <row r="140" spans="1:21" s="1" customFormat="1">
      <c r="A140" s="12">
        <f>+'DATOS GENERALES'!A140</f>
        <v>135</v>
      </c>
      <c r="B140" s="12" t="str">
        <f>+'DATOS GENERALES'!B140</f>
        <v>DRENES DE PEN ROSSE DE 1/4</v>
      </c>
      <c r="C140" s="12" t="str">
        <f>+'DATOS GENERALES'!C140</f>
        <v>PTE X 10 UNIDADES</v>
      </c>
      <c r="D140" s="12">
        <f>+'DATOS GENERALES'!D140</f>
        <v>16</v>
      </c>
      <c r="E140" s="19">
        <f>+'DATOS GENERALES'!E140/'DATOS GENERALES'!T140</f>
        <v>7.9217012272024174</v>
      </c>
      <c r="F140" s="19">
        <f>+'DATOS GENERALES'!F140/'DATOS GENERALES'!T140</f>
        <v>0</v>
      </c>
      <c r="G140" s="19">
        <f>+'DATOS GENERALES'!G140/'DATOS GENERALES'!T140</f>
        <v>1.4740710494079217</v>
      </c>
      <c r="H140" s="19">
        <f>+'DATOS GENERALES'!H140/'DATOS GENERALES'!T140</f>
        <v>6.976809676011321</v>
      </c>
      <c r="I140" s="19">
        <f>+'DATOS GENERALES'!I140/'DATOS GENERALES'!T140</f>
        <v>0</v>
      </c>
      <c r="J140" s="19">
        <f>+'DATOS GENERALES'!J140/'DATOS GENERALES'!T140</f>
        <v>12.847692935892201</v>
      </c>
      <c r="K140" s="19">
        <f>+'DATOS GENERALES'!K140/'DATOS GENERALES'!T140</f>
        <v>0</v>
      </c>
      <c r="L140" s="19">
        <f>+'DATOS GENERALES'!L140/'DATOS GENERALES'!T140</f>
        <v>0</v>
      </c>
      <c r="M140" s="19">
        <f>+'DATOS GENERALES'!M140/'DATOS GENERALES'!T140</f>
        <v>0</v>
      </c>
      <c r="N140" s="19">
        <f>+'DATOS GENERALES'!N140/'DATOS GENERALES'!T140</f>
        <v>0</v>
      </c>
      <c r="O140" s="19">
        <f>+'DATOS GENERALES'!O140/'DATOS GENERALES'!T140</f>
        <v>1</v>
      </c>
      <c r="P140" s="19">
        <f>+'DATOS GENERALES'!P140/'DATOS GENERALES'!T140</f>
        <v>17.828851426238113</v>
      </c>
      <c r="Q140" s="19">
        <f>+'DATOS GENERALES'!Q140/'DATOS GENERALES'!T140</f>
        <v>0</v>
      </c>
      <c r="R140" s="19">
        <f>+'DATOS GENERALES'!R140/'DATOS GENERALES'!T140</f>
        <v>0</v>
      </c>
      <c r="S140" s="19">
        <f>+'DATOS GENERALES'!S140/'DATOS GENERALES'!T140</f>
        <v>14.087382605144958</v>
      </c>
      <c r="T140" s="19" t="e">
        <f>+'DATOS GENERALES'!#REF!/'DATOS GENERALES'!T140</f>
        <v>#REF!</v>
      </c>
      <c r="U140" s="19" t="e">
        <f>+'DATOS GENERALES'!#REF!/'DATOS GENERALES'!T140</f>
        <v>#REF!</v>
      </c>
    </row>
    <row r="141" spans="1:21" s="1" customFormat="1">
      <c r="A141" s="12">
        <f>+'DATOS GENERALES'!A141</f>
        <v>136</v>
      </c>
      <c r="B141" s="12" t="str">
        <f>+'DATOS GENERALES'!B141</f>
        <v>ELECTRODOS ADULTOS.</v>
      </c>
      <c r="C141" s="12" t="str">
        <f>+'DATOS GENERALES'!C141</f>
        <v>PTE x 100 UNIDADES</v>
      </c>
      <c r="D141" s="12">
        <f>+'DATOS GENERALES'!D141</f>
        <v>100</v>
      </c>
      <c r="E141" s="19">
        <f>+'DATOS GENERALES'!E141/'DATOS GENERALES'!T141</f>
        <v>1.2755102040816326</v>
      </c>
      <c r="F141" s="19">
        <f>+'DATOS GENERALES'!F141/'DATOS GENERALES'!T141</f>
        <v>1.2170951354679802</v>
      </c>
      <c r="G141" s="19">
        <f>+'DATOS GENERALES'!G141/'DATOS GENERALES'!T141</f>
        <v>0</v>
      </c>
      <c r="H141" s="19">
        <f>+'DATOS GENERALES'!H141/'DATOS GENERALES'!T141</f>
        <v>1.2709286300727187</v>
      </c>
      <c r="I141" s="19">
        <f>+'DATOS GENERALES'!I141/'DATOS GENERALES'!T141</f>
        <v>1.2145294540229885</v>
      </c>
      <c r="J141" s="19">
        <f>+'DATOS GENERALES'!J141/'DATOS GENERALES'!T141</f>
        <v>1</v>
      </c>
      <c r="K141" s="19">
        <f>+'DATOS GENERALES'!K141/'DATOS GENERALES'!T141</f>
        <v>0</v>
      </c>
      <c r="L141" s="19">
        <f>+'DATOS GENERALES'!L141/'DATOS GENERALES'!T141</f>
        <v>0</v>
      </c>
      <c r="M141" s="19">
        <f>+'DATOS GENERALES'!M141/'DATOS GENERALES'!T141</f>
        <v>0</v>
      </c>
      <c r="N141" s="19">
        <f>+'DATOS GENERALES'!N141/'DATOS GENERALES'!T141</f>
        <v>1.2622767857142856</v>
      </c>
      <c r="O141" s="19">
        <f>+'DATOS GENERALES'!O141/'DATOS GENERALES'!T141</f>
        <v>1.1774645202908749</v>
      </c>
      <c r="P141" s="19">
        <f>+'DATOS GENERALES'!P141/'DATOS GENERALES'!T141</f>
        <v>1.4615221088435373</v>
      </c>
      <c r="Q141" s="19">
        <f>+'DATOS GENERALES'!Q141/'DATOS GENERALES'!T141</f>
        <v>1.6035509031198685</v>
      </c>
      <c r="R141" s="19">
        <f>+'DATOS GENERALES'!R141/'DATOS GENERALES'!T141</f>
        <v>0</v>
      </c>
      <c r="S141" s="19">
        <f>+'DATOS GENERALES'!S141/'DATOS GENERALES'!T141</f>
        <v>1.0390093537414966</v>
      </c>
      <c r="T141" s="19" t="e">
        <f>+'DATOS GENERALES'!#REF!/'DATOS GENERALES'!T141</f>
        <v>#REF!</v>
      </c>
      <c r="U141" s="19" t="e">
        <f>+'DATOS GENERALES'!#REF!/'DATOS GENERALES'!T141</f>
        <v>#REF!</v>
      </c>
    </row>
    <row r="142" spans="1:21" s="1" customFormat="1">
      <c r="A142" s="12">
        <f>+'DATOS GENERALES'!A142</f>
        <v>137</v>
      </c>
      <c r="B142" s="12" t="str">
        <f>+'DATOS GENERALES'!B142</f>
        <v xml:space="preserve">ELECTRODOS DE CARBONO PARA ELECTRO ESTIMULADOR </v>
      </c>
      <c r="C142" s="12" t="str">
        <f>+'DATOS GENERALES'!C142</f>
        <v>UND</v>
      </c>
      <c r="D142" s="12">
        <f>+'DATOS GENERALES'!D142</f>
        <v>8</v>
      </c>
      <c r="E142" s="19">
        <f>+'DATOS GENERALES'!E142/'DATOS GENERALES'!T142</f>
        <v>0</v>
      </c>
      <c r="F142" s="19">
        <f>+'DATOS GENERALES'!F142/'DATOS GENERALES'!T142</f>
        <v>0</v>
      </c>
      <c r="G142" s="19">
        <f>+'DATOS GENERALES'!G142/'DATOS GENERALES'!T142</f>
        <v>0</v>
      </c>
      <c r="H142" s="19">
        <f>+'DATOS GENERALES'!H142/'DATOS GENERALES'!T142</f>
        <v>0</v>
      </c>
      <c r="I142" s="19">
        <f>+'DATOS GENERALES'!I142/'DATOS GENERALES'!T142</f>
        <v>0</v>
      </c>
      <c r="J142" s="19">
        <f>+'DATOS GENERALES'!J142/'DATOS GENERALES'!T142</f>
        <v>0</v>
      </c>
      <c r="K142" s="19">
        <f>+'DATOS GENERALES'!K142/'DATOS GENERALES'!T142</f>
        <v>0</v>
      </c>
      <c r="L142" s="19">
        <f>+'DATOS GENERALES'!L142/'DATOS GENERALES'!T142</f>
        <v>0</v>
      </c>
      <c r="M142" s="19">
        <f>+'DATOS GENERALES'!M142/'DATOS GENERALES'!T142</f>
        <v>0</v>
      </c>
      <c r="N142" s="19">
        <f>+'DATOS GENERALES'!N142/'DATOS GENERALES'!T142</f>
        <v>0</v>
      </c>
      <c r="O142" s="19">
        <f>+'DATOS GENERALES'!O142/'DATOS GENERALES'!T142</f>
        <v>0</v>
      </c>
      <c r="P142" s="19">
        <f>+'DATOS GENERALES'!P142/'DATOS GENERALES'!T142</f>
        <v>1</v>
      </c>
      <c r="Q142" s="19">
        <f>+'DATOS GENERALES'!Q142/'DATOS GENERALES'!T142</f>
        <v>0</v>
      </c>
      <c r="R142" s="19">
        <f>+'DATOS GENERALES'!R142/'DATOS GENERALES'!T142</f>
        <v>0</v>
      </c>
      <c r="S142" s="19">
        <f>+'DATOS GENERALES'!S142/'DATOS GENERALES'!T142</f>
        <v>0</v>
      </c>
      <c r="T142" s="19" t="e">
        <f>+'DATOS GENERALES'!#REF!/'DATOS GENERALES'!T142</f>
        <v>#REF!</v>
      </c>
      <c r="U142" s="19" t="e">
        <f>+'DATOS GENERALES'!#REF!/'DATOS GENERALES'!T142</f>
        <v>#REF!</v>
      </c>
    </row>
    <row r="143" spans="1:21" s="1" customFormat="1">
      <c r="A143" s="12">
        <f>+'DATOS GENERALES'!A143</f>
        <v>138</v>
      </c>
      <c r="B143" s="12" t="str">
        <f>+'DATOS GENERALES'!B143</f>
        <v>ELECTRODOS PEDIATRICO</v>
      </c>
      <c r="C143" s="12" t="str">
        <f>+'DATOS GENERALES'!C143</f>
        <v>PTE x 100 UNIDADES</v>
      </c>
      <c r="D143" s="12">
        <f>+'DATOS GENERALES'!D143</f>
        <v>80</v>
      </c>
      <c r="E143" s="19">
        <f>+'DATOS GENERALES'!E143/'DATOS GENERALES'!T143</f>
        <v>2.4742268041237114</v>
      </c>
      <c r="F143" s="19">
        <f>+'DATOS GENERALES'!F143/'DATOS GENERALES'!T143</f>
        <v>0</v>
      </c>
      <c r="G143" s="19">
        <f>+'DATOS GENERALES'!G143/'DATOS GENERALES'!T143</f>
        <v>0</v>
      </c>
      <c r="H143" s="19">
        <f>+'DATOS GENERALES'!H143/'DATOS GENERALES'!T143</f>
        <v>1</v>
      </c>
      <c r="I143" s="19">
        <f>+'DATOS GENERALES'!I143/'DATOS GENERALES'!T143</f>
        <v>0</v>
      </c>
      <c r="J143" s="19">
        <f>+'DATOS GENERALES'!J143/'DATOS GENERALES'!T143</f>
        <v>1.974432989690722</v>
      </c>
      <c r="K143" s="19">
        <f>+'DATOS GENERALES'!K143/'DATOS GENERALES'!T143</f>
        <v>0</v>
      </c>
      <c r="L143" s="19">
        <f>+'DATOS GENERALES'!L143/'DATOS GENERALES'!T143</f>
        <v>0</v>
      </c>
      <c r="M143" s="19">
        <f>+'DATOS GENERALES'!M143/'DATOS GENERALES'!T143</f>
        <v>0</v>
      </c>
      <c r="N143" s="19">
        <f>+'DATOS GENERALES'!N143/'DATOS GENERALES'!T143</f>
        <v>2.4485567010309279</v>
      </c>
      <c r="O143" s="19">
        <f>+'DATOS GENERALES'!O143/'DATOS GENERALES'!T143</f>
        <v>2.2129399217916816</v>
      </c>
      <c r="P143" s="19">
        <f>+'DATOS GENERALES'!P143/'DATOS GENERALES'!T143</f>
        <v>2.8350515463917527</v>
      </c>
      <c r="Q143" s="19">
        <f>+'DATOS GENERALES'!Q143/'DATOS GENERALES'!T143</f>
        <v>2.7284038393174548</v>
      </c>
      <c r="R143" s="19">
        <f>+'DATOS GENERALES'!R143/'DATOS GENERALES'!T143</f>
        <v>0</v>
      </c>
      <c r="S143" s="19">
        <f>+'DATOS GENERALES'!S143/'DATOS GENERALES'!T143</f>
        <v>0</v>
      </c>
      <c r="T143" s="19" t="e">
        <f>+'DATOS GENERALES'!#REF!/'DATOS GENERALES'!T143</f>
        <v>#REF!</v>
      </c>
      <c r="U143" s="19" t="e">
        <f>+'DATOS GENERALES'!#REF!/'DATOS GENERALES'!T143</f>
        <v>#REF!</v>
      </c>
    </row>
    <row r="144" spans="1:21" s="1" customFormat="1">
      <c r="A144" s="12">
        <f>+'DATOS GENERALES'!A144</f>
        <v>139</v>
      </c>
      <c r="B144" s="12" t="str">
        <f>+'DATOS GENERALES'!B144</f>
        <v>ELECTRODOS PARA DESFIBRILACION  MINRAY MR60  ( PARA DESFIBRILADOR MYNDRAY BENEHEART D6)</v>
      </c>
      <c r="C144" s="12" t="str">
        <f>+'DATOS GENERALES'!C144</f>
        <v>UNIDAD</v>
      </c>
      <c r="D144" s="12">
        <f>+'DATOS GENERALES'!D144</f>
        <v>10</v>
      </c>
      <c r="E144" s="19">
        <f>+'DATOS GENERALES'!E144/'DATOS GENERALES'!T144</f>
        <v>0</v>
      </c>
      <c r="F144" s="19">
        <f>+'DATOS GENERALES'!F144/'DATOS GENERALES'!T144</f>
        <v>0</v>
      </c>
      <c r="G144" s="19">
        <f>+'DATOS GENERALES'!G144/'DATOS GENERALES'!T144</f>
        <v>0</v>
      </c>
      <c r="H144" s="19">
        <f>+'DATOS GENERALES'!H144/'DATOS GENERALES'!T144</f>
        <v>0</v>
      </c>
      <c r="I144" s="19">
        <f>+'DATOS GENERALES'!I144/'DATOS GENERALES'!T144</f>
        <v>0</v>
      </c>
      <c r="J144" s="19">
        <f>+'DATOS GENERALES'!J144/'DATOS GENERALES'!T144</f>
        <v>0</v>
      </c>
      <c r="K144" s="19">
        <f>+'DATOS GENERALES'!K144/'DATOS GENERALES'!T144</f>
        <v>0</v>
      </c>
      <c r="L144" s="19">
        <f>+'DATOS GENERALES'!L144/'DATOS GENERALES'!T144</f>
        <v>0</v>
      </c>
      <c r="M144" s="19">
        <f>+'DATOS GENERALES'!M144/'DATOS GENERALES'!T144</f>
        <v>0</v>
      </c>
      <c r="N144" s="19">
        <f>+'DATOS GENERALES'!N144/'DATOS GENERALES'!T144</f>
        <v>0</v>
      </c>
      <c r="O144" s="19">
        <f>+'DATOS GENERALES'!O144/'DATOS GENERALES'!T144</f>
        <v>0</v>
      </c>
      <c r="P144" s="19">
        <f>+'DATOS GENERALES'!P144/'DATOS GENERALES'!T144</f>
        <v>1</v>
      </c>
      <c r="Q144" s="19">
        <f>+'DATOS GENERALES'!Q144/'DATOS GENERALES'!T144</f>
        <v>0</v>
      </c>
      <c r="R144" s="19">
        <f>+'DATOS GENERALES'!R144/'DATOS GENERALES'!T144</f>
        <v>0</v>
      </c>
      <c r="S144" s="19">
        <f>+'DATOS GENERALES'!S144/'DATOS GENERALES'!T144</f>
        <v>0</v>
      </c>
      <c r="T144" s="19" t="e">
        <f>+'DATOS GENERALES'!#REF!/'DATOS GENERALES'!T144</f>
        <v>#REF!</v>
      </c>
      <c r="U144" s="19" t="e">
        <f>+'DATOS GENERALES'!#REF!/'DATOS GENERALES'!T144</f>
        <v>#REF!</v>
      </c>
    </row>
    <row r="145" spans="1:21" s="1" customFormat="1">
      <c r="A145" s="12">
        <f>+'DATOS GENERALES'!A145</f>
        <v>140</v>
      </c>
      <c r="B145" s="12" t="str">
        <f>+'DATOS GENERALES'!B145</f>
        <v>ENVASE COPROLOGICO</v>
      </c>
      <c r="C145" s="12" t="str">
        <f>+'DATOS GENERALES'!C145</f>
        <v>UND</v>
      </c>
      <c r="D145" s="12">
        <f>+'DATOS GENERALES'!D145</f>
        <v>1200</v>
      </c>
      <c r="E145" s="19">
        <f>+'DATOS GENERALES'!E145/'DATOS GENERALES'!T145</f>
        <v>1.1883156166277766</v>
      </c>
      <c r="F145" s="19">
        <f>+'DATOS GENERALES'!F145/'DATOS GENERALES'!T145</f>
        <v>0</v>
      </c>
      <c r="G145" s="19">
        <f>+'DATOS GENERALES'!G145/'DATOS GENERALES'!T145</f>
        <v>0</v>
      </c>
      <c r="H145" s="19">
        <f>+'DATOS GENERALES'!H145/'DATOS GENERALES'!T145</f>
        <v>1.2865235188284192</v>
      </c>
      <c r="I145" s="19">
        <f>+'DATOS GENERALES'!I145/'DATOS GENERALES'!T145</f>
        <v>0</v>
      </c>
      <c r="J145" s="19">
        <f>+'DATOS GENERALES'!J145/'DATOS GENERALES'!T145</f>
        <v>1</v>
      </c>
      <c r="K145" s="19">
        <f>+'DATOS GENERALES'!K145/'DATOS GENERALES'!T145</f>
        <v>0</v>
      </c>
      <c r="L145" s="19">
        <f>+'DATOS GENERALES'!L145/'DATOS GENERALES'!T145</f>
        <v>0</v>
      </c>
      <c r="M145" s="19">
        <f>+'DATOS GENERALES'!M145/'DATOS GENERALES'!T145</f>
        <v>0</v>
      </c>
      <c r="N145" s="19">
        <f>+'DATOS GENERALES'!N145/'DATOS GENERALES'!T145</f>
        <v>0</v>
      </c>
      <c r="O145" s="19">
        <f>+'DATOS GENERALES'!O145/'DATOS GENERALES'!T145</f>
        <v>1.2531328320802007</v>
      </c>
      <c r="P145" s="19">
        <f>+'DATOS GENERALES'!P145/'DATOS GENERALES'!T145</f>
        <v>1.173388015493279</v>
      </c>
      <c r="Q145" s="19">
        <f>+'DATOS GENERALES'!Q145/'DATOS GENERALES'!T145</f>
        <v>0</v>
      </c>
      <c r="R145" s="19">
        <f>+'DATOS GENERALES'!R145/'DATOS GENERALES'!T145</f>
        <v>0</v>
      </c>
      <c r="S145" s="19">
        <f>+'DATOS GENERALES'!S145/'DATOS GENERALES'!T145</f>
        <v>0</v>
      </c>
      <c r="T145" s="19" t="e">
        <f>+'DATOS GENERALES'!#REF!/'DATOS GENERALES'!T145</f>
        <v>#REF!</v>
      </c>
      <c r="U145" s="19" t="e">
        <f>+'DATOS GENERALES'!#REF!/'DATOS GENERALES'!T145</f>
        <v>#REF!</v>
      </c>
    </row>
    <row r="146" spans="1:21" s="1" customFormat="1">
      <c r="A146" s="12">
        <f>+'DATOS GENERALES'!A146</f>
        <v>141</v>
      </c>
      <c r="B146" s="12" t="str">
        <f>+'DATOS GENERALES'!B146</f>
        <v>EQUIPO DE MACROGOTEO FOTOSENSIBLE PARA BOMBA BRAUN</v>
      </c>
      <c r="C146" s="12" t="str">
        <f>+'DATOS GENERALES'!C146</f>
        <v>UND</v>
      </c>
      <c r="D146" s="12">
        <f>+'DATOS GENERALES'!D146</f>
        <v>10</v>
      </c>
      <c r="E146" s="19">
        <f>+'DATOS GENERALES'!E146/'DATOS GENERALES'!T146</f>
        <v>0</v>
      </c>
      <c r="F146" s="19">
        <f>+'DATOS GENERALES'!F146/'DATOS GENERALES'!T146</f>
        <v>0</v>
      </c>
      <c r="G146" s="19">
        <f>+'DATOS GENERALES'!G146/'DATOS GENERALES'!T146</f>
        <v>0</v>
      </c>
      <c r="H146" s="19">
        <f>+'DATOS GENERALES'!H146/'DATOS GENERALES'!T146</f>
        <v>1</v>
      </c>
      <c r="I146" s="19">
        <f>+'DATOS GENERALES'!I146/'DATOS GENERALES'!T146</f>
        <v>0</v>
      </c>
      <c r="J146" s="19">
        <f>+'DATOS GENERALES'!J146/'DATOS GENERALES'!T146</f>
        <v>0</v>
      </c>
      <c r="K146" s="19">
        <f>+'DATOS GENERALES'!K146/'DATOS GENERALES'!T146</f>
        <v>0</v>
      </c>
      <c r="L146" s="19">
        <f>+'DATOS GENERALES'!L146/'DATOS GENERALES'!T146</f>
        <v>0</v>
      </c>
      <c r="M146" s="19">
        <f>+'DATOS GENERALES'!M146/'DATOS GENERALES'!T146</f>
        <v>0</v>
      </c>
      <c r="N146" s="19">
        <f>+'DATOS GENERALES'!N146/'DATOS GENERALES'!T146</f>
        <v>0</v>
      </c>
      <c r="O146" s="19">
        <f>+'DATOS GENERALES'!O146/'DATOS GENERALES'!T146</f>
        <v>1.0057326762546515</v>
      </c>
      <c r="P146" s="19">
        <f>+'DATOS GENERALES'!P146/'DATOS GENERALES'!T146</f>
        <v>0</v>
      </c>
      <c r="Q146" s="19">
        <f>+'DATOS GENERALES'!Q146/'DATOS GENERALES'!T146</f>
        <v>0</v>
      </c>
      <c r="R146" s="19">
        <f>+'DATOS GENERALES'!R146/'DATOS GENERALES'!T146</f>
        <v>0</v>
      </c>
      <c r="S146" s="19">
        <f>+'DATOS GENERALES'!S146/'DATOS GENERALES'!T146</f>
        <v>0</v>
      </c>
      <c r="T146" s="19" t="e">
        <f>+'DATOS GENERALES'!#REF!/'DATOS GENERALES'!T146</f>
        <v>#REF!</v>
      </c>
      <c r="U146" s="19" t="e">
        <f>+'DATOS GENERALES'!#REF!/'DATOS GENERALES'!T146</f>
        <v>#REF!</v>
      </c>
    </row>
    <row r="147" spans="1:21" s="1" customFormat="1">
      <c r="A147" s="12">
        <f>+'DATOS GENERALES'!A147</f>
        <v>142</v>
      </c>
      <c r="B147" s="12" t="str">
        <f>+'DATOS GENERALES'!B147</f>
        <v xml:space="preserve">EQUIPO DE MACROGOTEO VENOCLISIS </v>
      </c>
      <c r="C147" s="12" t="str">
        <f>+'DATOS GENERALES'!C147</f>
        <v>UND</v>
      </c>
      <c r="D147" s="12">
        <f>+'DATOS GENERALES'!D147</f>
        <v>5600</v>
      </c>
      <c r="E147" s="19">
        <f>+'DATOS GENERALES'!E147/'DATOS GENERALES'!T147</f>
        <v>1.2181818181818183</v>
      </c>
      <c r="F147" s="19">
        <f>+'DATOS GENERALES'!F147/'DATOS GENERALES'!T147</f>
        <v>0</v>
      </c>
      <c r="G147" s="19">
        <f>+'DATOS GENERALES'!G147/'DATOS GENERALES'!T147</f>
        <v>0</v>
      </c>
      <c r="H147" s="19">
        <f>+'DATOS GENERALES'!H147/'DATOS GENERALES'!T147</f>
        <v>2.4963636363636366</v>
      </c>
      <c r="I147" s="19">
        <f>+'DATOS GENERALES'!I147/'DATOS GENERALES'!T147</f>
        <v>0</v>
      </c>
      <c r="J147" s="19">
        <f>+'DATOS GENERALES'!J147/'DATOS GENERALES'!T147</f>
        <v>2.3845818181818186</v>
      </c>
      <c r="K147" s="19">
        <f>+'DATOS GENERALES'!K147/'DATOS GENERALES'!T147</f>
        <v>0</v>
      </c>
      <c r="L147" s="19">
        <f>+'DATOS GENERALES'!L147/'DATOS GENERALES'!T147</f>
        <v>1.1563636363636363</v>
      </c>
      <c r="M147" s="19">
        <f>+'DATOS GENERALES'!M147/'DATOS GENERALES'!T147</f>
        <v>0</v>
      </c>
      <c r="N147" s="19">
        <f>+'DATOS GENERALES'!N147/'DATOS GENERALES'!T147</f>
        <v>1</v>
      </c>
      <c r="O147" s="19">
        <f>+'DATOS GENERALES'!O147/'DATOS GENERALES'!T147</f>
        <v>1.1683636363636365</v>
      </c>
      <c r="P147" s="19">
        <f>+'DATOS GENERALES'!P147/'DATOS GENERALES'!T147</f>
        <v>2.4854545454545454</v>
      </c>
      <c r="Q147" s="19">
        <f>+'DATOS GENERALES'!Q147/'DATOS GENERALES'!T147</f>
        <v>0</v>
      </c>
      <c r="R147" s="19">
        <f>+'DATOS GENERALES'!R147/'DATOS GENERALES'!T147</f>
        <v>0</v>
      </c>
      <c r="S147" s="19">
        <f>+'DATOS GENERALES'!S147/'DATOS GENERALES'!T147</f>
        <v>0</v>
      </c>
      <c r="T147" s="19" t="e">
        <f>+'DATOS GENERALES'!#REF!/'DATOS GENERALES'!T147</f>
        <v>#REF!</v>
      </c>
      <c r="U147" s="19" t="e">
        <f>+'DATOS GENERALES'!#REF!/'DATOS GENERALES'!T147</f>
        <v>#REF!</v>
      </c>
    </row>
    <row r="148" spans="1:21" s="1" customFormat="1">
      <c r="A148" s="12">
        <f>+'DATOS GENERALES'!A148</f>
        <v>143</v>
      </c>
      <c r="B148" s="12" t="str">
        <f>+'DATOS GENERALES'!B148</f>
        <v>EQUIPO PARA MEDIR PRESION VENOSA</v>
      </c>
      <c r="C148" s="12" t="str">
        <f>+'DATOS GENERALES'!C148</f>
        <v>UND</v>
      </c>
      <c r="D148" s="12">
        <f>+'DATOS GENERALES'!D148</f>
        <v>8</v>
      </c>
      <c r="E148" s="19">
        <f>+'DATOS GENERALES'!E148/'DATOS GENERALES'!T148</f>
        <v>1.1829202586206897</v>
      </c>
      <c r="F148" s="19">
        <f>+'DATOS GENERALES'!F148/'DATOS GENERALES'!T148</f>
        <v>0</v>
      </c>
      <c r="G148" s="19">
        <f>+'DATOS GENERALES'!G148/'DATOS GENERALES'!T148</f>
        <v>0</v>
      </c>
      <c r="H148" s="19">
        <f>+'DATOS GENERALES'!H148/'DATOS GENERALES'!T148</f>
        <v>1</v>
      </c>
      <c r="I148" s="19">
        <f>+'DATOS GENERALES'!I148/'DATOS GENERALES'!T148</f>
        <v>0</v>
      </c>
      <c r="J148" s="19">
        <f>+'DATOS GENERALES'!J148/'DATOS GENERALES'!T148</f>
        <v>2.1598250000000001</v>
      </c>
      <c r="K148" s="19">
        <f>+'DATOS GENERALES'!K148/'DATOS GENERALES'!T148</f>
        <v>0</v>
      </c>
      <c r="L148" s="19">
        <f>+'DATOS GENERALES'!L148/'DATOS GENERALES'!T148</f>
        <v>0</v>
      </c>
      <c r="M148" s="19">
        <f>+'DATOS GENERALES'!M148/'DATOS GENERALES'!T148</f>
        <v>0</v>
      </c>
      <c r="N148" s="19">
        <f>+'DATOS GENERALES'!N148/'DATOS GENERALES'!T148</f>
        <v>1.0507363505747127</v>
      </c>
      <c r="O148" s="19">
        <f>+'DATOS GENERALES'!O148/'DATOS GENERALES'!T148</f>
        <v>2.172708333333333</v>
      </c>
      <c r="P148" s="19">
        <f>+'DATOS GENERALES'!P148/'DATOS GENERALES'!T148</f>
        <v>0</v>
      </c>
      <c r="Q148" s="19">
        <f>+'DATOS GENERALES'!Q148/'DATOS GENERALES'!T148</f>
        <v>0</v>
      </c>
      <c r="R148" s="19">
        <f>+'DATOS GENERALES'!R148/'DATOS GENERALES'!T148</f>
        <v>0</v>
      </c>
      <c r="S148" s="19">
        <f>+'DATOS GENERALES'!S148/'DATOS GENERALES'!T148</f>
        <v>0</v>
      </c>
      <c r="T148" s="19" t="e">
        <f>+'DATOS GENERALES'!#REF!/'DATOS GENERALES'!T148</f>
        <v>#REF!</v>
      </c>
      <c r="U148" s="19" t="e">
        <f>+'DATOS GENERALES'!#REF!/'DATOS GENERALES'!T148</f>
        <v>#REF!</v>
      </c>
    </row>
    <row r="149" spans="1:21" s="1" customFormat="1">
      <c r="A149" s="12">
        <f>+'DATOS GENERALES'!A149</f>
        <v>144</v>
      </c>
      <c r="B149" s="12" t="str">
        <f>+'DATOS GENERALES'!B149</f>
        <v>EQUIPO TRANSFUSION DE SANGRE</v>
      </c>
      <c r="C149" s="12" t="str">
        <f>+'DATOS GENERALES'!C149</f>
        <v>UND</v>
      </c>
      <c r="D149" s="12">
        <f>+'DATOS GENERALES'!D149</f>
        <v>200</v>
      </c>
      <c r="E149" s="19">
        <f>+'DATOS GENERALES'!E149/'DATOS GENERALES'!T149</f>
        <v>1.0850439882697946</v>
      </c>
      <c r="F149" s="19">
        <f>+'DATOS GENERALES'!F149/'DATOS GENERALES'!T149</f>
        <v>0</v>
      </c>
      <c r="G149" s="19">
        <f>+'DATOS GENERALES'!G149/'DATOS GENERALES'!T149</f>
        <v>0</v>
      </c>
      <c r="H149" s="19">
        <f>+'DATOS GENERALES'!H149/'DATOS GENERALES'!T149</f>
        <v>1</v>
      </c>
      <c r="I149" s="19">
        <f>+'DATOS GENERALES'!I149/'DATOS GENERALES'!T149</f>
        <v>0</v>
      </c>
      <c r="J149" s="19">
        <f>+'DATOS GENERALES'!J149/'DATOS GENERALES'!T149</f>
        <v>1.0029325513196479</v>
      </c>
      <c r="K149" s="19">
        <f>+'DATOS GENERALES'!K149/'DATOS GENERALES'!T149</f>
        <v>0</v>
      </c>
      <c r="L149" s="19">
        <f>+'DATOS GENERALES'!L149/'DATOS GENERALES'!T149</f>
        <v>0</v>
      </c>
      <c r="M149" s="19">
        <f>+'DATOS GENERALES'!M149/'DATOS GENERALES'!T149</f>
        <v>0</v>
      </c>
      <c r="N149" s="19">
        <f>+'DATOS GENERALES'!N149/'DATOS GENERALES'!T149</f>
        <v>1.0263929618768328</v>
      </c>
      <c r="O149" s="19">
        <f>+'DATOS GENERALES'!O149/'DATOS GENERALES'!T149</f>
        <v>1.2146627565982404</v>
      </c>
      <c r="P149" s="19">
        <f>+'DATOS GENERALES'!P149/'DATOS GENERALES'!T149</f>
        <v>1.459824046920821</v>
      </c>
      <c r="Q149" s="19">
        <f>+'DATOS GENERALES'!Q149/'DATOS GENERALES'!T149</f>
        <v>0</v>
      </c>
      <c r="R149" s="19">
        <f>+'DATOS GENERALES'!R149/'DATOS GENERALES'!T149</f>
        <v>0</v>
      </c>
      <c r="S149" s="19">
        <f>+'DATOS GENERALES'!S149/'DATOS GENERALES'!T149</f>
        <v>0</v>
      </c>
      <c r="T149" s="19" t="e">
        <f>+'DATOS GENERALES'!#REF!/'DATOS GENERALES'!T149</f>
        <v>#REF!</v>
      </c>
      <c r="U149" s="19" t="e">
        <f>+'DATOS GENERALES'!#REF!/'DATOS GENERALES'!T149</f>
        <v>#REF!</v>
      </c>
    </row>
    <row r="150" spans="1:21" s="1" customFormat="1">
      <c r="A150" s="12">
        <f>+'DATOS GENERALES'!A150</f>
        <v>145</v>
      </c>
      <c r="B150" s="12" t="str">
        <f>+'DATOS GENERALES'!B150</f>
        <v xml:space="preserve">ESPADADRAPO HIPOALERGÉNICO STRETCH FIXOMULL 15cm x 10m </v>
      </c>
      <c r="C150" s="12" t="str">
        <f>+'DATOS GENERALES'!C150</f>
        <v>CJA X 1 ROLLO</v>
      </c>
      <c r="D150" s="12">
        <f>+'DATOS GENERALES'!D150</f>
        <v>60</v>
      </c>
      <c r="E150" s="19">
        <f>+'DATOS GENERALES'!E150/'DATOS GENERALES'!T150</f>
        <v>3.1372352941176471</v>
      </c>
      <c r="F150" s="19">
        <f>+'DATOS GENERALES'!F150/'DATOS GENERALES'!T150</f>
        <v>2.7681176470588236</v>
      </c>
      <c r="G150" s="19">
        <f>+'DATOS GENERALES'!G150/'DATOS GENERALES'!T150</f>
        <v>0</v>
      </c>
      <c r="H150" s="19">
        <f>+'DATOS GENERALES'!H150/'DATOS GENERALES'!T150</f>
        <v>3.8937058823529411</v>
      </c>
      <c r="I150" s="19">
        <f>+'DATOS GENERALES'!I150/'DATOS GENERALES'!T150</f>
        <v>3.0678235294117648</v>
      </c>
      <c r="J150" s="19">
        <f>+'DATOS GENERALES'!J150/'DATOS GENERALES'!T150</f>
        <v>2.3717647058823532</v>
      </c>
      <c r="K150" s="19">
        <f>+'DATOS GENERALES'!K150/'DATOS GENERALES'!T150</f>
        <v>0</v>
      </c>
      <c r="L150" s="19">
        <f>+'DATOS GENERALES'!L150/'DATOS GENERALES'!T150</f>
        <v>1.7458823529411764</v>
      </c>
      <c r="M150" s="19">
        <f>+'DATOS GENERALES'!M150/'DATOS GENERALES'!T150</f>
        <v>0</v>
      </c>
      <c r="N150" s="19">
        <f>+'DATOS GENERALES'!N150/'DATOS GENERALES'!T150</f>
        <v>1.9411764705882353</v>
      </c>
      <c r="O150" s="19">
        <f>+'DATOS GENERALES'!O150/'DATOS GENERALES'!T150</f>
        <v>3.7824117647058824</v>
      </c>
      <c r="P150" s="19">
        <f>+'DATOS GENERALES'!P150/'DATOS GENERALES'!T150</f>
        <v>3.6443529411764706</v>
      </c>
      <c r="Q150" s="19">
        <f>+'DATOS GENERALES'!Q150/'DATOS GENERALES'!T150</f>
        <v>2.9411764705882355</v>
      </c>
      <c r="R150" s="19">
        <f>+'DATOS GENERALES'!R150/'DATOS GENERALES'!T150</f>
        <v>1</v>
      </c>
      <c r="S150" s="19">
        <f>+'DATOS GENERALES'!S150/'DATOS GENERALES'!T150</f>
        <v>0</v>
      </c>
      <c r="T150" s="19" t="e">
        <f>+'DATOS GENERALES'!#REF!/'DATOS GENERALES'!T150</f>
        <v>#REF!</v>
      </c>
      <c r="U150" s="19" t="e">
        <f>+'DATOS GENERALES'!#REF!/'DATOS GENERALES'!T150</f>
        <v>#REF!</v>
      </c>
    </row>
    <row r="151" spans="1:21" s="1" customFormat="1">
      <c r="A151" s="12">
        <f>+'DATOS GENERALES'!A151</f>
        <v>146</v>
      </c>
      <c r="B151" s="12" t="str">
        <f>+'DATOS GENERALES'!B151</f>
        <v>ESPARADRAPO MICROPORE  PIEL</v>
      </c>
      <c r="C151" s="12" t="str">
        <f>+'DATOS GENERALES'!C151</f>
        <v>RLO X 1 PULGADA</v>
      </c>
      <c r="D151" s="12">
        <f>+'DATOS GENERALES'!D151</f>
        <v>40</v>
      </c>
      <c r="E151" s="19">
        <f>+'DATOS GENERALES'!E151/'DATOS GENERALES'!T151</f>
        <v>1.0901467505241089</v>
      </c>
      <c r="F151" s="19">
        <f>+'DATOS GENERALES'!F151/'DATOS GENERALES'!T151</f>
        <v>1.6422082459818308</v>
      </c>
      <c r="G151" s="19">
        <f>+'DATOS GENERALES'!G151/'DATOS GENERALES'!T151</f>
        <v>0</v>
      </c>
      <c r="H151" s="19">
        <f>+'DATOS GENERALES'!H151/'DATOS GENERALES'!T151</f>
        <v>13.341719077568134</v>
      </c>
      <c r="I151" s="19">
        <f>+'DATOS GENERALES'!I151/'DATOS GENERALES'!T151</f>
        <v>1.6401118099231307</v>
      </c>
      <c r="J151" s="19">
        <f>+'DATOS GENERALES'!J151/'DATOS GENERALES'!T151</f>
        <v>17.610062893081764</v>
      </c>
      <c r="K151" s="19">
        <f>+'DATOS GENERALES'!K151/'DATOS GENERALES'!T151</f>
        <v>0</v>
      </c>
      <c r="L151" s="19">
        <f>+'DATOS GENERALES'!L151/'DATOS GENERALES'!T151</f>
        <v>1</v>
      </c>
      <c r="M151" s="19">
        <f>+'DATOS GENERALES'!M151/'DATOS GENERALES'!T151</f>
        <v>0</v>
      </c>
      <c r="N151" s="19">
        <f>+'DATOS GENERALES'!N151/'DATOS GENERALES'!T151</f>
        <v>1.2229210342417889</v>
      </c>
      <c r="O151" s="19">
        <f>+'DATOS GENERALES'!O151/'DATOS GENERALES'!T151</f>
        <v>2.7952480782669462</v>
      </c>
      <c r="P151" s="19">
        <f>+'DATOS GENERALES'!P151/'DATOS GENERALES'!T151</f>
        <v>1.1474493361285814</v>
      </c>
      <c r="Q151" s="19">
        <f>+'DATOS GENERALES'!Q151/'DATOS GENERALES'!T151</f>
        <v>1.7470300489168413</v>
      </c>
      <c r="R151" s="19">
        <f>+'DATOS GENERALES'!R151/'DATOS GENERALES'!T151</f>
        <v>0</v>
      </c>
      <c r="S151" s="19">
        <f>+'DATOS GENERALES'!S151/'DATOS GENERALES'!T151</f>
        <v>0</v>
      </c>
      <c r="T151" s="19" t="e">
        <f>+'DATOS GENERALES'!#REF!/'DATOS GENERALES'!T151</f>
        <v>#REF!</v>
      </c>
      <c r="U151" s="19" t="e">
        <f>+'DATOS GENERALES'!#REF!/'DATOS GENERALES'!T151</f>
        <v>#REF!</v>
      </c>
    </row>
    <row r="152" spans="1:21" s="1" customFormat="1">
      <c r="A152" s="12">
        <f>+'DATOS GENERALES'!A152</f>
        <v>147</v>
      </c>
      <c r="B152" s="12" t="str">
        <f>+'DATOS GENERALES'!B152</f>
        <v xml:space="preserve">ESPARADRAPO MICROPORE PIEL </v>
      </c>
      <c r="C152" s="12" t="str">
        <f>+'DATOS GENERALES'!C152</f>
        <v>RLO X 2 PULGADA</v>
      </c>
      <c r="D152" s="12">
        <f>+'DATOS GENERALES'!D152</f>
        <v>120</v>
      </c>
      <c r="E152" s="19">
        <f>+'DATOS GENERALES'!E152/'DATOS GENERALES'!T152</f>
        <v>1.1320754716981132</v>
      </c>
      <c r="F152" s="19">
        <f>+'DATOS GENERALES'!F152/'DATOS GENERALES'!T152</f>
        <v>1.7060957910014514</v>
      </c>
      <c r="G152" s="19">
        <f>+'DATOS GENERALES'!G152/'DATOS GENERALES'!T152</f>
        <v>0</v>
      </c>
      <c r="H152" s="19">
        <f>+'DATOS GENERALES'!H152/'DATOS GENERALES'!T152</f>
        <v>6.9274310595065316</v>
      </c>
      <c r="I152" s="19">
        <f>+'DATOS GENERALES'!I152/'DATOS GENERALES'!T152</f>
        <v>1.70355587808418</v>
      </c>
      <c r="J152" s="19">
        <f>+'DATOS GENERALES'!J152/'DATOS GENERALES'!T152</f>
        <v>9.1436865021770704</v>
      </c>
      <c r="K152" s="19">
        <f>+'DATOS GENERALES'!K152/'DATOS GENERALES'!T152</f>
        <v>0</v>
      </c>
      <c r="L152" s="19">
        <f>+'DATOS GENERALES'!L152/'DATOS GENERALES'!T152</f>
        <v>1</v>
      </c>
      <c r="M152" s="19">
        <f>+'DATOS GENERALES'!M152/'DATOS GENERALES'!T152</f>
        <v>0</v>
      </c>
      <c r="N152" s="19">
        <f>+'DATOS GENERALES'!N152/'DATOS GENERALES'!T152</f>
        <v>1.2703193033381712</v>
      </c>
      <c r="O152" s="19">
        <f>+'DATOS GENERALES'!O152/'DATOS GENERALES'!T152</f>
        <v>1.4513788098693758</v>
      </c>
      <c r="P152" s="19">
        <f>+'DATOS GENERALES'!P152/'DATOS GENERALES'!T152</f>
        <v>1.1912191582002902</v>
      </c>
      <c r="Q152" s="19">
        <f>+'DATOS GENERALES'!Q152/'DATOS GENERALES'!T152</f>
        <v>1.8142235123367199</v>
      </c>
      <c r="R152" s="19">
        <f>+'DATOS GENERALES'!R152/'DATOS GENERALES'!T152</f>
        <v>0</v>
      </c>
      <c r="S152" s="19">
        <f>+'DATOS GENERALES'!S152/'DATOS GENERALES'!T152</f>
        <v>0</v>
      </c>
      <c r="T152" s="19" t="e">
        <f>+'DATOS GENERALES'!#REF!/'DATOS GENERALES'!T152</f>
        <v>#REF!</v>
      </c>
      <c r="U152" s="19" t="e">
        <f>+'DATOS GENERALES'!#REF!/'DATOS GENERALES'!T152</f>
        <v>#REF!</v>
      </c>
    </row>
    <row r="153" spans="1:21" s="1" customFormat="1">
      <c r="A153" s="12">
        <f>+'DATOS GENERALES'!A153</f>
        <v>148</v>
      </c>
      <c r="B153" s="12" t="str">
        <f>+'DATOS GENERALES'!B153</f>
        <v>ESPARADRAPO TELA TIPO HOSPITALARIO</v>
      </c>
      <c r="C153" s="12" t="str">
        <f>+'DATOS GENERALES'!C153</f>
        <v xml:space="preserve">TBO SURTIDO </v>
      </c>
      <c r="D153" s="12">
        <f>+'DATOS GENERALES'!D153</f>
        <v>80</v>
      </c>
      <c r="E153" s="19">
        <f>+'DATOS GENERALES'!E153/'DATOS GENERALES'!T153</f>
        <v>5.333333333333333</v>
      </c>
      <c r="F153" s="19">
        <f>+'DATOS GENERALES'!F153/'DATOS GENERALES'!T153</f>
        <v>4.7619259259259259</v>
      </c>
      <c r="G153" s="19">
        <f>+'DATOS GENERALES'!G153/'DATOS GENERALES'!T153</f>
        <v>0</v>
      </c>
      <c r="H153" s="19">
        <f>+'DATOS GENERALES'!H153/'DATOS GENERALES'!T153</f>
        <v>4.6296296296296298</v>
      </c>
      <c r="I153" s="19">
        <f>+'DATOS GENERALES'!I153/'DATOS GENERALES'!T153</f>
        <v>5.6234074074074076</v>
      </c>
      <c r="J153" s="19">
        <f>+'DATOS GENERALES'!J153/'DATOS GENERALES'!T153</f>
        <v>4.1481481481481488</v>
      </c>
      <c r="K153" s="19">
        <f>+'DATOS GENERALES'!K153/'DATOS GENERALES'!T153</f>
        <v>0</v>
      </c>
      <c r="L153" s="19">
        <f>+'DATOS GENERALES'!L153/'DATOS GENERALES'!T153</f>
        <v>5.025185185185185</v>
      </c>
      <c r="M153" s="19">
        <f>+'DATOS GENERALES'!M153/'DATOS GENERALES'!T153</f>
        <v>0</v>
      </c>
      <c r="N153" s="19">
        <f>+'DATOS GENERALES'!N153/'DATOS GENERALES'!T153</f>
        <v>6.6728888888888891</v>
      </c>
      <c r="O153" s="19">
        <f>+'DATOS GENERALES'!O153/'DATOS GENERALES'!T153</f>
        <v>1.155585185185185</v>
      </c>
      <c r="P153" s="19">
        <f>+'DATOS GENERALES'!P153/'DATOS GENERALES'!T153</f>
        <v>5.6499259259259258</v>
      </c>
      <c r="Q153" s="19">
        <f>+'DATOS GENERALES'!Q153/'DATOS GENERALES'!T153</f>
        <v>1</v>
      </c>
      <c r="R153" s="19">
        <f>+'DATOS GENERALES'!R153/'DATOS GENERALES'!T153</f>
        <v>0</v>
      </c>
      <c r="S153" s="19">
        <f>+'DATOS GENERALES'!S153/'DATOS GENERALES'!T153</f>
        <v>0</v>
      </c>
      <c r="T153" s="19" t="e">
        <f>+'DATOS GENERALES'!#REF!/'DATOS GENERALES'!T153</f>
        <v>#REF!</v>
      </c>
      <c r="U153" s="19" t="e">
        <f>+'DATOS GENERALES'!#REF!/'DATOS GENERALES'!T153</f>
        <v>#REF!</v>
      </c>
    </row>
    <row r="154" spans="1:21" s="1" customFormat="1">
      <c r="A154" s="12">
        <f>+'DATOS GENERALES'!A154</f>
        <v>149</v>
      </c>
      <c r="B154" s="12" t="str">
        <f>+'DATOS GENERALES'!B154</f>
        <v xml:space="preserve">ESPECULO VAGINAL DESECHABLE </v>
      </c>
      <c r="C154" s="12" t="str">
        <f>+'DATOS GENERALES'!C154</f>
        <v>UND</v>
      </c>
      <c r="D154" s="12">
        <f>+'DATOS GENERALES'!D154</f>
        <v>160</v>
      </c>
      <c r="E154" s="19">
        <f>+'DATOS GENERALES'!E154/'DATOS GENERALES'!T154</f>
        <v>1.5011391280843343</v>
      </c>
      <c r="F154" s="19">
        <f>+'DATOS GENERALES'!F154/'DATOS GENERALES'!T154</f>
        <v>0</v>
      </c>
      <c r="G154" s="19">
        <f>+'DATOS GENERALES'!G154/'DATOS GENERALES'!T154</f>
        <v>0</v>
      </c>
      <c r="H154" s="19">
        <f>+'DATOS GENERALES'!H154/'DATOS GENERALES'!T154</f>
        <v>1.3161112612786554</v>
      </c>
      <c r="I154" s="19">
        <f>+'DATOS GENERALES'!I154/'DATOS GENERALES'!T154</f>
        <v>0</v>
      </c>
      <c r="J154" s="19">
        <f>+'DATOS GENERALES'!J154/'DATOS GENERALES'!T154</f>
        <v>1</v>
      </c>
      <c r="K154" s="19">
        <f>+'DATOS GENERALES'!K154/'DATOS GENERALES'!T154</f>
        <v>0</v>
      </c>
      <c r="L154" s="19">
        <f>+'DATOS GENERALES'!L154/'DATOS GENERALES'!T154</f>
        <v>0</v>
      </c>
      <c r="M154" s="19">
        <f>+'DATOS GENERALES'!M154/'DATOS GENERALES'!T154</f>
        <v>0</v>
      </c>
      <c r="N154" s="19">
        <f>+'DATOS GENERALES'!N154/'DATOS GENERALES'!T154</f>
        <v>0</v>
      </c>
      <c r="O154" s="19">
        <f>+'DATOS GENERALES'!O154/'DATOS GENERALES'!T154</f>
        <v>1.5472191116088094</v>
      </c>
      <c r="P154" s="19">
        <f>+'DATOS GENERALES'!P154/'DATOS GENERALES'!T154</f>
        <v>1.188876446435237</v>
      </c>
      <c r="Q154" s="19">
        <f>+'DATOS GENERALES'!Q154/'DATOS GENERALES'!T154</f>
        <v>1.6200074654721914</v>
      </c>
      <c r="R154" s="19">
        <f>+'DATOS GENERALES'!R154/'DATOS GENERALES'!T154</f>
        <v>0</v>
      </c>
      <c r="S154" s="19">
        <f>+'DATOS GENERALES'!S154/'DATOS GENERALES'!T154</f>
        <v>0</v>
      </c>
      <c r="T154" s="19" t="e">
        <f>+'DATOS GENERALES'!#REF!/'DATOS GENERALES'!T154</f>
        <v>#REF!</v>
      </c>
      <c r="U154" s="19" t="e">
        <f>+'DATOS GENERALES'!#REF!/'DATOS GENERALES'!T154</f>
        <v>#REF!</v>
      </c>
    </row>
    <row r="155" spans="1:21" s="1" customFormat="1">
      <c r="A155" s="12">
        <f>+'DATOS GENERALES'!A155</f>
        <v>150</v>
      </c>
      <c r="B155" s="12" t="str">
        <f>+'DATOS GENERALES'!B155</f>
        <v>ESPINOCAN 26 G X 4 INCH  ANESTESIA  BRAUN</v>
      </c>
      <c r="C155" s="12">
        <f>+'DATOS GENERALES'!C155</f>
        <v>0</v>
      </c>
      <c r="D155" s="12">
        <f>+'DATOS GENERALES'!D155</f>
        <v>100</v>
      </c>
      <c r="E155" s="19">
        <f>+'DATOS GENERALES'!E155/'DATOS GENERALES'!T155</f>
        <v>0</v>
      </c>
      <c r="F155" s="19">
        <f>+'DATOS GENERALES'!F155/'DATOS GENERALES'!T155</f>
        <v>0</v>
      </c>
      <c r="G155" s="19">
        <f>+'DATOS GENERALES'!G155/'DATOS GENERALES'!T155</f>
        <v>0</v>
      </c>
      <c r="H155" s="19">
        <f>+'DATOS GENERALES'!H155/'DATOS GENERALES'!T155</f>
        <v>0</v>
      </c>
      <c r="I155" s="19">
        <f>+'DATOS GENERALES'!I155/'DATOS GENERALES'!T155</f>
        <v>0</v>
      </c>
      <c r="J155" s="19">
        <f>+'DATOS GENERALES'!J155/'DATOS GENERALES'!T155</f>
        <v>11.499836990595613</v>
      </c>
      <c r="K155" s="19">
        <f>+'DATOS GENERALES'!K155/'DATOS GENERALES'!T155</f>
        <v>0</v>
      </c>
      <c r="L155" s="19">
        <f>+'DATOS GENERALES'!L155/'DATOS GENERALES'!T155</f>
        <v>0</v>
      </c>
      <c r="M155" s="19">
        <f>+'DATOS GENERALES'!M155/'DATOS GENERALES'!T155</f>
        <v>0</v>
      </c>
      <c r="N155" s="19">
        <f>+'DATOS GENERALES'!N155/'DATOS GENERALES'!T155</f>
        <v>2.1480000000000001</v>
      </c>
      <c r="O155" s="19">
        <f>+'DATOS GENERALES'!O155/'DATOS GENERALES'!T155</f>
        <v>1</v>
      </c>
      <c r="P155" s="19">
        <f>+'DATOS GENERALES'!P155/'DATOS GENERALES'!T155</f>
        <v>0</v>
      </c>
      <c r="Q155" s="19">
        <f>+'DATOS GENERALES'!Q155/'DATOS GENERALES'!T155</f>
        <v>0</v>
      </c>
      <c r="R155" s="19">
        <f>+'DATOS GENERALES'!R155/'DATOS GENERALES'!T155</f>
        <v>0</v>
      </c>
      <c r="S155" s="19">
        <f>+'DATOS GENERALES'!S155/'DATOS GENERALES'!T155</f>
        <v>0</v>
      </c>
      <c r="T155" s="19" t="e">
        <f>+'DATOS GENERALES'!#REF!/'DATOS GENERALES'!T155</f>
        <v>#REF!</v>
      </c>
      <c r="U155" s="19" t="e">
        <f>+'DATOS GENERALES'!#REF!/'DATOS GENERALES'!T155</f>
        <v>#REF!</v>
      </c>
    </row>
    <row r="156" spans="1:21" s="1" customFormat="1">
      <c r="A156" s="12">
        <f>+'DATOS GENERALES'!A156</f>
        <v>151</v>
      </c>
      <c r="B156" s="12" t="str">
        <f>+'DATOS GENERALES'!B156</f>
        <v>ESPINOCAN 26 G 3 1/2 ANESTESIA  BRAUN</v>
      </c>
      <c r="C156" s="12" t="str">
        <f>+'DATOS GENERALES'!C156</f>
        <v>UND</v>
      </c>
      <c r="D156" s="12">
        <f>+'DATOS GENERALES'!D156</f>
        <v>200</v>
      </c>
      <c r="E156" s="19">
        <f>+'DATOS GENERALES'!E156/'DATOS GENERALES'!T156</f>
        <v>1.2997471309083837</v>
      </c>
      <c r="F156" s="19">
        <f>+'DATOS GENERALES'!F156/'DATOS GENERALES'!T156</f>
        <v>0</v>
      </c>
      <c r="G156" s="19">
        <f>+'DATOS GENERALES'!G156/'DATOS GENERALES'!T156</f>
        <v>0</v>
      </c>
      <c r="H156" s="19">
        <f>+'DATOS GENERALES'!H156/'DATOS GENERALES'!T156</f>
        <v>1</v>
      </c>
      <c r="I156" s="19">
        <f>+'DATOS GENERALES'!I156/'DATOS GENERALES'!T156</f>
        <v>0</v>
      </c>
      <c r="J156" s="19">
        <f>+'DATOS GENERALES'!J156/'DATOS GENERALES'!T156</f>
        <v>1.1451711340206185</v>
      </c>
      <c r="K156" s="19">
        <f>+'DATOS GENERALES'!K156/'DATOS GENERALES'!T156</f>
        <v>0</v>
      </c>
      <c r="L156" s="19">
        <f>+'DATOS GENERALES'!L156/'DATOS GENERALES'!T156</f>
        <v>0</v>
      </c>
      <c r="M156" s="19">
        <f>+'DATOS GENERALES'!M156/'DATOS GENERALES'!T156</f>
        <v>1.378867924528302</v>
      </c>
      <c r="N156" s="19">
        <f>+'DATOS GENERALES'!N156/'DATOS GENERALES'!T156</f>
        <v>1.1042676522077417</v>
      </c>
      <c r="O156" s="19">
        <f>+'DATOS GENERALES'!O156/'DATOS GENERALES'!T156</f>
        <v>1.2410036957790314</v>
      </c>
      <c r="P156" s="19">
        <f>+'DATOS GENERALES'!P156/'DATOS GENERALES'!T156</f>
        <v>1.3899241392725152</v>
      </c>
      <c r="Q156" s="19">
        <f>+'DATOS GENERALES'!Q156/'DATOS GENERALES'!T156</f>
        <v>0</v>
      </c>
      <c r="R156" s="19">
        <f>+'DATOS GENERALES'!R156/'DATOS GENERALES'!T156</f>
        <v>0</v>
      </c>
      <c r="S156" s="19">
        <f>+'DATOS GENERALES'!S156/'DATOS GENERALES'!T156</f>
        <v>1.1372106594047851</v>
      </c>
      <c r="T156" s="19" t="e">
        <f>+'DATOS GENERALES'!#REF!/'DATOS GENERALES'!T156</f>
        <v>#REF!</v>
      </c>
      <c r="U156" s="19" t="e">
        <f>+'DATOS GENERALES'!#REF!/'DATOS GENERALES'!T156</f>
        <v>#REF!</v>
      </c>
    </row>
    <row r="157" spans="1:21" s="1" customFormat="1">
      <c r="A157" s="12">
        <f>+'DATOS GENERALES'!A157</f>
        <v>152</v>
      </c>
      <c r="B157" s="12" t="str">
        <f>+'DATOS GENERALES'!B157</f>
        <v>ESPINOCAN  27 G 3 1/2  P/ ANESTESIA  BRAUN</v>
      </c>
      <c r="C157" s="12" t="str">
        <f>+'DATOS GENERALES'!C157</f>
        <v>UND</v>
      </c>
      <c r="D157" s="12">
        <f>+'DATOS GENERALES'!D157</f>
        <v>400</v>
      </c>
      <c r="E157" s="19">
        <f>+'DATOS GENERALES'!E157/'DATOS GENERALES'!T157</f>
        <v>1.2997471309083837</v>
      </c>
      <c r="F157" s="19">
        <f>+'DATOS GENERALES'!F157/'DATOS GENERALES'!T157</f>
        <v>0</v>
      </c>
      <c r="G157" s="19">
        <f>+'DATOS GENERALES'!G157/'DATOS GENERALES'!T157</f>
        <v>0</v>
      </c>
      <c r="H157" s="19">
        <f>+'DATOS GENERALES'!H157/'DATOS GENERALES'!T157</f>
        <v>1</v>
      </c>
      <c r="I157" s="19">
        <f>+'DATOS GENERALES'!I157/'DATOS GENERALES'!T157</f>
        <v>0</v>
      </c>
      <c r="J157" s="19">
        <f>+'DATOS GENERALES'!J157/'DATOS GENERALES'!T157</f>
        <v>1.1250804123711342</v>
      </c>
      <c r="K157" s="19">
        <f>+'DATOS GENERALES'!K157/'DATOS GENERALES'!T157</f>
        <v>0</v>
      </c>
      <c r="L157" s="19">
        <f>+'DATOS GENERALES'!L157/'DATOS GENERALES'!T157</f>
        <v>0</v>
      </c>
      <c r="M157" s="19">
        <f>+'DATOS GENERALES'!M157/'DATOS GENERALES'!T157</f>
        <v>1.3621707838941841</v>
      </c>
      <c r="N157" s="19">
        <f>+'DATOS GENERALES'!N157/'DATOS GENERALES'!T157</f>
        <v>1.1042676522077417</v>
      </c>
      <c r="O157" s="19">
        <f>+'DATOS GENERALES'!O157/'DATOS GENERALES'!T157</f>
        <v>1.2410307722233027</v>
      </c>
      <c r="P157" s="19">
        <f>+'DATOS GENERALES'!P157/'DATOS GENERALES'!T157</f>
        <v>1.3899241392725152</v>
      </c>
      <c r="Q157" s="19">
        <f>+'DATOS GENERALES'!Q157/'DATOS GENERALES'!T157</f>
        <v>0</v>
      </c>
      <c r="R157" s="19">
        <f>+'DATOS GENERALES'!R157/'DATOS GENERALES'!T157</f>
        <v>0</v>
      </c>
      <c r="S157" s="19">
        <f>+'DATOS GENERALES'!S157/'DATOS GENERALES'!T157</f>
        <v>1.1372106594047851</v>
      </c>
      <c r="T157" s="19" t="e">
        <f>+'DATOS GENERALES'!#REF!/'DATOS GENERALES'!T157</f>
        <v>#REF!</v>
      </c>
      <c r="U157" s="19" t="e">
        <f>+'DATOS GENERALES'!#REF!/'DATOS GENERALES'!T157</f>
        <v>#REF!</v>
      </c>
    </row>
    <row r="158" spans="1:21" s="1" customFormat="1">
      <c r="A158" s="12">
        <f>+'DATOS GENERALES'!A158</f>
        <v>153</v>
      </c>
      <c r="B158" s="12" t="str">
        <f>+'DATOS GENERALES'!B158</f>
        <v>ESPINOCAN No  25 31/2 G  BRAUN</v>
      </c>
      <c r="C158" s="12" t="str">
        <f>+'DATOS GENERALES'!C158</f>
        <v>UND</v>
      </c>
      <c r="D158" s="12">
        <f>+'DATOS GENERALES'!D158</f>
        <v>200</v>
      </c>
      <c r="E158" s="19">
        <f>+'DATOS GENERALES'!E158/'DATOS GENERALES'!T158</f>
        <v>0</v>
      </c>
      <c r="F158" s="19">
        <f>+'DATOS GENERALES'!F158/'DATOS GENERALES'!T158</f>
        <v>0</v>
      </c>
      <c r="G158" s="19">
        <f>+'DATOS GENERALES'!G158/'DATOS GENERALES'!T158</f>
        <v>0</v>
      </c>
      <c r="H158" s="19">
        <f>+'DATOS GENERALES'!H158/'DATOS GENERALES'!T158</f>
        <v>1.0029874723447429</v>
      </c>
      <c r="I158" s="19">
        <f>+'DATOS GENERALES'!I158/'DATOS GENERALES'!T158</f>
        <v>0</v>
      </c>
      <c r="J158" s="19">
        <f>+'DATOS GENERALES'!J158/'DATOS GENERALES'!T158</f>
        <v>1.0188475684511649</v>
      </c>
      <c r="K158" s="19">
        <f>+'DATOS GENERALES'!K158/'DATOS GENERALES'!T158</f>
        <v>0</v>
      </c>
      <c r="L158" s="19">
        <f>+'DATOS GENERALES'!L158/'DATOS GENERALES'!T158</f>
        <v>0</v>
      </c>
      <c r="M158" s="19">
        <f>+'DATOS GENERALES'!M158/'DATOS GENERALES'!T158</f>
        <v>1.2335512872905599</v>
      </c>
      <c r="N158" s="19">
        <f>+'DATOS GENERALES'!N158/'DATOS GENERALES'!T158</f>
        <v>1</v>
      </c>
      <c r="O158" s="19">
        <f>+'DATOS GENERALES'!O158/'DATOS GENERALES'!T158</f>
        <v>1.1238250919493258</v>
      </c>
      <c r="P158" s="19">
        <f>+'DATOS GENERALES'!P158/'DATOS GENERALES'!T158</f>
        <v>1.258684102983245</v>
      </c>
      <c r="Q158" s="19">
        <f>+'DATOS GENERALES'!Q158/'DATOS GENERALES'!T158</f>
        <v>0</v>
      </c>
      <c r="R158" s="19">
        <f>+'DATOS GENERALES'!R158/'DATOS GENERALES'!T158</f>
        <v>0</v>
      </c>
      <c r="S158" s="19">
        <f>+'DATOS GENERALES'!S158/'DATOS GENERALES'!T158</f>
        <v>1.029832447895382</v>
      </c>
      <c r="T158" s="19" t="e">
        <f>+'DATOS GENERALES'!#REF!/'DATOS GENERALES'!T158</f>
        <v>#REF!</v>
      </c>
      <c r="U158" s="19" t="e">
        <f>+'DATOS GENERALES'!#REF!/'DATOS GENERALES'!T158</f>
        <v>#REF!</v>
      </c>
    </row>
    <row r="159" spans="1:21" s="1" customFormat="1">
      <c r="A159" s="12">
        <f>+'DATOS GENERALES'!A159</f>
        <v>154</v>
      </c>
      <c r="B159" s="12" t="str">
        <f>+'DATOS GENERALES'!B159</f>
        <v>ESPONJA DE GELATINA ABSORBIBLE (20CMX 7 CM X 0,5MM)</v>
      </c>
      <c r="C159" s="12" t="str">
        <f>+'DATOS GENERALES'!C159</f>
        <v>UND</v>
      </c>
      <c r="D159" s="12">
        <f>+'DATOS GENERALES'!D159</f>
        <v>200</v>
      </c>
      <c r="E159" s="19">
        <f>+'DATOS GENERALES'!E159/'DATOS GENERALES'!T159</f>
        <v>0</v>
      </c>
      <c r="F159" s="19">
        <f>+'DATOS GENERALES'!F159/'DATOS GENERALES'!T159</f>
        <v>0</v>
      </c>
      <c r="G159" s="19">
        <f>+'DATOS GENERALES'!G159/'DATOS GENERALES'!T159</f>
        <v>0</v>
      </c>
      <c r="H159" s="19">
        <f>+'DATOS GENERALES'!H159/'DATOS GENERALES'!T159</f>
        <v>0</v>
      </c>
      <c r="I159" s="19">
        <f>+'DATOS GENERALES'!I159/'DATOS GENERALES'!T159</f>
        <v>1</v>
      </c>
      <c r="J159" s="19">
        <f>+'DATOS GENERALES'!J159/'DATOS GENERALES'!T159</f>
        <v>1.05406230499688</v>
      </c>
      <c r="K159" s="19">
        <f>+'DATOS GENERALES'!K159/'DATOS GENERALES'!T159</f>
        <v>0</v>
      </c>
      <c r="L159" s="19">
        <f>+'DATOS GENERALES'!L159/'DATOS GENERALES'!T159</f>
        <v>0</v>
      </c>
      <c r="M159" s="19">
        <f>+'DATOS GENERALES'!M159/'DATOS GENERALES'!T159</f>
        <v>0</v>
      </c>
      <c r="N159" s="19">
        <f>+'DATOS GENERALES'!N159/'DATOS GENERALES'!T159</f>
        <v>0</v>
      </c>
      <c r="O159" s="19">
        <f>+'DATOS GENERALES'!O159/'DATOS GENERALES'!T159</f>
        <v>0</v>
      </c>
      <c r="P159" s="19">
        <f>+'DATOS GENERALES'!P159/'DATOS GENERALES'!T159</f>
        <v>0</v>
      </c>
      <c r="Q159" s="19">
        <f>+'DATOS GENERALES'!Q159/'DATOS GENERALES'!T159</f>
        <v>0</v>
      </c>
      <c r="R159" s="19">
        <f>+'DATOS GENERALES'!R159/'DATOS GENERALES'!T159</f>
        <v>0</v>
      </c>
      <c r="S159" s="19">
        <f>+'DATOS GENERALES'!S159/'DATOS GENERALES'!T159</f>
        <v>0</v>
      </c>
      <c r="T159" s="19" t="e">
        <f>+'DATOS GENERALES'!#REF!/'DATOS GENERALES'!T159</f>
        <v>#REF!</v>
      </c>
      <c r="U159" s="19" t="e">
        <f>+'DATOS GENERALES'!#REF!/'DATOS GENERALES'!T159</f>
        <v>#REF!</v>
      </c>
    </row>
    <row r="160" spans="1:21" s="1" customFormat="1">
      <c r="A160" s="12">
        <f>+'DATOS GENERALES'!A160</f>
        <v>155</v>
      </c>
      <c r="B160" s="12" t="str">
        <f>+'DATOS GENERALES'!B160</f>
        <v>ESPONJA HEMOSTATICA REABSORBIBLE PARA HERIDAS ALVEOLARES (GELATAMP)</v>
      </c>
      <c r="C160" s="12" t="str">
        <f>+'DATOS GENERALES'!C160</f>
        <v>FCO</v>
      </c>
      <c r="D160" s="12">
        <f>+'DATOS GENERALES'!D160</f>
        <v>4</v>
      </c>
      <c r="E160" s="19">
        <f>+'DATOS GENERALES'!E160/'DATOS GENERALES'!T160</f>
        <v>0</v>
      </c>
      <c r="F160" s="19">
        <f>+'DATOS GENERALES'!F160/'DATOS GENERALES'!T160</f>
        <v>0</v>
      </c>
      <c r="G160" s="19">
        <f>+'DATOS GENERALES'!G160/'DATOS GENERALES'!T160</f>
        <v>0</v>
      </c>
      <c r="H160" s="19">
        <f>+'DATOS GENERALES'!H160/'DATOS GENERALES'!T160</f>
        <v>0</v>
      </c>
      <c r="I160" s="19">
        <f>+'DATOS GENERALES'!I160/'DATOS GENERALES'!T160</f>
        <v>0</v>
      </c>
      <c r="J160" s="19">
        <f>+'DATOS GENERALES'!J160/'DATOS GENERALES'!T160</f>
        <v>0</v>
      </c>
      <c r="K160" s="19">
        <f>+'DATOS GENERALES'!K160/'DATOS GENERALES'!T160</f>
        <v>0</v>
      </c>
      <c r="L160" s="19">
        <f>+'DATOS GENERALES'!L160/'DATOS GENERALES'!T160</f>
        <v>0</v>
      </c>
      <c r="M160" s="19">
        <f>+'DATOS GENERALES'!M160/'DATOS GENERALES'!T160</f>
        <v>0</v>
      </c>
      <c r="N160" s="19">
        <f>+'DATOS GENERALES'!N160/'DATOS GENERALES'!T160</f>
        <v>0</v>
      </c>
      <c r="O160" s="19">
        <f>+'DATOS GENERALES'!O160/'DATOS GENERALES'!T160</f>
        <v>1</v>
      </c>
      <c r="P160" s="19">
        <f>+'DATOS GENERALES'!P160/'DATOS GENERALES'!T160</f>
        <v>0</v>
      </c>
      <c r="Q160" s="19">
        <f>+'DATOS GENERALES'!Q160/'DATOS GENERALES'!T160</f>
        <v>0</v>
      </c>
      <c r="R160" s="19">
        <f>+'DATOS GENERALES'!R160/'DATOS GENERALES'!T160</f>
        <v>0</v>
      </c>
      <c r="S160" s="19">
        <f>+'DATOS GENERALES'!S160/'DATOS GENERALES'!T160</f>
        <v>0</v>
      </c>
      <c r="T160" s="19" t="e">
        <f>+'DATOS GENERALES'!#REF!/'DATOS GENERALES'!T160</f>
        <v>#REF!</v>
      </c>
      <c r="U160" s="19" t="e">
        <f>+'DATOS GENERALES'!#REF!/'DATOS GENERALES'!T160</f>
        <v>#REF!</v>
      </c>
    </row>
    <row r="161" spans="1:21" s="1" customFormat="1">
      <c r="A161" s="12">
        <f>+'DATOS GENERALES'!A161</f>
        <v>156</v>
      </c>
      <c r="B161" s="12" t="str">
        <f>+'DATOS GENERALES'!B161</f>
        <v>ESPONJA IMPREGNADA EN ALCOHOL ISOPROPILICO AL 70 % (SACHETT)</v>
      </c>
      <c r="C161" s="12" t="str">
        <f>+'DATOS GENERALES'!C161</f>
        <v xml:space="preserve">CAJA X 100 </v>
      </c>
      <c r="D161" s="12">
        <f>+'DATOS GENERALES'!D161</f>
        <v>200</v>
      </c>
      <c r="E161" s="19">
        <f>+'DATOS GENERALES'!E161/'DATOS GENERALES'!T161</f>
        <v>0</v>
      </c>
      <c r="F161" s="19">
        <f>+'DATOS GENERALES'!F161/'DATOS GENERALES'!T161</f>
        <v>0</v>
      </c>
      <c r="G161" s="19">
        <f>+'DATOS GENERALES'!G161/'DATOS GENERALES'!T161</f>
        <v>0</v>
      </c>
      <c r="H161" s="19">
        <f>+'DATOS GENERALES'!H161/'DATOS GENERALES'!T161</f>
        <v>1</v>
      </c>
      <c r="I161" s="19">
        <f>+'DATOS GENERALES'!I161/'DATOS GENERALES'!T161</f>
        <v>0</v>
      </c>
      <c r="J161" s="19">
        <f>+'DATOS GENERALES'!J161/'DATOS GENERALES'!T161</f>
        <v>1.0610526315789475</v>
      </c>
      <c r="K161" s="19">
        <f>+'DATOS GENERALES'!K161/'DATOS GENERALES'!T161</f>
        <v>0</v>
      </c>
      <c r="L161" s="19">
        <f>+'DATOS GENERALES'!L161/'DATOS GENERALES'!T161</f>
        <v>0</v>
      </c>
      <c r="M161" s="19">
        <f>+'DATOS GENERALES'!M161/'DATOS GENERALES'!T161</f>
        <v>0</v>
      </c>
      <c r="N161" s="19">
        <f>+'DATOS GENERALES'!N161/'DATOS GENERALES'!T161</f>
        <v>1.7543859649122806</v>
      </c>
      <c r="O161" s="19">
        <f>+'DATOS GENERALES'!O161/'DATOS GENERALES'!T161</f>
        <v>0</v>
      </c>
      <c r="P161" s="19">
        <f>+'DATOS GENERALES'!P161/'DATOS GENERALES'!T161</f>
        <v>0</v>
      </c>
      <c r="Q161" s="19">
        <f>+'DATOS GENERALES'!Q161/'DATOS GENERALES'!T161</f>
        <v>0</v>
      </c>
      <c r="R161" s="19">
        <f>+'DATOS GENERALES'!R161/'DATOS GENERALES'!T161</f>
        <v>0</v>
      </c>
      <c r="S161" s="19">
        <f>+'DATOS GENERALES'!S161/'DATOS GENERALES'!T161</f>
        <v>1.9578947368421054</v>
      </c>
      <c r="T161" s="19" t="e">
        <f>+'DATOS GENERALES'!#REF!/'DATOS GENERALES'!T161</f>
        <v>#REF!</v>
      </c>
      <c r="U161" s="19" t="e">
        <f>+'DATOS GENERALES'!#REF!/'DATOS GENERALES'!T161</f>
        <v>#REF!</v>
      </c>
    </row>
    <row r="162" spans="1:21" s="1" customFormat="1">
      <c r="A162" s="12">
        <f>+'DATOS GENERALES'!A162</f>
        <v>157</v>
      </c>
      <c r="B162" s="12" t="str">
        <f>+'DATOS GENERALES'!B162</f>
        <v>ETHIBOND 0 CT2 POLIESTER 0 C</v>
      </c>
      <c r="C162" s="12" t="str">
        <f>+'DATOS GENERALES'!C162</f>
        <v>UND</v>
      </c>
      <c r="D162" s="12">
        <f>+'DATOS GENERALES'!D162</f>
        <v>48</v>
      </c>
      <c r="E162" s="19">
        <f>+'DATOS GENERALES'!E162/'DATOS GENERALES'!T162</f>
        <v>1</v>
      </c>
      <c r="F162" s="19">
        <f>+'DATOS GENERALES'!F162/'DATOS GENERALES'!T162</f>
        <v>1.4487587523870147</v>
      </c>
      <c r="G162" s="19">
        <f>+'DATOS GENERALES'!G162/'DATOS GENERALES'!T162</f>
        <v>0</v>
      </c>
      <c r="H162" s="19">
        <f>+'DATOS GENERALES'!H162/'DATOS GENERALES'!T162</f>
        <v>1.6339910884786759</v>
      </c>
      <c r="I162" s="19">
        <f>+'DATOS GENERALES'!I162/'DATOS GENERALES'!T162</f>
        <v>1.4640356460852959</v>
      </c>
      <c r="J162" s="19">
        <f>+'DATOS GENERALES'!J162/'DATOS GENERALES'!T162</f>
        <v>1.5710375556970082</v>
      </c>
      <c r="K162" s="19">
        <f>+'DATOS GENERALES'!K162/'DATOS GENERALES'!T162</f>
        <v>0</v>
      </c>
      <c r="L162" s="19">
        <f>+'DATOS GENERALES'!L162/'DATOS GENERALES'!T162</f>
        <v>0</v>
      </c>
      <c r="M162" s="19">
        <f>+'DATOS GENERALES'!M162/'DATOS GENERALES'!T162</f>
        <v>0</v>
      </c>
      <c r="N162" s="19">
        <f>+'DATOS GENERALES'!N162/'DATOS GENERALES'!T162</f>
        <v>1.8111606195629111</v>
      </c>
      <c r="O162" s="19">
        <f>+'DATOS GENERALES'!O162/'DATOS GENERALES'!T162</f>
        <v>1.8926373859537449</v>
      </c>
      <c r="P162" s="19">
        <f>+'DATOS GENERALES'!P162/'DATOS GENERALES'!T162</f>
        <v>0</v>
      </c>
      <c r="Q162" s="19">
        <f>+'DATOS GENERALES'!Q162/'DATOS GENERALES'!T162</f>
        <v>0</v>
      </c>
      <c r="R162" s="19">
        <f>+'DATOS GENERALES'!R162/'DATOS GENERALES'!T162</f>
        <v>0</v>
      </c>
      <c r="S162" s="19">
        <f>+'DATOS GENERALES'!S162/'DATOS GENERALES'!T162</f>
        <v>0</v>
      </c>
      <c r="T162" s="19" t="e">
        <f>+'DATOS GENERALES'!#REF!/'DATOS GENERALES'!T162</f>
        <v>#REF!</v>
      </c>
      <c r="U162" s="19" t="e">
        <f>+'DATOS GENERALES'!#REF!/'DATOS GENERALES'!T162</f>
        <v>#REF!</v>
      </c>
    </row>
    <row r="163" spans="1:21" s="1" customFormat="1">
      <c r="A163" s="12">
        <f>+'DATOS GENERALES'!A163</f>
        <v>158</v>
      </c>
      <c r="B163" s="12" t="str">
        <f>+'DATOS GENERALES'!B163</f>
        <v>ETHIBOND 2/0 CT1 ASTRALEN SY</v>
      </c>
      <c r="C163" s="12" t="str">
        <f>+'DATOS GENERALES'!C163</f>
        <v>UND</v>
      </c>
      <c r="D163" s="12">
        <f>+'DATOS GENERALES'!D163</f>
        <v>48</v>
      </c>
      <c r="E163" s="19">
        <f>+'DATOS GENERALES'!E163/'DATOS GENERALES'!T163</f>
        <v>0</v>
      </c>
      <c r="F163" s="19">
        <f>+'DATOS GENERALES'!F163/'DATOS GENERALES'!T163</f>
        <v>0</v>
      </c>
      <c r="G163" s="19">
        <f>+'DATOS GENERALES'!G163/'DATOS GENERALES'!T163</f>
        <v>0</v>
      </c>
      <c r="H163" s="19">
        <f>+'DATOS GENERALES'!H163/'DATOS GENERALES'!T163</f>
        <v>0</v>
      </c>
      <c r="I163" s="19">
        <f>+'DATOS GENERALES'!I163/'DATOS GENERALES'!T163</f>
        <v>0</v>
      </c>
      <c r="J163" s="19">
        <f>+'DATOS GENERALES'!J163/'DATOS GENERALES'!T163</f>
        <v>0</v>
      </c>
      <c r="K163" s="19">
        <f>+'DATOS GENERALES'!K163/'DATOS GENERALES'!T163</f>
        <v>0</v>
      </c>
      <c r="L163" s="19">
        <f>+'DATOS GENERALES'!L163/'DATOS GENERALES'!T163</f>
        <v>0</v>
      </c>
      <c r="M163" s="19">
        <f>+'DATOS GENERALES'!M163/'DATOS GENERALES'!T163</f>
        <v>0</v>
      </c>
      <c r="N163" s="19">
        <f>+'DATOS GENERALES'!N163/'DATOS GENERALES'!T163</f>
        <v>1</v>
      </c>
      <c r="O163" s="19">
        <f>+'DATOS GENERALES'!O163/'DATOS GENERALES'!T163</f>
        <v>0</v>
      </c>
      <c r="P163" s="19">
        <f>+'DATOS GENERALES'!P163/'DATOS GENERALES'!T163</f>
        <v>0</v>
      </c>
      <c r="Q163" s="19">
        <f>+'DATOS GENERALES'!Q163/'DATOS GENERALES'!T163</f>
        <v>0</v>
      </c>
      <c r="R163" s="19">
        <f>+'DATOS GENERALES'!R163/'DATOS GENERALES'!T163</f>
        <v>0</v>
      </c>
      <c r="S163" s="19">
        <f>+'DATOS GENERALES'!S163/'DATOS GENERALES'!T163</f>
        <v>0</v>
      </c>
      <c r="T163" s="19" t="e">
        <f>+'DATOS GENERALES'!#REF!/'DATOS GENERALES'!T163</f>
        <v>#REF!</v>
      </c>
      <c r="U163" s="19" t="e">
        <f>+'DATOS GENERALES'!#REF!/'DATOS GENERALES'!T163</f>
        <v>#REF!</v>
      </c>
    </row>
    <row r="164" spans="1:21" s="1" customFormat="1">
      <c r="A164" s="12">
        <f>+'DATOS GENERALES'!A164</f>
        <v>159</v>
      </c>
      <c r="B164" s="12" t="str">
        <f>+'DATOS GENERALES'!B164</f>
        <v>EXTENSION DE ANESTESIA ADULTO</v>
      </c>
      <c r="C164" s="12" t="str">
        <f>+'DATOS GENERALES'!C164</f>
        <v>UND</v>
      </c>
      <c r="D164" s="12">
        <f>+'DATOS GENERALES'!D164</f>
        <v>40</v>
      </c>
      <c r="E164" s="19">
        <f>+'DATOS GENERALES'!E164/'DATOS GENERALES'!T164</f>
        <v>1.1627906976744187</v>
      </c>
      <c r="F164" s="19">
        <f>+'DATOS GENERALES'!F164/'DATOS GENERALES'!T164</f>
        <v>0</v>
      </c>
      <c r="G164" s="19">
        <f>+'DATOS GENERALES'!G164/'DATOS GENERALES'!T164</f>
        <v>0</v>
      </c>
      <c r="H164" s="19">
        <f>+'DATOS GENERALES'!H164/'DATOS GENERALES'!T164</f>
        <v>1</v>
      </c>
      <c r="I164" s="19">
        <f>+'DATOS GENERALES'!I164/'DATOS GENERALES'!T164</f>
        <v>0</v>
      </c>
      <c r="J164" s="19">
        <f>+'DATOS GENERALES'!J164/'DATOS GENERALES'!T164</f>
        <v>1.0293427704752274</v>
      </c>
      <c r="K164" s="19">
        <f>+'DATOS GENERALES'!K164/'DATOS GENERALES'!T164</f>
        <v>0</v>
      </c>
      <c r="L164" s="19">
        <f>+'DATOS GENERALES'!L164/'DATOS GENERALES'!T164</f>
        <v>0</v>
      </c>
      <c r="M164" s="19">
        <f>+'DATOS GENERALES'!M164/'DATOS GENERALES'!T164</f>
        <v>0</v>
      </c>
      <c r="N164" s="19">
        <f>+'DATOS GENERALES'!N164/'DATOS GENERALES'!T164</f>
        <v>1.1385237613751265</v>
      </c>
      <c r="O164" s="19">
        <f>+'DATOS GENERALES'!O164/'DATOS GENERALES'!T164</f>
        <v>1.0111223458038423</v>
      </c>
      <c r="P164" s="19">
        <f>+'DATOS GENERALES'!P164/'DATOS GENERALES'!T164</f>
        <v>1.0313447927199191</v>
      </c>
      <c r="Q164" s="19">
        <f>+'DATOS GENERALES'!Q164/'DATOS GENERALES'!T164</f>
        <v>0</v>
      </c>
      <c r="R164" s="19">
        <f>+'DATOS GENERALES'!R164/'DATOS GENERALES'!T164</f>
        <v>0</v>
      </c>
      <c r="S164" s="19">
        <f>+'DATOS GENERALES'!S164/'DATOS GENERALES'!T164</f>
        <v>0</v>
      </c>
      <c r="T164" s="19" t="e">
        <f>+'DATOS GENERALES'!#REF!/'DATOS GENERALES'!T164</f>
        <v>#REF!</v>
      </c>
      <c r="U164" s="19" t="e">
        <f>+'DATOS GENERALES'!#REF!/'DATOS GENERALES'!T164</f>
        <v>#REF!</v>
      </c>
    </row>
    <row r="165" spans="1:21" s="7" customFormat="1">
      <c r="A165" s="12">
        <f>+'DATOS GENERALES'!A165</f>
        <v>160</v>
      </c>
      <c r="B165" s="12" t="str">
        <f>+'DATOS GENERALES'!B165</f>
        <v>EXTENSION DE ANESTESIA PEDIATRICO</v>
      </c>
      <c r="C165" s="12" t="str">
        <f>+'DATOS GENERALES'!C165</f>
        <v>UND</v>
      </c>
      <c r="D165" s="12">
        <f>+'DATOS GENERALES'!D165</f>
        <v>250</v>
      </c>
      <c r="E165" s="19">
        <f>+'DATOS GENERALES'!E165/'DATOS GENERALES'!T165</f>
        <v>1.1499540018399264</v>
      </c>
      <c r="F165" s="19">
        <f>+'DATOS GENERALES'!F165/'DATOS GENERALES'!T165</f>
        <v>0</v>
      </c>
      <c r="G165" s="19">
        <f>+'DATOS GENERALES'!G165/'DATOS GENERALES'!T165</f>
        <v>0</v>
      </c>
      <c r="H165" s="19">
        <f>+'DATOS GENERALES'!H165/'DATOS GENERALES'!T165</f>
        <v>0</v>
      </c>
      <c r="I165" s="19">
        <f>+'DATOS GENERALES'!I165/'DATOS GENERALES'!T165</f>
        <v>0</v>
      </c>
      <c r="J165" s="19">
        <f>+'DATOS GENERALES'!J165/'DATOS GENERALES'!T165</f>
        <v>1.0179792808287667</v>
      </c>
      <c r="K165" s="19">
        <f>+'DATOS GENERALES'!K165/'DATOS GENERALES'!T165</f>
        <v>0</v>
      </c>
      <c r="L165" s="19">
        <f>+'DATOS GENERALES'!L165/'DATOS GENERALES'!T165</f>
        <v>0</v>
      </c>
      <c r="M165" s="19">
        <f>+'DATOS GENERALES'!M165/'DATOS GENERALES'!T165</f>
        <v>0</v>
      </c>
      <c r="N165" s="19">
        <f>+'DATOS GENERALES'!N165/'DATOS GENERALES'!T165</f>
        <v>1.1259549618015279</v>
      </c>
      <c r="O165" s="19">
        <f>+'DATOS GENERALES'!O165/'DATOS GENERALES'!T165</f>
        <v>1</v>
      </c>
      <c r="P165" s="19">
        <f>+'DATOS GENERALES'!P165/'DATOS GENERALES'!T165</f>
        <v>1.0199592016319348</v>
      </c>
      <c r="Q165" s="19">
        <f>+'DATOS GENERALES'!Q165/'DATOS GENERALES'!T165</f>
        <v>0</v>
      </c>
      <c r="R165" s="19">
        <f>+'DATOS GENERALES'!R165/'DATOS GENERALES'!T165</f>
        <v>0</v>
      </c>
      <c r="S165" s="19">
        <f>+'DATOS GENERALES'!S165/'DATOS GENERALES'!T165</f>
        <v>0</v>
      </c>
      <c r="T165" s="19" t="e">
        <f>+'DATOS GENERALES'!#REF!/'DATOS GENERALES'!T165</f>
        <v>#REF!</v>
      </c>
      <c r="U165" s="19" t="e">
        <f>+'DATOS GENERALES'!#REF!/'DATOS GENERALES'!T165</f>
        <v>#REF!</v>
      </c>
    </row>
    <row r="166" spans="1:21" s="1" customFormat="1">
      <c r="A166" s="12">
        <f>+'DATOS GENERALES'!A166</f>
        <v>161</v>
      </c>
      <c r="B166" s="12" t="str">
        <f>+'DATOS GENERALES'!B166</f>
        <v xml:space="preserve">EYECTORES DE SALIVA DESECHABLES </v>
      </c>
      <c r="C166" s="12" t="str">
        <f>+'DATOS GENERALES'!C166</f>
        <v>PTE X100</v>
      </c>
      <c r="D166" s="12">
        <f>+'DATOS GENERALES'!D166</f>
        <v>4</v>
      </c>
      <c r="E166" s="19">
        <f>+'DATOS GENERALES'!E166/'DATOS GENERALES'!T166</f>
        <v>0</v>
      </c>
      <c r="F166" s="19">
        <f>+'DATOS GENERALES'!F166/'DATOS GENERALES'!T166</f>
        <v>0</v>
      </c>
      <c r="G166" s="19">
        <f>+'DATOS GENERALES'!G166/'DATOS GENERALES'!T166</f>
        <v>0</v>
      </c>
      <c r="H166" s="19">
        <f>+'DATOS GENERALES'!H166/'DATOS GENERALES'!T166</f>
        <v>1</v>
      </c>
      <c r="I166" s="19">
        <f>+'DATOS GENERALES'!I166/'DATOS GENERALES'!T166</f>
        <v>0</v>
      </c>
      <c r="J166" s="19">
        <f>+'DATOS GENERALES'!J166/'DATOS GENERALES'!T166</f>
        <v>0</v>
      </c>
      <c r="K166" s="19">
        <f>+'DATOS GENERALES'!K166/'DATOS GENERALES'!T166</f>
        <v>0</v>
      </c>
      <c r="L166" s="19">
        <f>+'DATOS GENERALES'!L166/'DATOS GENERALES'!T166</f>
        <v>0</v>
      </c>
      <c r="M166" s="19">
        <f>+'DATOS GENERALES'!M166/'DATOS GENERALES'!T166</f>
        <v>0</v>
      </c>
      <c r="N166" s="19">
        <f>+'DATOS GENERALES'!N166/'DATOS GENERALES'!T166</f>
        <v>0</v>
      </c>
      <c r="O166" s="19">
        <f>+'DATOS GENERALES'!O166/'DATOS GENERALES'!T166</f>
        <v>0</v>
      </c>
      <c r="P166" s="19">
        <f>+'DATOS GENERALES'!P166/'DATOS GENERALES'!T166</f>
        <v>1.0563492063492064</v>
      </c>
      <c r="Q166" s="19">
        <f>+'DATOS GENERALES'!Q166/'DATOS GENERALES'!T166</f>
        <v>0</v>
      </c>
      <c r="R166" s="19">
        <f>+'DATOS GENERALES'!R166/'DATOS GENERALES'!T166</f>
        <v>0</v>
      </c>
      <c r="S166" s="19">
        <f>+'DATOS GENERALES'!S166/'DATOS GENERALES'!T166</f>
        <v>0</v>
      </c>
      <c r="T166" s="19" t="e">
        <f>+'DATOS GENERALES'!#REF!/'DATOS GENERALES'!T166</f>
        <v>#REF!</v>
      </c>
      <c r="U166" s="19" t="e">
        <f>+'DATOS GENERALES'!#REF!/'DATOS GENERALES'!T166</f>
        <v>#REF!</v>
      </c>
    </row>
    <row r="167" spans="1:21" s="1" customFormat="1">
      <c r="A167" s="12">
        <f>+'DATOS GENERALES'!A167</f>
        <v>162</v>
      </c>
      <c r="B167" s="12" t="str">
        <f>+'DATOS GENERALES'!B167</f>
        <v>FIJADOR DE TUBO ENDOTRAQUEAL</v>
      </c>
      <c r="C167" s="12" t="str">
        <f>+'DATOS GENERALES'!C167</f>
        <v>UND</v>
      </c>
      <c r="D167" s="12">
        <f>+'DATOS GENERALES'!D167</f>
        <v>30</v>
      </c>
      <c r="E167" s="19">
        <f>+'DATOS GENERALES'!E167/'DATOS GENERALES'!T167</f>
        <v>0</v>
      </c>
      <c r="F167" s="19">
        <f>+'DATOS GENERALES'!F167/'DATOS GENERALES'!T167</f>
        <v>0</v>
      </c>
      <c r="G167" s="19">
        <f>+'DATOS GENERALES'!G167/'DATOS GENERALES'!T167</f>
        <v>0</v>
      </c>
      <c r="H167" s="19">
        <f>+'DATOS GENERALES'!H167/'DATOS GENERALES'!T167</f>
        <v>1</v>
      </c>
      <c r="I167" s="19">
        <f>+'DATOS GENERALES'!I167/'DATOS GENERALES'!T167</f>
        <v>0</v>
      </c>
      <c r="J167" s="19">
        <f>+'DATOS GENERALES'!J167/'DATOS GENERALES'!T167</f>
        <v>1.35452649156375</v>
      </c>
      <c r="K167" s="19">
        <f>+'DATOS GENERALES'!K167/'DATOS GENERALES'!T167</f>
        <v>0</v>
      </c>
      <c r="L167" s="19">
        <f>+'DATOS GENERALES'!L167/'DATOS GENERALES'!T167</f>
        <v>0</v>
      </c>
      <c r="M167" s="19">
        <f>+'DATOS GENERALES'!M167/'DATOS GENERALES'!T167</f>
        <v>0</v>
      </c>
      <c r="N167" s="19">
        <f>+'DATOS GENERALES'!N167/'DATOS GENERALES'!T167</f>
        <v>0</v>
      </c>
      <c r="O167" s="19">
        <f>+'DATOS GENERALES'!O167/'DATOS GENERALES'!T167</f>
        <v>0</v>
      </c>
      <c r="P167" s="19">
        <f>+'DATOS GENERALES'!P167/'DATOS GENERALES'!T167</f>
        <v>1.0120020873195339</v>
      </c>
      <c r="Q167" s="19">
        <f>+'DATOS GENERALES'!Q167/'DATOS GENERALES'!T167</f>
        <v>0</v>
      </c>
      <c r="R167" s="19">
        <f>+'DATOS GENERALES'!R167/'DATOS GENERALES'!T167</f>
        <v>0</v>
      </c>
      <c r="S167" s="19">
        <f>+'DATOS GENERALES'!S167/'DATOS GENERALES'!T167</f>
        <v>0</v>
      </c>
      <c r="T167" s="19" t="e">
        <f>+'DATOS GENERALES'!#REF!/'DATOS GENERALES'!T167</f>
        <v>#REF!</v>
      </c>
      <c r="U167" s="19" t="e">
        <f>+'DATOS GENERALES'!#REF!/'DATOS GENERALES'!T167</f>
        <v>#REF!</v>
      </c>
    </row>
    <row r="168" spans="1:21" s="1" customFormat="1">
      <c r="A168" s="12">
        <f>+'DATOS GENERALES'!A168</f>
        <v>163</v>
      </c>
      <c r="B168" s="12" t="str">
        <f>+'DATOS GENERALES'!B168</f>
        <v>FILTRO  NARIZ CAMELLO</v>
      </c>
      <c r="C168" s="12" t="str">
        <f>+'DATOS GENERALES'!C168</f>
        <v>UND</v>
      </c>
      <c r="D168" s="12">
        <f>+'DATOS GENERALES'!D168</f>
        <v>200</v>
      </c>
      <c r="E168" s="19">
        <f>+'DATOS GENERALES'!E168/'DATOS GENERALES'!T168</f>
        <v>1.8461538461538463</v>
      </c>
      <c r="F168" s="19">
        <f>+'DATOS GENERALES'!F168/'DATOS GENERALES'!T168</f>
        <v>0</v>
      </c>
      <c r="G168" s="19">
        <f>+'DATOS GENERALES'!G168/'DATOS GENERALES'!T168</f>
        <v>0</v>
      </c>
      <c r="H168" s="19">
        <f>+'DATOS GENERALES'!H168/'DATOS GENERALES'!T168</f>
        <v>1.2583554376657824</v>
      </c>
      <c r="I168" s="19">
        <f>+'DATOS GENERALES'!I168/'DATOS GENERALES'!T168</f>
        <v>0</v>
      </c>
      <c r="J168" s="19">
        <f>+'DATOS GENERALES'!J168/'DATOS GENERALES'!T168</f>
        <v>1.6977230769230767</v>
      </c>
      <c r="K168" s="19">
        <f>+'DATOS GENERALES'!K168/'DATOS GENERALES'!T168</f>
        <v>0</v>
      </c>
      <c r="L168" s="19">
        <f>+'DATOS GENERALES'!L168/'DATOS GENERALES'!T168</f>
        <v>0</v>
      </c>
      <c r="M168" s="19">
        <f>+'DATOS GENERALES'!M168/'DATOS GENERALES'!T168</f>
        <v>0</v>
      </c>
      <c r="N168" s="19">
        <f>+'DATOS GENERALES'!N168/'DATOS GENERALES'!T168</f>
        <v>0</v>
      </c>
      <c r="O168" s="19">
        <f>+'DATOS GENERALES'!O168/'DATOS GENERALES'!T168</f>
        <v>0</v>
      </c>
      <c r="P168" s="19">
        <f>+'DATOS GENERALES'!P168/'DATOS GENERALES'!T168</f>
        <v>2.3633846153846152</v>
      </c>
      <c r="Q168" s="19">
        <f>+'DATOS GENERALES'!Q168/'DATOS GENERALES'!T168</f>
        <v>0</v>
      </c>
      <c r="R168" s="19">
        <f>+'DATOS GENERALES'!R168/'DATOS GENERALES'!T168</f>
        <v>0</v>
      </c>
      <c r="S168" s="19">
        <f>+'DATOS GENERALES'!S168/'DATOS GENERALES'!T168</f>
        <v>1</v>
      </c>
      <c r="T168" s="19" t="e">
        <f>+'DATOS GENERALES'!#REF!/'DATOS GENERALES'!T168</f>
        <v>#REF!</v>
      </c>
      <c r="U168" s="19" t="e">
        <f>+'DATOS GENERALES'!#REF!/'DATOS GENERALES'!T168</f>
        <v>#REF!</v>
      </c>
    </row>
    <row r="169" spans="1:21" s="1" customFormat="1">
      <c r="A169" s="12">
        <f>+'DATOS GENERALES'!A169</f>
        <v>164</v>
      </c>
      <c r="B169" s="12" t="str">
        <f>+'DATOS GENERALES'!B169</f>
        <v>FRASCOS RECOLECTOR DE ORINA</v>
      </c>
      <c r="C169" s="12" t="str">
        <f>+'DATOS GENERALES'!C169</f>
        <v>UND</v>
      </c>
      <c r="D169" s="12">
        <f>+'DATOS GENERALES'!D169</f>
        <v>6000</v>
      </c>
      <c r="E169" s="19">
        <f>+'DATOS GENERALES'!E169/'DATOS GENERALES'!T169</f>
        <v>1.054098150286898</v>
      </c>
      <c r="F169" s="19">
        <f>+'DATOS GENERALES'!F169/'DATOS GENERALES'!T169</f>
        <v>0</v>
      </c>
      <c r="G169" s="19">
        <f>+'DATOS GENERALES'!G169/'DATOS GENERALES'!T169</f>
        <v>0</v>
      </c>
      <c r="H169" s="19">
        <f>+'DATOS GENERALES'!H169/'DATOS GENERALES'!T169</f>
        <v>1.0082677959265982</v>
      </c>
      <c r="I169" s="19">
        <f>+'DATOS GENERALES'!I169/'DATOS GENERALES'!T169</f>
        <v>0</v>
      </c>
      <c r="J169" s="19">
        <f>+'DATOS GENERALES'!J169/'DATOS GENERALES'!T169</f>
        <v>1</v>
      </c>
      <c r="K169" s="19">
        <f>+'DATOS GENERALES'!K169/'DATOS GENERALES'!T169</f>
        <v>0</v>
      </c>
      <c r="L169" s="19">
        <f>+'DATOS GENERALES'!L169/'DATOS GENERALES'!T169</f>
        <v>0</v>
      </c>
      <c r="M169" s="19">
        <f>+'DATOS GENERALES'!M169/'DATOS GENERALES'!T169</f>
        <v>0</v>
      </c>
      <c r="N169" s="19">
        <f>+'DATOS GENERALES'!N169/'DATOS GENERALES'!T169</f>
        <v>1.2759170653907497</v>
      </c>
      <c r="O169" s="19">
        <f>+'DATOS GENERALES'!O169/'DATOS GENERALES'!T169</f>
        <v>1.3901874155957641</v>
      </c>
      <c r="P169" s="19">
        <f>+'DATOS GENERALES'!P169/'DATOS GENERALES'!T169</f>
        <v>1.0721247563352827</v>
      </c>
      <c r="Q169" s="19">
        <f>+'DATOS GENERALES'!Q169/'DATOS GENERALES'!T169</f>
        <v>0</v>
      </c>
      <c r="R169" s="19">
        <f>+'DATOS GENERALES'!R169/'DATOS GENERALES'!T169</f>
        <v>0</v>
      </c>
      <c r="S169" s="19">
        <f>+'DATOS GENERALES'!S169/'DATOS GENERALES'!T169</f>
        <v>0</v>
      </c>
      <c r="T169" s="19" t="e">
        <f>+'DATOS GENERALES'!#REF!/'DATOS GENERALES'!T169</f>
        <v>#REF!</v>
      </c>
      <c r="U169" s="19" t="e">
        <f>+'DATOS GENERALES'!#REF!/'DATOS GENERALES'!T169</f>
        <v>#REF!</v>
      </c>
    </row>
    <row r="170" spans="1:21" s="1" customFormat="1">
      <c r="A170" s="12">
        <f>+'DATOS GENERALES'!A170</f>
        <v>165</v>
      </c>
      <c r="B170" s="12" t="str">
        <f>+'DATOS GENERALES'!B170</f>
        <v>FRESAS LARGAS  DE CARBURO PARA PIEZA DE MANO # 730</v>
      </c>
      <c r="C170" s="12" t="str">
        <f>+'DATOS GENERALES'!C170</f>
        <v>UNIDAD</v>
      </c>
      <c r="D170" s="12">
        <f>+'DATOS GENERALES'!D170</f>
        <v>40</v>
      </c>
      <c r="E170" s="19" t="e">
        <f>+'DATOS GENERALES'!E170/'DATOS GENERALES'!T170</f>
        <v>#DIV/0!</v>
      </c>
      <c r="F170" s="19" t="e">
        <f>+'DATOS GENERALES'!F170/'DATOS GENERALES'!T170</f>
        <v>#DIV/0!</v>
      </c>
      <c r="G170" s="19" t="e">
        <f>+'DATOS GENERALES'!G170/'DATOS GENERALES'!T170</f>
        <v>#DIV/0!</v>
      </c>
      <c r="H170" s="19" t="e">
        <f>+'DATOS GENERALES'!H170/'DATOS GENERALES'!T170</f>
        <v>#DIV/0!</v>
      </c>
      <c r="I170" s="19" t="e">
        <f>+'DATOS GENERALES'!I170/'DATOS GENERALES'!T170</f>
        <v>#DIV/0!</v>
      </c>
      <c r="J170" s="19" t="e">
        <f>+'DATOS GENERALES'!J170/'DATOS GENERALES'!T170</f>
        <v>#DIV/0!</v>
      </c>
      <c r="K170" s="19" t="e">
        <f>+'DATOS GENERALES'!K170/'DATOS GENERALES'!T170</f>
        <v>#DIV/0!</v>
      </c>
      <c r="L170" s="19" t="e">
        <f>+'DATOS GENERALES'!L170/'DATOS GENERALES'!T170</f>
        <v>#DIV/0!</v>
      </c>
      <c r="M170" s="19" t="e">
        <f>+'DATOS GENERALES'!M170/'DATOS GENERALES'!T170</f>
        <v>#DIV/0!</v>
      </c>
      <c r="N170" s="19" t="e">
        <f>+'DATOS GENERALES'!N170/'DATOS GENERALES'!T170</f>
        <v>#DIV/0!</v>
      </c>
      <c r="O170" s="19" t="e">
        <f>+'DATOS GENERALES'!O170/'DATOS GENERALES'!T170</f>
        <v>#DIV/0!</v>
      </c>
      <c r="P170" s="19" t="e">
        <f>+'DATOS GENERALES'!P170/'DATOS GENERALES'!T170</f>
        <v>#DIV/0!</v>
      </c>
      <c r="Q170" s="19" t="e">
        <f>+'DATOS GENERALES'!Q170/'DATOS GENERALES'!T170</f>
        <v>#DIV/0!</v>
      </c>
      <c r="R170" s="19" t="e">
        <f>+'DATOS GENERALES'!R170/'DATOS GENERALES'!T170</f>
        <v>#DIV/0!</v>
      </c>
      <c r="S170" s="19" t="e">
        <f>+'DATOS GENERALES'!S170/'DATOS GENERALES'!T170</f>
        <v>#DIV/0!</v>
      </c>
      <c r="T170" s="19" t="e">
        <f>+'DATOS GENERALES'!#REF!/'DATOS GENERALES'!T170</f>
        <v>#REF!</v>
      </c>
      <c r="U170" s="19" t="e">
        <f>+'DATOS GENERALES'!#REF!/'DATOS GENERALES'!T170</f>
        <v>#REF!</v>
      </c>
    </row>
    <row r="171" spans="1:21" s="1" customFormat="1">
      <c r="A171" s="12">
        <f>+'DATOS GENERALES'!A171</f>
        <v>166</v>
      </c>
      <c r="B171" s="12" t="str">
        <f>+'DATOS GENERALES'!B171</f>
        <v>GASA HOSPITALARIA X 100 YARDAS DE 40 HILOS x PULGADA CUADRADA</v>
      </c>
      <c r="C171" s="12" t="str">
        <f>+'DATOS GENERALES'!C171</f>
        <v>RLO X 70 YARDAS</v>
      </c>
      <c r="D171" s="12">
        <f>+'DATOS GENERALES'!D171</f>
        <v>120</v>
      </c>
      <c r="E171" s="19">
        <f>+'DATOS GENERALES'!E171/'DATOS GENERALES'!T171</f>
        <v>1.3304489795918368</v>
      </c>
      <c r="F171" s="19">
        <f>+'DATOS GENERALES'!F171/'DATOS GENERALES'!T171</f>
        <v>0</v>
      </c>
      <c r="G171" s="19">
        <f>+'DATOS GENERALES'!G171/'DATOS GENERALES'!T171</f>
        <v>0</v>
      </c>
      <c r="H171" s="19">
        <f>+'DATOS GENERALES'!H171/'DATOS GENERALES'!T171</f>
        <v>1.1221224489795918</v>
      </c>
      <c r="I171" s="19">
        <f>+'DATOS GENERALES'!I171/'DATOS GENERALES'!T171</f>
        <v>0</v>
      </c>
      <c r="J171" s="19">
        <f>+'DATOS GENERALES'!J171/'DATOS GENERALES'!T171</f>
        <v>1.4994285714285718</v>
      </c>
      <c r="K171" s="19">
        <f>+'DATOS GENERALES'!K171/'DATOS GENERALES'!T171</f>
        <v>0</v>
      </c>
      <c r="L171" s="19">
        <f>+'DATOS GENERALES'!L171/'DATOS GENERALES'!T171</f>
        <v>1.2045061224489797</v>
      </c>
      <c r="M171" s="19">
        <f>+'DATOS GENERALES'!M171/'DATOS GENERALES'!T171</f>
        <v>0</v>
      </c>
      <c r="N171" s="19">
        <f>+'DATOS GENERALES'!N171/'DATOS GENERALES'!T171</f>
        <v>1</v>
      </c>
      <c r="O171" s="19">
        <f>+'DATOS GENERALES'!O171/'DATOS GENERALES'!T171</f>
        <v>1.5151399183673471</v>
      </c>
      <c r="P171" s="19">
        <f>+'DATOS GENERALES'!P171/'DATOS GENERALES'!T171</f>
        <v>0</v>
      </c>
      <c r="Q171" s="19">
        <f>+'DATOS GENERALES'!Q171/'DATOS GENERALES'!T171</f>
        <v>0</v>
      </c>
      <c r="R171" s="19">
        <f>+'DATOS GENERALES'!R171/'DATOS GENERALES'!T171</f>
        <v>0</v>
      </c>
      <c r="S171" s="19">
        <f>+'DATOS GENERALES'!S171/'DATOS GENERALES'!T171</f>
        <v>0</v>
      </c>
      <c r="T171" s="19" t="e">
        <f>+'DATOS GENERALES'!#REF!/'DATOS GENERALES'!T171</f>
        <v>#REF!</v>
      </c>
      <c r="U171" s="19" t="e">
        <f>+'DATOS GENERALES'!#REF!/'DATOS GENERALES'!T171</f>
        <v>#REF!</v>
      </c>
    </row>
    <row r="172" spans="1:21" s="1" customFormat="1">
      <c r="A172" s="12">
        <f>+'DATOS GENERALES'!A172</f>
        <v>167</v>
      </c>
      <c r="B172" s="12" t="str">
        <f>+'DATOS GENERALES'!B172</f>
        <v>GEL CON ACIDO BÓRICO E HIDANTOÍNA</v>
      </c>
      <c r="C172" s="12" t="str">
        <f>+'DATOS GENERALES'!C172</f>
        <v>TUBO X 85 GR</v>
      </c>
      <c r="D172" s="12">
        <f>+'DATOS GENERALES'!D172</f>
        <v>20</v>
      </c>
      <c r="E172" s="19">
        <f>+'DATOS GENERALES'!E172/'DATOS GENERALES'!T172</f>
        <v>1.1733162224717557</v>
      </c>
      <c r="F172" s="19">
        <f>+'DATOS GENERALES'!F172/'DATOS GENERALES'!T172</f>
        <v>1.2331049338863809</v>
      </c>
      <c r="G172" s="19">
        <f>+'DATOS GENERALES'!G172/'DATOS GENERALES'!T172</f>
        <v>0</v>
      </c>
      <c r="H172" s="19">
        <f>+'DATOS GENERALES'!H172/'DATOS GENERALES'!T172</f>
        <v>1</v>
      </c>
      <c r="I172" s="19">
        <f>+'DATOS GENERALES'!I172/'DATOS GENERALES'!T172</f>
        <v>0</v>
      </c>
      <c r="J172" s="19">
        <f>+'DATOS GENERALES'!J172/'DATOS GENERALES'!T172</f>
        <v>0</v>
      </c>
      <c r="K172" s="19">
        <f>+'DATOS GENERALES'!K172/'DATOS GENERALES'!T172</f>
        <v>0</v>
      </c>
      <c r="L172" s="19">
        <f>+'DATOS GENERALES'!L172/'DATOS GENERALES'!T172</f>
        <v>0</v>
      </c>
      <c r="M172" s="19">
        <f>+'DATOS GENERALES'!M172/'DATOS GENERALES'!T172</f>
        <v>0</v>
      </c>
      <c r="N172" s="19">
        <f>+'DATOS GENERALES'!N172/'DATOS GENERALES'!T172</f>
        <v>0</v>
      </c>
      <c r="O172" s="19">
        <f>+'DATOS GENERALES'!O172/'DATOS GENERALES'!T172</f>
        <v>0</v>
      </c>
      <c r="P172" s="19">
        <f>+'DATOS GENERALES'!P172/'DATOS GENERALES'!T172</f>
        <v>0</v>
      </c>
      <c r="Q172" s="19">
        <f>+'DATOS GENERALES'!Q172/'DATOS GENERALES'!T172</f>
        <v>0</v>
      </c>
      <c r="R172" s="19">
        <f>+'DATOS GENERALES'!R172/'DATOS GENERALES'!T172</f>
        <v>0</v>
      </c>
      <c r="S172" s="19">
        <f>+'DATOS GENERALES'!S172/'DATOS GENERALES'!T172</f>
        <v>0</v>
      </c>
      <c r="T172" s="19" t="e">
        <f>+'DATOS GENERALES'!#REF!/'DATOS GENERALES'!T172</f>
        <v>#REF!</v>
      </c>
      <c r="U172" s="19" t="e">
        <f>+'DATOS GENERALES'!#REF!/'DATOS GENERALES'!T172</f>
        <v>#REF!</v>
      </c>
    </row>
    <row r="173" spans="1:21" s="1" customFormat="1">
      <c r="A173" s="12">
        <f>+'DATOS GENERALES'!A173</f>
        <v>168</v>
      </c>
      <c r="B173" s="12" t="str">
        <f>+'DATOS GENERALES'!B173</f>
        <v>GEL HIDROCOLOIDE  CON PECTINA AL 1% Y CARBOXIMETILCELULOSA 3,4%</v>
      </c>
      <c r="C173" s="12" t="str">
        <f>+'DATOS GENERALES'!C173</f>
        <v>TUBO X 15 GR</v>
      </c>
      <c r="D173" s="12">
        <f>+'DATOS GENERALES'!D173</f>
        <v>40</v>
      </c>
      <c r="E173" s="19">
        <f>+'DATOS GENERALES'!E173/'DATOS GENERALES'!T173</f>
        <v>1.1732903893713693</v>
      </c>
      <c r="F173" s="19">
        <f>+'DATOS GENERALES'!F173/'DATOS GENERALES'!T173</f>
        <v>1.2392592166561225</v>
      </c>
      <c r="G173" s="19">
        <f>+'DATOS GENERALES'!G173/'DATOS GENERALES'!T173</f>
        <v>0</v>
      </c>
      <c r="H173" s="19">
        <f>+'DATOS GENERALES'!H173/'DATOS GENERALES'!T173</f>
        <v>1</v>
      </c>
      <c r="I173" s="19">
        <f>+'DATOS GENERALES'!I173/'DATOS GENERALES'!T173</f>
        <v>1.2375337896129293</v>
      </c>
      <c r="J173" s="19">
        <f>+'DATOS GENERALES'!J173/'DATOS GENERALES'!T173</f>
        <v>1.3395835969402425</v>
      </c>
      <c r="K173" s="19">
        <f>+'DATOS GENERALES'!K173/'DATOS GENERALES'!T173</f>
        <v>0</v>
      </c>
      <c r="L173" s="19">
        <f>+'DATOS GENERALES'!L173/'DATOS GENERALES'!T173</f>
        <v>0</v>
      </c>
      <c r="M173" s="19">
        <f>+'DATOS GENERALES'!M173/'DATOS GENERALES'!T173</f>
        <v>0</v>
      </c>
      <c r="N173" s="19">
        <f>+'DATOS GENERALES'!N173/'DATOS GENERALES'!T173</f>
        <v>0</v>
      </c>
      <c r="O173" s="19">
        <f>+'DATOS GENERALES'!O173/'DATOS GENERALES'!T173</f>
        <v>0</v>
      </c>
      <c r="P173" s="19">
        <f>+'DATOS GENERALES'!P173/'DATOS GENERALES'!T173</f>
        <v>0</v>
      </c>
      <c r="Q173" s="19">
        <f>+'DATOS GENERALES'!Q173/'DATOS GENERALES'!T173</f>
        <v>0</v>
      </c>
      <c r="R173" s="19">
        <f>+'DATOS GENERALES'!R173/'DATOS GENERALES'!T173</f>
        <v>0</v>
      </c>
      <c r="S173" s="19">
        <f>+'DATOS GENERALES'!S173/'DATOS GENERALES'!T173</f>
        <v>0</v>
      </c>
      <c r="T173" s="19" t="e">
        <f>+'DATOS GENERALES'!#REF!/'DATOS GENERALES'!T173</f>
        <v>#REF!</v>
      </c>
      <c r="U173" s="19" t="e">
        <f>+'DATOS GENERALES'!#REF!/'DATOS GENERALES'!T173</f>
        <v>#REF!</v>
      </c>
    </row>
    <row r="174" spans="1:21" s="1" customFormat="1">
      <c r="A174" s="12">
        <f>+'DATOS GENERALES'!A174</f>
        <v>169</v>
      </c>
      <c r="B174" s="12" t="str">
        <f>+'DATOS GENERALES'!B174</f>
        <v>GEL HIDROCOLOIDE  CON PECTINA AL 1% Y CARBOXIMETILCELULOSA 3,4%</v>
      </c>
      <c r="C174" s="12" t="str">
        <f>+'DATOS GENERALES'!C174</f>
        <v>TUBO X 30 GR</v>
      </c>
      <c r="D174" s="12">
        <f>+'DATOS GENERALES'!D174</f>
        <v>40</v>
      </c>
      <c r="E174" s="19">
        <f>+'DATOS GENERALES'!E174/'DATOS GENERALES'!T174</f>
        <v>1.3202291325695581</v>
      </c>
      <c r="F174" s="19">
        <f>+'DATOS GENERALES'!F174/'DATOS GENERALES'!T174</f>
        <v>1.3872340425531915</v>
      </c>
      <c r="G174" s="19">
        <f>+'DATOS GENERALES'!G174/'DATOS GENERALES'!T174</f>
        <v>0</v>
      </c>
      <c r="H174" s="19">
        <f>+'DATOS GENERALES'!H174/'DATOS GENERALES'!T174</f>
        <v>1.1252045826513912</v>
      </c>
      <c r="I174" s="19">
        <f>+'DATOS GENERALES'!I174/'DATOS GENERALES'!T174</f>
        <v>1.3853027823240589</v>
      </c>
      <c r="J174" s="19">
        <f>+'DATOS GENERALES'!J174/'DATOS GENERALES'!T174</f>
        <v>1.4995384615384613</v>
      </c>
      <c r="K174" s="19">
        <f>+'DATOS GENERALES'!K174/'DATOS GENERALES'!T174</f>
        <v>0</v>
      </c>
      <c r="L174" s="19">
        <f>+'DATOS GENERALES'!L174/'DATOS GENERALES'!T174</f>
        <v>0</v>
      </c>
      <c r="M174" s="19">
        <f>+'DATOS GENERALES'!M174/'DATOS GENERALES'!T174</f>
        <v>0</v>
      </c>
      <c r="N174" s="19">
        <f>+'DATOS GENERALES'!N174/'DATOS GENERALES'!T174</f>
        <v>0</v>
      </c>
      <c r="O174" s="19">
        <f>+'DATOS GENERALES'!O174/'DATOS GENERALES'!T174</f>
        <v>0</v>
      </c>
      <c r="P174" s="19">
        <f>+'DATOS GENERALES'!P174/'DATOS GENERALES'!T174</f>
        <v>0</v>
      </c>
      <c r="Q174" s="19">
        <f>+'DATOS GENERALES'!Q174/'DATOS GENERALES'!T174</f>
        <v>0</v>
      </c>
      <c r="R174" s="19">
        <f>+'DATOS GENERALES'!R174/'DATOS GENERALES'!T174</f>
        <v>0</v>
      </c>
      <c r="S174" s="19">
        <f>+'DATOS GENERALES'!S174/'DATOS GENERALES'!T174</f>
        <v>1</v>
      </c>
      <c r="T174" s="19" t="e">
        <f>+'DATOS GENERALES'!#REF!/'DATOS GENERALES'!T174</f>
        <v>#REF!</v>
      </c>
      <c r="U174" s="19" t="e">
        <f>+'DATOS GENERALES'!#REF!/'DATOS GENERALES'!T174</f>
        <v>#REF!</v>
      </c>
    </row>
    <row r="175" spans="1:21" s="1" customFormat="1">
      <c r="A175" s="12">
        <f>+'DATOS GENERALES'!A175</f>
        <v>170</v>
      </c>
      <c r="B175" s="12" t="str">
        <f>+'DATOS GENERALES'!B175</f>
        <v>GEL PARA MONITOREO ULTRASONIDO</v>
      </c>
      <c r="C175" s="12" t="str">
        <f>+'DATOS GENERALES'!C175</f>
        <v>FCO X 240mL</v>
      </c>
      <c r="D175" s="12">
        <f>+'DATOS GENERALES'!D175</f>
        <v>40</v>
      </c>
      <c r="E175" s="19">
        <f>+'DATOS GENERALES'!E175/'DATOS GENERALES'!T175</f>
        <v>1.1118035190615836</v>
      </c>
      <c r="F175" s="19">
        <f>+'DATOS GENERALES'!F175/'DATOS GENERALES'!T175</f>
        <v>0</v>
      </c>
      <c r="G175" s="19">
        <f>+'DATOS GENERALES'!G175/'DATOS GENERALES'!T175</f>
        <v>0</v>
      </c>
      <c r="H175" s="19">
        <f>+'DATOS GENERALES'!H175/'DATOS GENERALES'!T175</f>
        <v>1.2928885630498534</v>
      </c>
      <c r="I175" s="19">
        <f>+'DATOS GENERALES'!I175/'DATOS GENERALES'!T175</f>
        <v>0</v>
      </c>
      <c r="J175" s="19">
        <f>+'DATOS GENERALES'!J175/'DATOS GENERALES'!T175</f>
        <v>0</v>
      </c>
      <c r="K175" s="19">
        <f>+'DATOS GENERALES'!K175/'DATOS GENERALES'!T175</f>
        <v>0</v>
      </c>
      <c r="L175" s="19">
        <f>+'DATOS GENERALES'!L175/'DATOS GENERALES'!T175</f>
        <v>0</v>
      </c>
      <c r="M175" s="19">
        <f>+'DATOS GENERALES'!M175/'DATOS GENERALES'!T175</f>
        <v>0</v>
      </c>
      <c r="N175" s="19">
        <f>+'DATOS GENERALES'!N175/'DATOS GENERALES'!T175</f>
        <v>0</v>
      </c>
      <c r="O175" s="19">
        <f>+'DATOS GENERALES'!O175/'DATOS GENERALES'!T175</f>
        <v>0</v>
      </c>
      <c r="P175" s="19">
        <f>+'DATOS GENERALES'!P175/'DATOS GENERALES'!T175</f>
        <v>1</v>
      </c>
      <c r="Q175" s="19">
        <f>+'DATOS GENERALES'!Q175/'DATOS GENERALES'!T175</f>
        <v>4.67741935483871</v>
      </c>
      <c r="R175" s="19">
        <f>+'DATOS GENERALES'!R175/'DATOS GENERALES'!T175</f>
        <v>0</v>
      </c>
      <c r="S175" s="19">
        <f>+'DATOS GENERALES'!S175/'DATOS GENERALES'!T175</f>
        <v>0</v>
      </c>
      <c r="T175" s="19" t="e">
        <f>+'DATOS GENERALES'!#REF!/'DATOS GENERALES'!T175</f>
        <v>#REF!</v>
      </c>
      <c r="U175" s="19" t="e">
        <f>+'DATOS GENERALES'!#REF!/'DATOS GENERALES'!T175</f>
        <v>#REF!</v>
      </c>
    </row>
    <row r="176" spans="1:21" s="1" customFormat="1">
      <c r="A176" s="12">
        <f>+'DATOS GENERALES'!A176</f>
        <v>171</v>
      </c>
      <c r="B176" s="12" t="str">
        <f>+'DATOS GENERALES'!B176</f>
        <v xml:space="preserve">GLUTARALDEHIDO AL 2% </v>
      </c>
      <c r="C176" s="12" t="str">
        <f>+'DATOS GENERALES'!C176</f>
        <v xml:space="preserve">GLN </v>
      </c>
      <c r="D176" s="12">
        <f>+'DATOS GENERALES'!D176</f>
        <v>4</v>
      </c>
      <c r="E176" s="19">
        <f>+'DATOS GENERALES'!E176/'DATOS GENERALES'!T176</f>
        <v>1.0928961748633881</v>
      </c>
      <c r="F176" s="19">
        <f>+'DATOS GENERALES'!F176/'DATOS GENERALES'!T176</f>
        <v>0</v>
      </c>
      <c r="G176" s="19">
        <f>+'DATOS GENERALES'!G176/'DATOS GENERALES'!T176</f>
        <v>0</v>
      </c>
      <c r="H176" s="19">
        <f>+'DATOS GENERALES'!H176/'DATOS GENERALES'!T176</f>
        <v>1.1176502732240436</v>
      </c>
      <c r="I176" s="19">
        <f>+'DATOS GENERALES'!I176/'DATOS GENERALES'!T176</f>
        <v>0</v>
      </c>
      <c r="J176" s="19">
        <f>+'DATOS GENERALES'!J176/'DATOS GENERALES'!T176</f>
        <v>1.1136491803278687</v>
      </c>
      <c r="K176" s="19">
        <f>+'DATOS GENERALES'!K176/'DATOS GENERALES'!T176</f>
        <v>0</v>
      </c>
      <c r="L176" s="19">
        <f>+'DATOS GENERALES'!L176/'DATOS GENERALES'!T176</f>
        <v>0</v>
      </c>
      <c r="M176" s="19">
        <f>+'DATOS GENERALES'!M176/'DATOS GENERALES'!T176</f>
        <v>0</v>
      </c>
      <c r="N176" s="19">
        <f>+'DATOS GENERALES'!N176/'DATOS GENERALES'!T176</f>
        <v>0</v>
      </c>
      <c r="O176" s="19">
        <f>+'DATOS GENERALES'!O176/'DATOS GENERALES'!T176</f>
        <v>2.7412021857923499</v>
      </c>
      <c r="P176" s="19">
        <f>+'DATOS GENERALES'!P176/'DATOS GENERALES'!T176</f>
        <v>1</v>
      </c>
      <c r="Q176" s="19">
        <f>+'DATOS GENERALES'!Q176/'DATOS GENERALES'!T176</f>
        <v>0</v>
      </c>
      <c r="R176" s="19">
        <f>+'DATOS GENERALES'!R176/'DATOS GENERALES'!T176</f>
        <v>0</v>
      </c>
      <c r="S176" s="19">
        <f>+'DATOS GENERALES'!S176/'DATOS GENERALES'!T176</f>
        <v>0</v>
      </c>
      <c r="T176" s="19" t="e">
        <f>+'DATOS GENERALES'!#REF!/'DATOS GENERALES'!T176</f>
        <v>#REF!</v>
      </c>
      <c r="U176" s="19" t="e">
        <f>+'DATOS GENERALES'!#REF!/'DATOS GENERALES'!T176</f>
        <v>#REF!</v>
      </c>
    </row>
    <row r="177" spans="1:21" s="1" customFormat="1">
      <c r="A177" s="12">
        <f>+'DATOS GENERALES'!A177</f>
        <v>172</v>
      </c>
      <c r="B177" s="12" t="str">
        <f>+'DATOS GENERALES'!B177</f>
        <v>GORRO DESECHABLE P/ ENFERMERA</v>
      </c>
      <c r="C177" s="12" t="str">
        <f>+'DATOS GENERALES'!C177</f>
        <v>PQT X 50 UNIDADES</v>
      </c>
      <c r="D177" s="12">
        <f>+'DATOS GENERALES'!D177</f>
        <v>240</v>
      </c>
      <c r="E177" s="19">
        <f>+'DATOS GENERALES'!E177/'DATOS GENERALES'!T177</f>
        <v>1.6833855799373041</v>
      </c>
      <c r="F177" s="19">
        <f>+'DATOS GENERALES'!F177/'DATOS GENERALES'!T177</f>
        <v>0</v>
      </c>
      <c r="G177" s="19">
        <f>+'DATOS GENERALES'!G177/'DATOS GENERALES'!T177</f>
        <v>0</v>
      </c>
      <c r="H177" s="19">
        <f>+'DATOS GENERALES'!H177/'DATOS GENERALES'!T177</f>
        <v>1.4545454545454546</v>
      </c>
      <c r="I177" s="19">
        <f>+'DATOS GENERALES'!I177/'DATOS GENERALES'!T177</f>
        <v>0</v>
      </c>
      <c r="J177" s="19">
        <f>+'DATOS GENERALES'!J177/'DATOS GENERALES'!T177</f>
        <v>1.2954545454545454</v>
      </c>
      <c r="K177" s="19">
        <f>+'DATOS GENERALES'!K177/'DATOS GENERALES'!T177</f>
        <v>0</v>
      </c>
      <c r="L177" s="19">
        <f>+'DATOS GENERALES'!L177/'DATOS GENERALES'!T177</f>
        <v>1.5257575757575759</v>
      </c>
      <c r="M177" s="19">
        <f>+'DATOS GENERALES'!M177/'DATOS GENERALES'!T177</f>
        <v>0</v>
      </c>
      <c r="N177" s="19">
        <f>+'DATOS GENERALES'!N177/'DATOS GENERALES'!T177</f>
        <v>1.3322884012539185</v>
      </c>
      <c r="O177" s="19">
        <f>+'DATOS GENERALES'!O177/'DATOS GENERALES'!T177</f>
        <v>1.9592476489028212</v>
      </c>
      <c r="P177" s="19">
        <f>+'DATOS GENERALES'!P177/'DATOS GENERALES'!T177</f>
        <v>1</v>
      </c>
      <c r="Q177" s="19">
        <f>+'DATOS GENERALES'!Q177/'DATOS GENERALES'!T177</f>
        <v>0</v>
      </c>
      <c r="R177" s="19">
        <f>+'DATOS GENERALES'!R177/'DATOS GENERALES'!T177</f>
        <v>0</v>
      </c>
      <c r="S177" s="19">
        <f>+'DATOS GENERALES'!S177/'DATOS GENERALES'!T177</f>
        <v>3.0909090909090908</v>
      </c>
      <c r="T177" s="19" t="e">
        <f>+'DATOS GENERALES'!#REF!/'DATOS GENERALES'!T177</f>
        <v>#REF!</v>
      </c>
      <c r="U177" s="19" t="e">
        <f>+'DATOS GENERALES'!#REF!/'DATOS GENERALES'!T177</f>
        <v>#REF!</v>
      </c>
    </row>
    <row r="178" spans="1:21" s="1" customFormat="1">
      <c r="A178" s="12">
        <f>+'DATOS GENERALES'!A178</f>
        <v>173</v>
      </c>
      <c r="B178" s="12" t="str">
        <f>+'DATOS GENERALES'!B178</f>
        <v>GUANTE EXAMEN  TALLA  L</v>
      </c>
      <c r="C178" s="12" t="str">
        <f>+'DATOS GENERALES'!C178</f>
        <v>CJA X 50 PARES</v>
      </c>
      <c r="D178" s="12">
        <f>+'DATOS GENERALES'!D178</f>
        <v>24</v>
      </c>
      <c r="E178" s="19">
        <f>+'DATOS GENERALES'!E178/'DATOS GENERALES'!T178</f>
        <v>2.1557522123893804</v>
      </c>
      <c r="F178" s="19">
        <f>+'DATOS GENERALES'!F178/'DATOS GENERALES'!T178</f>
        <v>0</v>
      </c>
      <c r="G178" s="19">
        <f>+'DATOS GENERALES'!G178/'DATOS GENERALES'!T178</f>
        <v>1.1946902654867257</v>
      </c>
      <c r="H178" s="19">
        <f>+'DATOS GENERALES'!H178/'DATOS GENERALES'!T178</f>
        <v>1.991504424778761</v>
      </c>
      <c r="I178" s="19">
        <f>+'DATOS GENERALES'!I178/'DATOS GENERALES'!T178</f>
        <v>0</v>
      </c>
      <c r="J178" s="19">
        <f>+'DATOS GENERALES'!J178/'DATOS GENERALES'!T178</f>
        <v>1.7475964601769911</v>
      </c>
      <c r="K178" s="19">
        <f>+'DATOS GENERALES'!K178/'DATOS GENERALES'!T178</f>
        <v>0</v>
      </c>
      <c r="L178" s="19">
        <f>+'DATOS GENERALES'!L178/'DATOS GENERALES'!T178</f>
        <v>1.7192637168141593</v>
      </c>
      <c r="M178" s="19">
        <f>+'DATOS GENERALES'!M178/'DATOS GENERALES'!T178</f>
        <v>2.4893805309734511</v>
      </c>
      <c r="N178" s="19">
        <f>+'DATOS GENERALES'!N178/'DATOS GENERALES'!T178</f>
        <v>2.1816212389380532</v>
      </c>
      <c r="O178" s="19">
        <f>+'DATOS GENERALES'!O178/'DATOS GENERALES'!T178</f>
        <v>1</v>
      </c>
      <c r="P178" s="19">
        <f>+'DATOS GENERALES'!P178/'DATOS GENERALES'!T178</f>
        <v>1.8067256637168141</v>
      </c>
      <c r="Q178" s="19">
        <f>+'DATOS GENERALES'!Q178/'DATOS GENERALES'!T178</f>
        <v>2.1814159292035398</v>
      </c>
      <c r="R178" s="19">
        <f>+'DATOS GENERALES'!R178/'DATOS GENERALES'!T178</f>
        <v>0</v>
      </c>
      <c r="S178" s="19">
        <f>+'DATOS GENERALES'!S178/'DATOS GENERALES'!T178</f>
        <v>1.9709734513274337</v>
      </c>
      <c r="T178" s="19" t="e">
        <f>+'DATOS GENERALES'!#REF!/'DATOS GENERALES'!T178</f>
        <v>#REF!</v>
      </c>
      <c r="U178" s="19" t="e">
        <f>+'DATOS GENERALES'!#REF!/'DATOS GENERALES'!T178</f>
        <v>#REF!</v>
      </c>
    </row>
    <row r="179" spans="1:21" s="1" customFormat="1">
      <c r="A179" s="12">
        <f>+'DATOS GENERALES'!A179</f>
        <v>174</v>
      </c>
      <c r="B179" s="12" t="str">
        <f>+'DATOS GENERALES'!B179</f>
        <v>GUANTE EXAMEN TALLA M</v>
      </c>
      <c r="C179" s="12" t="str">
        <f>+'DATOS GENERALES'!C179</f>
        <v>CJA X 50 PARES</v>
      </c>
      <c r="D179" s="12">
        <f>+'DATOS GENERALES'!D179</f>
        <v>800</v>
      </c>
      <c r="E179" s="19">
        <f>+'DATOS GENERALES'!E179/'DATOS GENERALES'!T179</f>
        <v>1.9645161290322581</v>
      </c>
      <c r="F179" s="19">
        <f>+'DATOS GENERALES'!F179/'DATOS GENERALES'!T179</f>
        <v>0</v>
      </c>
      <c r="G179" s="19">
        <f>+'DATOS GENERALES'!G179/'DATOS GENERALES'!T179</f>
        <v>1.0887096774193548</v>
      </c>
      <c r="H179" s="19">
        <f>+'DATOS GENERALES'!H179/'DATOS GENERALES'!T179</f>
        <v>1.8148387096774194</v>
      </c>
      <c r="I179" s="19">
        <f>+'DATOS GENERALES'!I179/'DATOS GENERALES'!T179</f>
        <v>0</v>
      </c>
      <c r="J179" s="19">
        <f>+'DATOS GENERALES'!J179/'DATOS GENERALES'!T179</f>
        <v>1.5925677419354838</v>
      </c>
      <c r="K179" s="19">
        <f>+'DATOS GENERALES'!K179/'DATOS GENERALES'!T179</f>
        <v>0</v>
      </c>
      <c r="L179" s="19">
        <f>+'DATOS GENERALES'!L179/'DATOS GENERALES'!T179</f>
        <v>1.5667483870967742</v>
      </c>
      <c r="M179" s="19">
        <f>+'DATOS GENERALES'!M179/'DATOS GENERALES'!T179</f>
        <v>2.2683612903225807</v>
      </c>
      <c r="N179" s="19">
        <f>+'DATOS GENERALES'!N179/'DATOS GENERALES'!T179</f>
        <v>1.9880903225806452</v>
      </c>
      <c r="O179" s="19">
        <f>+'DATOS GENERALES'!O179/'DATOS GENERALES'!T179</f>
        <v>1</v>
      </c>
      <c r="P179" s="19">
        <f>+'DATOS GENERALES'!P179/'DATOS GENERALES'!T179</f>
        <v>1.6464516129032258</v>
      </c>
      <c r="Q179" s="19">
        <f>+'DATOS GENERALES'!Q179/'DATOS GENERALES'!T179</f>
        <v>1.9879032258064515</v>
      </c>
      <c r="R179" s="19">
        <f>+'DATOS GENERALES'!R179/'DATOS GENERALES'!T179</f>
        <v>0</v>
      </c>
      <c r="S179" s="19">
        <f>+'DATOS GENERALES'!S179/'DATOS GENERALES'!T179</f>
        <v>0</v>
      </c>
      <c r="T179" s="19" t="e">
        <f>+'DATOS GENERALES'!#REF!/'DATOS GENERALES'!T179</f>
        <v>#REF!</v>
      </c>
      <c r="U179" s="19" t="e">
        <f>+'DATOS GENERALES'!#REF!/'DATOS GENERALES'!T179</f>
        <v>#REF!</v>
      </c>
    </row>
    <row r="180" spans="1:21" s="1" customFormat="1">
      <c r="A180" s="12">
        <f>+'DATOS GENERALES'!A180</f>
        <v>175</v>
      </c>
      <c r="B180" s="12" t="str">
        <f>+'DATOS GENERALES'!B180</f>
        <v>GUANTE EXAMEN TALLA S</v>
      </c>
      <c r="C180" s="12" t="str">
        <f>+'DATOS GENERALES'!C180</f>
        <v>CJA X 50 PARES</v>
      </c>
      <c r="D180" s="12">
        <f>+'DATOS GENERALES'!D180</f>
        <v>800</v>
      </c>
      <c r="E180" s="19">
        <f>+'DATOS GENERALES'!E180/'DATOS GENERALES'!T180</f>
        <v>1.8883720930232557</v>
      </c>
      <c r="F180" s="19">
        <f>+'DATOS GENERALES'!F180/'DATOS GENERALES'!T180</f>
        <v>0</v>
      </c>
      <c r="G180" s="19">
        <f>+'DATOS GENERALES'!G180/'DATOS GENERALES'!T180</f>
        <v>1.0465116279069768</v>
      </c>
      <c r="H180" s="19">
        <f>+'DATOS GENERALES'!H180/'DATOS GENERALES'!T180</f>
        <v>1.7444961240310077</v>
      </c>
      <c r="I180" s="19">
        <f>+'DATOS GENERALES'!I180/'DATOS GENERALES'!T180</f>
        <v>0</v>
      </c>
      <c r="J180" s="19">
        <f>+'DATOS GENERALES'!J180/'DATOS GENERALES'!T180</f>
        <v>1.5308403100775194</v>
      </c>
      <c r="K180" s="19">
        <f>+'DATOS GENERALES'!K180/'DATOS GENERALES'!T180</f>
        <v>0</v>
      </c>
      <c r="L180" s="19">
        <f>+'DATOS GENERALES'!L180/'DATOS GENERALES'!T180</f>
        <v>1.5060217054263567</v>
      </c>
      <c r="M180" s="19">
        <f>+'DATOS GENERALES'!M180/'DATOS GENERALES'!T180</f>
        <v>2.1806201550387598</v>
      </c>
      <c r="N180" s="19">
        <f>+'DATOS GENERALES'!N180/'DATOS GENERALES'!T180</f>
        <v>1.9110325581395349</v>
      </c>
      <c r="O180" s="19">
        <f>+'DATOS GENERALES'!O180/'DATOS GENERALES'!T180</f>
        <v>1</v>
      </c>
      <c r="P180" s="19">
        <f>+'DATOS GENERALES'!P180/'DATOS GENERALES'!T180</f>
        <v>1.5826356589147286</v>
      </c>
      <c r="Q180" s="19">
        <f>+'DATOS GENERALES'!Q180/'DATOS GENERALES'!T180</f>
        <v>1.9108527131782946</v>
      </c>
      <c r="R180" s="19">
        <f>+'DATOS GENERALES'!R180/'DATOS GENERALES'!T180</f>
        <v>0</v>
      </c>
      <c r="S180" s="19">
        <f>+'DATOS GENERALES'!S180/'DATOS GENERALES'!T180</f>
        <v>0</v>
      </c>
      <c r="T180" s="19" t="e">
        <f>+'DATOS GENERALES'!#REF!/'DATOS GENERALES'!T180</f>
        <v>#REF!</v>
      </c>
      <c r="U180" s="19" t="e">
        <f>+'DATOS GENERALES'!#REF!/'DATOS GENERALES'!T180</f>
        <v>#REF!</v>
      </c>
    </row>
    <row r="181" spans="1:21" s="1" customFormat="1">
      <c r="A181" s="12">
        <f>+'DATOS GENERALES'!A181</f>
        <v>176</v>
      </c>
      <c r="B181" s="12" t="str">
        <f>+'DATOS GENERALES'!B181</f>
        <v xml:space="preserve">GUANTE EXAMEN TALLA XS </v>
      </c>
      <c r="C181" s="12" t="str">
        <f>+'DATOS GENERALES'!C181</f>
        <v>CJA X 50 PARES</v>
      </c>
      <c r="D181" s="12">
        <f>+'DATOS GENERALES'!D181</f>
        <v>40</v>
      </c>
      <c r="E181" s="19">
        <f>+'DATOS GENERALES'!E181/'DATOS GENERALES'!T181</f>
        <v>2.2584070796460178</v>
      </c>
      <c r="F181" s="19">
        <f>+'DATOS GENERALES'!F181/'DATOS GENERALES'!T181</f>
        <v>0</v>
      </c>
      <c r="G181" s="19">
        <f>+'DATOS GENERALES'!G181/'DATOS GENERALES'!T181</f>
        <v>1.345132743362832</v>
      </c>
      <c r="H181" s="19">
        <f>+'DATOS GENERALES'!H181/'DATOS GENERALES'!T181</f>
        <v>1.991504424778761</v>
      </c>
      <c r="I181" s="19">
        <f>+'DATOS GENERALES'!I181/'DATOS GENERALES'!T181</f>
        <v>0</v>
      </c>
      <c r="J181" s="19">
        <f>+'DATOS GENERALES'!J181/'DATOS GENERALES'!T181</f>
        <v>1.7475964601769911</v>
      </c>
      <c r="K181" s="19">
        <f>+'DATOS GENERALES'!K181/'DATOS GENERALES'!T181</f>
        <v>0</v>
      </c>
      <c r="L181" s="19">
        <f>+'DATOS GENERALES'!L181/'DATOS GENERALES'!T181</f>
        <v>5.8215575221238947</v>
      </c>
      <c r="M181" s="19">
        <f>+'DATOS GENERALES'!M181/'DATOS GENERALES'!T181</f>
        <v>2.4893805309734511</v>
      </c>
      <c r="N181" s="19">
        <f>+'DATOS GENERALES'!N181/'DATOS GENERALES'!T181</f>
        <v>2.1816212389380532</v>
      </c>
      <c r="O181" s="19">
        <f>+'DATOS GENERALES'!O181/'DATOS GENERALES'!T181</f>
        <v>1</v>
      </c>
      <c r="P181" s="19">
        <f>+'DATOS GENERALES'!P181/'DATOS GENERALES'!T181</f>
        <v>1.8067256637168141</v>
      </c>
      <c r="Q181" s="19">
        <f>+'DATOS GENERALES'!Q181/'DATOS GENERALES'!T181</f>
        <v>2.1814159292035398</v>
      </c>
      <c r="R181" s="19">
        <f>+'DATOS GENERALES'!R181/'DATOS GENERALES'!T181</f>
        <v>0</v>
      </c>
      <c r="S181" s="19">
        <f>+'DATOS GENERALES'!S181/'DATOS GENERALES'!T181</f>
        <v>0</v>
      </c>
      <c r="T181" s="19" t="e">
        <f>+'DATOS GENERALES'!#REF!/'DATOS GENERALES'!T181</f>
        <v>#REF!</v>
      </c>
      <c r="U181" s="19" t="e">
        <f>+'DATOS GENERALES'!#REF!/'DATOS GENERALES'!T181</f>
        <v>#REF!</v>
      </c>
    </row>
    <row r="182" spans="1:21" s="1" customFormat="1">
      <c r="A182" s="12">
        <f>+'DATOS GENERALES'!A182</f>
        <v>177</v>
      </c>
      <c r="B182" s="12" t="str">
        <f>+'DATOS GENERALES'!B182</f>
        <v>GUANTE P / CIRUGIA TALLA 6,5</v>
      </c>
      <c r="C182" s="12" t="str">
        <f>+'DATOS GENERALES'!C182</f>
        <v>CJA X 50 PARES</v>
      </c>
      <c r="D182" s="12">
        <f>+'DATOS GENERALES'!D182</f>
        <v>60</v>
      </c>
      <c r="E182" s="19">
        <f>+'DATOS GENERALES'!E182/'DATOS GENERALES'!T182</f>
        <v>1.4825796886582654</v>
      </c>
      <c r="F182" s="19">
        <f>+'DATOS GENERALES'!F182/'DATOS GENERALES'!T182</f>
        <v>0</v>
      </c>
      <c r="G182" s="19">
        <f>+'DATOS GENERALES'!G182/'DATOS GENERALES'!T182</f>
        <v>1.7989059584366454</v>
      </c>
      <c r="H182" s="19">
        <f>+'DATOS GENERALES'!H182/'DATOS GENERALES'!T182</f>
        <v>1.1564121571534469</v>
      </c>
      <c r="I182" s="19">
        <f>+'DATOS GENERALES'!I182/'DATOS GENERALES'!T182</f>
        <v>0</v>
      </c>
      <c r="J182" s="19">
        <f>+'DATOS GENERALES'!J182/'DATOS GENERALES'!T182</f>
        <v>1.5359525574499633</v>
      </c>
      <c r="K182" s="19">
        <f>+'DATOS GENERALES'!K182/'DATOS GENERALES'!T182</f>
        <v>0</v>
      </c>
      <c r="L182" s="19">
        <f>+'DATOS GENERALES'!L182/'DATOS GENERALES'!T182</f>
        <v>1.050963676797628</v>
      </c>
      <c r="M182" s="19">
        <f>+'DATOS GENERALES'!M182/'DATOS GENERALES'!T182</f>
        <v>1.5789473684210527</v>
      </c>
      <c r="N182" s="19">
        <f>+'DATOS GENERALES'!N182/'DATOS GENERALES'!T182</f>
        <v>1.0843587842846554</v>
      </c>
      <c r="O182" s="19">
        <f>+'DATOS GENERALES'!O182/'DATOS GENERALES'!T182</f>
        <v>1.2445361826129189</v>
      </c>
      <c r="P182" s="19">
        <f>+'DATOS GENERALES'!P182/'DATOS GENERALES'!T182</f>
        <v>1</v>
      </c>
      <c r="Q182" s="19">
        <f>+'DATOS GENERALES'!Q182/'DATOS GENERALES'!T182</f>
        <v>2.0385470719051151</v>
      </c>
      <c r="R182" s="19">
        <f>+'DATOS GENERALES'!R182/'DATOS GENERALES'!T182</f>
        <v>0</v>
      </c>
      <c r="S182" s="19">
        <f>+'DATOS GENERALES'!S182/'DATOS GENERALES'!T182</f>
        <v>1.5344699777613047</v>
      </c>
      <c r="T182" s="19" t="e">
        <f>+'DATOS GENERALES'!#REF!/'DATOS GENERALES'!T182</f>
        <v>#REF!</v>
      </c>
      <c r="U182" s="19" t="e">
        <f>+'DATOS GENERALES'!#REF!/'DATOS GENERALES'!T182</f>
        <v>#REF!</v>
      </c>
    </row>
    <row r="183" spans="1:21" s="1" customFormat="1">
      <c r="A183" s="12">
        <f>+'DATOS GENERALES'!A183</f>
        <v>178</v>
      </c>
      <c r="B183" s="12" t="str">
        <f>+'DATOS GENERALES'!B183</f>
        <v>GUANTE P / CIRUGIA TALLA 7,5</v>
      </c>
      <c r="C183" s="12" t="str">
        <f>+'DATOS GENERALES'!C183</f>
        <v>CJA X 50 PARES</v>
      </c>
      <c r="D183" s="12">
        <f>+'DATOS GENERALES'!D183</f>
        <v>60</v>
      </c>
      <c r="E183" s="19">
        <f>+'DATOS GENERALES'!E183/'DATOS GENERALES'!T183</f>
        <v>1.4825796886582654</v>
      </c>
      <c r="F183" s="19">
        <f>+'DATOS GENERALES'!F183/'DATOS GENERALES'!T183</f>
        <v>0</v>
      </c>
      <c r="G183" s="19">
        <f>+'DATOS GENERALES'!G183/'DATOS GENERALES'!T183</f>
        <v>1.7989059584366454</v>
      </c>
      <c r="H183" s="19">
        <f>+'DATOS GENERALES'!H183/'DATOS GENERALES'!T183</f>
        <v>1.1564121571534469</v>
      </c>
      <c r="I183" s="19">
        <f>+'DATOS GENERALES'!I183/'DATOS GENERALES'!T183</f>
        <v>0</v>
      </c>
      <c r="J183" s="19">
        <f>+'DATOS GENERALES'!J183/'DATOS GENERALES'!T183</f>
        <v>1.5359525574499633</v>
      </c>
      <c r="K183" s="19">
        <f>+'DATOS GENERALES'!K183/'DATOS GENERALES'!T183</f>
        <v>0</v>
      </c>
      <c r="L183" s="19">
        <f>+'DATOS GENERALES'!L183/'DATOS GENERALES'!T183</f>
        <v>1.050963676797628</v>
      </c>
      <c r="M183" s="19">
        <f>+'DATOS GENERALES'!M183/'DATOS GENERALES'!T183</f>
        <v>1.5789473684210527</v>
      </c>
      <c r="N183" s="19">
        <f>+'DATOS GENERALES'!N183/'DATOS GENERALES'!T183</f>
        <v>1.0843587842846554</v>
      </c>
      <c r="O183" s="19">
        <f>+'DATOS GENERALES'!O183/'DATOS GENERALES'!T183</f>
        <v>1.2445361826129189</v>
      </c>
      <c r="P183" s="19">
        <f>+'DATOS GENERALES'!P183/'DATOS GENERALES'!T183</f>
        <v>1</v>
      </c>
      <c r="Q183" s="19">
        <f>+'DATOS GENERALES'!Q183/'DATOS GENERALES'!T183</f>
        <v>2.0385470719051151</v>
      </c>
      <c r="R183" s="19">
        <f>+'DATOS GENERALES'!R183/'DATOS GENERALES'!T183</f>
        <v>0</v>
      </c>
      <c r="S183" s="19">
        <f>+'DATOS GENERALES'!S183/'DATOS GENERALES'!T183</f>
        <v>1.5344699777613047</v>
      </c>
      <c r="T183" s="19" t="e">
        <f>+'DATOS GENERALES'!#REF!/'DATOS GENERALES'!T183</f>
        <v>#REF!</v>
      </c>
      <c r="U183" s="19" t="e">
        <f>+'DATOS GENERALES'!#REF!/'DATOS GENERALES'!T183</f>
        <v>#REF!</v>
      </c>
    </row>
    <row r="184" spans="1:21" s="1" customFormat="1">
      <c r="A184" s="12">
        <f>+'DATOS GENERALES'!A184</f>
        <v>179</v>
      </c>
      <c r="B184" s="12" t="str">
        <f>+'DATOS GENERALES'!B184</f>
        <v xml:space="preserve">GUANTE P / CIRUGIA TALLA 7.0 </v>
      </c>
      <c r="C184" s="12" t="str">
        <f>+'DATOS GENERALES'!C184</f>
        <v>CJA X 50 PARES</v>
      </c>
      <c r="D184" s="12">
        <f>+'DATOS GENERALES'!D184</f>
        <v>80</v>
      </c>
      <c r="E184" s="19">
        <f>+'DATOS GENERALES'!E184/'DATOS GENERALES'!T184</f>
        <v>1.4825796886582654</v>
      </c>
      <c r="F184" s="19">
        <f>+'DATOS GENERALES'!F184/'DATOS GENERALES'!T184</f>
        <v>0</v>
      </c>
      <c r="G184" s="19">
        <f>+'DATOS GENERALES'!G184/'DATOS GENERALES'!T184</f>
        <v>1.7989059584366454</v>
      </c>
      <c r="H184" s="19">
        <f>+'DATOS GENERALES'!H184/'DATOS GENERALES'!T184</f>
        <v>1.1564121571534469</v>
      </c>
      <c r="I184" s="19">
        <f>+'DATOS GENERALES'!I184/'DATOS GENERALES'!T184</f>
        <v>0</v>
      </c>
      <c r="J184" s="19">
        <f>+'DATOS GENERALES'!J184/'DATOS GENERALES'!T184</f>
        <v>1.5359525574499633</v>
      </c>
      <c r="K184" s="19">
        <f>+'DATOS GENERALES'!K184/'DATOS GENERALES'!T184</f>
        <v>0</v>
      </c>
      <c r="L184" s="19">
        <f>+'DATOS GENERALES'!L184/'DATOS GENERALES'!T184</f>
        <v>1.050963676797628</v>
      </c>
      <c r="M184" s="19">
        <f>+'DATOS GENERALES'!M184/'DATOS GENERALES'!T184</f>
        <v>1.5789473684210527</v>
      </c>
      <c r="N184" s="19">
        <f>+'DATOS GENERALES'!N184/'DATOS GENERALES'!T184</f>
        <v>1.0843587842846554</v>
      </c>
      <c r="O184" s="19">
        <f>+'DATOS GENERALES'!O184/'DATOS GENERALES'!T184</f>
        <v>1.2445361826129189</v>
      </c>
      <c r="P184" s="19">
        <f>+'DATOS GENERALES'!P184/'DATOS GENERALES'!T184</f>
        <v>1</v>
      </c>
      <c r="Q184" s="19">
        <f>+'DATOS GENERALES'!Q184/'DATOS GENERALES'!T184</f>
        <v>2.0385470719051151</v>
      </c>
      <c r="R184" s="19">
        <f>+'DATOS GENERALES'!R184/'DATOS GENERALES'!T184</f>
        <v>0</v>
      </c>
      <c r="S184" s="19">
        <f>+'DATOS GENERALES'!S184/'DATOS GENERALES'!T184</f>
        <v>1.5344699777613047</v>
      </c>
      <c r="T184" s="19" t="e">
        <f>+'DATOS GENERALES'!#REF!/'DATOS GENERALES'!T184</f>
        <v>#REF!</v>
      </c>
      <c r="U184" s="19" t="e">
        <f>+'DATOS GENERALES'!#REF!/'DATOS GENERALES'!T184</f>
        <v>#REF!</v>
      </c>
    </row>
    <row r="185" spans="1:21" s="1" customFormat="1">
      <c r="A185" s="12">
        <f>+'DATOS GENERALES'!A185</f>
        <v>180</v>
      </c>
      <c r="B185" s="12" t="str">
        <f>+'DATOS GENERALES'!B185</f>
        <v>GUANTE P/ CIRUGIA TALLA 6,0</v>
      </c>
      <c r="C185" s="12" t="str">
        <f>+'DATOS GENERALES'!C185</f>
        <v>CJA X 50 PARES</v>
      </c>
      <c r="D185" s="12">
        <f>+'DATOS GENERALES'!D185</f>
        <v>24</v>
      </c>
      <c r="E185" s="19">
        <f>+'DATOS GENERALES'!E185/'DATOS GENERALES'!T185</f>
        <v>1.4106859460412624</v>
      </c>
      <c r="F185" s="19">
        <f>+'DATOS GENERALES'!F185/'DATOS GENERALES'!T185</f>
        <v>0</v>
      </c>
      <c r="G185" s="19">
        <f>+'DATOS GENERALES'!G185/'DATOS GENERALES'!T185</f>
        <v>1.7116728181492042</v>
      </c>
      <c r="H185" s="19">
        <f>+'DATOS GENERALES'!H185/'DATOS GENERALES'!T185</f>
        <v>0</v>
      </c>
      <c r="I185" s="19">
        <f>+'DATOS GENERALES'!I185/'DATOS GENERALES'!T185</f>
        <v>0</v>
      </c>
      <c r="J185" s="19">
        <f>+'DATOS GENERALES'!J185/'DATOS GENERALES'!T185</f>
        <v>1.4614706400987481</v>
      </c>
      <c r="K185" s="19">
        <f>+'DATOS GENERALES'!K185/'DATOS GENERALES'!T185</f>
        <v>0</v>
      </c>
      <c r="L185" s="19">
        <f>+'DATOS GENERALES'!L185/'DATOS GENERALES'!T185</f>
        <v>1</v>
      </c>
      <c r="M185" s="19">
        <f>+'DATOS GENERALES'!M185/'DATOS GENERALES'!T185</f>
        <v>0</v>
      </c>
      <c r="N185" s="19">
        <f>+'DATOS GENERALES'!N185/'DATOS GENERALES'!T185</f>
        <v>1.0317757009345794</v>
      </c>
      <c r="O185" s="19">
        <f>+'DATOS GENERALES'!O185/'DATOS GENERALES'!T185</f>
        <v>0</v>
      </c>
      <c r="P185" s="19">
        <f>+'DATOS GENERALES'!P185/'DATOS GENERALES'!T185</f>
        <v>0</v>
      </c>
      <c r="Q185" s="19">
        <f>+'DATOS GENERALES'!Q185/'DATOS GENERALES'!T185</f>
        <v>1.9396931758067359</v>
      </c>
      <c r="R185" s="19">
        <f>+'DATOS GENERALES'!R185/'DATOS GENERALES'!T185</f>
        <v>0</v>
      </c>
      <c r="S185" s="19">
        <f>+'DATOS GENERALES'!S185/'DATOS GENERALES'!T185</f>
        <v>1.4600599541527066</v>
      </c>
      <c r="T185" s="19" t="e">
        <f>+'DATOS GENERALES'!#REF!/'DATOS GENERALES'!T185</f>
        <v>#REF!</v>
      </c>
      <c r="U185" s="19" t="e">
        <f>+'DATOS GENERALES'!#REF!/'DATOS GENERALES'!T185</f>
        <v>#REF!</v>
      </c>
    </row>
    <row r="186" spans="1:21" s="1" customFormat="1">
      <c r="A186" s="12">
        <f>+'DATOS GENERALES'!A186</f>
        <v>181</v>
      </c>
      <c r="B186" s="12" t="str">
        <f>+'DATOS GENERALES'!B186</f>
        <v xml:space="preserve">GUANTES DE NITRILO  TALLA S </v>
      </c>
      <c r="C186" s="12" t="str">
        <f>+'DATOS GENERALES'!C186</f>
        <v>CJA X 50 PARES</v>
      </c>
      <c r="D186" s="12">
        <f>+'DATOS GENERALES'!D186</f>
        <v>12</v>
      </c>
      <c r="E186" s="19">
        <f>+'DATOS GENERALES'!E186/'DATOS GENERALES'!T186</f>
        <v>1.768950276243094</v>
      </c>
      <c r="F186" s="19">
        <f>+'DATOS GENERALES'!F186/'DATOS GENERALES'!T186</f>
        <v>0</v>
      </c>
      <c r="G186" s="19">
        <f>+'DATOS GENERALES'!G186/'DATOS GENERALES'!T186</f>
        <v>1.8895027624309393</v>
      </c>
      <c r="H186" s="19">
        <f>+'DATOS GENERALES'!H186/'DATOS GENERALES'!T186</f>
        <v>1.4227624309392266</v>
      </c>
      <c r="I186" s="19">
        <f>+'DATOS GENERALES'!I186/'DATOS GENERALES'!T186</f>
        <v>0</v>
      </c>
      <c r="J186" s="19">
        <f>+'DATOS GENERALES'!J186/'DATOS GENERALES'!T186</f>
        <v>1.6073370165745855</v>
      </c>
      <c r="K186" s="19">
        <f>+'DATOS GENERALES'!K186/'DATOS GENERALES'!T186</f>
        <v>0</v>
      </c>
      <c r="L186" s="19">
        <f>+'DATOS GENERALES'!L186/'DATOS GENERALES'!T186</f>
        <v>1.4945414364640885</v>
      </c>
      <c r="M186" s="19">
        <f>+'DATOS GENERALES'!M186/'DATOS GENERALES'!T186</f>
        <v>0</v>
      </c>
      <c r="N186" s="19">
        <f>+'DATOS GENERALES'!N186/'DATOS GENERALES'!T186</f>
        <v>0</v>
      </c>
      <c r="O186" s="19">
        <f>+'DATOS GENERALES'!O186/'DATOS GENERALES'!T186</f>
        <v>1</v>
      </c>
      <c r="P186" s="19">
        <f>+'DATOS GENERALES'!P186/'DATOS GENERALES'!T186</f>
        <v>1.4459624309392265</v>
      </c>
      <c r="Q186" s="19">
        <f>+'DATOS GENERALES'!Q186/'DATOS GENERALES'!T186</f>
        <v>1.7944751381215469</v>
      </c>
      <c r="R186" s="19">
        <f>+'DATOS GENERALES'!R186/'DATOS GENERALES'!T186</f>
        <v>0</v>
      </c>
      <c r="S186" s="19">
        <f>+'DATOS GENERALES'!S186/'DATOS GENERALES'!T186</f>
        <v>0</v>
      </c>
      <c r="T186" s="19" t="e">
        <f>+'DATOS GENERALES'!#REF!/'DATOS GENERALES'!T186</f>
        <v>#REF!</v>
      </c>
      <c r="U186" s="19" t="e">
        <f>+'DATOS GENERALES'!#REF!/'DATOS GENERALES'!T186</f>
        <v>#REF!</v>
      </c>
    </row>
    <row r="187" spans="1:21" s="1" customFormat="1">
      <c r="A187" s="12">
        <f>+'DATOS GENERALES'!A187</f>
        <v>182</v>
      </c>
      <c r="B187" s="12" t="str">
        <f>+'DATOS GENERALES'!B187</f>
        <v xml:space="preserve">GUANTES DE NITRILO TALLA L </v>
      </c>
      <c r="C187" s="12" t="str">
        <f>+'DATOS GENERALES'!C187</f>
        <v>CJA X 50 PARES</v>
      </c>
      <c r="D187" s="12">
        <f>+'DATOS GENERALES'!D187</f>
        <v>12</v>
      </c>
      <c r="E187" s="19">
        <f>+'DATOS GENERALES'!E187/'DATOS GENERALES'!T187</f>
        <v>1.768950276243094</v>
      </c>
      <c r="F187" s="19">
        <f>+'DATOS GENERALES'!F187/'DATOS GENERALES'!T187</f>
        <v>0</v>
      </c>
      <c r="G187" s="19">
        <f>+'DATOS GENERALES'!G187/'DATOS GENERALES'!T187</f>
        <v>1.8895027624309393</v>
      </c>
      <c r="H187" s="19">
        <f>+'DATOS GENERALES'!H187/'DATOS GENERALES'!T187</f>
        <v>1.8265193370165747</v>
      </c>
      <c r="I187" s="19">
        <f>+'DATOS GENERALES'!I187/'DATOS GENERALES'!T187</f>
        <v>0</v>
      </c>
      <c r="J187" s="19">
        <f>+'DATOS GENERALES'!J187/'DATOS GENERALES'!T187</f>
        <v>1.6073370165745855</v>
      </c>
      <c r="K187" s="19">
        <f>+'DATOS GENERALES'!K187/'DATOS GENERALES'!T187</f>
        <v>0</v>
      </c>
      <c r="L187" s="19">
        <f>+'DATOS GENERALES'!L187/'DATOS GENERALES'!T187</f>
        <v>1.4945414364640885</v>
      </c>
      <c r="M187" s="19">
        <f>+'DATOS GENERALES'!M187/'DATOS GENERALES'!T187</f>
        <v>0</v>
      </c>
      <c r="N187" s="19">
        <f>+'DATOS GENERALES'!N187/'DATOS GENERALES'!T187</f>
        <v>0</v>
      </c>
      <c r="O187" s="19">
        <f>+'DATOS GENERALES'!O187/'DATOS GENERALES'!T187</f>
        <v>1</v>
      </c>
      <c r="P187" s="19">
        <f>+'DATOS GENERALES'!P187/'DATOS GENERALES'!T187</f>
        <v>1.4459624309392265</v>
      </c>
      <c r="Q187" s="19">
        <f>+'DATOS GENERALES'!Q187/'DATOS GENERALES'!T187</f>
        <v>1.7944751381215469</v>
      </c>
      <c r="R187" s="19">
        <f>+'DATOS GENERALES'!R187/'DATOS GENERALES'!T187</f>
        <v>0</v>
      </c>
      <c r="S187" s="19">
        <f>+'DATOS GENERALES'!S187/'DATOS GENERALES'!T187</f>
        <v>0</v>
      </c>
      <c r="T187" s="19" t="e">
        <f>+'DATOS GENERALES'!#REF!/'DATOS GENERALES'!T187</f>
        <v>#REF!</v>
      </c>
      <c r="U187" s="19" t="e">
        <f>+'DATOS GENERALES'!#REF!/'DATOS GENERALES'!T187</f>
        <v>#REF!</v>
      </c>
    </row>
    <row r="188" spans="1:21" s="1" customFormat="1">
      <c r="A188" s="12">
        <f>+'DATOS GENERALES'!A188</f>
        <v>183</v>
      </c>
      <c r="B188" s="12" t="str">
        <f>+'DATOS GENERALES'!B188</f>
        <v xml:space="preserve">GUANTES DE NITRILO TALLA M </v>
      </c>
      <c r="C188" s="12" t="str">
        <f>+'DATOS GENERALES'!C188</f>
        <v>CJA X 50 PARES</v>
      </c>
      <c r="D188" s="12">
        <f>+'DATOS GENERALES'!D188</f>
        <v>20</v>
      </c>
      <c r="E188" s="19">
        <f>+'DATOS GENERALES'!E188/'DATOS GENERALES'!T188</f>
        <v>1.768950276243094</v>
      </c>
      <c r="F188" s="19">
        <f>+'DATOS GENERALES'!F188/'DATOS GENERALES'!T188</f>
        <v>0</v>
      </c>
      <c r="G188" s="19">
        <f>+'DATOS GENERALES'!G188/'DATOS GENERALES'!T188</f>
        <v>1.8895027624309393</v>
      </c>
      <c r="H188" s="19">
        <f>+'DATOS GENERALES'!H188/'DATOS GENERALES'!T188</f>
        <v>1.8265193370165747</v>
      </c>
      <c r="I188" s="19">
        <f>+'DATOS GENERALES'!I188/'DATOS GENERALES'!T188</f>
        <v>0</v>
      </c>
      <c r="J188" s="19">
        <f>+'DATOS GENERALES'!J188/'DATOS GENERALES'!T188</f>
        <v>1.6073370165745855</v>
      </c>
      <c r="K188" s="19">
        <f>+'DATOS GENERALES'!K188/'DATOS GENERALES'!T188</f>
        <v>0</v>
      </c>
      <c r="L188" s="19">
        <f>+'DATOS GENERALES'!L188/'DATOS GENERALES'!T188</f>
        <v>1.4945414364640885</v>
      </c>
      <c r="M188" s="19">
        <f>+'DATOS GENERALES'!M188/'DATOS GENERALES'!T188</f>
        <v>0</v>
      </c>
      <c r="N188" s="19">
        <f>+'DATOS GENERALES'!N188/'DATOS GENERALES'!T188</f>
        <v>0</v>
      </c>
      <c r="O188" s="19">
        <f>+'DATOS GENERALES'!O188/'DATOS GENERALES'!T188</f>
        <v>1</v>
      </c>
      <c r="P188" s="19">
        <f>+'DATOS GENERALES'!P188/'DATOS GENERALES'!T188</f>
        <v>1.4459624309392265</v>
      </c>
      <c r="Q188" s="19">
        <f>+'DATOS GENERALES'!Q188/'DATOS GENERALES'!T188</f>
        <v>1.7944751381215469</v>
      </c>
      <c r="R188" s="19">
        <f>+'DATOS GENERALES'!R188/'DATOS GENERALES'!T188</f>
        <v>0</v>
      </c>
      <c r="S188" s="19">
        <f>+'DATOS GENERALES'!S188/'DATOS GENERALES'!T188</f>
        <v>0</v>
      </c>
      <c r="T188" s="19" t="e">
        <f>+'DATOS GENERALES'!#REF!/'DATOS GENERALES'!T188</f>
        <v>#REF!</v>
      </c>
      <c r="U188" s="19" t="e">
        <f>+'DATOS GENERALES'!#REF!/'DATOS GENERALES'!T188</f>
        <v>#REF!</v>
      </c>
    </row>
    <row r="189" spans="1:21" s="1" customFormat="1">
      <c r="A189" s="12">
        <f>+'DATOS GENERALES'!A189</f>
        <v>184</v>
      </c>
      <c r="B189" s="12" t="str">
        <f>+'DATOS GENERALES'!B189</f>
        <v>GUARDIAN  CORTOPUNZANTE 3 LITROS</v>
      </c>
      <c r="C189" s="12" t="str">
        <f>+'DATOS GENERALES'!C189</f>
        <v>UND</v>
      </c>
      <c r="D189" s="12">
        <f>+'DATOS GENERALES'!D189</f>
        <v>300</v>
      </c>
      <c r="E189" s="19">
        <f>+'DATOS GENERALES'!E189/'DATOS GENERALES'!T189</f>
        <v>1.607843137254902</v>
      </c>
      <c r="F189" s="19">
        <f>+'DATOS GENERALES'!F189/'DATOS GENERALES'!T189</f>
        <v>0</v>
      </c>
      <c r="G189" s="19">
        <f>+'DATOS GENERALES'!G189/'DATOS GENERALES'!T189</f>
        <v>0</v>
      </c>
      <c r="H189" s="19">
        <f>+'DATOS GENERALES'!H189/'DATOS GENERALES'!T189</f>
        <v>2.0054090601757943</v>
      </c>
      <c r="I189" s="19">
        <f>+'DATOS GENERALES'!I189/'DATOS GENERALES'!T189</f>
        <v>0</v>
      </c>
      <c r="J189" s="19">
        <f>+'DATOS GENERALES'!J189/'DATOS GENERALES'!T189</f>
        <v>1.1489411764705881</v>
      </c>
      <c r="K189" s="19">
        <f>+'DATOS GENERALES'!K189/'DATOS GENERALES'!T189</f>
        <v>0</v>
      </c>
      <c r="L189" s="19">
        <f>+'DATOS GENERALES'!L189/'DATOS GENERALES'!T189</f>
        <v>0</v>
      </c>
      <c r="M189" s="19">
        <f>+'DATOS GENERALES'!M189/'DATOS GENERALES'!T189</f>
        <v>1.3850980392156862</v>
      </c>
      <c r="N189" s="19">
        <f>+'DATOS GENERALES'!N189/'DATOS GENERALES'!T189</f>
        <v>1.2905882352941176</v>
      </c>
      <c r="O189" s="19">
        <f>+'DATOS GENERALES'!O189/'DATOS GENERALES'!T189</f>
        <v>1.9330628803245435</v>
      </c>
      <c r="P189" s="19">
        <f>+'DATOS GENERALES'!P189/'DATOS GENERALES'!T189</f>
        <v>1.6427450980392155</v>
      </c>
      <c r="Q189" s="19">
        <f>+'DATOS GENERALES'!Q189/'DATOS GENERALES'!T189</f>
        <v>1.6913725490196079</v>
      </c>
      <c r="R189" s="19">
        <f>+'DATOS GENERALES'!R189/'DATOS GENERALES'!T189</f>
        <v>0</v>
      </c>
      <c r="S189" s="19">
        <f>+'DATOS GENERALES'!S189/'DATOS GENERALES'!T189</f>
        <v>1</v>
      </c>
      <c r="T189" s="19" t="e">
        <f>+'DATOS GENERALES'!#REF!/'DATOS GENERALES'!T189</f>
        <v>#REF!</v>
      </c>
      <c r="U189" s="19" t="e">
        <f>+'DATOS GENERALES'!#REF!/'DATOS GENERALES'!T189</f>
        <v>#REF!</v>
      </c>
    </row>
    <row r="190" spans="1:21" s="1" customFormat="1">
      <c r="A190" s="12">
        <f>+'DATOS GENERALES'!A190</f>
        <v>185</v>
      </c>
      <c r="B190" s="12" t="str">
        <f>+'DATOS GENERALES'!B190</f>
        <v>GUARDIAN 1.5 LITROS REPUESTO</v>
      </c>
      <c r="C190" s="12" t="str">
        <f>+'DATOS GENERALES'!C190</f>
        <v>UND</v>
      </c>
      <c r="D190" s="12">
        <f>+'DATOS GENERALES'!D190</f>
        <v>120</v>
      </c>
      <c r="E190" s="19">
        <f>+'DATOS GENERALES'!E190/'DATOS GENERALES'!T190</f>
        <v>1.7332375478927202</v>
      </c>
      <c r="F190" s="19">
        <f>+'DATOS GENERALES'!F190/'DATOS GENERALES'!T190</f>
        <v>0</v>
      </c>
      <c r="G190" s="19">
        <f>+'DATOS GENERALES'!G190/'DATOS GENERALES'!T190</f>
        <v>0</v>
      </c>
      <c r="H190" s="19">
        <f>+'DATOS GENERALES'!H190/'DATOS GENERALES'!T190</f>
        <v>1.8936781609195403</v>
      </c>
      <c r="I190" s="19">
        <f>+'DATOS GENERALES'!I190/'DATOS GENERALES'!T190</f>
        <v>0</v>
      </c>
      <c r="J190" s="19">
        <f>+'DATOS GENERALES'!J190/'DATOS GENERALES'!T190</f>
        <v>1.2856666666666665</v>
      </c>
      <c r="K190" s="19">
        <f>+'DATOS GENERALES'!K190/'DATOS GENERALES'!T190</f>
        <v>0</v>
      </c>
      <c r="L190" s="19">
        <f>+'DATOS GENERALES'!L190/'DATOS GENERALES'!T190</f>
        <v>0</v>
      </c>
      <c r="M190" s="19">
        <f>+'DATOS GENERALES'!M190/'DATOS GENERALES'!T190</f>
        <v>1.518888888888889</v>
      </c>
      <c r="N190" s="19">
        <f>+'DATOS GENERALES'!N190/'DATOS GENERALES'!T190</f>
        <v>1.4966666666666666</v>
      </c>
      <c r="O190" s="19">
        <f>+'DATOS GENERALES'!O190/'DATOS GENERALES'!T190</f>
        <v>1.9003831417624522</v>
      </c>
      <c r="P190" s="19">
        <f>+'DATOS GENERALES'!P190/'DATOS GENERALES'!T190</f>
        <v>1.5216666666666665</v>
      </c>
      <c r="Q190" s="19">
        <f>+'DATOS GENERALES'!Q190/'DATOS GENERALES'!T190</f>
        <v>1.8055555555555556</v>
      </c>
      <c r="R190" s="19">
        <f>+'DATOS GENERALES'!R190/'DATOS GENERALES'!T190</f>
        <v>0</v>
      </c>
      <c r="S190" s="19">
        <f>+'DATOS GENERALES'!S190/'DATOS GENERALES'!T190</f>
        <v>1</v>
      </c>
      <c r="T190" s="19" t="e">
        <f>+'DATOS GENERALES'!#REF!/'DATOS GENERALES'!T190</f>
        <v>#REF!</v>
      </c>
      <c r="U190" s="19" t="e">
        <f>+'DATOS GENERALES'!#REF!/'DATOS GENERALES'!T190</f>
        <v>#REF!</v>
      </c>
    </row>
    <row r="191" spans="1:21" s="1" customFormat="1">
      <c r="A191" s="12">
        <f>+'DATOS GENERALES'!A191</f>
        <v>186</v>
      </c>
      <c r="B191" s="12" t="str">
        <f>+'DATOS GENERALES'!B191</f>
        <v>GUARDIANES 0.5 LITROS</v>
      </c>
      <c r="C191" s="12" t="str">
        <f>+'DATOS GENERALES'!C191</f>
        <v>UND</v>
      </c>
      <c r="D191" s="12">
        <f>+'DATOS GENERALES'!D191</f>
        <v>200</v>
      </c>
      <c r="E191" s="19">
        <f>+'DATOS GENERALES'!E191/'DATOS GENERALES'!T191</f>
        <v>0</v>
      </c>
      <c r="F191" s="19">
        <f>+'DATOS GENERALES'!F191/'DATOS GENERALES'!T191</f>
        <v>0</v>
      </c>
      <c r="G191" s="19">
        <f>+'DATOS GENERALES'!G191/'DATOS GENERALES'!T191</f>
        <v>0</v>
      </c>
      <c r="H191" s="19">
        <f>+'DATOS GENERALES'!H191/'DATOS GENERALES'!T191</f>
        <v>0</v>
      </c>
      <c r="I191" s="19">
        <f>+'DATOS GENERALES'!I191/'DATOS GENERALES'!T191</f>
        <v>0</v>
      </c>
      <c r="J191" s="19">
        <f>+'DATOS GENERALES'!J191/'DATOS GENERALES'!T191</f>
        <v>0</v>
      </c>
      <c r="K191" s="19">
        <f>+'DATOS GENERALES'!K191/'DATOS GENERALES'!T191</f>
        <v>0</v>
      </c>
      <c r="L191" s="19">
        <f>+'DATOS GENERALES'!L191/'DATOS GENERALES'!T191</f>
        <v>0</v>
      </c>
      <c r="M191" s="19">
        <f>+'DATOS GENERALES'!M191/'DATOS GENERALES'!T191</f>
        <v>0</v>
      </c>
      <c r="N191" s="19">
        <f>+'DATOS GENERALES'!N191/'DATOS GENERALES'!T191</f>
        <v>0</v>
      </c>
      <c r="O191" s="19">
        <f>+'DATOS GENERALES'!O191/'DATOS GENERALES'!T191</f>
        <v>1.7045977011494253</v>
      </c>
      <c r="P191" s="19">
        <f>+'DATOS GENERALES'!P191/'DATOS GENERALES'!T191</f>
        <v>1.2026666666666666</v>
      </c>
      <c r="Q191" s="19">
        <f>+'DATOS GENERALES'!Q191/'DATOS GENERALES'!T191</f>
        <v>1.4166666666666667</v>
      </c>
      <c r="R191" s="19">
        <f>+'DATOS GENERALES'!R191/'DATOS GENERALES'!T191</f>
        <v>0</v>
      </c>
      <c r="S191" s="19">
        <f>+'DATOS GENERALES'!S191/'DATOS GENERALES'!T191</f>
        <v>1</v>
      </c>
      <c r="T191" s="19" t="e">
        <f>+'DATOS GENERALES'!#REF!/'DATOS GENERALES'!T191</f>
        <v>#REF!</v>
      </c>
      <c r="U191" s="19" t="e">
        <f>+'DATOS GENERALES'!#REF!/'DATOS GENERALES'!T191</f>
        <v>#REF!</v>
      </c>
    </row>
    <row r="192" spans="1:21" s="1" customFormat="1">
      <c r="A192" s="12">
        <f>+'DATOS GENERALES'!A192</f>
        <v>187</v>
      </c>
      <c r="B192" s="12" t="str">
        <f>+'DATOS GENERALES'!B192</f>
        <v>GUIA DE INTUBACIÓN PARA ANESTESIA N° 10</v>
      </c>
      <c r="C192" s="12" t="str">
        <f>+'DATOS GENERALES'!C192</f>
        <v>UND</v>
      </c>
      <c r="D192" s="12">
        <f>+'DATOS GENERALES'!D192</f>
        <v>4</v>
      </c>
      <c r="E192" s="19">
        <f>+'DATOS GENERALES'!E192/'DATOS GENERALES'!T192</f>
        <v>0</v>
      </c>
      <c r="F192" s="19">
        <f>+'DATOS GENERALES'!F192/'DATOS GENERALES'!T192</f>
        <v>0</v>
      </c>
      <c r="G192" s="19">
        <f>+'DATOS GENERALES'!G192/'DATOS GENERALES'!T192</f>
        <v>0</v>
      </c>
      <c r="H192" s="19">
        <f>+'DATOS GENERALES'!H192/'DATOS GENERALES'!T192</f>
        <v>0</v>
      </c>
      <c r="I192" s="19">
        <f>+'DATOS GENERALES'!I192/'DATOS GENERALES'!T192</f>
        <v>0</v>
      </c>
      <c r="J192" s="19">
        <f>+'DATOS GENERALES'!J192/'DATOS GENERALES'!T192</f>
        <v>1</v>
      </c>
      <c r="K192" s="19">
        <f>+'DATOS GENERALES'!K192/'DATOS GENERALES'!T192</f>
        <v>0</v>
      </c>
      <c r="L192" s="19">
        <f>+'DATOS GENERALES'!L192/'DATOS GENERALES'!T192</f>
        <v>0</v>
      </c>
      <c r="M192" s="19">
        <f>+'DATOS GENERALES'!M192/'DATOS GENERALES'!T192</f>
        <v>0</v>
      </c>
      <c r="N192" s="19">
        <f>+'DATOS GENERALES'!N192/'DATOS GENERALES'!T192</f>
        <v>0</v>
      </c>
      <c r="O192" s="19">
        <f>+'DATOS GENERALES'!O192/'DATOS GENERALES'!T192</f>
        <v>0</v>
      </c>
      <c r="P192" s="19">
        <f>+'DATOS GENERALES'!P192/'DATOS GENERALES'!T192</f>
        <v>1.2399122807017544</v>
      </c>
      <c r="Q192" s="19">
        <f>+'DATOS GENERALES'!Q192/'DATOS GENERALES'!T192</f>
        <v>0</v>
      </c>
      <c r="R192" s="19">
        <f>+'DATOS GENERALES'!R192/'DATOS GENERALES'!T192</f>
        <v>0</v>
      </c>
      <c r="S192" s="19">
        <f>+'DATOS GENERALES'!S192/'DATOS GENERALES'!T192</f>
        <v>0</v>
      </c>
      <c r="T192" s="19" t="e">
        <f>+'DATOS GENERALES'!#REF!/'DATOS GENERALES'!T192</f>
        <v>#REF!</v>
      </c>
      <c r="U192" s="19" t="e">
        <f>+'DATOS GENERALES'!#REF!/'DATOS GENERALES'!T192</f>
        <v>#REF!</v>
      </c>
    </row>
    <row r="193" spans="1:21" s="1" customFormat="1">
      <c r="A193" s="12">
        <f>+'DATOS GENERALES'!A193</f>
        <v>188</v>
      </c>
      <c r="B193" s="12" t="str">
        <f>+'DATOS GENERALES'!B193</f>
        <v>GUIA DE INTUBACIÓN PARA ANESTESIA N° 12</v>
      </c>
      <c r="C193" s="12" t="str">
        <f>+'DATOS GENERALES'!C193</f>
        <v>UND</v>
      </c>
      <c r="D193" s="12">
        <f>+'DATOS GENERALES'!D193</f>
        <v>4</v>
      </c>
      <c r="E193" s="19" t="e">
        <f>+'DATOS GENERALES'!E193/'DATOS GENERALES'!T193</f>
        <v>#DIV/0!</v>
      </c>
      <c r="F193" s="19" t="e">
        <f>+'DATOS GENERALES'!F193/'DATOS GENERALES'!T193</f>
        <v>#DIV/0!</v>
      </c>
      <c r="G193" s="19" t="e">
        <f>+'DATOS GENERALES'!G193/'DATOS GENERALES'!T193</f>
        <v>#DIV/0!</v>
      </c>
      <c r="H193" s="19" t="e">
        <f>+'DATOS GENERALES'!H193/'DATOS GENERALES'!T193</f>
        <v>#DIV/0!</v>
      </c>
      <c r="I193" s="19" t="e">
        <f>+'DATOS GENERALES'!I193/'DATOS GENERALES'!T193</f>
        <v>#DIV/0!</v>
      </c>
      <c r="J193" s="19" t="e">
        <f>+'DATOS GENERALES'!J193/'DATOS GENERALES'!T193</f>
        <v>#DIV/0!</v>
      </c>
      <c r="K193" s="19" t="e">
        <f>+'DATOS GENERALES'!K193/'DATOS GENERALES'!T193</f>
        <v>#DIV/0!</v>
      </c>
      <c r="L193" s="19" t="e">
        <f>+'DATOS GENERALES'!L193/'DATOS GENERALES'!T193</f>
        <v>#DIV/0!</v>
      </c>
      <c r="M193" s="19" t="e">
        <f>+'DATOS GENERALES'!M193/'DATOS GENERALES'!T193</f>
        <v>#DIV/0!</v>
      </c>
      <c r="N193" s="19" t="e">
        <f>+'DATOS GENERALES'!N193/'DATOS GENERALES'!T193</f>
        <v>#DIV/0!</v>
      </c>
      <c r="O193" s="19" t="e">
        <f>+'DATOS GENERALES'!O193/'DATOS GENERALES'!T193</f>
        <v>#DIV/0!</v>
      </c>
      <c r="P193" s="19" t="e">
        <f>+'DATOS GENERALES'!P193/'DATOS GENERALES'!T193</f>
        <v>#DIV/0!</v>
      </c>
      <c r="Q193" s="19" t="e">
        <f>+'DATOS GENERALES'!Q193/'DATOS GENERALES'!T193</f>
        <v>#DIV/0!</v>
      </c>
      <c r="R193" s="19" t="e">
        <f>+'DATOS GENERALES'!R193/'DATOS GENERALES'!T193</f>
        <v>#DIV/0!</v>
      </c>
      <c r="S193" s="19" t="e">
        <f>+'DATOS GENERALES'!S193/'DATOS GENERALES'!T193</f>
        <v>#DIV/0!</v>
      </c>
      <c r="T193" s="19" t="e">
        <f>+'DATOS GENERALES'!#REF!/'DATOS GENERALES'!T193</f>
        <v>#REF!</v>
      </c>
      <c r="U193" s="19" t="e">
        <f>+'DATOS GENERALES'!#REF!/'DATOS GENERALES'!T193</f>
        <v>#REF!</v>
      </c>
    </row>
    <row r="194" spans="1:21" s="1" customFormat="1">
      <c r="A194" s="12">
        <f>+'DATOS GENERALES'!A194</f>
        <v>189</v>
      </c>
      <c r="B194" s="12" t="str">
        <f>+'DATOS GENERALES'!B194</f>
        <v>GUIA DE INTUBACIÓN PARA ANESTESIA N° 14</v>
      </c>
      <c r="C194" s="12" t="str">
        <f>+'DATOS GENERALES'!C194</f>
        <v>UND</v>
      </c>
      <c r="D194" s="12">
        <f>+'DATOS GENERALES'!D194</f>
        <v>4</v>
      </c>
      <c r="E194" s="19">
        <f>+'DATOS GENERALES'!E194/'DATOS GENERALES'!T194</f>
        <v>0</v>
      </c>
      <c r="F194" s="19">
        <f>+'DATOS GENERALES'!F194/'DATOS GENERALES'!T194</f>
        <v>0</v>
      </c>
      <c r="G194" s="19">
        <f>+'DATOS GENERALES'!G194/'DATOS GENERALES'!T194</f>
        <v>0</v>
      </c>
      <c r="H194" s="19">
        <f>+'DATOS GENERALES'!H194/'DATOS GENERALES'!T194</f>
        <v>0</v>
      </c>
      <c r="I194" s="19">
        <f>+'DATOS GENERALES'!I194/'DATOS GENERALES'!T194</f>
        <v>0</v>
      </c>
      <c r="J194" s="19">
        <f>+'DATOS GENERALES'!J194/'DATOS GENERALES'!T194</f>
        <v>1</v>
      </c>
      <c r="K194" s="19">
        <f>+'DATOS GENERALES'!K194/'DATOS GENERALES'!T194</f>
        <v>0</v>
      </c>
      <c r="L194" s="19">
        <f>+'DATOS GENERALES'!L194/'DATOS GENERALES'!T194</f>
        <v>0</v>
      </c>
      <c r="M194" s="19">
        <f>+'DATOS GENERALES'!M194/'DATOS GENERALES'!T194</f>
        <v>0</v>
      </c>
      <c r="N194" s="19">
        <f>+'DATOS GENERALES'!N194/'DATOS GENERALES'!T194</f>
        <v>0</v>
      </c>
      <c r="O194" s="19">
        <f>+'DATOS GENERALES'!O194/'DATOS GENERALES'!T194</f>
        <v>0</v>
      </c>
      <c r="P194" s="19">
        <f>+'DATOS GENERALES'!P194/'DATOS GENERALES'!T194</f>
        <v>1.2399122807017544</v>
      </c>
      <c r="Q194" s="19">
        <f>+'DATOS GENERALES'!Q194/'DATOS GENERALES'!T194</f>
        <v>0</v>
      </c>
      <c r="R194" s="19">
        <f>+'DATOS GENERALES'!R194/'DATOS GENERALES'!T194</f>
        <v>0</v>
      </c>
      <c r="S194" s="19">
        <f>+'DATOS GENERALES'!S194/'DATOS GENERALES'!T194</f>
        <v>0</v>
      </c>
      <c r="T194" s="19" t="e">
        <f>+'DATOS GENERALES'!#REF!/'DATOS GENERALES'!T194</f>
        <v>#REF!</v>
      </c>
      <c r="U194" s="19" t="e">
        <f>+'DATOS GENERALES'!#REF!/'DATOS GENERALES'!T194</f>
        <v>#REF!</v>
      </c>
    </row>
    <row r="195" spans="1:21" s="1" customFormat="1">
      <c r="A195" s="12">
        <f>+'DATOS GENERALES'!A195</f>
        <v>190</v>
      </c>
      <c r="B195" s="12" t="str">
        <f>+'DATOS GENERALES'!B195</f>
        <v>GUIA DE INTUBACIÓN PARA ANESTESIA N° 6</v>
      </c>
      <c r="C195" s="12" t="str">
        <f>+'DATOS GENERALES'!C195</f>
        <v>UND</v>
      </c>
      <c r="D195" s="12">
        <f>+'DATOS GENERALES'!D195</f>
        <v>8</v>
      </c>
      <c r="E195" s="19">
        <f>+'DATOS GENERALES'!E195/'DATOS GENERALES'!T195</f>
        <v>0</v>
      </c>
      <c r="F195" s="19">
        <f>+'DATOS GENERALES'!F195/'DATOS GENERALES'!T195</f>
        <v>0</v>
      </c>
      <c r="G195" s="19">
        <f>+'DATOS GENERALES'!G195/'DATOS GENERALES'!T195</f>
        <v>0</v>
      </c>
      <c r="H195" s="19">
        <f>+'DATOS GENERALES'!H195/'DATOS GENERALES'!T195</f>
        <v>0</v>
      </c>
      <c r="I195" s="19">
        <f>+'DATOS GENERALES'!I195/'DATOS GENERALES'!T195</f>
        <v>0</v>
      </c>
      <c r="J195" s="19">
        <f>+'DATOS GENERALES'!J195/'DATOS GENERALES'!T195</f>
        <v>1</v>
      </c>
      <c r="K195" s="19">
        <f>+'DATOS GENERALES'!K195/'DATOS GENERALES'!T195</f>
        <v>0</v>
      </c>
      <c r="L195" s="19">
        <f>+'DATOS GENERALES'!L195/'DATOS GENERALES'!T195</f>
        <v>0</v>
      </c>
      <c r="M195" s="19">
        <f>+'DATOS GENERALES'!M195/'DATOS GENERALES'!T195</f>
        <v>0</v>
      </c>
      <c r="N195" s="19">
        <f>+'DATOS GENERALES'!N195/'DATOS GENERALES'!T195</f>
        <v>0</v>
      </c>
      <c r="O195" s="19">
        <f>+'DATOS GENERALES'!O195/'DATOS GENERALES'!T195</f>
        <v>0</v>
      </c>
      <c r="P195" s="19">
        <f>+'DATOS GENERALES'!P195/'DATOS GENERALES'!T195</f>
        <v>1.2399122807017544</v>
      </c>
      <c r="Q195" s="19">
        <f>+'DATOS GENERALES'!Q195/'DATOS GENERALES'!T195</f>
        <v>0</v>
      </c>
      <c r="R195" s="19">
        <f>+'DATOS GENERALES'!R195/'DATOS GENERALES'!T195</f>
        <v>0</v>
      </c>
      <c r="S195" s="19">
        <f>+'DATOS GENERALES'!S195/'DATOS GENERALES'!T195</f>
        <v>0</v>
      </c>
      <c r="T195" s="19" t="e">
        <f>+'DATOS GENERALES'!#REF!/'DATOS GENERALES'!T195</f>
        <v>#REF!</v>
      </c>
      <c r="U195" s="19" t="e">
        <f>+'DATOS GENERALES'!#REF!/'DATOS GENERALES'!T195</f>
        <v>#REF!</v>
      </c>
    </row>
    <row r="196" spans="1:21" s="1" customFormat="1">
      <c r="A196" s="12">
        <f>+'DATOS GENERALES'!A196</f>
        <v>191</v>
      </c>
      <c r="B196" s="12" t="str">
        <f>+'DATOS GENERALES'!B196</f>
        <v>GUIA DE INTUBACIÓN PARA ANESTESIA N° 7</v>
      </c>
      <c r="C196" s="12" t="str">
        <f>+'DATOS GENERALES'!C196</f>
        <v>UND</v>
      </c>
      <c r="D196" s="12">
        <f>+'DATOS GENERALES'!D196</f>
        <v>8</v>
      </c>
      <c r="E196" s="19" t="e">
        <f>+'DATOS GENERALES'!E196/'DATOS GENERALES'!T196</f>
        <v>#DIV/0!</v>
      </c>
      <c r="F196" s="19" t="e">
        <f>+'DATOS GENERALES'!F196/'DATOS GENERALES'!T196</f>
        <v>#DIV/0!</v>
      </c>
      <c r="G196" s="19" t="e">
        <f>+'DATOS GENERALES'!G196/'DATOS GENERALES'!T196</f>
        <v>#DIV/0!</v>
      </c>
      <c r="H196" s="19" t="e">
        <f>+'DATOS GENERALES'!H196/'DATOS GENERALES'!T196</f>
        <v>#DIV/0!</v>
      </c>
      <c r="I196" s="19" t="e">
        <f>+'DATOS GENERALES'!I196/'DATOS GENERALES'!T196</f>
        <v>#DIV/0!</v>
      </c>
      <c r="J196" s="19" t="e">
        <f>+'DATOS GENERALES'!J196/'DATOS GENERALES'!T196</f>
        <v>#DIV/0!</v>
      </c>
      <c r="K196" s="19" t="e">
        <f>+'DATOS GENERALES'!K196/'DATOS GENERALES'!T196</f>
        <v>#DIV/0!</v>
      </c>
      <c r="L196" s="19" t="e">
        <f>+'DATOS GENERALES'!L196/'DATOS GENERALES'!T196</f>
        <v>#DIV/0!</v>
      </c>
      <c r="M196" s="19" t="e">
        <f>+'DATOS GENERALES'!M196/'DATOS GENERALES'!T196</f>
        <v>#DIV/0!</v>
      </c>
      <c r="N196" s="19" t="e">
        <f>+'DATOS GENERALES'!N196/'DATOS GENERALES'!T196</f>
        <v>#DIV/0!</v>
      </c>
      <c r="O196" s="19" t="e">
        <f>+'DATOS GENERALES'!O196/'DATOS GENERALES'!T196</f>
        <v>#DIV/0!</v>
      </c>
      <c r="P196" s="19" t="e">
        <f>+'DATOS GENERALES'!P196/'DATOS GENERALES'!T196</f>
        <v>#DIV/0!</v>
      </c>
      <c r="Q196" s="19" t="e">
        <f>+'DATOS GENERALES'!Q196/'DATOS GENERALES'!T196</f>
        <v>#DIV/0!</v>
      </c>
      <c r="R196" s="19" t="e">
        <f>+'DATOS GENERALES'!R196/'DATOS GENERALES'!T196</f>
        <v>#DIV/0!</v>
      </c>
      <c r="S196" s="19" t="e">
        <f>+'DATOS GENERALES'!S196/'DATOS GENERALES'!T196</f>
        <v>#DIV/0!</v>
      </c>
      <c r="T196" s="19" t="e">
        <f>+'DATOS GENERALES'!#REF!/'DATOS GENERALES'!T196</f>
        <v>#REF!</v>
      </c>
      <c r="U196" s="19" t="e">
        <f>+'DATOS GENERALES'!#REF!/'DATOS GENERALES'!T196</f>
        <v>#REF!</v>
      </c>
    </row>
    <row r="197" spans="1:21" s="1" customFormat="1">
      <c r="A197" s="12">
        <f>+'DATOS GENERALES'!A197</f>
        <v>192</v>
      </c>
      <c r="B197" s="12" t="str">
        <f>+'DATOS GENERALES'!B197</f>
        <v>GUIA DE INTUBACIÓN PARA ANESTESIA N° 8</v>
      </c>
      <c r="C197" s="12" t="str">
        <f>+'DATOS GENERALES'!C197</f>
        <v>UND</v>
      </c>
      <c r="D197" s="12">
        <f>+'DATOS GENERALES'!D197</f>
        <v>8</v>
      </c>
      <c r="E197" s="19" t="e">
        <f>+'DATOS GENERALES'!E197/'DATOS GENERALES'!T197</f>
        <v>#DIV/0!</v>
      </c>
      <c r="F197" s="19" t="e">
        <f>+'DATOS GENERALES'!F197/'DATOS GENERALES'!T197</f>
        <v>#DIV/0!</v>
      </c>
      <c r="G197" s="19" t="e">
        <f>+'DATOS GENERALES'!G197/'DATOS GENERALES'!T197</f>
        <v>#DIV/0!</v>
      </c>
      <c r="H197" s="19" t="e">
        <f>+'DATOS GENERALES'!H197/'DATOS GENERALES'!T197</f>
        <v>#DIV/0!</v>
      </c>
      <c r="I197" s="19" t="e">
        <f>+'DATOS GENERALES'!I197/'DATOS GENERALES'!T197</f>
        <v>#DIV/0!</v>
      </c>
      <c r="J197" s="19" t="e">
        <f>+'DATOS GENERALES'!J197/'DATOS GENERALES'!T197</f>
        <v>#DIV/0!</v>
      </c>
      <c r="K197" s="19" t="e">
        <f>+'DATOS GENERALES'!K197/'DATOS GENERALES'!T197</f>
        <v>#DIV/0!</v>
      </c>
      <c r="L197" s="19" t="e">
        <f>+'DATOS GENERALES'!L197/'DATOS GENERALES'!T197</f>
        <v>#DIV/0!</v>
      </c>
      <c r="M197" s="19" t="e">
        <f>+'DATOS GENERALES'!M197/'DATOS GENERALES'!T197</f>
        <v>#DIV/0!</v>
      </c>
      <c r="N197" s="19" t="e">
        <f>+'DATOS GENERALES'!N197/'DATOS GENERALES'!T197</f>
        <v>#DIV/0!</v>
      </c>
      <c r="O197" s="19" t="e">
        <f>+'DATOS GENERALES'!O197/'DATOS GENERALES'!T197</f>
        <v>#DIV/0!</v>
      </c>
      <c r="P197" s="19" t="e">
        <f>+'DATOS GENERALES'!P197/'DATOS GENERALES'!T197</f>
        <v>#DIV/0!</v>
      </c>
      <c r="Q197" s="19" t="e">
        <f>+'DATOS GENERALES'!Q197/'DATOS GENERALES'!T197</f>
        <v>#DIV/0!</v>
      </c>
      <c r="R197" s="19" t="e">
        <f>+'DATOS GENERALES'!R197/'DATOS GENERALES'!T197</f>
        <v>#DIV/0!</v>
      </c>
      <c r="S197" s="19" t="e">
        <f>+'DATOS GENERALES'!S197/'DATOS GENERALES'!T197</f>
        <v>#DIV/0!</v>
      </c>
      <c r="T197" s="19" t="e">
        <f>+'DATOS GENERALES'!#REF!/'DATOS GENERALES'!T197</f>
        <v>#REF!</v>
      </c>
      <c r="U197" s="19" t="e">
        <f>+'DATOS GENERALES'!#REF!/'DATOS GENERALES'!T197</f>
        <v>#REF!</v>
      </c>
    </row>
    <row r="198" spans="1:21" s="1" customFormat="1">
      <c r="A198" s="12">
        <f>+'DATOS GENERALES'!A198</f>
        <v>193</v>
      </c>
      <c r="B198" s="12" t="str">
        <f>+'DATOS GENERALES'!B198</f>
        <v>HEMOSTATICO ABSORBIBLE DE CELULOSA OXIDADA 2 IN  X 3 IN</v>
      </c>
      <c r="C198" s="12" t="str">
        <f>+'DATOS GENERALES'!C198</f>
        <v>CJA X 12 UNIDADES</v>
      </c>
      <c r="D198" s="12">
        <f>+'DATOS GENERALES'!D198</f>
        <v>4</v>
      </c>
      <c r="E198" s="19">
        <f>+'DATOS GENERALES'!E198/'DATOS GENERALES'!T198</f>
        <v>0</v>
      </c>
      <c r="F198" s="19">
        <f>+'DATOS GENERALES'!F198/'DATOS GENERALES'!T198</f>
        <v>1</v>
      </c>
      <c r="G198" s="19">
        <f>+'DATOS GENERALES'!G198/'DATOS GENERALES'!T198</f>
        <v>0</v>
      </c>
      <c r="H198" s="19">
        <f>+'DATOS GENERALES'!H198/'DATOS GENERALES'!T198</f>
        <v>0</v>
      </c>
      <c r="I198" s="19">
        <f>+'DATOS GENERALES'!I198/'DATOS GENERALES'!T198</f>
        <v>1.0104849214494356</v>
      </c>
      <c r="J198" s="19">
        <f>+'DATOS GENERALES'!J198/'DATOS GENERALES'!T198</f>
        <v>1.0651021025762482</v>
      </c>
      <c r="K198" s="19">
        <f>+'DATOS GENERALES'!K198/'DATOS GENERALES'!T198</f>
        <v>0</v>
      </c>
      <c r="L198" s="19">
        <f>+'DATOS GENERALES'!L198/'DATOS GENERALES'!T198</f>
        <v>0</v>
      </c>
      <c r="M198" s="19">
        <f>+'DATOS GENERALES'!M198/'DATOS GENERALES'!T198</f>
        <v>0</v>
      </c>
      <c r="N198" s="19">
        <f>+'DATOS GENERALES'!N198/'DATOS GENERALES'!T198</f>
        <v>0</v>
      </c>
      <c r="O198" s="19">
        <f>+'DATOS GENERALES'!O198/'DATOS GENERALES'!T198</f>
        <v>0</v>
      </c>
      <c r="P198" s="19">
        <f>+'DATOS GENERALES'!P198/'DATOS GENERALES'!T198</f>
        <v>0</v>
      </c>
      <c r="Q198" s="19">
        <f>+'DATOS GENERALES'!Q198/'DATOS GENERALES'!T198</f>
        <v>0</v>
      </c>
      <c r="R198" s="19">
        <f>+'DATOS GENERALES'!R198/'DATOS GENERALES'!T198</f>
        <v>0</v>
      </c>
      <c r="S198" s="19">
        <f>+'DATOS GENERALES'!S198/'DATOS GENERALES'!T198</f>
        <v>0</v>
      </c>
      <c r="T198" s="19" t="e">
        <f>+'DATOS GENERALES'!#REF!/'DATOS GENERALES'!T198</f>
        <v>#REF!</v>
      </c>
      <c r="U198" s="19" t="e">
        <f>+'DATOS GENERALES'!#REF!/'DATOS GENERALES'!T198</f>
        <v>#REF!</v>
      </c>
    </row>
    <row r="199" spans="1:21" s="1" customFormat="1">
      <c r="A199" s="12">
        <f>+'DATOS GENERALES'!A199</f>
        <v>194</v>
      </c>
      <c r="B199" s="12" t="str">
        <f>+'DATOS GENERALES'!B199</f>
        <v>HUMIDIFICADOR</v>
      </c>
      <c r="C199" s="12" t="str">
        <f>+'DATOS GENERALES'!C199</f>
        <v>UND</v>
      </c>
      <c r="D199" s="12">
        <f>+'DATOS GENERALES'!D199</f>
        <v>1600</v>
      </c>
      <c r="E199" s="19">
        <f>+'DATOS GENERALES'!E199/'DATOS GENERALES'!T199</f>
        <v>1.578725792871176</v>
      </c>
      <c r="F199" s="19">
        <f>+'DATOS GENERALES'!F199/'DATOS GENERALES'!T199</f>
        <v>0</v>
      </c>
      <c r="G199" s="19">
        <f>+'DATOS GENERALES'!G199/'DATOS GENERALES'!T199</f>
        <v>0</v>
      </c>
      <c r="H199" s="19">
        <f>+'DATOS GENERALES'!H199/'DATOS GENERALES'!T199</f>
        <v>1.2360636619663785</v>
      </c>
      <c r="I199" s="19">
        <f>+'DATOS GENERALES'!I199/'DATOS GENERALES'!T199</f>
        <v>0</v>
      </c>
      <c r="J199" s="19">
        <f>+'DATOS GENERALES'!J199/'DATOS GENERALES'!T199</f>
        <v>1</v>
      </c>
      <c r="K199" s="19">
        <f>+'DATOS GENERALES'!K199/'DATOS GENERALES'!T199</f>
        <v>0</v>
      </c>
      <c r="L199" s="19">
        <f>+'DATOS GENERALES'!L199/'DATOS GENERALES'!T199</f>
        <v>0</v>
      </c>
      <c r="M199" s="19">
        <f>+'DATOS GENERALES'!M199/'DATOS GENERALES'!T199</f>
        <v>0</v>
      </c>
      <c r="N199" s="19">
        <f>+'DATOS GENERALES'!N199/'DATOS GENERALES'!T199</f>
        <v>1.6664327813640192</v>
      </c>
      <c r="O199" s="19">
        <f>+'DATOS GENERALES'!O199/'DATOS GENERALES'!T199</f>
        <v>1.5538170081392086</v>
      </c>
      <c r="P199" s="19">
        <f>+'DATOS GENERALES'!P199/'DATOS GENERALES'!T199</f>
        <v>1.234914397979231</v>
      </c>
      <c r="Q199" s="19">
        <f>+'DATOS GENERALES'!Q199/'DATOS GENERALES'!T199</f>
        <v>1.4471653101319113</v>
      </c>
      <c r="R199" s="19">
        <f>+'DATOS GENERALES'!R199/'DATOS GENERALES'!T199</f>
        <v>0</v>
      </c>
      <c r="S199" s="19">
        <f>+'DATOS GENERALES'!S199/'DATOS GENERALES'!T199</f>
        <v>0</v>
      </c>
      <c r="T199" s="19" t="e">
        <f>+'DATOS GENERALES'!#REF!/'DATOS GENERALES'!T199</f>
        <v>#REF!</v>
      </c>
      <c r="U199" s="19" t="e">
        <f>+'DATOS GENERALES'!#REF!/'DATOS GENERALES'!T199</f>
        <v>#REF!</v>
      </c>
    </row>
    <row r="200" spans="1:21" s="1" customFormat="1">
      <c r="A200" s="12">
        <f>+'DATOS GENERALES'!A200</f>
        <v>195</v>
      </c>
      <c r="B200" s="12" t="str">
        <f>+'DATOS GENERALES'!B200</f>
        <v>INHALOCAMARA ADULTO AJUSTABLE CON VÁLVULA</v>
      </c>
      <c r="C200" s="12" t="str">
        <f>+'DATOS GENERALES'!C200</f>
        <v>UND</v>
      </c>
      <c r="D200" s="12">
        <f>+'DATOS GENERALES'!D200</f>
        <v>200</v>
      </c>
      <c r="E200" s="19">
        <f>+'DATOS GENERALES'!E200/'DATOS GENERALES'!T200</f>
        <v>1.5922542460113227</v>
      </c>
      <c r="F200" s="19">
        <f>+'DATOS GENERALES'!F200/'DATOS GENERALES'!T200</f>
        <v>0</v>
      </c>
      <c r="G200" s="19">
        <f>+'DATOS GENERALES'!G200/'DATOS GENERALES'!T200</f>
        <v>0</v>
      </c>
      <c r="H200" s="19">
        <f>+'DATOS GENERALES'!H200/'DATOS GENERALES'!T200</f>
        <v>2.7985074626865671</v>
      </c>
      <c r="I200" s="19">
        <f>+'DATOS GENERALES'!I200/'DATOS GENERALES'!T200</f>
        <v>0</v>
      </c>
      <c r="J200" s="19">
        <f>+'DATOS GENERALES'!J200/'DATOS GENERALES'!T200</f>
        <v>2.7582089552238807</v>
      </c>
      <c r="K200" s="19">
        <f>+'DATOS GENERALES'!K200/'DATOS GENERALES'!T200</f>
        <v>0</v>
      </c>
      <c r="L200" s="19">
        <f>+'DATOS GENERALES'!L200/'DATOS GENERALES'!T200</f>
        <v>0</v>
      </c>
      <c r="M200" s="19">
        <f>+'DATOS GENERALES'!M200/'DATOS GENERALES'!T200</f>
        <v>0</v>
      </c>
      <c r="N200" s="19">
        <f>+'DATOS GENERALES'!N200/'DATOS GENERALES'!T200</f>
        <v>0</v>
      </c>
      <c r="O200" s="19">
        <f>+'DATOS GENERALES'!O200/'DATOS GENERALES'!T200</f>
        <v>1.6791044776119401</v>
      </c>
      <c r="P200" s="19">
        <f>+'DATOS GENERALES'!P200/'DATOS GENERALES'!T200</f>
        <v>1</v>
      </c>
      <c r="Q200" s="19">
        <f>+'DATOS GENERALES'!Q200/'DATOS GENERALES'!T200</f>
        <v>1.562686567164179</v>
      </c>
      <c r="R200" s="19">
        <f>+'DATOS GENERALES'!R200/'DATOS GENERALES'!T200</f>
        <v>0</v>
      </c>
      <c r="S200" s="19">
        <f>+'DATOS GENERALES'!S200/'DATOS GENERALES'!T200</f>
        <v>0</v>
      </c>
      <c r="T200" s="19" t="e">
        <f>+'DATOS GENERALES'!#REF!/'DATOS GENERALES'!T200</f>
        <v>#REF!</v>
      </c>
      <c r="U200" s="19" t="e">
        <f>+'DATOS GENERALES'!#REF!/'DATOS GENERALES'!T200</f>
        <v>#REF!</v>
      </c>
    </row>
    <row r="201" spans="1:21" s="1" customFormat="1">
      <c r="A201" s="12">
        <f>+'DATOS GENERALES'!A201</f>
        <v>196</v>
      </c>
      <c r="B201" s="12" t="str">
        <f>+'DATOS GENERALES'!B201</f>
        <v>INHALOCAMARA PEDIATRICA AJUSTABLE CON VÁLVULA</v>
      </c>
      <c r="C201" s="12" t="str">
        <f>+'DATOS GENERALES'!C201</f>
        <v>UND</v>
      </c>
      <c r="D201" s="12">
        <f>+'DATOS GENERALES'!D201</f>
        <v>160</v>
      </c>
      <c r="E201" s="19">
        <f>+'DATOS GENERALES'!E201/'DATOS GENERALES'!T201</f>
        <v>1.5922542460113227</v>
      </c>
      <c r="F201" s="19">
        <f>+'DATOS GENERALES'!F201/'DATOS GENERALES'!T201</f>
        <v>0</v>
      </c>
      <c r="G201" s="19">
        <f>+'DATOS GENERALES'!G201/'DATOS GENERALES'!T201</f>
        <v>0</v>
      </c>
      <c r="H201" s="19">
        <f>+'DATOS GENERALES'!H201/'DATOS GENERALES'!T201</f>
        <v>0</v>
      </c>
      <c r="I201" s="19">
        <f>+'DATOS GENERALES'!I201/'DATOS GENERALES'!T201</f>
        <v>0</v>
      </c>
      <c r="J201" s="19">
        <f>+'DATOS GENERALES'!J201/'DATOS GENERALES'!T201</f>
        <v>2.7582089552238807</v>
      </c>
      <c r="K201" s="19">
        <f>+'DATOS GENERALES'!K201/'DATOS GENERALES'!T201</f>
        <v>0</v>
      </c>
      <c r="L201" s="19">
        <f>+'DATOS GENERALES'!L201/'DATOS GENERALES'!T201</f>
        <v>0</v>
      </c>
      <c r="M201" s="19">
        <f>+'DATOS GENERALES'!M201/'DATOS GENERALES'!T201</f>
        <v>0</v>
      </c>
      <c r="N201" s="19">
        <f>+'DATOS GENERALES'!N201/'DATOS GENERALES'!T201</f>
        <v>0</v>
      </c>
      <c r="O201" s="19">
        <f>+'DATOS GENERALES'!O201/'DATOS GENERALES'!T201</f>
        <v>1.6791044776119401</v>
      </c>
      <c r="P201" s="19">
        <f>+'DATOS GENERALES'!P201/'DATOS GENERALES'!T201</f>
        <v>1</v>
      </c>
      <c r="Q201" s="19">
        <f>+'DATOS GENERALES'!Q201/'DATOS GENERALES'!T201</f>
        <v>1.562686567164179</v>
      </c>
      <c r="R201" s="19">
        <f>+'DATOS GENERALES'!R201/'DATOS GENERALES'!T201</f>
        <v>0</v>
      </c>
      <c r="S201" s="19">
        <f>+'DATOS GENERALES'!S201/'DATOS GENERALES'!T201</f>
        <v>0</v>
      </c>
      <c r="T201" s="19" t="e">
        <f>+'DATOS GENERALES'!#REF!/'DATOS GENERALES'!T201</f>
        <v>#REF!</v>
      </c>
      <c r="U201" s="19" t="e">
        <f>+'DATOS GENERALES'!#REF!/'DATOS GENERALES'!T201</f>
        <v>#REF!</v>
      </c>
    </row>
    <row r="202" spans="1:21" s="1" customFormat="1">
      <c r="A202" s="12">
        <f>+'DATOS GENERALES'!A202</f>
        <v>197</v>
      </c>
      <c r="B202" s="12" t="str">
        <f>+'DATOS GENERALES'!B202</f>
        <v>INTERCAMBIADOR INTUBACION CONEXIÓN O2 ADULTO N. 14</v>
      </c>
      <c r="C202" s="12" t="str">
        <f>+'DATOS GENERALES'!C202</f>
        <v>UND</v>
      </c>
      <c r="D202" s="12">
        <f>+'DATOS GENERALES'!D202</f>
        <v>4</v>
      </c>
      <c r="E202" s="19">
        <f>+'DATOS GENERALES'!E202/'DATOS GENERALES'!T202</f>
        <v>0</v>
      </c>
      <c r="F202" s="19">
        <f>+'DATOS GENERALES'!F202/'DATOS GENERALES'!T202</f>
        <v>0</v>
      </c>
      <c r="G202" s="19">
        <f>+'DATOS GENERALES'!G202/'DATOS GENERALES'!T202</f>
        <v>0</v>
      </c>
      <c r="H202" s="19">
        <f>+'DATOS GENERALES'!H202/'DATOS GENERALES'!T202</f>
        <v>0</v>
      </c>
      <c r="I202" s="19">
        <f>+'DATOS GENERALES'!I202/'DATOS GENERALES'!T202</f>
        <v>0</v>
      </c>
      <c r="J202" s="19">
        <f>+'DATOS GENERALES'!J202/'DATOS GENERALES'!T202</f>
        <v>1</v>
      </c>
      <c r="K202" s="19">
        <f>+'DATOS GENERALES'!K202/'DATOS GENERALES'!T202</f>
        <v>0</v>
      </c>
      <c r="L202" s="19">
        <f>+'DATOS GENERALES'!L202/'DATOS GENERALES'!T202</f>
        <v>0</v>
      </c>
      <c r="M202" s="19">
        <f>+'DATOS GENERALES'!M202/'DATOS GENERALES'!T202</f>
        <v>0</v>
      </c>
      <c r="N202" s="19">
        <f>+'DATOS GENERALES'!N202/'DATOS GENERALES'!T202</f>
        <v>0</v>
      </c>
      <c r="O202" s="19">
        <f>+'DATOS GENERALES'!O202/'DATOS GENERALES'!T202</f>
        <v>0</v>
      </c>
      <c r="P202" s="19">
        <f>+'DATOS GENERALES'!P202/'DATOS GENERALES'!T202</f>
        <v>0</v>
      </c>
      <c r="Q202" s="19">
        <f>+'DATOS GENERALES'!Q202/'DATOS GENERALES'!T202</f>
        <v>0</v>
      </c>
      <c r="R202" s="19">
        <f>+'DATOS GENERALES'!R202/'DATOS GENERALES'!T202</f>
        <v>0</v>
      </c>
      <c r="S202" s="19">
        <f>+'DATOS GENERALES'!S202/'DATOS GENERALES'!T202</f>
        <v>0</v>
      </c>
      <c r="T202" s="19" t="e">
        <f>+'DATOS GENERALES'!#REF!/'DATOS GENERALES'!T202</f>
        <v>#REF!</v>
      </c>
      <c r="U202" s="19" t="e">
        <f>+'DATOS GENERALES'!#REF!/'DATOS GENERALES'!T202</f>
        <v>#REF!</v>
      </c>
    </row>
    <row r="203" spans="1:21" s="1" customFormat="1">
      <c r="A203" s="12">
        <f>+'DATOS GENERALES'!A203</f>
        <v>198</v>
      </c>
      <c r="B203" s="12" t="str">
        <f>+'DATOS GENERALES'!B203</f>
        <v>INYECTORES  DESECHABLES ESCLEROTERAPIA DE VARICES ESOFAGICAS</v>
      </c>
      <c r="C203" s="12" t="str">
        <f>+'DATOS GENERALES'!C203</f>
        <v>UND</v>
      </c>
      <c r="D203" s="12">
        <f>+'DATOS GENERALES'!D203</f>
        <v>8</v>
      </c>
      <c r="E203" s="19" t="e">
        <f>+'DATOS GENERALES'!E203/'DATOS GENERALES'!T203</f>
        <v>#DIV/0!</v>
      </c>
      <c r="F203" s="19" t="e">
        <f>+'DATOS GENERALES'!F203/'DATOS GENERALES'!T203</f>
        <v>#DIV/0!</v>
      </c>
      <c r="G203" s="19" t="e">
        <f>+'DATOS GENERALES'!G203/'DATOS GENERALES'!T203</f>
        <v>#DIV/0!</v>
      </c>
      <c r="H203" s="19" t="e">
        <f>+'DATOS GENERALES'!H203/'DATOS GENERALES'!T203</f>
        <v>#DIV/0!</v>
      </c>
      <c r="I203" s="19" t="e">
        <f>+'DATOS GENERALES'!I203/'DATOS GENERALES'!T203</f>
        <v>#DIV/0!</v>
      </c>
      <c r="J203" s="19" t="e">
        <f>+'DATOS GENERALES'!J203/'DATOS GENERALES'!T203</f>
        <v>#DIV/0!</v>
      </c>
      <c r="K203" s="19" t="e">
        <f>+'DATOS GENERALES'!K203/'DATOS GENERALES'!T203</f>
        <v>#DIV/0!</v>
      </c>
      <c r="L203" s="19" t="e">
        <f>+'DATOS GENERALES'!L203/'DATOS GENERALES'!T203</f>
        <v>#DIV/0!</v>
      </c>
      <c r="M203" s="19" t="e">
        <f>+'DATOS GENERALES'!M203/'DATOS GENERALES'!T203</f>
        <v>#DIV/0!</v>
      </c>
      <c r="N203" s="19" t="e">
        <f>+'DATOS GENERALES'!N203/'DATOS GENERALES'!T203</f>
        <v>#DIV/0!</v>
      </c>
      <c r="O203" s="19" t="e">
        <f>+'DATOS GENERALES'!O203/'DATOS GENERALES'!T203</f>
        <v>#DIV/0!</v>
      </c>
      <c r="P203" s="19" t="e">
        <f>+'DATOS GENERALES'!P203/'DATOS GENERALES'!T203</f>
        <v>#DIV/0!</v>
      </c>
      <c r="Q203" s="19" t="e">
        <f>+'DATOS GENERALES'!Q203/'DATOS GENERALES'!T203</f>
        <v>#DIV/0!</v>
      </c>
      <c r="R203" s="19" t="e">
        <f>+'DATOS GENERALES'!R203/'DATOS GENERALES'!T203</f>
        <v>#DIV/0!</v>
      </c>
      <c r="S203" s="19" t="e">
        <f>+'DATOS GENERALES'!S203/'DATOS GENERALES'!T203</f>
        <v>#DIV/0!</v>
      </c>
      <c r="T203" s="19" t="e">
        <f>+'DATOS GENERALES'!#REF!/'DATOS GENERALES'!T203</f>
        <v>#REF!</v>
      </c>
      <c r="U203" s="19" t="e">
        <f>+'DATOS GENERALES'!#REF!/'DATOS GENERALES'!T203</f>
        <v>#REF!</v>
      </c>
    </row>
    <row r="204" spans="1:21" s="1" customFormat="1">
      <c r="A204" s="12">
        <f>+'DATOS GENERALES'!A204</f>
        <v>199</v>
      </c>
      <c r="B204" s="12" t="str">
        <f>+'DATOS GENERALES'!B204</f>
        <v>SOLUCION TOPICA A BASE DE GLUCONATO DE CLORHEXIDINA AL 2%  CON ALCOHOL ISOPROPILICO 70 %   X 60 CC</v>
      </c>
      <c r="C204" s="12" t="str">
        <f>+'DATOS GENERALES'!C204</f>
        <v>FRASCO 60 C.C.</v>
      </c>
      <c r="D204" s="12">
        <f>+'DATOS GENERALES'!D204</f>
        <v>1000</v>
      </c>
      <c r="E204" s="19">
        <f>+'DATOS GENERALES'!E204/'DATOS GENERALES'!T204</f>
        <v>0</v>
      </c>
      <c r="F204" s="19">
        <f>+'DATOS GENERALES'!F204/'DATOS GENERALES'!T204</f>
        <v>1</v>
      </c>
      <c r="G204" s="19">
        <f>+'DATOS GENERALES'!G204/'DATOS GENERALES'!T204</f>
        <v>0</v>
      </c>
      <c r="H204" s="19">
        <f>+'DATOS GENERALES'!H204/'DATOS GENERALES'!T204</f>
        <v>0</v>
      </c>
      <c r="I204" s="19">
        <f>+'DATOS GENERALES'!I204/'DATOS GENERALES'!T204</f>
        <v>0</v>
      </c>
      <c r="J204" s="19">
        <f>+'DATOS GENERALES'!J204/'DATOS GENERALES'!T204</f>
        <v>0</v>
      </c>
      <c r="K204" s="19">
        <f>+'DATOS GENERALES'!K204/'DATOS GENERALES'!T204</f>
        <v>0</v>
      </c>
      <c r="L204" s="19">
        <f>+'DATOS GENERALES'!L204/'DATOS GENERALES'!T204</f>
        <v>0</v>
      </c>
      <c r="M204" s="19">
        <f>+'DATOS GENERALES'!M204/'DATOS GENERALES'!T204</f>
        <v>0</v>
      </c>
      <c r="N204" s="19">
        <f>+'DATOS GENERALES'!N204/'DATOS GENERALES'!T204</f>
        <v>0</v>
      </c>
      <c r="O204" s="19">
        <f>+'DATOS GENERALES'!O204/'DATOS GENERALES'!T204</f>
        <v>0</v>
      </c>
      <c r="P204" s="19">
        <f>+'DATOS GENERALES'!P204/'DATOS GENERALES'!T204</f>
        <v>0</v>
      </c>
      <c r="Q204" s="19">
        <f>+'DATOS GENERALES'!Q204/'DATOS GENERALES'!T204</f>
        <v>0</v>
      </c>
      <c r="R204" s="19">
        <f>+'DATOS GENERALES'!R204/'DATOS GENERALES'!T204</f>
        <v>1.3883379611265372</v>
      </c>
      <c r="S204" s="19">
        <f>+'DATOS GENERALES'!S204/'DATOS GENERALES'!T204</f>
        <v>0</v>
      </c>
      <c r="T204" s="19" t="e">
        <f>+'DATOS GENERALES'!#REF!/'DATOS GENERALES'!T204</f>
        <v>#REF!</v>
      </c>
      <c r="U204" s="19" t="e">
        <f>+'DATOS GENERALES'!#REF!/'DATOS GENERALES'!T204</f>
        <v>#REF!</v>
      </c>
    </row>
    <row r="205" spans="1:21" s="1" customFormat="1">
      <c r="A205" s="12">
        <f>+'DATOS GENERALES'!A205</f>
        <v>200</v>
      </c>
      <c r="B205" s="12" t="str">
        <f>+'DATOS GENERALES'!B205</f>
        <v>JABON QUIRURGICO ESPUMA A BASE DE CLORHEXIDINA CON EMOLIENTES 3% FRASCO UNIDOSIS X 60 CC</v>
      </c>
      <c r="C205" s="12" t="str">
        <f>+'DATOS GENERALES'!C205</f>
        <v>FRASCO 60 C.C.</v>
      </c>
      <c r="D205" s="12">
        <f>+'DATOS GENERALES'!D205</f>
        <v>1000</v>
      </c>
      <c r="E205" s="19">
        <f>+'DATOS GENERALES'!E205/'DATOS GENERALES'!T205</f>
        <v>0</v>
      </c>
      <c r="F205" s="19">
        <f>+'DATOS GENERALES'!F205/'DATOS GENERALES'!T205</f>
        <v>1.6028</v>
      </c>
      <c r="G205" s="19">
        <f>+'DATOS GENERALES'!G205/'DATOS GENERALES'!T205</f>
        <v>0</v>
      </c>
      <c r="H205" s="19">
        <f>+'DATOS GENERALES'!H205/'DATOS GENERALES'!T205</f>
        <v>0</v>
      </c>
      <c r="I205" s="19">
        <f>+'DATOS GENERALES'!I205/'DATOS GENERALES'!T205</f>
        <v>0</v>
      </c>
      <c r="J205" s="19">
        <f>+'DATOS GENERALES'!J205/'DATOS GENERALES'!T205</f>
        <v>0</v>
      </c>
      <c r="K205" s="19">
        <f>+'DATOS GENERALES'!K205/'DATOS GENERALES'!T205</f>
        <v>0</v>
      </c>
      <c r="L205" s="19">
        <f>+'DATOS GENERALES'!L205/'DATOS GENERALES'!T205</f>
        <v>0</v>
      </c>
      <c r="M205" s="19">
        <f>+'DATOS GENERALES'!M205/'DATOS GENERALES'!T205</f>
        <v>0</v>
      </c>
      <c r="N205" s="19">
        <f>+'DATOS GENERALES'!N205/'DATOS GENERALES'!T205</f>
        <v>0</v>
      </c>
      <c r="O205" s="19">
        <f>+'DATOS GENERALES'!O205/'DATOS GENERALES'!T205</f>
        <v>0</v>
      </c>
      <c r="P205" s="19">
        <f>+'DATOS GENERALES'!P205/'DATOS GENERALES'!T205</f>
        <v>0</v>
      </c>
      <c r="Q205" s="19">
        <f>+'DATOS GENERALES'!Q205/'DATOS GENERALES'!T205</f>
        <v>0</v>
      </c>
      <c r="R205" s="19">
        <f>+'DATOS GENERALES'!R205/'DATOS GENERALES'!T205</f>
        <v>1</v>
      </c>
      <c r="S205" s="19">
        <f>+'DATOS GENERALES'!S205/'DATOS GENERALES'!T205</f>
        <v>0</v>
      </c>
      <c r="T205" s="19" t="e">
        <f>+'DATOS GENERALES'!#REF!/'DATOS GENERALES'!T205</f>
        <v>#REF!</v>
      </c>
      <c r="U205" s="19" t="e">
        <f>+'DATOS GENERALES'!#REF!/'DATOS GENERALES'!T205</f>
        <v>#REF!</v>
      </c>
    </row>
    <row r="206" spans="1:21" s="1" customFormat="1">
      <c r="A206" s="12">
        <f>+'DATOS GENERALES'!A206</f>
        <v>201</v>
      </c>
      <c r="B206" s="12" t="str">
        <f>+'DATOS GENERALES'!B206</f>
        <v>JABON QUIRURGICO ESPUMA A BASE DE CLORHEXIDINA CON EMOLIENTES 4% BOLSA PARA DISPENSADOR DE PUSH</v>
      </c>
      <c r="C206" s="12" t="str">
        <f>+'DATOS GENERALES'!C206</f>
        <v>BOLSA X 800 C.C.</v>
      </c>
      <c r="D206" s="12">
        <f>+'DATOS GENERALES'!D206</f>
        <v>40</v>
      </c>
      <c r="E206" s="19">
        <f>+'DATOS GENERALES'!E206/'DATOS GENERALES'!T206</f>
        <v>0</v>
      </c>
      <c r="F206" s="19">
        <f>+'DATOS GENERALES'!F206/'DATOS GENERALES'!T206</f>
        <v>1</v>
      </c>
      <c r="G206" s="19">
        <f>+'DATOS GENERALES'!G206/'DATOS GENERALES'!T206</f>
        <v>0</v>
      </c>
      <c r="H206" s="19">
        <f>+'DATOS GENERALES'!H206/'DATOS GENERALES'!T206</f>
        <v>0</v>
      </c>
      <c r="I206" s="19">
        <f>+'DATOS GENERALES'!I206/'DATOS GENERALES'!T206</f>
        <v>0</v>
      </c>
      <c r="J206" s="19">
        <f>+'DATOS GENERALES'!J206/'DATOS GENERALES'!T206</f>
        <v>0</v>
      </c>
      <c r="K206" s="19">
        <f>+'DATOS GENERALES'!K206/'DATOS GENERALES'!T206</f>
        <v>0</v>
      </c>
      <c r="L206" s="19">
        <f>+'DATOS GENERALES'!L206/'DATOS GENERALES'!T206</f>
        <v>0</v>
      </c>
      <c r="M206" s="19">
        <f>+'DATOS GENERALES'!M206/'DATOS GENERALES'!T206</f>
        <v>0</v>
      </c>
      <c r="N206" s="19">
        <f>+'DATOS GENERALES'!N206/'DATOS GENERALES'!T206</f>
        <v>0</v>
      </c>
      <c r="O206" s="19">
        <f>+'DATOS GENERALES'!O206/'DATOS GENERALES'!T206</f>
        <v>0</v>
      </c>
      <c r="P206" s="19">
        <f>+'DATOS GENERALES'!P206/'DATOS GENERALES'!T206</f>
        <v>0</v>
      </c>
      <c r="Q206" s="19">
        <f>+'DATOS GENERALES'!Q206/'DATOS GENERALES'!T206</f>
        <v>0</v>
      </c>
      <c r="R206" s="19">
        <f>+'DATOS GENERALES'!R206/'DATOS GENERALES'!T206</f>
        <v>1.5392508978963571</v>
      </c>
      <c r="S206" s="19">
        <f>+'DATOS GENERALES'!S206/'DATOS GENERALES'!T206</f>
        <v>3.4917051479391139</v>
      </c>
      <c r="T206" s="19" t="e">
        <f>+'DATOS GENERALES'!#REF!/'DATOS GENERALES'!T206</f>
        <v>#REF!</v>
      </c>
      <c r="U206" s="19" t="e">
        <f>+'DATOS GENERALES'!#REF!/'DATOS GENERALES'!T206</f>
        <v>#REF!</v>
      </c>
    </row>
    <row r="207" spans="1:21" s="1" customFormat="1">
      <c r="A207" s="12">
        <f>+'DATOS GENERALES'!A207</f>
        <v>202</v>
      </c>
      <c r="B207" s="12" t="str">
        <f>+'DATOS GENERALES'!B207</f>
        <v>JABON QUIRURGICO ESPUMA A BASE DE CLORHEXIDINA CON EMOLIENTES 4% BOLSA PARA DISPENSADOR DE SENSOR</v>
      </c>
      <c r="C207" s="12" t="str">
        <f>+'DATOS GENERALES'!C207</f>
        <v>BOLSA X 800 C.C.</v>
      </c>
      <c r="D207" s="12">
        <f>+'DATOS GENERALES'!D207</f>
        <v>80</v>
      </c>
      <c r="E207" s="19">
        <f>+'DATOS GENERALES'!E207/'DATOS GENERALES'!T207</f>
        <v>0</v>
      </c>
      <c r="F207" s="19">
        <f>+'DATOS GENERALES'!F207/'DATOS GENERALES'!T207</f>
        <v>0</v>
      </c>
      <c r="G207" s="19">
        <f>+'DATOS GENERALES'!G207/'DATOS GENERALES'!T207</f>
        <v>0</v>
      </c>
      <c r="H207" s="19">
        <f>+'DATOS GENERALES'!H207/'DATOS GENERALES'!T207</f>
        <v>0</v>
      </c>
      <c r="I207" s="19">
        <f>+'DATOS GENERALES'!I207/'DATOS GENERALES'!T207</f>
        <v>0</v>
      </c>
      <c r="J207" s="19">
        <f>+'DATOS GENERALES'!J207/'DATOS GENERALES'!T207</f>
        <v>0</v>
      </c>
      <c r="K207" s="19">
        <f>+'DATOS GENERALES'!K207/'DATOS GENERALES'!T207</f>
        <v>0</v>
      </c>
      <c r="L207" s="19">
        <f>+'DATOS GENERALES'!L207/'DATOS GENERALES'!T207</f>
        <v>0</v>
      </c>
      <c r="M207" s="19">
        <f>+'DATOS GENERALES'!M207/'DATOS GENERALES'!T207</f>
        <v>0</v>
      </c>
      <c r="N207" s="19">
        <f>+'DATOS GENERALES'!N207/'DATOS GENERALES'!T207</f>
        <v>0</v>
      </c>
      <c r="O207" s="19">
        <f>+'DATOS GENERALES'!O207/'DATOS GENERALES'!T207</f>
        <v>0</v>
      </c>
      <c r="P207" s="19">
        <f>+'DATOS GENERALES'!P207/'DATOS GENERALES'!T207</f>
        <v>0</v>
      </c>
      <c r="Q207" s="19">
        <f>+'DATOS GENERALES'!Q207/'DATOS GENERALES'!T207</f>
        <v>0</v>
      </c>
      <c r="R207" s="19">
        <f>+'DATOS GENERALES'!R207/'DATOS GENERALES'!T207</f>
        <v>1</v>
      </c>
      <c r="S207" s="19">
        <f>+'DATOS GENERALES'!S207/'DATOS GENERALES'!T207</f>
        <v>0</v>
      </c>
      <c r="T207" s="19" t="e">
        <f>+'DATOS GENERALES'!#REF!/'DATOS GENERALES'!T207</f>
        <v>#REF!</v>
      </c>
      <c r="U207" s="19" t="e">
        <f>+'DATOS GENERALES'!#REF!/'DATOS GENERALES'!T207</f>
        <v>#REF!</v>
      </c>
    </row>
    <row r="208" spans="1:21" s="1" customFormat="1">
      <c r="A208" s="12">
        <f>+'DATOS GENERALES'!A208</f>
        <v>203</v>
      </c>
      <c r="B208" s="12" t="str">
        <f>+'DATOS GENERALES'!B208</f>
        <v xml:space="preserve">JERINGA 1CC CON AGUJA </v>
      </c>
      <c r="C208" s="12" t="str">
        <f>+'DATOS GENERALES'!C208</f>
        <v>UND</v>
      </c>
      <c r="D208" s="12">
        <f>+'DATOS GENERALES'!D208</f>
        <v>800</v>
      </c>
      <c r="E208" s="19">
        <f>+'DATOS GENERALES'!E208/'DATOS GENERALES'!T208</f>
        <v>1.4629049111807733</v>
      </c>
      <c r="F208" s="19">
        <f>+'DATOS GENERALES'!F208/'DATOS GENERALES'!T208</f>
        <v>0</v>
      </c>
      <c r="G208" s="19">
        <f>+'DATOS GENERALES'!G208/'DATOS GENERALES'!T208</f>
        <v>0</v>
      </c>
      <c r="H208" s="19">
        <f>+'DATOS GENERALES'!H208/'DATOS GENERALES'!T208</f>
        <v>1.2365029606408917</v>
      </c>
      <c r="I208" s="19">
        <f>+'DATOS GENERALES'!I208/'DATOS GENERALES'!T208</f>
        <v>0</v>
      </c>
      <c r="J208" s="19">
        <f>+'DATOS GENERALES'!J208/'DATOS GENERALES'!T208</f>
        <v>1.0133333333333332</v>
      </c>
      <c r="K208" s="19">
        <f>+'DATOS GENERALES'!K208/'DATOS GENERALES'!T208</f>
        <v>0</v>
      </c>
      <c r="L208" s="19">
        <f>+'DATOS GENERALES'!L208/'DATOS GENERALES'!T208</f>
        <v>1.1242380703587598</v>
      </c>
      <c r="M208" s="19">
        <f>+'DATOS GENERALES'!M208/'DATOS GENERALES'!T208</f>
        <v>0</v>
      </c>
      <c r="N208" s="19">
        <f>+'DATOS GENERALES'!N208/'DATOS GENERALES'!T208</f>
        <v>1.0808080808080809</v>
      </c>
      <c r="O208" s="19">
        <f>+'DATOS GENERALES'!O208/'DATOS GENERALES'!T208</f>
        <v>4.9062626262626265</v>
      </c>
      <c r="P208" s="19">
        <f>+'DATOS GENERALES'!P208/'DATOS GENERALES'!T208</f>
        <v>1</v>
      </c>
      <c r="Q208" s="19">
        <f>+'DATOS GENERALES'!Q208/'DATOS GENERALES'!T208</f>
        <v>0</v>
      </c>
      <c r="R208" s="19">
        <f>+'DATOS GENERALES'!R208/'DATOS GENERALES'!T208</f>
        <v>0</v>
      </c>
      <c r="S208" s="19">
        <f>+'DATOS GENERALES'!S208/'DATOS GENERALES'!T208</f>
        <v>0</v>
      </c>
      <c r="T208" s="19" t="e">
        <f>+'DATOS GENERALES'!#REF!/'DATOS GENERALES'!T208</f>
        <v>#REF!</v>
      </c>
      <c r="U208" s="19" t="e">
        <f>+'DATOS GENERALES'!#REF!/'DATOS GENERALES'!T208</f>
        <v>#REF!</v>
      </c>
    </row>
    <row r="209" spans="1:21" s="1" customFormat="1">
      <c r="A209" s="12">
        <f>+'DATOS GENERALES'!A209</f>
        <v>204</v>
      </c>
      <c r="B209" s="12" t="str">
        <f>+'DATOS GENERALES'!B209</f>
        <v>JERINGA PARA INSULINA CON AGUJA FIJA 8mm 50 UNIDADES</v>
      </c>
      <c r="C209" s="12" t="str">
        <f>+'DATOS GENERALES'!C209</f>
        <v>UND</v>
      </c>
      <c r="D209" s="12">
        <f>+'DATOS GENERALES'!D209</f>
        <v>2000</v>
      </c>
      <c r="E209" s="19">
        <f>+'DATOS GENERALES'!E209/'DATOS GENERALES'!T209</f>
        <v>0</v>
      </c>
      <c r="F209" s="19">
        <f>+'DATOS GENERALES'!F209/'DATOS GENERALES'!T209</f>
        <v>0</v>
      </c>
      <c r="G209" s="19">
        <f>+'DATOS GENERALES'!G209/'DATOS GENERALES'!T209</f>
        <v>0</v>
      </c>
      <c r="H209" s="19">
        <f>+'DATOS GENERALES'!H209/'DATOS GENERALES'!T209</f>
        <v>3.2756813417190775</v>
      </c>
      <c r="I209" s="19">
        <f>+'DATOS GENERALES'!I209/'DATOS GENERALES'!T209</f>
        <v>0</v>
      </c>
      <c r="J209" s="19">
        <f>+'DATOS GENERALES'!J209/'DATOS GENERALES'!T209</f>
        <v>1.9836477987421381</v>
      </c>
      <c r="K209" s="19">
        <f>+'DATOS GENERALES'!K209/'DATOS GENERALES'!T209</f>
        <v>0</v>
      </c>
      <c r="L209" s="19">
        <f>+'DATOS GENERALES'!L209/'DATOS GENERALES'!T209</f>
        <v>1</v>
      </c>
      <c r="M209" s="19">
        <f>+'DATOS GENERALES'!M209/'DATOS GENERALES'!T209</f>
        <v>0</v>
      </c>
      <c r="N209" s="19">
        <f>+'DATOS GENERALES'!N209/'DATOS GENERALES'!T209</f>
        <v>0</v>
      </c>
      <c r="O209" s="19">
        <f>+'DATOS GENERALES'!O209/'DATOS GENERALES'!T209</f>
        <v>0</v>
      </c>
      <c r="P209" s="19">
        <f>+'DATOS GENERALES'!P209/'DATOS GENERALES'!T209</f>
        <v>2.4790356394129982</v>
      </c>
      <c r="Q209" s="19">
        <f>+'DATOS GENERALES'!Q209/'DATOS GENERALES'!T209</f>
        <v>0</v>
      </c>
      <c r="R209" s="19">
        <f>+'DATOS GENERALES'!R209/'DATOS GENERALES'!T209</f>
        <v>0</v>
      </c>
      <c r="S209" s="19">
        <f>+'DATOS GENERALES'!S209/'DATOS GENERALES'!T209</f>
        <v>2.2012578616352201</v>
      </c>
      <c r="T209" s="19" t="e">
        <f>+'DATOS GENERALES'!#REF!/'DATOS GENERALES'!T209</f>
        <v>#REF!</v>
      </c>
      <c r="U209" s="19" t="e">
        <f>+'DATOS GENERALES'!#REF!/'DATOS GENERALES'!T209</f>
        <v>#REF!</v>
      </c>
    </row>
    <row r="210" spans="1:21" s="1" customFormat="1">
      <c r="A210" s="12">
        <f>+'DATOS GENERALES'!A210</f>
        <v>205</v>
      </c>
      <c r="B210" s="12" t="str">
        <f>+'DATOS GENERALES'!B210</f>
        <v>JERINGAS DESECHABLE X 20 CC CON AGUJA</v>
      </c>
      <c r="C210" s="12" t="str">
        <f>+'DATOS GENERALES'!C210</f>
        <v>UND</v>
      </c>
      <c r="D210" s="12">
        <f>+'DATOS GENERALES'!D210</f>
        <v>4000</v>
      </c>
      <c r="E210" s="19">
        <f>+'DATOS GENERALES'!E210/'DATOS GENERALES'!T210</f>
        <v>1.5517241379310345</v>
      </c>
      <c r="F210" s="19">
        <f>+'DATOS GENERALES'!F210/'DATOS GENERALES'!T210</f>
        <v>0</v>
      </c>
      <c r="G210" s="19">
        <f>+'DATOS GENERALES'!G210/'DATOS GENERALES'!T210</f>
        <v>0</v>
      </c>
      <c r="H210" s="19">
        <f>+'DATOS GENERALES'!H210/'DATOS GENERALES'!T210</f>
        <v>1.2629310344827587</v>
      </c>
      <c r="I210" s="19">
        <f>+'DATOS GENERALES'!I210/'DATOS GENERALES'!T210</f>
        <v>0</v>
      </c>
      <c r="J210" s="19">
        <f>+'DATOS GENERALES'!J210/'DATOS GENERALES'!T210</f>
        <v>1.1741999999999999</v>
      </c>
      <c r="K210" s="19">
        <f>+'DATOS GENERALES'!K210/'DATOS GENERALES'!T210</f>
        <v>0</v>
      </c>
      <c r="L210" s="19">
        <f>+'DATOS GENERALES'!L210/'DATOS GENERALES'!T210</f>
        <v>1.1659999999999999</v>
      </c>
      <c r="M210" s="19">
        <f>+'DATOS GENERALES'!M210/'DATOS GENERALES'!T210</f>
        <v>1.41</v>
      </c>
      <c r="N210" s="19">
        <f>+'DATOS GENERALES'!N210/'DATOS GENERALES'!T210</f>
        <v>1.2550000000000001</v>
      </c>
      <c r="O210" s="19">
        <f>+'DATOS GENERALES'!O210/'DATOS GENERALES'!T210</f>
        <v>1.4298</v>
      </c>
      <c r="P210" s="19">
        <f>+'DATOS GENERALES'!P210/'DATOS GENERALES'!T210</f>
        <v>1</v>
      </c>
      <c r="Q210" s="19">
        <f>+'DATOS GENERALES'!Q210/'DATOS GENERALES'!T210</f>
        <v>1.3149999999999999</v>
      </c>
      <c r="R210" s="19">
        <f>+'DATOS GENERALES'!R210/'DATOS GENERALES'!T210</f>
        <v>0</v>
      </c>
      <c r="S210" s="19">
        <f>+'DATOS GENERALES'!S210/'DATOS GENERALES'!T210</f>
        <v>1.45</v>
      </c>
      <c r="T210" s="19" t="e">
        <f>+'DATOS GENERALES'!#REF!/'DATOS GENERALES'!T210</f>
        <v>#REF!</v>
      </c>
      <c r="U210" s="19" t="e">
        <f>+'DATOS GENERALES'!#REF!/'DATOS GENERALES'!T210</f>
        <v>#REF!</v>
      </c>
    </row>
    <row r="211" spans="1:21" s="1" customFormat="1">
      <c r="A211" s="12">
        <f>+'DATOS GENERALES'!A211</f>
        <v>206</v>
      </c>
      <c r="B211" s="12" t="str">
        <f>+'DATOS GENERALES'!B211</f>
        <v>JERINGAS DESECHABLES X 10 CC CON AGUJA</v>
      </c>
      <c r="C211" s="12" t="str">
        <f>+'DATOS GENERALES'!C211</f>
        <v>UND</v>
      </c>
      <c r="D211" s="12">
        <f>+'DATOS GENERALES'!D211</f>
        <v>40000</v>
      </c>
      <c r="E211" s="19">
        <f>+'DATOS GENERALES'!E211/'DATOS GENERALES'!T211</f>
        <v>1.2229210342417889</v>
      </c>
      <c r="F211" s="19">
        <f>+'DATOS GENERALES'!F211/'DATOS GENERALES'!T211</f>
        <v>0</v>
      </c>
      <c r="G211" s="19">
        <f>+'DATOS GENERALES'!G211/'DATOS GENERALES'!T211</f>
        <v>0</v>
      </c>
      <c r="H211" s="19">
        <f>+'DATOS GENERALES'!H211/'DATOS GENERALES'!T211</f>
        <v>1.1506301356659197</v>
      </c>
      <c r="I211" s="19">
        <f>+'DATOS GENERALES'!I211/'DATOS GENERALES'!T211</f>
        <v>0</v>
      </c>
      <c r="J211" s="19">
        <f>+'DATOS GENERALES'!J211/'DATOS GENERALES'!T211</f>
        <v>1.025296995108316</v>
      </c>
      <c r="K211" s="19">
        <f>+'DATOS GENERALES'!K211/'DATOS GENERALES'!T211</f>
        <v>0</v>
      </c>
      <c r="L211" s="19">
        <f>+'DATOS GENERALES'!L211/'DATOS GENERALES'!T211</f>
        <v>1</v>
      </c>
      <c r="M211" s="19">
        <f>+'DATOS GENERALES'!M211/'DATOS GENERALES'!T211</f>
        <v>1.2019566736547869</v>
      </c>
      <c r="N211" s="19">
        <f>+'DATOS GENERALES'!N211/'DATOS GENERALES'!T211</f>
        <v>1.1949685534591195</v>
      </c>
      <c r="O211" s="19">
        <f>+'DATOS GENERALES'!O211/'DATOS GENERALES'!T211</f>
        <v>1.1750524109014675</v>
      </c>
      <c r="P211" s="19">
        <f>+'DATOS GENERALES'!P211/'DATOS GENERALES'!T211</f>
        <v>1.0761705101327741</v>
      </c>
      <c r="Q211" s="19">
        <f>+'DATOS GENERALES'!Q211/'DATOS GENERALES'!T211</f>
        <v>1.1809923130677846</v>
      </c>
      <c r="R211" s="19">
        <f>+'DATOS GENERALES'!R211/'DATOS GENERALES'!T211</f>
        <v>0</v>
      </c>
      <c r="S211" s="19">
        <f>+'DATOS GENERALES'!S211/'DATOS GENERALES'!T211</f>
        <v>0</v>
      </c>
      <c r="T211" s="19" t="e">
        <f>+'DATOS GENERALES'!#REF!/'DATOS GENERALES'!T211</f>
        <v>#REF!</v>
      </c>
      <c r="U211" s="19" t="e">
        <f>+'DATOS GENERALES'!#REF!/'DATOS GENERALES'!T211</f>
        <v>#REF!</v>
      </c>
    </row>
    <row r="212" spans="1:21" s="1" customFormat="1">
      <c r="A212" s="12">
        <f>+'DATOS GENERALES'!A212</f>
        <v>207</v>
      </c>
      <c r="B212" s="12" t="str">
        <f>+'DATOS GENERALES'!B212</f>
        <v>JERINGAS DESECHABLES X 10 CC SIN AGUJA</v>
      </c>
      <c r="C212" s="12" t="str">
        <f>+'DATOS GENERALES'!C212</f>
        <v>UND</v>
      </c>
      <c r="D212" s="12">
        <f>+'DATOS GENERALES'!D212</f>
        <v>20000</v>
      </c>
      <c r="E212" s="19">
        <f>+'DATOS GENERALES'!E212/'DATOS GENERALES'!T212</f>
        <v>1.23125</v>
      </c>
      <c r="F212" s="19">
        <f>+'DATOS GENERALES'!F212/'DATOS GENERALES'!T212</f>
        <v>0</v>
      </c>
      <c r="G212" s="19">
        <f>+'DATOS GENERALES'!G212/'DATOS GENERALES'!T212</f>
        <v>0</v>
      </c>
      <c r="H212" s="19">
        <f>+'DATOS GENERALES'!H212/'DATOS GENERALES'!T212</f>
        <v>1.1937500000000001</v>
      </c>
      <c r="I212" s="19">
        <f>+'DATOS GENERALES'!I212/'DATOS GENERALES'!T212</f>
        <v>0</v>
      </c>
      <c r="J212" s="19">
        <f>+'DATOS GENERALES'!J212/'DATOS GENERALES'!T212</f>
        <v>0</v>
      </c>
      <c r="K212" s="19">
        <f>+'DATOS GENERALES'!K212/'DATOS GENERALES'!T212</f>
        <v>0</v>
      </c>
      <c r="L212" s="19">
        <f>+'DATOS GENERALES'!L212/'DATOS GENERALES'!T212</f>
        <v>0.9990500000000001</v>
      </c>
      <c r="M212" s="19">
        <f>+'DATOS GENERALES'!M212/'DATOS GENERALES'!T212</f>
        <v>1.0585</v>
      </c>
      <c r="N212" s="19">
        <f>+'DATOS GENERALES'!N212/'DATOS GENERALES'!T212</f>
        <v>0</v>
      </c>
      <c r="O212" s="19">
        <f>+'DATOS GENERALES'!O212/'DATOS GENERALES'!T212</f>
        <v>0</v>
      </c>
      <c r="P212" s="19">
        <f>+'DATOS GENERALES'!P212/'DATOS GENERALES'!T212</f>
        <v>0</v>
      </c>
      <c r="Q212" s="19">
        <f>+'DATOS GENERALES'!Q212/'DATOS GENERALES'!T212</f>
        <v>0</v>
      </c>
      <c r="R212" s="19">
        <f>+'DATOS GENERALES'!R212/'DATOS GENERALES'!T212</f>
        <v>0</v>
      </c>
      <c r="S212" s="19">
        <f>+'DATOS GENERALES'!S212/'DATOS GENERALES'!T212</f>
        <v>1.45</v>
      </c>
      <c r="T212" s="19" t="e">
        <f>+'DATOS GENERALES'!#REF!/'DATOS GENERALES'!T212</f>
        <v>#REF!</v>
      </c>
      <c r="U212" s="19" t="e">
        <f>+'DATOS GENERALES'!#REF!/'DATOS GENERALES'!T212</f>
        <v>#REF!</v>
      </c>
    </row>
    <row r="213" spans="1:21" s="1" customFormat="1">
      <c r="A213" s="12">
        <f>+'DATOS GENERALES'!A213</f>
        <v>208</v>
      </c>
      <c r="B213" s="12" t="str">
        <f>+'DATOS GENERALES'!B213</f>
        <v>JERINGAS DESECHABLES X 3 CC CON AGUJA</v>
      </c>
      <c r="C213" s="12" t="str">
        <f>+'DATOS GENERALES'!C213</f>
        <v>UND</v>
      </c>
      <c r="D213" s="12">
        <f>+'DATOS GENERALES'!D213</f>
        <v>20000</v>
      </c>
      <c r="E213" s="19">
        <f>+'DATOS GENERALES'!E213/'DATOS GENERALES'!T213</f>
        <v>1.2884686688913609</v>
      </c>
      <c r="F213" s="19">
        <f>+'DATOS GENERALES'!F213/'DATOS GENERALES'!T213</f>
        <v>0</v>
      </c>
      <c r="G213" s="19">
        <f>+'DATOS GENERALES'!G213/'DATOS GENERALES'!T213</f>
        <v>0</v>
      </c>
      <c r="H213" s="19">
        <f>+'DATOS GENERALES'!H213/'DATOS GENERALES'!T213</f>
        <v>1.195773081201335</v>
      </c>
      <c r="I213" s="19">
        <f>+'DATOS GENERALES'!I213/'DATOS GENERALES'!T213</f>
        <v>0</v>
      </c>
      <c r="J213" s="19">
        <f>+'DATOS GENERALES'!J213/'DATOS GENERALES'!T213</f>
        <v>1.0477419354838711</v>
      </c>
      <c r="K213" s="19">
        <f>+'DATOS GENERALES'!K213/'DATOS GENERALES'!T213</f>
        <v>0</v>
      </c>
      <c r="L213" s="19">
        <f>+'DATOS GENERALES'!L213/'DATOS GENERALES'!T213</f>
        <v>1.0827956989247312</v>
      </c>
      <c r="M213" s="19">
        <f>+'DATOS GENERALES'!M213/'DATOS GENERALES'!T213</f>
        <v>1.1397849462365592</v>
      </c>
      <c r="N213" s="19">
        <f>+'DATOS GENERALES'!N213/'DATOS GENERALES'!T213</f>
        <v>1.2473118279569892</v>
      </c>
      <c r="O213" s="19">
        <f>+'DATOS GENERALES'!O213/'DATOS GENERALES'!T213</f>
        <v>1.2320430107526883</v>
      </c>
      <c r="P213" s="19">
        <f>+'DATOS GENERALES'!P213/'DATOS GENERALES'!T213</f>
        <v>1</v>
      </c>
      <c r="Q213" s="19">
        <f>+'DATOS GENERALES'!Q213/'DATOS GENERALES'!T213</f>
        <v>1.1720430107526882</v>
      </c>
      <c r="R213" s="19">
        <f>+'DATOS GENERALES'!R213/'DATOS GENERALES'!T213</f>
        <v>0</v>
      </c>
      <c r="S213" s="19">
        <f>+'DATOS GENERALES'!S213/'DATOS GENERALES'!T213</f>
        <v>0</v>
      </c>
      <c r="T213" s="19" t="e">
        <f>+'DATOS GENERALES'!#REF!/'DATOS GENERALES'!T213</f>
        <v>#REF!</v>
      </c>
      <c r="U213" s="19" t="e">
        <f>+'DATOS GENERALES'!#REF!/'DATOS GENERALES'!T213</f>
        <v>#REF!</v>
      </c>
    </row>
    <row r="214" spans="1:21" s="1" customFormat="1">
      <c r="A214" s="12">
        <f>+'DATOS GENERALES'!A214</f>
        <v>209</v>
      </c>
      <c r="B214" s="12" t="str">
        <f>+'DATOS GENERALES'!B214</f>
        <v>JERINGAS DESECHABLES X 5 CC CON AGUJA</v>
      </c>
      <c r="C214" s="12" t="str">
        <f>+'DATOS GENERALES'!C214</f>
        <v>UND</v>
      </c>
      <c r="D214" s="12">
        <f>+'DATOS GENERALES'!D214</f>
        <v>32000</v>
      </c>
      <c r="E214" s="19">
        <f>+'DATOS GENERALES'!E214/'DATOS GENERALES'!T214</f>
        <v>1.3017241379310345</v>
      </c>
      <c r="F214" s="19">
        <f>+'DATOS GENERALES'!F214/'DATOS GENERALES'!T214</f>
        <v>0</v>
      </c>
      <c r="G214" s="19">
        <f>+'DATOS GENERALES'!G214/'DATOS GENERALES'!T214</f>
        <v>0</v>
      </c>
      <c r="H214" s="19">
        <f>+'DATOS GENERALES'!H214/'DATOS GENERALES'!T214</f>
        <v>1.1379310344827587</v>
      </c>
      <c r="I214" s="19">
        <f>+'DATOS GENERALES'!I214/'DATOS GENERALES'!T214</f>
        <v>0</v>
      </c>
      <c r="J214" s="19">
        <f>+'DATOS GENERALES'!J214/'DATOS GENERALES'!T214</f>
        <v>1.008</v>
      </c>
      <c r="K214" s="19">
        <f>+'DATOS GENERALES'!K214/'DATOS GENERALES'!T214</f>
        <v>0</v>
      </c>
      <c r="L214" s="19">
        <f>+'DATOS GENERALES'!L214/'DATOS GENERALES'!T214</f>
        <v>1.0388001077586206</v>
      </c>
      <c r="M214" s="19">
        <f>+'DATOS GENERALES'!M214/'DATOS GENERALES'!T214</f>
        <v>1.2</v>
      </c>
      <c r="N214" s="19">
        <f>+'DATOS GENERALES'!N214/'DATOS GENERALES'!T214</f>
        <v>1.0900000000000001</v>
      </c>
      <c r="O214" s="19">
        <f>+'DATOS GENERALES'!O214/'DATOS GENERALES'!T214</f>
        <v>1.1892</v>
      </c>
      <c r="P214" s="19">
        <f>+'DATOS GENERALES'!P214/'DATOS GENERALES'!T214</f>
        <v>1</v>
      </c>
      <c r="Q214" s="19">
        <f>+'DATOS GENERALES'!Q214/'DATOS GENERALES'!T214</f>
        <v>1.1400000000000001</v>
      </c>
      <c r="R214" s="19">
        <f>+'DATOS GENERALES'!R214/'DATOS GENERALES'!T214</f>
        <v>0</v>
      </c>
      <c r="S214" s="19">
        <f>+'DATOS GENERALES'!S214/'DATOS GENERALES'!T214</f>
        <v>0</v>
      </c>
      <c r="T214" s="19" t="e">
        <f>+'DATOS GENERALES'!#REF!/'DATOS GENERALES'!T214</f>
        <v>#REF!</v>
      </c>
      <c r="U214" s="19" t="e">
        <f>+'DATOS GENERALES'!#REF!/'DATOS GENERALES'!T214</f>
        <v>#REF!</v>
      </c>
    </row>
    <row r="215" spans="1:21" s="1" customFormat="1">
      <c r="A215" s="12">
        <f>+'DATOS GENERALES'!A215</f>
        <v>210</v>
      </c>
      <c r="B215" s="12" t="str">
        <f>+'DATOS GENERALES'!B215</f>
        <v>JERINGAS DESECHABLES X 50 C</v>
      </c>
      <c r="C215" s="12" t="str">
        <f>+'DATOS GENERALES'!C215</f>
        <v>UND</v>
      </c>
      <c r="D215" s="12">
        <f>+'DATOS GENERALES'!D215</f>
        <v>200</v>
      </c>
      <c r="E215" s="19">
        <f>+'DATOS GENERALES'!E215/'DATOS GENERALES'!T215</f>
        <v>4.0155440414507773</v>
      </c>
      <c r="F215" s="19">
        <f>+'DATOS GENERALES'!F215/'DATOS GENERALES'!T215</f>
        <v>0</v>
      </c>
      <c r="G215" s="19">
        <f>+'DATOS GENERALES'!G215/'DATOS GENERALES'!T215</f>
        <v>0</v>
      </c>
      <c r="H215" s="19">
        <f>+'DATOS GENERALES'!H215/'DATOS GENERALES'!T215</f>
        <v>3.0775415401107735</v>
      </c>
      <c r="I215" s="19">
        <f>+'DATOS GENERALES'!I215/'DATOS GENERALES'!T215</f>
        <v>0</v>
      </c>
      <c r="J215" s="19">
        <f>+'DATOS GENERALES'!J215/'DATOS GENERALES'!T215</f>
        <v>0</v>
      </c>
      <c r="K215" s="19">
        <f>+'DATOS GENERALES'!K215/'DATOS GENERALES'!T215</f>
        <v>0</v>
      </c>
      <c r="L215" s="19">
        <f>+'DATOS GENERALES'!L215/'DATOS GENERALES'!T215</f>
        <v>3.295336787564767</v>
      </c>
      <c r="M215" s="19">
        <f>+'DATOS GENERALES'!M215/'DATOS GENERALES'!T215</f>
        <v>0</v>
      </c>
      <c r="N215" s="19">
        <f>+'DATOS GENERALES'!N215/'DATOS GENERALES'!T215</f>
        <v>1</v>
      </c>
      <c r="O215" s="19">
        <f>+'DATOS GENERALES'!O215/'DATOS GENERALES'!T215</f>
        <v>3.5772020725388605</v>
      </c>
      <c r="P215" s="19">
        <f>+'DATOS GENERALES'!P215/'DATOS GENERALES'!T215</f>
        <v>2.2746113989637307</v>
      </c>
      <c r="Q215" s="19">
        <f>+'DATOS GENERALES'!Q215/'DATOS GENERALES'!T215</f>
        <v>2.7202072538860103</v>
      </c>
      <c r="R215" s="19">
        <f>+'DATOS GENERALES'!R215/'DATOS GENERALES'!T215</f>
        <v>0</v>
      </c>
      <c r="S215" s="19">
        <f>+'DATOS GENERALES'!S215/'DATOS GENERALES'!T215</f>
        <v>0</v>
      </c>
      <c r="T215" s="19" t="e">
        <f>+'DATOS GENERALES'!#REF!/'DATOS GENERALES'!T215</f>
        <v>#REF!</v>
      </c>
      <c r="U215" s="19" t="e">
        <f>+'DATOS GENERALES'!#REF!/'DATOS GENERALES'!T215</f>
        <v>#REF!</v>
      </c>
    </row>
    <row r="216" spans="1:21" s="1" customFormat="1">
      <c r="A216" s="12">
        <f>+'DATOS GENERALES'!A216</f>
        <v>211</v>
      </c>
      <c r="B216" s="12" t="str">
        <f>+'DATOS GENERALES'!B216</f>
        <v xml:space="preserve">KAVO UNISPRAY LUBRICANTE PARA INSTRUMENTAL DE ALTA Y BAJA ROTACION </v>
      </c>
      <c r="C216" s="12" t="str">
        <f>+'DATOS GENERALES'!C216</f>
        <v>FCO X 200 ML</v>
      </c>
      <c r="D216" s="12">
        <f>+'DATOS GENERALES'!D216</f>
        <v>4</v>
      </c>
      <c r="E216" s="19">
        <f>+'DATOS GENERALES'!E216/'DATOS GENERALES'!T216</f>
        <v>0</v>
      </c>
      <c r="F216" s="19">
        <f>+'DATOS GENERALES'!F216/'DATOS GENERALES'!T216</f>
        <v>0</v>
      </c>
      <c r="G216" s="19">
        <f>+'DATOS GENERALES'!G216/'DATOS GENERALES'!T216</f>
        <v>0</v>
      </c>
      <c r="H216" s="19">
        <f>+'DATOS GENERALES'!H216/'DATOS GENERALES'!T216</f>
        <v>1.2544548755013967</v>
      </c>
      <c r="I216" s="19">
        <f>+'DATOS GENERALES'!I216/'DATOS GENERALES'!T216</f>
        <v>0</v>
      </c>
      <c r="J216" s="19">
        <f>+'DATOS GENERALES'!J216/'DATOS GENERALES'!T216</f>
        <v>0</v>
      </c>
      <c r="K216" s="19">
        <f>+'DATOS GENERALES'!K216/'DATOS GENERALES'!T216</f>
        <v>0</v>
      </c>
      <c r="L216" s="19">
        <f>+'DATOS GENERALES'!L216/'DATOS GENERALES'!T216</f>
        <v>0</v>
      </c>
      <c r="M216" s="19">
        <f>+'DATOS GENERALES'!M216/'DATOS GENERALES'!T216</f>
        <v>0</v>
      </c>
      <c r="N216" s="19">
        <f>+'DATOS GENERALES'!N216/'DATOS GENERALES'!T216</f>
        <v>0</v>
      </c>
      <c r="O216" s="19">
        <f>+'DATOS GENERALES'!O216/'DATOS GENERALES'!T216</f>
        <v>0</v>
      </c>
      <c r="P216" s="19">
        <f>+'DATOS GENERALES'!P216/'DATOS GENERALES'!T216</f>
        <v>1</v>
      </c>
      <c r="Q216" s="19">
        <f>+'DATOS GENERALES'!Q216/'DATOS GENERALES'!T216</f>
        <v>0</v>
      </c>
      <c r="R216" s="19">
        <f>+'DATOS GENERALES'!R216/'DATOS GENERALES'!T216</f>
        <v>0</v>
      </c>
      <c r="S216" s="19">
        <f>+'DATOS GENERALES'!S216/'DATOS GENERALES'!T216</f>
        <v>0</v>
      </c>
      <c r="T216" s="19" t="e">
        <f>+'DATOS GENERALES'!#REF!/'DATOS GENERALES'!T216</f>
        <v>#REF!</v>
      </c>
      <c r="U216" s="19" t="e">
        <f>+'DATOS GENERALES'!#REF!/'DATOS GENERALES'!T216</f>
        <v>#REF!</v>
      </c>
    </row>
    <row r="217" spans="1:21" s="1" customFormat="1">
      <c r="A217" s="12">
        <f>+'DATOS GENERALES'!A217</f>
        <v>212</v>
      </c>
      <c r="B217" s="12" t="str">
        <f>+'DATOS GENERALES'!B217</f>
        <v>KIT CATETER PARA ANESTESIA EPIDURAL CONTINUA CON AGUJA TUOHY Cal. 16</v>
      </c>
      <c r="C217" s="12" t="str">
        <f>+'DATOS GENERALES'!C217</f>
        <v>UND</v>
      </c>
      <c r="D217" s="12">
        <f>+'DATOS GENERALES'!D217</f>
        <v>10</v>
      </c>
      <c r="E217" s="19">
        <f>+'DATOS GENERALES'!E217/'DATOS GENERALES'!T217</f>
        <v>0</v>
      </c>
      <c r="F217" s="19">
        <f>+'DATOS GENERALES'!F217/'DATOS GENERALES'!T217</f>
        <v>0</v>
      </c>
      <c r="G217" s="19">
        <f>+'DATOS GENERALES'!G217/'DATOS GENERALES'!T217</f>
        <v>0</v>
      </c>
      <c r="H217" s="19">
        <f>+'DATOS GENERALES'!H217/'DATOS GENERALES'!T217</f>
        <v>0</v>
      </c>
      <c r="I217" s="19">
        <f>+'DATOS GENERALES'!I217/'DATOS GENERALES'!T217</f>
        <v>0</v>
      </c>
      <c r="J217" s="19">
        <f>+'DATOS GENERALES'!J217/'DATOS GENERALES'!T217</f>
        <v>1.0499310790437215</v>
      </c>
      <c r="K217" s="19">
        <f>+'DATOS GENERALES'!K217/'DATOS GENERALES'!T217</f>
        <v>0</v>
      </c>
      <c r="L217" s="19">
        <f>+'DATOS GENERALES'!L217/'DATOS GENERALES'!T217</f>
        <v>0</v>
      </c>
      <c r="M217" s="19">
        <f>+'DATOS GENERALES'!M217/'DATOS GENERALES'!T217</f>
        <v>0</v>
      </c>
      <c r="N217" s="19">
        <f>+'DATOS GENERALES'!N217/'DATOS GENERALES'!T217</f>
        <v>1.2016655897767248</v>
      </c>
      <c r="O217" s="19">
        <f>+'DATOS GENERALES'!O217/'DATOS GENERALES'!T217</f>
        <v>1</v>
      </c>
      <c r="P217" s="19">
        <f>+'DATOS GENERALES'!P217/'DATOS GENERALES'!T217</f>
        <v>1.511522722377773</v>
      </c>
      <c r="Q217" s="19">
        <f>+'DATOS GENERALES'!Q217/'DATOS GENERALES'!T217</f>
        <v>0</v>
      </c>
      <c r="R217" s="19">
        <f>+'DATOS GENERALES'!R217/'DATOS GENERALES'!T217</f>
        <v>0</v>
      </c>
      <c r="S217" s="19">
        <f>+'DATOS GENERALES'!S217/'DATOS GENERALES'!T217</f>
        <v>0</v>
      </c>
      <c r="T217" s="19" t="e">
        <f>+'DATOS GENERALES'!#REF!/'DATOS GENERALES'!T217</f>
        <v>#REF!</v>
      </c>
      <c r="U217" s="19" t="e">
        <f>+'DATOS GENERALES'!#REF!/'DATOS GENERALES'!T217</f>
        <v>#REF!</v>
      </c>
    </row>
    <row r="218" spans="1:21" s="1" customFormat="1">
      <c r="A218" s="12">
        <f>+'DATOS GENERALES'!A218</f>
        <v>213</v>
      </c>
      <c r="B218" s="12" t="str">
        <f>+'DATOS GENERALES'!B218</f>
        <v>KIT CATETER PARA ANESTESIA EPIDURAL CONTINUA CON AGUJA TUOHY Cal. 17 X 3 1/2 (No 19 X 36")</v>
      </c>
      <c r="C218" s="12" t="str">
        <f>+'DATOS GENERALES'!C218</f>
        <v>UND</v>
      </c>
      <c r="D218" s="12">
        <f>+'DATOS GENERALES'!D218</f>
        <v>10</v>
      </c>
      <c r="E218" s="19">
        <f>+'DATOS GENERALES'!E218/'DATOS GENERALES'!T218</f>
        <v>0</v>
      </c>
      <c r="F218" s="19">
        <f>+'DATOS GENERALES'!F218/'DATOS GENERALES'!T218</f>
        <v>0</v>
      </c>
      <c r="G218" s="19">
        <f>+'DATOS GENERALES'!G218/'DATOS GENERALES'!T218</f>
        <v>0</v>
      </c>
      <c r="H218" s="19">
        <f>+'DATOS GENERALES'!H218/'DATOS GENERALES'!T218</f>
        <v>1</v>
      </c>
      <c r="I218" s="19">
        <f>+'DATOS GENERALES'!I218/'DATOS GENERALES'!T218</f>
        <v>0</v>
      </c>
      <c r="J218" s="19">
        <f>+'DATOS GENERALES'!J218/'DATOS GENERALES'!T218</f>
        <v>1.0340104071904224</v>
      </c>
      <c r="K218" s="19">
        <f>+'DATOS GENERALES'!K218/'DATOS GENERALES'!T218</f>
        <v>0</v>
      </c>
      <c r="L218" s="19">
        <f>+'DATOS GENERALES'!L218/'DATOS GENERALES'!T218</f>
        <v>0</v>
      </c>
      <c r="M218" s="19">
        <f>+'DATOS GENERALES'!M218/'DATOS GENERALES'!T218</f>
        <v>0</v>
      </c>
      <c r="N218" s="19">
        <f>+'DATOS GENERALES'!N218/'DATOS GENERALES'!T218</f>
        <v>0</v>
      </c>
      <c r="O218" s="19">
        <f>+'DATOS GENERALES'!O218/'DATOS GENERALES'!T218</f>
        <v>0</v>
      </c>
      <c r="P218" s="19">
        <f>+'DATOS GENERALES'!P218/'DATOS GENERALES'!T218</f>
        <v>1.3675936101306356</v>
      </c>
      <c r="Q218" s="19">
        <f>+'DATOS GENERALES'!Q218/'DATOS GENERALES'!T218</f>
        <v>0</v>
      </c>
      <c r="R218" s="19">
        <f>+'DATOS GENERALES'!R218/'DATOS GENERALES'!T218</f>
        <v>0</v>
      </c>
      <c r="S218" s="19">
        <f>+'DATOS GENERALES'!S218/'DATOS GENERALES'!T218</f>
        <v>1.3718569193260799</v>
      </c>
      <c r="T218" s="19" t="e">
        <f>+'DATOS GENERALES'!#REF!/'DATOS GENERALES'!T218</f>
        <v>#REF!</v>
      </c>
      <c r="U218" s="19" t="e">
        <f>+'DATOS GENERALES'!#REF!/'DATOS GENERALES'!T218</f>
        <v>#REF!</v>
      </c>
    </row>
    <row r="219" spans="1:21" s="1" customFormat="1">
      <c r="A219" s="12">
        <f>+'DATOS GENERALES'!A219</f>
        <v>214</v>
      </c>
      <c r="B219" s="12" t="str">
        <f>+'DATOS GENERALES'!B219</f>
        <v>KIT CATETER PARA ANESTESIA EPIDURAL CONTINUA CON AGUJA TUOHY Cal. 18</v>
      </c>
      <c r="C219" s="12" t="str">
        <f>+'DATOS GENERALES'!C219</f>
        <v>UND</v>
      </c>
      <c r="D219" s="12">
        <f>+'DATOS GENERALES'!D219</f>
        <v>10</v>
      </c>
      <c r="E219" s="19">
        <f>+'DATOS GENERALES'!E219/'DATOS GENERALES'!T219</f>
        <v>0</v>
      </c>
      <c r="F219" s="19">
        <f>+'DATOS GENERALES'!F219/'DATOS GENERALES'!T219</f>
        <v>0</v>
      </c>
      <c r="G219" s="19">
        <f>+'DATOS GENERALES'!G219/'DATOS GENERALES'!T219</f>
        <v>0</v>
      </c>
      <c r="H219" s="19">
        <f>+'DATOS GENERALES'!H219/'DATOS GENERALES'!T219</f>
        <v>1</v>
      </c>
      <c r="I219" s="19">
        <f>+'DATOS GENERALES'!I219/'DATOS GENERALES'!T219</f>
        <v>0</v>
      </c>
      <c r="J219" s="19">
        <f>+'DATOS GENERALES'!J219/'DATOS GENERALES'!T219</f>
        <v>1.2635912486659551</v>
      </c>
      <c r="K219" s="19">
        <f>+'DATOS GENERALES'!K219/'DATOS GENERALES'!T219</f>
        <v>0</v>
      </c>
      <c r="L219" s="19">
        <f>+'DATOS GENERALES'!L219/'DATOS GENERALES'!T219</f>
        <v>0</v>
      </c>
      <c r="M219" s="19">
        <f>+'DATOS GENERALES'!M219/'DATOS GENERALES'!T219</f>
        <v>0</v>
      </c>
      <c r="N219" s="19">
        <f>+'DATOS GENERALES'!N219/'DATOS GENERALES'!T219</f>
        <v>1.5308164354322304</v>
      </c>
      <c r="O219" s="19">
        <f>+'DATOS GENERALES'!O219/'DATOS GENERALES'!T219</f>
        <v>0</v>
      </c>
      <c r="P219" s="19">
        <f>+'DATOS GENERALES'!P219/'DATOS GENERALES'!T219</f>
        <v>0</v>
      </c>
      <c r="Q219" s="19">
        <f>+'DATOS GENERALES'!Q219/'DATOS GENERALES'!T219</f>
        <v>0</v>
      </c>
      <c r="R219" s="19">
        <f>+'DATOS GENERALES'!R219/'DATOS GENERALES'!T219</f>
        <v>0</v>
      </c>
      <c r="S219" s="19">
        <f>+'DATOS GENERALES'!S219/'DATOS GENERALES'!T219</f>
        <v>1.676449662041978</v>
      </c>
      <c r="T219" s="19" t="e">
        <f>+'DATOS GENERALES'!#REF!/'DATOS GENERALES'!T219</f>
        <v>#REF!</v>
      </c>
      <c r="U219" s="19" t="e">
        <f>+'DATOS GENERALES'!#REF!/'DATOS GENERALES'!T219</f>
        <v>#REF!</v>
      </c>
    </row>
    <row r="220" spans="1:21" s="1" customFormat="1">
      <c r="A220" s="12">
        <f>+'DATOS GENERALES'!A220</f>
        <v>215</v>
      </c>
      <c r="B220" s="12" t="str">
        <f>+'DATOS GENERALES'!B220</f>
        <v xml:space="preserve">KIT CEPILLO ESPATULA LAMINA  CITOLOGIA </v>
      </c>
      <c r="C220" s="12" t="str">
        <f>+'DATOS GENERALES'!C220</f>
        <v>KIT</v>
      </c>
      <c r="D220" s="12">
        <f>+'DATOS GENERALES'!D220</f>
        <v>120</v>
      </c>
      <c r="E220" s="19">
        <f>+'DATOS GENERALES'!E220/'DATOS GENERALES'!T220</f>
        <v>0</v>
      </c>
      <c r="F220" s="19">
        <f>+'DATOS GENERALES'!F220/'DATOS GENERALES'!T220</f>
        <v>0</v>
      </c>
      <c r="G220" s="19">
        <f>+'DATOS GENERALES'!G220/'DATOS GENERALES'!T220</f>
        <v>0</v>
      </c>
      <c r="H220" s="19">
        <f>+'DATOS GENERALES'!H220/'DATOS GENERALES'!T220</f>
        <v>2.439947690825246</v>
      </c>
      <c r="I220" s="19">
        <f>+'DATOS GENERALES'!I220/'DATOS GENERALES'!T220</f>
        <v>0</v>
      </c>
      <c r="J220" s="19">
        <f>+'DATOS GENERALES'!J220/'DATOS GENERALES'!T220</f>
        <v>1.9682634730538924</v>
      </c>
      <c r="K220" s="19">
        <f>+'DATOS GENERALES'!K220/'DATOS GENERALES'!T220</f>
        <v>0</v>
      </c>
      <c r="L220" s="19">
        <f>+'DATOS GENERALES'!L220/'DATOS GENERALES'!T220</f>
        <v>0</v>
      </c>
      <c r="M220" s="19">
        <f>+'DATOS GENERALES'!M220/'DATOS GENERALES'!T220</f>
        <v>0</v>
      </c>
      <c r="N220" s="19">
        <f>+'DATOS GENERALES'!N220/'DATOS GENERALES'!T220</f>
        <v>1</v>
      </c>
      <c r="O220" s="19">
        <f>+'DATOS GENERALES'!O220/'DATOS GENERALES'!T220</f>
        <v>0</v>
      </c>
      <c r="P220" s="19">
        <f>+'DATOS GENERALES'!P220/'DATOS GENERALES'!T220</f>
        <v>2.1816367265469063</v>
      </c>
      <c r="Q220" s="19">
        <f>+'DATOS GENERALES'!Q220/'DATOS GENERALES'!T220</f>
        <v>3.0319361277445109</v>
      </c>
      <c r="R220" s="19">
        <f>+'DATOS GENERALES'!R220/'DATOS GENERALES'!T220</f>
        <v>0</v>
      </c>
      <c r="S220" s="19">
        <f>+'DATOS GENERALES'!S220/'DATOS GENERALES'!T220</f>
        <v>0</v>
      </c>
      <c r="T220" s="19" t="e">
        <f>+'DATOS GENERALES'!#REF!/'DATOS GENERALES'!T220</f>
        <v>#REF!</v>
      </c>
      <c r="U220" s="19" t="e">
        <f>+'DATOS GENERALES'!#REF!/'DATOS GENERALES'!T220</f>
        <v>#REF!</v>
      </c>
    </row>
    <row r="221" spans="1:21" s="1" customFormat="1">
      <c r="A221" s="12">
        <f>+'DATOS GENERALES'!A221</f>
        <v>216</v>
      </c>
      <c r="B221" s="12" t="str">
        <f>+'DATOS GENERALES'!B221</f>
        <v>KIT DE ROPA QUIRÚRGICA ESTÉRIL</v>
      </c>
      <c r="C221" s="12" t="str">
        <f>+'DATOS GENERALES'!C221</f>
        <v>PTE</v>
      </c>
      <c r="D221" s="12">
        <f>+'DATOS GENERALES'!D221</f>
        <v>12</v>
      </c>
      <c r="E221" s="19">
        <f>+'DATOS GENERALES'!E221/'DATOS GENERALES'!T221</f>
        <v>1.2668103448275863</v>
      </c>
      <c r="F221" s="19">
        <f>+'DATOS GENERALES'!F221/'DATOS GENERALES'!T221</f>
        <v>0</v>
      </c>
      <c r="G221" s="19">
        <f>+'DATOS GENERALES'!G221/'DATOS GENERALES'!T221</f>
        <v>16.05125</v>
      </c>
      <c r="H221" s="19">
        <f>+'DATOS GENERALES'!H221/'DATOS GENERALES'!T221</f>
        <v>1.2400862068965517</v>
      </c>
      <c r="I221" s="19">
        <f>+'DATOS GENERALES'!I221/'DATOS GENERALES'!T221</f>
        <v>0</v>
      </c>
      <c r="J221" s="19">
        <f>+'DATOS GENERALES'!J221/'DATOS GENERALES'!T221</f>
        <v>14.876999999999999</v>
      </c>
      <c r="K221" s="19">
        <f>+'DATOS GENERALES'!K221/'DATOS GENERALES'!T221</f>
        <v>0</v>
      </c>
      <c r="L221" s="19">
        <f>+'DATOS GENERALES'!L221/'DATOS GENERALES'!T221</f>
        <v>0</v>
      </c>
      <c r="M221" s="19">
        <f>+'DATOS GENERALES'!M221/'DATOS GENERALES'!T221</f>
        <v>0</v>
      </c>
      <c r="N221" s="19">
        <f>+'DATOS GENERALES'!N221/'DATOS GENERALES'!T221</f>
        <v>1</v>
      </c>
      <c r="O221" s="19">
        <f>+'DATOS GENERALES'!O221/'DATOS GENERALES'!T221</f>
        <v>1.4284482758620689</v>
      </c>
      <c r="P221" s="19">
        <f>+'DATOS GENERALES'!P221/'DATOS GENERALES'!T221</f>
        <v>4.7857500000000002</v>
      </c>
      <c r="Q221" s="19">
        <f>+'DATOS GENERALES'!Q221/'DATOS GENERALES'!T221</f>
        <v>0</v>
      </c>
      <c r="R221" s="19">
        <f>+'DATOS GENERALES'!R221/'DATOS GENERALES'!T221</f>
        <v>0</v>
      </c>
      <c r="S221" s="19">
        <f>+'DATOS GENERALES'!S221/'DATOS GENERALES'!T221</f>
        <v>0</v>
      </c>
      <c r="T221" s="19" t="e">
        <f>+'DATOS GENERALES'!#REF!/'DATOS GENERALES'!T221</f>
        <v>#REF!</v>
      </c>
      <c r="U221" s="19" t="e">
        <f>+'DATOS GENERALES'!#REF!/'DATOS GENERALES'!T221</f>
        <v>#REF!</v>
      </c>
    </row>
    <row r="222" spans="1:21" s="1" customFormat="1">
      <c r="A222" s="12">
        <f>+'DATOS GENERALES'!A222</f>
        <v>217</v>
      </c>
      <c r="B222" s="12" t="str">
        <f>+'DATOS GENERALES'!B222</f>
        <v>KIT IMPLANTE SUBDÉRMICO LEVONORGESTREL MICRONIZADO 75 mg</v>
      </c>
      <c r="C222" s="12" t="str">
        <f>+'DATOS GENERALES'!C222</f>
        <v>KIT</v>
      </c>
      <c r="D222" s="12">
        <f>+'DATOS GENERALES'!D222</f>
        <v>20</v>
      </c>
      <c r="E222" s="19">
        <f>+'DATOS GENERALES'!E222/'DATOS GENERALES'!T222</f>
        <v>0</v>
      </c>
      <c r="F222" s="19">
        <f>+'DATOS GENERALES'!F222/'DATOS GENERALES'!T222</f>
        <v>0</v>
      </c>
      <c r="G222" s="19">
        <f>+'DATOS GENERALES'!G222/'DATOS GENERALES'!T222</f>
        <v>0</v>
      </c>
      <c r="H222" s="19">
        <f>+'DATOS GENERALES'!H222/'DATOS GENERALES'!T222</f>
        <v>1.7242451572953545</v>
      </c>
      <c r="I222" s="19">
        <f>+'DATOS GENERALES'!I222/'DATOS GENERALES'!T222</f>
        <v>0</v>
      </c>
      <c r="J222" s="19">
        <f>+'DATOS GENERALES'!J222/'DATOS GENERALES'!T222</f>
        <v>1.7297578311144612</v>
      </c>
      <c r="K222" s="19">
        <f>+'DATOS GENERALES'!K222/'DATOS GENERALES'!T222</f>
        <v>0</v>
      </c>
      <c r="L222" s="19">
        <f>+'DATOS GENERALES'!L222/'DATOS GENERALES'!T222</f>
        <v>0</v>
      </c>
      <c r="M222" s="19">
        <f>+'DATOS GENERALES'!M222/'DATOS GENERALES'!T222</f>
        <v>0</v>
      </c>
      <c r="N222" s="19">
        <f>+'DATOS GENERALES'!N222/'DATOS GENERALES'!T222</f>
        <v>0</v>
      </c>
      <c r="O222" s="19">
        <f>+'DATOS GENERALES'!O222/'DATOS GENERALES'!T222</f>
        <v>1</v>
      </c>
      <c r="P222" s="19">
        <f>+'DATOS GENERALES'!P222/'DATOS GENERALES'!T222</f>
        <v>1.760106075087162</v>
      </c>
      <c r="Q222" s="19">
        <f>+'DATOS GENERALES'!Q222/'DATOS GENERALES'!T222</f>
        <v>0</v>
      </c>
      <c r="R222" s="19">
        <f>+'DATOS GENERALES'!R222/'DATOS GENERALES'!T222</f>
        <v>0</v>
      </c>
      <c r="S222" s="19">
        <f>+'DATOS GENERALES'!S222/'DATOS GENERALES'!T222</f>
        <v>0</v>
      </c>
      <c r="T222" s="19" t="e">
        <f>+'DATOS GENERALES'!#REF!/'DATOS GENERALES'!T222</f>
        <v>#REF!</v>
      </c>
      <c r="U222" s="19" t="e">
        <f>+'DATOS GENERALES'!#REF!/'DATOS GENERALES'!T222</f>
        <v>#REF!</v>
      </c>
    </row>
    <row r="223" spans="1:21" s="1" customFormat="1">
      <c r="A223" s="12">
        <f>+'DATOS GENERALES'!A223</f>
        <v>218</v>
      </c>
      <c r="B223" s="12" t="str">
        <f>+'DATOS GENERALES'!B223</f>
        <v xml:space="preserve">KIT PARA DRENAJE PLEURAL DE DOS CAMARAS </v>
      </c>
      <c r="C223" s="12" t="str">
        <f>+'DATOS GENERALES'!C223</f>
        <v>UND</v>
      </c>
      <c r="D223" s="12">
        <f>+'DATOS GENERALES'!D223</f>
        <v>20</v>
      </c>
      <c r="E223" s="19">
        <f>+'DATOS GENERALES'!E223/'DATOS GENERALES'!T223</f>
        <v>0</v>
      </c>
      <c r="F223" s="19">
        <f>+'DATOS GENERALES'!F223/'DATOS GENERALES'!T223</f>
        <v>0</v>
      </c>
      <c r="G223" s="19">
        <f>+'DATOS GENERALES'!G223/'DATOS GENERALES'!T223</f>
        <v>0</v>
      </c>
      <c r="H223" s="19">
        <f>+'DATOS GENERALES'!H223/'DATOS GENERALES'!T223</f>
        <v>1.1422567281554374</v>
      </c>
      <c r="I223" s="19">
        <f>+'DATOS GENERALES'!I223/'DATOS GENERALES'!T223</f>
        <v>0</v>
      </c>
      <c r="J223" s="19">
        <f>+'DATOS GENERALES'!J223/'DATOS GENERALES'!T223</f>
        <v>1</v>
      </c>
      <c r="K223" s="19">
        <f>+'DATOS GENERALES'!K223/'DATOS GENERALES'!T223</f>
        <v>0</v>
      </c>
      <c r="L223" s="19">
        <f>+'DATOS GENERALES'!L223/'DATOS GENERALES'!T223</f>
        <v>0</v>
      </c>
      <c r="M223" s="19">
        <f>+'DATOS GENERALES'!M223/'DATOS GENERALES'!T223</f>
        <v>0</v>
      </c>
      <c r="N223" s="19">
        <f>+'DATOS GENERALES'!N223/'DATOS GENERALES'!T223</f>
        <v>0</v>
      </c>
      <c r="O223" s="19">
        <f>+'DATOS GENERALES'!O223/'DATOS GENERALES'!T223</f>
        <v>0</v>
      </c>
      <c r="P223" s="19">
        <f>+'DATOS GENERALES'!P223/'DATOS GENERALES'!T223</f>
        <v>1.3117370326903595</v>
      </c>
      <c r="Q223" s="19">
        <f>+'DATOS GENERALES'!Q223/'DATOS GENERALES'!T223</f>
        <v>0</v>
      </c>
      <c r="R223" s="19">
        <f>+'DATOS GENERALES'!R223/'DATOS GENERALES'!T223</f>
        <v>0</v>
      </c>
      <c r="S223" s="19">
        <f>+'DATOS GENERALES'!S223/'DATOS GENERALES'!T223</f>
        <v>0</v>
      </c>
      <c r="T223" s="19" t="e">
        <f>+'DATOS GENERALES'!#REF!/'DATOS GENERALES'!T223</f>
        <v>#REF!</v>
      </c>
      <c r="U223" s="19" t="e">
        <f>+'DATOS GENERALES'!#REF!/'DATOS GENERALES'!T223</f>
        <v>#REF!</v>
      </c>
    </row>
    <row r="224" spans="1:21" s="1" customFormat="1">
      <c r="A224" s="12">
        <f>+'DATOS GENERALES'!A224</f>
        <v>219</v>
      </c>
      <c r="B224" s="12" t="str">
        <f>+'DATOS GENERALES'!B224</f>
        <v>KIT INCUBADORA SMART WELL CINTA INK DE IMPRESION Y ROLLO DE PAPEL PARA IMPRESORA SMART  WELL</v>
      </c>
      <c r="C224" s="12" t="str">
        <f>+'DATOS GENERALES'!C224</f>
        <v>KIT</v>
      </c>
      <c r="D224" s="12">
        <f>+'DATOS GENERALES'!D224</f>
        <v>2</v>
      </c>
      <c r="E224" s="19" t="e">
        <f>+'DATOS GENERALES'!E224/'DATOS GENERALES'!T224</f>
        <v>#DIV/0!</v>
      </c>
      <c r="F224" s="19" t="e">
        <f>+'DATOS GENERALES'!F224/'DATOS GENERALES'!T224</f>
        <v>#DIV/0!</v>
      </c>
      <c r="G224" s="19" t="e">
        <f>+'DATOS GENERALES'!G224/'DATOS GENERALES'!T224</f>
        <v>#DIV/0!</v>
      </c>
      <c r="H224" s="19" t="e">
        <f>+'DATOS GENERALES'!H224/'DATOS GENERALES'!T224</f>
        <v>#DIV/0!</v>
      </c>
      <c r="I224" s="19" t="e">
        <f>+'DATOS GENERALES'!I224/'DATOS GENERALES'!T224</f>
        <v>#DIV/0!</v>
      </c>
      <c r="J224" s="19" t="e">
        <f>+'DATOS GENERALES'!J224/'DATOS GENERALES'!T224</f>
        <v>#DIV/0!</v>
      </c>
      <c r="K224" s="19" t="e">
        <f>+'DATOS GENERALES'!K224/'DATOS GENERALES'!T224</f>
        <v>#DIV/0!</v>
      </c>
      <c r="L224" s="19" t="e">
        <f>+'DATOS GENERALES'!L224/'DATOS GENERALES'!T224</f>
        <v>#DIV/0!</v>
      </c>
      <c r="M224" s="19" t="e">
        <f>+'DATOS GENERALES'!M224/'DATOS GENERALES'!T224</f>
        <v>#DIV/0!</v>
      </c>
      <c r="N224" s="19" t="e">
        <f>+'DATOS GENERALES'!N224/'DATOS GENERALES'!T224</f>
        <v>#DIV/0!</v>
      </c>
      <c r="O224" s="19" t="e">
        <f>+'DATOS GENERALES'!O224/'DATOS GENERALES'!T224</f>
        <v>#DIV/0!</v>
      </c>
      <c r="P224" s="19" t="e">
        <f>+'DATOS GENERALES'!P224/'DATOS GENERALES'!T224</f>
        <v>#DIV/0!</v>
      </c>
      <c r="Q224" s="19" t="e">
        <f>+'DATOS GENERALES'!Q224/'DATOS GENERALES'!T224</f>
        <v>#DIV/0!</v>
      </c>
      <c r="R224" s="19" t="e">
        <f>+'DATOS GENERALES'!R224/'DATOS GENERALES'!T224</f>
        <v>#DIV/0!</v>
      </c>
      <c r="S224" s="19" t="e">
        <f>+'DATOS GENERALES'!S224/'DATOS GENERALES'!T224</f>
        <v>#DIV/0!</v>
      </c>
      <c r="T224" s="19" t="e">
        <f>+'DATOS GENERALES'!#REF!/'DATOS GENERALES'!T224</f>
        <v>#REF!</v>
      </c>
      <c r="U224" s="19" t="e">
        <f>+'DATOS GENERALES'!#REF!/'DATOS GENERALES'!T224</f>
        <v>#REF!</v>
      </c>
    </row>
    <row r="225" spans="1:21" s="1" customFormat="1">
      <c r="A225" s="12">
        <f>+'DATOS GENERALES'!A225</f>
        <v>220</v>
      </c>
      <c r="B225" s="12" t="str">
        <f>+'DATOS GENERALES'!B225</f>
        <v xml:space="preserve">LAMINA PORTA OBJETO </v>
      </c>
      <c r="C225" s="12" t="str">
        <f>+'DATOS GENERALES'!C225</f>
        <v>CJA X 100 UNIDADES</v>
      </c>
      <c r="D225" s="12">
        <f>+'DATOS GENERALES'!D225</f>
        <v>16</v>
      </c>
      <c r="E225" s="19">
        <f>+'DATOS GENERALES'!E225/'DATOS GENERALES'!T225</f>
        <v>36.5625</v>
      </c>
      <c r="F225" s="19">
        <f>+'DATOS GENERALES'!F225/'DATOS GENERALES'!T225</f>
        <v>0</v>
      </c>
      <c r="G225" s="19">
        <f>+'DATOS GENERALES'!G225/'DATOS GENERALES'!T225</f>
        <v>0</v>
      </c>
      <c r="H225" s="19">
        <f>+'DATOS GENERALES'!H225/'DATOS GENERALES'!T225</f>
        <v>59.8125</v>
      </c>
      <c r="I225" s="19">
        <f>+'DATOS GENERALES'!I225/'DATOS GENERALES'!T225</f>
        <v>0</v>
      </c>
      <c r="J225" s="19">
        <f>+'DATOS GENERALES'!J225/'DATOS GENERALES'!T225</f>
        <v>0</v>
      </c>
      <c r="K225" s="19">
        <f>+'DATOS GENERALES'!K225/'DATOS GENERALES'!T225</f>
        <v>0</v>
      </c>
      <c r="L225" s="19">
        <f>+'DATOS GENERALES'!L225/'DATOS GENERALES'!T225</f>
        <v>0</v>
      </c>
      <c r="M225" s="19">
        <f>+'DATOS GENERALES'!M225/'DATOS GENERALES'!T225</f>
        <v>0</v>
      </c>
      <c r="N225" s="19">
        <f>+'DATOS GENERALES'!N225/'DATOS GENERALES'!T225</f>
        <v>0</v>
      </c>
      <c r="O225" s="19">
        <f>+'DATOS GENERALES'!O225/'DATOS GENERALES'!T225</f>
        <v>1</v>
      </c>
      <c r="P225" s="19">
        <f>+'DATOS GENERALES'!P225/'DATOS GENERALES'!T225</f>
        <v>30.16</v>
      </c>
      <c r="Q225" s="19">
        <f>+'DATOS GENERALES'!Q225/'DATOS GENERALES'!T225</f>
        <v>0</v>
      </c>
      <c r="R225" s="19">
        <f>+'DATOS GENERALES'!R225/'DATOS GENERALES'!T225</f>
        <v>0</v>
      </c>
      <c r="S225" s="19">
        <f>+'DATOS GENERALES'!S225/'DATOS GENERALES'!T225</f>
        <v>0</v>
      </c>
      <c r="T225" s="19" t="e">
        <f>+'DATOS GENERALES'!#REF!/'DATOS GENERALES'!T225</f>
        <v>#REF!</v>
      </c>
      <c r="U225" s="19" t="e">
        <f>+'DATOS GENERALES'!#REF!/'DATOS GENERALES'!T225</f>
        <v>#REF!</v>
      </c>
    </row>
    <row r="226" spans="1:21" s="1" customFormat="1">
      <c r="A226" s="12">
        <f>+'DATOS GENERALES'!A226</f>
        <v>221</v>
      </c>
      <c r="B226" s="12" t="str">
        <f>+'DATOS GENERALES'!B226</f>
        <v>LAMINILLAS CUBRE OBJETOS 22 X 40</v>
      </c>
      <c r="C226" s="12" t="str">
        <f>+'DATOS GENERALES'!C226</f>
        <v>CJA X 100 UNIDADES</v>
      </c>
      <c r="D226" s="12">
        <f>+'DATOS GENERALES'!D226</f>
        <v>8</v>
      </c>
      <c r="E226" s="19">
        <f>+'DATOS GENERALES'!E226/'DATOS GENERALES'!T226</f>
        <v>91.678571428571431</v>
      </c>
      <c r="F226" s="19">
        <f>+'DATOS GENERALES'!F226/'DATOS GENERALES'!T226</f>
        <v>0</v>
      </c>
      <c r="G226" s="19">
        <f>+'DATOS GENERALES'!G226/'DATOS GENERALES'!T226</f>
        <v>0</v>
      </c>
      <c r="H226" s="19">
        <f>+'DATOS GENERALES'!H226/'DATOS GENERALES'!T226</f>
        <v>78.714285714285708</v>
      </c>
      <c r="I226" s="19">
        <f>+'DATOS GENERALES'!I226/'DATOS GENERALES'!T226</f>
        <v>0</v>
      </c>
      <c r="J226" s="19">
        <f>+'DATOS GENERALES'!J226/'DATOS GENERALES'!T226</f>
        <v>179.46857142857144</v>
      </c>
      <c r="K226" s="19">
        <f>+'DATOS GENERALES'!K226/'DATOS GENERALES'!T226</f>
        <v>0</v>
      </c>
      <c r="L226" s="19">
        <f>+'DATOS GENERALES'!L226/'DATOS GENERALES'!T226</f>
        <v>0</v>
      </c>
      <c r="M226" s="19">
        <f>+'DATOS GENERALES'!M226/'DATOS GENERALES'!T226</f>
        <v>0</v>
      </c>
      <c r="N226" s="19">
        <f>+'DATOS GENERALES'!N226/'DATOS GENERALES'!T226</f>
        <v>0</v>
      </c>
      <c r="O226" s="19">
        <f>+'DATOS GENERALES'!O226/'DATOS GENERALES'!T226</f>
        <v>1</v>
      </c>
      <c r="P226" s="19">
        <f>+'DATOS GENERALES'!P226/'DATOS GENERALES'!T226</f>
        <v>75.607142857142861</v>
      </c>
      <c r="Q226" s="19">
        <f>+'DATOS GENERALES'!Q226/'DATOS GENERALES'!T226</f>
        <v>0</v>
      </c>
      <c r="R226" s="19">
        <f>+'DATOS GENERALES'!R226/'DATOS GENERALES'!T226</f>
        <v>0</v>
      </c>
      <c r="S226" s="19">
        <f>+'DATOS GENERALES'!S226/'DATOS GENERALES'!T226</f>
        <v>0</v>
      </c>
      <c r="T226" s="19" t="e">
        <f>+'DATOS GENERALES'!#REF!/'DATOS GENERALES'!T226</f>
        <v>#REF!</v>
      </c>
      <c r="U226" s="19" t="e">
        <f>+'DATOS GENERALES'!#REF!/'DATOS GENERALES'!T226</f>
        <v>#REF!</v>
      </c>
    </row>
    <row r="227" spans="1:21" s="1" customFormat="1">
      <c r="A227" s="12">
        <f>+'DATOS GENERALES'!A227</f>
        <v>222</v>
      </c>
      <c r="B227" s="12" t="str">
        <f>+'DATOS GENERALES'!B227</f>
        <v>LAPIZ PARA ELECTROBISTURI VALLEYLAB-GOLDEN</v>
      </c>
      <c r="C227" s="12" t="str">
        <f>+'DATOS GENERALES'!C227</f>
        <v>UND</v>
      </c>
      <c r="D227" s="12">
        <f>+'DATOS GENERALES'!D227</f>
        <v>700</v>
      </c>
      <c r="E227" s="19">
        <f>+'DATOS GENERALES'!E227/'DATOS GENERALES'!T227</f>
        <v>2.9858704345507867</v>
      </c>
      <c r="F227" s="19">
        <f>+'DATOS GENERALES'!F227/'DATOS GENERALES'!T227</f>
        <v>0</v>
      </c>
      <c r="G227" s="19">
        <f>+'DATOS GENERALES'!G227/'DATOS GENERALES'!T227</f>
        <v>0</v>
      </c>
      <c r="H227" s="19">
        <f>+'DATOS GENERALES'!H227/'DATOS GENERALES'!T227</f>
        <v>3.3324446814182886</v>
      </c>
      <c r="I227" s="19">
        <f>+'DATOS GENERALES'!I227/'DATOS GENERALES'!T227</f>
        <v>0</v>
      </c>
      <c r="J227" s="19">
        <f>+'DATOS GENERALES'!J227/'DATOS GENERALES'!T227</f>
        <v>1.0749133564382833</v>
      </c>
      <c r="K227" s="19">
        <f>+'DATOS GENERALES'!K227/'DATOS GENERALES'!T227</f>
        <v>0</v>
      </c>
      <c r="L227" s="19">
        <f>+'DATOS GENERALES'!L227/'DATOS GENERALES'!T227</f>
        <v>0</v>
      </c>
      <c r="M227" s="19">
        <f>+'DATOS GENERALES'!M227/'DATOS GENERALES'!T227</f>
        <v>3.9581444948013864</v>
      </c>
      <c r="N227" s="19">
        <f>+'DATOS GENERALES'!N227/'DATOS GENERALES'!T227</f>
        <v>1</v>
      </c>
      <c r="O227" s="19">
        <f>+'DATOS GENERALES'!O227/'DATOS GENERALES'!T227</f>
        <v>4.3503065849106912</v>
      </c>
      <c r="P227" s="19">
        <f>+'DATOS GENERALES'!P227/'DATOS GENERALES'!T227</f>
        <v>1.3782991202346042</v>
      </c>
      <c r="Q227" s="19">
        <f>+'DATOS GENERALES'!Q227/'DATOS GENERALES'!T227</f>
        <v>1.5830445214609439</v>
      </c>
      <c r="R227" s="19">
        <f>+'DATOS GENERALES'!R227/'DATOS GENERALES'!T227</f>
        <v>0</v>
      </c>
      <c r="S227" s="19">
        <f>+'DATOS GENERALES'!S227/'DATOS GENERALES'!T227</f>
        <v>1.393761663556385</v>
      </c>
      <c r="T227" s="19" t="e">
        <f>+'DATOS GENERALES'!#REF!/'DATOS GENERALES'!T227</f>
        <v>#REF!</v>
      </c>
      <c r="U227" s="19" t="e">
        <f>+'DATOS GENERALES'!#REF!/'DATOS GENERALES'!T227</f>
        <v>#REF!</v>
      </c>
    </row>
    <row r="228" spans="1:21" s="1" customFormat="1">
      <c r="A228" s="12">
        <f>+'DATOS GENERALES'!A228</f>
        <v>223</v>
      </c>
      <c r="B228" s="12" t="str">
        <f>+'DATOS GENERALES'!B228</f>
        <v xml:space="preserve">LIGACLIP LT 300 CARTUCHO </v>
      </c>
      <c r="C228" s="12" t="str">
        <f>+'DATOS GENERALES'!C228</f>
        <v>UND</v>
      </c>
      <c r="D228" s="12">
        <f>+'DATOS GENERALES'!D228</f>
        <v>4</v>
      </c>
      <c r="E228" s="19">
        <f>+'DATOS GENERALES'!E228/'DATOS GENERALES'!T228</f>
        <v>0</v>
      </c>
      <c r="F228" s="19">
        <f>+'DATOS GENERALES'!F228/'DATOS GENERALES'!T228</f>
        <v>1</v>
      </c>
      <c r="G228" s="19">
        <f>+'DATOS GENERALES'!G228/'DATOS GENERALES'!T228</f>
        <v>0</v>
      </c>
      <c r="H228" s="19">
        <f>+'DATOS GENERALES'!H228/'DATOS GENERALES'!T228</f>
        <v>1.1141916187787748</v>
      </c>
      <c r="I228" s="19">
        <f>+'DATOS GENERALES'!I228/'DATOS GENERALES'!T228</f>
        <v>1.0104513223779279</v>
      </c>
      <c r="J228" s="19">
        <f>+'DATOS GENERALES'!J228/'DATOS GENERALES'!T228</f>
        <v>1.0840684746446212</v>
      </c>
      <c r="K228" s="19">
        <f>+'DATOS GENERALES'!K228/'DATOS GENERALES'!T228</f>
        <v>0</v>
      </c>
      <c r="L228" s="19">
        <f>+'DATOS GENERALES'!L228/'DATOS GENERALES'!T228</f>
        <v>0</v>
      </c>
      <c r="M228" s="19">
        <f>+'DATOS GENERALES'!M228/'DATOS GENERALES'!T228</f>
        <v>0</v>
      </c>
      <c r="N228" s="19">
        <f>+'DATOS GENERALES'!N228/'DATOS GENERALES'!T228</f>
        <v>0</v>
      </c>
      <c r="O228" s="19">
        <f>+'DATOS GENERALES'!O228/'DATOS GENERALES'!T228</f>
        <v>1.256763039882306</v>
      </c>
      <c r="P228" s="19">
        <f>+'DATOS GENERALES'!P228/'DATOS GENERALES'!T228</f>
        <v>1.0554101555936419</v>
      </c>
      <c r="Q228" s="19">
        <f>+'DATOS GENERALES'!Q228/'DATOS GENERALES'!T228</f>
        <v>0</v>
      </c>
      <c r="R228" s="19">
        <f>+'DATOS GENERALES'!R228/'DATOS GENERALES'!T228</f>
        <v>27.892596699936149</v>
      </c>
      <c r="S228" s="19">
        <f>+'DATOS GENERALES'!S228/'DATOS GENERALES'!T228</f>
        <v>0</v>
      </c>
      <c r="T228" s="19" t="e">
        <f>+'DATOS GENERALES'!#REF!/'DATOS GENERALES'!T228</f>
        <v>#REF!</v>
      </c>
      <c r="U228" s="19" t="e">
        <f>+'DATOS GENERALES'!#REF!/'DATOS GENERALES'!T228</f>
        <v>#REF!</v>
      </c>
    </row>
    <row r="229" spans="1:21" s="1" customFormat="1">
      <c r="A229" s="12">
        <f>+'DATOS GENERALES'!A229</f>
        <v>224</v>
      </c>
      <c r="B229" s="12" t="str">
        <f>+'DATOS GENERALES'!B229</f>
        <v>LLAVE DE TRES VIAS PLASTICA</v>
      </c>
      <c r="C229" s="12" t="str">
        <f>+'DATOS GENERALES'!C229</f>
        <v>UND</v>
      </c>
      <c r="D229" s="12">
        <f>+'DATOS GENERALES'!D229</f>
        <v>120</v>
      </c>
      <c r="E229" s="19">
        <f>+'DATOS GENERALES'!E229/'DATOS GENERALES'!T229</f>
        <v>0</v>
      </c>
      <c r="F229" s="19">
        <f>+'DATOS GENERALES'!F229/'DATOS GENERALES'!T229</f>
        <v>0</v>
      </c>
      <c r="G229" s="19">
        <f>+'DATOS GENERALES'!G229/'DATOS GENERALES'!T229</f>
        <v>0</v>
      </c>
      <c r="H229" s="19">
        <f>+'DATOS GENERALES'!H229/'DATOS GENERALES'!T229</f>
        <v>2.0703098743026147</v>
      </c>
      <c r="I229" s="19">
        <f>+'DATOS GENERALES'!I229/'DATOS GENERALES'!T229</f>
        <v>0</v>
      </c>
      <c r="J229" s="19">
        <f>+'DATOS GENERALES'!J229/'DATOS GENERALES'!T229</f>
        <v>1.0153256704980842</v>
      </c>
      <c r="K229" s="19">
        <f>+'DATOS GENERALES'!K229/'DATOS GENERALES'!T229</f>
        <v>0</v>
      </c>
      <c r="L229" s="19">
        <f>+'DATOS GENERALES'!L229/'DATOS GENERALES'!T229</f>
        <v>0</v>
      </c>
      <c r="M229" s="19">
        <f>+'DATOS GENERALES'!M229/'DATOS GENERALES'!T229</f>
        <v>0</v>
      </c>
      <c r="N229" s="19">
        <f>+'DATOS GENERALES'!N229/'DATOS GENERALES'!T229</f>
        <v>1</v>
      </c>
      <c r="O229" s="19">
        <f>+'DATOS GENERALES'!O229/'DATOS GENERALES'!T229</f>
        <v>4.5945419103313831</v>
      </c>
      <c r="P229" s="19">
        <f>+'DATOS GENERALES'!P229/'DATOS GENERALES'!T229</f>
        <v>1.539961013645224</v>
      </c>
      <c r="Q229" s="19">
        <f>+'DATOS GENERALES'!Q229/'DATOS GENERALES'!T229</f>
        <v>0</v>
      </c>
      <c r="R229" s="19">
        <f>+'DATOS GENERALES'!R229/'DATOS GENERALES'!T229</f>
        <v>0</v>
      </c>
      <c r="S229" s="19">
        <f>+'DATOS GENERALES'!S229/'DATOS GENERALES'!T229</f>
        <v>0</v>
      </c>
      <c r="T229" s="19" t="e">
        <f>+'DATOS GENERALES'!#REF!/'DATOS GENERALES'!T229</f>
        <v>#REF!</v>
      </c>
      <c r="U229" s="19" t="e">
        <f>+'DATOS GENERALES'!#REF!/'DATOS GENERALES'!T229</f>
        <v>#REF!</v>
      </c>
    </row>
    <row r="230" spans="1:21" s="1" customFormat="1">
      <c r="A230" s="12">
        <f>+'DATOS GENERALES'!A230</f>
        <v>225</v>
      </c>
      <c r="B230" s="12" t="str">
        <f>+'DATOS GENERALES'!B230</f>
        <v>MALLA DE PROLENE 30 X 30 REF P</v>
      </c>
      <c r="C230" s="12" t="str">
        <f>+'DATOS GENERALES'!C230</f>
        <v>UND</v>
      </c>
      <c r="D230" s="12">
        <f>+'DATOS GENERALES'!D230</f>
        <v>4</v>
      </c>
      <c r="E230" s="19">
        <f>+'DATOS GENERALES'!E230/'DATOS GENERALES'!T230</f>
        <v>0</v>
      </c>
      <c r="F230" s="19">
        <f>+'DATOS GENERALES'!F230/'DATOS GENERALES'!T230</f>
        <v>1.5263948717948719</v>
      </c>
      <c r="G230" s="19">
        <f>+'DATOS GENERALES'!G230/'DATOS GENERALES'!T230</f>
        <v>0</v>
      </c>
      <c r="H230" s="19">
        <f>+'DATOS GENERALES'!H230/'DATOS GENERALES'!T230</f>
        <v>2.0433384615384615</v>
      </c>
      <c r="I230" s="19">
        <f>+'DATOS GENERALES'!I230/'DATOS GENERALES'!T230</f>
        <v>1.5423897435897436</v>
      </c>
      <c r="J230" s="19">
        <f>+'DATOS GENERALES'!J230/'DATOS GENERALES'!T230</f>
        <v>1.6547889230769228</v>
      </c>
      <c r="K230" s="19">
        <f>+'DATOS GENERALES'!K230/'DATOS GENERALES'!T230</f>
        <v>0</v>
      </c>
      <c r="L230" s="19">
        <f>+'DATOS GENERALES'!L230/'DATOS GENERALES'!T230</f>
        <v>0</v>
      </c>
      <c r="M230" s="19">
        <f>+'DATOS GENERALES'!M230/'DATOS GENERALES'!T230</f>
        <v>0</v>
      </c>
      <c r="N230" s="19">
        <f>+'DATOS GENERALES'!N230/'DATOS GENERALES'!T230</f>
        <v>0</v>
      </c>
      <c r="O230" s="19">
        <f>+'DATOS GENERALES'!O230/'DATOS GENERALES'!T230</f>
        <v>2.2966051282051283</v>
      </c>
      <c r="P230" s="19">
        <f>+'DATOS GENERALES'!P230/'DATOS GENERALES'!T230</f>
        <v>1.0717948717948718</v>
      </c>
      <c r="Q230" s="19">
        <f>+'DATOS GENERALES'!Q230/'DATOS GENERALES'!T230</f>
        <v>0</v>
      </c>
      <c r="R230" s="19">
        <f>+'DATOS GENERALES'!R230/'DATOS GENERALES'!T230</f>
        <v>0</v>
      </c>
      <c r="S230" s="19">
        <f>+'DATOS GENERALES'!S230/'DATOS GENERALES'!T230</f>
        <v>1</v>
      </c>
      <c r="T230" s="19" t="e">
        <f>+'DATOS GENERALES'!#REF!/'DATOS GENERALES'!T230</f>
        <v>#REF!</v>
      </c>
      <c r="U230" s="19" t="e">
        <f>+'DATOS GENERALES'!#REF!/'DATOS GENERALES'!T230</f>
        <v>#REF!</v>
      </c>
    </row>
    <row r="231" spans="1:21" s="1" customFormat="1">
      <c r="A231" s="12">
        <f>+'DATOS GENERALES'!A231</f>
        <v>226</v>
      </c>
      <c r="B231" s="12" t="str">
        <f>+'DATOS GENERALES'!B231</f>
        <v>MANGUERA CORRUGADA X 22 MM X 30MTS</v>
      </c>
      <c r="C231" s="12" t="str">
        <f>+'DATOS GENERALES'!C231</f>
        <v>CJA x 30 MTS</v>
      </c>
      <c r="D231" s="12">
        <f>+'DATOS GENERALES'!D231</f>
        <v>4</v>
      </c>
      <c r="E231" s="19">
        <f>+'DATOS GENERALES'!E231/'DATOS GENERALES'!T231</f>
        <v>1.5810377192739109</v>
      </c>
      <c r="F231" s="19">
        <f>+'DATOS GENERALES'!F231/'DATOS GENERALES'!T231</f>
        <v>0</v>
      </c>
      <c r="G231" s="19">
        <f>+'DATOS GENERALES'!G231/'DATOS GENERALES'!T231</f>
        <v>0</v>
      </c>
      <c r="H231" s="19">
        <f>+'DATOS GENERALES'!H231/'DATOS GENERALES'!T231</f>
        <v>1.362827234813808</v>
      </c>
      <c r="I231" s="19">
        <f>+'DATOS GENERALES'!I231/'DATOS GENERALES'!T231</f>
        <v>0</v>
      </c>
      <c r="J231" s="19">
        <f>+'DATOS GENERALES'!J231/'DATOS GENERALES'!T231</f>
        <v>1.923539823008849</v>
      </c>
      <c r="K231" s="19">
        <f>+'DATOS GENERALES'!K231/'DATOS GENERALES'!T231</f>
        <v>0</v>
      </c>
      <c r="L231" s="19">
        <f>+'DATOS GENERALES'!L231/'DATOS GENERALES'!T231</f>
        <v>0</v>
      </c>
      <c r="M231" s="19">
        <f>+'DATOS GENERALES'!M231/'DATOS GENERALES'!T231</f>
        <v>0</v>
      </c>
      <c r="N231" s="19">
        <f>+'DATOS GENERALES'!N231/'DATOS GENERALES'!T231</f>
        <v>0</v>
      </c>
      <c r="O231" s="19">
        <f>+'DATOS GENERALES'!O231/'DATOS GENERALES'!T231</f>
        <v>1.6320193081255028</v>
      </c>
      <c r="P231" s="19">
        <f>+'DATOS GENERALES'!P231/'DATOS GENERALES'!T231</f>
        <v>1</v>
      </c>
      <c r="Q231" s="19">
        <f>+'DATOS GENERALES'!Q231/'DATOS GENERALES'!T231</f>
        <v>1.4593188522392062</v>
      </c>
      <c r="R231" s="19">
        <f>+'DATOS GENERALES'!R231/'DATOS GENERALES'!T231</f>
        <v>0</v>
      </c>
      <c r="S231" s="19">
        <f>+'DATOS GENERALES'!S231/'DATOS GENERALES'!T231</f>
        <v>0</v>
      </c>
      <c r="T231" s="19" t="e">
        <f>+'DATOS GENERALES'!#REF!/'DATOS GENERALES'!T231</f>
        <v>#REF!</v>
      </c>
      <c r="U231" s="19" t="e">
        <f>+'DATOS GENERALES'!#REF!/'DATOS GENERALES'!T231</f>
        <v>#REF!</v>
      </c>
    </row>
    <row r="232" spans="1:21" s="1" customFormat="1">
      <c r="A232" s="12">
        <f>+'DATOS GENERALES'!A232</f>
        <v>227</v>
      </c>
      <c r="B232" s="12" t="str">
        <f>+'DATOS GENERALES'!B232</f>
        <v>MAQUINA DE AFEITAR DESECHABLE DOBLE HOJA</v>
      </c>
      <c r="C232" s="12" t="str">
        <f>+'DATOS GENERALES'!C232</f>
        <v>UND</v>
      </c>
      <c r="D232" s="12">
        <f>+'DATOS GENERALES'!D232</f>
        <v>200</v>
      </c>
      <c r="E232" s="19">
        <f>+'DATOS GENERALES'!E232/'DATOS GENERALES'!T232</f>
        <v>0</v>
      </c>
      <c r="F232" s="19">
        <f>+'DATOS GENERALES'!F232/'DATOS GENERALES'!T232</f>
        <v>0</v>
      </c>
      <c r="G232" s="19">
        <f>+'DATOS GENERALES'!G232/'DATOS GENERALES'!T232</f>
        <v>0</v>
      </c>
      <c r="H232" s="19">
        <f>+'DATOS GENERALES'!H232/'DATOS GENERALES'!T232</f>
        <v>1</v>
      </c>
      <c r="I232" s="19">
        <f>+'DATOS GENERALES'!I232/'DATOS GENERALES'!T232</f>
        <v>0</v>
      </c>
      <c r="J232" s="19">
        <f>+'DATOS GENERALES'!J232/'DATOS GENERALES'!T232</f>
        <v>0</v>
      </c>
      <c r="K232" s="19">
        <f>+'DATOS GENERALES'!K232/'DATOS GENERALES'!T232</f>
        <v>0</v>
      </c>
      <c r="L232" s="19">
        <f>+'DATOS GENERALES'!L232/'DATOS GENERALES'!T232</f>
        <v>0</v>
      </c>
      <c r="M232" s="19">
        <f>+'DATOS GENERALES'!M232/'DATOS GENERALES'!T232</f>
        <v>0</v>
      </c>
      <c r="N232" s="19">
        <f>+'DATOS GENERALES'!N232/'DATOS GENERALES'!T232</f>
        <v>0</v>
      </c>
      <c r="O232" s="19">
        <f>+'DATOS GENERALES'!O232/'DATOS GENERALES'!T232</f>
        <v>0</v>
      </c>
      <c r="P232" s="19">
        <f>+'DATOS GENERALES'!P232/'DATOS GENERALES'!T232</f>
        <v>2.4323948811700182</v>
      </c>
      <c r="Q232" s="19">
        <f>+'DATOS GENERALES'!Q232/'DATOS GENERALES'!T232</f>
        <v>0</v>
      </c>
      <c r="R232" s="19">
        <f>+'DATOS GENERALES'!R232/'DATOS GENERALES'!T232</f>
        <v>0</v>
      </c>
      <c r="S232" s="19">
        <f>+'DATOS GENERALES'!S232/'DATOS GENERALES'!T232</f>
        <v>0</v>
      </c>
      <c r="T232" s="19" t="e">
        <f>+'DATOS GENERALES'!#REF!/'DATOS GENERALES'!T232</f>
        <v>#REF!</v>
      </c>
      <c r="U232" s="19" t="e">
        <f>+'DATOS GENERALES'!#REF!/'DATOS GENERALES'!T232</f>
        <v>#REF!</v>
      </c>
    </row>
    <row r="233" spans="1:21" s="1" customFormat="1">
      <c r="A233" s="12">
        <f>+'DATOS GENERALES'!A233</f>
        <v>228</v>
      </c>
      <c r="B233" s="12" t="str">
        <f>+'DATOS GENERALES'!B233</f>
        <v>MARCARA LARINGEA REUSABLE No. 1</v>
      </c>
      <c r="C233" s="12" t="str">
        <f>+'DATOS GENERALES'!C233</f>
        <v>UND</v>
      </c>
      <c r="D233" s="12">
        <f>+'DATOS GENERALES'!D233</f>
        <v>12</v>
      </c>
      <c r="E233" s="19">
        <f>+'DATOS GENERALES'!E233/'DATOS GENERALES'!T233</f>
        <v>1.9428790760158416</v>
      </c>
      <c r="F233" s="19">
        <f>+'DATOS GENERALES'!F233/'DATOS GENERALES'!T233</f>
        <v>0</v>
      </c>
      <c r="G233" s="19">
        <f>+'DATOS GENERALES'!G233/'DATOS GENERALES'!T233</f>
        <v>0</v>
      </c>
      <c r="H233" s="19">
        <f>+'DATOS GENERALES'!H233/'DATOS GENERALES'!T233</f>
        <v>1</v>
      </c>
      <c r="I233" s="19">
        <f>+'DATOS GENERALES'!I233/'DATOS GENERALES'!T233</f>
        <v>0</v>
      </c>
      <c r="J233" s="19">
        <f>+'DATOS GENERALES'!J233/'DATOS GENERALES'!T233</f>
        <v>2.5378857930456928</v>
      </c>
      <c r="K233" s="19">
        <f>+'DATOS GENERALES'!K233/'DATOS GENERALES'!T233</f>
        <v>0</v>
      </c>
      <c r="L233" s="19">
        <f>+'DATOS GENERALES'!L233/'DATOS GENERALES'!T233</f>
        <v>0</v>
      </c>
      <c r="M233" s="19">
        <f>+'DATOS GENERALES'!M233/'DATOS GENERALES'!T233</f>
        <v>0</v>
      </c>
      <c r="N233" s="19">
        <f>+'DATOS GENERALES'!N233/'DATOS GENERALES'!T233</f>
        <v>3.5624711691121309</v>
      </c>
      <c r="O233" s="19">
        <f>+'DATOS GENERALES'!O233/'DATOS GENERALES'!T233</f>
        <v>2.3129975399968599</v>
      </c>
      <c r="P233" s="19">
        <f>+'DATOS GENERALES'!P233/'DATOS GENERALES'!T233</f>
        <v>1.0189388837517666</v>
      </c>
      <c r="Q233" s="19">
        <f>+'DATOS GENERALES'!Q233/'DATOS GENERALES'!T233</f>
        <v>0</v>
      </c>
      <c r="R233" s="19">
        <f>+'DATOS GENERALES'!R233/'DATOS GENERALES'!T233</f>
        <v>0</v>
      </c>
      <c r="S233" s="19">
        <f>+'DATOS GENERALES'!S233/'DATOS GENERALES'!T233</f>
        <v>1.4773976307203796</v>
      </c>
      <c r="T233" s="19" t="e">
        <f>+'DATOS GENERALES'!#REF!/'DATOS GENERALES'!T233</f>
        <v>#REF!</v>
      </c>
      <c r="U233" s="19" t="e">
        <f>+'DATOS GENERALES'!#REF!/'DATOS GENERALES'!T233</f>
        <v>#REF!</v>
      </c>
    </row>
    <row r="234" spans="1:21" s="1" customFormat="1">
      <c r="A234" s="12">
        <f>+'DATOS GENERALES'!A234</f>
        <v>229</v>
      </c>
      <c r="B234" s="12" t="str">
        <f>+'DATOS GENERALES'!B234</f>
        <v>MASCARA  VENTURY PEDIATRICA KIT</v>
      </c>
      <c r="C234" s="12" t="str">
        <f>+'DATOS GENERALES'!C234</f>
        <v>UND</v>
      </c>
      <c r="D234" s="12">
        <f>+'DATOS GENERALES'!D234</f>
        <v>40</v>
      </c>
      <c r="E234" s="19">
        <f>+'DATOS GENERALES'!E234/'DATOS GENERALES'!T234</f>
        <v>0</v>
      </c>
      <c r="F234" s="19">
        <f>+'DATOS GENERALES'!F234/'DATOS GENERALES'!T234</f>
        <v>0</v>
      </c>
      <c r="G234" s="19">
        <f>+'DATOS GENERALES'!G234/'DATOS GENERALES'!T234</f>
        <v>0</v>
      </c>
      <c r="H234" s="19">
        <f>+'DATOS GENERALES'!H234/'DATOS GENERALES'!T234</f>
        <v>1.3718946978123843</v>
      </c>
      <c r="I234" s="19">
        <f>+'DATOS GENERALES'!I234/'DATOS GENERALES'!T234</f>
        <v>0</v>
      </c>
      <c r="J234" s="19">
        <f>+'DATOS GENERALES'!J234/'DATOS GENERALES'!T234</f>
        <v>1</v>
      </c>
      <c r="K234" s="19">
        <f>+'DATOS GENERALES'!K234/'DATOS GENERALES'!T234</f>
        <v>0</v>
      </c>
      <c r="L234" s="19">
        <f>+'DATOS GENERALES'!L234/'DATOS GENERALES'!T234</f>
        <v>0</v>
      </c>
      <c r="M234" s="19">
        <f>+'DATOS GENERALES'!M234/'DATOS GENERALES'!T234</f>
        <v>0</v>
      </c>
      <c r="N234" s="19">
        <f>+'DATOS GENERALES'!N234/'DATOS GENERALES'!T234</f>
        <v>1.3208828522920204</v>
      </c>
      <c r="O234" s="19">
        <f>+'DATOS GENERALES'!O234/'DATOS GENERALES'!T234</f>
        <v>1.7251136740627988</v>
      </c>
      <c r="P234" s="19">
        <f>+'DATOS GENERALES'!P234/'DATOS GENERALES'!T234</f>
        <v>1.3718166383701189</v>
      </c>
      <c r="Q234" s="19">
        <f>+'DATOS GENERALES'!Q234/'DATOS GENERALES'!T234</f>
        <v>0</v>
      </c>
      <c r="R234" s="19">
        <f>+'DATOS GENERALES'!R234/'DATOS GENERALES'!T234</f>
        <v>0</v>
      </c>
      <c r="S234" s="19">
        <f>+'DATOS GENERALES'!S234/'DATOS GENERALES'!T234</f>
        <v>0</v>
      </c>
      <c r="T234" s="19" t="e">
        <f>+'DATOS GENERALES'!#REF!/'DATOS GENERALES'!T234</f>
        <v>#REF!</v>
      </c>
      <c r="U234" s="19" t="e">
        <f>+'DATOS GENERALES'!#REF!/'DATOS GENERALES'!T234</f>
        <v>#REF!</v>
      </c>
    </row>
    <row r="235" spans="1:21" s="1" customFormat="1">
      <c r="A235" s="12">
        <f>+'DATOS GENERALES'!A235</f>
        <v>230</v>
      </c>
      <c r="B235" s="12" t="str">
        <f>+'DATOS GENERALES'!B235</f>
        <v xml:space="preserve">MASCARA DE TRAQUEOSTOMIA ADULTO </v>
      </c>
      <c r="C235" s="12" t="str">
        <f>+'DATOS GENERALES'!C235</f>
        <v>UND</v>
      </c>
      <c r="D235" s="12">
        <f>+'DATOS GENERALES'!D235</f>
        <v>4</v>
      </c>
      <c r="E235" s="19">
        <f>+'DATOS GENERALES'!E235/'DATOS GENERALES'!T235</f>
        <v>0</v>
      </c>
      <c r="F235" s="19">
        <f>+'DATOS GENERALES'!F235/'DATOS GENERALES'!T235</f>
        <v>0</v>
      </c>
      <c r="G235" s="19">
        <f>+'DATOS GENERALES'!G235/'DATOS GENERALES'!T235</f>
        <v>0</v>
      </c>
      <c r="H235" s="19">
        <f>+'DATOS GENERALES'!H235/'DATOS GENERALES'!T235</f>
        <v>1</v>
      </c>
      <c r="I235" s="19">
        <f>+'DATOS GENERALES'!I235/'DATOS GENERALES'!T235</f>
        <v>0</v>
      </c>
      <c r="J235" s="19">
        <f>+'DATOS GENERALES'!J235/'DATOS GENERALES'!T235</f>
        <v>1.2041635549184733</v>
      </c>
      <c r="K235" s="19">
        <f>+'DATOS GENERALES'!K235/'DATOS GENERALES'!T235</f>
        <v>0</v>
      </c>
      <c r="L235" s="19">
        <f>+'DATOS GENERALES'!L235/'DATOS GENERALES'!T235</f>
        <v>0</v>
      </c>
      <c r="M235" s="19">
        <f>+'DATOS GENERALES'!M235/'DATOS GENERALES'!T235</f>
        <v>0</v>
      </c>
      <c r="N235" s="19">
        <f>+'DATOS GENERALES'!N235/'DATOS GENERALES'!T235</f>
        <v>0</v>
      </c>
      <c r="O235" s="19">
        <f>+'DATOS GENERALES'!O235/'DATOS GENERALES'!T235</f>
        <v>1.1383264647912561</v>
      </c>
      <c r="P235" s="19">
        <f>+'DATOS GENERALES'!P235/'DATOS GENERALES'!T235</f>
        <v>1.0496326823149973</v>
      </c>
      <c r="Q235" s="19">
        <f>+'DATOS GENERALES'!Q235/'DATOS GENERALES'!T235</f>
        <v>0</v>
      </c>
      <c r="R235" s="19">
        <f>+'DATOS GENERALES'!R235/'DATOS GENERALES'!T235</f>
        <v>0</v>
      </c>
      <c r="S235" s="19">
        <f>+'DATOS GENERALES'!S235/'DATOS GENERALES'!T235</f>
        <v>0</v>
      </c>
      <c r="T235" s="19" t="e">
        <f>+'DATOS GENERALES'!#REF!/'DATOS GENERALES'!T235</f>
        <v>#REF!</v>
      </c>
      <c r="U235" s="19" t="e">
        <f>+'DATOS GENERALES'!#REF!/'DATOS GENERALES'!T235</f>
        <v>#REF!</v>
      </c>
    </row>
    <row r="236" spans="1:21" s="1" customFormat="1">
      <c r="A236" s="12">
        <f>+'DATOS GENERALES'!A236</f>
        <v>231</v>
      </c>
      <c r="B236" s="12" t="str">
        <f>+'DATOS GENERALES'!B236</f>
        <v>MASCARA DE TRAQUEOSTOMIA PEDIATRICO</v>
      </c>
      <c r="C236" s="12" t="str">
        <f>+'DATOS GENERALES'!C236</f>
        <v>UND</v>
      </c>
      <c r="D236" s="12">
        <f>+'DATOS GENERALES'!D236</f>
        <v>4</v>
      </c>
      <c r="E236" s="19">
        <f>+'DATOS GENERALES'!E236/'DATOS GENERALES'!T236</f>
        <v>0</v>
      </c>
      <c r="F236" s="19">
        <f>+'DATOS GENERALES'!F236/'DATOS GENERALES'!T236</f>
        <v>0</v>
      </c>
      <c r="G236" s="19">
        <f>+'DATOS GENERALES'!G236/'DATOS GENERALES'!T236</f>
        <v>0</v>
      </c>
      <c r="H236" s="19">
        <f>+'DATOS GENERALES'!H236/'DATOS GENERALES'!T236</f>
        <v>1.0361898258791395</v>
      </c>
      <c r="I236" s="19">
        <f>+'DATOS GENERALES'!I236/'DATOS GENERALES'!T236</f>
        <v>0</v>
      </c>
      <c r="J236" s="19">
        <f>+'DATOS GENERALES'!J236/'DATOS GENERALES'!T236</f>
        <v>1.1472237623762376</v>
      </c>
      <c r="K236" s="19">
        <f>+'DATOS GENERALES'!K236/'DATOS GENERALES'!T236</f>
        <v>0</v>
      </c>
      <c r="L236" s="19">
        <f>+'DATOS GENERALES'!L236/'DATOS GENERALES'!T236</f>
        <v>0</v>
      </c>
      <c r="M236" s="19">
        <f>+'DATOS GENERALES'!M236/'DATOS GENERALES'!T236</f>
        <v>0</v>
      </c>
      <c r="N236" s="19">
        <f>+'DATOS GENERALES'!N236/'DATOS GENERALES'!T236</f>
        <v>0</v>
      </c>
      <c r="O236" s="19">
        <f>+'DATOS GENERALES'!O236/'DATOS GENERALES'!T236</f>
        <v>1.2384772960054626</v>
      </c>
      <c r="P236" s="19">
        <f>+'DATOS GENERALES'!P236/'DATOS GENERALES'!T236</f>
        <v>1</v>
      </c>
      <c r="Q236" s="19">
        <f>+'DATOS GENERALES'!Q236/'DATOS GENERALES'!T236</f>
        <v>0</v>
      </c>
      <c r="R236" s="19">
        <f>+'DATOS GENERALES'!R236/'DATOS GENERALES'!T236</f>
        <v>0</v>
      </c>
      <c r="S236" s="19">
        <f>+'DATOS GENERALES'!S236/'DATOS GENERALES'!T236</f>
        <v>0</v>
      </c>
      <c r="T236" s="19" t="e">
        <f>+'DATOS GENERALES'!#REF!/'DATOS GENERALES'!T236</f>
        <v>#REF!</v>
      </c>
      <c r="U236" s="19" t="e">
        <f>+'DATOS GENERALES'!#REF!/'DATOS GENERALES'!T236</f>
        <v>#REF!</v>
      </c>
    </row>
    <row r="237" spans="1:21" s="1" customFormat="1">
      <c r="A237" s="12">
        <f>+'DATOS GENERALES'!A237</f>
        <v>232</v>
      </c>
      <c r="B237" s="12" t="str">
        <f>+'DATOS GENERALES'!B237</f>
        <v>MASCARA LARINGEA REUSABLE No 2</v>
      </c>
      <c r="C237" s="12" t="str">
        <f>+'DATOS GENERALES'!C237</f>
        <v>UND</v>
      </c>
      <c r="D237" s="12">
        <f>+'DATOS GENERALES'!D237</f>
        <v>12</v>
      </c>
      <c r="E237" s="19">
        <f>+'DATOS GENERALES'!E237/'DATOS GENERALES'!T237</f>
        <v>1.9428790760158416</v>
      </c>
      <c r="F237" s="19">
        <f>+'DATOS GENERALES'!F237/'DATOS GENERALES'!T237</f>
        <v>0</v>
      </c>
      <c r="G237" s="19">
        <f>+'DATOS GENERALES'!G237/'DATOS GENERALES'!T237</f>
        <v>0</v>
      </c>
      <c r="H237" s="19">
        <f>+'DATOS GENERALES'!H237/'DATOS GENERALES'!T237</f>
        <v>1</v>
      </c>
      <c r="I237" s="19">
        <f>+'DATOS GENERALES'!I237/'DATOS GENERALES'!T237</f>
        <v>0</v>
      </c>
      <c r="J237" s="19">
        <f>+'DATOS GENERALES'!J237/'DATOS GENERALES'!T237</f>
        <v>2.5378857930456928</v>
      </c>
      <c r="K237" s="19">
        <f>+'DATOS GENERALES'!K237/'DATOS GENERALES'!T237</f>
        <v>0</v>
      </c>
      <c r="L237" s="19">
        <f>+'DATOS GENERALES'!L237/'DATOS GENERALES'!T237</f>
        <v>0</v>
      </c>
      <c r="M237" s="19">
        <f>+'DATOS GENERALES'!M237/'DATOS GENERALES'!T237</f>
        <v>0</v>
      </c>
      <c r="N237" s="19">
        <f>+'DATOS GENERALES'!N237/'DATOS GENERALES'!T237</f>
        <v>3.5624711691121309</v>
      </c>
      <c r="O237" s="19">
        <f>+'DATOS GENERALES'!O237/'DATOS GENERALES'!T237</f>
        <v>2.3129975399968599</v>
      </c>
      <c r="P237" s="19">
        <f>+'DATOS GENERALES'!P237/'DATOS GENERALES'!T237</f>
        <v>1.0189388837517666</v>
      </c>
      <c r="Q237" s="19">
        <f>+'DATOS GENERALES'!Q237/'DATOS GENERALES'!T237</f>
        <v>3.4405150304447196</v>
      </c>
      <c r="R237" s="19">
        <f>+'DATOS GENERALES'!R237/'DATOS GENERALES'!T237</f>
        <v>0</v>
      </c>
      <c r="S237" s="19">
        <f>+'DATOS GENERALES'!S237/'DATOS GENERALES'!T237</f>
        <v>1.4773976307203796</v>
      </c>
      <c r="T237" s="19" t="e">
        <f>+'DATOS GENERALES'!#REF!/'DATOS GENERALES'!T237</f>
        <v>#REF!</v>
      </c>
      <c r="U237" s="19" t="e">
        <f>+'DATOS GENERALES'!#REF!/'DATOS GENERALES'!T237</f>
        <v>#REF!</v>
      </c>
    </row>
    <row r="238" spans="1:21" s="1" customFormat="1">
      <c r="A238" s="12">
        <f>+'DATOS GENERALES'!A238</f>
        <v>233</v>
      </c>
      <c r="B238" s="12" t="str">
        <f>+'DATOS GENERALES'!B238</f>
        <v>MASCARA LARINGEA REUSABLE No 3</v>
      </c>
      <c r="C238" s="12" t="str">
        <f>+'DATOS GENERALES'!C238</f>
        <v>UND</v>
      </c>
      <c r="D238" s="12">
        <f>+'DATOS GENERALES'!D238</f>
        <v>12</v>
      </c>
      <c r="E238" s="19">
        <f>+'DATOS GENERALES'!E238/'DATOS GENERALES'!T238</f>
        <v>1.9428790760158416</v>
      </c>
      <c r="F238" s="19">
        <f>+'DATOS GENERALES'!F238/'DATOS GENERALES'!T238</f>
        <v>0</v>
      </c>
      <c r="G238" s="19">
        <f>+'DATOS GENERALES'!G238/'DATOS GENERALES'!T238</f>
        <v>0</v>
      </c>
      <c r="H238" s="19">
        <f>+'DATOS GENERALES'!H238/'DATOS GENERALES'!T238</f>
        <v>1</v>
      </c>
      <c r="I238" s="19">
        <f>+'DATOS GENERALES'!I238/'DATOS GENERALES'!T238</f>
        <v>0</v>
      </c>
      <c r="J238" s="19">
        <f>+'DATOS GENERALES'!J238/'DATOS GENERALES'!T238</f>
        <v>2.5378857930456928</v>
      </c>
      <c r="K238" s="19">
        <f>+'DATOS GENERALES'!K238/'DATOS GENERALES'!T238</f>
        <v>0</v>
      </c>
      <c r="L238" s="19">
        <f>+'DATOS GENERALES'!L238/'DATOS GENERALES'!T238</f>
        <v>0</v>
      </c>
      <c r="M238" s="19">
        <f>+'DATOS GENERALES'!M238/'DATOS GENERALES'!T238</f>
        <v>0</v>
      </c>
      <c r="N238" s="19">
        <f>+'DATOS GENERALES'!N238/'DATOS GENERALES'!T238</f>
        <v>3.5624711691121309</v>
      </c>
      <c r="O238" s="19">
        <f>+'DATOS GENERALES'!O238/'DATOS GENERALES'!T238</f>
        <v>2.3129975399968599</v>
      </c>
      <c r="P238" s="19">
        <f>+'DATOS GENERALES'!P238/'DATOS GENERALES'!T238</f>
        <v>1.0189388837517666</v>
      </c>
      <c r="Q238" s="19">
        <f>+'DATOS GENERALES'!Q238/'DATOS GENERALES'!T238</f>
        <v>3.4405150304447196</v>
      </c>
      <c r="R238" s="19">
        <f>+'DATOS GENERALES'!R238/'DATOS GENERALES'!T238</f>
        <v>0</v>
      </c>
      <c r="S238" s="19">
        <f>+'DATOS GENERALES'!S238/'DATOS GENERALES'!T238</f>
        <v>1.4773976307203796</v>
      </c>
      <c r="T238" s="19" t="e">
        <f>+'DATOS GENERALES'!#REF!/'DATOS GENERALES'!T238</f>
        <v>#REF!</v>
      </c>
      <c r="U238" s="19" t="e">
        <f>+'DATOS GENERALES'!#REF!/'DATOS GENERALES'!T238</f>
        <v>#REF!</v>
      </c>
    </row>
    <row r="239" spans="1:21" s="1" customFormat="1">
      <c r="A239" s="12">
        <f>+'DATOS GENERALES'!A239</f>
        <v>234</v>
      </c>
      <c r="B239" s="12" t="str">
        <f>+'DATOS GENERALES'!B239</f>
        <v>MASCARA LARINGEA REUSABLE No 4</v>
      </c>
      <c r="C239" s="12" t="str">
        <f>+'DATOS GENERALES'!C239</f>
        <v>UND</v>
      </c>
      <c r="D239" s="12">
        <f>+'DATOS GENERALES'!D239</f>
        <v>12</v>
      </c>
      <c r="E239" s="19">
        <f>+'DATOS GENERALES'!E239/'DATOS GENERALES'!T239</f>
        <v>1.9067670367648517</v>
      </c>
      <c r="F239" s="19">
        <f>+'DATOS GENERALES'!F239/'DATOS GENERALES'!T239</f>
        <v>0</v>
      </c>
      <c r="G239" s="19">
        <f>+'DATOS GENERALES'!G239/'DATOS GENERALES'!T239</f>
        <v>0</v>
      </c>
      <c r="H239" s="19">
        <f>+'DATOS GENERALES'!H239/'DATOS GENERALES'!T239</f>
        <v>1.0330547380489745</v>
      </c>
      <c r="I239" s="19">
        <f>+'DATOS GENERALES'!I239/'DATOS GENERALES'!T239</f>
        <v>0</v>
      </c>
      <c r="J239" s="19">
        <f>+'DATOS GENERALES'!J239/'DATOS GENERALES'!T239</f>
        <v>2.4907144417740872</v>
      </c>
      <c r="K239" s="19">
        <f>+'DATOS GENERALES'!K239/'DATOS GENERALES'!T239</f>
        <v>0</v>
      </c>
      <c r="L239" s="19">
        <f>+'DATOS GENERALES'!L239/'DATOS GENERALES'!T239</f>
        <v>0</v>
      </c>
      <c r="M239" s="19">
        <f>+'DATOS GENERALES'!M239/'DATOS GENERALES'!T239</f>
        <v>0</v>
      </c>
      <c r="N239" s="19">
        <f>+'DATOS GENERALES'!N239/'DATOS GENERALES'!T239</f>
        <v>3.4962559834746854</v>
      </c>
      <c r="O239" s="19">
        <f>+'DATOS GENERALES'!O239/'DATOS GENERALES'!T239</f>
        <v>2.2700061572685564</v>
      </c>
      <c r="P239" s="19">
        <f>+'DATOS GENERALES'!P239/'DATOS GENERALES'!T239</f>
        <v>1</v>
      </c>
      <c r="Q239" s="19">
        <f>+'DATOS GENERALES'!Q239/'DATOS GENERALES'!T239</f>
        <v>3.3765666276044253</v>
      </c>
      <c r="R239" s="19">
        <f>+'DATOS GENERALES'!R239/'DATOS GENERALES'!T239</f>
        <v>0</v>
      </c>
      <c r="S239" s="19">
        <f>+'DATOS GENERALES'!S239/'DATOS GENERALES'!T239</f>
        <v>1.449937434206606</v>
      </c>
      <c r="T239" s="19" t="e">
        <f>+'DATOS GENERALES'!#REF!/'DATOS GENERALES'!T239</f>
        <v>#REF!</v>
      </c>
      <c r="U239" s="19" t="e">
        <f>+'DATOS GENERALES'!#REF!/'DATOS GENERALES'!T239</f>
        <v>#REF!</v>
      </c>
    </row>
    <row r="240" spans="1:21" s="1" customFormat="1">
      <c r="A240" s="12">
        <f>+'DATOS GENERALES'!A240</f>
        <v>235</v>
      </c>
      <c r="B240" s="12" t="str">
        <f>+'DATOS GENERALES'!B240</f>
        <v>MASCARA LARINGEA REUSABLE No 4.5</v>
      </c>
      <c r="C240" s="12" t="str">
        <f>+'DATOS GENERALES'!C240</f>
        <v>UND</v>
      </c>
      <c r="D240" s="12">
        <f>+'DATOS GENERALES'!D240</f>
        <v>12</v>
      </c>
      <c r="E240" s="19">
        <f>+'DATOS GENERALES'!E240/'DATOS GENERALES'!T240</f>
        <v>0</v>
      </c>
      <c r="F240" s="19">
        <f>+'DATOS GENERALES'!F240/'DATOS GENERALES'!T240</f>
        <v>0</v>
      </c>
      <c r="G240" s="19">
        <f>+'DATOS GENERALES'!G240/'DATOS GENERALES'!T240</f>
        <v>0</v>
      </c>
      <c r="H240" s="19">
        <f>+'DATOS GENERALES'!H240/'DATOS GENERALES'!T240</f>
        <v>0</v>
      </c>
      <c r="I240" s="19">
        <f>+'DATOS GENERALES'!I240/'DATOS GENERALES'!T240</f>
        <v>0</v>
      </c>
      <c r="J240" s="19">
        <f>+'DATOS GENERALES'!J240/'DATOS GENERALES'!T240</f>
        <v>0</v>
      </c>
      <c r="K240" s="19">
        <f>+'DATOS GENERALES'!K240/'DATOS GENERALES'!T240</f>
        <v>0</v>
      </c>
      <c r="L240" s="19">
        <f>+'DATOS GENERALES'!L240/'DATOS GENERALES'!T240</f>
        <v>0</v>
      </c>
      <c r="M240" s="19">
        <f>+'DATOS GENERALES'!M240/'DATOS GENERALES'!T240</f>
        <v>0</v>
      </c>
      <c r="N240" s="19">
        <f>+'DATOS GENERALES'!N240/'DATOS GENERALES'!T240</f>
        <v>1.0354470588235294</v>
      </c>
      <c r="O240" s="19">
        <f>+'DATOS GENERALES'!O240/'DATOS GENERALES'!T240</f>
        <v>0</v>
      </c>
      <c r="P240" s="19">
        <f>+'DATOS GENERALES'!P240/'DATOS GENERALES'!T240</f>
        <v>0</v>
      </c>
      <c r="Q240" s="19">
        <f>+'DATOS GENERALES'!Q240/'DATOS GENERALES'!T240</f>
        <v>1</v>
      </c>
      <c r="R240" s="19">
        <f>+'DATOS GENERALES'!R240/'DATOS GENERALES'!T240</f>
        <v>0</v>
      </c>
      <c r="S240" s="19">
        <f>+'DATOS GENERALES'!S240/'DATOS GENERALES'!T240</f>
        <v>0</v>
      </c>
      <c r="T240" s="19" t="e">
        <f>+'DATOS GENERALES'!#REF!/'DATOS GENERALES'!T240</f>
        <v>#REF!</v>
      </c>
      <c r="U240" s="19" t="e">
        <f>+'DATOS GENERALES'!#REF!/'DATOS GENERALES'!T240</f>
        <v>#REF!</v>
      </c>
    </row>
    <row r="241" spans="1:21" s="1" customFormat="1">
      <c r="A241" s="12">
        <f>+'DATOS GENERALES'!A241</f>
        <v>236</v>
      </c>
      <c r="B241" s="12" t="str">
        <f>+'DATOS GENERALES'!B241</f>
        <v>MASCARA LARINGEA REUSABLE No 5</v>
      </c>
      <c r="C241" s="12" t="str">
        <f>+'DATOS GENERALES'!C241</f>
        <v>UND</v>
      </c>
      <c r="D241" s="12">
        <f>+'DATOS GENERALES'!D241</f>
        <v>12</v>
      </c>
      <c r="E241" s="19">
        <f>+'DATOS GENERALES'!E241/'DATOS GENERALES'!T241</f>
        <v>1.9067670367648517</v>
      </c>
      <c r="F241" s="19">
        <f>+'DATOS GENERALES'!F241/'DATOS GENERALES'!T241</f>
        <v>0</v>
      </c>
      <c r="G241" s="19">
        <f>+'DATOS GENERALES'!G241/'DATOS GENERALES'!T241</f>
        <v>0</v>
      </c>
      <c r="H241" s="19">
        <f>+'DATOS GENERALES'!H241/'DATOS GENERALES'!T241</f>
        <v>1.0330547380489745</v>
      </c>
      <c r="I241" s="19">
        <f>+'DATOS GENERALES'!I241/'DATOS GENERALES'!T241</f>
        <v>0</v>
      </c>
      <c r="J241" s="19">
        <f>+'DATOS GENERALES'!J241/'DATOS GENERALES'!T241</f>
        <v>2.4907144417740872</v>
      </c>
      <c r="K241" s="19">
        <f>+'DATOS GENERALES'!K241/'DATOS GENERALES'!T241</f>
        <v>0</v>
      </c>
      <c r="L241" s="19">
        <f>+'DATOS GENERALES'!L241/'DATOS GENERALES'!T241</f>
        <v>0</v>
      </c>
      <c r="M241" s="19">
        <f>+'DATOS GENERALES'!M241/'DATOS GENERALES'!T241</f>
        <v>0</v>
      </c>
      <c r="N241" s="19">
        <f>+'DATOS GENERALES'!N241/'DATOS GENERALES'!T241</f>
        <v>3.4962559834746854</v>
      </c>
      <c r="O241" s="19">
        <f>+'DATOS GENERALES'!O241/'DATOS GENERALES'!T241</f>
        <v>2.2700061572685564</v>
      </c>
      <c r="P241" s="19">
        <f>+'DATOS GENERALES'!P241/'DATOS GENERALES'!T241</f>
        <v>1</v>
      </c>
      <c r="Q241" s="19">
        <f>+'DATOS GENERALES'!Q241/'DATOS GENERALES'!T241</f>
        <v>0</v>
      </c>
      <c r="R241" s="19">
        <f>+'DATOS GENERALES'!R241/'DATOS GENERALES'!T241</f>
        <v>0</v>
      </c>
      <c r="S241" s="19">
        <f>+'DATOS GENERALES'!S241/'DATOS GENERALES'!T241</f>
        <v>1.449937434206606</v>
      </c>
      <c r="T241" s="19" t="e">
        <f>+'DATOS GENERALES'!#REF!/'DATOS GENERALES'!T241</f>
        <v>#REF!</v>
      </c>
      <c r="U241" s="19" t="e">
        <f>+'DATOS GENERALES'!#REF!/'DATOS GENERALES'!T241</f>
        <v>#REF!</v>
      </c>
    </row>
    <row r="242" spans="1:21" s="1" customFormat="1">
      <c r="A242" s="12">
        <f>+'DATOS GENERALES'!A242</f>
        <v>237</v>
      </c>
      <c r="B242" s="12" t="str">
        <f>+'DATOS GENERALES'!B242</f>
        <v>MASCARA LARINGEA REUSABLE No 5,5</v>
      </c>
      <c r="C242" s="12" t="str">
        <f>+'DATOS GENERALES'!C242</f>
        <v>UND</v>
      </c>
      <c r="D242" s="12">
        <f>+'DATOS GENERALES'!D242</f>
        <v>12</v>
      </c>
      <c r="E242" s="19">
        <f>+'DATOS GENERALES'!E242/'DATOS GENERALES'!T242</f>
        <v>0</v>
      </c>
      <c r="F242" s="19">
        <f>+'DATOS GENERALES'!F242/'DATOS GENERALES'!T242</f>
        <v>0</v>
      </c>
      <c r="G242" s="19">
        <f>+'DATOS GENERALES'!G242/'DATOS GENERALES'!T242</f>
        <v>0</v>
      </c>
      <c r="H242" s="19">
        <f>+'DATOS GENERALES'!H242/'DATOS GENERALES'!T242</f>
        <v>0</v>
      </c>
      <c r="I242" s="19">
        <f>+'DATOS GENERALES'!I242/'DATOS GENERALES'!T242</f>
        <v>0</v>
      </c>
      <c r="J242" s="19">
        <f>+'DATOS GENERALES'!J242/'DATOS GENERALES'!T242</f>
        <v>0</v>
      </c>
      <c r="K242" s="19">
        <f>+'DATOS GENERALES'!K242/'DATOS GENERALES'!T242</f>
        <v>0</v>
      </c>
      <c r="L242" s="19">
        <f>+'DATOS GENERALES'!L242/'DATOS GENERALES'!T242</f>
        <v>0</v>
      </c>
      <c r="M242" s="19">
        <f>+'DATOS GENERALES'!M242/'DATOS GENERALES'!T242</f>
        <v>0</v>
      </c>
      <c r="N242" s="19">
        <f>+'DATOS GENERALES'!N242/'DATOS GENERALES'!T242</f>
        <v>0</v>
      </c>
      <c r="O242" s="19">
        <f>+'DATOS GENERALES'!O242/'DATOS GENERALES'!T242</f>
        <v>0</v>
      </c>
      <c r="P242" s="19">
        <f>+'DATOS GENERALES'!P242/'DATOS GENERALES'!T242</f>
        <v>0</v>
      </c>
      <c r="Q242" s="19">
        <f>+'DATOS GENERALES'!Q242/'DATOS GENERALES'!T242</f>
        <v>1</v>
      </c>
      <c r="R242" s="19">
        <f>+'DATOS GENERALES'!R242/'DATOS GENERALES'!T242</f>
        <v>0</v>
      </c>
      <c r="S242" s="19">
        <f>+'DATOS GENERALES'!S242/'DATOS GENERALES'!T242</f>
        <v>0</v>
      </c>
      <c r="T242" s="19" t="e">
        <f>+'DATOS GENERALES'!#REF!/'DATOS GENERALES'!T242</f>
        <v>#REF!</v>
      </c>
      <c r="U242" s="19" t="e">
        <f>+'DATOS GENERALES'!#REF!/'DATOS GENERALES'!T242</f>
        <v>#REF!</v>
      </c>
    </row>
    <row r="243" spans="1:21" s="1" customFormat="1">
      <c r="A243" s="12">
        <f>+'DATOS GENERALES'!A243</f>
        <v>238</v>
      </c>
      <c r="B243" s="12" t="str">
        <f>+'DATOS GENERALES'!B243</f>
        <v>MASCARA LARINGEA REUSABLE No. 1,5</v>
      </c>
      <c r="C243" s="12" t="str">
        <f>+'DATOS GENERALES'!C243</f>
        <v>UND</v>
      </c>
      <c r="D243" s="12">
        <f>+'DATOS GENERALES'!D243</f>
        <v>12</v>
      </c>
      <c r="E243" s="19">
        <f>+'DATOS GENERALES'!E243/'DATOS GENERALES'!T243</f>
        <v>1.9067670367648517</v>
      </c>
      <c r="F243" s="19">
        <f>+'DATOS GENERALES'!F243/'DATOS GENERALES'!T243</f>
        <v>0</v>
      </c>
      <c r="G243" s="19">
        <f>+'DATOS GENERALES'!G243/'DATOS GENERALES'!T243</f>
        <v>0</v>
      </c>
      <c r="H243" s="19">
        <f>+'DATOS GENERALES'!H243/'DATOS GENERALES'!T243</f>
        <v>1.0330547380489745</v>
      </c>
      <c r="I243" s="19">
        <f>+'DATOS GENERALES'!I243/'DATOS GENERALES'!T243</f>
        <v>0</v>
      </c>
      <c r="J243" s="19">
        <f>+'DATOS GENERALES'!J243/'DATOS GENERALES'!T243</f>
        <v>0</v>
      </c>
      <c r="K243" s="19">
        <f>+'DATOS GENERALES'!K243/'DATOS GENERALES'!T243</f>
        <v>0</v>
      </c>
      <c r="L243" s="19">
        <f>+'DATOS GENERALES'!L243/'DATOS GENERALES'!T243</f>
        <v>0</v>
      </c>
      <c r="M243" s="19">
        <f>+'DATOS GENERALES'!M243/'DATOS GENERALES'!T243</f>
        <v>0</v>
      </c>
      <c r="N243" s="19">
        <f>+'DATOS GENERALES'!N243/'DATOS GENERALES'!T243</f>
        <v>3.4962559834746854</v>
      </c>
      <c r="O243" s="19">
        <f>+'DATOS GENERALES'!O243/'DATOS GENERALES'!T243</f>
        <v>2.2700061572685564</v>
      </c>
      <c r="P243" s="19">
        <f>+'DATOS GENERALES'!P243/'DATOS GENERALES'!T243</f>
        <v>1</v>
      </c>
      <c r="Q243" s="19">
        <f>+'DATOS GENERALES'!Q243/'DATOS GENERALES'!T243</f>
        <v>3.3765666276044253</v>
      </c>
      <c r="R243" s="19">
        <f>+'DATOS GENERALES'!R243/'DATOS GENERALES'!T243</f>
        <v>0</v>
      </c>
      <c r="S243" s="19">
        <f>+'DATOS GENERALES'!S243/'DATOS GENERALES'!T243</f>
        <v>1.449937434206606</v>
      </c>
      <c r="T243" s="19" t="e">
        <f>+'DATOS GENERALES'!#REF!/'DATOS GENERALES'!T243</f>
        <v>#REF!</v>
      </c>
      <c r="U243" s="19" t="e">
        <f>+'DATOS GENERALES'!#REF!/'DATOS GENERALES'!T243</f>
        <v>#REF!</v>
      </c>
    </row>
    <row r="244" spans="1:21" s="1" customFormat="1">
      <c r="A244" s="12">
        <f>+'DATOS GENERALES'!A244</f>
        <v>239</v>
      </c>
      <c r="B244" s="12" t="str">
        <f>+'DATOS GENERALES'!B244</f>
        <v>MASCARA LARINGEA REUSABLE No.2.5</v>
      </c>
      <c r="C244" s="12" t="str">
        <f>+'DATOS GENERALES'!C244</f>
        <v>UND</v>
      </c>
      <c r="D244" s="12">
        <f>+'DATOS GENERALES'!D244</f>
        <v>12</v>
      </c>
      <c r="E244" s="19">
        <f>+'DATOS GENERALES'!E244/'DATOS GENERALES'!T244</f>
        <v>1.9067670367648517</v>
      </c>
      <c r="F244" s="19">
        <f>+'DATOS GENERALES'!F244/'DATOS GENERALES'!T244</f>
        <v>0</v>
      </c>
      <c r="G244" s="19">
        <f>+'DATOS GENERALES'!G244/'DATOS GENERALES'!T244</f>
        <v>0</v>
      </c>
      <c r="H244" s="19">
        <f>+'DATOS GENERALES'!H244/'DATOS GENERALES'!T244</f>
        <v>1.0330547380489745</v>
      </c>
      <c r="I244" s="19">
        <f>+'DATOS GENERALES'!I244/'DATOS GENERALES'!T244</f>
        <v>0</v>
      </c>
      <c r="J244" s="19">
        <f>+'DATOS GENERALES'!J244/'DATOS GENERALES'!T244</f>
        <v>2.4907144417740872</v>
      </c>
      <c r="K244" s="19">
        <f>+'DATOS GENERALES'!K244/'DATOS GENERALES'!T244</f>
        <v>0</v>
      </c>
      <c r="L244" s="19">
        <f>+'DATOS GENERALES'!L244/'DATOS GENERALES'!T244</f>
        <v>0</v>
      </c>
      <c r="M244" s="19">
        <f>+'DATOS GENERALES'!M244/'DATOS GENERALES'!T244</f>
        <v>0</v>
      </c>
      <c r="N244" s="19">
        <f>+'DATOS GENERALES'!N244/'DATOS GENERALES'!T244</f>
        <v>3.4962559834746854</v>
      </c>
      <c r="O244" s="19">
        <f>+'DATOS GENERALES'!O244/'DATOS GENERALES'!T244</f>
        <v>2.2700061572685564</v>
      </c>
      <c r="P244" s="19">
        <f>+'DATOS GENERALES'!P244/'DATOS GENERALES'!T244</f>
        <v>1</v>
      </c>
      <c r="Q244" s="19">
        <f>+'DATOS GENERALES'!Q244/'DATOS GENERALES'!T244</f>
        <v>3.3765666276044253</v>
      </c>
      <c r="R244" s="19">
        <f>+'DATOS GENERALES'!R244/'DATOS GENERALES'!T244</f>
        <v>0</v>
      </c>
      <c r="S244" s="19">
        <f>+'DATOS GENERALES'!S244/'DATOS GENERALES'!T244</f>
        <v>1.449937434206606</v>
      </c>
      <c r="T244" s="19" t="e">
        <f>+'DATOS GENERALES'!#REF!/'DATOS GENERALES'!T244</f>
        <v>#REF!</v>
      </c>
      <c r="U244" s="19" t="e">
        <f>+'DATOS GENERALES'!#REF!/'DATOS GENERALES'!T244</f>
        <v>#REF!</v>
      </c>
    </row>
    <row r="245" spans="1:21" s="1" customFormat="1">
      <c r="A245" s="12">
        <f>+'DATOS GENERALES'!A245</f>
        <v>240</v>
      </c>
      <c r="B245" s="12" t="str">
        <f>+'DATOS GENERALES'!B245</f>
        <v>MASCARA PARA OXIGENO CON RESERVORIO ADULTO</v>
      </c>
      <c r="C245" s="12" t="str">
        <f>+'DATOS GENERALES'!C245</f>
        <v>UND</v>
      </c>
      <c r="D245" s="12">
        <f>+'DATOS GENERALES'!D245</f>
        <v>80</v>
      </c>
      <c r="E245" s="19">
        <f>+'DATOS GENERALES'!E245/'DATOS GENERALES'!T245</f>
        <v>1.3403660012099217</v>
      </c>
      <c r="F245" s="19">
        <f>+'DATOS GENERALES'!F245/'DATOS GENERALES'!T245</f>
        <v>0</v>
      </c>
      <c r="G245" s="19">
        <f>+'DATOS GENERALES'!G245/'DATOS GENERALES'!T245</f>
        <v>0</v>
      </c>
      <c r="H245" s="19">
        <f>+'DATOS GENERALES'!H245/'DATOS GENERALES'!T245</f>
        <v>1.0385158298043964</v>
      </c>
      <c r="I245" s="19">
        <f>+'DATOS GENERALES'!I245/'DATOS GENERALES'!T245</f>
        <v>0</v>
      </c>
      <c r="J245" s="19">
        <f>+'DATOS GENERALES'!J245/'DATOS GENERALES'!T245</f>
        <v>1</v>
      </c>
      <c r="K245" s="19">
        <f>+'DATOS GENERALES'!K245/'DATOS GENERALES'!T245</f>
        <v>0</v>
      </c>
      <c r="L245" s="19">
        <f>+'DATOS GENERALES'!L245/'DATOS GENERALES'!T245</f>
        <v>0</v>
      </c>
      <c r="M245" s="19">
        <f>+'DATOS GENERALES'!M245/'DATOS GENERALES'!T245</f>
        <v>0</v>
      </c>
      <c r="N245" s="19">
        <f>+'DATOS GENERALES'!N245/'DATOS GENERALES'!T245</f>
        <v>0</v>
      </c>
      <c r="O245" s="19">
        <f>+'DATOS GENERALES'!O245/'DATOS GENERALES'!T245</f>
        <v>1.4360380116959068</v>
      </c>
      <c r="P245" s="19">
        <f>+'DATOS GENERALES'!P245/'DATOS GENERALES'!T245</f>
        <v>1.7646198830409359</v>
      </c>
      <c r="Q245" s="19">
        <f>+'DATOS GENERALES'!Q245/'DATOS GENERALES'!T245</f>
        <v>1.2562134502923981</v>
      </c>
      <c r="R245" s="19">
        <f>+'DATOS GENERALES'!R245/'DATOS GENERALES'!T245</f>
        <v>0</v>
      </c>
      <c r="S245" s="19">
        <f>+'DATOS GENERALES'!S245/'DATOS GENERALES'!T245</f>
        <v>0</v>
      </c>
      <c r="T245" s="19" t="e">
        <f>+'DATOS GENERALES'!#REF!/'DATOS GENERALES'!T245</f>
        <v>#REF!</v>
      </c>
      <c r="U245" s="19" t="e">
        <f>+'DATOS GENERALES'!#REF!/'DATOS GENERALES'!T245</f>
        <v>#REF!</v>
      </c>
    </row>
    <row r="246" spans="1:21" s="1" customFormat="1">
      <c r="A246" s="12">
        <f>+'DATOS GENERALES'!A246</f>
        <v>241</v>
      </c>
      <c r="B246" s="12" t="str">
        <f>+'DATOS GENERALES'!B246</f>
        <v>MASCARA PARA OXIGENO CON RESERVORIO PEDIATRICA</v>
      </c>
      <c r="C246" s="12" t="str">
        <f>+'DATOS GENERALES'!C246</f>
        <v>UND</v>
      </c>
      <c r="D246" s="12">
        <f>+'DATOS GENERALES'!D246</f>
        <v>40</v>
      </c>
      <c r="E246" s="19">
        <f>+'DATOS GENERALES'!E246/'DATOS GENERALES'!T246</f>
        <v>1.4030343007915567</v>
      </c>
      <c r="F246" s="19">
        <f>+'DATOS GENERALES'!F246/'DATOS GENERALES'!T246</f>
        <v>0</v>
      </c>
      <c r="G246" s="19">
        <f>+'DATOS GENERALES'!G246/'DATOS GENERALES'!T246</f>
        <v>0</v>
      </c>
      <c r="H246" s="19">
        <f>+'DATOS GENERALES'!H246/'DATOS GENERALES'!T246</f>
        <v>1</v>
      </c>
      <c r="I246" s="19">
        <f>+'DATOS GENERALES'!I246/'DATOS GENERALES'!T246</f>
        <v>0</v>
      </c>
      <c r="J246" s="19">
        <f>+'DATOS GENERALES'!J246/'DATOS GENERALES'!T246</f>
        <v>1.0467546174142477</v>
      </c>
      <c r="K246" s="19">
        <f>+'DATOS GENERALES'!K246/'DATOS GENERALES'!T246</f>
        <v>0</v>
      </c>
      <c r="L246" s="19">
        <f>+'DATOS GENERALES'!L246/'DATOS GENERALES'!T246</f>
        <v>0</v>
      </c>
      <c r="M246" s="19">
        <f>+'DATOS GENERALES'!M246/'DATOS GENERALES'!T246</f>
        <v>0</v>
      </c>
      <c r="N246" s="19">
        <f>+'DATOS GENERALES'!N246/'DATOS GENERALES'!T246</f>
        <v>0</v>
      </c>
      <c r="O246" s="19">
        <f>+'DATOS GENERALES'!O246/'DATOS GENERALES'!T246</f>
        <v>1.5031794195250661</v>
      </c>
      <c r="P246" s="19">
        <f>+'DATOS GENERALES'!P246/'DATOS GENERALES'!T246</f>
        <v>1.8471240105540896</v>
      </c>
      <c r="Q246" s="19">
        <f>+'DATOS GENERALES'!Q246/'DATOS GENERALES'!T246</f>
        <v>1.3149472295514513</v>
      </c>
      <c r="R246" s="19">
        <f>+'DATOS GENERALES'!R246/'DATOS GENERALES'!T246</f>
        <v>0</v>
      </c>
      <c r="S246" s="19">
        <f>+'DATOS GENERALES'!S246/'DATOS GENERALES'!T246</f>
        <v>0</v>
      </c>
      <c r="T246" s="19" t="e">
        <f>+'DATOS GENERALES'!#REF!/'DATOS GENERALES'!T246</f>
        <v>#REF!</v>
      </c>
      <c r="U246" s="19" t="e">
        <f>+'DATOS GENERALES'!#REF!/'DATOS GENERALES'!T246</f>
        <v>#REF!</v>
      </c>
    </row>
    <row r="247" spans="1:21" s="1" customFormat="1">
      <c r="A247" s="12">
        <f>+'DATOS GENERALES'!A247</f>
        <v>242</v>
      </c>
      <c r="B247" s="12" t="str">
        <f>+'DATOS GENERALES'!B247</f>
        <v>MASCARA SIMPLE PARA OXIGENO ADULTO</v>
      </c>
      <c r="C247" s="12" t="str">
        <f>+'DATOS GENERALES'!C247</f>
        <v>UND</v>
      </c>
      <c r="D247" s="12">
        <f>+'DATOS GENERALES'!D247</f>
        <v>200</v>
      </c>
      <c r="E247" s="19">
        <f>+'DATOS GENERALES'!E247/'DATOS GENERALES'!T247</f>
        <v>1.4656895403064623</v>
      </c>
      <c r="F247" s="19">
        <f>+'DATOS GENERALES'!F247/'DATOS GENERALES'!T247</f>
        <v>0</v>
      </c>
      <c r="G247" s="19">
        <f>+'DATOS GENERALES'!G247/'DATOS GENERALES'!T247</f>
        <v>0</v>
      </c>
      <c r="H247" s="19">
        <f>+'DATOS GENERALES'!H247/'DATOS GENERALES'!T247</f>
        <v>1.4381217119621401</v>
      </c>
      <c r="I247" s="19">
        <f>+'DATOS GENERALES'!I247/'DATOS GENERALES'!T247</f>
        <v>0</v>
      </c>
      <c r="J247" s="19">
        <f>+'DATOS GENERALES'!J247/'DATOS GENERALES'!T247</f>
        <v>1.10126582278481</v>
      </c>
      <c r="K247" s="19">
        <f>+'DATOS GENERALES'!K247/'DATOS GENERALES'!T247</f>
        <v>0</v>
      </c>
      <c r="L247" s="19">
        <f>+'DATOS GENERALES'!L247/'DATOS GENERALES'!T247</f>
        <v>0</v>
      </c>
      <c r="M247" s="19">
        <f>+'DATOS GENERALES'!M247/'DATOS GENERALES'!T247</f>
        <v>1.6462358427714856</v>
      </c>
      <c r="N247" s="19">
        <f>+'DATOS GENERALES'!N247/'DATOS GENERALES'!T247</f>
        <v>1</v>
      </c>
      <c r="O247" s="19">
        <f>+'DATOS GENERALES'!O247/'DATOS GENERALES'!T247</f>
        <v>1.1419053964023984</v>
      </c>
      <c r="P247" s="19">
        <f>+'DATOS GENERALES'!P247/'DATOS GENERALES'!T247</f>
        <v>1.0259826782145236</v>
      </c>
      <c r="Q247" s="19">
        <f>+'DATOS GENERALES'!Q247/'DATOS GENERALES'!T247</f>
        <v>0</v>
      </c>
      <c r="R247" s="19">
        <f>+'DATOS GENERALES'!R247/'DATOS GENERALES'!T247</f>
        <v>0</v>
      </c>
      <c r="S247" s="19">
        <f>+'DATOS GENERALES'!S247/'DATOS GENERALES'!T247</f>
        <v>0</v>
      </c>
      <c r="T247" s="19" t="e">
        <f>+'DATOS GENERALES'!#REF!/'DATOS GENERALES'!T247</f>
        <v>#REF!</v>
      </c>
      <c r="U247" s="19" t="e">
        <f>+'DATOS GENERALES'!#REF!/'DATOS GENERALES'!T247</f>
        <v>#REF!</v>
      </c>
    </row>
    <row r="248" spans="1:21" s="1" customFormat="1">
      <c r="A248" s="12">
        <f>+'DATOS GENERALES'!A248</f>
        <v>243</v>
      </c>
      <c r="B248" s="12" t="str">
        <f>+'DATOS GENERALES'!B248</f>
        <v>MASCARA SIMPLE PARA OXIGENO PEDIATRICA</v>
      </c>
      <c r="C248" s="12" t="str">
        <f>+'DATOS GENERALES'!C248</f>
        <v>UND</v>
      </c>
      <c r="D248" s="12">
        <f>+'DATOS GENERALES'!D248</f>
        <v>80</v>
      </c>
      <c r="E248" s="19">
        <f>+'DATOS GENERALES'!E248/'DATOS GENERALES'!T248</f>
        <v>1.5002939447383892</v>
      </c>
      <c r="F248" s="19">
        <f>+'DATOS GENERALES'!F248/'DATOS GENERALES'!T248</f>
        <v>0</v>
      </c>
      <c r="G248" s="19">
        <f>+'DATOS GENERALES'!G248/'DATOS GENERALES'!T248</f>
        <v>0</v>
      </c>
      <c r="H248" s="19">
        <f>+'DATOS GENERALES'!H248/'DATOS GENERALES'!T248</f>
        <v>1</v>
      </c>
      <c r="I248" s="19">
        <f>+'DATOS GENERALES'!I248/'DATOS GENERALES'!T248</f>
        <v>0</v>
      </c>
      <c r="J248" s="19">
        <f>+'DATOS GENERALES'!J248/'DATOS GENERALES'!T248</f>
        <v>1.1894603174603173</v>
      </c>
      <c r="K248" s="19">
        <f>+'DATOS GENERALES'!K248/'DATOS GENERALES'!T248</f>
        <v>0</v>
      </c>
      <c r="L248" s="19">
        <f>+'DATOS GENERALES'!L248/'DATOS GENERALES'!T248</f>
        <v>0</v>
      </c>
      <c r="M248" s="19">
        <f>+'DATOS GENERALES'!M248/'DATOS GENERALES'!T248</f>
        <v>1.4702880658436215</v>
      </c>
      <c r="N248" s="19">
        <f>+'DATOS GENERALES'!N248/'DATOS GENERALES'!T248</f>
        <v>1.0236096413874192</v>
      </c>
      <c r="O248" s="19">
        <f>+'DATOS GENERALES'!O248/'DATOS GENERALES'!T248</f>
        <v>1.7048794826572604</v>
      </c>
      <c r="P248" s="19">
        <f>+'DATOS GENERALES'!P248/'DATOS GENERALES'!T248</f>
        <v>1.0502057613168725</v>
      </c>
      <c r="Q248" s="19">
        <f>+'DATOS GENERALES'!Q248/'DATOS GENERALES'!T248</f>
        <v>0</v>
      </c>
      <c r="R248" s="19">
        <f>+'DATOS GENERALES'!R248/'DATOS GENERALES'!T248</f>
        <v>0</v>
      </c>
      <c r="S248" s="19">
        <f>+'DATOS GENERALES'!S248/'DATOS GENERALES'!T248</f>
        <v>0</v>
      </c>
      <c r="T248" s="19" t="e">
        <f>+'DATOS GENERALES'!#REF!/'DATOS GENERALES'!T248</f>
        <v>#REF!</v>
      </c>
      <c r="U248" s="19" t="e">
        <f>+'DATOS GENERALES'!#REF!/'DATOS GENERALES'!T248</f>
        <v>#REF!</v>
      </c>
    </row>
    <row r="249" spans="1:21" s="1" customFormat="1">
      <c r="A249" s="12">
        <f>+'DATOS GENERALES'!A249</f>
        <v>244</v>
      </c>
      <c r="B249" s="12" t="str">
        <f>+'DATOS GENERALES'!B249</f>
        <v>MASCARA VENTURY ADULTO KIT</v>
      </c>
      <c r="C249" s="12" t="str">
        <f>+'DATOS GENERALES'!C249</f>
        <v>UND</v>
      </c>
      <c r="D249" s="12">
        <f>+'DATOS GENERALES'!D249</f>
        <v>60</v>
      </c>
      <c r="E249" s="19">
        <f>+'DATOS GENERALES'!E249/'DATOS GENERALES'!T249</f>
        <v>1.8636691840836799</v>
      </c>
      <c r="F249" s="19">
        <f>+'DATOS GENERALES'!F249/'DATOS GENERALES'!T249</f>
        <v>0</v>
      </c>
      <c r="G249" s="19">
        <f>+'DATOS GENERALES'!G249/'DATOS GENERALES'!T249</f>
        <v>0</v>
      </c>
      <c r="H249" s="19">
        <f>+'DATOS GENERALES'!H249/'DATOS GENERALES'!T249</f>
        <v>1.4148273910582909</v>
      </c>
      <c r="I249" s="19">
        <f>+'DATOS GENERALES'!I249/'DATOS GENERALES'!T249</f>
        <v>0</v>
      </c>
      <c r="J249" s="19">
        <f>+'DATOS GENERALES'!J249/'DATOS GENERALES'!T249</f>
        <v>1</v>
      </c>
      <c r="K249" s="19">
        <f>+'DATOS GENERALES'!K249/'DATOS GENERALES'!T249</f>
        <v>0</v>
      </c>
      <c r="L249" s="19">
        <f>+'DATOS GENERALES'!L249/'DATOS GENERALES'!T249</f>
        <v>0</v>
      </c>
      <c r="M249" s="19">
        <f>+'DATOS GENERALES'!M249/'DATOS GENERALES'!T249</f>
        <v>0</v>
      </c>
      <c r="N249" s="19">
        <f>+'DATOS GENERALES'!N249/'DATOS GENERALES'!T249</f>
        <v>1.3208828522920204</v>
      </c>
      <c r="O249" s="19">
        <f>+'DATOS GENERALES'!O249/'DATOS GENERALES'!T249</f>
        <v>1.347292963591775</v>
      </c>
      <c r="P249" s="19">
        <f>+'DATOS GENERALES'!P249/'DATOS GENERALES'!T249</f>
        <v>1.3718166383701189</v>
      </c>
      <c r="Q249" s="19">
        <f>+'DATOS GENERALES'!Q249/'DATOS GENERALES'!T249</f>
        <v>0</v>
      </c>
      <c r="R249" s="19">
        <f>+'DATOS GENERALES'!R249/'DATOS GENERALES'!T249</f>
        <v>0</v>
      </c>
      <c r="S249" s="19">
        <f>+'DATOS GENERALES'!S249/'DATOS GENERALES'!T249</f>
        <v>0</v>
      </c>
      <c r="T249" s="19" t="e">
        <f>+'DATOS GENERALES'!#REF!/'DATOS GENERALES'!T249</f>
        <v>#REF!</v>
      </c>
      <c r="U249" s="19" t="e">
        <f>+'DATOS GENERALES'!#REF!/'DATOS GENERALES'!T249</f>
        <v>#REF!</v>
      </c>
    </row>
    <row r="250" spans="1:21" s="1" customFormat="1">
      <c r="A250" s="12">
        <f>+'DATOS GENERALES'!A250</f>
        <v>245</v>
      </c>
      <c r="B250" s="12" t="str">
        <f>+'DATOS GENERALES'!B250</f>
        <v>MASCARILLA P/ ANESTESIA No.3 DESECHABLE</v>
      </c>
      <c r="C250" s="12" t="str">
        <f>+'DATOS GENERALES'!C250</f>
        <v>UND</v>
      </c>
      <c r="D250" s="12">
        <f>+'DATOS GENERALES'!D250</f>
        <v>60</v>
      </c>
      <c r="E250" s="19">
        <f>+'DATOS GENERALES'!E250/'DATOS GENERALES'!T250</f>
        <v>1.3345465574764939</v>
      </c>
      <c r="F250" s="19">
        <f>+'DATOS GENERALES'!F250/'DATOS GENERALES'!T250</f>
        <v>0</v>
      </c>
      <c r="G250" s="19">
        <f>+'DATOS GENERALES'!G250/'DATOS GENERALES'!T250</f>
        <v>0</v>
      </c>
      <c r="H250" s="19">
        <f>+'DATOS GENERALES'!H250/'DATOS GENERALES'!T250</f>
        <v>1.1373976342129208</v>
      </c>
      <c r="I250" s="19">
        <f>+'DATOS GENERALES'!I250/'DATOS GENERALES'!T250</f>
        <v>0</v>
      </c>
      <c r="J250" s="19">
        <f>+'DATOS GENERALES'!J250/'DATOS GENERALES'!T250</f>
        <v>1.0362693357597816</v>
      </c>
      <c r="K250" s="19">
        <f>+'DATOS GENERALES'!K250/'DATOS GENERALES'!T250</f>
        <v>0</v>
      </c>
      <c r="L250" s="19">
        <f>+'DATOS GENERALES'!L250/'DATOS GENERALES'!T250</f>
        <v>0</v>
      </c>
      <c r="M250" s="19">
        <f>+'DATOS GENERALES'!M250/'DATOS GENERALES'!T250</f>
        <v>0</v>
      </c>
      <c r="N250" s="19">
        <f>+'DATOS GENERALES'!N250/'DATOS GENERALES'!T250</f>
        <v>1.0618744313011828</v>
      </c>
      <c r="O250" s="19">
        <f>+'DATOS GENERALES'!O250/'DATOS GENERALES'!T250</f>
        <v>3.379739156809221</v>
      </c>
      <c r="P250" s="19">
        <f>+'DATOS GENERALES'!P250/'DATOS GENERALES'!T250</f>
        <v>1</v>
      </c>
      <c r="Q250" s="19">
        <f>+'DATOS GENERALES'!Q250/'DATOS GENERALES'!T250</f>
        <v>1.854109796784956</v>
      </c>
      <c r="R250" s="19">
        <f>+'DATOS GENERALES'!R250/'DATOS GENERALES'!T250</f>
        <v>0</v>
      </c>
      <c r="S250" s="19">
        <f>+'DATOS GENERALES'!S250/'DATOS GENERALES'!T250</f>
        <v>0</v>
      </c>
      <c r="T250" s="19" t="e">
        <f>+'DATOS GENERALES'!#REF!/'DATOS GENERALES'!T250</f>
        <v>#REF!</v>
      </c>
      <c r="U250" s="19" t="e">
        <f>+'DATOS GENERALES'!#REF!/'DATOS GENERALES'!T250</f>
        <v>#REF!</v>
      </c>
    </row>
    <row r="251" spans="1:21" s="1" customFormat="1">
      <c r="A251" s="12">
        <f>+'DATOS GENERALES'!A251</f>
        <v>246</v>
      </c>
      <c r="B251" s="12" t="str">
        <f>+'DATOS GENERALES'!B251</f>
        <v>MASCARILLA P/ANESTESIA No. 0 DESECHABLE</v>
      </c>
      <c r="C251" s="12" t="str">
        <f>+'DATOS GENERALES'!C251</f>
        <v>UND</v>
      </c>
      <c r="D251" s="12">
        <f>+'DATOS GENERALES'!D251</f>
        <v>20</v>
      </c>
      <c r="E251" s="19">
        <f>+'DATOS GENERALES'!E251/'DATOS GENERALES'!T251</f>
        <v>1.2942800665181513</v>
      </c>
      <c r="F251" s="19">
        <f>+'DATOS GENERALES'!F251/'DATOS GENERALES'!T251</f>
        <v>0</v>
      </c>
      <c r="G251" s="19">
        <f>+'DATOS GENERALES'!G251/'DATOS GENERALES'!T251</f>
        <v>0</v>
      </c>
      <c r="H251" s="19">
        <f>+'DATOS GENERALES'!H251/'DATOS GENERALES'!T251</f>
        <v>1.1028834991057701</v>
      </c>
      <c r="I251" s="19">
        <f>+'DATOS GENERALES'!I251/'DATOS GENERALES'!T251</f>
        <v>0</v>
      </c>
      <c r="J251" s="19">
        <f>+'DATOS GENERALES'!J251/'DATOS GENERALES'!T251</f>
        <v>1.0362693357597816</v>
      </c>
      <c r="K251" s="19">
        <f>+'DATOS GENERALES'!K251/'DATOS GENERALES'!T251</f>
        <v>0</v>
      </c>
      <c r="L251" s="19">
        <f>+'DATOS GENERALES'!L251/'DATOS GENERALES'!T251</f>
        <v>0</v>
      </c>
      <c r="M251" s="19">
        <f>+'DATOS GENERALES'!M251/'DATOS GENERALES'!T251</f>
        <v>0</v>
      </c>
      <c r="N251" s="19">
        <f>+'DATOS GENERALES'!N251/'DATOS GENERALES'!T251</f>
        <v>1.0618744313011828</v>
      </c>
      <c r="O251" s="19">
        <f>+'DATOS GENERALES'!O251/'DATOS GENERALES'!T251</f>
        <v>3.379739156809221</v>
      </c>
      <c r="P251" s="19">
        <f>+'DATOS GENERALES'!P251/'DATOS GENERALES'!T251</f>
        <v>1</v>
      </c>
      <c r="Q251" s="19">
        <f>+'DATOS GENERALES'!Q251/'DATOS GENERALES'!T251</f>
        <v>1.854109796784956</v>
      </c>
      <c r="R251" s="19">
        <f>+'DATOS GENERALES'!R251/'DATOS GENERALES'!T251</f>
        <v>0</v>
      </c>
      <c r="S251" s="19">
        <f>+'DATOS GENERALES'!S251/'DATOS GENERALES'!T251</f>
        <v>0</v>
      </c>
      <c r="T251" s="19" t="e">
        <f>+'DATOS GENERALES'!#REF!/'DATOS GENERALES'!T251</f>
        <v>#REF!</v>
      </c>
      <c r="U251" s="19" t="e">
        <f>+'DATOS GENERALES'!#REF!/'DATOS GENERALES'!T251</f>
        <v>#REF!</v>
      </c>
    </row>
    <row r="252" spans="1:21" s="1" customFormat="1">
      <c r="A252" s="12">
        <f>+'DATOS GENERALES'!A252</f>
        <v>247</v>
      </c>
      <c r="B252" s="12" t="str">
        <f>+'DATOS GENERALES'!B252</f>
        <v>MASCARILLA P/ANESTESIA No. 1 DESECHABLE</v>
      </c>
      <c r="C252" s="12" t="str">
        <f>+'DATOS GENERALES'!C252</f>
        <v>UND</v>
      </c>
      <c r="D252" s="12">
        <f>+'DATOS GENERALES'!D252</f>
        <v>20</v>
      </c>
      <c r="E252" s="19">
        <f>+'DATOS GENERALES'!E252/'DATOS GENERALES'!T252</f>
        <v>1.2942800665181513</v>
      </c>
      <c r="F252" s="19">
        <f>+'DATOS GENERALES'!F252/'DATOS GENERALES'!T252</f>
        <v>0</v>
      </c>
      <c r="G252" s="19">
        <f>+'DATOS GENERALES'!G252/'DATOS GENERALES'!T252</f>
        <v>0</v>
      </c>
      <c r="H252" s="19">
        <f>+'DATOS GENERALES'!H252/'DATOS GENERALES'!T252</f>
        <v>1.0994843797391569</v>
      </c>
      <c r="I252" s="19">
        <f>+'DATOS GENERALES'!I252/'DATOS GENERALES'!T252</f>
        <v>0</v>
      </c>
      <c r="J252" s="19">
        <f>+'DATOS GENERALES'!J252/'DATOS GENERALES'!T252</f>
        <v>1.0362693357597816</v>
      </c>
      <c r="K252" s="19">
        <f>+'DATOS GENERALES'!K252/'DATOS GENERALES'!T252</f>
        <v>0</v>
      </c>
      <c r="L252" s="19">
        <f>+'DATOS GENERALES'!L252/'DATOS GENERALES'!T252</f>
        <v>0</v>
      </c>
      <c r="M252" s="19">
        <f>+'DATOS GENERALES'!M252/'DATOS GENERALES'!T252</f>
        <v>0</v>
      </c>
      <c r="N252" s="19">
        <f>+'DATOS GENERALES'!N252/'DATOS GENERALES'!T252</f>
        <v>1.0618744313011828</v>
      </c>
      <c r="O252" s="19">
        <f>+'DATOS GENERALES'!O252/'DATOS GENERALES'!T252</f>
        <v>3.379739156809221</v>
      </c>
      <c r="P252" s="19">
        <f>+'DATOS GENERALES'!P252/'DATOS GENERALES'!T252</f>
        <v>1</v>
      </c>
      <c r="Q252" s="19">
        <f>+'DATOS GENERALES'!Q252/'DATOS GENERALES'!T252</f>
        <v>1.854109796784956</v>
      </c>
      <c r="R252" s="19">
        <f>+'DATOS GENERALES'!R252/'DATOS GENERALES'!T252</f>
        <v>0</v>
      </c>
      <c r="S252" s="19">
        <f>+'DATOS GENERALES'!S252/'DATOS GENERALES'!T252</f>
        <v>0</v>
      </c>
      <c r="T252" s="19" t="e">
        <f>+'DATOS GENERALES'!#REF!/'DATOS GENERALES'!T252</f>
        <v>#REF!</v>
      </c>
      <c r="U252" s="19" t="e">
        <f>+'DATOS GENERALES'!#REF!/'DATOS GENERALES'!T252</f>
        <v>#REF!</v>
      </c>
    </row>
    <row r="253" spans="1:21" s="6" customFormat="1">
      <c r="A253" s="12">
        <f>+'DATOS GENERALES'!A253</f>
        <v>248</v>
      </c>
      <c r="B253" s="12" t="str">
        <f>+'DATOS GENERALES'!B253</f>
        <v>MASCARILLA P/ANESTESIA No. 4 DESECHABLE</v>
      </c>
      <c r="C253" s="12" t="str">
        <f>+'DATOS GENERALES'!C253</f>
        <v>UND</v>
      </c>
      <c r="D253" s="12">
        <f>+'DATOS GENERALES'!D253</f>
        <v>40</v>
      </c>
      <c r="E253" s="19">
        <f>+'DATOS GENERALES'!E253/'DATOS GENERALES'!T253</f>
        <v>1.3345465574764939</v>
      </c>
      <c r="F253" s="19">
        <f>+'DATOS GENERALES'!F253/'DATOS GENERALES'!T253</f>
        <v>0</v>
      </c>
      <c r="G253" s="19">
        <f>+'DATOS GENERALES'!G253/'DATOS GENERALES'!T253</f>
        <v>0</v>
      </c>
      <c r="H253" s="19">
        <f>+'DATOS GENERALES'!H253/'DATOS GENERALES'!T253</f>
        <v>1.0994843797391569</v>
      </c>
      <c r="I253" s="19">
        <f>+'DATOS GENERALES'!I253/'DATOS GENERALES'!T253</f>
        <v>0</v>
      </c>
      <c r="J253" s="19">
        <f>+'DATOS GENERALES'!J253/'DATOS GENERALES'!T253</f>
        <v>1.0362693357597816</v>
      </c>
      <c r="K253" s="19">
        <f>+'DATOS GENERALES'!K253/'DATOS GENERALES'!T253</f>
        <v>0</v>
      </c>
      <c r="L253" s="19">
        <f>+'DATOS GENERALES'!L253/'DATOS GENERALES'!T253</f>
        <v>0</v>
      </c>
      <c r="M253" s="19">
        <f>+'DATOS GENERALES'!M253/'DATOS GENERALES'!T253</f>
        <v>0</v>
      </c>
      <c r="N253" s="19">
        <f>+'DATOS GENERALES'!N253/'DATOS GENERALES'!T253</f>
        <v>1.0618744313011828</v>
      </c>
      <c r="O253" s="19">
        <f>+'DATOS GENERALES'!O253/'DATOS GENERALES'!T253</f>
        <v>1.429784652714589</v>
      </c>
      <c r="P253" s="19">
        <f>+'DATOS GENERALES'!P253/'DATOS GENERALES'!T253</f>
        <v>1</v>
      </c>
      <c r="Q253" s="19">
        <f>+'DATOS GENERALES'!Q253/'DATOS GENERALES'!T253</f>
        <v>1.854109796784956</v>
      </c>
      <c r="R253" s="19">
        <f>+'DATOS GENERALES'!R253/'DATOS GENERALES'!T253</f>
        <v>0</v>
      </c>
      <c r="S253" s="19">
        <f>+'DATOS GENERALES'!S253/'DATOS GENERALES'!T253</f>
        <v>0</v>
      </c>
      <c r="T253" s="19" t="e">
        <f>+'DATOS GENERALES'!#REF!/'DATOS GENERALES'!T253</f>
        <v>#REF!</v>
      </c>
      <c r="U253" s="19" t="e">
        <f>+'DATOS GENERALES'!#REF!/'DATOS GENERALES'!T253</f>
        <v>#REF!</v>
      </c>
    </row>
    <row r="254" spans="1:21" s="1" customFormat="1">
      <c r="A254" s="12">
        <f>+'DATOS GENERALES'!A254</f>
        <v>249</v>
      </c>
      <c r="B254" s="12" t="str">
        <f>+'DATOS GENERALES'!B254</f>
        <v>MASCARILLA P/ANESTESIA No. 5 DESECHABLE</v>
      </c>
      <c r="C254" s="12" t="str">
        <f>+'DATOS GENERALES'!C254</f>
        <v>UND</v>
      </c>
      <c r="D254" s="12">
        <f>+'DATOS GENERALES'!D254</f>
        <v>40</v>
      </c>
      <c r="E254" s="19">
        <f>+'DATOS GENERALES'!E254/'DATOS GENERALES'!T254</f>
        <v>1.3345465574764939</v>
      </c>
      <c r="F254" s="19">
        <f>+'DATOS GENERALES'!F254/'DATOS GENERALES'!T254</f>
        <v>0</v>
      </c>
      <c r="G254" s="19">
        <f>+'DATOS GENERALES'!G254/'DATOS GENERALES'!T254</f>
        <v>0</v>
      </c>
      <c r="H254" s="19">
        <f>+'DATOS GENERALES'!H254/'DATOS GENERALES'!T254</f>
        <v>1.0994843797391569</v>
      </c>
      <c r="I254" s="19">
        <f>+'DATOS GENERALES'!I254/'DATOS GENERALES'!T254</f>
        <v>0</v>
      </c>
      <c r="J254" s="19">
        <f>+'DATOS GENERALES'!J254/'DATOS GENERALES'!T254</f>
        <v>1.0362693357597816</v>
      </c>
      <c r="K254" s="19">
        <f>+'DATOS GENERALES'!K254/'DATOS GENERALES'!T254</f>
        <v>0</v>
      </c>
      <c r="L254" s="19">
        <f>+'DATOS GENERALES'!L254/'DATOS GENERALES'!T254</f>
        <v>0</v>
      </c>
      <c r="M254" s="19">
        <f>+'DATOS GENERALES'!M254/'DATOS GENERALES'!T254</f>
        <v>0</v>
      </c>
      <c r="N254" s="19">
        <f>+'DATOS GENERALES'!N254/'DATOS GENERALES'!T254</f>
        <v>1.0618744313011828</v>
      </c>
      <c r="O254" s="19">
        <f>+'DATOS GENERALES'!O254/'DATOS GENERALES'!T254</f>
        <v>1.429784652714589</v>
      </c>
      <c r="P254" s="19">
        <f>+'DATOS GENERALES'!P254/'DATOS GENERALES'!T254</f>
        <v>1</v>
      </c>
      <c r="Q254" s="19">
        <f>+'DATOS GENERALES'!Q254/'DATOS GENERALES'!T254</f>
        <v>1.854109796784956</v>
      </c>
      <c r="R254" s="19">
        <f>+'DATOS GENERALES'!R254/'DATOS GENERALES'!T254</f>
        <v>0</v>
      </c>
      <c r="S254" s="19">
        <f>+'DATOS GENERALES'!S254/'DATOS GENERALES'!T254</f>
        <v>0</v>
      </c>
      <c r="T254" s="19" t="e">
        <f>+'DATOS GENERALES'!#REF!/'DATOS GENERALES'!T254</f>
        <v>#REF!</v>
      </c>
      <c r="U254" s="19" t="e">
        <f>+'DATOS GENERALES'!#REF!/'DATOS GENERALES'!T254</f>
        <v>#REF!</v>
      </c>
    </row>
    <row r="255" spans="1:21" s="1" customFormat="1">
      <c r="A255" s="12">
        <f>+'DATOS GENERALES'!A255</f>
        <v>250</v>
      </c>
      <c r="B255" s="12" t="str">
        <f>+'DATOS GENERALES'!B255</f>
        <v>MASCARILLA P/ANESTESIA No: 2 DESECHABLE</v>
      </c>
      <c r="C255" s="12" t="str">
        <f>+'DATOS GENERALES'!C255</f>
        <v>UND</v>
      </c>
      <c r="D255" s="12">
        <f>+'DATOS GENERALES'!D255</f>
        <v>32</v>
      </c>
      <c r="E255" s="19">
        <f>+'DATOS GENERALES'!E255/'DATOS GENERALES'!T255</f>
        <v>1.2942800665181513</v>
      </c>
      <c r="F255" s="19">
        <f>+'DATOS GENERALES'!F255/'DATOS GENERALES'!T255</f>
        <v>0</v>
      </c>
      <c r="G255" s="19">
        <f>+'DATOS GENERALES'!G255/'DATOS GENERALES'!T255</f>
        <v>0</v>
      </c>
      <c r="H255" s="19">
        <f>+'DATOS GENERALES'!H255/'DATOS GENERALES'!T255</f>
        <v>1.0994843797391569</v>
      </c>
      <c r="I255" s="19">
        <f>+'DATOS GENERALES'!I255/'DATOS GENERALES'!T255</f>
        <v>0</v>
      </c>
      <c r="J255" s="19">
        <f>+'DATOS GENERALES'!J255/'DATOS GENERALES'!T255</f>
        <v>1.0362693357597816</v>
      </c>
      <c r="K255" s="19">
        <f>+'DATOS GENERALES'!K255/'DATOS GENERALES'!T255</f>
        <v>0</v>
      </c>
      <c r="L255" s="19">
        <f>+'DATOS GENERALES'!L255/'DATOS GENERALES'!T255</f>
        <v>0</v>
      </c>
      <c r="M255" s="19">
        <f>+'DATOS GENERALES'!M255/'DATOS GENERALES'!T255</f>
        <v>0</v>
      </c>
      <c r="N255" s="19">
        <f>+'DATOS GENERALES'!N255/'DATOS GENERALES'!T255</f>
        <v>1.0618744313011828</v>
      </c>
      <c r="O255" s="19">
        <f>+'DATOS GENERALES'!O255/'DATOS GENERALES'!T255</f>
        <v>1.3867151956323933</v>
      </c>
      <c r="P255" s="19">
        <f>+'DATOS GENERALES'!P255/'DATOS GENERALES'!T255</f>
        <v>1</v>
      </c>
      <c r="Q255" s="19">
        <f>+'DATOS GENERALES'!Q255/'DATOS GENERALES'!T255</f>
        <v>1.854109796784956</v>
      </c>
      <c r="R255" s="19">
        <f>+'DATOS GENERALES'!R255/'DATOS GENERALES'!T255</f>
        <v>0</v>
      </c>
      <c r="S255" s="19">
        <f>+'DATOS GENERALES'!S255/'DATOS GENERALES'!T255</f>
        <v>0</v>
      </c>
      <c r="T255" s="19" t="e">
        <f>+'DATOS GENERALES'!#REF!/'DATOS GENERALES'!T255</f>
        <v>#REF!</v>
      </c>
      <c r="U255" s="19" t="e">
        <f>+'DATOS GENERALES'!#REF!/'DATOS GENERALES'!T255</f>
        <v>#REF!</v>
      </c>
    </row>
    <row r="256" spans="1:21" s="1" customFormat="1">
      <c r="A256" s="12">
        <f>+'DATOS GENERALES'!A256</f>
        <v>251</v>
      </c>
      <c r="B256" s="12" t="str">
        <f>+'DATOS GENERALES'!B256</f>
        <v>MICRONEBULIZADOR  ADULTO</v>
      </c>
      <c r="C256" s="12" t="str">
        <f>+'DATOS GENERALES'!C256</f>
        <v>UND</v>
      </c>
      <c r="D256" s="12">
        <f>+'DATOS GENERALES'!D256</f>
        <v>600</v>
      </c>
      <c r="E256" s="19">
        <f>+'DATOS GENERALES'!E256/'DATOS GENERALES'!T256</f>
        <v>1.6560575479997932</v>
      </c>
      <c r="F256" s="19">
        <f>+'DATOS GENERALES'!F256/'DATOS GENERALES'!T256</f>
        <v>0</v>
      </c>
      <c r="G256" s="19">
        <f>+'DATOS GENERALES'!G256/'DATOS GENERALES'!T256</f>
        <v>0</v>
      </c>
      <c r="H256" s="19">
        <f>+'DATOS GENERALES'!H256/'DATOS GENERALES'!T256</f>
        <v>1.2937949593748383</v>
      </c>
      <c r="I256" s="19">
        <f>+'DATOS GENERALES'!I256/'DATOS GENERALES'!T256</f>
        <v>0</v>
      </c>
      <c r="J256" s="19">
        <f>+'DATOS GENERALES'!J256/'DATOS GENERALES'!T256</f>
        <v>1</v>
      </c>
      <c r="K256" s="19">
        <f>+'DATOS GENERALES'!K256/'DATOS GENERALES'!T256</f>
        <v>0</v>
      </c>
      <c r="L256" s="19">
        <f>+'DATOS GENERALES'!L256/'DATOS GENERALES'!T256</f>
        <v>0</v>
      </c>
      <c r="M256" s="19">
        <f>+'DATOS GENERALES'!M256/'DATOS GENERALES'!T256</f>
        <v>2.0959478341872382</v>
      </c>
      <c r="N256" s="19">
        <f>+'DATOS GENERALES'!N256/'DATOS GENERALES'!T256</f>
        <v>1.1142162190136109</v>
      </c>
      <c r="O256" s="19">
        <f>+'DATOS GENERALES'!O256/'DATOS GENERALES'!T256</f>
        <v>1.2560161465610931</v>
      </c>
      <c r="P256" s="19">
        <f>+'DATOS GENERALES'!P256/'DATOS GENERALES'!T256</f>
        <v>1.2808570097810901</v>
      </c>
      <c r="Q256" s="19">
        <f>+'DATOS GENERALES'!Q256/'DATOS GENERALES'!T256</f>
        <v>1.5039072607773121</v>
      </c>
      <c r="R256" s="19">
        <f>+'DATOS GENERALES'!R256/'DATOS GENERALES'!T256</f>
        <v>0</v>
      </c>
      <c r="S256" s="19">
        <f>+'DATOS GENERALES'!S256/'DATOS GENERALES'!T256</f>
        <v>1.2937949593748383</v>
      </c>
      <c r="T256" s="19" t="e">
        <f>+'DATOS GENERALES'!#REF!/'DATOS GENERALES'!T256</f>
        <v>#REF!</v>
      </c>
      <c r="U256" s="19" t="e">
        <f>+'DATOS GENERALES'!#REF!/'DATOS GENERALES'!T256</f>
        <v>#REF!</v>
      </c>
    </row>
    <row r="257" spans="1:21" s="1" customFormat="1">
      <c r="A257" s="12">
        <f>+'DATOS GENERALES'!A257</f>
        <v>252</v>
      </c>
      <c r="B257" s="12" t="str">
        <f>+'DATOS GENERALES'!B257</f>
        <v>MICRONEBULIZADOR  PEDIATRICO</v>
      </c>
      <c r="C257" s="12" t="str">
        <f>+'DATOS GENERALES'!C257</f>
        <v>UND</v>
      </c>
      <c r="D257" s="12">
        <f>+'DATOS GENERALES'!D257</f>
        <v>400</v>
      </c>
      <c r="E257" s="19">
        <f>+'DATOS GENERALES'!E257/'DATOS GENERALES'!T257</f>
        <v>1.6560575479997932</v>
      </c>
      <c r="F257" s="19">
        <f>+'DATOS GENERALES'!F257/'DATOS GENERALES'!T257</f>
        <v>0</v>
      </c>
      <c r="G257" s="19">
        <f>+'DATOS GENERALES'!G257/'DATOS GENERALES'!T257</f>
        <v>0</v>
      </c>
      <c r="H257" s="19">
        <f>+'DATOS GENERALES'!H257/'DATOS GENERALES'!T257</f>
        <v>1.2937949593748383</v>
      </c>
      <c r="I257" s="19">
        <f>+'DATOS GENERALES'!I257/'DATOS GENERALES'!T257</f>
        <v>0</v>
      </c>
      <c r="J257" s="19">
        <f>+'DATOS GENERALES'!J257/'DATOS GENERALES'!T257</f>
        <v>1</v>
      </c>
      <c r="K257" s="19">
        <f>+'DATOS GENERALES'!K257/'DATOS GENERALES'!T257</f>
        <v>0</v>
      </c>
      <c r="L257" s="19">
        <f>+'DATOS GENERALES'!L257/'DATOS GENERALES'!T257</f>
        <v>0</v>
      </c>
      <c r="M257" s="19">
        <f>+'DATOS GENERALES'!M257/'DATOS GENERALES'!T257</f>
        <v>1.9256844175335093</v>
      </c>
      <c r="N257" s="19">
        <f>+'DATOS GENERALES'!N257/'DATOS GENERALES'!T257</f>
        <v>1.1142162190136109</v>
      </c>
      <c r="O257" s="19">
        <f>+'DATOS GENERALES'!O257/'DATOS GENERALES'!T257</f>
        <v>1.6265590229260469</v>
      </c>
      <c r="P257" s="19">
        <f>+'DATOS GENERALES'!P257/'DATOS GENERALES'!T257</f>
        <v>1.2808570097810901</v>
      </c>
      <c r="Q257" s="19">
        <f>+'DATOS GENERALES'!Q257/'DATOS GENERALES'!T257</f>
        <v>1.5039072607773121</v>
      </c>
      <c r="R257" s="19">
        <f>+'DATOS GENERALES'!R257/'DATOS GENERALES'!T257</f>
        <v>0</v>
      </c>
      <c r="S257" s="19">
        <f>+'DATOS GENERALES'!S257/'DATOS GENERALES'!T257</f>
        <v>1.2937949593748383</v>
      </c>
      <c r="T257" s="19" t="e">
        <f>+'DATOS GENERALES'!#REF!/'DATOS GENERALES'!T257</f>
        <v>#REF!</v>
      </c>
      <c r="U257" s="19" t="e">
        <f>+'DATOS GENERALES'!#REF!/'DATOS GENERALES'!T257</f>
        <v>#REF!</v>
      </c>
    </row>
    <row r="258" spans="1:21" s="1" customFormat="1">
      <c r="A258" s="12"/>
      <c r="B258" s="12"/>
      <c r="C258" s="12"/>
      <c r="D258" s="12"/>
      <c r="E258" s="19"/>
      <c r="F258" s="19"/>
      <c r="G258" s="19"/>
      <c r="H258" s="19"/>
      <c r="I258" s="19"/>
      <c r="J258" s="19"/>
      <c r="K258" s="19"/>
      <c r="L258" s="19"/>
      <c r="M258" s="19"/>
      <c r="N258" s="19"/>
      <c r="O258" s="19"/>
      <c r="P258" s="19"/>
      <c r="Q258" s="19">
        <f>+'DATOS GENERALES'!S258/'DATOS GENERALES'!T258</f>
        <v>0</v>
      </c>
      <c r="R258" s="19" t="e">
        <f>+'DATOS GENERALES'!#REF!/'DATOS GENERALES'!T258</f>
        <v>#REF!</v>
      </c>
      <c r="S258" s="19" t="e">
        <f>+'DATOS GENERALES'!#REF!/'DATOS GENERALES'!T258</f>
        <v>#REF!</v>
      </c>
      <c r="T258" s="19">
        <f>+'DATOS GENERALES'!T258/'DATOS GENERALES'!T258</f>
        <v>1</v>
      </c>
      <c r="U258" s="19" t="e">
        <f>+'DATOS GENERALES'!U258/'DATOS GENERALES'!T258</f>
        <v>#VALUE!</v>
      </c>
    </row>
    <row r="259" spans="1:21" s="1" customFormat="1">
      <c r="A259" s="12"/>
      <c r="B259" s="12"/>
      <c r="C259" s="12"/>
      <c r="D259" s="12"/>
      <c r="E259" s="19"/>
      <c r="F259" s="19"/>
      <c r="G259" s="19"/>
      <c r="H259" s="19"/>
      <c r="I259" s="19"/>
      <c r="J259" s="19"/>
      <c r="K259" s="19"/>
      <c r="L259" s="19"/>
      <c r="M259" s="19"/>
      <c r="N259" s="19"/>
      <c r="O259" s="19"/>
      <c r="P259" s="19"/>
      <c r="Q259" s="19">
        <f>+'DATOS GENERALES'!S259/'DATOS GENERALES'!T259</f>
        <v>0</v>
      </c>
      <c r="R259" s="19" t="e">
        <f>+'DATOS GENERALES'!#REF!/'DATOS GENERALES'!T259</f>
        <v>#REF!</v>
      </c>
      <c r="S259" s="19" t="e">
        <f>+'DATOS GENERALES'!#REF!/'DATOS GENERALES'!T259</f>
        <v>#REF!</v>
      </c>
      <c r="T259" s="19">
        <f>+'DATOS GENERALES'!T259/'DATOS GENERALES'!T259</f>
        <v>1</v>
      </c>
      <c r="U259" s="19" t="e">
        <f>+'DATOS GENERALES'!U259/'DATOS GENERALES'!T259</f>
        <v>#VALUE!</v>
      </c>
    </row>
    <row r="260" spans="1:21" s="1" customFormat="1">
      <c r="A260" s="12"/>
      <c r="B260" s="12"/>
      <c r="C260" s="12"/>
      <c r="D260" s="12"/>
      <c r="E260" s="19"/>
      <c r="F260" s="19"/>
      <c r="G260" s="19"/>
      <c r="H260" s="19"/>
      <c r="I260" s="19"/>
      <c r="J260" s="19"/>
      <c r="K260" s="19"/>
      <c r="L260" s="19"/>
      <c r="M260" s="19"/>
      <c r="N260" s="19"/>
      <c r="O260" s="19"/>
      <c r="P260" s="19"/>
      <c r="Q260" s="19">
        <f>+'DATOS GENERALES'!S260/'DATOS GENERALES'!T260</f>
        <v>0</v>
      </c>
      <c r="R260" s="19" t="e">
        <f>+'DATOS GENERALES'!#REF!/'DATOS GENERALES'!T260</f>
        <v>#REF!</v>
      </c>
      <c r="S260" s="19" t="e">
        <f>+'DATOS GENERALES'!#REF!/'DATOS GENERALES'!T260</f>
        <v>#REF!</v>
      </c>
      <c r="T260" s="19">
        <f>+'DATOS GENERALES'!T260/'DATOS GENERALES'!T260</f>
        <v>1</v>
      </c>
      <c r="U260" s="19" t="e">
        <f>+'DATOS GENERALES'!U260/'DATOS GENERALES'!T260</f>
        <v>#VALUE!</v>
      </c>
    </row>
    <row r="261" spans="1:21" s="1" customFormat="1">
      <c r="A261" s="12"/>
      <c r="B261" s="12"/>
      <c r="C261" s="12"/>
      <c r="D261" s="12"/>
      <c r="E261" s="19"/>
      <c r="F261" s="19"/>
      <c r="G261" s="19"/>
      <c r="H261" s="19"/>
      <c r="I261" s="19"/>
      <c r="J261" s="19"/>
      <c r="K261" s="19"/>
      <c r="L261" s="19"/>
      <c r="M261" s="19"/>
      <c r="N261" s="19"/>
      <c r="O261" s="19"/>
      <c r="P261" s="19"/>
      <c r="Q261" s="19">
        <f>+'DATOS GENERALES'!S261/'DATOS GENERALES'!T261</f>
        <v>0</v>
      </c>
      <c r="R261" s="19" t="e">
        <f>+'DATOS GENERALES'!#REF!/'DATOS GENERALES'!T261</f>
        <v>#REF!</v>
      </c>
      <c r="S261" s="19" t="e">
        <f>+'DATOS GENERALES'!#REF!/'DATOS GENERALES'!T261</f>
        <v>#REF!</v>
      </c>
      <c r="T261" s="19">
        <f>+'DATOS GENERALES'!T261/'DATOS GENERALES'!T261</f>
        <v>1</v>
      </c>
      <c r="U261" s="19" t="e">
        <f>+'DATOS GENERALES'!U261/'DATOS GENERALES'!T261</f>
        <v>#VALUE!</v>
      </c>
    </row>
    <row r="262" spans="1:21" s="1" customFormat="1">
      <c r="A262" s="12">
        <f>+'DATOS GENERALES'!A262</f>
        <v>257</v>
      </c>
      <c r="B262" s="12" t="str">
        <f>+'DATOS GENERALES'!B262</f>
        <v xml:space="preserve">PASTA HIDROACTIVA CON HIDROCOLOIDES </v>
      </c>
      <c r="C262" s="12" t="str">
        <f>+'DATOS GENERALES'!C262</f>
        <v>TUBO X 30 GR</v>
      </c>
      <c r="D262" s="12">
        <f>+'DATOS GENERALES'!D262</f>
        <v>4</v>
      </c>
      <c r="E262" s="19">
        <f>+'DATOS GENERALES'!E262/'DATOS GENERALES'!T262</f>
        <v>1.1733362384099548</v>
      </c>
      <c r="F262" s="19">
        <f>+'DATOS GENERALES'!F262/'DATOS GENERALES'!T262</f>
        <v>1.2392572687437964</v>
      </c>
      <c r="G262" s="19">
        <f>+'DATOS GENERALES'!G262/'DATOS GENERALES'!T262</f>
        <v>0</v>
      </c>
      <c r="H262" s="19">
        <f>+'DATOS GENERALES'!H262/'DATOS GENERALES'!T262</f>
        <v>1</v>
      </c>
      <c r="I262" s="19">
        <f>+'DATOS GENERALES'!I262/'DATOS GENERALES'!T262</f>
        <v>1.237514222770959</v>
      </c>
      <c r="J262" s="19">
        <f>+'DATOS GENERALES'!J262/'DATOS GENERALES'!T262</f>
        <v>1.3395627859684798</v>
      </c>
      <c r="K262" s="19">
        <f>+'DATOS GENERALES'!K262/'DATOS GENERALES'!T262</f>
        <v>0</v>
      </c>
      <c r="L262" s="19">
        <f>+'DATOS GENERALES'!L262/'DATOS GENERALES'!T262</f>
        <v>0</v>
      </c>
      <c r="M262" s="19">
        <f>+'DATOS GENERALES'!M262/'DATOS GENERALES'!T262</f>
        <v>0</v>
      </c>
      <c r="N262" s="19">
        <f>+'DATOS GENERALES'!N262/'DATOS GENERALES'!T262</f>
        <v>0</v>
      </c>
      <c r="O262" s="19">
        <f>+'DATOS GENERALES'!O262/'DATOS GENERALES'!T262</f>
        <v>0</v>
      </c>
      <c r="P262" s="19">
        <f>+'DATOS GENERALES'!R262/'DATOS GENERALES'!T262</f>
        <v>0</v>
      </c>
      <c r="Q262" s="19">
        <f>+'DATOS GENERALES'!S262/'DATOS GENERALES'!T262</f>
        <v>0</v>
      </c>
      <c r="R262" s="19" t="e">
        <f>+'DATOS GENERALES'!#REF!/'DATOS GENERALES'!T262</f>
        <v>#REF!</v>
      </c>
      <c r="S262" s="19" t="e">
        <f>+'DATOS GENERALES'!#REF!/'DATOS GENERALES'!T262</f>
        <v>#REF!</v>
      </c>
      <c r="T262" s="19">
        <f>+'DATOS GENERALES'!T262/'DATOS GENERALES'!T262</f>
        <v>1</v>
      </c>
      <c r="U262" s="19" t="e">
        <f>+'DATOS GENERALES'!U262/'DATOS GENERALES'!T262</f>
        <v>#VALUE!</v>
      </c>
    </row>
    <row r="263" spans="1:21" s="1" customFormat="1">
      <c r="A263" s="12">
        <f>+'DATOS GENERALES'!A263</f>
        <v>258</v>
      </c>
      <c r="B263" s="12" t="str">
        <f>+'DATOS GENERALES'!B263</f>
        <v xml:space="preserve">PASTA PROTECTORA DE PIEL </v>
      </c>
      <c r="C263" s="12" t="str">
        <f>+'DATOS GENERALES'!C263</f>
        <v>TUBO 2 OZ(56,7G)</v>
      </c>
      <c r="D263" s="12">
        <f>+'DATOS GENERALES'!D263</f>
        <v>4</v>
      </c>
      <c r="E263" s="19">
        <f>+'DATOS GENERALES'!E263/'DATOS GENERALES'!T263</f>
        <v>1.1733263802881169</v>
      </c>
      <c r="F263" s="19">
        <f>+'DATOS GENERALES'!F263/'DATOS GENERALES'!T263</f>
        <v>1.3696304021902093</v>
      </c>
      <c r="G263" s="19">
        <f>+'DATOS GENERALES'!G263/'DATOS GENERALES'!T263</f>
        <v>0</v>
      </c>
      <c r="H263" s="19">
        <f>+'DATOS GENERALES'!H263/'DATOS GENERALES'!T263</f>
        <v>1</v>
      </c>
      <c r="I263" s="19">
        <f>+'DATOS GENERALES'!I263/'DATOS GENERALES'!T263</f>
        <v>1.3677400430219673</v>
      </c>
      <c r="J263" s="19">
        <f>+'DATOS GENERALES'!J263/'DATOS GENERALES'!T263</f>
        <v>1.4805286487191185</v>
      </c>
      <c r="K263" s="19">
        <f>+'DATOS GENERALES'!K263/'DATOS GENERALES'!T263</f>
        <v>0</v>
      </c>
      <c r="L263" s="19">
        <f>+'DATOS GENERALES'!L263/'DATOS GENERALES'!T263</f>
        <v>0</v>
      </c>
      <c r="M263" s="19">
        <f>+'DATOS GENERALES'!M263/'DATOS GENERALES'!T263</f>
        <v>0</v>
      </c>
      <c r="N263" s="19">
        <f>+'DATOS GENERALES'!N263/'DATOS GENERALES'!T263</f>
        <v>1.05925298220455</v>
      </c>
      <c r="O263" s="19">
        <f>+'DATOS GENERALES'!O263/'DATOS GENERALES'!T263</f>
        <v>1.210612085261717</v>
      </c>
      <c r="P263" s="19">
        <f>+'DATOS GENERALES'!P263/'DATOS GENERALES'!T263</f>
        <v>0</v>
      </c>
      <c r="Q263" s="19">
        <f>+'DATOS GENERALES'!Q263/'DATOS GENERALES'!T263</f>
        <v>0</v>
      </c>
      <c r="R263" s="19">
        <f>+'DATOS GENERALES'!R263/'DATOS GENERALES'!T263</f>
        <v>0</v>
      </c>
      <c r="S263" s="19">
        <f>+'DATOS GENERALES'!S263/'DATOS GENERALES'!T263</f>
        <v>1.5644351737174891</v>
      </c>
      <c r="T263" s="19" t="e">
        <f>+'DATOS GENERALES'!#REF!/'DATOS GENERALES'!T263</f>
        <v>#REF!</v>
      </c>
      <c r="U263" s="19" t="e">
        <f>+'DATOS GENERALES'!#REF!/'DATOS GENERALES'!T263</f>
        <v>#REF!</v>
      </c>
    </row>
    <row r="264" spans="1:21" s="1" customFormat="1">
      <c r="A264" s="12">
        <f>+'DATOS GENERALES'!A264</f>
        <v>259</v>
      </c>
      <c r="B264" s="12" t="str">
        <f>+'DATOS GENERALES'!B264</f>
        <v>PDS 7/0 BV-1</v>
      </c>
      <c r="C264" s="12" t="str">
        <f>+'DATOS GENERALES'!C264</f>
        <v>UND</v>
      </c>
      <c r="D264" s="12">
        <f>+'DATOS GENERALES'!D264</f>
        <v>36</v>
      </c>
      <c r="E264" s="19">
        <f>+'DATOS GENERALES'!E264/'DATOS GENERALES'!T264</f>
        <v>1</v>
      </c>
      <c r="F264" s="19">
        <f>+'DATOS GENERALES'!F264/'DATOS GENERALES'!T264</f>
        <v>0</v>
      </c>
      <c r="G264" s="19">
        <f>+'DATOS GENERALES'!G264/'DATOS GENERALES'!T264</f>
        <v>0</v>
      </c>
      <c r="H264" s="19">
        <f>+'DATOS GENERALES'!H264/'DATOS GENERALES'!T264</f>
        <v>1.7128339058108837</v>
      </c>
      <c r="I264" s="19">
        <f>+'DATOS GENERALES'!I264/'DATOS GENERALES'!T264</f>
        <v>1.6015840122633207</v>
      </c>
      <c r="J264" s="19">
        <f>+'DATOS GENERALES'!J264/'DATOS GENERALES'!T264</f>
        <v>1.7183007352314985</v>
      </c>
      <c r="K264" s="19">
        <f>+'DATOS GENERALES'!K264/'DATOS GENERALES'!T264</f>
        <v>0</v>
      </c>
      <c r="L264" s="19">
        <f>+'DATOS GENERALES'!L264/'DATOS GENERALES'!T264</f>
        <v>0</v>
      </c>
      <c r="M264" s="19">
        <f>+'DATOS GENERALES'!M264/'DATOS GENERALES'!T264</f>
        <v>0</v>
      </c>
      <c r="N264" s="19">
        <f>+'DATOS GENERALES'!N264/'DATOS GENERALES'!T264</f>
        <v>0</v>
      </c>
      <c r="O264" s="19">
        <f>+'DATOS GENERALES'!O264/'DATOS GENERALES'!T264</f>
        <v>1.7871519005308427</v>
      </c>
      <c r="P264" s="19">
        <f>+'DATOS GENERALES'!P264/'DATOS GENERALES'!T264</f>
        <v>0</v>
      </c>
      <c r="Q264" s="19">
        <f>+'DATOS GENERALES'!Q264/'DATOS GENERALES'!T264</f>
        <v>0</v>
      </c>
      <c r="R264" s="19">
        <f>+'DATOS GENERALES'!R264/'DATOS GENERALES'!T264</f>
        <v>0</v>
      </c>
      <c r="S264" s="19">
        <f>+'DATOS GENERALES'!S264/'DATOS GENERALES'!T264</f>
        <v>0</v>
      </c>
      <c r="T264" s="19" t="e">
        <f>+'DATOS GENERALES'!#REF!/'DATOS GENERALES'!T264</f>
        <v>#REF!</v>
      </c>
      <c r="U264" s="19" t="e">
        <f>+'DATOS GENERALES'!#REF!/'DATOS GENERALES'!T264</f>
        <v>#REF!</v>
      </c>
    </row>
    <row r="265" spans="1:21" s="1" customFormat="1">
      <c r="A265" s="12">
        <f>+'DATOS GENERALES'!A265</f>
        <v>260</v>
      </c>
      <c r="B265" s="12" t="str">
        <f>+'DATOS GENERALES'!B265</f>
        <v>PELICULA TRANSPARENTE PROTECTOR DE SITIO DE INSERCION PARA FIJACION DE CATETER VASCULAR ADULTO 6X8cm</v>
      </c>
      <c r="C265" s="12" t="str">
        <f>+'DATOS GENERALES'!C265</f>
        <v>UND</v>
      </c>
      <c r="D265" s="12">
        <f>+'DATOS GENERALES'!D265</f>
        <v>200</v>
      </c>
      <c r="E265" s="19">
        <f>+'DATOS GENERALES'!E265/'DATOS GENERALES'!T265</f>
        <v>0</v>
      </c>
      <c r="F265" s="19">
        <f>+'DATOS GENERALES'!F265/'DATOS GENERALES'!T265</f>
        <v>1.5242718446601942</v>
      </c>
      <c r="G265" s="19">
        <f>+'DATOS GENERALES'!G265/'DATOS GENERALES'!T265</f>
        <v>0</v>
      </c>
      <c r="H265" s="19">
        <f>+'DATOS GENERALES'!H265/'DATOS GENERALES'!T265</f>
        <v>0</v>
      </c>
      <c r="I265" s="19">
        <f>+'DATOS GENERALES'!I265/'DATOS GENERALES'!T265</f>
        <v>1.5216828478964401</v>
      </c>
      <c r="J265" s="19">
        <f>+'DATOS GENERALES'!J265/'DATOS GENERALES'!T265</f>
        <v>1.2919999999999998</v>
      </c>
      <c r="K265" s="19">
        <f>+'DATOS GENERALES'!K265/'DATOS GENERALES'!T265</f>
        <v>0</v>
      </c>
      <c r="L265" s="19">
        <f>+'DATOS GENERALES'!L265/'DATOS GENERALES'!T265</f>
        <v>0</v>
      </c>
      <c r="M265" s="19">
        <f>+'DATOS GENERALES'!M265/'DATOS GENERALES'!T265</f>
        <v>0</v>
      </c>
      <c r="N265" s="19">
        <f>+'DATOS GENERALES'!N265/'DATOS GENERALES'!T265</f>
        <v>0</v>
      </c>
      <c r="O265" s="19">
        <f>+'DATOS GENERALES'!O265/'DATOS GENERALES'!T265</f>
        <v>1.8269708737864079</v>
      </c>
      <c r="P265" s="19">
        <f>+'DATOS GENERALES'!P265/'DATOS GENERALES'!T265</f>
        <v>0</v>
      </c>
      <c r="Q265" s="19">
        <f>+'DATOS GENERALES'!Q265/'DATOS GENERALES'!T265</f>
        <v>1</v>
      </c>
      <c r="R265" s="19">
        <f>+'DATOS GENERALES'!R265/'DATOS GENERALES'!T265</f>
        <v>1.6828478964401294</v>
      </c>
      <c r="S265" s="19">
        <f>+'DATOS GENERALES'!S265/'DATOS GENERALES'!T265</f>
        <v>0</v>
      </c>
      <c r="T265" s="19" t="e">
        <f>+'DATOS GENERALES'!#REF!/'DATOS GENERALES'!T265</f>
        <v>#REF!</v>
      </c>
      <c r="U265" s="19" t="e">
        <f>+'DATOS GENERALES'!#REF!/'DATOS GENERALES'!T265</f>
        <v>#REF!</v>
      </c>
    </row>
    <row r="266" spans="1:21" s="1" customFormat="1">
      <c r="A266" s="12">
        <f>+'DATOS GENERALES'!A266</f>
        <v>261</v>
      </c>
      <c r="B266" s="12" t="str">
        <f>+'DATOS GENERALES'!B266</f>
        <v>PELICULA TRANSPARENTE PROTECTOR DE SITIO DE INSERCION PARA FIJACION DE CATETER VASCULAR PEDIATRICO 4.5X4.5cm</v>
      </c>
      <c r="C266" s="12">
        <f>+'DATOS GENERALES'!C266</f>
        <v>0</v>
      </c>
      <c r="D266" s="12">
        <f>+'DATOS GENERALES'!D266</f>
        <v>200</v>
      </c>
      <c r="E266" s="19">
        <f>+'DATOS GENERALES'!E266/'DATOS GENERALES'!T266</f>
        <v>0</v>
      </c>
      <c r="F266" s="19">
        <f>+'DATOS GENERALES'!F266/'DATOS GENERALES'!T266</f>
        <v>1</v>
      </c>
      <c r="G266" s="19">
        <f>+'DATOS GENERALES'!G266/'DATOS GENERALES'!T266</f>
        <v>0</v>
      </c>
      <c r="H266" s="19">
        <f>+'DATOS GENERALES'!H266/'DATOS GENERALES'!T266</f>
        <v>0</v>
      </c>
      <c r="I266" s="19">
        <f>+'DATOS GENERALES'!I266/'DATOS GENERALES'!T266</f>
        <v>1.0103997400064999</v>
      </c>
      <c r="J266" s="19">
        <f>+'DATOS GENERALES'!J266/'DATOS GENERALES'!T266</f>
        <v>1.0936886577835554</v>
      </c>
      <c r="K266" s="19">
        <f>+'DATOS GENERALES'!K266/'DATOS GENERALES'!T266</f>
        <v>0</v>
      </c>
      <c r="L266" s="19">
        <f>+'DATOS GENERALES'!L266/'DATOS GENERALES'!T266</f>
        <v>0</v>
      </c>
      <c r="M266" s="19">
        <f>+'DATOS GENERALES'!M266/'DATOS GENERALES'!T266</f>
        <v>0</v>
      </c>
      <c r="N266" s="19">
        <f>+'DATOS GENERALES'!N266/'DATOS GENERALES'!T266</f>
        <v>0</v>
      </c>
      <c r="O266" s="19">
        <f>+'DATOS GENERALES'!O266/'DATOS GENERALES'!T266</f>
        <v>1.2006369840753981</v>
      </c>
      <c r="P266" s="19">
        <f>+'DATOS GENERALES'!P266/'DATOS GENERALES'!T266</f>
        <v>0</v>
      </c>
      <c r="Q266" s="19">
        <f>+'DATOS GENERALES'!Q266/'DATOS GENERALES'!T266</f>
        <v>0</v>
      </c>
      <c r="R266" s="19">
        <f>+'DATOS GENERALES'!R266/'DATOS GENERALES'!T266</f>
        <v>0</v>
      </c>
      <c r="S266" s="19">
        <f>+'DATOS GENERALES'!S266/'DATOS GENERALES'!T266</f>
        <v>0</v>
      </c>
      <c r="T266" s="19" t="e">
        <f>+'DATOS GENERALES'!#REF!/'DATOS GENERALES'!T266</f>
        <v>#REF!</v>
      </c>
      <c r="U266" s="19" t="e">
        <f>+'DATOS GENERALES'!#REF!/'DATOS GENERALES'!T266</f>
        <v>#REF!</v>
      </c>
    </row>
    <row r="267" spans="1:21" s="1" customFormat="1">
      <c r="A267" s="12">
        <f>+'DATOS GENERALES'!A267</f>
        <v>262</v>
      </c>
      <c r="B267" s="12" t="str">
        <f>+'DATOS GENERALES'!B267</f>
        <v>PINZAS PARA CIERRE DE BOLSAS DRENABLES DE ADULTOS DE UNA Y DOS PIEZAS</v>
      </c>
      <c r="C267" s="12" t="str">
        <f>+'DATOS GENERALES'!C267</f>
        <v>UND</v>
      </c>
      <c r="D267" s="12">
        <f>+'DATOS GENERALES'!D267</f>
        <v>20</v>
      </c>
      <c r="E267" s="19">
        <f>+'DATOS GENERALES'!E267/'DATOS GENERALES'!T267</f>
        <v>1.1203274215552523</v>
      </c>
      <c r="F267" s="19">
        <f>+'DATOS GENERALES'!F267/'DATOS GENERALES'!T267</f>
        <v>1</v>
      </c>
      <c r="G267" s="19">
        <f>+'DATOS GENERALES'!G267/'DATOS GENERALES'!T267</f>
        <v>0</v>
      </c>
      <c r="H267" s="19">
        <f>+'DATOS GENERALES'!H267/'DATOS GENERALES'!T267</f>
        <v>1.1077762619372442</v>
      </c>
      <c r="I267" s="19">
        <f>+'DATOS GENERALES'!I267/'DATOS GENERALES'!T267</f>
        <v>0</v>
      </c>
      <c r="J267" s="19">
        <f>+'DATOS GENERALES'!J267/'DATOS GENERALES'!T267</f>
        <v>0</v>
      </c>
      <c r="K267" s="19">
        <f>+'DATOS GENERALES'!K267/'DATOS GENERALES'!T267</f>
        <v>0</v>
      </c>
      <c r="L267" s="19">
        <f>+'DATOS GENERALES'!L267/'DATOS GENERALES'!T267</f>
        <v>0</v>
      </c>
      <c r="M267" s="19">
        <f>+'DATOS GENERALES'!M267/'DATOS GENERALES'!T267</f>
        <v>0</v>
      </c>
      <c r="N267" s="19">
        <f>+'DATOS GENERALES'!N267/'DATOS GENERALES'!T267</f>
        <v>0</v>
      </c>
      <c r="O267" s="19">
        <f>+'DATOS GENERALES'!O267/'DATOS GENERALES'!T267</f>
        <v>0</v>
      </c>
      <c r="P267" s="19">
        <f>+'DATOS GENERALES'!P267/'DATOS GENERALES'!T267</f>
        <v>0</v>
      </c>
      <c r="Q267" s="19">
        <f>+'DATOS GENERALES'!Q267/'DATOS GENERALES'!T267</f>
        <v>0</v>
      </c>
      <c r="R267" s="19">
        <f>+'DATOS GENERALES'!R267/'DATOS GENERALES'!T267</f>
        <v>1.5825375170532061</v>
      </c>
      <c r="S267" s="19">
        <f>+'DATOS GENERALES'!S267/'DATOS GENERALES'!T267</f>
        <v>1.2660300136425648</v>
      </c>
      <c r="T267" s="19" t="e">
        <f>+'DATOS GENERALES'!#REF!/'DATOS GENERALES'!T267</f>
        <v>#REF!</v>
      </c>
      <c r="U267" s="19" t="e">
        <f>+'DATOS GENERALES'!#REF!/'DATOS GENERALES'!T267</f>
        <v>#REF!</v>
      </c>
    </row>
    <row r="268" spans="1:21" s="1" customFormat="1">
      <c r="A268" s="12">
        <f>+'DATOS GENERALES'!A268</f>
        <v>263</v>
      </c>
      <c r="B268" s="12" t="str">
        <f>+'DATOS GENERALES'!B268</f>
        <v>PLACA PARA ELECTROBISTURI VALLEYLAB ADULTO</v>
      </c>
      <c r="C268" s="12" t="str">
        <f>+'DATOS GENERALES'!C268</f>
        <v>UND</v>
      </c>
      <c r="D268" s="12">
        <f>+'DATOS GENERALES'!D268</f>
        <v>120</v>
      </c>
      <c r="E268" s="19">
        <f>+'DATOS GENERALES'!E268/'DATOS GENERALES'!T268</f>
        <v>1.4364116094986807</v>
      </c>
      <c r="F268" s="19">
        <f>+'DATOS GENERALES'!F268/'DATOS GENERALES'!T268</f>
        <v>0</v>
      </c>
      <c r="G268" s="19">
        <f>+'DATOS GENERALES'!G268/'DATOS GENERALES'!T268</f>
        <v>0</v>
      </c>
      <c r="H268" s="19">
        <f>+'DATOS GENERALES'!H268/'DATOS GENERALES'!T268</f>
        <v>1.7806860158311346</v>
      </c>
      <c r="I268" s="19">
        <f>+'DATOS GENERALES'!I268/'DATOS GENERALES'!T268</f>
        <v>1</v>
      </c>
      <c r="J268" s="19">
        <f>+'DATOS GENERALES'!J268/'DATOS GENERALES'!T268</f>
        <v>1.7194689182058047</v>
      </c>
      <c r="K268" s="19">
        <f>+'DATOS GENERALES'!K268/'DATOS GENERALES'!T268</f>
        <v>0</v>
      </c>
      <c r="L268" s="19">
        <f>+'DATOS GENERALES'!L268/'DATOS GENERALES'!T268</f>
        <v>0</v>
      </c>
      <c r="M268" s="19">
        <f>+'DATOS GENERALES'!M268/'DATOS GENERALES'!T268</f>
        <v>0</v>
      </c>
      <c r="N268" s="19">
        <f>+'DATOS GENERALES'!N268/'DATOS GENERALES'!T268</f>
        <v>0</v>
      </c>
      <c r="O268" s="19">
        <f>+'DATOS GENERALES'!O268/'DATOS GENERALES'!T268</f>
        <v>2.2154469656992086</v>
      </c>
      <c r="P268" s="19">
        <f>+'DATOS GENERALES'!P268/'DATOS GENERALES'!T268</f>
        <v>1.4813720316622692</v>
      </c>
      <c r="Q268" s="19">
        <f>+'DATOS GENERALES'!Q268/'DATOS GENERALES'!T268</f>
        <v>1.0559366754617414</v>
      </c>
      <c r="R268" s="19">
        <f>+'DATOS GENERALES'!R268/'DATOS GENERALES'!T268</f>
        <v>0</v>
      </c>
      <c r="S268" s="19">
        <f>+'DATOS GENERALES'!S268/'DATOS GENERALES'!T268</f>
        <v>0</v>
      </c>
      <c r="T268" s="19" t="e">
        <f>+'DATOS GENERALES'!#REF!/'DATOS GENERALES'!T268</f>
        <v>#REF!</v>
      </c>
      <c r="U268" s="19" t="e">
        <f>+'DATOS GENERALES'!#REF!/'DATOS GENERALES'!T268</f>
        <v>#REF!</v>
      </c>
    </row>
    <row r="269" spans="1:21" s="1" customFormat="1">
      <c r="A269" s="12">
        <f>+'DATOS GENERALES'!A269</f>
        <v>264</v>
      </c>
      <c r="B269" s="12" t="str">
        <f>+'DATOS GENERALES'!B269</f>
        <v>PLACAS PARA ELECTROBISTURÍ WEM MODELO SC5015</v>
      </c>
      <c r="C269" s="12" t="str">
        <f>+'DATOS GENERALES'!C269</f>
        <v>UND</v>
      </c>
      <c r="D269" s="12">
        <f>+'DATOS GENERALES'!D269</f>
        <v>40</v>
      </c>
      <c r="E269" s="19">
        <f>+'DATOS GENERALES'!E269/'DATOS GENERALES'!T269</f>
        <v>0</v>
      </c>
      <c r="F269" s="19">
        <f>+'DATOS GENERALES'!F269/'DATOS GENERALES'!T269</f>
        <v>0</v>
      </c>
      <c r="G269" s="19">
        <f>+'DATOS GENERALES'!G269/'DATOS GENERALES'!T269</f>
        <v>0</v>
      </c>
      <c r="H269" s="19">
        <f>+'DATOS GENERALES'!H269/'DATOS GENERALES'!T269</f>
        <v>0</v>
      </c>
      <c r="I269" s="19">
        <f>+'DATOS GENERALES'!I269/'DATOS GENERALES'!T269</f>
        <v>0</v>
      </c>
      <c r="J269" s="19">
        <f>+'DATOS GENERALES'!J269/'DATOS GENERALES'!T269</f>
        <v>0</v>
      </c>
      <c r="K269" s="19">
        <f>+'DATOS GENERALES'!K269/'DATOS GENERALES'!T269</f>
        <v>0</v>
      </c>
      <c r="L269" s="19">
        <f>+'DATOS GENERALES'!L269/'DATOS GENERALES'!T269</f>
        <v>0</v>
      </c>
      <c r="M269" s="19">
        <f>+'DATOS GENERALES'!M269/'DATOS GENERALES'!T269</f>
        <v>0</v>
      </c>
      <c r="N269" s="19">
        <f>+'DATOS GENERALES'!N269/'DATOS GENERALES'!T269</f>
        <v>0</v>
      </c>
      <c r="O269" s="19">
        <f>+'DATOS GENERALES'!O269/'DATOS GENERALES'!T269</f>
        <v>0</v>
      </c>
      <c r="P269" s="19">
        <f>+'DATOS GENERALES'!P269/'DATOS GENERALES'!T269</f>
        <v>1</v>
      </c>
      <c r="Q269" s="19">
        <f>+'DATOS GENERALES'!Q269/'DATOS GENERALES'!T269</f>
        <v>0</v>
      </c>
      <c r="R269" s="19">
        <f>+'DATOS GENERALES'!R269/'DATOS GENERALES'!T269</f>
        <v>0</v>
      </c>
      <c r="S269" s="19">
        <f>+'DATOS GENERALES'!S269/'DATOS GENERALES'!T269</f>
        <v>0</v>
      </c>
      <c r="T269" s="19" t="e">
        <f>+'DATOS GENERALES'!#REF!/'DATOS GENERALES'!T269</f>
        <v>#REF!</v>
      </c>
      <c r="U269" s="19" t="e">
        <f>+'DATOS GENERALES'!#REF!/'DATOS GENERALES'!T269</f>
        <v>#REF!</v>
      </c>
    </row>
    <row r="270" spans="1:21" s="1" customFormat="1">
      <c r="A270" s="12">
        <f>+'DATOS GENERALES'!A270</f>
        <v>265</v>
      </c>
      <c r="B270" s="12" t="str">
        <f>+'DATOS GENERALES'!B270</f>
        <v>PLACAS PARA ELECTROBISTURÍ WEM MODELO SS601 Mca</v>
      </c>
      <c r="C270" s="12" t="str">
        <f>+'DATOS GENERALES'!C270</f>
        <v>UND</v>
      </c>
      <c r="D270" s="12">
        <f>+'DATOS GENERALES'!D270</f>
        <v>40</v>
      </c>
      <c r="E270" s="19">
        <f>+'DATOS GENERALES'!E270/'DATOS GENERALES'!T270</f>
        <v>0</v>
      </c>
      <c r="F270" s="19">
        <f>+'DATOS GENERALES'!F270/'DATOS GENERALES'!T270</f>
        <v>0</v>
      </c>
      <c r="G270" s="19">
        <f>+'DATOS GENERALES'!G270/'DATOS GENERALES'!T270</f>
        <v>0</v>
      </c>
      <c r="H270" s="19">
        <f>+'DATOS GENERALES'!H270/'DATOS GENERALES'!T270</f>
        <v>0</v>
      </c>
      <c r="I270" s="19">
        <f>+'DATOS GENERALES'!I270/'DATOS GENERALES'!T270</f>
        <v>0</v>
      </c>
      <c r="J270" s="19">
        <f>+'DATOS GENERALES'!J270/'DATOS GENERALES'!T270</f>
        <v>0</v>
      </c>
      <c r="K270" s="19">
        <f>+'DATOS GENERALES'!K270/'DATOS GENERALES'!T270</f>
        <v>0</v>
      </c>
      <c r="L270" s="19">
        <f>+'DATOS GENERALES'!L270/'DATOS GENERALES'!T270</f>
        <v>0</v>
      </c>
      <c r="M270" s="19">
        <f>+'DATOS GENERALES'!M270/'DATOS GENERALES'!T270</f>
        <v>0</v>
      </c>
      <c r="N270" s="19">
        <f>+'DATOS GENERALES'!N270/'DATOS GENERALES'!T270</f>
        <v>0</v>
      </c>
      <c r="O270" s="19">
        <f>+'DATOS GENERALES'!O270/'DATOS GENERALES'!T270</f>
        <v>0</v>
      </c>
      <c r="P270" s="19">
        <f>+'DATOS GENERALES'!P270/'DATOS GENERALES'!T270</f>
        <v>1</v>
      </c>
      <c r="Q270" s="19">
        <f>+'DATOS GENERALES'!Q270/'DATOS GENERALES'!T270</f>
        <v>0</v>
      </c>
      <c r="R270" s="19">
        <f>+'DATOS GENERALES'!R270/'DATOS GENERALES'!T270</f>
        <v>0</v>
      </c>
      <c r="S270" s="19">
        <f>+'DATOS GENERALES'!S270/'DATOS GENERALES'!T270</f>
        <v>0</v>
      </c>
      <c r="T270" s="19" t="e">
        <f>+'DATOS GENERALES'!#REF!/'DATOS GENERALES'!T270</f>
        <v>#REF!</v>
      </c>
      <c r="U270" s="19" t="e">
        <f>+'DATOS GENERALES'!#REF!/'DATOS GENERALES'!T270</f>
        <v>#REF!</v>
      </c>
    </row>
    <row r="271" spans="1:21" s="1" customFormat="1">
      <c r="A271" s="12">
        <f>+'DATOS GENERALES'!A271</f>
        <v>266</v>
      </c>
      <c r="B271" s="12" t="str">
        <f>+'DATOS GENERALES'!B271</f>
        <v xml:space="preserve">POLAINAS DESECHABLES </v>
      </c>
      <c r="C271" s="12" t="str">
        <f>+'DATOS GENERALES'!C271</f>
        <v>PQT X 50 PARES</v>
      </c>
      <c r="D271" s="12">
        <f>+'DATOS GENERALES'!D271</f>
        <v>200</v>
      </c>
      <c r="E271" s="19">
        <f>+'DATOS GENERALES'!E271/'DATOS GENERALES'!T271</f>
        <v>149.27536231884056</v>
      </c>
      <c r="F271" s="19">
        <f>+'DATOS GENERALES'!F271/'DATOS GENERALES'!T271</f>
        <v>0</v>
      </c>
      <c r="G271" s="19">
        <f>+'DATOS GENERALES'!G271/'DATOS GENERALES'!T271</f>
        <v>0</v>
      </c>
      <c r="H271" s="19">
        <f>+'DATOS GENERALES'!H271/'DATOS GENERALES'!T271</f>
        <v>82.608695652173907</v>
      </c>
      <c r="I271" s="19">
        <f>+'DATOS GENERALES'!I271/'DATOS GENERALES'!T271</f>
        <v>0</v>
      </c>
      <c r="J271" s="19">
        <f>+'DATOS GENERALES'!J271/'DATOS GENERALES'!T271</f>
        <v>121.7391304347826</v>
      </c>
      <c r="K271" s="19">
        <f>+'DATOS GENERALES'!K271/'DATOS GENERALES'!T271</f>
        <v>0</v>
      </c>
      <c r="L271" s="19">
        <f>+'DATOS GENERALES'!L271/'DATOS GENERALES'!T271</f>
        <v>161.30434782608694</v>
      </c>
      <c r="M271" s="19">
        <f>+'DATOS GENERALES'!M271/'DATOS GENERALES'!T271</f>
        <v>0</v>
      </c>
      <c r="N271" s="19">
        <f>+'DATOS GENERALES'!N271/'DATOS GENERALES'!T271</f>
        <v>1</v>
      </c>
      <c r="O271" s="19">
        <f>+'DATOS GENERALES'!O271/'DATOS GENERALES'!T271</f>
        <v>2.2738630684657668</v>
      </c>
      <c r="P271" s="19">
        <f>+'DATOS GENERALES'!P271/'DATOS GENERALES'!T271</f>
        <v>119.56521739130434</v>
      </c>
      <c r="Q271" s="19">
        <f>+'DATOS GENERALES'!Q271/'DATOS GENERALES'!T271</f>
        <v>0</v>
      </c>
      <c r="R271" s="19">
        <f>+'DATOS GENERALES'!R271/'DATOS GENERALES'!T271</f>
        <v>0</v>
      </c>
      <c r="S271" s="19">
        <f>+'DATOS GENERALES'!S271/'DATOS GENERALES'!T271</f>
        <v>0</v>
      </c>
      <c r="T271" s="19" t="e">
        <f>+'DATOS GENERALES'!#REF!/'DATOS GENERALES'!T271</f>
        <v>#REF!</v>
      </c>
      <c r="U271" s="19" t="e">
        <f>+'DATOS GENERALES'!#REF!/'DATOS GENERALES'!T271</f>
        <v>#REF!</v>
      </c>
    </row>
    <row r="272" spans="1:21" s="1" customFormat="1">
      <c r="A272" s="12">
        <f>+'DATOS GENERALES'!A272</f>
        <v>267</v>
      </c>
      <c r="B272" s="12" t="str">
        <f>+'DATOS GENERALES'!B272</f>
        <v xml:space="preserve">POLVO HIDROCOLOIDE PARA PIEL PERIOSTOMAL </v>
      </c>
      <c r="C272" s="12" t="str">
        <f>+'DATOS GENERALES'!C272</f>
        <v>FCO X 1 OZ (28,3G)</v>
      </c>
      <c r="D272" s="12">
        <f>+'DATOS GENERALES'!D272</f>
        <v>4</v>
      </c>
      <c r="E272" s="19">
        <f>+'DATOS GENERALES'!E272/'DATOS GENERALES'!T272</f>
        <v>1.2077173913043477</v>
      </c>
      <c r="F272" s="19">
        <f>+'DATOS GENERALES'!F272/'DATOS GENERALES'!T272</f>
        <v>1.3608333333333333</v>
      </c>
      <c r="G272" s="19">
        <f>+'DATOS GENERALES'!G272/'DATOS GENERALES'!T272</f>
        <v>0</v>
      </c>
      <c r="H272" s="19">
        <f>+'DATOS GENERALES'!H272/'DATOS GENERALES'!T272</f>
        <v>1.0656521739130436</v>
      </c>
      <c r="I272" s="19">
        <f>+'DATOS GENERALES'!I272/'DATOS GENERALES'!T272</f>
        <v>1.3589492753623189</v>
      </c>
      <c r="J272" s="19">
        <f>+'DATOS GENERALES'!J272/'DATOS GENERALES'!T272</f>
        <v>0</v>
      </c>
      <c r="K272" s="19">
        <f>+'DATOS GENERALES'!K272/'DATOS GENERALES'!T272</f>
        <v>0</v>
      </c>
      <c r="L272" s="19">
        <f>+'DATOS GENERALES'!L272/'DATOS GENERALES'!T272</f>
        <v>0</v>
      </c>
      <c r="M272" s="19">
        <f>+'DATOS GENERALES'!M272/'DATOS GENERALES'!T272</f>
        <v>0</v>
      </c>
      <c r="N272" s="19">
        <f>+'DATOS GENERALES'!N272/'DATOS GENERALES'!T272</f>
        <v>0</v>
      </c>
      <c r="O272" s="19">
        <f>+'DATOS GENERALES'!O272/'DATOS GENERALES'!T272</f>
        <v>0</v>
      </c>
      <c r="P272" s="19">
        <f>+'DATOS GENERALES'!P272/'DATOS GENERALES'!T272</f>
        <v>0</v>
      </c>
      <c r="Q272" s="19">
        <f>+'DATOS GENERALES'!Q272/'DATOS GENERALES'!T272</f>
        <v>0</v>
      </c>
      <c r="R272" s="19">
        <f>+'DATOS GENERALES'!R272/'DATOS GENERALES'!T272</f>
        <v>0</v>
      </c>
      <c r="S272" s="19">
        <f>+'DATOS GENERALES'!S272/'DATOS GENERALES'!T272</f>
        <v>1</v>
      </c>
      <c r="T272" s="19" t="e">
        <f>+'DATOS GENERALES'!#REF!/'DATOS GENERALES'!T272</f>
        <v>#REF!</v>
      </c>
      <c r="U272" s="19" t="e">
        <f>+'DATOS GENERALES'!#REF!/'DATOS GENERALES'!T272</f>
        <v>#REF!</v>
      </c>
    </row>
    <row r="273" spans="1:21" s="1" customFormat="1">
      <c r="A273" s="12">
        <f>+'DATOS GENERALES'!A273</f>
        <v>268</v>
      </c>
      <c r="B273" s="12" t="str">
        <f>+'DATOS GENERALES'!B273</f>
        <v>PROLENE 0 CT2</v>
      </c>
      <c r="C273" s="12" t="str">
        <f>+'DATOS GENERALES'!C273</f>
        <v>UND</v>
      </c>
      <c r="D273" s="12">
        <f>+'DATOS GENERALES'!D273</f>
        <v>48</v>
      </c>
      <c r="E273" s="19">
        <f>+'DATOS GENERALES'!E273/'DATOS GENERALES'!T273</f>
        <v>1.3508610086100861</v>
      </c>
      <c r="F273" s="19">
        <f>+'DATOS GENERALES'!F273/'DATOS GENERALES'!T273</f>
        <v>2.0996309963099633</v>
      </c>
      <c r="G273" s="19">
        <f>+'DATOS GENERALES'!G273/'DATOS GENERALES'!T273</f>
        <v>0</v>
      </c>
      <c r="H273" s="19">
        <f>+'DATOS GENERALES'!H273/'DATOS GENERALES'!T273</f>
        <v>1.5452029520295203</v>
      </c>
      <c r="I273" s="19">
        <f>+'DATOS GENERALES'!I273/'DATOS GENERALES'!T273</f>
        <v>2.121771217712177</v>
      </c>
      <c r="J273" s="19">
        <f>+'DATOS GENERALES'!J273/'DATOS GENERALES'!T273</f>
        <v>2.2365559655596559</v>
      </c>
      <c r="K273" s="19">
        <f>+'DATOS GENERALES'!K273/'DATOS GENERALES'!T273</f>
        <v>0</v>
      </c>
      <c r="L273" s="19">
        <f>+'DATOS GENERALES'!L273/'DATOS GENERALES'!T273</f>
        <v>0</v>
      </c>
      <c r="M273" s="19">
        <f>+'DATOS GENERALES'!M273/'DATOS GENERALES'!T273</f>
        <v>0</v>
      </c>
      <c r="N273" s="19">
        <f>+'DATOS GENERALES'!N273/'DATOS GENERALES'!T273</f>
        <v>1</v>
      </c>
      <c r="O273" s="19">
        <f>+'DATOS GENERALES'!O273/'DATOS GENERALES'!T273</f>
        <v>2.3490159901599017</v>
      </c>
      <c r="P273" s="19">
        <f>+'DATOS GENERALES'!P273/'DATOS GENERALES'!T273</f>
        <v>2.1968019680196802</v>
      </c>
      <c r="Q273" s="19">
        <f>+'DATOS GENERALES'!Q273/'DATOS GENERALES'!T273</f>
        <v>0</v>
      </c>
      <c r="R273" s="19">
        <f>+'DATOS GENERALES'!R273/'DATOS GENERALES'!T273</f>
        <v>0</v>
      </c>
      <c r="S273" s="19">
        <f>+'DATOS GENERALES'!S273/'DATOS GENERALES'!T273</f>
        <v>0</v>
      </c>
      <c r="T273" s="19" t="e">
        <f>+'DATOS GENERALES'!#REF!/'DATOS GENERALES'!T273</f>
        <v>#REF!</v>
      </c>
      <c r="U273" s="19" t="e">
        <f>+'DATOS GENERALES'!#REF!/'DATOS GENERALES'!T273</f>
        <v>#REF!</v>
      </c>
    </row>
    <row r="274" spans="1:21" s="1" customFormat="1">
      <c r="A274" s="12">
        <f>+'DATOS GENERALES'!A274</f>
        <v>269</v>
      </c>
      <c r="B274" s="12" t="str">
        <f>+'DATOS GENERALES'!B274</f>
        <v xml:space="preserve">PROLENE 2/0- KS  RS58 X </v>
      </c>
      <c r="C274" s="12" t="str">
        <f>+'DATOS GENERALES'!C274</f>
        <v>UND</v>
      </c>
      <c r="D274" s="12">
        <f>+'DATOS GENERALES'!D274</f>
        <v>288</v>
      </c>
      <c r="E274" s="19">
        <f>+'DATOS GENERALES'!E274/'DATOS GENERALES'!T274</f>
        <v>1.4278363146287674</v>
      </c>
      <c r="F274" s="19">
        <f>+'DATOS GENERALES'!F274/'DATOS GENERALES'!T274</f>
        <v>1.8306787552070571</v>
      </c>
      <c r="G274" s="19">
        <f>+'DATOS GENERALES'!G274/'DATOS GENERALES'!T274</f>
        <v>0</v>
      </c>
      <c r="H274" s="19">
        <f>+'DATOS GENERALES'!H274/'DATOS GENERALES'!T274</f>
        <v>0</v>
      </c>
      <c r="I274" s="19">
        <f>+'DATOS GENERALES'!I274/'DATOS GENERALES'!T274</f>
        <v>1.849791717716246</v>
      </c>
      <c r="J274" s="19">
        <f>+'DATOS GENERALES'!J274/'DATOS GENERALES'!T274</f>
        <v>1.9496397941680961</v>
      </c>
      <c r="K274" s="19">
        <f>+'DATOS GENERALES'!K274/'DATOS GENERALES'!T274</f>
        <v>0</v>
      </c>
      <c r="L274" s="19">
        <f>+'DATOS GENERALES'!L274/'DATOS GENERALES'!T274</f>
        <v>0</v>
      </c>
      <c r="M274" s="19">
        <f>+'DATOS GENERALES'!M274/'DATOS GENERALES'!T274</f>
        <v>0</v>
      </c>
      <c r="N274" s="19">
        <f>+'DATOS GENERALES'!N274/'DATOS GENERALES'!T274</f>
        <v>1</v>
      </c>
      <c r="O274" s="19">
        <f>+'DATOS GENERALES'!O274/'DATOS GENERALES'!T274</f>
        <v>2.0899289389855427</v>
      </c>
      <c r="P274" s="19">
        <f>+'DATOS GENERALES'!P274/'DATOS GENERALES'!T274</f>
        <v>1.914971820632198</v>
      </c>
      <c r="Q274" s="19">
        <f>+'DATOS GENERALES'!Q274/'DATOS GENERALES'!T274</f>
        <v>0</v>
      </c>
      <c r="R274" s="19">
        <f>+'DATOS GENERALES'!R274/'DATOS GENERALES'!T274</f>
        <v>0</v>
      </c>
      <c r="S274" s="19">
        <f>+'DATOS GENERALES'!S274/'DATOS GENERALES'!T274</f>
        <v>0</v>
      </c>
      <c r="T274" s="19" t="e">
        <f>+'DATOS GENERALES'!#REF!/'DATOS GENERALES'!T274</f>
        <v>#REF!</v>
      </c>
      <c r="U274" s="19" t="e">
        <f>+'DATOS GENERALES'!#REF!/'DATOS GENERALES'!T274</f>
        <v>#REF!</v>
      </c>
    </row>
    <row r="275" spans="1:21" s="1" customFormat="1">
      <c r="A275" s="12">
        <f>+'DATOS GENERALES'!A275</f>
        <v>270</v>
      </c>
      <c r="B275" s="12" t="str">
        <f>+'DATOS GENERALES'!B275</f>
        <v>PROLENE 2/0 SC-26</v>
      </c>
      <c r="C275" s="12" t="str">
        <f>+'DATOS GENERALES'!C275</f>
        <v>UND</v>
      </c>
      <c r="D275" s="12">
        <f>+'DATOS GENERALES'!D275</f>
        <v>192</v>
      </c>
      <c r="E275" s="19">
        <f>+'DATOS GENERALES'!E275/'DATOS GENERALES'!T275</f>
        <v>2.324918324918325</v>
      </c>
      <c r="F275" s="19">
        <f>+'DATOS GENERALES'!F275/'DATOS GENERALES'!T275</f>
        <v>2.1853281853281854</v>
      </c>
      <c r="G275" s="19">
        <f>+'DATOS GENERALES'!G275/'DATOS GENERALES'!T275</f>
        <v>0</v>
      </c>
      <c r="H275" s="19">
        <f>+'DATOS GENERALES'!H275/'DATOS GENERALES'!T275</f>
        <v>1.5634095634095635</v>
      </c>
      <c r="I275" s="19">
        <f>+'DATOS GENERALES'!I275/'DATOS GENERALES'!T275</f>
        <v>2.2081972081972081</v>
      </c>
      <c r="J275" s="19">
        <f>+'DATOS GENERALES'!J275/'DATOS GENERALES'!T275</f>
        <v>2.3274844074844077</v>
      </c>
      <c r="K275" s="19">
        <f>+'DATOS GENERALES'!K275/'DATOS GENERALES'!T275</f>
        <v>0</v>
      </c>
      <c r="L275" s="19">
        <f>+'DATOS GENERALES'!L275/'DATOS GENERALES'!T275</f>
        <v>0</v>
      </c>
      <c r="M275" s="19">
        <f>+'DATOS GENERALES'!M275/'DATOS GENERALES'!T275</f>
        <v>0</v>
      </c>
      <c r="N275" s="19">
        <f>+'DATOS GENERALES'!N275/'DATOS GENERALES'!T275</f>
        <v>1</v>
      </c>
      <c r="O275" s="19">
        <f>+'DATOS GENERALES'!O275/'DATOS GENERALES'!T275</f>
        <v>2.6263736263736264</v>
      </c>
      <c r="P275" s="19">
        <f>+'DATOS GENERALES'!P275/'DATOS GENERALES'!T275</f>
        <v>2.286011286011286</v>
      </c>
      <c r="Q275" s="19">
        <f>+'DATOS GENERALES'!Q275/'DATOS GENERALES'!T275</f>
        <v>0</v>
      </c>
      <c r="R275" s="19">
        <f>+'DATOS GENERALES'!R275/'DATOS GENERALES'!T275</f>
        <v>0</v>
      </c>
      <c r="S275" s="19">
        <f>+'DATOS GENERALES'!S275/'DATOS GENERALES'!T275</f>
        <v>0</v>
      </c>
      <c r="T275" s="19" t="e">
        <f>+'DATOS GENERALES'!#REF!/'DATOS GENERALES'!T275</f>
        <v>#REF!</v>
      </c>
      <c r="U275" s="19" t="e">
        <f>+'DATOS GENERALES'!#REF!/'DATOS GENERALES'!T275</f>
        <v>#REF!</v>
      </c>
    </row>
    <row r="276" spans="1:21" s="1" customFormat="1">
      <c r="A276" s="12">
        <f>+'DATOS GENERALES'!A276</f>
        <v>271</v>
      </c>
      <c r="B276" s="12" t="str">
        <f>+'DATOS GENERALES'!B276</f>
        <v>PROLENE 2/0 SH</v>
      </c>
      <c r="C276" s="12" t="str">
        <f>+'DATOS GENERALES'!C276</f>
        <v>UND</v>
      </c>
      <c r="D276" s="12">
        <f>+'DATOS GENERALES'!D276</f>
        <v>48</v>
      </c>
      <c r="E276" s="19">
        <f>+'DATOS GENERALES'!E276/'DATOS GENERALES'!T276</f>
        <v>0</v>
      </c>
      <c r="F276" s="19">
        <f>+'DATOS GENERALES'!F276/'DATOS GENERALES'!T276</f>
        <v>4.6064349324906635</v>
      </c>
      <c r="G276" s="19">
        <f>+'DATOS GENERALES'!G276/'DATOS GENERALES'!T276</f>
        <v>0</v>
      </c>
      <c r="H276" s="19">
        <f>+'DATOS GENERALES'!H276/'DATOS GENERALES'!T276</f>
        <v>1.460499856363114</v>
      </c>
      <c r="I276" s="19">
        <f>+'DATOS GENERALES'!I276/'DATOS GENERALES'!T276</f>
        <v>4.654696926170641</v>
      </c>
      <c r="J276" s="19">
        <f>+'DATOS GENERALES'!J276/'DATOS GENERALES'!T276</f>
        <v>4.9063142775064641</v>
      </c>
      <c r="K276" s="19">
        <f>+'DATOS GENERALES'!K276/'DATOS GENERALES'!T276</f>
        <v>0</v>
      </c>
      <c r="L276" s="19">
        <f>+'DATOS GENERALES'!L276/'DATOS GENERALES'!T276</f>
        <v>0</v>
      </c>
      <c r="M276" s="19">
        <f>+'DATOS GENERALES'!M276/'DATOS GENERALES'!T276</f>
        <v>0</v>
      </c>
      <c r="N276" s="19">
        <f>+'DATOS GENERALES'!N276/'DATOS GENERALES'!T276</f>
        <v>1</v>
      </c>
      <c r="O276" s="19">
        <f>+'DATOS GENERALES'!O276/'DATOS GENERALES'!T276</f>
        <v>5.3065211146222353</v>
      </c>
      <c r="P276" s="19">
        <f>+'DATOS GENERALES'!P276/'DATOS GENERALES'!T276</f>
        <v>4.8187302499281817</v>
      </c>
      <c r="Q276" s="19">
        <f>+'DATOS GENERALES'!Q276/'DATOS GENERALES'!T276</f>
        <v>0</v>
      </c>
      <c r="R276" s="19">
        <f>+'DATOS GENERALES'!R276/'DATOS GENERALES'!T276</f>
        <v>0</v>
      </c>
      <c r="S276" s="19">
        <f>+'DATOS GENERALES'!S276/'DATOS GENERALES'!T276</f>
        <v>0</v>
      </c>
      <c r="T276" s="19" t="e">
        <f>+'DATOS GENERALES'!#REF!/'DATOS GENERALES'!T276</f>
        <v>#REF!</v>
      </c>
      <c r="U276" s="19" t="e">
        <f>+'DATOS GENERALES'!#REF!/'DATOS GENERALES'!T276</f>
        <v>#REF!</v>
      </c>
    </row>
    <row r="277" spans="1:21" s="1" customFormat="1">
      <c r="A277" s="12">
        <f>+'DATOS GENERALES'!A277</f>
        <v>272</v>
      </c>
      <c r="B277" s="12" t="str">
        <f>+'DATOS GENERALES'!B277</f>
        <v>PROLENE 3/0 KS GS60 RS58</v>
      </c>
      <c r="C277" s="12" t="str">
        <f>+'DATOS GENERALES'!C277</f>
        <v>UND</v>
      </c>
      <c r="D277" s="12">
        <f>+'DATOS GENERALES'!D277</f>
        <v>192</v>
      </c>
      <c r="E277" s="19">
        <f>+'DATOS GENERALES'!E277/'DATOS GENERALES'!T277</f>
        <v>1.6067605633802817</v>
      </c>
      <c r="F277" s="19">
        <f>+'DATOS GENERALES'!F277/'DATOS GENERALES'!T277</f>
        <v>2.104507042253521</v>
      </c>
      <c r="G277" s="19">
        <f>+'DATOS GENERALES'!G277/'DATOS GENERALES'!T277</f>
        <v>0</v>
      </c>
      <c r="H277" s="19">
        <f>+'DATOS GENERALES'!H277/'DATOS GENERALES'!T277</f>
        <v>1.4828169014084507</v>
      </c>
      <c r="I277" s="19">
        <f>+'DATOS GENERALES'!I277/'DATOS GENERALES'!T277</f>
        <v>2.1264788732394364</v>
      </c>
      <c r="J277" s="19">
        <f>+'DATOS GENERALES'!J277/'DATOS GENERALES'!T277</f>
        <v>2.2412619718309861</v>
      </c>
      <c r="K277" s="19">
        <f>+'DATOS GENERALES'!K277/'DATOS GENERALES'!T277</f>
        <v>0</v>
      </c>
      <c r="L277" s="19">
        <f>+'DATOS GENERALES'!L277/'DATOS GENERALES'!T277</f>
        <v>0</v>
      </c>
      <c r="M277" s="19">
        <f>+'DATOS GENERALES'!M277/'DATOS GENERALES'!T277</f>
        <v>0</v>
      </c>
      <c r="N277" s="19">
        <f>+'DATOS GENERALES'!N277/'DATOS GENERALES'!T277</f>
        <v>1</v>
      </c>
      <c r="O277" s="19">
        <f>+'DATOS GENERALES'!O277/'DATOS GENERALES'!T277</f>
        <v>2.6450704225352113</v>
      </c>
      <c r="P277" s="19">
        <f>+'DATOS GENERALES'!P277/'DATOS GENERALES'!T277</f>
        <v>2.2014084507042253</v>
      </c>
      <c r="Q277" s="19">
        <f>+'DATOS GENERALES'!Q277/'DATOS GENERALES'!T277</f>
        <v>0</v>
      </c>
      <c r="R277" s="19">
        <f>+'DATOS GENERALES'!R277/'DATOS GENERALES'!T277</f>
        <v>0</v>
      </c>
      <c r="S277" s="19">
        <f>+'DATOS GENERALES'!S277/'DATOS GENERALES'!T277</f>
        <v>0</v>
      </c>
      <c r="T277" s="19" t="e">
        <f>+'DATOS GENERALES'!#REF!/'DATOS GENERALES'!T277</f>
        <v>#REF!</v>
      </c>
      <c r="U277" s="19" t="e">
        <f>+'DATOS GENERALES'!#REF!/'DATOS GENERALES'!T277</f>
        <v>#REF!</v>
      </c>
    </row>
    <row r="278" spans="1:21" s="1" customFormat="1">
      <c r="A278" s="12">
        <f>+'DATOS GENERALES'!A278</f>
        <v>273</v>
      </c>
      <c r="B278" s="12" t="str">
        <f>+'DATOS GENERALES'!B278</f>
        <v>PROLENE 3/0 PS1 SC24 C/A CUR</v>
      </c>
      <c r="C278" s="12" t="str">
        <f>+'DATOS GENERALES'!C278</f>
        <v>UND</v>
      </c>
      <c r="D278" s="12">
        <f>+'DATOS GENERALES'!D278</f>
        <v>288</v>
      </c>
      <c r="E278" s="19">
        <f>+'DATOS GENERALES'!E278/'DATOS GENERALES'!T278</f>
        <v>2.1479516651930446</v>
      </c>
      <c r="F278" s="19">
        <f>+'DATOS GENERALES'!F278/'DATOS GENERALES'!T278</f>
        <v>2.4827586206896552</v>
      </c>
      <c r="G278" s="19">
        <f>+'DATOS GENERALES'!G278/'DATOS GENERALES'!T278</f>
        <v>0</v>
      </c>
      <c r="H278" s="19">
        <f>+'DATOS GENERALES'!H278/'DATOS GENERALES'!T278</f>
        <v>1.5325670498084292</v>
      </c>
      <c r="I278" s="19">
        <f>+'DATOS GENERALES'!I278/'DATOS GENERALES'!T278</f>
        <v>2.5086943707633362</v>
      </c>
      <c r="J278" s="19">
        <f>+'DATOS GENERALES'!J278/'DATOS GENERALES'!T278</f>
        <v>2.6443619216033012</v>
      </c>
      <c r="K278" s="19">
        <f>+'DATOS GENERALES'!K278/'DATOS GENERALES'!T278</f>
        <v>0</v>
      </c>
      <c r="L278" s="19">
        <f>+'DATOS GENERALES'!L278/'DATOS GENERALES'!T278</f>
        <v>0</v>
      </c>
      <c r="M278" s="19">
        <f>+'DATOS GENERALES'!M278/'DATOS GENERALES'!T278</f>
        <v>0</v>
      </c>
      <c r="N278" s="19">
        <f>+'DATOS GENERALES'!N278/'DATOS GENERALES'!T278</f>
        <v>1</v>
      </c>
      <c r="O278" s="19">
        <f>+'DATOS GENERALES'!O278/'DATOS GENERALES'!T278</f>
        <v>3.1202475685234305</v>
      </c>
      <c r="P278" s="19">
        <f>+'DATOS GENERALES'!P278/'DATOS GENERALES'!T278</f>
        <v>2.2684939581491306</v>
      </c>
      <c r="Q278" s="19">
        <f>+'DATOS GENERALES'!Q278/'DATOS GENERALES'!T278</f>
        <v>0</v>
      </c>
      <c r="R278" s="19">
        <f>+'DATOS GENERALES'!R278/'DATOS GENERALES'!T278</f>
        <v>0</v>
      </c>
      <c r="S278" s="19">
        <f>+'DATOS GENERALES'!S278/'DATOS GENERALES'!T278</f>
        <v>0</v>
      </c>
      <c r="T278" s="19" t="e">
        <f>+'DATOS GENERALES'!#REF!/'DATOS GENERALES'!T278</f>
        <v>#REF!</v>
      </c>
      <c r="U278" s="19" t="e">
        <f>+'DATOS GENERALES'!#REF!/'DATOS GENERALES'!T278</f>
        <v>#REF!</v>
      </c>
    </row>
    <row r="279" spans="1:21" s="1" customFormat="1">
      <c r="A279" s="12">
        <f>+'DATOS GENERALES'!A279</f>
        <v>274</v>
      </c>
      <c r="B279" s="12" t="str">
        <f>+'DATOS GENERALES'!B279</f>
        <v>PROLENE 4/0 45 CM A/SC20</v>
      </c>
      <c r="C279" s="12" t="str">
        <f>+'DATOS GENERALES'!C279</f>
        <v>UND</v>
      </c>
      <c r="D279" s="12">
        <f>+'DATOS GENERALES'!D279</f>
        <v>288</v>
      </c>
      <c r="E279" s="19">
        <f>+'DATOS GENERALES'!E279/'DATOS GENERALES'!T279</f>
        <v>1.2626184985908275</v>
      </c>
      <c r="F279" s="19">
        <f>+'DATOS GENERALES'!F279/'DATOS GENERALES'!T279</f>
        <v>1.8852165001281065</v>
      </c>
      <c r="G279" s="19">
        <f>+'DATOS GENERALES'!G279/'DATOS GENERALES'!T279</f>
        <v>0</v>
      </c>
      <c r="H279" s="19">
        <f>+'DATOS GENERALES'!H279/'DATOS GENERALES'!T279</f>
        <v>1.3392262362285421</v>
      </c>
      <c r="I279" s="19">
        <f>+'DATOS GENERALES'!I279/'DATOS GENERALES'!T279</f>
        <v>1.9049449141685884</v>
      </c>
      <c r="J279" s="19">
        <f>+'DATOS GENERALES'!J279/'DATOS GENERALES'!T279</f>
        <v>2.0078503715090958</v>
      </c>
      <c r="K279" s="19">
        <f>+'DATOS GENERALES'!K279/'DATOS GENERALES'!T279</f>
        <v>0</v>
      </c>
      <c r="L279" s="19">
        <f>+'DATOS GENERALES'!L279/'DATOS GENERALES'!T279</f>
        <v>0</v>
      </c>
      <c r="M279" s="19">
        <f>+'DATOS GENERALES'!M279/'DATOS GENERALES'!T279</f>
        <v>0</v>
      </c>
      <c r="N279" s="19">
        <f>+'DATOS GENERALES'!N279/'DATOS GENERALES'!T279</f>
        <v>1</v>
      </c>
      <c r="O279" s="19">
        <f>+'DATOS GENERALES'!O279/'DATOS GENERALES'!T279</f>
        <v>2.1778119395336919</v>
      </c>
      <c r="P279" s="19">
        <f>+'DATOS GENERALES'!P279/'DATOS GENERALES'!T279</f>
        <v>1.9720727645400973</v>
      </c>
      <c r="Q279" s="19">
        <f>+'DATOS GENERALES'!Q279/'DATOS GENERALES'!T279</f>
        <v>0</v>
      </c>
      <c r="R279" s="19">
        <f>+'DATOS GENERALES'!R279/'DATOS GENERALES'!T279</f>
        <v>0</v>
      </c>
      <c r="S279" s="19">
        <f>+'DATOS GENERALES'!S279/'DATOS GENERALES'!T279</f>
        <v>0</v>
      </c>
      <c r="T279" s="19" t="e">
        <f>+'DATOS GENERALES'!#REF!/'DATOS GENERALES'!T279</f>
        <v>#REF!</v>
      </c>
      <c r="U279" s="19" t="e">
        <f>+'DATOS GENERALES'!#REF!/'DATOS GENERALES'!T279</f>
        <v>#REF!</v>
      </c>
    </row>
    <row r="280" spans="1:21" s="1" customFormat="1">
      <c r="A280" s="12">
        <f>+'DATOS GENERALES'!A280</f>
        <v>275</v>
      </c>
      <c r="B280" s="12" t="str">
        <f>+'DATOS GENERALES'!B280</f>
        <v>PROLENE 4/0 PS2</v>
      </c>
      <c r="C280" s="12" t="str">
        <f>+'DATOS GENERALES'!C280</f>
        <v>UND</v>
      </c>
      <c r="D280" s="12">
        <f>+'DATOS GENERALES'!D280</f>
        <v>48</v>
      </c>
      <c r="E280" s="19">
        <f>+'DATOS GENERALES'!E280/'DATOS GENERALES'!T280</f>
        <v>1.8632592989028633</v>
      </c>
      <c r="F280" s="19">
        <f>+'DATOS GENERALES'!F280/'DATOS GENERALES'!T280</f>
        <v>2.2542146106502541</v>
      </c>
      <c r="G280" s="19">
        <f>+'DATOS GENERALES'!G280/'DATOS GENERALES'!T280</f>
        <v>0</v>
      </c>
      <c r="H280" s="19">
        <f>+'DATOS GENERALES'!H280/'DATOS GENERALES'!T280</f>
        <v>1.3987155472303987</v>
      </c>
      <c r="I280" s="19">
        <f>+'DATOS GENERALES'!I280/'DATOS GENERALES'!T280</f>
        <v>2.2777629114262776</v>
      </c>
      <c r="J280" s="19">
        <f>+'DATOS GENERALES'!J280/'DATOS GENERALES'!T280</f>
        <v>2.4009419320310412</v>
      </c>
      <c r="K280" s="19">
        <f>+'DATOS GENERALES'!K280/'DATOS GENERALES'!T280</f>
        <v>0</v>
      </c>
      <c r="L280" s="19">
        <f>+'DATOS GENERALES'!L280/'DATOS GENERALES'!T280</f>
        <v>0</v>
      </c>
      <c r="M280" s="19">
        <f>+'DATOS GENERALES'!M280/'DATOS GENERALES'!T280</f>
        <v>0</v>
      </c>
      <c r="N280" s="19">
        <f>+'DATOS GENERALES'!N280/'DATOS GENERALES'!T280</f>
        <v>1</v>
      </c>
      <c r="O280" s="19">
        <f>+'DATOS GENERALES'!O280/'DATOS GENERALES'!T280</f>
        <v>2.8330211399518328</v>
      </c>
      <c r="P280" s="19">
        <f>+'DATOS GENERALES'!P280/'DATOS GENERALES'!T280</f>
        <v>2.3583088038533582</v>
      </c>
      <c r="Q280" s="19">
        <f>+'DATOS GENERALES'!Q280/'DATOS GENERALES'!T280</f>
        <v>0</v>
      </c>
      <c r="R280" s="19">
        <f>+'DATOS GENERALES'!R280/'DATOS GENERALES'!T280</f>
        <v>0</v>
      </c>
      <c r="S280" s="19">
        <f>+'DATOS GENERALES'!S280/'DATOS GENERALES'!T280</f>
        <v>0</v>
      </c>
      <c r="T280" s="19" t="e">
        <f>+'DATOS GENERALES'!#REF!/'DATOS GENERALES'!T280</f>
        <v>#REF!</v>
      </c>
      <c r="U280" s="19" t="e">
        <f>+'DATOS GENERALES'!#REF!/'DATOS GENERALES'!T280</f>
        <v>#REF!</v>
      </c>
    </row>
    <row r="281" spans="1:21" s="1" customFormat="1">
      <c r="A281" s="12">
        <f>+'DATOS GENERALES'!A281</f>
        <v>276</v>
      </c>
      <c r="B281" s="12" t="str">
        <f>+'DATOS GENERALES'!B281</f>
        <v>PROLENE 5/0  P3</v>
      </c>
      <c r="C281" s="12" t="str">
        <f>+'DATOS GENERALES'!C281</f>
        <v>UND</v>
      </c>
      <c r="D281" s="12">
        <f>+'DATOS GENERALES'!D281</f>
        <v>192</v>
      </c>
      <c r="E281" s="19">
        <f>+'DATOS GENERALES'!E281/'DATOS GENERALES'!T281</f>
        <v>1.8155025051576776</v>
      </c>
      <c r="F281" s="19">
        <f>+'DATOS GENERALES'!F281/'DATOS GENERALES'!T281</f>
        <v>3.6327733569112879</v>
      </c>
      <c r="G281" s="19">
        <f>+'DATOS GENERALES'!G281/'DATOS GENERALES'!T281</f>
        <v>0</v>
      </c>
      <c r="H281" s="19">
        <f>+'DATOS GENERALES'!H281/'DATOS GENERALES'!T281</f>
        <v>1.5325670498084292</v>
      </c>
      <c r="I281" s="19">
        <f>+'DATOS GENERALES'!I281/'DATOS GENERALES'!T281</f>
        <v>3.6707928087238431</v>
      </c>
      <c r="J281" s="19">
        <f>+'DATOS GENERALES'!J281/'DATOS GENERALES'!T281</f>
        <v>3.8693309755378724</v>
      </c>
      <c r="K281" s="19">
        <f>+'DATOS GENERALES'!K281/'DATOS GENERALES'!T281</f>
        <v>0</v>
      </c>
      <c r="L281" s="19">
        <f>+'DATOS GENERALES'!L281/'DATOS GENERALES'!T281</f>
        <v>0</v>
      </c>
      <c r="M281" s="19">
        <f>+'DATOS GENERALES'!M281/'DATOS GENERALES'!T281</f>
        <v>0</v>
      </c>
      <c r="N281" s="19">
        <f>+'DATOS GENERALES'!N281/'DATOS GENERALES'!T281</f>
        <v>1</v>
      </c>
      <c r="O281" s="19">
        <f>+'DATOS GENERALES'!O281/'DATOS GENERALES'!T281</f>
        <v>4.5520188623636901</v>
      </c>
      <c r="P281" s="19">
        <f>+'DATOS GENERALES'!P281/'DATOS GENERALES'!T281</f>
        <v>3.8004715590922489</v>
      </c>
      <c r="Q281" s="19">
        <f>+'DATOS GENERALES'!Q281/'DATOS GENERALES'!T281</f>
        <v>0</v>
      </c>
      <c r="R281" s="19">
        <f>+'DATOS GENERALES'!R281/'DATOS GENERALES'!T281</f>
        <v>0</v>
      </c>
      <c r="S281" s="19">
        <f>+'DATOS GENERALES'!S281/'DATOS GENERALES'!T281</f>
        <v>0</v>
      </c>
      <c r="T281" s="19" t="e">
        <f>+'DATOS GENERALES'!#REF!/'DATOS GENERALES'!T281</f>
        <v>#REF!</v>
      </c>
      <c r="U281" s="19" t="e">
        <f>+'DATOS GENERALES'!#REF!/'DATOS GENERALES'!T281</f>
        <v>#REF!</v>
      </c>
    </row>
    <row r="282" spans="1:21" s="1" customFormat="1">
      <c r="A282" s="12">
        <f>+'DATOS GENERALES'!A282</f>
        <v>277</v>
      </c>
      <c r="B282" s="12" t="str">
        <f>+'DATOS GENERALES'!B282</f>
        <v>PROLENE 6/0  A/SC16</v>
      </c>
      <c r="C282" s="12" t="str">
        <f>+'DATOS GENERALES'!C282</f>
        <v>UND</v>
      </c>
      <c r="D282" s="12">
        <f>+'DATOS GENERALES'!D282</f>
        <v>96</v>
      </c>
      <c r="E282" s="19">
        <f>+'DATOS GENERALES'!E282/'DATOS GENERALES'!T282</f>
        <v>1.7689122032026505</v>
      </c>
      <c r="F282" s="19">
        <f>+'DATOS GENERALES'!F282/'DATOS GENERALES'!T282</f>
        <v>2.0314743235781338</v>
      </c>
      <c r="G282" s="19">
        <f>+'DATOS GENERALES'!G282/'DATOS GENERALES'!T282</f>
        <v>0</v>
      </c>
      <c r="H282" s="19">
        <f>+'DATOS GENERALES'!H282/'DATOS GENERALES'!T282</f>
        <v>1.4356709000552181</v>
      </c>
      <c r="I282" s="19">
        <f>+'DATOS GENERALES'!I282/'DATOS GENERALES'!T282</f>
        <v>2.052733296521259</v>
      </c>
      <c r="J282" s="19">
        <f>+'DATOS GENERALES'!J282/'DATOS GENERALES'!T282</f>
        <v>2.1636223081170627</v>
      </c>
      <c r="K282" s="19">
        <f>+'DATOS GENERALES'!K282/'DATOS GENERALES'!T282</f>
        <v>0</v>
      </c>
      <c r="L282" s="19">
        <f>+'DATOS GENERALES'!L282/'DATOS GENERALES'!T282</f>
        <v>0</v>
      </c>
      <c r="M282" s="19">
        <f>+'DATOS GENERALES'!M282/'DATOS GENERALES'!T282</f>
        <v>0</v>
      </c>
      <c r="N282" s="19">
        <f>+'DATOS GENERALES'!N282/'DATOS GENERALES'!T282</f>
        <v>1</v>
      </c>
      <c r="O282" s="19">
        <f>+'DATOS GENERALES'!O282/'DATOS GENERALES'!T282</f>
        <v>3.3724461623412481</v>
      </c>
      <c r="P282" s="19">
        <f>+'DATOS GENERALES'!P282/'DATOS GENERALES'!T282</f>
        <v>2.1250690226394258</v>
      </c>
      <c r="Q282" s="19">
        <f>+'DATOS GENERALES'!Q282/'DATOS GENERALES'!T282</f>
        <v>0</v>
      </c>
      <c r="R282" s="19">
        <f>+'DATOS GENERALES'!R282/'DATOS GENERALES'!T282</f>
        <v>0</v>
      </c>
      <c r="S282" s="19">
        <f>+'DATOS GENERALES'!S282/'DATOS GENERALES'!T282</f>
        <v>0</v>
      </c>
      <c r="T282" s="19" t="e">
        <f>+'DATOS GENERALES'!#REF!/'DATOS GENERALES'!T282</f>
        <v>#REF!</v>
      </c>
      <c r="U282" s="19" t="e">
        <f>+'DATOS GENERALES'!#REF!/'DATOS GENERALES'!T282</f>
        <v>#REF!</v>
      </c>
    </row>
    <row r="283" spans="1:21" s="1" customFormat="1">
      <c r="A283" s="12">
        <f>+'DATOS GENERALES'!A283</f>
        <v>278</v>
      </c>
      <c r="B283" s="12" t="str">
        <f>+'DATOS GENERALES'!B283</f>
        <v>PROLENE 6/0 P1</v>
      </c>
      <c r="C283" s="12" t="str">
        <f>+'DATOS GENERALES'!C283</f>
        <v>UND</v>
      </c>
      <c r="D283" s="12">
        <f>+'DATOS GENERALES'!D283</f>
        <v>48</v>
      </c>
      <c r="E283" s="19">
        <f>+'DATOS GENERALES'!E283/'DATOS GENERALES'!T283</f>
        <v>1.7689122032026505</v>
      </c>
      <c r="F283" s="19">
        <f>+'DATOS GENERALES'!F283/'DATOS GENERALES'!T283</f>
        <v>3.4030922142462727</v>
      </c>
      <c r="G283" s="19">
        <f>+'DATOS GENERALES'!G283/'DATOS GENERALES'!T283</f>
        <v>0</v>
      </c>
      <c r="H283" s="19">
        <f>+'DATOS GENERALES'!H283/'DATOS GENERALES'!T283</f>
        <v>1.4494754279403645</v>
      </c>
      <c r="I283" s="19">
        <f>+'DATOS GENERALES'!I283/'DATOS GENERALES'!T283</f>
        <v>3.4387078961899502</v>
      </c>
      <c r="J283" s="19">
        <f>+'DATOS GENERALES'!J283/'DATOS GENERALES'!T283</f>
        <v>3.6246935394809503</v>
      </c>
      <c r="K283" s="19">
        <f>+'DATOS GENERALES'!K283/'DATOS GENERALES'!T283</f>
        <v>0</v>
      </c>
      <c r="L283" s="19">
        <f>+'DATOS GENERALES'!L283/'DATOS GENERALES'!T283</f>
        <v>0</v>
      </c>
      <c r="M283" s="19">
        <f>+'DATOS GENERALES'!M283/'DATOS GENERALES'!T283</f>
        <v>0</v>
      </c>
      <c r="N283" s="19">
        <f>+'DATOS GENERALES'!N283/'DATOS GENERALES'!T283</f>
        <v>1</v>
      </c>
      <c r="O283" s="19">
        <f>+'DATOS GENERALES'!O283/'DATOS GENERALES'!T283</f>
        <v>3.9718387631143015</v>
      </c>
      <c r="P283" s="19">
        <f>+'DATOS GENERALES'!P283/'DATOS GENERALES'!T283</f>
        <v>4.1298177802319165</v>
      </c>
      <c r="Q283" s="19">
        <f>+'DATOS GENERALES'!Q283/'DATOS GENERALES'!T283</f>
        <v>0</v>
      </c>
      <c r="R283" s="19">
        <f>+'DATOS GENERALES'!R283/'DATOS GENERALES'!T283</f>
        <v>0</v>
      </c>
      <c r="S283" s="19">
        <f>+'DATOS GENERALES'!S283/'DATOS GENERALES'!T283</f>
        <v>0</v>
      </c>
      <c r="T283" s="19" t="e">
        <f>+'DATOS GENERALES'!#REF!/'DATOS GENERALES'!T283</f>
        <v>#REF!</v>
      </c>
      <c r="U283" s="19" t="e">
        <f>+'DATOS GENERALES'!#REF!/'DATOS GENERALES'!T283</f>
        <v>#REF!</v>
      </c>
    </row>
    <row r="284" spans="1:21" s="1" customFormat="1">
      <c r="A284" s="12">
        <f>+'DATOS GENERALES'!A284</f>
        <v>279</v>
      </c>
      <c r="B284" s="12" t="str">
        <f>+'DATOS GENERALES'!B284</f>
        <v>RECARGA TCR No. 100</v>
      </c>
      <c r="C284" s="12" t="str">
        <f>+'DATOS GENERALES'!C284</f>
        <v>UND</v>
      </c>
      <c r="D284" s="12">
        <f>+'DATOS GENERALES'!D284</f>
        <v>16</v>
      </c>
      <c r="E284" s="19">
        <f>+'DATOS GENERALES'!E284/'DATOS GENERALES'!T284</f>
        <v>1</v>
      </c>
      <c r="F284" s="19">
        <f>+'DATOS GENERALES'!F284/'DATOS GENERALES'!T284</f>
        <v>1.4561824009162534</v>
      </c>
      <c r="G284" s="19">
        <f>+'DATOS GENERALES'!G284/'DATOS GENERALES'!T284</f>
        <v>0</v>
      </c>
      <c r="H284" s="19">
        <f>+'DATOS GENERALES'!H284/'DATOS GENERALES'!T284</f>
        <v>0</v>
      </c>
      <c r="I284" s="19">
        <f>+'DATOS GENERALES'!I284/'DATOS GENERALES'!T284</f>
        <v>1.4541319146184895</v>
      </c>
      <c r="J284" s="19">
        <f>+'DATOS GENERALES'!J284/'DATOS GENERALES'!T284</f>
        <v>1.5327312809997509</v>
      </c>
      <c r="K284" s="19">
        <f>+'DATOS GENERALES'!K284/'DATOS GENERALES'!T284</f>
        <v>0</v>
      </c>
      <c r="L284" s="19">
        <f>+'DATOS GENERALES'!L284/'DATOS GENERALES'!T284</f>
        <v>0</v>
      </c>
      <c r="M284" s="19">
        <f>+'DATOS GENERALES'!M284/'DATOS GENERALES'!T284</f>
        <v>0</v>
      </c>
      <c r="N284" s="19">
        <f>+'DATOS GENERALES'!N284/'DATOS GENERALES'!T284</f>
        <v>0</v>
      </c>
      <c r="O284" s="19">
        <f>+'DATOS GENERALES'!O284/'DATOS GENERALES'!T284</f>
        <v>0</v>
      </c>
      <c r="P284" s="19">
        <f>+'DATOS GENERALES'!P284/'DATOS GENERALES'!T284</f>
        <v>0</v>
      </c>
      <c r="Q284" s="19">
        <f>+'DATOS GENERALES'!Q284/'DATOS GENERALES'!T284</f>
        <v>0</v>
      </c>
      <c r="R284" s="19">
        <f>+'DATOS GENERALES'!R284/'DATOS GENERALES'!T284</f>
        <v>0</v>
      </c>
      <c r="S284" s="19">
        <f>+'DATOS GENERALES'!S284/'DATOS GENERALES'!T284</f>
        <v>0</v>
      </c>
      <c r="T284" s="19" t="e">
        <f>+'DATOS GENERALES'!#REF!/'DATOS GENERALES'!T284</f>
        <v>#REF!</v>
      </c>
      <c r="U284" s="19" t="e">
        <f>+'DATOS GENERALES'!#REF!/'DATOS GENERALES'!T284</f>
        <v>#REF!</v>
      </c>
    </row>
    <row r="285" spans="1:21" s="1" customFormat="1">
      <c r="A285" s="12">
        <f>+'DATOS GENERALES'!A285</f>
        <v>280</v>
      </c>
      <c r="B285" s="12" t="str">
        <f>+'DATOS GENERALES'!B285</f>
        <v>RECARGA TCR No. 55</v>
      </c>
      <c r="C285" s="12" t="str">
        <f>+'DATOS GENERALES'!C285</f>
        <v>UND</v>
      </c>
      <c r="D285" s="12">
        <f>+'DATOS GENERALES'!D285</f>
        <v>16</v>
      </c>
      <c r="E285" s="19">
        <f>+'DATOS GENERALES'!E285/'DATOS GENERALES'!T285</f>
        <v>1</v>
      </c>
      <c r="F285" s="19">
        <f>+'DATOS GENERALES'!F285/'DATOS GENERALES'!T285</f>
        <v>1.2980178632454948</v>
      </c>
      <c r="G285" s="19">
        <f>+'DATOS GENERALES'!G285/'DATOS GENERALES'!T285</f>
        <v>0</v>
      </c>
      <c r="H285" s="19">
        <f>+'DATOS GENERALES'!H285/'DATOS GENERALES'!T285</f>
        <v>0</v>
      </c>
      <c r="I285" s="19">
        <f>+'DATOS GENERALES'!I285/'DATOS GENERALES'!T285</f>
        <v>1.2961890511420839</v>
      </c>
      <c r="J285" s="19">
        <f>+'DATOS GENERALES'!J285/'DATOS GENERALES'!T285</f>
        <v>1.3662497935659068</v>
      </c>
      <c r="K285" s="19">
        <f>+'DATOS GENERALES'!K285/'DATOS GENERALES'!T285</f>
        <v>0</v>
      </c>
      <c r="L285" s="19">
        <f>+'DATOS GENERALES'!L285/'DATOS GENERALES'!T285</f>
        <v>0</v>
      </c>
      <c r="M285" s="19">
        <f>+'DATOS GENERALES'!M285/'DATOS GENERALES'!T285</f>
        <v>0</v>
      </c>
      <c r="N285" s="19">
        <f>+'DATOS GENERALES'!N285/'DATOS GENERALES'!T285</f>
        <v>0</v>
      </c>
      <c r="O285" s="19">
        <f>+'DATOS GENERALES'!O285/'DATOS GENERALES'!T285</f>
        <v>0</v>
      </c>
      <c r="P285" s="19">
        <f>+'DATOS GENERALES'!P285/'DATOS GENERALES'!T285</f>
        <v>0</v>
      </c>
      <c r="Q285" s="19">
        <f>+'DATOS GENERALES'!Q285/'DATOS GENERALES'!T285</f>
        <v>0</v>
      </c>
      <c r="R285" s="19">
        <f>+'DATOS GENERALES'!R285/'DATOS GENERALES'!T285</f>
        <v>0</v>
      </c>
      <c r="S285" s="19">
        <f>+'DATOS GENERALES'!S285/'DATOS GENERALES'!T285</f>
        <v>0</v>
      </c>
      <c r="T285" s="19" t="e">
        <f>+'DATOS GENERALES'!#REF!/'DATOS GENERALES'!T285</f>
        <v>#REF!</v>
      </c>
      <c r="U285" s="19" t="e">
        <f>+'DATOS GENERALES'!#REF!/'DATOS GENERALES'!T285</f>
        <v>#REF!</v>
      </c>
    </row>
    <row r="286" spans="1:21" s="1" customFormat="1">
      <c r="A286" s="12">
        <f>+'DATOS GENERALES'!A286</f>
        <v>281</v>
      </c>
      <c r="B286" s="12" t="str">
        <f>+'DATOS GENERALES'!B286</f>
        <v>RECARGA TCR No. 75</v>
      </c>
      <c r="C286" s="12" t="str">
        <f>+'DATOS GENERALES'!C286</f>
        <v>UND</v>
      </c>
      <c r="D286" s="12">
        <f>+'DATOS GENERALES'!D286</f>
        <v>16</v>
      </c>
      <c r="E286" s="19">
        <f>+'DATOS GENERALES'!E286/'DATOS GENERALES'!T286</f>
        <v>1</v>
      </c>
      <c r="F286" s="19">
        <f>+'DATOS GENERALES'!F286/'DATOS GENERALES'!T286</f>
        <v>1.4693997247545421</v>
      </c>
      <c r="G286" s="19">
        <f>+'DATOS GENERALES'!G286/'DATOS GENERALES'!T286</f>
        <v>0</v>
      </c>
      <c r="H286" s="19">
        <f>+'DATOS GENERALES'!H286/'DATOS GENERALES'!T286</f>
        <v>0</v>
      </c>
      <c r="I286" s="19">
        <f>+'DATOS GENERALES'!I286/'DATOS GENERALES'!T286</f>
        <v>1.4673307656072487</v>
      </c>
      <c r="J286" s="19">
        <f>+'DATOS GENERALES'!J286/'DATOS GENERALES'!T286</f>
        <v>1.5466452381612126</v>
      </c>
      <c r="K286" s="19">
        <f>+'DATOS GENERALES'!K286/'DATOS GENERALES'!T286</f>
        <v>0</v>
      </c>
      <c r="L286" s="19">
        <f>+'DATOS GENERALES'!L286/'DATOS GENERALES'!T286</f>
        <v>0</v>
      </c>
      <c r="M286" s="19">
        <f>+'DATOS GENERALES'!M286/'DATOS GENERALES'!T286</f>
        <v>0</v>
      </c>
      <c r="N286" s="19">
        <f>+'DATOS GENERALES'!N286/'DATOS GENERALES'!T286</f>
        <v>0</v>
      </c>
      <c r="O286" s="19">
        <f>+'DATOS GENERALES'!O286/'DATOS GENERALES'!T286</f>
        <v>0</v>
      </c>
      <c r="P286" s="19">
        <f>+'DATOS GENERALES'!P286/'DATOS GENERALES'!T286</f>
        <v>0</v>
      </c>
      <c r="Q286" s="19">
        <f>+'DATOS GENERALES'!Q286/'DATOS GENERALES'!T286</f>
        <v>0</v>
      </c>
      <c r="R286" s="19">
        <f>+'DATOS GENERALES'!R286/'DATOS GENERALES'!T286</f>
        <v>0</v>
      </c>
      <c r="S286" s="19">
        <f>+'DATOS GENERALES'!S286/'DATOS GENERALES'!T286</f>
        <v>0</v>
      </c>
      <c r="T286" s="19" t="e">
        <f>+'DATOS GENERALES'!#REF!/'DATOS GENERALES'!T286</f>
        <v>#REF!</v>
      </c>
      <c r="U286" s="19" t="e">
        <f>+'DATOS GENERALES'!#REF!/'DATOS GENERALES'!T286</f>
        <v>#REF!</v>
      </c>
    </row>
    <row r="287" spans="1:21" s="1" customFormat="1">
      <c r="A287" s="12">
        <f>+'DATOS GENERALES'!A287</f>
        <v>282</v>
      </c>
      <c r="B287" s="12" t="str">
        <f>+'DATOS GENERALES'!B287</f>
        <v>SEDA 2/0 10X75 TRENZADA</v>
      </c>
      <c r="C287" s="12" t="str">
        <f>+'DATOS GENERALES'!C287</f>
        <v>UND</v>
      </c>
      <c r="D287" s="12">
        <f>+'DATOS GENERALES'!D287</f>
        <v>48</v>
      </c>
      <c r="E287" s="19">
        <f>+'DATOS GENERALES'!E287/'DATOS GENERALES'!T287</f>
        <v>1.1553191489361703</v>
      </c>
      <c r="F287" s="19">
        <f>+'DATOS GENERALES'!F287/'DATOS GENERALES'!T287</f>
        <v>2.0428571428571427</v>
      </c>
      <c r="G287" s="19">
        <f>+'DATOS GENERALES'!G287/'DATOS GENERALES'!T287</f>
        <v>0</v>
      </c>
      <c r="H287" s="19">
        <f>+'DATOS GENERALES'!H287/'DATOS GENERALES'!T287</f>
        <v>1</v>
      </c>
      <c r="I287" s="19">
        <f>+'DATOS GENERALES'!I287/'DATOS GENERALES'!T287</f>
        <v>2.0644376899696049</v>
      </c>
      <c r="J287" s="19">
        <f>+'DATOS GENERALES'!J287/'DATOS GENERALES'!T287</f>
        <v>2.1760000000000002</v>
      </c>
      <c r="K287" s="19">
        <f>+'DATOS GENERALES'!K287/'DATOS GENERALES'!T287</f>
        <v>0</v>
      </c>
      <c r="L287" s="19">
        <f>+'DATOS GENERALES'!L287/'DATOS GENERALES'!T287</f>
        <v>0</v>
      </c>
      <c r="M287" s="19">
        <f>+'DATOS GENERALES'!M287/'DATOS GENERALES'!T287</f>
        <v>0</v>
      </c>
      <c r="N287" s="19">
        <f>+'DATOS GENERALES'!N287/'DATOS GENERALES'!T287</f>
        <v>1.0136778115501519</v>
      </c>
      <c r="O287" s="19">
        <f>+'DATOS GENERALES'!O287/'DATOS GENERALES'!T287</f>
        <v>2.2361702127659573</v>
      </c>
      <c r="P287" s="19">
        <f>+'DATOS GENERALES'!P287/'DATOS GENERALES'!T287</f>
        <v>0</v>
      </c>
      <c r="Q287" s="19">
        <f>+'DATOS GENERALES'!Q287/'DATOS GENERALES'!T287</f>
        <v>0</v>
      </c>
      <c r="R287" s="19">
        <f>+'DATOS GENERALES'!R287/'DATOS GENERALES'!T287</f>
        <v>0</v>
      </c>
      <c r="S287" s="19">
        <f>+'DATOS GENERALES'!S287/'DATOS GENERALES'!T287</f>
        <v>0</v>
      </c>
      <c r="T287" s="19" t="e">
        <f>+'DATOS GENERALES'!#REF!/'DATOS GENERALES'!T287</f>
        <v>#REF!</v>
      </c>
      <c r="U287" s="19" t="e">
        <f>+'DATOS GENERALES'!#REF!/'DATOS GENERALES'!T287</f>
        <v>#REF!</v>
      </c>
    </row>
    <row r="288" spans="1:21" s="1" customFormat="1">
      <c r="A288" s="12">
        <f>+'DATOS GENERALES'!A288</f>
        <v>283</v>
      </c>
      <c r="B288" s="12" t="str">
        <f>+'DATOS GENERALES'!B288</f>
        <v>SEDA 2/0 SC26</v>
      </c>
      <c r="C288" s="12" t="str">
        <f>+'DATOS GENERALES'!C288</f>
        <v>UND</v>
      </c>
      <c r="D288" s="12">
        <f>+'DATOS GENERALES'!D288</f>
        <v>96</v>
      </c>
      <c r="E288" s="19">
        <f>+'DATOS GENERALES'!E288/'DATOS GENERALES'!T288</f>
        <v>1.4005736137667304</v>
      </c>
      <c r="F288" s="19">
        <f>+'DATOS GENERALES'!F288/'DATOS GENERALES'!T288</f>
        <v>1.4050350541746335</v>
      </c>
      <c r="G288" s="19">
        <f>+'DATOS GENERALES'!G288/'DATOS GENERALES'!T288</f>
        <v>0</v>
      </c>
      <c r="H288" s="19">
        <f>+'DATOS GENERALES'!H288/'DATOS GENERALES'!T288</f>
        <v>1.0981516889738687</v>
      </c>
      <c r="I288" s="19">
        <f>+'DATOS GENERALES'!I288/'DATOS GENERALES'!T288</f>
        <v>1.4200127469725941</v>
      </c>
      <c r="J288" s="19">
        <f>+'DATOS GENERALES'!J288/'DATOS GENERALES'!T288</f>
        <v>1.4965455704270239</v>
      </c>
      <c r="K288" s="19">
        <f>+'DATOS GENERALES'!K288/'DATOS GENERALES'!T288</f>
        <v>0</v>
      </c>
      <c r="L288" s="19">
        <f>+'DATOS GENERALES'!L288/'DATOS GENERALES'!T288</f>
        <v>0</v>
      </c>
      <c r="M288" s="19">
        <f>+'DATOS GENERALES'!M288/'DATOS GENERALES'!T288</f>
        <v>0</v>
      </c>
      <c r="N288" s="19">
        <f>+'DATOS GENERALES'!N288/'DATOS GENERALES'!T288</f>
        <v>1</v>
      </c>
      <c r="O288" s="19">
        <f>+'DATOS GENERALES'!O288/'DATOS GENERALES'!T288</f>
        <v>1.7970044614404079</v>
      </c>
      <c r="P288" s="19">
        <f>+'DATOS GENERALES'!P288/'DATOS GENERALES'!T288</f>
        <v>0</v>
      </c>
      <c r="Q288" s="19">
        <f>+'DATOS GENERALES'!Q288/'DATOS GENERALES'!T288</f>
        <v>0</v>
      </c>
      <c r="R288" s="19">
        <f>+'DATOS GENERALES'!R288/'DATOS GENERALES'!T288</f>
        <v>0</v>
      </c>
      <c r="S288" s="19">
        <f>+'DATOS GENERALES'!S288/'DATOS GENERALES'!T288</f>
        <v>0</v>
      </c>
      <c r="T288" s="19" t="e">
        <f>+'DATOS GENERALES'!#REF!/'DATOS GENERALES'!T288</f>
        <v>#REF!</v>
      </c>
      <c r="U288" s="19" t="e">
        <f>+'DATOS GENERALES'!#REF!/'DATOS GENERALES'!T288</f>
        <v>#REF!</v>
      </c>
    </row>
    <row r="289" spans="1:21" s="1" customFormat="1">
      <c r="A289" s="12">
        <f>+'DATOS GENERALES'!A289</f>
        <v>284</v>
      </c>
      <c r="B289" s="12" t="str">
        <f>+'DATOS GENERALES'!B289</f>
        <v>SEDA 3/0 10X75 TRENZADA</v>
      </c>
      <c r="C289" s="12" t="str">
        <f>+'DATOS GENERALES'!C289</f>
        <v>UND</v>
      </c>
      <c r="D289" s="12">
        <f>+'DATOS GENERALES'!D289</f>
        <v>48</v>
      </c>
      <c r="E289" s="19">
        <f>+'DATOS GENERALES'!E289/'DATOS GENERALES'!T289</f>
        <v>1.1010494752623687</v>
      </c>
      <c r="F289" s="19">
        <f>+'DATOS GENERALES'!F289/'DATOS GENERALES'!T289</f>
        <v>2.0152923538230882</v>
      </c>
      <c r="G289" s="19">
        <f>+'DATOS GENERALES'!G289/'DATOS GENERALES'!T289</f>
        <v>0</v>
      </c>
      <c r="H289" s="19">
        <f>+'DATOS GENERALES'!H289/'DATOS GENERALES'!T289</f>
        <v>0</v>
      </c>
      <c r="I289" s="19">
        <f>+'DATOS GENERALES'!I289/'DATOS GENERALES'!T289</f>
        <v>2.0365817091454272</v>
      </c>
      <c r="J289" s="19">
        <f>+'DATOS GENERALES'!J289/'DATOS GENERALES'!T289</f>
        <v>2.1466386806596702</v>
      </c>
      <c r="K289" s="19">
        <f>+'DATOS GENERALES'!K289/'DATOS GENERALES'!T289</f>
        <v>0</v>
      </c>
      <c r="L289" s="19">
        <f>+'DATOS GENERALES'!L289/'DATOS GENERALES'!T289</f>
        <v>0</v>
      </c>
      <c r="M289" s="19">
        <f>+'DATOS GENERALES'!M289/'DATOS GENERALES'!T289</f>
        <v>0</v>
      </c>
      <c r="N289" s="19">
        <f>+'DATOS GENERALES'!N289/'DATOS GENERALES'!T289</f>
        <v>1</v>
      </c>
      <c r="O289" s="19">
        <f>+'DATOS GENERALES'!O289/'DATOS GENERALES'!T289</f>
        <v>2.2059970014992505</v>
      </c>
      <c r="P289" s="19">
        <f>+'DATOS GENERALES'!P289/'DATOS GENERALES'!T289</f>
        <v>0</v>
      </c>
      <c r="Q289" s="19">
        <f>+'DATOS GENERALES'!Q289/'DATOS GENERALES'!T289</f>
        <v>0</v>
      </c>
      <c r="R289" s="19">
        <f>+'DATOS GENERALES'!R289/'DATOS GENERALES'!T289</f>
        <v>0</v>
      </c>
      <c r="S289" s="19">
        <f>+'DATOS GENERALES'!S289/'DATOS GENERALES'!T289</f>
        <v>0</v>
      </c>
      <c r="T289" s="19" t="e">
        <f>+'DATOS GENERALES'!#REF!/'DATOS GENERALES'!T289</f>
        <v>#REF!</v>
      </c>
      <c r="U289" s="19" t="e">
        <f>+'DATOS GENERALES'!#REF!/'DATOS GENERALES'!T289</f>
        <v>#REF!</v>
      </c>
    </row>
    <row r="290" spans="1:21" s="1" customFormat="1">
      <c r="A290" s="12">
        <f>+'DATOS GENERALES'!A290</f>
        <v>285</v>
      </c>
      <c r="B290" s="12" t="str">
        <f>+'DATOS GENERALES'!B290</f>
        <v>SEDA 3/0 SC24</v>
      </c>
      <c r="C290" s="12" t="str">
        <f>+'DATOS GENERALES'!C290</f>
        <v>UND</v>
      </c>
      <c r="D290" s="12">
        <f>+'DATOS GENERALES'!D290</f>
        <v>48</v>
      </c>
      <c r="E290" s="19">
        <f>+'DATOS GENERALES'!E290/'DATOS GENERALES'!T290</f>
        <v>1.0828800000000001</v>
      </c>
      <c r="F290" s="19">
        <f>+'DATOS GENERALES'!F290/'DATOS GENERALES'!T290</f>
        <v>1.4108799999999999</v>
      </c>
      <c r="G290" s="19">
        <f>+'DATOS GENERALES'!G290/'DATOS GENERALES'!T290</f>
        <v>0</v>
      </c>
      <c r="H290" s="19">
        <f>+'DATOS GENERALES'!H290/'DATOS GENERALES'!T290</f>
        <v>1.04</v>
      </c>
      <c r="I290" s="19">
        <f>+'DATOS GENERALES'!I290/'DATOS GENERALES'!T290</f>
        <v>1.4259200000000001</v>
      </c>
      <c r="J290" s="19">
        <f>+'DATOS GENERALES'!J290/'DATOS GENERALES'!T290</f>
        <v>1.5027712000000002</v>
      </c>
      <c r="K290" s="19">
        <f>+'DATOS GENERALES'!K290/'DATOS GENERALES'!T290</f>
        <v>0</v>
      </c>
      <c r="L290" s="19">
        <f>+'DATOS GENERALES'!L290/'DATOS GENERALES'!T290</f>
        <v>0</v>
      </c>
      <c r="M290" s="19">
        <f>+'DATOS GENERALES'!M290/'DATOS GENERALES'!T290</f>
        <v>0</v>
      </c>
      <c r="N290" s="19">
        <f>+'DATOS GENERALES'!N290/'DATOS GENERALES'!T290</f>
        <v>1</v>
      </c>
      <c r="O290" s="19">
        <f>+'DATOS GENERALES'!O290/'DATOS GENERALES'!T290</f>
        <v>1.6188800000000001</v>
      </c>
      <c r="P290" s="19">
        <f>+'DATOS GENERALES'!P290/'DATOS GENERALES'!T290</f>
        <v>0</v>
      </c>
      <c r="Q290" s="19">
        <f>+'DATOS GENERALES'!Q290/'DATOS GENERALES'!T290</f>
        <v>0</v>
      </c>
      <c r="R290" s="19">
        <f>+'DATOS GENERALES'!R290/'DATOS GENERALES'!T290</f>
        <v>0</v>
      </c>
      <c r="S290" s="19">
        <f>+'DATOS GENERALES'!S290/'DATOS GENERALES'!T290</f>
        <v>0</v>
      </c>
      <c r="T290" s="19" t="e">
        <f>+'DATOS GENERALES'!#REF!/'DATOS GENERALES'!T290</f>
        <v>#REF!</v>
      </c>
      <c r="U290" s="19" t="e">
        <f>+'DATOS GENERALES'!#REF!/'DATOS GENERALES'!T290</f>
        <v>#REF!</v>
      </c>
    </row>
    <row r="291" spans="1:21" s="1" customFormat="1">
      <c r="A291" s="12">
        <f>+'DATOS GENERALES'!A291</f>
        <v>286</v>
      </c>
      <c r="B291" s="12" t="str">
        <f>+'DATOS GENERALES'!B291</f>
        <v>SET DE SUTURA DE DESCARGA PARA PREVENIR EVENTRACIONES  USP 2 X 75CM</v>
      </c>
      <c r="C291" s="12" t="str">
        <f>+'DATOS GENERALES'!C291</f>
        <v>CJA X 4 UNIDADES</v>
      </c>
      <c r="D291" s="12">
        <f>+'DATOS GENERALES'!D291</f>
        <v>4</v>
      </c>
      <c r="E291" s="19">
        <f>+'DATOS GENERALES'!E291/'DATOS GENERALES'!T291</f>
        <v>0</v>
      </c>
      <c r="F291" s="19">
        <f>+'DATOS GENERALES'!F291/'DATOS GENERALES'!T291</f>
        <v>0</v>
      </c>
      <c r="G291" s="19">
        <f>+'DATOS GENERALES'!G291/'DATOS GENERALES'!T291</f>
        <v>0</v>
      </c>
      <c r="H291" s="19">
        <f>+'DATOS GENERALES'!H291/'DATOS GENERALES'!T291</f>
        <v>0</v>
      </c>
      <c r="I291" s="19">
        <f>+'DATOS GENERALES'!I291/'DATOS GENERALES'!T291</f>
        <v>0</v>
      </c>
      <c r="J291" s="19">
        <f>+'DATOS GENERALES'!J291/'DATOS GENERALES'!T291</f>
        <v>0</v>
      </c>
      <c r="K291" s="19">
        <f>+'DATOS GENERALES'!K291/'DATOS GENERALES'!T291</f>
        <v>0</v>
      </c>
      <c r="L291" s="19">
        <f>+'DATOS GENERALES'!L291/'DATOS GENERALES'!T291</f>
        <v>0</v>
      </c>
      <c r="M291" s="19">
        <f>+'DATOS GENERALES'!M291/'DATOS GENERALES'!T291</f>
        <v>0</v>
      </c>
      <c r="N291" s="19">
        <f>+'DATOS GENERALES'!N291/'DATOS GENERALES'!T291</f>
        <v>1</v>
      </c>
      <c r="O291" s="19">
        <f>+'DATOS GENERALES'!O291/'DATOS GENERALES'!T291</f>
        <v>0</v>
      </c>
      <c r="P291" s="19">
        <f>+'DATOS GENERALES'!P291/'DATOS GENERALES'!T291</f>
        <v>0</v>
      </c>
      <c r="Q291" s="19">
        <f>+'DATOS GENERALES'!Q291/'DATOS GENERALES'!T291</f>
        <v>0</v>
      </c>
      <c r="R291" s="19">
        <f>+'DATOS GENERALES'!R291/'DATOS GENERALES'!T291</f>
        <v>0</v>
      </c>
      <c r="S291" s="19">
        <f>+'DATOS GENERALES'!S291/'DATOS GENERALES'!T291</f>
        <v>0</v>
      </c>
      <c r="T291" s="19" t="e">
        <f>+'DATOS GENERALES'!#REF!/'DATOS GENERALES'!T291</f>
        <v>#REF!</v>
      </c>
      <c r="U291" s="19" t="e">
        <f>+'DATOS GENERALES'!#REF!/'DATOS GENERALES'!T291</f>
        <v>#REF!</v>
      </c>
    </row>
    <row r="292" spans="1:21" s="1" customFormat="1">
      <c r="A292" s="12">
        <f>+'DATOS GENERALES'!A292</f>
        <v>287</v>
      </c>
      <c r="B292" s="12" t="str">
        <f>+'DATOS GENERALES'!B292</f>
        <v>SET DE SUTURA PARA ORGANOS PARENQUIMATOSOS</v>
      </c>
      <c r="C292" s="12" t="str">
        <f>+'DATOS GENERALES'!C292</f>
        <v>UND</v>
      </c>
      <c r="D292" s="12">
        <f>+'DATOS GENERALES'!D292</f>
        <v>4</v>
      </c>
      <c r="E292" s="19">
        <f>+'DATOS GENERALES'!E292/'DATOS GENERALES'!T292</f>
        <v>1.5971433949564493</v>
      </c>
      <c r="F292" s="19">
        <f>+'DATOS GENERALES'!F292/'DATOS GENERALES'!T292</f>
        <v>0</v>
      </c>
      <c r="G292" s="19">
        <f>+'DATOS GENERALES'!G292/'DATOS GENERALES'!T292</f>
        <v>0</v>
      </c>
      <c r="H292" s="19">
        <f>+'DATOS GENERALES'!H292/'DATOS GENERALES'!T292</f>
        <v>2.0413146771773913</v>
      </c>
      <c r="I292" s="19">
        <f>+'DATOS GENERALES'!I292/'DATOS GENERALES'!T292</f>
        <v>0</v>
      </c>
      <c r="J292" s="19">
        <f>+'DATOS GENERALES'!J292/'DATOS GENERALES'!T292</f>
        <v>1.0058957407608105</v>
      </c>
      <c r="K292" s="19">
        <f>+'DATOS GENERALES'!K292/'DATOS GENERALES'!T292</f>
        <v>0</v>
      </c>
      <c r="L292" s="19">
        <f>+'DATOS GENERALES'!L292/'DATOS GENERALES'!T292</f>
        <v>0</v>
      </c>
      <c r="M292" s="19">
        <f>+'DATOS GENERALES'!M292/'DATOS GENERALES'!T292</f>
        <v>0</v>
      </c>
      <c r="N292" s="19">
        <f>+'DATOS GENERALES'!N292/'DATOS GENERALES'!T292</f>
        <v>1</v>
      </c>
      <c r="O292" s="19">
        <f>+'DATOS GENERALES'!O292/'DATOS GENERALES'!T292</f>
        <v>1.3109695230815741</v>
      </c>
      <c r="P292" s="19">
        <f>+'DATOS GENERALES'!P292/'DATOS GENERALES'!T292</f>
        <v>0</v>
      </c>
      <c r="Q292" s="19">
        <f>+'DATOS GENERALES'!Q292/'DATOS GENERALES'!T292</f>
        <v>0</v>
      </c>
      <c r="R292" s="19">
        <f>+'DATOS GENERALES'!R292/'DATOS GENERALES'!T292</f>
        <v>0</v>
      </c>
      <c r="S292" s="19">
        <f>+'DATOS GENERALES'!S292/'DATOS GENERALES'!T292</f>
        <v>0</v>
      </c>
      <c r="T292" s="19" t="e">
        <f>+'DATOS GENERALES'!#REF!/'DATOS GENERALES'!T292</f>
        <v>#REF!</v>
      </c>
      <c r="U292" s="19" t="e">
        <f>+'DATOS GENERALES'!#REF!/'DATOS GENERALES'!T292</f>
        <v>#REF!</v>
      </c>
    </row>
    <row r="293" spans="1:21" s="1" customFormat="1">
      <c r="A293" s="12">
        <f>+'DATOS GENERALES'!A293</f>
        <v>288</v>
      </c>
      <c r="B293" s="12" t="str">
        <f>+'DATOS GENERALES'!B293</f>
        <v>SISTEMA DE CPAP SIN VENTILADOR L</v>
      </c>
      <c r="C293" s="12" t="str">
        <f>+'DATOS GENERALES'!C293</f>
        <v>UND</v>
      </c>
      <c r="D293" s="12">
        <f>+'DATOS GENERALES'!D293</f>
        <v>8</v>
      </c>
      <c r="E293" s="19" t="e">
        <f>+'DATOS GENERALES'!E293/'DATOS GENERALES'!T293</f>
        <v>#DIV/0!</v>
      </c>
      <c r="F293" s="19" t="e">
        <f>+'DATOS GENERALES'!F293/'DATOS GENERALES'!T293</f>
        <v>#DIV/0!</v>
      </c>
      <c r="G293" s="19" t="e">
        <f>+'DATOS GENERALES'!G293/'DATOS GENERALES'!T293</f>
        <v>#DIV/0!</v>
      </c>
      <c r="H293" s="19" t="e">
        <f>+'DATOS GENERALES'!H293/'DATOS GENERALES'!T293</f>
        <v>#DIV/0!</v>
      </c>
      <c r="I293" s="19" t="e">
        <f>+'DATOS GENERALES'!I293/'DATOS GENERALES'!T293</f>
        <v>#DIV/0!</v>
      </c>
      <c r="J293" s="19" t="e">
        <f>+'DATOS GENERALES'!J293/'DATOS GENERALES'!T293</f>
        <v>#DIV/0!</v>
      </c>
      <c r="K293" s="19" t="e">
        <f>+'DATOS GENERALES'!K293/'DATOS GENERALES'!T293</f>
        <v>#DIV/0!</v>
      </c>
      <c r="L293" s="19" t="e">
        <f>+'DATOS GENERALES'!L293/'DATOS GENERALES'!T293</f>
        <v>#DIV/0!</v>
      </c>
      <c r="M293" s="19" t="e">
        <f>+'DATOS GENERALES'!M293/'DATOS GENERALES'!T293</f>
        <v>#DIV/0!</v>
      </c>
      <c r="N293" s="19" t="e">
        <f>+'DATOS GENERALES'!N293/'DATOS GENERALES'!T293</f>
        <v>#DIV/0!</v>
      </c>
      <c r="O293" s="19" t="e">
        <f>+'DATOS GENERALES'!O293/'DATOS GENERALES'!T293</f>
        <v>#DIV/0!</v>
      </c>
      <c r="P293" s="19" t="e">
        <f>+'DATOS GENERALES'!P293/'DATOS GENERALES'!T293</f>
        <v>#DIV/0!</v>
      </c>
      <c r="Q293" s="19" t="e">
        <f>+'DATOS GENERALES'!Q293/'DATOS GENERALES'!T293</f>
        <v>#DIV/0!</v>
      </c>
      <c r="R293" s="19" t="e">
        <f>+'DATOS GENERALES'!R293/'DATOS GENERALES'!T293</f>
        <v>#DIV/0!</v>
      </c>
      <c r="S293" s="19" t="e">
        <f>+'DATOS GENERALES'!S293/'DATOS GENERALES'!T293</f>
        <v>#DIV/0!</v>
      </c>
      <c r="T293" s="19" t="e">
        <f>+'DATOS GENERALES'!#REF!/'DATOS GENERALES'!T293</f>
        <v>#REF!</v>
      </c>
      <c r="U293" s="19" t="e">
        <f>+'DATOS GENERALES'!#REF!/'DATOS GENERALES'!T293</f>
        <v>#REF!</v>
      </c>
    </row>
    <row r="294" spans="1:21" s="1" customFormat="1">
      <c r="A294" s="12">
        <f>+'DATOS GENERALES'!A294</f>
        <v>289</v>
      </c>
      <c r="B294" s="12" t="str">
        <f>+'DATOS GENERALES'!B294</f>
        <v>SISTEMA DE CPAP SIN VENTILADOR M</v>
      </c>
      <c r="C294" s="12" t="str">
        <f>+'DATOS GENERALES'!C294</f>
        <v>UND</v>
      </c>
      <c r="D294" s="12">
        <f>+'DATOS GENERALES'!D294</f>
        <v>12</v>
      </c>
      <c r="E294" s="19" t="e">
        <f>+'DATOS GENERALES'!E294/'DATOS GENERALES'!T294</f>
        <v>#DIV/0!</v>
      </c>
      <c r="F294" s="19" t="e">
        <f>+'DATOS GENERALES'!F294/'DATOS GENERALES'!T294</f>
        <v>#DIV/0!</v>
      </c>
      <c r="G294" s="19" t="e">
        <f>+'DATOS GENERALES'!G294/'DATOS GENERALES'!T294</f>
        <v>#DIV/0!</v>
      </c>
      <c r="H294" s="19" t="e">
        <f>+'DATOS GENERALES'!H294/'DATOS GENERALES'!T294</f>
        <v>#DIV/0!</v>
      </c>
      <c r="I294" s="19" t="e">
        <f>+'DATOS GENERALES'!I294/'DATOS GENERALES'!T294</f>
        <v>#DIV/0!</v>
      </c>
      <c r="J294" s="19" t="e">
        <f>+'DATOS GENERALES'!J294/'DATOS GENERALES'!T294</f>
        <v>#DIV/0!</v>
      </c>
      <c r="K294" s="19" t="e">
        <f>+'DATOS GENERALES'!K294/'DATOS GENERALES'!T294</f>
        <v>#DIV/0!</v>
      </c>
      <c r="L294" s="19" t="e">
        <f>+'DATOS GENERALES'!L294/'DATOS GENERALES'!T294</f>
        <v>#DIV/0!</v>
      </c>
      <c r="M294" s="19" t="e">
        <f>+'DATOS GENERALES'!M294/'DATOS GENERALES'!T294</f>
        <v>#DIV/0!</v>
      </c>
      <c r="N294" s="19" t="e">
        <f>+'DATOS GENERALES'!N294/'DATOS GENERALES'!T294</f>
        <v>#DIV/0!</v>
      </c>
      <c r="O294" s="19" t="e">
        <f>+'DATOS GENERALES'!O294/'DATOS GENERALES'!T294</f>
        <v>#DIV/0!</v>
      </c>
      <c r="P294" s="19" t="e">
        <f>+'DATOS GENERALES'!P294/'DATOS GENERALES'!T294</f>
        <v>#DIV/0!</v>
      </c>
      <c r="Q294" s="19" t="e">
        <f>+'DATOS GENERALES'!Q294/'DATOS GENERALES'!T294</f>
        <v>#DIV/0!</v>
      </c>
      <c r="R294" s="19" t="e">
        <f>+'DATOS GENERALES'!R294/'DATOS GENERALES'!T294</f>
        <v>#DIV/0!</v>
      </c>
      <c r="S294" s="19" t="e">
        <f>+'DATOS GENERALES'!S294/'DATOS GENERALES'!T294</f>
        <v>#DIV/0!</v>
      </c>
      <c r="T294" s="19" t="e">
        <f>+'DATOS GENERALES'!#REF!/'DATOS GENERALES'!T294</f>
        <v>#REF!</v>
      </c>
      <c r="U294" s="19" t="e">
        <f>+'DATOS GENERALES'!#REF!/'DATOS GENERALES'!T294</f>
        <v>#REF!</v>
      </c>
    </row>
    <row r="295" spans="1:21" s="1" customFormat="1">
      <c r="A295" s="12">
        <f>+'DATOS GENERALES'!A295</f>
        <v>290</v>
      </c>
      <c r="B295" s="12" t="str">
        <f>+'DATOS GENERALES'!B295</f>
        <v>SISTEMA DE UNA PIEZA PARA OSTOMIA BOLSA DRENABLE ADULTO</v>
      </c>
      <c r="C295" s="12" t="str">
        <f>+'DATOS GENERALES'!C295</f>
        <v>UND</v>
      </c>
      <c r="D295" s="12">
        <f>+'DATOS GENERALES'!D295</f>
        <v>12</v>
      </c>
      <c r="E295" s="19">
        <f>+'DATOS GENERALES'!E295/'DATOS GENERALES'!T295</f>
        <v>1.5244761904761905</v>
      </c>
      <c r="F295" s="19">
        <f>+'DATOS GENERALES'!F295/'DATOS GENERALES'!T295</f>
        <v>1.3610476190476191</v>
      </c>
      <c r="G295" s="19">
        <f>+'DATOS GENERALES'!G295/'DATOS GENERALES'!T295</f>
        <v>0</v>
      </c>
      <c r="H295" s="19">
        <f>+'DATOS GENERALES'!H295/'DATOS GENERALES'!T295</f>
        <v>1.2993333333333332</v>
      </c>
      <c r="I295" s="19">
        <f>+'DATOS GENERALES'!I295/'DATOS GENERALES'!T295</f>
        <v>0</v>
      </c>
      <c r="J295" s="19">
        <f>+'DATOS GENERALES'!J295/'DATOS GENERALES'!T295</f>
        <v>0</v>
      </c>
      <c r="K295" s="19">
        <f>+'DATOS GENERALES'!K295/'DATOS GENERALES'!T295</f>
        <v>0</v>
      </c>
      <c r="L295" s="19">
        <f>+'DATOS GENERALES'!L295/'DATOS GENERALES'!T295</f>
        <v>0</v>
      </c>
      <c r="M295" s="19">
        <f>+'DATOS GENERALES'!M295/'DATOS GENERALES'!T295</f>
        <v>0</v>
      </c>
      <c r="N295" s="19">
        <f>+'DATOS GENERALES'!N295/'DATOS GENERALES'!T295</f>
        <v>0</v>
      </c>
      <c r="O295" s="19">
        <f>+'DATOS GENERALES'!O295/'DATOS GENERALES'!T295</f>
        <v>0</v>
      </c>
      <c r="P295" s="19">
        <f>+'DATOS GENERALES'!P295/'DATOS GENERALES'!T295</f>
        <v>0</v>
      </c>
      <c r="Q295" s="19">
        <f>+'DATOS GENERALES'!Q295/'DATOS GENERALES'!T295</f>
        <v>0</v>
      </c>
      <c r="R295" s="19">
        <f>+'DATOS GENERALES'!R295/'DATOS GENERALES'!T295</f>
        <v>0</v>
      </c>
      <c r="S295" s="19">
        <f>+'DATOS GENERALES'!S295/'DATOS GENERALES'!T295</f>
        <v>1</v>
      </c>
      <c r="T295" s="19" t="e">
        <f>+'DATOS GENERALES'!#REF!/'DATOS GENERALES'!T295</f>
        <v>#REF!</v>
      </c>
      <c r="U295" s="19" t="e">
        <f>+'DATOS GENERALES'!#REF!/'DATOS GENERALES'!T295</f>
        <v>#REF!</v>
      </c>
    </row>
    <row r="296" spans="1:21" s="1" customFormat="1">
      <c r="A296" s="12">
        <f>+'DATOS GENERALES'!A296</f>
        <v>291</v>
      </c>
      <c r="B296" s="12" t="str">
        <f>+'DATOS GENERALES'!B296</f>
        <v>SISTEMA DE UNA PIEZA PARA OSTOMIA BOLSA DRENABLE PEDIATRICO</v>
      </c>
      <c r="C296" s="12" t="str">
        <f>+'DATOS GENERALES'!C296</f>
        <v>UND</v>
      </c>
      <c r="D296" s="12">
        <f>+'DATOS GENERALES'!D296</f>
        <v>8</v>
      </c>
      <c r="E296" s="19">
        <f>+'DATOS GENERALES'!E296/'DATOS GENERALES'!T296</f>
        <v>1.1732172936552498</v>
      </c>
      <c r="F296" s="19">
        <f>+'DATOS GENERALES'!F296/'DATOS GENERALES'!T296</f>
        <v>1.0475388358600037</v>
      </c>
      <c r="G296" s="19">
        <f>+'DATOS GENERALES'!G296/'DATOS GENERALES'!T296</f>
        <v>0</v>
      </c>
      <c r="H296" s="19">
        <f>+'DATOS GENERALES'!H296/'DATOS GENERALES'!T296</f>
        <v>1</v>
      </c>
      <c r="I296" s="19">
        <f>+'DATOS GENERALES'!I296/'DATOS GENERALES'!T296</f>
        <v>0</v>
      </c>
      <c r="J296" s="19">
        <f>+'DATOS GENERALES'!J296/'DATOS GENERALES'!T296</f>
        <v>0</v>
      </c>
      <c r="K296" s="19">
        <f>+'DATOS GENERALES'!K296/'DATOS GENERALES'!T296</f>
        <v>0</v>
      </c>
      <c r="L296" s="19">
        <f>+'DATOS GENERALES'!L296/'DATOS GENERALES'!T296</f>
        <v>0</v>
      </c>
      <c r="M296" s="19">
        <f>+'DATOS GENERALES'!M296/'DATOS GENERALES'!T296</f>
        <v>0</v>
      </c>
      <c r="N296" s="19">
        <f>+'DATOS GENERALES'!N296/'DATOS GENERALES'!T296</f>
        <v>0</v>
      </c>
      <c r="O296" s="19">
        <f>+'DATOS GENERALES'!O296/'DATOS GENERALES'!T296</f>
        <v>0</v>
      </c>
      <c r="P296" s="19">
        <f>+'DATOS GENERALES'!P296/'DATOS GENERALES'!T296</f>
        <v>0</v>
      </c>
      <c r="Q296" s="19">
        <f>+'DATOS GENERALES'!Q296/'DATOS GENERALES'!T296</f>
        <v>0</v>
      </c>
      <c r="R296" s="19">
        <f>+'DATOS GENERALES'!R296/'DATOS GENERALES'!T296</f>
        <v>0</v>
      </c>
      <c r="S296" s="19">
        <f>+'DATOS GENERALES'!S296/'DATOS GENERALES'!T296</f>
        <v>1.0293842410630731</v>
      </c>
      <c r="T296" s="19" t="e">
        <f>+'DATOS GENERALES'!#REF!/'DATOS GENERALES'!T296</f>
        <v>#REF!</v>
      </c>
      <c r="U296" s="19" t="e">
        <f>+'DATOS GENERALES'!#REF!/'DATOS GENERALES'!T296</f>
        <v>#REF!</v>
      </c>
    </row>
    <row r="297" spans="1:21" s="1" customFormat="1">
      <c r="A297" s="12">
        <f>+'DATOS GENERALES'!A297</f>
        <v>292</v>
      </c>
      <c r="B297" s="12" t="str">
        <f>+'DATOS GENERALES'!B297</f>
        <v xml:space="preserve">SISTEMA TROCARES DESECHABLES CUCHILLA PROTEGIDA ROSCADO 10mm / 11mm X 100 </v>
      </c>
      <c r="C297" s="12" t="str">
        <f>+'DATOS GENERALES'!C297</f>
        <v>UND</v>
      </c>
      <c r="D297" s="12">
        <f>+'DATOS GENERALES'!D297</f>
        <v>40</v>
      </c>
      <c r="E297" s="19">
        <f>+'DATOS GENERALES'!E297/'DATOS GENERALES'!T297</f>
        <v>1.057570461493996</v>
      </c>
      <c r="F297" s="19">
        <f>+'DATOS GENERALES'!F297/'DATOS GENERALES'!T297</f>
        <v>2.5825283494330113</v>
      </c>
      <c r="G297" s="19">
        <f>+'DATOS GENERALES'!G297/'DATOS GENERALES'!T297</f>
        <v>0</v>
      </c>
      <c r="H297" s="19">
        <f>+'DATOS GENERALES'!H297/'DATOS GENERALES'!T297</f>
        <v>0</v>
      </c>
      <c r="I297" s="19">
        <f>+'DATOS GENERALES'!I297/'DATOS GENERALES'!T297</f>
        <v>0</v>
      </c>
      <c r="J297" s="19">
        <f>+'DATOS GENERALES'!J297/'DATOS GENERALES'!T297</f>
        <v>0</v>
      </c>
      <c r="K297" s="19">
        <f>+'DATOS GENERALES'!K297/'DATOS GENERALES'!T297</f>
        <v>0</v>
      </c>
      <c r="L297" s="19">
        <f>+'DATOS GENERALES'!L297/'DATOS GENERALES'!T297</f>
        <v>0</v>
      </c>
      <c r="M297" s="19">
        <f>+'DATOS GENERALES'!M297/'DATOS GENERALES'!T297</f>
        <v>0</v>
      </c>
      <c r="N297" s="19">
        <f>+'DATOS GENERALES'!N297/'DATOS GENERALES'!T297</f>
        <v>0</v>
      </c>
      <c r="O297" s="19">
        <f>+'DATOS GENERALES'!O297/'DATOS GENERALES'!T297</f>
        <v>1</v>
      </c>
      <c r="P297" s="19">
        <f>+'DATOS GENERALES'!P297/'DATOS GENERALES'!T297</f>
        <v>0</v>
      </c>
      <c r="Q297" s="19">
        <f>+'DATOS GENERALES'!Q297/'DATOS GENERALES'!T297</f>
        <v>0</v>
      </c>
      <c r="R297" s="19">
        <f>+'DATOS GENERALES'!R297/'DATOS GENERALES'!T297</f>
        <v>0</v>
      </c>
      <c r="S297" s="19">
        <f>+'DATOS GENERALES'!S297/'DATOS GENERALES'!T297</f>
        <v>0</v>
      </c>
      <c r="T297" s="19" t="e">
        <f>+'DATOS GENERALES'!#REF!/'DATOS GENERALES'!T297</f>
        <v>#REF!</v>
      </c>
      <c r="U297" s="19" t="e">
        <f>+'DATOS GENERALES'!#REF!/'DATOS GENERALES'!T297</f>
        <v>#REF!</v>
      </c>
    </row>
    <row r="298" spans="1:21" s="1" customFormat="1">
      <c r="A298" s="12">
        <f>+'DATOS GENERALES'!A298</f>
        <v>293</v>
      </c>
      <c r="B298" s="12" t="str">
        <f>+'DATOS GENERALES'!B298</f>
        <v xml:space="preserve">SISTEMA TROCARES DESECHABLES CUCHILLA PROTEGIDA ROSCADO 5mm X 100 </v>
      </c>
      <c r="C298" s="12" t="str">
        <f>+'DATOS GENERALES'!C298</f>
        <v>UND</v>
      </c>
      <c r="D298" s="12">
        <f>+'DATOS GENERALES'!D298</f>
        <v>40</v>
      </c>
      <c r="E298" s="19">
        <f>+'DATOS GENERALES'!E298/'DATOS GENERALES'!T298</f>
        <v>1</v>
      </c>
      <c r="F298" s="19">
        <f>+'DATOS GENERALES'!F298/'DATOS GENERALES'!T298</f>
        <v>2.6545240893066979</v>
      </c>
      <c r="G298" s="19">
        <f>+'DATOS GENERALES'!G298/'DATOS GENERALES'!T298</f>
        <v>0</v>
      </c>
      <c r="H298" s="19">
        <f>+'DATOS GENERALES'!H298/'DATOS GENERALES'!T298</f>
        <v>0</v>
      </c>
      <c r="I298" s="19">
        <f>+'DATOS GENERALES'!I298/'DATOS GENERALES'!T298</f>
        <v>0</v>
      </c>
      <c r="J298" s="19">
        <f>+'DATOS GENERALES'!J298/'DATOS GENERALES'!T298</f>
        <v>0</v>
      </c>
      <c r="K298" s="19">
        <f>+'DATOS GENERALES'!K298/'DATOS GENERALES'!T298</f>
        <v>0</v>
      </c>
      <c r="L298" s="19">
        <f>+'DATOS GENERALES'!L298/'DATOS GENERALES'!T298</f>
        <v>0</v>
      </c>
      <c r="M298" s="19">
        <f>+'DATOS GENERALES'!M298/'DATOS GENERALES'!T298</f>
        <v>0</v>
      </c>
      <c r="N298" s="19">
        <f>+'DATOS GENERALES'!N298/'DATOS GENERALES'!T298</f>
        <v>0</v>
      </c>
      <c r="O298" s="19">
        <f>+'DATOS GENERALES'!O298/'DATOS GENERALES'!T298</f>
        <v>0</v>
      </c>
      <c r="P298" s="19">
        <f>+'DATOS GENERALES'!P298/'DATOS GENERALES'!T298</f>
        <v>0</v>
      </c>
      <c r="Q298" s="19">
        <f>+'DATOS GENERALES'!Q298/'DATOS GENERALES'!T298</f>
        <v>0</v>
      </c>
      <c r="R298" s="19">
        <f>+'DATOS GENERALES'!R298/'DATOS GENERALES'!T298</f>
        <v>0</v>
      </c>
      <c r="S298" s="19">
        <f>+'DATOS GENERALES'!S298/'DATOS GENERALES'!T298</f>
        <v>0</v>
      </c>
      <c r="T298" s="19" t="e">
        <f>+'DATOS GENERALES'!#REF!/'DATOS GENERALES'!T298</f>
        <v>#REF!</v>
      </c>
      <c r="U298" s="19" t="e">
        <f>+'DATOS GENERALES'!#REF!/'DATOS GENERALES'!T298</f>
        <v>#REF!</v>
      </c>
    </row>
    <row r="299" spans="1:21" s="1" customFormat="1">
      <c r="A299" s="12">
        <f>+'DATOS GENERALES'!A299</f>
        <v>294</v>
      </c>
      <c r="B299" s="12" t="str">
        <f>+'DATOS GENERALES'!B299</f>
        <v>SOLUCION MONSEL</v>
      </c>
      <c r="C299" s="12" t="str">
        <f>+'DATOS GENERALES'!C299</f>
        <v>FCO X 500 ML</v>
      </c>
      <c r="D299" s="12">
        <f>+'DATOS GENERALES'!D299</f>
        <v>4</v>
      </c>
      <c r="E299" s="19">
        <f>+'DATOS GENERALES'!E299/'DATOS GENERALES'!T299</f>
        <v>0</v>
      </c>
      <c r="F299" s="19">
        <f>+'DATOS GENERALES'!F299/'DATOS GENERALES'!T299</f>
        <v>0</v>
      </c>
      <c r="G299" s="19">
        <f>+'DATOS GENERALES'!G299/'DATOS GENERALES'!T299</f>
        <v>0</v>
      </c>
      <c r="H299" s="19">
        <f>+'DATOS GENERALES'!H299/'DATOS GENERALES'!T299</f>
        <v>0</v>
      </c>
      <c r="I299" s="19">
        <f>+'DATOS GENERALES'!I299/'DATOS GENERALES'!T299</f>
        <v>0</v>
      </c>
      <c r="J299" s="19">
        <f>+'DATOS GENERALES'!J299/'DATOS GENERALES'!T299</f>
        <v>0</v>
      </c>
      <c r="K299" s="19">
        <f>+'DATOS GENERALES'!K299/'DATOS GENERALES'!T299</f>
        <v>0</v>
      </c>
      <c r="L299" s="19">
        <f>+'DATOS GENERALES'!L299/'DATOS GENERALES'!T299</f>
        <v>0</v>
      </c>
      <c r="M299" s="19">
        <f>+'DATOS GENERALES'!M299/'DATOS GENERALES'!T299</f>
        <v>0</v>
      </c>
      <c r="N299" s="19">
        <f>+'DATOS GENERALES'!N299/'DATOS GENERALES'!T299</f>
        <v>0</v>
      </c>
      <c r="O299" s="19">
        <f>+'DATOS GENERALES'!O299/'DATOS GENERALES'!T299</f>
        <v>1</v>
      </c>
      <c r="P299" s="19">
        <f>+'DATOS GENERALES'!P299/'DATOS GENERALES'!T299</f>
        <v>0</v>
      </c>
      <c r="Q299" s="19">
        <f>+'DATOS GENERALES'!Q299/'DATOS GENERALES'!T299</f>
        <v>0</v>
      </c>
      <c r="R299" s="19">
        <f>+'DATOS GENERALES'!R299/'DATOS GENERALES'!T299</f>
        <v>0</v>
      </c>
      <c r="S299" s="19">
        <f>+'DATOS GENERALES'!S299/'DATOS GENERALES'!T299</f>
        <v>0</v>
      </c>
      <c r="T299" s="19" t="e">
        <f>+'DATOS GENERALES'!#REF!/'DATOS GENERALES'!T299</f>
        <v>#REF!</v>
      </c>
      <c r="U299" s="19" t="e">
        <f>+'DATOS GENERALES'!#REF!/'DATOS GENERALES'!T299</f>
        <v>#REF!</v>
      </c>
    </row>
    <row r="300" spans="1:21" s="1" customFormat="1">
      <c r="A300" s="12">
        <f>+'DATOS GENERALES'!A300</f>
        <v>295</v>
      </c>
      <c r="B300" s="12" t="str">
        <f>+'DATOS GENERALES'!B300</f>
        <v>Solución tópica a base de Gluconato de Clorhexidina al 2%, con Alcohol Isopropílico al 70% v/v</v>
      </c>
      <c r="C300" s="12" t="str">
        <f>+'DATOS GENERALES'!C300</f>
        <v>FRASCO SPRAY X 60 CC</v>
      </c>
      <c r="D300" s="12">
        <f>+'DATOS GENERALES'!D300</f>
        <v>400</v>
      </c>
      <c r="E300" s="19">
        <f>+'DATOS GENERALES'!E300/'DATOS GENERALES'!T300</f>
        <v>0</v>
      </c>
      <c r="F300" s="19">
        <f>+'DATOS GENERALES'!F300/'DATOS GENERALES'!T300</f>
        <v>0</v>
      </c>
      <c r="G300" s="19">
        <f>+'DATOS GENERALES'!G300/'DATOS GENERALES'!T300</f>
        <v>0</v>
      </c>
      <c r="H300" s="19">
        <f>+'DATOS GENERALES'!H300/'DATOS GENERALES'!T300</f>
        <v>0</v>
      </c>
      <c r="I300" s="19">
        <f>+'DATOS GENERALES'!I300/'DATOS GENERALES'!T300</f>
        <v>0</v>
      </c>
      <c r="J300" s="19">
        <f>+'DATOS GENERALES'!J300/'DATOS GENERALES'!T300</f>
        <v>0</v>
      </c>
      <c r="K300" s="19">
        <f>+'DATOS GENERALES'!K300/'DATOS GENERALES'!T300</f>
        <v>0</v>
      </c>
      <c r="L300" s="19">
        <f>+'DATOS GENERALES'!L300/'DATOS GENERALES'!T300</f>
        <v>0</v>
      </c>
      <c r="M300" s="19">
        <f>+'DATOS GENERALES'!M300/'DATOS GENERALES'!T300</f>
        <v>0</v>
      </c>
      <c r="N300" s="19">
        <f>+'DATOS GENERALES'!N300/'DATOS GENERALES'!T300</f>
        <v>0</v>
      </c>
      <c r="O300" s="19">
        <f>+'DATOS GENERALES'!O300/'DATOS GENERALES'!T300</f>
        <v>1.1745000000000001</v>
      </c>
      <c r="P300" s="19">
        <f>+'DATOS GENERALES'!P300/'DATOS GENERALES'!T300</f>
        <v>0</v>
      </c>
      <c r="Q300" s="19">
        <f>+'DATOS GENERALES'!Q300/'DATOS GENERALES'!T300</f>
        <v>0</v>
      </c>
      <c r="R300" s="19">
        <f>+'DATOS GENERALES'!R300/'DATOS GENERALES'!T300</f>
        <v>1</v>
      </c>
      <c r="S300" s="19">
        <f>+'DATOS GENERALES'!S300/'DATOS GENERALES'!T300</f>
        <v>0</v>
      </c>
      <c r="T300" s="19" t="e">
        <f>+'DATOS GENERALES'!#REF!/'DATOS GENERALES'!T300</f>
        <v>#REF!</v>
      </c>
      <c r="U300" s="19" t="e">
        <f>+'DATOS GENERALES'!#REF!/'DATOS GENERALES'!T300</f>
        <v>#REF!</v>
      </c>
    </row>
    <row r="301" spans="1:21" s="1" customFormat="1">
      <c r="A301" s="12">
        <f>+'DATOS GENERALES'!A301</f>
        <v>296</v>
      </c>
      <c r="B301" s="12" t="str">
        <f>+'DATOS GENERALES'!B301</f>
        <v>SONDA NASOG. PUNTA DE TUNGSTENO No.8</v>
      </c>
      <c r="C301" s="12" t="str">
        <f>+'DATOS GENERALES'!C301</f>
        <v>UND</v>
      </c>
      <c r="D301" s="12">
        <f>+'DATOS GENERALES'!D301</f>
        <v>4</v>
      </c>
      <c r="E301" s="19">
        <f>+'DATOS GENERALES'!E301/'DATOS GENERALES'!T301</f>
        <v>1</v>
      </c>
      <c r="F301" s="19">
        <f>+'DATOS GENERALES'!F301/'DATOS GENERALES'!T301</f>
        <v>0</v>
      </c>
      <c r="G301" s="19">
        <f>+'DATOS GENERALES'!G301/'DATOS GENERALES'!T301</f>
        <v>0</v>
      </c>
      <c r="H301" s="19">
        <f>+'DATOS GENERALES'!H301/'DATOS GENERALES'!T301</f>
        <v>0</v>
      </c>
      <c r="I301" s="19">
        <f>+'DATOS GENERALES'!I301/'DATOS GENERALES'!T301</f>
        <v>0</v>
      </c>
      <c r="J301" s="19">
        <f>+'DATOS GENERALES'!J301/'DATOS GENERALES'!T301</f>
        <v>0</v>
      </c>
      <c r="K301" s="19">
        <f>+'DATOS GENERALES'!K301/'DATOS GENERALES'!T301</f>
        <v>0</v>
      </c>
      <c r="L301" s="19">
        <f>+'DATOS GENERALES'!L301/'DATOS GENERALES'!T301</f>
        <v>0</v>
      </c>
      <c r="M301" s="19">
        <f>+'DATOS GENERALES'!M301/'DATOS GENERALES'!T301</f>
        <v>0</v>
      </c>
      <c r="N301" s="19">
        <f>+'DATOS GENERALES'!N301/'DATOS GENERALES'!T301</f>
        <v>0</v>
      </c>
      <c r="O301" s="19">
        <f>+'DATOS GENERALES'!O301/'DATOS GENERALES'!T301</f>
        <v>1.9806687704303283</v>
      </c>
      <c r="P301" s="19">
        <f>+'DATOS GENERALES'!P301/'DATOS GENERALES'!T301</f>
        <v>0</v>
      </c>
      <c r="Q301" s="19">
        <f>+'DATOS GENERALES'!Q301/'DATOS GENERALES'!T301</f>
        <v>0</v>
      </c>
      <c r="R301" s="19">
        <f>+'DATOS GENERALES'!R301/'DATOS GENERALES'!T301</f>
        <v>0</v>
      </c>
      <c r="S301" s="19">
        <f>+'DATOS GENERALES'!S301/'DATOS GENERALES'!T301</f>
        <v>0</v>
      </c>
      <c r="T301" s="19" t="e">
        <f>+'DATOS GENERALES'!#REF!/'DATOS GENERALES'!T301</f>
        <v>#REF!</v>
      </c>
      <c r="U301" s="19" t="e">
        <f>+'DATOS GENERALES'!#REF!/'DATOS GENERALES'!T301</f>
        <v>#REF!</v>
      </c>
    </row>
    <row r="302" spans="1:21" s="1" customFormat="1">
      <c r="A302" s="12">
        <f>+'DATOS GENERALES'!A302</f>
        <v>297</v>
      </c>
      <c r="B302" s="12" t="str">
        <f>+'DATOS GENERALES'!B302</f>
        <v xml:space="preserve">SONDA NASOGASTRICA No. 10 </v>
      </c>
      <c r="C302" s="12" t="str">
        <f>+'DATOS GENERALES'!C302</f>
        <v>UND</v>
      </c>
      <c r="D302" s="12">
        <f>+'DATOS GENERALES'!D302</f>
        <v>16</v>
      </c>
      <c r="E302" s="19">
        <f>+'DATOS GENERALES'!E302/'DATOS GENERALES'!T302</f>
        <v>1.2746710526315792</v>
      </c>
      <c r="F302" s="19">
        <f>+'DATOS GENERALES'!F302/'DATOS GENERALES'!T302</f>
        <v>0</v>
      </c>
      <c r="G302" s="19">
        <f>+'DATOS GENERALES'!G302/'DATOS GENERALES'!T302</f>
        <v>1.8311403508771933</v>
      </c>
      <c r="H302" s="19">
        <f>+'DATOS GENERALES'!H302/'DATOS GENERALES'!T302</f>
        <v>1.7214912280701757</v>
      </c>
      <c r="I302" s="19">
        <f>+'DATOS GENERALES'!I302/'DATOS GENERALES'!T302</f>
        <v>0</v>
      </c>
      <c r="J302" s="19">
        <f>+'DATOS GENERALES'!J302/'DATOS GENERALES'!T302</f>
        <v>1</v>
      </c>
      <c r="K302" s="19">
        <f>+'DATOS GENERALES'!K302/'DATOS GENERALES'!T302</f>
        <v>0</v>
      </c>
      <c r="L302" s="19">
        <f>+'DATOS GENERALES'!L302/'DATOS GENERALES'!T302</f>
        <v>0</v>
      </c>
      <c r="M302" s="19">
        <f>+'DATOS GENERALES'!M302/'DATOS GENERALES'!T302</f>
        <v>0</v>
      </c>
      <c r="N302" s="19">
        <f>+'DATOS GENERALES'!N302/'DATOS GENERALES'!T302</f>
        <v>2.1600877192982457</v>
      </c>
      <c r="O302" s="19">
        <f>+'DATOS GENERALES'!O302/'DATOS GENERALES'!T302</f>
        <v>2.2094298245614037</v>
      </c>
      <c r="P302" s="19">
        <f>+'DATOS GENERALES'!P302/'DATOS GENERALES'!T302</f>
        <v>1.8585526315789476</v>
      </c>
      <c r="Q302" s="19">
        <f>+'DATOS GENERALES'!Q302/'DATOS GENERALES'!T302</f>
        <v>0</v>
      </c>
      <c r="R302" s="19">
        <f>+'DATOS GENERALES'!R302/'DATOS GENERALES'!T302</f>
        <v>0</v>
      </c>
      <c r="S302" s="19">
        <f>+'DATOS GENERALES'!S302/'DATOS GENERALES'!T302</f>
        <v>0</v>
      </c>
      <c r="T302" s="19" t="e">
        <f>+'DATOS GENERALES'!#REF!/'DATOS GENERALES'!T302</f>
        <v>#REF!</v>
      </c>
      <c r="U302" s="19" t="e">
        <f>+'DATOS GENERALES'!#REF!/'DATOS GENERALES'!T302</f>
        <v>#REF!</v>
      </c>
    </row>
    <row r="303" spans="1:21" s="1" customFormat="1">
      <c r="A303" s="12">
        <f>+'DATOS GENERALES'!A303</f>
        <v>298</v>
      </c>
      <c r="B303" s="12" t="str">
        <f>+'DATOS GENERALES'!B303</f>
        <v xml:space="preserve">SONDA NASOGASTRICA No. 12 </v>
      </c>
      <c r="C303" s="12" t="str">
        <f>+'DATOS GENERALES'!C303</f>
        <v>UND</v>
      </c>
      <c r="D303" s="12">
        <f>+'DATOS GENERALES'!D303</f>
        <v>16</v>
      </c>
      <c r="E303" s="19">
        <f>+'DATOS GENERALES'!E303/'DATOS GENERALES'!T303</f>
        <v>1</v>
      </c>
      <c r="F303" s="19">
        <f>+'DATOS GENERALES'!F303/'DATOS GENERALES'!T303</f>
        <v>0</v>
      </c>
      <c r="G303" s="19">
        <f>+'DATOS GENERALES'!G303/'DATOS GENERALES'!T303</f>
        <v>1.4365591397849462</v>
      </c>
      <c r="H303" s="19">
        <f>+'DATOS GENERALES'!H303/'DATOS GENERALES'!T303</f>
        <v>1.3505376344086022</v>
      </c>
      <c r="I303" s="19">
        <f>+'DATOS GENERALES'!I303/'DATOS GENERALES'!T303</f>
        <v>0</v>
      </c>
      <c r="J303" s="19">
        <f>+'DATOS GENERALES'!J303/'DATOS GENERALES'!T303</f>
        <v>1.1326451612903226</v>
      </c>
      <c r="K303" s="19">
        <f>+'DATOS GENERALES'!K303/'DATOS GENERALES'!T303</f>
        <v>0</v>
      </c>
      <c r="L303" s="19">
        <f>+'DATOS GENERALES'!L303/'DATOS GENERALES'!T303</f>
        <v>0</v>
      </c>
      <c r="M303" s="19">
        <f>+'DATOS GENERALES'!M303/'DATOS GENERALES'!T303</f>
        <v>0</v>
      </c>
      <c r="N303" s="19">
        <f>+'DATOS GENERALES'!N303/'DATOS GENERALES'!T303</f>
        <v>1.6946236559139785</v>
      </c>
      <c r="O303" s="19">
        <f>+'DATOS GENERALES'!O303/'DATOS GENERALES'!T303</f>
        <v>1.7655913978494624</v>
      </c>
      <c r="P303" s="19">
        <f>+'DATOS GENERALES'!P303/'DATOS GENERALES'!T303</f>
        <v>1.5440860215053764</v>
      </c>
      <c r="Q303" s="19">
        <f>+'DATOS GENERALES'!Q303/'DATOS GENERALES'!T303</f>
        <v>0</v>
      </c>
      <c r="R303" s="19">
        <f>+'DATOS GENERALES'!R303/'DATOS GENERALES'!T303</f>
        <v>0</v>
      </c>
      <c r="S303" s="19">
        <f>+'DATOS GENERALES'!S303/'DATOS GENERALES'!T303</f>
        <v>0</v>
      </c>
      <c r="T303" s="19" t="e">
        <f>+'DATOS GENERALES'!#REF!/'DATOS GENERALES'!T303</f>
        <v>#REF!</v>
      </c>
      <c r="U303" s="19" t="e">
        <f>+'DATOS GENERALES'!#REF!/'DATOS GENERALES'!T303</f>
        <v>#REF!</v>
      </c>
    </row>
    <row r="304" spans="1:21" s="1" customFormat="1">
      <c r="A304" s="12">
        <f>+'DATOS GENERALES'!A304</f>
        <v>299</v>
      </c>
      <c r="B304" s="12" t="str">
        <f>+'DATOS GENERALES'!B304</f>
        <v xml:space="preserve">SONDA NASOGASTRICA No. 14 </v>
      </c>
      <c r="C304" s="12" t="str">
        <f>+'DATOS GENERALES'!C304</f>
        <v>UND</v>
      </c>
      <c r="D304" s="12">
        <f>+'DATOS GENERALES'!D304</f>
        <v>12</v>
      </c>
      <c r="E304" s="19">
        <f>+'DATOS GENERALES'!E304/'DATOS GENERALES'!T304</f>
        <v>1</v>
      </c>
      <c r="F304" s="19">
        <f>+'DATOS GENERALES'!F304/'DATOS GENERALES'!T304</f>
        <v>0</v>
      </c>
      <c r="G304" s="19">
        <f>+'DATOS GENERALES'!G304/'DATOS GENERALES'!T304</f>
        <v>1.4365591397849462</v>
      </c>
      <c r="H304" s="19">
        <f>+'DATOS GENERALES'!H304/'DATOS GENERALES'!T304</f>
        <v>1.4924731182795699</v>
      </c>
      <c r="I304" s="19">
        <f>+'DATOS GENERALES'!I304/'DATOS GENERALES'!T304</f>
        <v>0</v>
      </c>
      <c r="J304" s="19">
        <f>+'DATOS GENERALES'!J304/'DATOS GENERALES'!T304</f>
        <v>1.3483870967741935</v>
      </c>
      <c r="K304" s="19">
        <f>+'DATOS GENERALES'!K304/'DATOS GENERALES'!T304</f>
        <v>0</v>
      </c>
      <c r="L304" s="19">
        <f>+'DATOS GENERALES'!L304/'DATOS GENERALES'!T304</f>
        <v>0</v>
      </c>
      <c r="M304" s="19">
        <f>+'DATOS GENERALES'!M304/'DATOS GENERALES'!T304</f>
        <v>0</v>
      </c>
      <c r="N304" s="19">
        <f>+'DATOS GENERALES'!N304/'DATOS GENERALES'!T304</f>
        <v>1.6946236559139785</v>
      </c>
      <c r="O304" s="19">
        <f>+'DATOS GENERALES'!O304/'DATOS GENERALES'!T304</f>
        <v>1.9053763440860214</v>
      </c>
      <c r="P304" s="19">
        <f>+'DATOS GENERALES'!P304/'DATOS GENERALES'!T304</f>
        <v>1.6236559139784945</v>
      </c>
      <c r="Q304" s="19">
        <f>+'DATOS GENERALES'!Q304/'DATOS GENERALES'!T304</f>
        <v>0</v>
      </c>
      <c r="R304" s="19">
        <f>+'DATOS GENERALES'!R304/'DATOS GENERALES'!T304</f>
        <v>0</v>
      </c>
      <c r="S304" s="19">
        <f>+'DATOS GENERALES'!S304/'DATOS GENERALES'!T304</f>
        <v>0</v>
      </c>
      <c r="T304" s="19" t="e">
        <f>+'DATOS GENERALES'!#REF!/'DATOS GENERALES'!T304</f>
        <v>#REF!</v>
      </c>
      <c r="U304" s="19" t="e">
        <f>+'DATOS GENERALES'!#REF!/'DATOS GENERALES'!T304</f>
        <v>#REF!</v>
      </c>
    </row>
    <row r="305" spans="1:21" s="1" customFormat="1">
      <c r="A305" s="12">
        <f>+'DATOS GENERALES'!A305</f>
        <v>300</v>
      </c>
      <c r="B305" s="12" t="str">
        <f>+'DATOS GENERALES'!B305</f>
        <v xml:space="preserve">SONDA NASOGASTRICA No. 16 </v>
      </c>
      <c r="C305" s="12" t="str">
        <f>+'DATOS GENERALES'!C305</f>
        <v>UND</v>
      </c>
      <c r="D305" s="12">
        <f>+'DATOS GENERALES'!D305</f>
        <v>160</v>
      </c>
      <c r="E305" s="19">
        <f>+'DATOS GENERALES'!E305/'DATOS GENERALES'!T305</f>
        <v>1</v>
      </c>
      <c r="F305" s="19">
        <f>+'DATOS GENERALES'!F305/'DATOS GENERALES'!T305</f>
        <v>0</v>
      </c>
      <c r="G305" s="19">
        <f>+'DATOS GENERALES'!G305/'DATOS GENERALES'!T305</f>
        <v>0</v>
      </c>
      <c r="H305" s="19">
        <f>+'DATOS GENERALES'!H305/'DATOS GENERALES'!T305</f>
        <v>1.3823008849557523</v>
      </c>
      <c r="I305" s="19">
        <f>+'DATOS GENERALES'!I305/'DATOS GENERALES'!T305</f>
        <v>0</v>
      </c>
      <c r="J305" s="19">
        <f>+'DATOS GENERALES'!J305/'DATOS GENERALES'!T305</f>
        <v>1.3115044247787608</v>
      </c>
      <c r="K305" s="19">
        <f>+'DATOS GENERALES'!K305/'DATOS GENERALES'!T305</f>
        <v>0</v>
      </c>
      <c r="L305" s="19">
        <f>+'DATOS GENERALES'!L305/'DATOS GENERALES'!T305</f>
        <v>0</v>
      </c>
      <c r="M305" s="19">
        <f>+'DATOS GENERALES'!M305/'DATOS GENERALES'!T305</f>
        <v>0</v>
      </c>
      <c r="N305" s="19">
        <f>+'DATOS GENERALES'!N305/'DATOS GENERALES'!T305</f>
        <v>1.3946902654867257</v>
      </c>
      <c r="O305" s="19">
        <f>+'DATOS GENERALES'!O305/'DATOS GENERALES'!T305</f>
        <v>1.4690265486725664</v>
      </c>
      <c r="P305" s="19">
        <f>+'DATOS GENERALES'!P305/'DATOS GENERALES'!T305</f>
        <v>1.3610619469026548</v>
      </c>
      <c r="Q305" s="19">
        <f>+'DATOS GENERALES'!Q305/'DATOS GENERALES'!T305</f>
        <v>0</v>
      </c>
      <c r="R305" s="19">
        <f>+'DATOS GENERALES'!R305/'DATOS GENERALES'!T305</f>
        <v>0</v>
      </c>
      <c r="S305" s="19">
        <f>+'DATOS GENERALES'!S305/'DATOS GENERALES'!T305</f>
        <v>1.3274336283185841</v>
      </c>
      <c r="T305" s="19" t="e">
        <f>+'DATOS GENERALES'!#REF!/'DATOS GENERALES'!T305</f>
        <v>#REF!</v>
      </c>
      <c r="U305" s="19" t="e">
        <f>+'DATOS GENERALES'!#REF!/'DATOS GENERALES'!T305</f>
        <v>#REF!</v>
      </c>
    </row>
    <row r="306" spans="1:21" s="1" customFormat="1">
      <c r="A306" s="12">
        <f>+'DATOS GENERALES'!A306</f>
        <v>301</v>
      </c>
      <c r="B306" s="12" t="str">
        <f>+'DATOS GENERALES'!B306</f>
        <v>SONDA NASOGASTRICA No. 18</v>
      </c>
      <c r="C306" s="12" t="str">
        <f>+'DATOS GENERALES'!C306</f>
        <v>UND</v>
      </c>
      <c r="D306" s="12">
        <f>+'DATOS GENERALES'!D306</f>
        <v>160</v>
      </c>
      <c r="E306" s="19">
        <f>+'DATOS GENERALES'!E306/'DATOS GENERALES'!T306</f>
        <v>1</v>
      </c>
      <c r="F306" s="19">
        <f>+'DATOS GENERALES'!F306/'DATOS GENERALES'!T306</f>
        <v>0</v>
      </c>
      <c r="G306" s="19">
        <f>+'DATOS GENERALES'!G306/'DATOS GENERALES'!T306</f>
        <v>1.2176991150442478</v>
      </c>
      <c r="H306" s="19">
        <f>+'DATOS GENERALES'!H306/'DATOS GENERALES'!T306</f>
        <v>1.4743362831858406</v>
      </c>
      <c r="I306" s="19">
        <f>+'DATOS GENERALES'!I306/'DATOS GENERALES'!T306</f>
        <v>0</v>
      </c>
      <c r="J306" s="19">
        <f>+'DATOS GENERALES'!J306/'DATOS GENERALES'!T306</f>
        <v>1.573805309734513</v>
      </c>
      <c r="K306" s="19">
        <f>+'DATOS GENERALES'!K306/'DATOS GENERALES'!T306</f>
        <v>0</v>
      </c>
      <c r="L306" s="19">
        <f>+'DATOS GENERALES'!L306/'DATOS GENERALES'!T306</f>
        <v>0</v>
      </c>
      <c r="M306" s="19">
        <f>+'DATOS GENERALES'!M306/'DATOS GENERALES'!T306</f>
        <v>0</v>
      </c>
      <c r="N306" s="19">
        <f>+'DATOS GENERALES'!N306/'DATOS GENERALES'!T306</f>
        <v>1.3946902654867257</v>
      </c>
      <c r="O306" s="19">
        <f>+'DATOS GENERALES'!O306/'DATOS GENERALES'!T306</f>
        <v>1.4690265486725664</v>
      </c>
      <c r="P306" s="19">
        <f>+'DATOS GENERALES'!P306/'DATOS GENERALES'!T306</f>
        <v>1.5292035398230088</v>
      </c>
      <c r="Q306" s="19">
        <f>+'DATOS GENERALES'!Q306/'DATOS GENERALES'!T306</f>
        <v>0</v>
      </c>
      <c r="R306" s="19">
        <f>+'DATOS GENERALES'!R306/'DATOS GENERALES'!T306</f>
        <v>0</v>
      </c>
      <c r="S306" s="19">
        <f>+'DATOS GENERALES'!S306/'DATOS GENERALES'!T306</f>
        <v>1.3274336283185841</v>
      </c>
      <c r="T306" s="19" t="e">
        <f>+'DATOS GENERALES'!#REF!/'DATOS GENERALES'!T306</f>
        <v>#REF!</v>
      </c>
      <c r="U306" s="19" t="e">
        <f>+'DATOS GENERALES'!#REF!/'DATOS GENERALES'!T306</f>
        <v>#REF!</v>
      </c>
    </row>
    <row r="307" spans="1:21" s="1" customFormat="1">
      <c r="A307" s="12">
        <f>+'DATOS GENERALES'!A307</f>
        <v>302</v>
      </c>
      <c r="B307" s="12" t="str">
        <f>+'DATOS GENERALES'!B307</f>
        <v xml:space="preserve">SONDA NASOGASTRICA No. 5 </v>
      </c>
      <c r="C307" s="12" t="str">
        <f>+'DATOS GENERALES'!C307</f>
        <v>UND</v>
      </c>
      <c r="D307" s="12">
        <f>+'DATOS GENERALES'!D307</f>
        <v>8</v>
      </c>
      <c r="E307" s="19">
        <f>+'DATOS GENERALES'!E307/'DATOS GENERALES'!T307</f>
        <v>1</v>
      </c>
      <c r="F307" s="19">
        <f>+'DATOS GENERALES'!F307/'DATOS GENERALES'!T307</f>
        <v>0</v>
      </c>
      <c r="G307" s="19">
        <f>+'DATOS GENERALES'!G307/'DATOS GENERALES'!T307</f>
        <v>0</v>
      </c>
      <c r="H307" s="19">
        <f>+'DATOS GENERALES'!H307/'DATOS GENERALES'!T307</f>
        <v>1.4408602150537635</v>
      </c>
      <c r="I307" s="19">
        <f>+'DATOS GENERALES'!I307/'DATOS GENERALES'!T307</f>
        <v>0</v>
      </c>
      <c r="J307" s="19">
        <f>+'DATOS GENERALES'!J307/'DATOS GENERALES'!T307</f>
        <v>0</v>
      </c>
      <c r="K307" s="19">
        <f>+'DATOS GENERALES'!K307/'DATOS GENERALES'!T307</f>
        <v>0</v>
      </c>
      <c r="L307" s="19">
        <f>+'DATOS GENERALES'!L307/'DATOS GENERALES'!T307</f>
        <v>0</v>
      </c>
      <c r="M307" s="19">
        <f>+'DATOS GENERALES'!M307/'DATOS GENERALES'!T307</f>
        <v>0</v>
      </c>
      <c r="N307" s="19">
        <f>+'DATOS GENERALES'!N307/'DATOS GENERALES'!T307</f>
        <v>1.6946236559139785</v>
      </c>
      <c r="O307" s="19">
        <f>+'DATOS GENERALES'!O307/'DATOS GENERALES'!T307</f>
        <v>1.7505376344086021</v>
      </c>
      <c r="P307" s="19">
        <f>+'DATOS GENERALES'!P307/'DATOS GENERALES'!T307</f>
        <v>1.3956989247311828</v>
      </c>
      <c r="Q307" s="19">
        <f>+'DATOS GENERALES'!Q307/'DATOS GENERALES'!T307</f>
        <v>0</v>
      </c>
      <c r="R307" s="19">
        <f>+'DATOS GENERALES'!R307/'DATOS GENERALES'!T307</f>
        <v>0</v>
      </c>
      <c r="S307" s="19">
        <f>+'DATOS GENERALES'!S307/'DATOS GENERALES'!T307</f>
        <v>0</v>
      </c>
      <c r="T307" s="19" t="e">
        <f>+'DATOS GENERALES'!#REF!/'DATOS GENERALES'!T307</f>
        <v>#REF!</v>
      </c>
      <c r="U307" s="19" t="e">
        <f>+'DATOS GENERALES'!#REF!/'DATOS GENERALES'!T307</f>
        <v>#REF!</v>
      </c>
    </row>
    <row r="308" spans="1:21" s="1" customFormat="1">
      <c r="A308" s="12">
        <f>+'DATOS GENERALES'!A308</f>
        <v>303</v>
      </c>
      <c r="B308" s="12" t="str">
        <f>+'DATOS GENERALES'!B308</f>
        <v xml:space="preserve">SONDA NASOGASTRICA No. 6 </v>
      </c>
      <c r="C308" s="12" t="str">
        <f>+'DATOS GENERALES'!C308</f>
        <v>UND</v>
      </c>
      <c r="D308" s="12">
        <f>+'DATOS GENERALES'!D308</f>
        <v>8</v>
      </c>
      <c r="E308" s="19">
        <f>+'DATOS GENERALES'!E308/'DATOS GENERALES'!T308</f>
        <v>1.4567669172932332</v>
      </c>
      <c r="F308" s="19">
        <f>+'DATOS GENERALES'!F308/'DATOS GENERALES'!T308</f>
        <v>0</v>
      </c>
      <c r="G308" s="19">
        <f>+'DATOS GENERALES'!G308/'DATOS GENERALES'!T308</f>
        <v>0</v>
      </c>
      <c r="H308" s="19">
        <f>+'DATOS GENERALES'!H308/'DATOS GENERALES'!T308</f>
        <v>1.5225563909774436</v>
      </c>
      <c r="I308" s="19">
        <f>+'DATOS GENERALES'!I308/'DATOS GENERALES'!T308</f>
        <v>0</v>
      </c>
      <c r="J308" s="19">
        <f>+'DATOS GENERALES'!J308/'DATOS GENERALES'!T308</f>
        <v>1</v>
      </c>
      <c r="K308" s="19">
        <f>+'DATOS GENERALES'!K308/'DATOS GENERALES'!T308</f>
        <v>0</v>
      </c>
      <c r="L308" s="19">
        <f>+'DATOS GENERALES'!L308/'DATOS GENERALES'!T308</f>
        <v>0</v>
      </c>
      <c r="M308" s="19">
        <f>+'DATOS GENERALES'!M308/'DATOS GENERALES'!T308</f>
        <v>0</v>
      </c>
      <c r="N308" s="19">
        <f>+'DATOS GENERALES'!N308/'DATOS GENERALES'!T308</f>
        <v>2.4686716791979952</v>
      </c>
      <c r="O308" s="19">
        <f>+'DATOS GENERALES'!O308/'DATOS GENERALES'!T308</f>
        <v>1.8139097744360904</v>
      </c>
      <c r="P308" s="19">
        <f>+'DATOS GENERALES'!P308/'DATOS GENERALES'!T308</f>
        <v>2.0332080200501252</v>
      </c>
      <c r="Q308" s="19">
        <f>+'DATOS GENERALES'!Q308/'DATOS GENERALES'!T308</f>
        <v>0</v>
      </c>
      <c r="R308" s="19">
        <f>+'DATOS GENERALES'!R308/'DATOS GENERALES'!T308</f>
        <v>0</v>
      </c>
      <c r="S308" s="19">
        <f>+'DATOS GENERALES'!S308/'DATOS GENERALES'!T308</f>
        <v>0</v>
      </c>
      <c r="T308" s="19" t="e">
        <f>+'DATOS GENERALES'!#REF!/'DATOS GENERALES'!T308</f>
        <v>#REF!</v>
      </c>
      <c r="U308" s="19" t="e">
        <f>+'DATOS GENERALES'!#REF!/'DATOS GENERALES'!T308</f>
        <v>#REF!</v>
      </c>
    </row>
    <row r="309" spans="1:21" s="1" customFormat="1">
      <c r="A309" s="12">
        <f>+'DATOS GENERALES'!A309</f>
        <v>304</v>
      </c>
      <c r="B309" s="12" t="str">
        <f>+'DATOS GENERALES'!B309</f>
        <v xml:space="preserve">SONDA NASOGASTRICA No. 8 </v>
      </c>
      <c r="C309" s="12" t="str">
        <f>+'DATOS GENERALES'!C309</f>
        <v>UND</v>
      </c>
      <c r="D309" s="12">
        <f>+'DATOS GENERALES'!D309</f>
        <v>8</v>
      </c>
      <c r="E309" s="19">
        <f>+'DATOS GENERALES'!E309/'DATOS GENERALES'!T309</f>
        <v>1.2360446570972887</v>
      </c>
      <c r="F309" s="19">
        <f>+'DATOS GENERALES'!F309/'DATOS GENERALES'!T309</f>
        <v>0</v>
      </c>
      <c r="G309" s="19">
        <f>+'DATOS GENERALES'!G309/'DATOS GENERALES'!T309</f>
        <v>1.7756512493354599</v>
      </c>
      <c r="H309" s="19">
        <f>+'DATOS GENERALES'!H309/'DATOS GENERALES'!T309</f>
        <v>1.2918660287081341</v>
      </c>
      <c r="I309" s="19">
        <f>+'DATOS GENERALES'!I309/'DATOS GENERALES'!T309</f>
        <v>0</v>
      </c>
      <c r="J309" s="19">
        <f>+'DATOS GENERALES'!J309/'DATOS GENERALES'!T309</f>
        <v>1</v>
      </c>
      <c r="K309" s="19">
        <f>+'DATOS GENERALES'!K309/'DATOS GENERALES'!T309</f>
        <v>0</v>
      </c>
      <c r="L309" s="19">
        <f>+'DATOS GENERALES'!L309/'DATOS GENERALES'!T309</f>
        <v>0</v>
      </c>
      <c r="M309" s="19">
        <f>+'DATOS GENERALES'!M309/'DATOS GENERALES'!T309</f>
        <v>0</v>
      </c>
      <c r="N309" s="19">
        <f>+'DATOS GENERALES'!N309/'DATOS GENERALES'!T309</f>
        <v>2.0946305156831473</v>
      </c>
      <c r="O309" s="19">
        <f>+'DATOS GENERALES'!O309/'DATOS GENERALES'!T309</f>
        <v>1.5390749601275917</v>
      </c>
      <c r="P309" s="19">
        <f>+'DATOS GENERALES'!P309/'DATOS GENERALES'!T309</f>
        <v>1.7437533227006912</v>
      </c>
      <c r="Q309" s="19">
        <f>+'DATOS GENERALES'!Q309/'DATOS GENERALES'!T309</f>
        <v>0</v>
      </c>
      <c r="R309" s="19">
        <f>+'DATOS GENERALES'!R309/'DATOS GENERALES'!T309</f>
        <v>0</v>
      </c>
      <c r="S309" s="19">
        <f>+'DATOS GENERALES'!S309/'DATOS GENERALES'!T309</f>
        <v>0</v>
      </c>
      <c r="T309" s="19" t="e">
        <f>+'DATOS GENERALES'!#REF!/'DATOS GENERALES'!T309</f>
        <v>#REF!</v>
      </c>
      <c r="U309" s="19" t="e">
        <f>+'DATOS GENERALES'!#REF!/'DATOS GENERALES'!T309</f>
        <v>#REF!</v>
      </c>
    </row>
    <row r="310" spans="1:21" s="1" customFormat="1">
      <c r="A310" s="12">
        <f>+'DATOS GENERALES'!A310</f>
        <v>305</v>
      </c>
      <c r="B310" s="12" t="str">
        <f>+'DATOS GENERALES'!B310</f>
        <v>SONDA NELATON No. 10</v>
      </c>
      <c r="C310" s="12" t="str">
        <f>+'DATOS GENERALES'!C310</f>
        <v>UND</v>
      </c>
      <c r="D310" s="12">
        <f>+'DATOS GENERALES'!D310</f>
        <v>200</v>
      </c>
      <c r="E310" s="19">
        <f>+'DATOS GENERALES'!E310/'DATOS GENERALES'!T310</f>
        <v>1.0754189944134078</v>
      </c>
      <c r="F310" s="19">
        <f>+'DATOS GENERALES'!F310/'DATOS GENERALES'!T310</f>
        <v>0</v>
      </c>
      <c r="G310" s="19">
        <f>+'DATOS GENERALES'!G310/'DATOS GENERALES'!T310</f>
        <v>1.0363128491620113</v>
      </c>
      <c r="H310" s="19">
        <f>+'DATOS GENERALES'!H310/'DATOS GENERALES'!T310</f>
        <v>1.0474860335195531</v>
      </c>
      <c r="I310" s="19">
        <f>+'DATOS GENERALES'!I310/'DATOS GENERALES'!T310</f>
        <v>0</v>
      </c>
      <c r="J310" s="19">
        <f>+'DATOS GENERALES'!J310/'DATOS GENERALES'!T310</f>
        <v>1.0412849162011173</v>
      </c>
      <c r="K310" s="19">
        <f>+'DATOS GENERALES'!K310/'DATOS GENERALES'!T310</f>
        <v>0</v>
      </c>
      <c r="L310" s="19">
        <f>+'DATOS GENERALES'!L310/'DATOS GENERALES'!T310</f>
        <v>0</v>
      </c>
      <c r="M310" s="19">
        <f>+'DATOS GENERALES'!M310/'DATOS GENERALES'!T310</f>
        <v>0</v>
      </c>
      <c r="N310" s="19">
        <f>+'DATOS GENERALES'!N310/'DATOS GENERALES'!T310</f>
        <v>1</v>
      </c>
      <c r="O310" s="19">
        <f>+'DATOS GENERALES'!O310/'DATOS GENERALES'!T310</f>
        <v>1.3966480446927374</v>
      </c>
      <c r="P310" s="19">
        <f>+'DATOS GENERALES'!P310/'DATOS GENERALES'!T310</f>
        <v>1.0754189944134078</v>
      </c>
      <c r="Q310" s="19">
        <f>+'DATOS GENERALES'!Q310/'DATOS GENERALES'!T310</f>
        <v>0</v>
      </c>
      <c r="R310" s="19">
        <f>+'DATOS GENERALES'!R310/'DATOS GENERALES'!T310</f>
        <v>0</v>
      </c>
      <c r="S310" s="19">
        <f>+'DATOS GENERALES'!S310/'DATOS GENERALES'!T310</f>
        <v>1.1173184357541899</v>
      </c>
      <c r="T310" s="19" t="e">
        <f>+'DATOS GENERALES'!#REF!/'DATOS GENERALES'!T310</f>
        <v>#REF!</v>
      </c>
      <c r="U310" s="19" t="e">
        <f>+'DATOS GENERALES'!#REF!/'DATOS GENERALES'!T310</f>
        <v>#REF!</v>
      </c>
    </row>
    <row r="311" spans="1:21" s="1" customFormat="1">
      <c r="A311" s="12">
        <f>+'DATOS GENERALES'!A311</f>
        <v>306</v>
      </c>
      <c r="B311" s="12" t="str">
        <f>+'DATOS GENERALES'!B311</f>
        <v>SONDA NELATON No. 12</v>
      </c>
      <c r="C311" s="12" t="str">
        <f>+'DATOS GENERALES'!C311</f>
        <v>UND</v>
      </c>
      <c r="D311" s="12">
        <f>+'DATOS GENERALES'!D311</f>
        <v>80</v>
      </c>
      <c r="E311" s="19">
        <f>+'DATOS GENERALES'!E311/'DATOS GENERALES'!T311</f>
        <v>0</v>
      </c>
      <c r="F311" s="19">
        <f>+'DATOS GENERALES'!F311/'DATOS GENERALES'!T311</f>
        <v>0</v>
      </c>
      <c r="G311" s="19">
        <f>+'DATOS GENERALES'!G311/'DATOS GENERALES'!T311</f>
        <v>1.0363128491620113</v>
      </c>
      <c r="H311" s="19">
        <f>+'DATOS GENERALES'!H311/'DATOS GENERALES'!T311</f>
        <v>1.0474860335195531</v>
      </c>
      <c r="I311" s="19">
        <f>+'DATOS GENERALES'!I311/'DATOS GENERALES'!T311</f>
        <v>0</v>
      </c>
      <c r="J311" s="19">
        <f>+'DATOS GENERALES'!J311/'DATOS GENERALES'!T311</f>
        <v>1.0412849162011173</v>
      </c>
      <c r="K311" s="19">
        <f>+'DATOS GENERALES'!K311/'DATOS GENERALES'!T311</f>
        <v>0</v>
      </c>
      <c r="L311" s="19">
        <f>+'DATOS GENERALES'!L311/'DATOS GENERALES'!T311</f>
        <v>0</v>
      </c>
      <c r="M311" s="19">
        <f>+'DATOS GENERALES'!M311/'DATOS GENERALES'!T311</f>
        <v>0</v>
      </c>
      <c r="N311" s="19">
        <f>+'DATOS GENERALES'!N311/'DATOS GENERALES'!T311</f>
        <v>1</v>
      </c>
      <c r="O311" s="19">
        <f>+'DATOS GENERALES'!O311/'DATOS GENERALES'!T311</f>
        <v>1.3966480446927374</v>
      </c>
      <c r="P311" s="19">
        <f>+'DATOS GENERALES'!P311/'DATOS GENERALES'!T311</f>
        <v>1.0754189944134078</v>
      </c>
      <c r="Q311" s="19">
        <f>+'DATOS GENERALES'!Q311/'DATOS GENERALES'!T311</f>
        <v>0</v>
      </c>
      <c r="R311" s="19">
        <f>+'DATOS GENERALES'!R311/'DATOS GENERALES'!T311</f>
        <v>0</v>
      </c>
      <c r="S311" s="19">
        <f>+'DATOS GENERALES'!S311/'DATOS GENERALES'!T311</f>
        <v>1.1731843575418994</v>
      </c>
      <c r="T311" s="19" t="e">
        <f>+'DATOS GENERALES'!#REF!/'DATOS GENERALES'!T311</f>
        <v>#REF!</v>
      </c>
      <c r="U311" s="19" t="e">
        <f>+'DATOS GENERALES'!#REF!/'DATOS GENERALES'!T311</f>
        <v>#REF!</v>
      </c>
    </row>
    <row r="312" spans="1:21" s="1" customFormat="1">
      <c r="A312" s="12">
        <f>+'DATOS GENERALES'!A312</f>
        <v>307</v>
      </c>
      <c r="B312" s="12" t="str">
        <f>+'DATOS GENERALES'!B312</f>
        <v>SONDA NELATON NO. 14</v>
      </c>
      <c r="C312" s="12" t="str">
        <f>+'DATOS GENERALES'!C312</f>
        <v>UND</v>
      </c>
      <c r="D312" s="12">
        <f>+'DATOS GENERALES'!D312</f>
        <v>80</v>
      </c>
      <c r="E312" s="19">
        <f>+'DATOS GENERALES'!E312/'DATOS GENERALES'!T312</f>
        <v>0</v>
      </c>
      <c r="F312" s="19">
        <f>+'DATOS GENERALES'!F312/'DATOS GENERALES'!T312</f>
        <v>0</v>
      </c>
      <c r="G312" s="19">
        <f>+'DATOS GENERALES'!G312/'DATOS GENERALES'!T312</f>
        <v>1.0363128491620113</v>
      </c>
      <c r="H312" s="19">
        <f>+'DATOS GENERALES'!H312/'DATOS GENERALES'!T312</f>
        <v>1.3491620111731844</v>
      </c>
      <c r="I312" s="19">
        <f>+'DATOS GENERALES'!I312/'DATOS GENERALES'!T312</f>
        <v>0</v>
      </c>
      <c r="J312" s="19">
        <f>+'DATOS GENERALES'!J312/'DATOS GENERALES'!T312</f>
        <v>1.0412849162011173</v>
      </c>
      <c r="K312" s="19">
        <f>+'DATOS GENERALES'!K312/'DATOS GENERALES'!T312</f>
        <v>0</v>
      </c>
      <c r="L312" s="19">
        <f>+'DATOS GENERALES'!L312/'DATOS GENERALES'!T312</f>
        <v>0</v>
      </c>
      <c r="M312" s="19">
        <f>+'DATOS GENERALES'!M312/'DATOS GENERALES'!T312</f>
        <v>0</v>
      </c>
      <c r="N312" s="19">
        <f>+'DATOS GENERALES'!N312/'DATOS GENERALES'!T312</f>
        <v>1</v>
      </c>
      <c r="O312" s="19">
        <f>+'DATOS GENERALES'!O312/'DATOS GENERALES'!T312</f>
        <v>1.3966480446927374</v>
      </c>
      <c r="P312" s="19">
        <f>+'DATOS GENERALES'!P312/'DATOS GENERALES'!T312</f>
        <v>1.0754189944134078</v>
      </c>
      <c r="Q312" s="19">
        <f>+'DATOS GENERALES'!Q312/'DATOS GENERALES'!T312</f>
        <v>0</v>
      </c>
      <c r="R312" s="19">
        <f>+'DATOS GENERALES'!R312/'DATOS GENERALES'!T312</f>
        <v>0</v>
      </c>
      <c r="S312" s="19">
        <f>+'DATOS GENERALES'!S312/'DATOS GENERALES'!T312</f>
        <v>1.1731843575418994</v>
      </c>
      <c r="T312" s="19" t="e">
        <f>+'DATOS GENERALES'!#REF!/'DATOS GENERALES'!T312</f>
        <v>#REF!</v>
      </c>
      <c r="U312" s="19" t="e">
        <f>+'DATOS GENERALES'!#REF!/'DATOS GENERALES'!T312</f>
        <v>#REF!</v>
      </c>
    </row>
    <row r="313" spans="1:21" s="1" customFormat="1">
      <c r="A313" s="12">
        <f>+'DATOS GENERALES'!A313</f>
        <v>308</v>
      </c>
      <c r="B313" s="12" t="str">
        <f>+'DATOS GENERALES'!B313</f>
        <v>SONDA NELATON No. 16</v>
      </c>
      <c r="C313" s="12" t="str">
        <f>+'DATOS GENERALES'!C313</f>
        <v>UND</v>
      </c>
      <c r="D313" s="12">
        <f>+'DATOS GENERALES'!D313</f>
        <v>120</v>
      </c>
      <c r="E313" s="19">
        <f>+'DATOS GENERALES'!E313/'DATOS GENERALES'!T313</f>
        <v>1.2430167597765363</v>
      </c>
      <c r="F313" s="19">
        <f>+'DATOS GENERALES'!F313/'DATOS GENERALES'!T313</f>
        <v>0</v>
      </c>
      <c r="G313" s="19">
        <f>+'DATOS GENERALES'!G313/'DATOS GENERALES'!T313</f>
        <v>1.0363128491620113</v>
      </c>
      <c r="H313" s="19">
        <f>+'DATOS GENERALES'!H313/'DATOS GENERALES'!T313</f>
        <v>1.0474860335195531</v>
      </c>
      <c r="I313" s="19">
        <f>+'DATOS GENERALES'!I313/'DATOS GENERALES'!T313</f>
        <v>0</v>
      </c>
      <c r="J313" s="19">
        <f>+'DATOS GENERALES'!J313/'DATOS GENERALES'!T313</f>
        <v>1.0412849162011173</v>
      </c>
      <c r="K313" s="19">
        <f>+'DATOS GENERALES'!K313/'DATOS GENERALES'!T313</f>
        <v>0</v>
      </c>
      <c r="L313" s="19">
        <f>+'DATOS GENERALES'!L313/'DATOS GENERALES'!T313</f>
        <v>0</v>
      </c>
      <c r="M313" s="19">
        <f>+'DATOS GENERALES'!M313/'DATOS GENERALES'!T313</f>
        <v>0</v>
      </c>
      <c r="N313" s="19">
        <f>+'DATOS GENERALES'!N313/'DATOS GENERALES'!T313</f>
        <v>1</v>
      </c>
      <c r="O313" s="19">
        <f>+'DATOS GENERALES'!O313/'DATOS GENERALES'!T313</f>
        <v>1.3966480446927374</v>
      </c>
      <c r="P313" s="19">
        <f>+'DATOS GENERALES'!P313/'DATOS GENERALES'!T313</f>
        <v>1.229050279329609</v>
      </c>
      <c r="Q313" s="19">
        <f>+'DATOS GENERALES'!Q313/'DATOS GENERALES'!T313</f>
        <v>0</v>
      </c>
      <c r="R313" s="19">
        <f>+'DATOS GENERALES'!R313/'DATOS GENERALES'!T313</f>
        <v>0</v>
      </c>
      <c r="S313" s="19">
        <f>+'DATOS GENERALES'!S313/'DATOS GENERALES'!T313</f>
        <v>1.1731843575418994</v>
      </c>
      <c r="T313" s="19" t="e">
        <f>+'DATOS GENERALES'!#REF!/'DATOS GENERALES'!T313</f>
        <v>#REF!</v>
      </c>
      <c r="U313" s="19" t="e">
        <f>+'DATOS GENERALES'!#REF!/'DATOS GENERALES'!T313</f>
        <v>#REF!</v>
      </c>
    </row>
    <row r="314" spans="1:21" s="1" customFormat="1">
      <c r="A314" s="12">
        <f>+'DATOS GENERALES'!A314</f>
        <v>309</v>
      </c>
      <c r="B314" s="12" t="str">
        <f>+'DATOS GENERALES'!B314</f>
        <v>SONDA NELATON No. 18</v>
      </c>
      <c r="C314" s="12" t="str">
        <f>+'DATOS GENERALES'!C314</f>
        <v>UND</v>
      </c>
      <c r="D314" s="12">
        <f>+'DATOS GENERALES'!D314</f>
        <v>120</v>
      </c>
      <c r="E314" s="19">
        <f>+'DATOS GENERALES'!E314/'DATOS GENERALES'!T314</f>
        <v>1.2430167597765363</v>
      </c>
      <c r="F314" s="19">
        <f>+'DATOS GENERALES'!F314/'DATOS GENERALES'!T314</f>
        <v>0</v>
      </c>
      <c r="G314" s="19">
        <f>+'DATOS GENERALES'!G314/'DATOS GENERALES'!T314</f>
        <v>1.0642458100558658</v>
      </c>
      <c r="H314" s="19">
        <f>+'DATOS GENERALES'!H314/'DATOS GENERALES'!T314</f>
        <v>1.0474860335195531</v>
      </c>
      <c r="I314" s="19">
        <f>+'DATOS GENERALES'!I314/'DATOS GENERALES'!T314</f>
        <v>0</v>
      </c>
      <c r="J314" s="19">
        <f>+'DATOS GENERALES'!J314/'DATOS GENERALES'!T314</f>
        <v>1.0412849162011173</v>
      </c>
      <c r="K314" s="19">
        <f>+'DATOS GENERALES'!K314/'DATOS GENERALES'!T314</f>
        <v>0</v>
      </c>
      <c r="L314" s="19">
        <f>+'DATOS GENERALES'!L314/'DATOS GENERALES'!T314</f>
        <v>0</v>
      </c>
      <c r="M314" s="19">
        <f>+'DATOS GENERALES'!M314/'DATOS GENERALES'!T314</f>
        <v>0</v>
      </c>
      <c r="N314" s="19">
        <f>+'DATOS GENERALES'!N314/'DATOS GENERALES'!T314</f>
        <v>1</v>
      </c>
      <c r="O314" s="19">
        <f>+'DATOS GENERALES'!O314/'DATOS GENERALES'!T314</f>
        <v>1.3966480446927374</v>
      </c>
      <c r="P314" s="19">
        <f>+'DATOS GENERALES'!P314/'DATOS GENERALES'!T314</f>
        <v>1.229050279329609</v>
      </c>
      <c r="Q314" s="19">
        <f>+'DATOS GENERALES'!Q314/'DATOS GENERALES'!T314</f>
        <v>0</v>
      </c>
      <c r="R314" s="19">
        <f>+'DATOS GENERALES'!R314/'DATOS GENERALES'!T314</f>
        <v>0</v>
      </c>
      <c r="S314" s="19">
        <f>+'DATOS GENERALES'!S314/'DATOS GENERALES'!T314</f>
        <v>1.1731843575418994</v>
      </c>
      <c r="T314" s="19" t="e">
        <f>+'DATOS GENERALES'!#REF!/'DATOS GENERALES'!T314</f>
        <v>#REF!</v>
      </c>
      <c r="U314" s="19" t="e">
        <f>+'DATOS GENERALES'!#REF!/'DATOS GENERALES'!T314</f>
        <v>#REF!</v>
      </c>
    </row>
    <row r="315" spans="1:21" s="1" customFormat="1">
      <c r="A315" s="12">
        <f>+'DATOS GENERALES'!A315</f>
        <v>310</v>
      </c>
      <c r="B315" s="12" t="str">
        <f>+'DATOS GENERALES'!B315</f>
        <v>SONDA NELATON No. 20</v>
      </c>
      <c r="C315" s="12" t="str">
        <f>+'DATOS GENERALES'!C315</f>
        <v>UND</v>
      </c>
      <c r="D315" s="12">
        <f>+'DATOS GENERALES'!D315</f>
        <v>80</v>
      </c>
      <c r="E315" s="19">
        <f>+'DATOS GENERALES'!E315/'DATOS GENERALES'!T315</f>
        <v>1.2430167597765363</v>
      </c>
      <c r="F315" s="19">
        <f>+'DATOS GENERALES'!F315/'DATOS GENERALES'!T315</f>
        <v>0</v>
      </c>
      <c r="G315" s="19">
        <f>+'DATOS GENERALES'!G315/'DATOS GENERALES'!T315</f>
        <v>1.0642458100558658</v>
      </c>
      <c r="H315" s="19">
        <f>+'DATOS GENERALES'!H315/'DATOS GENERALES'!T315</f>
        <v>1.0474860335195531</v>
      </c>
      <c r="I315" s="19">
        <f>+'DATOS GENERALES'!I315/'DATOS GENERALES'!T315</f>
        <v>0</v>
      </c>
      <c r="J315" s="19">
        <f>+'DATOS GENERALES'!J315/'DATOS GENERALES'!T315</f>
        <v>1.0412849162011173</v>
      </c>
      <c r="K315" s="19">
        <f>+'DATOS GENERALES'!K315/'DATOS GENERALES'!T315</f>
        <v>0</v>
      </c>
      <c r="L315" s="19">
        <f>+'DATOS GENERALES'!L315/'DATOS GENERALES'!T315</f>
        <v>0</v>
      </c>
      <c r="M315" s="19">
        <f>+'DATOS GENERALES'!M315/'DATOS GENERALES'!T315</f>
        <v>0</v>
      </c>
      <c r="N315" s="19">
        <f>+'DATOS GENERALES'!N315/'DATOS GENERALES'!T315</f>
        <v>1</v>
      </c>
      <c r="O315" s="19">
        <f>+'DATOS GENERALES'!O315/'DATOS GENERALES'!T315</f>
        <v>3.2597765363128492</v>
      </c>
      <c r="P315" s="19">
        <f>+'DATOS GENERALES'!P315/'DATOS GENERALES'!T315</f>
        <v>1.229050279329609</v>
      </c>
      <c r="Q315" s="19">
        <f>+'DATOS GENERALES'!Q315/'DATOS GENERALES'!T315</f>
        <v>0</v>
      </c>
      <c r="R315" s="19">
        <f>+'DATOS GENERALES'!R315/'DATOS GENERALES'!T315</f>
        <v>0</v>
      </c>
      <c r="S315" s="19">
        <f>+'DATOS GENERALES'!S315/'DATOS GENERALES'!T315</f>
        <v>0</v>
      </c>
      <c r="T315" s="19" t="e">
        <f>+'DATOS GENERALES'!#REF!/'DATOS GENERALES'!T315</f>
        <v>#REF!</v>
      </c>
      <c r="U315" s="19" t="e">
        <f>+'DATOS GENERALES'!#REF!/'DATOS GENERALES'!T315</f>
        <v>#REF!</v>
      </c>
    </row>
    <row r="316" spans="1:21" s="1" customFormat="1">
      <c r="A316" s="12">
        <f>+'DATOS GENERALES'!A316</f>
        <v>311</v>
      </c>
      <c r="B316" s="12" t="str">
        <f>+'DATOS GENERALES'!B316</f>
        <v>SONDA NELATON No. 4</v>
      </c>
      <c r="C316" s="12" t="str">
        <f>+'DATOS GENERALES'!C316</f>
        <v>UND</v>
      </c>
      <c r="D316" s="12">
        <f>+'DATOS GENERALES'!D316</f>
        <v>200</v>
      </c>
      <c r="E316" s="19">
        <f>+'DATOS GENERALES'!E316/'DATOS GENERALES'!T316</f>
        <v>0</v>
      </c>
      <c r="F316" s="19">
        <f>+'DATOS GENERALES'!F316/'DATOS GENERALES'!T316</f>
        <v>0</v>
      </c>
      <c r="G316" s="19">
        <f>+'DATOS GENERALES'!G316/'DATOS GENERALES'!T316</f>
        <v>0</v>
      </c>
      <c r="H316" s="19">
        <f>+'DATOS GENERALES'!H316/'DATOS GENERALES'!T316</f>
        <v>1.6145251396648044</v>
      </c>
      <c r="I316" s="19">
        <f>+'DATOS GENERALES'!I316/'DATOS GENERALES'!T316</f>
        <v>0</v>
      </c>
      <c r="J316" s="19">
        <f>+'DATOS GENERALES'!J316/'DATOS GENERALES'!T316</f>
        <v>1.0508379888268156</v>
      </c>
      <c r="K316" s="19">
        <f>+'DATOS GENERALES'!K316/'DATOS GENERALES'!T316</f>
        <v>0</v>
      </c>
      <c r="L316" s="19">
        <f>+'DATOS GENERALES'!L316/'DATOS GENERALES'!T316</f>
        <v>0</v>
      </c>
      <c r="M316" s="19">
        <f>+'DATOS GENERALES'!M316/'DATOS GENERALES'!T316</f>
        <v>0</v>
      </c>
      <c r="N316" s="19">
        <f>+'DATOS GENERALES'!N316/'DATOS GENERALES'!T316</f>
        <v>1</v>
      </c>
      <c r="O316" s="19">
        <f>+'DATOS GENERALES'!O316/'DATOS GENERALES'!T316</f>
        <v>1.3966480446927374</v>
      </c>
      <c r="P316" s="19">
        <f>+'DATOS GENERALES'!P316/'DATOS GENERALES'!T316</f>
        <v>1.6340782122905029</v>
      </c>
      <c r="Q316" s="19">
        <f>+'DATOS GENERALES'!Q316/'DATOS GENERALES'!T316</f>
        <v>0</v>
      </c>
      <c r="R316" s="19">
        <f>+'DATOS GENERALES'!R316/'DATOS GENERALES'!T316</f>
        <v>0</v>
      </c>
      <c r="S316" s="19">
        <f>+'DATOS GENERALES'!S316/'DATOS GENERALES'!T316</f>
        <v>1.1173184357541899</v>
      </c>
      <c r="T316" s="19" t="e">
        <f>+'DATOS GENERALES'!#REF!/'DATOS GENERALES'!T316</f>
        <v>#REF!</v>
      </c>
      <c r="U316" s="19" t="e">
        <f>+'DATOS GENERALES'!#REF!/'DATOS GENERALES'!T316</f>
        <v>#REF!</v>
      </c>
    </row>
    <row r="317" spans="1:21" s="1" customFormat="1">
      <c r="A317" s="12">
        <f>+'DATOS GENERALES'!A317</f>
        <v>312</v>
      </c>
      <c r="B317" s="12" t="str">
        <f>+'DATOS GENERALES'!B317</f>
        <v>SONDA NELATON No. 6</v>
      </c>
      <c r="C317" s="12" t="str">
        <f>+'DATOS GENERALES'!C317</f>
        <v>UND</v>
      </c>
      <c r="D317" s="12">
        <f>+'DATOS GENERALES'!D317</f>
        <v>240</v>
      </c>
      <c r="E317" s="19">
        <f>+'DATOS GENERALES'!E317/'DATOS GENERALES'!T317</f>
        <v>1.0754189944134078</v>
      </c>
      <c r="F317" s="19">
        <f>+'DATOS GENERALES'!F317/'DATOS GENERALES'!T317</f>
        <v>0</v>
      </c>
      <c r="G317" s="19">
        <f>+'DATOS GENERALES'!G317/'DATOS GENERALES'!T317</f>
        <v>0</v>
      </c>
      <c r="H317" s="19">
        <f>+'DATOS GENERALES'!H317/'DATOS GENERALES'!T317</f>
        <v>1.0474860335195531</v>
      </c>
      <c r="I317" s="19">
        <f>+'DATOS GENERALES'!I317/'DATOS GENERALES'!T317</f>
        <v>0</v>
      </c>
      <c r="J317" s="19">
        <f>+'DATOS GENERALES'!J317/'DATOS GENERALES'!T317</f>
        <v>1.0412849162011173</v>
      </c>
      <c r="K317" s="19">
        <f>+'DATOS GENERALES'!K317/'DATOS GENERALES'!T317</f>
        <v>0</v>
      </c>
      <c r="L317" s="19">
        <f>+'DATOS GENERALES'!L317/'DATOS GENERALES'!T317</f>
        <v>0</v>
      </c>
      <c r="M317" s="19">
        <f>+'DATOS GENERALES'!M317/'DATOS GENERALES'!T317</f>
        <v>0</v>
      </c>
      <c r="N317" s="19">
        <f>+'DATOS GENERALES'!N317/'DATOS GENERALES'!T317</f>
        <v>1</v>
      </c>
      <c r="O317" s="19">
        <f>+'DATOS GENERALES'!O317/'DATOS GENERALES'!T317</f>
        <v>1.3966480446927374</v>
      </c>
      <c r="P317" s="19">
        <f>+'DATOS GENERALES'!P317/'DATOS GENERALES'!T317</f>
        <v>1.0754189944134078</v>
      </c>
      <c r="Q317" s="19">
        <f>+'DATOS GENERALES'!Q317/'DATOS GENERALES'!T317</f>
        <v>0</v>
      </c>
      <c r="R317" s="19">
        <f>+'DATOS GENERALES'!R317/'DATOS GENERALES'!T317</f>
        <v>0</v>
      </c>
      <c r="S317" s="19">
        <f>+'DATOS GENERALES'!S317/'DATOS GENERALES'!T317</f>
        <v>1.1173184357541899</v>
      </c>
      <c r="T317" s="19" t="e">
        <f>+'DATOS GENERALES'!#REF!/'DATOS GENERALES'!T317</f>
        <v>#REF!</v>
      </c>
      <c r="U317" s="19" t="e">
        <f>+'DATOS GENERALES'!#REF!/'DATOS GENERALES'!T317</f>
        <v>#REF!</v>
      </c>
    </row>
    <row r="318" spans="1:21" s="1" customFormat="1">
      <c r="A318" s="12">
        <f>+'DATOS GENERALES'!A318</f>
        <v>313</v>
      </c>
      <c r="B318" s="12" t="str">
        <f>+'DATOS GENERALES'!B318</f>
        <v>SONDA NELATON No. 8</v>
      </c>
      <c r="C318" s="12" t="str">
        <f>+'DATOS GENERALES'!C318</f>
        <v>UND</v>
      </c>
      <c r="D318" s="12">
        <f>+'DATOS GENERALES'!D318</f>
        <v>400</v>
      </c>
      <c r="E318" s="19">
        <f>+'DATOS GENERALES'!E318/'DATOS GENERALES'!T318</f>
        <v>1.0754189944134078</v>
      </c>
      <c r="F318" s="19">
        <f>+'DATOS GENERALES'!F318/'DATOS GENERALES'!T318</f>
        <v>0</v>
      </c>
      <c r="G318" s="19">
        <f>+'DATOS GENERALES'!G318/'DATOS GENERALES'!T318</f>
        <v>0</v>
      </c>
      <c r="H318" s="19">
        <f>+'DATOS GENERALES'!H318/'DATOS GENERALES'!T318</f>
        <v>1.0474860335195531</v>
      </c>
      <c r="I318" s="19">
        <f>+'DATOS GENERALES'!I318/'DATOS GENERALES'!T318</f>
        <v>0</v>
      </c>
      <c r="J318" s="19">
        <f>+'DATOS GENERALES'!J318/'DATOS GENERALES'!T318</f>
        <v>1.0412849162011173</v>
      </c>
      <c r="K318" s="19">
        <f>+'DATOS GENERALES'!K318/'DATOS GENERALES'!T318</f>
        <v>0</v>
      </c>
      <c r="L318" s="19">
        <f>+'DATOS GENERALES'!L318/'DATOS GENERALES'!T318</f>
        <v>0</v>
      </c>
      <c r="M318" s="19">
        <f>+'DATOS GENERALES'!M318/'DATOS GENERALES'!T318</f>
        <v>0</v>
      </c>
      <c r="N318" s="19">
        <f>+'DATOS GENERALES'!N318/'DATOS GENERALES'!T318</f>
        <v>1</v>
      </c>
      <c r="O318" s="19">
        <f>+'DATOS GENERALES'!O318/'DATOS GENERALES'!T318</f>
        <v>1.3966480446927374</v>
      </c>
      <c r="P318" s="19">
        <f>+'DATOS GENERALES'!P318/'DATOS GENERALES'!T318</f>
        <v>1.0754189944134078</v>
      </c>
      <c r="Q318" s="19">
        <f>+'DATOS GENERALES'!Q318/'DATOS GENERALES'!T318</f>
        <v>0</v>
      </c>
      <c r="R318" s="19">
        <f>+'DATOS GENERALES'!R318/'DATOS GENERALES'!T318</f>
        <v>0</v>
      </c>
      <c r="S318" s="19">
        <f>+'DATOS GENERALES'!S318/'DATOS GENERALES'!T318</f>
        <v>1.1173184357541899</v>
      </c>
      <c r="T318" s="19" t="e">
        <f>+'DATOS GENERALES'!#REF!/'DATOS GENERALES'!T318</f>
        <v>#REF!</v>
      </c>
      <c r="U318" s="19" t="e">
        <f>+'DATOS GENERALES'!#REF!/'DATOS GENERALES'!T318</f>
        <v>#REF!</v>
      </c>
    </row>
    <row r="319" spans="1:21" s="1" customFormat="1">
      <c r="A319" s="12">
        <f>+'DATOS GENERALES'!A319</f>
        <v>314</v>
      </c>
      <c r="B319" s="12" t="str">
        <f>+'DATOS GENERALES'!B319</f>
        <v xml:space="preserve">SONDA SUCCION No 6 x 40 cm  CON VÁLVULA DE CONTROL DIGITAL </v>
      </c>
      <c r="C319" s="12" t="str">
        <f>+'DATOS GENERALES'!C319</f>
        <v>UND</v>
      </c>
      <c r="D319" s="12">
        <f>+'DATOS GENERALES'!D319</f>
        <v>4</v>
      </c>
      <c r="E319" s="19">
        <f>+'DATOS GENERALES'!E319/'DATOS GENERALES'!T319</f>
        <v>0</v>
      </c>
      <c r="F319" s="19">
        <f>+'DATOS GENERALES'!F319/'DATOS GENERALES'!T319</f>
        <v>0</v>
      </c>
      <c r="G319" s="19">
        <f>+'DATOS GENERALES'!G319/'DATOS GENERALES'!T319</f>
        <v>0</v>
      </c>
      <c r="H319" s="19">
        <f>+'DATOS GENERALES'!H319/'DATOS GENERALES'!T319</f>
        <v>1</v>
      </c>
      <c r="I319" s="19">
        <f>+'DATOS GENERALES'!I319/'DATOS GENERALES'!T319</f>
        <v>0</v>
      </c>
      <c r="J319" s="19">
        <f>+'DATOS GENERALES'!J319/'DATOS GENERALES'!T319</f>
        <v>0</v>
      </c>
      <c r="K319" s="19">
        <f>+'DATOS GENERALES'!K319/'DATOS GENERALES'!T319</f>
        <v>0</v>
      </c>
      <c r="L319" s="19">
        <f>+'DATOS GENERALES'!L319/'DATOS GENERALES'!T319</f>
        <v>0</v>
      </c>
      <c r="M319" s="19">
        <f>+'DATOS GENERALES'!M319/'DATOS GENERALES'!T319</f>
        <v>0</v>
      </c>
      <c r="N319" s="19">
        <f>+'DATOS GENERALES'!N319/'DATOS GENERALES'!T319</f>
        <v>1.3190954773869348</v>
      </c>
      <c r="O319" s="19">
        <f>+'DATOS GENERALES'!O319/'DATOS GENERALES'!T319</f>
        <v>0</v>
      </c>
      <c r="P319" s="19">
        <f>+'DATOS GENERALES'!P319/'DATOS GENERALES'!T319</f>
        <v>0</v>
      </c>
      <c r="Q319" s="19">
        <f>+'DATOS GENERALES'!Q319/'DATOS GENERALES'!T319</f>
        <v>0</v>
      </c>
      <c r="R319" s="19">
        <f>+'DATOS GENERALES'!R319/'DATOS GENERALES'!T319</f>
        <v>0</v>
      </c>
      <c r="S319" s="19">
        <f>+'DATOS GENERALES'!S319/'DATOS GENERALES'!T319</f>
        <v>0</v>
      </c>
      <c r="T319" s="19" t="e">
        <f>+'DATOS GENERALES'!#REF!/'DATOS GENERALES'!T319</f>
        <v>#REF!</v>
      </c>
      <c r="U319" s="19" t="e">
        <f>+'DATOS GENERALES'!#REF!/'DATOS GENERALES'!T319</f>
        <v>#REF!</v>
      </c>
    </row>
    <row r="320" spans="1:21" s="1" customFormat="1">
      <c r="A320" s="12">
        <f>+'DATOS GENERALES'!A320</f>
        <v>315</v>
      </c>
      <c r="B320" s="12" t="str">
        <f>+'DATOS GENERALES'!B320</f>
        <v xml:space="preserve">SONDA SUCCION No 8 X 40 CM CON VÁLVULA DE CONTROL DIGITAL </v>
      </c>
      <c r="C320" s="12" t="str">
        <f>+'DATOS GENERALES'!C320</f>
        <v>UND</v>
      </c>
      <c r="D320" s="12">
        <f>+'DATOS GENERALES'!D320</f>
        <v>4</v>
      </c>
      <c r="E320" s="19">
        <f>+'DATOS GENERALES'!E320/'DATOS GENERALES'!T320</f>
        <v>0</v>
      </c>
      <c r="F320" s="19">
        <f>+'DATOS GENERALES'!F320/'DATOS GENERALES'!T320</f>
        <v>0</v>
      </c>
      <c r="G320" s="19">
        <f>+'DATOS GENERALES'!G320/'DATOS GENERALES'!T320</f>
        <v>0</v>
      </c>
      <c r="H320" s="19">
        <f>+'DATOS GENERALES'!H320/'DATOS GENERALES'!T320</f>
        <v>0</v>
      </c>
      <c r="I320" s="19">
        <f>+'DATOS GENERALES'!I320/'DATOS GENERALES'!T320</f>
        <v>0</v>
      </c>
      <c r="J320" s="19">
        <f>+'DATOS GENERALES'!J320/'DATOS GENERALES'!T320</f>
        <v>0</v>
      </c>
      <c r="K320" s="19">
        <f>+'DATOS GENERALES'!K320/'DATOS GENERALES'!T320</f>
        <v>0</v>
      </c>
      <c r="L320" s="19">
        <f>+'DATOS GENERALES'!L320/'DATOS GENERALES'!T320</f>
        <v>0</v>
      </c>
      <c r="M320" s="19">
        <f>+'DATOS GENERALES'!M320/'DATOS GENERALES'!T320</f>
        <v>0</v>
      </c>
      <c r="N320" s="19">
        <f>+'DATOS GENERALES'!N320/'DATOS GENERALES'!T320</f>
        <v>1</v>
      </c>
      <c r="O320" s="19">
        <f>+'DATOS GENERALES'!O320/'DATOS GENERALES'!T320</f>
        <v>0</v>
      </c>
      <c r="P320" s="19">
        <f>+'DATOS GENERALES'!P320/'DATOS GENERALES'!T320</f>
        <v>0</v>
      </c>
      <c r="Q320" s="19">
        <f>+'DATOS GENERALES'!Q320/'DATOS GENERALES'!T320</f>
        <v>0</v>
      </c>
      <c r="R320" s="19">
        <f>+'DATOS GENERALES'!R320/'DATOS GENERALES'!T320</f>
        <v>0</v>
      </c>
      <c r="S320" s="19">
        <f>+'DATOS GENERALES'!S320/'DATOS GENERALES'!T320</f>
        <v>0</v>
      </c>
      <c r="T320" s="19" t="e">
        <f>+'DATOS GENERALES'!#REF!/'DATOS GENERALES'!T320</f>
        <v>#REF!</v>
      </c>
      <c r="U320" s="19" t="e">
        <f>+'DATOS GENERALES'!#REF!/'DATOS GENERALES'!T320</f>
        <v>#REF!</v>
      </c>
    </row>
    <row r="321" spans="1:21" s="1" customFormat="1">
      <c r="A321" s="12">
        <f>+'DATOS GENERALES'!A321</f>
        <v>316</v>
      </c>
      <c r="B321" s="12" t="str">
        <f>+'DATOS GENERALES'!B321</f>
        <v xml:space="preserve">SONDAS DE FOLEY DOS VIAS No 10 SILICONADA </v>
      </c>
      <c r="C321" s="12" t="str">
        <f>+'DATOS GENERALES'!C321</f>
        <v>UND</v>
      </c>
      <c r="D321" s="12">
        <f>+'DATOS GENERALES'!D321</f>
        <v>4</v>
      </c>
      <c r="E321" s="19">
        <f>+'DATOS GENERALES'!E321/'DATOS GENERALES'!T321</f>
        <v>5.2192982456140351</v>
      </c>
      <c r="F321" s="19">
        <f>+'DATOS GENERALES'!F321/'DATOS GENERALES'!T321</f>
        <v>0</v>
      </c>
      <c r="G321" s="19">
        <f>+'DATOS GENERALES'!G321/'DATOS GENERALES'!T321</f>
        <v>0</v>
      </c>
      <c r="H321" s="19">
        <f>+'DATOS GENERALES'!H321/'DATOS GENERALES'!T321</f>
        <v>0</v>
      </c>
      <c r="I321" s="19">
        <f>+'DATOS GENERALES'!I321/'DATOS GENERALES'!T321</f>
        <v>0</v>
      </c>
      <c r="J321" s="19">
        <f>+'DATOS GENERALES'!J321/'DATOS GENERALES'!T321</f>
        <v>1</v>
      </c>
      <c r="K321" s="19">
        <f>+'DATOS GENERALES'!K321/'DATOS GENERALES'!T321</f>
        <v>0</v>
      </c>
      <c r="L321" s="19">
        <f>+'DATOS GENERALES'!L321/'DATOS GENERALES'!T321</f>
        <v>0</v>
      </c>
      <c r="M321" s="19">
        <f>+'DATOS GENERALES'!M321/'DATOS GENERALES'!T321</f>
        <v>0</v>
      </c>
      <c r="N321" s="19">
        <f>+'DATOS GENERALES'!N321/'DATOS GENERALES'!T321</f>
        <v>0</v>
      </c>
      <c r="O321" s="19">
        <f>+'DATOS GENERALES'!O321/'DATOS GENERALES'!T321</f>
        <v>1.1395534290271132</v>
      </c>
      <c r="P321" s="19">
        <f>+'DATOS GENERALES'!P321/'DATOS GENERALES'!T321</f>
        <v>0</v>
      </c>
      <c r="Q321" s="19">
        <f>+'DATOS GENERALES'!Q321/'DATOS GENERALES'!T321</f>
        <v>1.8787878787878789</v>
      </c>
      <c r="R321" s="19">
        <f>+'DATOS GENERALES'!R321/'DATOS GENERALES'!T321</f>
        <v>0</v>
      </c>
      <c r="S321" s="19">
        <f>+'DATOS GENERALES'!S321/'DATOS GENERALES'!T321</f>
        <v>0</v>
      </c>
      <c r="T321" s="19" t="e">
        <f>+'DATOS GENERALES'!#REF!/'DATOS GENERALES'!T321</f>
        <v>#REF!</v>
      </c>
      <c r="U321" s="19" t="e">
        <f>+'DATOS GENERALES'!#REF!/'DATOS GENERALES'!T321</f>
        <v>#REF!</v>
      </c>
    </row>
    <row r="322" spans="1:21" s="1" customFormat="1">
      <c r="A322" s="12">
        <f>+'DATOS GENERALES'!A322</f>
        <v>317</v>
      </c>
      <c r="B322" s="12" t="str">
        <f>+'DATOS GENERALES'!B322</f>
        <v xml:space="preserve">SONDAS DE FOLEY DOS VIAS No 12 SILICONADA </v>
      </c>
      <c r="C322" s="12" t="str">
        <f>+'DATOS GENERALES'!C322</f>
        <v>UND</v>
      </c>
      <c r="D322" s="12">
        <f>+'DATOS GENERALES'!D322</f>
        <v>4</v>
      </c>
      <c r="E322" s="19">
        <f>+'DATOS GENERALES'!E322/'DATOS GENERALES'!T322</f>
        <v>5.2192982456140351</v>
      </c>
      <c r="F322" s="19">
        <f>+'DATOS GENERALES'!F322/'DATOS GENERALES'!T322</f>
        <v>0</v>
      </c>
      <c r="G322" s="19">
        <f>+'DATOS GENERALES'!G322/'DATOS GENERALES'!T322</f>
        <v>0</v>
      </c>
      <c r="H322" s="19">
        <f>+'DATOS GENERALES'!H322/'DATOS GENERALES'!T322</f>
        <v>0</v>
      </c>
      <c r="I322" s="19">
        <f>+'DATOS GENERALES'!I322/'DATOS GENERALES'!T322</f>
        <v>0</v>
      </c>
      <c r="J322" s="19">
        <f>+'DATOS GENERALES'!J322/'DATOS GENERALES'!T322</f>
        <v>1</v>
      </c>
      <c r="K322" s="19">
        <f>+'DATOS GENERALES'!K322/'DATOS GENERALES'!T322</f>
        <v>0</v>
      </c>
      <c r="L322" s="19">
        <f>+'DATOS GENERALES'!L322/'DATOS GENERALES'!T322</f>
        <v>0</v>
      </c>
      <c r="M322" s="19">
        <f>+'DATOS GENERALES'!M322/'DATOS GENERALES'!T322</f>
        <v>0</v>
      </c>
      <c r="N322" s="19">
        <f>+'DATOS GENERALES'!N322/'DATOS GENERALES'!T322</f>
        <v>0</v>
      </c>
      <c r="O322" s="19">
        <f>+'DATOS GENERALES'!O322/'DATOS GENERALES'!T322</f>
        <v>1.3102073365231259</v>
      </c>
      <c r="P322" s="19">
        <f>+'DATOS GENERALES'!P322/'DATOS GENERALES'!T322</f>
        <v>0</v>
      </c>
      <c r="Q322" s="19">
        <f>+'DATOS GENERALES'!Q322/'DATOS GENERALES'!T322</f>
        <v>1.4513556618819776</v>
      </c>
      <c r="R322" s="19">
        <f>+'DATOS GENERALES'!R322/'DATOS GENERALES'!T322</f>
        <v>0</v>
      </c>
      <c r="S322" s="19">
        <f>+'DATOS GENERALES'!S322/'DATOS GENERALES'!T322</f>
        <v>0</v>
      </c>
      <c r="T322" s="19" t="e">
        <f>+'DATOS GENERALES'!#REF!/'DATOS GENERALES'!T322</f>
        <v>#REF!</v>
      </c>
      <c r="U322" s="19" t="e">
        <f>+'DATOS GENERALES'!#REF!/'DATOS GENERALES'!T322</f>
        <v>#REF!</v>
      </c>
    </row>
    <row r="323" spans="1:21" s="1" customFormat="1">
      <c r="A323" s="12">
        <f>+'DATOS GENERALES'!A323</f>
        <v>318</v>
      </c>
      <c r="B323" s="12" t="str">
        <f>+'DATOS GENERALES'!B323</f>
        <v>SONDAS DE FOLEY DOS VIAS No 14</v>
      </c>
      <c r="C323" s="12" t="str">
        <f>+'DATOS GENERALES'!C323</f>
        <v>UND</v>
      </c>
      <c r="D323" s="12">
        <f>+'DATOS GENERALES'!D323</f>
        <v>400</v>
      </c>
      <c r="E323" s="19">
        <f>+'DATOS GENERALES'!E323/'DATOS GENERALES'!T323</f>
        <v>1.3556618819776713</v>
      </c>
      <c r="F323" s="19">
        <f>+'DATOS GENERALES'!F323/'DATOS GENERALES'!T323</f>
        <v>0</v>
      </c>
      <c r="G323" s="19">
        <f>+'DATOS GENERALES'!G323/'DATOS GENERALES'!T323</f>
        <v>0</v>
      </c>
      <c r="H323" s="19">
        <f>+'DATOS GENERALES'!H323/'DATOS GENERALES'!T323</f>
        <v>1.3189792663476874</v>
      </c>
      <c r="I323" s="19">
        <f>+'DATOS GENERALES'!I323/'DATOS GENERALES'!T323</f>
        <v>0</v>
      </c>
      <c r="J323" s="19">
        <f>+'DATOS GENERALES'!J323/'DATOS GENERALES'!T323</f>
        <v>1</v>
      </c>
      <c r="K323" s="19">
        <f>+'DATOS GENERALES'!K323/'DATOS GENERALES'!T323</f>
        <v>0</v>
      </c>
      <c r="L323" s="19">
        <f>+'DATOS GENERALES'!L323/'DATOS GENERALES'!T323</f>
        <v>0</v>
      </c>
      <c r="M323" s="19">
        <f>+'DATOS GENERALES'!M323/'DATOS GENERALES'!T323</f>
        <v>1.5526315789473684</v>
      </c>
      <c r="N323" s="19">
        <f>+'DATOS GENERALES'!N323/'DATOS GENERALES'!T323</f>
        <v>1.2783094098883572</v>
      </c>
      <c r="O323" s="19">
        <f>+'DATOS GENERALES'!O323/'DATOS GENERALES'!T323</f>
        <v>1.3102073365231259</v>
      </c>
      <c r="P323" s="19">
        <f>+'DATOS GENERALES'!P323/'DATOS GENERALES'!T323</f>
        <v>1.0526315789473684</v>
      </c>
      <c r="Q323" s="19">
        <f>+'DATOS GENERALES'!Q323/'DATOS GENERALES'!T323</f>
        <v>1.4513556618819776</v>
      </c>
      <c r="R323" s="19">
        <f>+'DATOS GENERALES'!R323/'DATOS GENERALES'!T323</f>
        <v>0</v>
      </c>
      <c r="S323" s="19">
        <f>+'DATOS GENERALES'!S323/'DATOS GENERALES'!T323</f>
        <v>1.7145135566188199</v>
      </c>
      <c r="T323" s="19" t="e">
        <f>+'DATOS GENERALES'!#REF!/'DATOS GENERALES'!T323</f>
        <v>#REF!</v>
      </c>
      <c r="U323" s="19" t="e">
        <f>+'DATOS GENERALES'!#REF!/'DATOS GENERALES'!T323</f>
        <v>#REF!</v>
      </c>
    </row>
    <row r="324" spans="1:21" s="1" customFormat="1">
      <c r="A324" s="12">
        <f>+'DATOS GENERALES'!A324</f>
        <v>319</v>
      </c>
      <c r="B324" s="12" t="str">
        <f>+'DATOS GENERALES'!B324</f>
        <v>SONDAS DE FOLEY DOS VIAS No 16</v>
      </c>
      <c r="C324" s="12" t="str">
        <f>+'DATOS GENERALES'!C324</f>
        <v>UND</v>
      </c>
      <c r="D324" s="12">
        <f>+'DATOS GENERALES'!D324</f>
        <v>400</v>
      </c>
      <c r="E324" s="19">
        <f>+'DATOS GENERALES'!E324/'DATOS GENERALES'!T324</f>
        <v>1.3556618819776713</v>
      </c>
      <c r="F324" s="19">
        <f>+'DATOS GENERALES'!F324/'DATOS GENERALES'!T324</f>
        <v>0</v>
      </c>
      <c r="G324" s="19">
        <f>+'DATOS GENERALES'!G324/'DATOS GENERALES'!T324</f>
        <v>0</v>
      </c>
      <c r="H324" s="19">
        <f>+'DATOS GENERALES'!H324/'DATOS GENERALES'!T324</f>
        <v>1.1730462519936204</v>
      </c>
      <c r="I324" s="19">
        <f>+'DATOS GENERALES'!I324/'DATOS GENERALES'!T324</f>
        <v>0</v>
      </c>
      <c r="J324" s="19">
        <f>+'DATOS GENERALES'!J324/'DATOS GENERALES'!T324</f>
        <v>1</v>
      </c>
      <c r="K324" s="19">
        <f>+'DATOS GENERALES'!K324/'DATOS GENERALES'!T324</f>
        <v>0</v>
      </c>
      <c r="L324" s="19">
        <f>+'DATOS GENERALES'!L324/'DATOS GENERALES'!T324</f>
        <v>0</v>
      </c>
      <c r="M324" s="19">
        <f>+'DATOS GENERALES'!M324/'DATOS GENERALES'!T324</f>
        <v>1.4728867623604465</v>
      </c>
      <c r="N324" s="19">
        <f>+'DATOS GENERALES'!N324/'DATOS GENERALES'!T324</f>
        <v>1.2783094098883572</v>
      </c>
      <c r="O324" s="19">
        <f>+'DATOS GENERALES'!O324/'DATOS GENERALES'!T324</f>
        <v>1.3101275917065391</v>
      </c>
      <c r="P324" s="19">
        <f>+'DATOS GENERALES'!P324/'DATOS GENERALES'!T324</f>
        <v>1.0526315789473684</v>
      </c>
      <c r="Q324" s="19">
        <f>+'DATOS GENERALES'!Q324/'DATOS GENERALES'!T324</f>
        <v>1.4513556618819776</v>
      </c>
      <c r="R324" s="19">
        <f>+'DATOS GENERALES'!R324/'DATOS GENERALES'!T324</f>
        <v>0</v>
      </c>
      <c r="S324" s="19">
        <f>+'DATOS GENERALES'!S324/'DATOS GENERALES'!T324</f>
        <v>1.7145135566188199</v>
      </c>
      <c r="T324" s="19" t="e">
        <f>+'DATOS GENERALES'!#REF!/'DATOS GENERALES'!T324</f>
        <v>#REF!</v>
      </c>
      <c r="U324" s="19" t="e">
        <f>+'DATOS GENERALES'!#REF!/'DATOS GENERALES'!T324</f>
        <v>#REF!</v>
      </c>
    </row>
    <row r="325" spans="1:21" s="1" customFormat="1">
      <c r="A325" s="12">
        <f>+'DATOS GENERALES'!A325</f>
        <v>320</v>
      </c>
      <c r="B325" s="12" t="str">
        <f>+'DATOS GENERALES'!B325</f>
        <v>SONDAS DE FOLEY DOS VIAS No 18</v>
      </c>
      <c r="C325" s="12">
        <f>+'DATOS GENERALES'!C325</f>
        <v>0</v>
      </c>
      <c r="D325" s="12">
        <f>+'DATOS GENERALES'!D325</f>
        <v>400</v>
      </c>
      <c r="E325" s="19">
        <f>+'DATOS GENERALES'!E325/'DATOS GENERALES'!T325</f>
        <v>1.3556618819776713</v>
      </c>
      <c r="F325" s="19">
        <f>+'DATOS GENERALES'!F325/'DATOS GENERALES'!T325</f>
        <v>0</v>
      </c>
      <c r="G325" s="19">
        <f>+'DATOS GENERALES'!G325/'DATOS GENERALES'!T325</f>
        <v>0</v>
      </c>
      <c r="H325" s="19">
        <f>+'DATOS GENERALES'!H325/'DATOS GENERALES'!T325</f>
        <v>1.1730462519936204</v>
      </c>
      <c r="I325" s="19">
        <f>+'DATOS GENERALES'!I325/'DATOS GENERALES'!T325</f>
        <v>0</v>
      </c>
      <c r="J325" s="19">
        <f>+'DATOS GENERALES'!J325/'DATOS GENERALES'!T325</f>
        <v>1</v>
      </c>
      <c r="K325" s="19">
        <f>+'DATOS GENERALES'!K325/'DATOS GENERALES'!T325</f>
        <v>0</v>
      </c>
      <c r="L325" s="19">
        <f>+'DATOS GENERALES'!L325/'DATOS GENERALES'!T325</f>
        <v>0</v>
      </c>
      <c r="M325" s="19">
        <f>+'DATOS GENERALES'!M325/'DATOS GENERALES'!T325</f>
        <v>1.4728867623604465</v>
      </c>
      <c r="N325" s="19">
        <f>+'DATOS GENERALES'!N325/'DATOS GENERALES'!T325</f>
        <v>1.2783094098883572</v>
      </c>
      <c r="O325" s="19">
        <f>+'DATOS GENERALES'!O325/'DATOS GENERALES'!T325</f>
        <v>1.3101275917065391</v>
      </c>
      <c r="P325" s="19">
        <f>+'DATOS GENERALES'!P325/'DATOS GENERALES'!T325</f>
        <v>1.0526315789473684</v>
      </c>
      <c r="Q325" s="19">
        <f>+'DATOS GENERALES'!Q325/'DATOS GENERALES'!T325</f>
        <v>1.4513556618819776</v>
      </c>
      <c r="R325" s="19">
        <f>+'DATOS GENERALES'!R325/'DATOS GENERALES'!T325</f>
        <v>0</v>
      </c>
      <c r="S325" s="19">
        <f>+'DATOS GENERALES'!S325/'DATOS GENERALES'!T325</f>
        <v>1.7145135566188199</v>
      </c>
      <c r="T325" s="19" t="e">
        <f>+'DATOS GENERALES'!#REF!/'DATOS GENERALES'!T325</f>
        <v>#REF!</v>
      </c>
      <c r="U325" s="19" t="e">
        <f>+'DATOS GENERALES'!#REF!/'DATOS GENERALES'!T325</f>
        <v>#REF!</v>
      </c>
    </row>
    <row r="326" spans="1:21" s="1" customFormat="1">
      <c r="A326" s="12">
        <f>+'DATOS GENERALES'!A326</f>
        <v>321</v>
      </c>
      <c r="B326" s="12" t="str">
        <f>+'DATOS GENERALES'!B326</f>
        <v>SONDAS DE FOLEY DOS VIAS No 20</v>
      </c>
      <c r="C326" s="12">
        <f>+'DATOS GENERALES'!C326</f>
        <v>0</v>
      </c>
      <c r="D326" s="12">
        <f>+'DATOS GENERALES'!D326</f>
        <v>8</v>
      </c>
      <c r="E326" s="19">
        <f>+'DATOS GENERALES'!E326/'DATOS GENERALES'!T326</f>
        <v>1.3556618819776713</v>
      </c>
      <c r="F326" s="19">
        <f>+'DATOS GENERALES'!F326/'DATOS GENERALES'!T326</f>
        <v>0</v>
      </c>
      <c r="G326" s="19">
        <f>+'DATOS GENERALES'!G326/'DATOS GENERALES'!T326</f>
        <v>0</v>
      </c>
      <c r="H326" s="19">
        <f>+'DATOS GENERALES'!H326/'DATOS GENERALES'!T326</f>
        <v>1.1730462519936204</v>
      </c>
      <c r="I326" s="19">
        <f>+'DATOS GENERALES'!I326/'DATOS GENERALES'!T326</f>
        <v>0</v>
      </c>
      <c r="J326" s="19">
        <f>+'DATOS GENERALES'!J326/'DATOS GENERALES'!T326</f>
        <v>1</v>
      </c>
      <c r="K326" s="19">
        <f>+'DATOS GENERALES'!K326/'DATOS GENERALES'!T326</f>
        <v>0</v>
      </c>
      <c r="L326" s="19">
        <f>+'DATOS GENERALES'!L326/'DATOS GENERALES'!T326</f>
        <v>0</v>
      </c>
      <c r="M326" s="19">
        <f>+'DATOS GENERALES'!M326/'DATOS GENERALES'!T326</f>
        <v>1.4728867623604465</v>
      </c>
      <c r="N326" s="19">
        <f>+'DATOS GENERALES'!N326/'DATOS GENERALES'!T326</f>
        <v>1.2966507177033493</v>
      </c>
      <c r="O326" s="19">
        <f>+'DATOS GENERALES'!O326/'DATOS GENERALES'!T326</f>
        <v>1.0937001594896332</v>
      </c>
      <c r="P326" s="19">
        <f>+'DATOS GENERALES'!P326/'DATOS GENERALES'!T326</f>
        <v>1.0526315789473684</v>
      </c>
      <c r="Q326" s="19">
        <f>+'DATOS GENERALES'!Q326/'DATOS GENERALES'!T326</f>
        <v>1.4513556618819776</v>
      </c>
      <c r="R326" s="19">
        <f>+'DATOS GENERALES'!R326/'DATOS GENERALES'!T326</f>
        <v>0</v>
      </c>
      <c r="S326" s="19">
        <f>+'DATOS GENERALES'!S326/'DATOS GENERALES'!T326</f>
        <v>0</v>
      </c>
      <c r="T326" s="19" t="e">
        <f>+'DATOS GENERALES'!#REF!/'DATOS GENERALES'!T326</f>
        <v>#REF!</v>
      </c>
      <c r="U326" s="19" t="e">
        <f>+'DATOS GENERALES'!#REF!/'DATOS GENERALES'!T326</f>
        <v>#REF!</v>
      </c>
    </row>
    <row r="327" spans="1:21" s="1" customFormat="1">
      <c r="A327" s="12">
        <f>+'DATOS GENERALES'!A327</f>
        <v>322</v>
      </c>
      <c r="B327" s="12" t="str">
        <f>+'DATOS GENERALES'!B327</f>
        <v xml:space="preserve">SONDAS DE FOLEY DOS VIAS No 6 SILICONADA </v>
      </c>
      <c r="C327" s="12" t="str">
        <f>+'DATOS GENERALES'!C327</f>
        <v>UND</v>
      </c>
      <c r="D327" s="12">
        <f>+'DATOS GENERALES'!D327</f>
        <v>20</v>
      </c>
      <c r="E327" s="19">
        <f>+'DATOS GENERALES'!E327/'DATOS GENERALES'!T327</f>
        <v>3.524122334697394</v>
      </c>
      <c r="F327" s="19">
        <f>+'DATOS GENERALES'!F327/'DATOS GENERALES'!T327</f>
        <v>0</v>
      </c>
      <c r="G327" s="19">
        <f>+'DATOS GENERALES'!G327/'DATOS GENERALES'!T327</f>
        <v>0</v>
      </c>
      <c r="H327" s="19">
        <f>+'DATOS GENERALES'!H327/'DATOS GENERALES'!T327</f>
        <v>0</v>
      </c>
      <c r="I327" s="19">
        <f>+'DATOS GENERALES'!I327/'DATOS GENERALES'!T327</f>
        <v>0</v>
      </c>
      <c r="J327" s="19">
        <f>+'DATOS GENERALES'!J327/'DATOS GENERALES'!T327</f>
        <v>1.2276545337066551</v>
      </c>
      <c r="K327" s="19">
        <f>+'DATOS GENERALES'!K327/'DATOS GENERALES'!T327</f>
        <v>0</v>
      </c>
      <c r="L327" s="19">
        <f>+'DATOS GENERALES'!L327/'DATOS GENERALES'!T327</f>
        <v>0</v>
      </c>
      <c r="M327" s="19">
        <f>+'DATOS GENERALES'!M327/'DATOS GENERALES'!T327</f>
        <v>0</v>
      </c>
      <c r="N327" s="19">
        <f>+'DATOS GENERALES'!N327/'DATOS GENERALES'!T327</f>
        <v>0</v>
      </c>
      <c r="O327" s="19">
        <f>+'DATOS GENERALES'!O327/'DATOS GENERALES'!T327</f>
        <v>1</v>
      </c>
      <c r="P327" s="19">
        <f>+'DATOS GENERALES'!P327/'DATOS GENERALES'!T327</f>
        <v>0</v>
      </c>
      <c r="Q327" s="19">
        <f>+'DATOS GENERALES'!Q327/'DATOS GENERALES'!T327</f>
        <v>0</v>
      </c>
      <c r="R327" s="19">
        <f>+'DATOS GENERALES'!R327/'DATOS GENERALES'!T327</f>
        <v>0</v>
      </c>
      <c r="S327" s="19">
        <f>+'DATOS GENERALES'!S327/'DATOS GENERALES'!T327</f>
        <v>0</v>
      </c>
      <c r="T327" s="19" t="e">
        <f>+'DATOS GENERALES'!#REF!/'DATOS GENERALES'!T327</f>
        <v>#REF!</v>
      </c>
      <c r="U327" s="19" t="e">
        <f>+'DATOS GENERALES'!#REF!/'DATOS GENERALES'!T327</f>
        <v>#REF!</v>
      </c>
    </row>
    <row r="328" spans="1:21" s="1" customFormat="1">
      <c r="A328" s="12">
        <f>+'DATOS GENERALES'!A328</f>
        <v>323</v>
      </c>
      <c r="B328" s="12" t="str">
        <f>+'DATOS GENERALES'!B328</f>
        <v xml:space="preserve">SONDAS DE FOLEY DOS VIAS No 8  SILICONADA </v>
      </c>
      <c r="C328" s="12" t="str">
        <f>+'DATOS GENERALES'!C328</f>
        <v>UND</v>
      </c>
      <c r="D328" s="12">
        <f>+'DATOS GENERALES'!D328</f>
        <v>8</v>
      </c>
      <c r="E328" s="19">
        <f>+'DATOS GENERALES'!E328/'DATOS GENERALES'!T328</f>
        <v>4.5801259622113362</v>
      </c>
      <c r="F328" s="19">
        <f>+'DATOS GENERALES'!F328/'DATOS GENERALES'!T328</f>
        <v>0</v>
      </c>
      <c r="G328" s="19">
        <f>+'DATOS GENERALES'!G328/'DATOS GENERALES'!T328</f>
        <v>0</v>
      </c>
      <c r="H328" s="19">
        <f>+'DATOS GENERALES'!H328/'DATOS GENERALES'!T328</f>
        <v>0</v>
      </c>
      <c r="I328" s="19">
        <f>+'DATOS GENERALES'!I328/'DATOS GENERALES'!T328</f>
        <v>0</v>
      </c>
      <c r="J328" s="19">
        <f>+'DATOS GENERALES'!J328/'DATOS GENERALES'!T328</f>
        <v>1.0370888733379984</v>
      </c>
      <c r="K328" s="19">
        <f>+'DATOS GENERALES'!K328/'DATOS GENERALES'!T328</f>
        <v>0</v>
      </c>
      <c r="L328" s="19">
        <f>+'DATOS GENERALES'!L328/'DATOS GENERALES'!T328</f>
        <v>0</v>
      </c>
      <c r="M328" s="19">
        <f>+'DATOS GENERALES'!M328/'DATOS GENERALES'!T328</f>
        <v>0</v>
      </c>
      <c r="N328" s="19">
        <f>+'DATOS GENERALES'!N328/'DATOS GENERALES'!T328</f>
        <v>0</v>
      </c>
      <c r="O328" s="19">
        <f>+'DATOS GENERALES'!O328/'DATOS GENERALES'!T328</f>
        <v>1</v>
      </c>
      <c r="P328" s="19">
        <f>+'DATOS GENERALES'!P328/'DATOS GENERALES'!T328</f>
        <v>0</v>
      </c>
      <c r="Q328" s="19">
        <f>+'DATOS GENERALES'!Q328/'DATOS GENERALES'!T328</f>
        <v>0</v>
      </c>
      <c r="R328" s="19">
        <f>+'DATOS GENERALES'!R328/'DATOS GENERALES'!T328</f>
        <v>0</v>
      </c>
      <c r="S328" s="19">
        <f>+'DATOS GENERALES'!S328/'DATOS GENERALES'!T328</f>
        <v>0</v>
      </c>
      <c r="T328" s="19" t="e">
        <f>+'DATOS GENERALES'!#REF!/'DATOS GENERALES'!T328</f>
        <v>#REF!</v>
      </c>
      <c r="U328" s="19" t="e">
        <f>+'DATOS GENERALES'!#REF!/'DATOS GENERALES'!T328</f>
        <v>#REF!</v>
      </c>
    </row>
    <row r="329" spans="1:21">
      <c r="A329" s="12">
        <f>+'DATOS GENERALES'!A329</f>
        <v>324</v>
      </c>
      <c r="B329" s="12" t="str">
        <f>+'DATOS GENERALES'!B329</f>
        <v>SONDAS DE FOLEY TRES VIAS No 22</v>
      </c>
      <c r="C329" s="12" t="str">
        <f>+'DATOS GENERALES'!C329</f>
        <v>UND</v>
      </c>
      <c r="D329" s="12">
        <f>+'DATOS GENERALES'!D329</f>
        <v>50</v>
      </c>
      <c r="E329" s="19">
        <f>+'DATOS GENERALES'!E329/'DATOS GENERALES'!T329</f>
        <v>1.4006038158672851</v>
      </c>
      <c r="F329" s="19">
        <f>+'DATOS GENERALES'!F329/'DATOS GENERALES'!T329</f>
        <v>0</v>
      </c>
      <c r="G329" s="19">
        <f>+'DATOS GENERALES'!G329/'DATOS GENERALES'!T329</f>
        <v>0</v>
      </c>
      <c r="H329" s="19">
        <f>+'DATOS GENERALES'!H329/'DATOS GENERALES'!T329</f>
        <v>1.355991990621142</v>
      </c>
      <c r="I329" s="19">
        <f>+'DATOS GENERALES'!I329/'DATOS GENERALES'!T329</f>
        <v>0</v>
      </c>
      <c r="J329" s="19">
        <f>+'DATOS GENERALES'!J329/'DATOS GENERALES'!T329</f>
        <v>1</v>
      </c>
      <c r="K329" s="19">
        <f>+'DATOS GENERALES'!K329/'DATOS GENERALES'!T329</f>
        <v>0</v>
      </c>
      <c r="L329" s="19">
        <f>+'DATOS GENERALES'!L329/'DATOS GENERALES'!T329</f>
        <v>0</v>
      </c>
      <c r="M329" s="19">
        <f>+'DATOS GENERALES'!M329/'DATOS GENERALES'!T329</f>
        <v>0</v>
      </c>
      <c r="N329" s="19">
        <f>+'DATOS GENERALES'!N329/'DATOS GENERALES'!T329</f>
        <v>1.0540840569786383</v>
      </c>
      <c r="O329" s="19">
        <f>+'DATOS GENERALES'!O329/'DATOS GENERALES'!T329</f>
        <v>1.0374843080498408</v>
      </c>
      <c r="P329" s="19">
        <f>+'DATOS GENERALES'!P329/'DATOS GENERALES'!T329</f>
        <v>1.0945459449925821</v>
      </c>
      <c r="Q329" s="19">
        <f>+'DATOS GENERALES'!Q329/'DATOS GENERALES'!T329</f>
        <v>1.2439436853517591</v>
      </c>
      <c r="R329" s="19">
        <f>+'DATOS GENERALES'!R329/'DATOS GENERALES'!T329</f>
        <v>0</v>
      </c>
      <c r="S329" s="19">
        <f>+'DATOS GENERALES'!S329/'DATOS GENERALES'!T329</f>
        <v>1.5562264620747612</v>
      </c>
      <c r="T329" s="19" t="e">
        <f>+'DATOS GENERALES'!#REF!/'DATOS GENERALES'!T329</f>
        <v>#REF!</v>
      </c>
      <c r="U329" s="19" t="e">
        <f>+'DATOS GENERALES'!#REF!/'DATOS GENERALES'!T329</f>
        <v>#REF!</v>
      </c>
    </row>
    <row r="330" spans="1:21">
      <c r="A330" s="12">
        <f>+'DATOS GENERALES'!A330</f>
        <v>325</v>
      </c>
      <c r="B330" s="12" t="str">
        <f>+'DATOS GENERALES'!B330</f>
        <v>SUTURA MECANICA LINEAL TLC  No. 100</v>
      </c>
      <c r="C330" s="12" t="str">
        <f>+'DATOS GENERALES'!C330</f>
        <v>UND</v>
      </c>
      <c r="D330" s="12">
        <f>+'DATOS GENERALES'!D330</f>
        <v>12</v>
      </c>
      <c r="E330" s="19">
        <f>+'DATOS GENERALES'!E330/'DATOS GENERALES'!T330</f>
        <v>1</v>
      </c>
      <c r="F330" s="19">
        <f>+'DATOS GENERALES'!F330/'DATOS GENERALES'!T330</f>
        <v>1.0670627484817778</v>
      </c>
      <c r="G330" s="19">
        <f>+'DATOS GENERALES'!G330/'DATOS GENERALES'!T330</f>
        <v>0</v>
      </c>
      <c r="H330" s="19">
        <f>+'DATOS GENERALES'!H330/'DATOS GENERALES'!T330</f>
        <v>0</v>
      </c>
      <c r="I330" s="19">
        <f>+'DATOS GENERALES'!I330/'DATOS GENERALES'!T330</f>
        <v>1.0655603962072071</v>
      </c>
      <c r="J330" s="19">
        <f>+'DATOS GENERALES'!J330/'DATOS GENERALES'!T330</f>
        <v>1.1231541893057913</v>
      </c>
      <c r="K330" s="19">
        <f>+'DATOS GENERALES'!K330/'DATOS GENERALES'!T330</f>
        <v>0</v>
      </c>
      <c r="L330" s="19">
        <f>+'DATOS GENERALES'!L330/'DATOS GENERALES'!T330</f>
        <v>0</v>
      </c>
      <c r="M330" s="19">
        <f>+'DATOS GENERALES'!M330/'DATOS GENERALES'!T330</f>
        <v>0</v>
      </c>
      <c r="N330" s="19">
        <f>+'DATOS GENERALES'!N330/'DATOS GENERALES'!T330</f>
        <v>0</v>
      </c>
      <c r="O330" s="19">
        <f>+'DATOS GENERALES'!O330/'DATOS GENERALES'!T330</f>
        <v>0</v>
      </c>
      <c r="P330" s="19">
        <f>+'DATOS GENERALES'!P330/'DATOS GENERALES'!T330</f>
        <v>0</v>
      </c>
      <c r="Q330" s="19">
        <f>+'DATOS GENERALES'!Q330/'DATOS GENERALES'!T330</f>
        <v>0</v>
      </c>
      <c r="R330" s="19">
        <f>+'DATOS GENERALES'!R330/'DATOS GENERALES'!T330</f>
        <v>0</v>
      </c>
      <c r="S330" s="19">
        <f>+'DATOS GENERALES'!S330/'DATOS GENERALES'!T330</f>
        <v>0</v>
      </c>
      <c r="T330" s="19" t="e">
        <f>+'DATOS GENERALES'!#REF!/'DATOS GENERALES'!T330</f>
        <v>#REF!</v>
      </c>
      <c r="U330" s="19" t="e">
        <f>+'DATOS GENERALES'!#REF!/'DATOS GENERALES'!T330</f>
        <v>#REF!</v>
      </c>
    </row>
    <row r="331" spans="1:21">
      <c r="A331" s="12">
        <f>+'DATOS GENERALES'!A331</f>
        <v>326</v>
      </c>
      <c r="B331" s="12" t="str">
        <f>+'DATOS GENERALES'!B331</f>
        <v>SUTURA MECANICA LINEAL TLC  No. 55</v>
      </c>
      <c r="C331" s="12" t="str">
        <f>+'DATOS GENERALES'!C331</f>
        <v>UND</v>
      </c>
      <c r="D331" s="12">
        <f>+'DATOS GENERALES'!D331</f>
        <v>12</v>
      </c>
      <c r="E331" s="19">
        <f>+'DATOS GENERALES'!E331/'DATOS GENERALES'!T331</f>
        <v>1</v>
      </c>
      <c r="F331" s="19">
        <f>+'DATOS GENERALES'!F331/'DATOS GENERALES'!T331</f>
        <v>1.3885893196005599</v>
      </c>
      <c r="G331" s="19">
        <f>+'DATOS GENERALES'!G331/'DATOS GENERALES'!T331</f>
        <v>0</v>
      </c>
      <c r="H331" s="19">
        <f>+'DATOS GENERALES'!H331/'DATOS GENERALES'!T331</f>
        <v>0</v>
      </c>
      <c r="I331" s="19">
        <f>+'DATOS GENERALES'!I331/'DATOS GENERALES'!T331</f>
        <v>1.386635114908529</v>
      </c>
      <c r="J331" s="19">
        <f>+'DATOS GENERALES'!J331/'DATOS GENERALES'!T331</f>
        <v>1.4615847749835937</v>
      </c>
      <c r="K331" s="19">
        <f>+'DATOS GENERALES'!K331/'DATOS GENERALES'!T331</f>
        <v>0</v>
      </c>
      <c r="L331" s="19">
        <f>+'DATOS GENERALES'!L331/'DATOS GENERALES'!T331</f>
        <v>0</v>
      </c>
      <c r="M331" s="19">
        <f>+'DATOS GENERALES'!M331/'DATOS GENERALES'!T331</f>
        <v>0</v>
      </c>
      <c r="N331" s="19">
        <f>+'DATOS GENERALES'!N331/'DATOS GENERALES'!T331</f>
        <v>0</v>
      </c>
      <c r="O331" s="19">
        <f>+'DATOS GENERALES'!O331/'DATOS GENERALES'!T331</f>
        <v>0</v>
      </c>
      <c r="P331" s="19">
        <f>+'DATOS GENERALES'!P331/'DATOS GENERALES'!T331</f>
        <v>0</v>
      </c>
      <c r="Q331" s="19">
        <f>+'DATOS GENERALES'!Q331/'DATOS GENERALES'!T331</f>
        <v>0</v>
      </c>
      <c r="R331" s="19">
        <f>+'DATOS GENERALES'!R331/'DATOS GENERALES'!T331</f>
        <v>0</v>
      </c>
      <c r="S331" s="19">
        <f>+'DATOS GENERALES'!S331/'DATOS GENERALES'!T331</f>
        <v>0</v>
      </c>
      <c r="T331" s="19" t="e">
        <f>+'DATOS GENERALES'!#REF!/'DATOS GENERALES'!T331</f>
        <v>#REF!</v>
      </c>
      <c r="U331" s="19" t="e">
        <f>+'DATOS GENERALES'!#REF!/'DATOS GENERALES'!T331</f>
        <v>#REF!</v>
      </c>
    </row>
    <row r="332" spans="1:21">
      <c r="A332" s="12">
        <f>+'DATOS GENERALES'!A332</f>
        <v>327</v>
      </c>
      <c r="B332" s="12" t="str">
        <f>+'DATOS GENERALES'!B332</f>
        <v>SUTURA MECANICA LINEAL TLC  No. 75</v>
      </c>
      <c r="C332" s="12" t="str">
        <f>+'DATOS GENERALES'!C332</f>
        <v>UND</v>
      </c>
      <c r="D332" s="12">
        <f>+'DATOS GENERALES'!D332</f>
        <v>12</v>
      </c>
      <c r="E332" s="19">
        <f>+'DATOS GENERALES'!E332/'DATOS GENERALES'!T332</f>
        <v>1</v>
      </c>
      <c r="F332" s="19">
        <f>+'DATOS GENERALES'!F332/'DATOS GENERALES'!T332</f>
        <v>1.5343044550694558</v>
      </c>
      <c r="G332" s="19">
        <f>+'DATOS GENERALES'!G332/'DATOS GENERALES'!T332</f>
        <v>0</v>
      </c>
      <c r="H332" s="19">
        <f>+'DATOS GENERALES'!H332/'DATOS GENERALES'!T332</f>
        <v>0</v>
      </c>
      <c r="I332" s="19">
        <f>+'DATOS GENERALES'!I332/'DATOS GENERALES'!T332</f>
        <v>1.5321449699838039</v>
      </c>
      <c r="J332" s="19">
        <f>+'DATOS GENERALES'!J332/'DATOS GENERALES'!T332</f>
        <v>1.6149584402569401</v>
      </c>
      <c r="K332" s="19">
        <f>+'DATOS GENERALES'!K332/'DATOS GENERALES'!T332</f>
        <v>0</v>
      </c>
      <c r="L332" s="19">
        <f>+'DATOS GENERALES'!L332/'DATOS GENERALES'!T332</f>
        <v>0</v>
      </c>
      <c r="M332" s="19">
        <f>+'DATOS GENERALES'!M332/'DATOS GENERALES'!T332</f>
        <v>0</v>
      </c>
      <c r="N332" s="19">
        <f>+'DATOS GENERALES'!N332/'DATOS GENERALES'!T332</f>
        <v>0</v>
      </c>
      <c r="O332" s="19">
        <f>+'DATOS GENERALES'!O332/'DATOS GENERALES'!T332</f>
        <v>0</v>
      </c>
      <c r="P332" s="19">
        <f>+'DATOS GENERALES'!P332/'DATOS GENERALES'!T332</f>
        <v>0</v>
      </c>
      <c r="Q332" s="19">
        <f>+'DATOS GENERALES'!Q332/'DATOS GENERALES'!T332</f>
        <v>0</v>
      </c>
      <c r="R332" s="19">
        <f>+'DATOS GENERALES'!R332/'DATOS GENERALES'!T332</f>
        <v>0</v>
      </c>
      <c r="S332" s="19">
        <f>+'DATOS GENERALES'!S332/'DATOS GENERALES'!T332</f>
        <v>0</v>
      </c>
      <c r="T332" s="19" t="e">
        <f>+'DATOS GENERALES'!#REF!/'DATOS GENERALES'!T332</f>
        <v>#REF!</v>
      </c>
      <c r="U332" s="19" t="e">
        <f>+'DATOS GENERALES'!#REF!/'DATOS GENERALES'!T332</f>
        <v>#REF!</v>
      </c>
    </row>
    <row r="333" spans="1:21" s="18" customFormat="1">
      <c r="A333" s="12">
        <f>+'DATOS GENERALES'!A333</f>
        <v>328</v>
      </c>
      <c r="B333" s="12" t="str">
        <f>+'DATOS GENERALES'!B333</f>
        <v>TAPA DE SEGURIDAD PLASTICA PARA JERINGAS Y VENOCLISIS</v>
      </c>
      <c r="C333" s="12" t="str">
        <f>+'DATOS GENERALES'!C333</f>
        <v xml:space="preserve">CAJA X 100 </v>
      </c>
      <c r="D333" s="12">
        <f>+'DATOS GENERALES'!D333</f>
        <v>200</v>
      </c>
      <c r="E333" s="19">
        <f>+'DATOS GENERALES'!E333/'DATOS GENERALES'!T333</f>
        <v>0</v>
      </c>
      <c r="F333" s="19">
        <f>+'DATOS GENERALES'!F333/'DATOS GENERALES'!T333</f>
        <v>0</v>
      </c>
      <c r="G333" s="19">
        <f>+'DATOS GENERALES'!G333/'DATOS GENERALES'!T333</f>
        <v>0</v>
      </c>
      <c r="H333" s="19">
        <f>+'DATOS GENERALES'!H333/'DATOS GENERALES'!T333</f>
        <v>0</v>
      </c>
      <c r="I333" s="19">
        <f>+'DATOS GENERALES'!I333/'DATOS GENERALES'!T333</f>
        <v>0</v>
      </c>
      <c r="J333" s="19">
        <f>+'DATOS GENERALES'!J333/'DATOS GENERALES'!T333</f>
        <v>1</v>
      </c>
      <c r="K333" s="19">
        <f>+'DATOS GENERALES'!K333/'DATOS GENERALES'!T333</f>
        <v>0</v>
      </c>
      <c r="L333" s="19">
        <f>+'DATOS GENERALES'!L333/'DATOS GENERALES'!T333</f>
        <v>0</v>
      </c>
      <c r="M333" s="19">
        <f>+'DATOS GENERALES'!M333/'DATOS GENERALES'!T333</f>
        <v>0</v>
      </c>
      <c r="N333" s="19">
        <f>+'DATOS GENERALES'!N333/'DATOS GENERALES'!T333</f>
        <v>0</v>
      </c>
      <c r="O333" s="19">
        <f>+'DATOS GENERALES'!O333/'DATOS GENERALES'!T333</f>
        <v>0</v>
      </c>
      <c r="P333" s="19">
        <f>+'DATOS GENERALES'!P333/'DATOS GENERALES'!T333</f>
        <v>0</v>
      </c>
      <c r="Q333" s="19">
        <f>+'DATOS GENERALES'!Q333/'DATOS GENERALES'!T333</f>
        <v>0</v>
      </c>
      <c r="R333" s="19">
        <f>+'DATOS GENERALES'!R333/'DATOS GENERALES'!T333</f>
        <v>0</v>
      </c>
      <c r="S333" s="19">
        <f>+'DATOS GENERALES'!S333/'DATOS GENERALES'!T333</f>
        <v>0</v>
      </c>
      <c r="T333" s="19" t="e">
        <f>+'DATOS GENERALES'!#REF!/'DATOS GENERALES'!T333</f>
        <v>#REF!</v>
      </c>
      <c r="U333" s="19" t="e">
        <f>+'DATOS GENERALES'!#REF!/'DATOS GENERALES'!T333</f>
        <v>#REF!</v>
      </c>
    </row>
    <row r="334" spans="1:21" s="18" customFormat="1">
      <c r="A334" s="12">
        <f>+'DATOS GENERALES'!A334</f>
        <v>329</v>
      </c>
      <c r="B334" s="12" t="str">
        <f>+'DATOS GENERALES'!B334</f>
        <v>TAPABOCA DESECHABLE DE AMARRAR</v>
      </c>
      <c r="C334" s="12" t="str">
        <f>+'DATOS GENERALES'!C334</f>
        <v>CJA X 50 UNIDADES</v>
      </c>
      <c r="D334" s="12">
        <f>+'DATOS GENERALES'!D334</f>
        <v>80</v>
      </c>
      <c r="E334" s="19">
        <f>+'DATOS GENERALES'!E334/'DATOS GENERALES'!T334</f>
        <v>57.586823210378725</v>
      </c>
      <c r="F334" s="19">
        <f>+'DATOS GENERALES'!F334/'DATOS GENERALES'!T334</f>
        <v>0</v>
      </c>
      <c r="G334" s="19">
        <f>+'DATOS GENERALES'!G334/'DATOS GENERALES'!T334</f>
        <v>0</v>
      </c>
      <c r="H334" s="19">
        <f>+'DATOS GENERALES'!H334/'DATOS GENERALES'!T334</f>
        <v>63.672922252010721</v>
      </c>
      <c r="I334" s="19">
        <f>+'DATOS GENERALES'!I334/'DATOS GENERALES'!T334</f>
        <v>0</v>
      </c>
      <c r="J334" s="19">
        <f>+'DATOS GENERALES'!J334/'DATOS GENERALES'!T334</f>
        <v>48.815907059874881</v>
      </c>
      <c r="K334" s="19">
        <f>+'DATOS GENERALES'!K334/'DATOS GENERALES'!T334</f>
        <v>0</v>
      </c>
      <c r="L334" s="19">
        <f>+'DATOS GENERALES'!L334/'DATOS GENERALES'!T334</f>
        <v>55.257670539171883</v>
      </c>
      <c r="M334" s="19">
        <f>+'DATOS GENERALES'!M334/'DATOS GENERALES'!T334</f>
        <v>0</v>
      </c>
      <c r="N334" s="19">
        <f>+'DATOS GENERALES'!N334/'DATOS GENERALES'!T334</f>
        <v>43.565683646112596</v>
      </c>
      <c r="O334" s="19">
        <f>+'DATOS GENERALES'!O334/'DATOS GENERALES'!T334</f>
        <v>1</v>
      </c>
      <c r="P334" s="19">
        <f>+'DATOS GENERALES'!P334/'DATOS GENERALES'!T334</f>
        <v>47.587131367292223</v>
      </c>
      <c r="Q334" s="19">
        <f>+'DATOS GENERALES'!Q334/'DATOS GENERALES'!T334</f>
        <v>0</v>
      </c>
      <c r="R334" s="19">
        <f>+'DATOS GENERALES'!R334/'DATOS GENERALES'!T334</f>
        <v>64.045278522490321</v>
      </c>
      <c r="S334" s="19">
        <f>+'DATOS GENERALES'!S334/'DATOS GENERALES'!T334</f>
        <v>50.640452785224902</v>
      </c>
      <c r="T334" s="19" t="e">
        <f>+'DATOS GENERALES'!#REF!/'DATOS GENERALES'!T334</f>
        <v>#REF!</v>
      </c>
      <c r="U334" s="19" t="e">
        <f>+'DATOS GENERALES'!#REF!/'DATOS GENERALES'!T334</f>
        <v>#REF!</v>
      </c>
    </row>
    <row r="335" spans="1:21" s="18" customFormat="1">
      <c r="A335" s="12">
        <f>+'DATOS GENERALES'!A335</f>
        <v>330</v>
      </c>
      <c r="B335" s="12" t="str">
        <f>+'DATOS GENERALES'!B335</f>
        <v xml:space="preserve">TAPABOCAS CON BANDA ELASTICA </v>
      </c>
      <c r="C335" s="12" t="str">
        <f>+'DATOS GENERALES'!C335</f>
        <v xml:space="preserve">CJA X 50 UNIDADES </v>
      </c>
      <c r="D335" s="12">
        <f>+'DATOS GENERALES'!D335</f>
        <v>300</v>
      </c>
      <c r="E335" s="19">
        <f>+'DATOS GENERALES'!E335/'DATOS GENERALES'!T335</f>
        <v>49.151027703306518</v>
      </c>
      <c r="F335" s="19">
        <f>+'DATOS GENERALES'!F335/'DATOS GENERALES'!T335</f>
        <v>0</v>
      </c>
      <c r="G335" s="19">
        <f>+'DATOS GENERALES'!G335/'DATOS GENERALES'!T335</f>
        <v>0</v>
      </c>
      <c r="H335" s="19">
        <f>+'DATOS GENERALES'!H335/'DATOS GENERALES'!T335</f>
        <v>42.448614834673812</v>
      </c>
      <c r="I335" s="19">
        <f>+'DATOS GENERALES'!I335/'DATOS GENERALES'!T335</f>
        <v>0</v>
      </c>
      <c r="J335" s="19">
        <f>+'DATOS GENERALES'!J335/'DATOS GENERALES'!T335</f>
        <v>45.874292523086098</v>
      </c>
      <c r="K335" s="19">
        <f>+'DATOS GENERALES'!K335/'DATOS GENERALES'!T335</f>
        <v>0</v>
      </c>
      <c r="L335" s="19">
        <f>+'DATOS GENERALES'!L335/'DATOS GENERALES'!T335</f>
        <v>55.257670539171883</v>
      </c>
      <c r="M335" s="19">
        <f>+'DATOS GENERALES'!M335/'DATOS GENERALES'!T335</f>
        <v>0</v>
      </c>
      <c r="N335" s="19">
        <f>+'DATOS GENERALES'!N335/'DATOS GENERALES'!T335</f>
        <v>43.565683646112596</v>
      </c>
      <c r="O335" s="19">
        <f>+'DATOS GENERALES'!O335/'DATOS GENERALES'!T335</f>
        <v>1</v>
      </c>
      <c r="P335" s="19">
        <f>+'DATOS GENERALES'!P335/'DATOS GENERALES'!T335</f>
        <v>47.587131367292223</v>
      </c>
      <c r="Q335" s="19">
        <f>+'DATOS GENERALES'!Q335/'DATOS GENERALES'!T335</f>
        <v>0</v>
      </c>
      <c r="R335" s="19">
        <f>+'DATOS GENERALES'!R335/'DATOS GENERALES'!T335</f>
        <v>64.045278522490321</v>
      </c>
      <c r="S335" s="19">
        <f>+'DATOS GENERALES'!S335/'DATOS GENERALES'!T335</f>
        <v>51.385165326184094</v>
      </c>
      <c r="T335" s="19" t="e">
        <f>+'DATOS GENERALES'!#REF!/'DATOS GENERALES'!T335</f>
        <v>#REF!</v>
      </c>
      <c r="U335" s="19" t="e">
        <f>+'DATOS GENERALES'!#REF!/'DATOS GENERALES'!T335</f>
        <v>#REF!</v>
      </c>
    </row>
    <row r="336" spans="1:21" s="18" customFormat="1">
      <c r="A336" s="12">
        <f>+'DATOS GENERALES'!A336</f>
        <v>331</v>
      </c>
      <c r="B336" s="12" t="str">
        <f>+'DATOS GENERALES'!B336</f>
        <v>TAPABOCAS N95 REF 1860</v>
      </c>
      <c r="C336" s="12" t="str">
        <f>+'DATOS GENERALES'!C336</f>
        <v>UNIDAD</v>
      </c>
      <c r="D336" s="12">
        <f>+'DATOS GENERALES'!D336</f>
        <v>200</v>
      </c>
      <c r="E336" s="19">
        <f>+'DATOS GENERALES'!E336/'DATOS GENERALES'!T336</f>
        <v>4.520981463975998</v>
      </c>
      <c r="F336" s="19">
        <f>+'DATOS GENERALES'!F336/'DATOS GENERALES'!T336</f>
        <v>0</v>
      </c>
      <c r="G336" s="19">
        <f>+'DATOS GENERALES'!G336/'DATOS GENERALES'!T336</f>
        <v>0</v>
      </c>
      <c r="H336" s="19">
        <f>+'DATOS GENERALES'!H336/'DATOS GENERALES'!T336</f>
        <v>3.8531092022522708</v>
      </c>
      <c r="I336" s="19">
        <f>+'DATOS GENERALES'!I336/'DATOS GENERALES'!T336</f>
        <v>3.4770457441124489</v>
      </c>
      <c r="J336" s="19">
        <f>+'DATOS GENERALES'!J336/'DATOS GENERALES'!T336</f>
        <v>3.7311561382598324</v>
      </c>
      <c r="K336" s="19">
        <f>+'DATOS GENERALES'!K336/'DATOS GENERALES'!T336</f>
        <v>0</v>
      </c>
      <c r="L336" s="19">
        <f>+'DATOS GENERALES'!L336/'DATOS GENERALES'!T336</f>
        <v>0</v>
      </c>
      <c r="M336" s="19">
        <f>+'DATOS GENERALES'!M336/'DATOS GENERALES'!T336</f>
        <v>0</v>
      </c>
      <c r="N336" s="19">
        <f>+'DATOS GENERALES'!N336/'DATOS GENERALES'!T336</f>
        <v>1</v>
      </c>
      <c r="O336" s="19">
        <f>+'DATOS GENERALES'!O336/'DATOS GENERALES'!T336</f>
        <v>3.7630512514898689</v>
      </c>
      <c r="P336" s="19">
        <f>+'DATOS GENERALES'!P336/'DATOS GENERALES'!T336</f>
        <v>3.7306317044100119</v>
      </c>
      <c r="Q336" s="19">
        <f>+'DATOS GENERALES'!Q336/'DATOS GENERALES'!T336</f>
        <v>1.535160905840286</v>
      </c>
      <c r="R336" s="19">
        <f>+'DATOS GENERALES'!R336/'DATOS GENERALES'!T336</f>
        <v>0</v>
      </c>
      <c r="S336" s="19">
        <f>+'DATOS GENERALES'!S336/'DATOS GENERALES'!T336</f>
        <v>1.4898688915375446</v>
      </c>
      <c r="T336" s="19" t="e">
        <f>+'DATOS GENERALES'!#REF!/'DATOS GENERALES'!T336</f>
        <v>#REF!</v>
      </c>
      <c r="U336" s="19" t="e">
        <f>+'DATOS GENERALES'!#REF!/'DATOS GENERALES'!T336</f>
        <v>#REF!</v>
      </c>
    </row>
    <row r="337" spans="1:21" s="18" customFormat="1">
      <c r="A337" s="12">
        <f>+'DATOS GENERALES'!A337</f>
        <v>332</v>
      </c>
      <c r="B337" s="12" t="str">
        <f>+'DATOS GENERALES'!B337</f>
        <v>TERMOMETRO DESECHABLE</v>
      </c>
      <c r="C337" s="12" t="str">
        <f>+'DATOS GENERALES'!C337</f>
        <v>UND</v>
      </c>
      <c r="D337" s="12">
        <f>+'DATOS GENERALES'!D337</f>
        <v>800</v>
      </c>
      <c r="E337" s="19">
        <f>+'DATOS GENERALES'!E337/'DATOS GENERALES'!T337</f>
        <v>0</v>
      </c>
      <c r="F337" s="19">
        <f>+'DATOS GENERALES'!F337/'DATOS GENERALES'!T337</f>
        <v>0</v>
      </c>
      <c r="G337" s="19">
        <f>+'DATOS GENERALES'!G337/'DATOS GENERALES'!T337</f>
        <v>0</v>
      </c>
      <c r="H337" s="19">
        <f>+'DATOS GENERALES'!H337/'DATOS GENERALES'!T337</f>
        <v>1.0327587347235729</v>
      </c>
      <c r="I337" s="19">
        <f>+'DATOS GENERALES'!I337/'DATOS GENERALES'!T337</f>
        <v>0</v>
      </c>
      <c r="J337" s="19">
        <f>+'DATOS GENERALES'!J337/'DATOS GENERALES'!T337</f>
        <v>1.1661747018203108</v>
      </c>
      <c r="K337" s="19">
        <f>+'DATOS GENERALES'!K337/'DATOS GENERALES'!T337</f>
        <v>0</v>
      </c>
      <c r="L337" s="19">
        <f>+'DATOS GENERALES'!L337/'DATOS GENERALES'!T337</f>
        <v>1</v>
      </c>
      <c r="M337" s="19">
        <f>+'DATOS GENERALES'!M337/'DATOS GENERALES'!T337</f>
        <v>0</v>
      </c>
      <c r="N337" s="19">
        <f>+'DATOS GENERALES'!N337/'DATOS GENERALES'!T337</f>
        <v>1.573085562689386</v>
      </c>
      <c r="O337" s="19">
        <f>+'DATOS GENERALES'!O337/'DATOS GENERALES'!T337</f>
        <v>0</v>
      </c>
      <c r="P337" s="19">
        <f>+'DATOS GENERALES'!P337/'DATOS GENERALES'!T337</f>
        <v>1.0627420528284508</v>
      </c>
      <c r="Q337" s="19">
        <f>+'DATOS GENERALES'!Q337/'DATOS GENERALES'!T337</f>
        <v>0</v>
      </c>
      <c r="R337" s="19">
        <f>+'DATOS GENERALES'!R337/'DATOS GENERALES'!T337</f>
        <v>0</v>
      </c>
      <c r="S337" s="19">
        <f>+'DATOS GENERALES'!S337/'DATOS GENERALES'!T337</f>
        <v>0</v>
      </c>
      <c r="T337" s="19" t="e">
        <f>+'DATOS GENERALES'!#REF!/'DATOS GENERALES'!T337</f>
        <v>#REF!</v>
      </c>
      <c r="U337" s="19" t="e">
        <f>+'DATOS GENERALES'!#REF!/'DATOS GENERALES'!T337</f>
        <v>#REF!</v>
      </c>
    </row>
    <row r="338" spans="1:21" s="18" customFormat="1">
      <c r="A338" s="12">
        <f>+'DATOS GENERALES'!A338</f>
        <v>333</v>
      </c>
      <c r="B338" s="12" t="str">
        <f>+'DATOS GENERALES'!B338</f>
        <v>TINTURA DE BENJUI</v>
      </c>
      <c r="C338" s="12" t="str">
        <f>+'DATOS GENERALES'!C338</f>
        <v>GLN X 3800</v>
      </c>
      <c r="D338" s="12">
        <f>+'DATOS GENERALES'!D338</f>
        <v>20</v>
      </c>
      <c r="E338" s="19">
        <f>+'DATOS GENERALES'!E338/'DATOS GENERALES'!T338</f>
        <v>1.1129622641509433</v>
      </c>
      <c r="F338" s="19">
        <f>+'DATOS GENERALES'!F338/'DATOS GENERALES'!T338</f>
        <v>0</v>
      </c>
      <c r="G338" s="19">
        <f>+'DATOS GENERALES'!G338/'DATOS GENERALES'!T338</f>
        <v>0</v>
      </c>
      <c r="H338" s="19">
        <f>+'DATOS GENERALES'!H338/'DATOS GENERALES'!T338</f>
        <v>1.1239056603773585</v>
      </c>
      <c r="I338" s="19">
        <f>+'DATOS GENERALES'!I338/'DATOS GENERALES'!T338</f>
        <v>0</v>
      </c>
      <c r="J338" s="19">
        <f>+'DATOS GENERALES'!J338/'DATOS GENERALES'!T338</f>
        <v>0</v>
      </c>
      <c r="K338" s="19">
        <f>+'DATOS GENERALES'!K338/'DATOS GENERALES'!T338</f>
        <v>0</v>
      </c>
      <c r="L338" s="19">
        <f>+'DATOS GENERALES'!L338/'DATOS GENERALES'!T338</f>
        <v>0</v>
      </c>
      <c r="M338" s="19">
        <f>+'DATOS GENERALES'!M338/'DATOS GENERALES'!T338</f>
        <v>0</v>
      </c>
      <c r="N338" s="19">
        <f>+'DATOS GENERALES'!N338/'DATOS GENERALES'!T338</f>
        <v>0</v>
      </c>
      <c r="O338" s="19">
        <f>+'DATOS GENERALES'!O338/'DATOS GENERALES'!T338</f>
        <v>1.3477358490566038</v>
      </c>
      <c r="P338" s="19">
        <f>+'DATOS GENERALES'!P338/'DATOS GENERALES'!T338</f>
        <v>1.0743018867924528</v>
      </c>
      <c r="Q338" s="19">
        <f>+'DATOS GENERALES'!Q338/'DATOS GENERALES'!T338</f>
        <v>0</v>
      </c>
      <c r="R338" s="19">
        <f>+'DATOS GENERALES'!R338/'DATOS GENERALES'!T338</f>
        <v>0</v>
      </c>
      <c r="S338" s="19">
        <f>+'DATOS GENERALES'!S338/'DATOS GENERALES'!T338</f>
        <v>1</v>
      </c>
      <c r="T338" s="19" t="e">
        <f>+'DATOS GENERALES'!#REF!/'DATOS GENERALES'!T338</f>
        <v>#REF!</v>
      </c>
      <c r="U338" s="19" t="e">
        <f>+'DATOS GENERALES'!#REF!/'DATOS GENERALES'!T338</f>
        <v>#REF!</v>
      </c>
    </row>
    <row r="339" spans="1:21">
      <c r="A339" s="12">
        <f>+'DATOS GENERALES'!A339</f>
        <v>334</v>
      </c>
      <c r="B339" s="12" t="str">
        <f>+'DATOS GENERALES'!B339</f>
        <v xml:space="preserve">TIRAS PARA GLUCOMETRIA CON BONIFICACION DE LANCETAS </v>
      </c>
      <c r="C339" s="12" t="str">
        <f>+'DATOS GENERALES'!C339</f>
        <v>CJA X 50 UNIDADES</v>
      </c>
      <c r="D339" s="12">
        <f>+'DATOS GENERALES'!D339</f>
        <v>140</v>
      </c>
      <c r="E339" s="19">
        <f>+'DATOS GENERALES'!E339/'DATOS GENERALES'!T339</f>
        <v>0</v>
      </c>
      <c r="F339" s="19">
        <f>+'DATOS GENERALES'!F339/'DATOS GENERALES'!T339</f>
        <v>0</v>
      </c>
      <c r="G339" s="19">
        <f>+'DATOS GENERALES'!G339/'DATOS GENERALES'!T339</f>
        <v>0</v>
      </c>
      <c r="H339" s="19">
        <f>+'DATOS GENERALES'!H339/'DATOS GENERALES'!T339</f>
        <v>0</v>
      </c>
      <c r="I339" s="19">
        <f>+'DATOS GENERALES'!I339/'DATOS GENERALES'!T339</f>
        <v>0</v>
      </c>
      <c r="J339" s="19">
        <f>+'DATOS GENERALES'!J339/'DATOS GENERALES'!T339</f>
        <v>0</v>
      </c>
      <c r="K339" s="19">
        <f>+'DATOS GENERALES'!K339/'DATOS GENERALES'!T339</f>
        <v>44.340723453908986</v>
      </c>
      <c r="L339" s="19">
        <f>+'DATOS GENERALES'!L339/'DATOS GENERALES'!T339</f>
        <v>0</v>
      </c>
      <c r="M339" s="19">
        <f>+'DATOS GENERALES'!M339/'DATOS GENERALES'!T339</f>
        <v>0</v>
      </c>
      <c r="N339" s="19">
        <f>+'DATOS GENERALES'!N339/'DATOS GENERALES'!T339</f>
        <v>33.488914819136525</v>
      </c>
      <c r="O339" s="19">
        <f>+'DATOS GENERALES'!O339/'DATOS GENERALES'!T339</f>
        <v>1</v>
      </c>
      <c r="P339" s="19">
        <f>+'DATOS GENERALES'!P339/'DATOS GENERALES'!T339</f>
        <v>0</v>
      </c>
      <c r="Q339" s="19">
        <f>+'DATOS GENERALES'!Q339/'DATOS GENERALES'!T339</f>
        <v>0</v>
      </c>
      <c r="R339" s="19">
        <f>+'DATOS GENERALES'!R339/'DATOS GENERALES'!T339</f>
        <v>0</v>
      </c>
      <c r="S339" s="19">
        <f>+'DATOS GENERALES'!S339/'DATOS GENERALES'!T339</f>
        <v>0</v>
      </c>
      <c r="T339" s="19" t="e">
        <f>+'DATOS GENERALES'!#REF!/'DATOS GENERALES'!T339</f>
        <v>#REF!</v>
      </c>
      <c r="U339" s="19" t="e">
        <f>+'DATOS GENERALES'!#REF!/'DATOS GENERALES'!T339</f>
        <v>#REF!</v>
      </c>
    </row>
    <row r="340" spans="1:21">
      <c r="A340" s="12">
        <f>+'DATOS GENERALES'!A340</f>
        <v>335</v>
      </c>
      <c r="B340" s="12" t="str">
        <f>+'DATOS GENERALES'!B340</f>
        <v>TRACCION CUTANEA  PEDIATRICA DE VELCRO CON TEXTIL  LAMINADO DE ALGODON ANTIESCARAS, FERULAS LATERALES REMOVIBLES</v>
      </c>
      <c r="C340" s="12" t="str">
        <f>+'DATOS GENERALES'!C340</f>
        <v>UND</v>
      </c>
      <c r="D340" s="12">
        <f>+'DATOS GENERALES'!D340</f>
        <v>12</v>
      </c>
      <c r="E340" s="19" t="e">
        <f>+'DATOS GENERALES'!E340/'DATOS GENERALES'!T340</f>
        <v>#DIV/0!</v>
      </c>
      <c r="F340" s="19" t="e">
        <f>+'DATOS GENERALES'!F340/'DATOS GENERALES'!T340</f>
        <v>#DIV/0!</v>
      </c>
      <c r="G340" s="19" t="e">
        <f>+'DATOS GENERALES'!G340/'DATOS GENERALES'!T340</f>
        <v>#DIV/0!</v>
      </c>
      <c r="H340" s="19" t="e">
        <f>+'DATOS GENERALES'!H340/'DATOS GENERALES'!T340</f>
        <v>#DIV/0!</v>
      </c>
      <c r="I340" s="19" t="e">
        <f>+'DATOS GENERALES'!I340/'DATOS GENERALES'!T340</f>
        <v>#DIV/0!</v>
      </c>
      <c r="J340" s="19" t="e">
        <f>+'DATOS GENERALES'!J340/'DATOS GENERALES'!T340</f>
        <v>#DIV/0!</v>
      </c>
      <c r="K340" s="19" t="e">
        <f>+'DATOS GENERALES'!K340/'DATOS GENERALES'!T340</f>
        <v>#DIV/0!</v>
      </c>
      <c r="L340" s="19" t="e">
        <f>+'DATOS GENERALES'!L340/'DATOS GENERALES'!T340</f>
        <v>#DIV/0!</v>
      </c>
      <c r="M340" s="19" t="e">
        <f>+'DATOS GENERALES'!M340/'DATOS GENERALES'!T340</f>
        <v>#DIV/0!</v>
      </c>
      <c r="N340" s="19" t="e">
        <f>+'DATOS GENERALES'!N340/'DATOS GENERALES'!T340</f>
        <v>#DIV/0!</v>
      </c>
      <c r="O340" s="19" t="e">
        <f>+'DATOS GENERALES'!O340/'DATOS GENERALES'!T340</f>
        <v>#DIV/0!</v>
      </c>
      <c r="P340" s="19" t="e">
        <f>+'DATOS GENERALES'!P340/'DATOS GENERALES'!T340</f>
        <v>#DIV/0!</v>
      </c>
      <c r="Q340" s="19" t="e">
        <f>+'DATOS GENERALES'!Q340/'DATOS GENERALES'!T340</f>
        <v>#DIV/0!</v>
      </c>
      <c r="R340" s="19" t="e">
        <f>+'DATOS GENERALES'!R340/'DATOS GENERALES'!T340</f>
        <v>#DIV/0!</v>
      </c>
      <c r="S340" s="19" t="e">
        <f>+'DATOS GENERALES'!S340/'DATOS GENERALES'!T340</f>
        <v>#DIV/0!</v>
      </c>
      <c r="T340" s="19" t="e">
        <f>+'DATOS GENERALES'!#REF!/'DATOS GENERALES'!T340</f>
        <v>#REF!</v>
      </c>
      <c r="U340" s="19" t="e">
        <f>+'DATOS GENERALES'!#REF!/'DATOS GENERALES'!T340</f>
        <v>#REF!</v>
      </c>
    </row>
    <row r="341" spans="1:21">
      <c r="A341" s="12">
        <f>+'DATOS GENERALES'!A341</f>
        <v>336</v>
      </c>
      <c r="B341" s="12" t="str">
        <f>+'DATOS GENERALES'!B341</f>
        <v>TRACCION CUTANEA  ADULTO  DE VELCRO CON TEXTIL  LAMINADO DE ALGODON ANTIESCARAS, FERULAS LATERALES REMOVIBLES</v>
      </c>
      <c r="C341" s="12" t="str">
        <f>+'DATOS GENERALES'!C341</f>
        <v>UND</v>
      </c>
      <c r="D341" s="12">
        <f>+'DATOS GENERALES'!D341</f>
        <v>12</v>
      </c>
      <c r="E341" s="19" t="e">
        <f>+'DATOS GENERALES'!E341/'DATOS GENERALES'!T341</f>
        <v>#DIV/0!</v>
      </c>
      <c r="F341" s="19" t="e">
        <f>+'DATOS GENERALES'!F341/'DATOS GENERALES'!T341</f>
        <v>#DIV/0!</v>
      </c>
      <c r="G341" s="19" t="e">
        <f>+'DATOS GENERALES'!G341/'DATOS GENERALES'!T341</f>
        <v>#DIV/0!</v>
      </c>
      <c r="H341" s="19" t="e">
        <f>+'DATOS GENERALES'!H341/'DATOS GENERALES'!T341</f>
        <v>#DIV/0!</v>
      </c>
      <c r="I341" s="19" t="e">
        <f>+'DATOS GENERALES'!I341/'DATOS GENERALES'!T341</f>
        <v>#DIV/0!</v>
      </c>
      <c r="J341" s="19" t="e">
        <f>+'DATOS GENERALES'!J341/'DATOS GENERALES'!T341</f>
        <v>#DIV/0!</v>
      </c>
      <c r="K341" s="19" t="e">
        <f>+'DATOS GENERALES'!K341/'DATOS GENERALES'!T341</f>
        <v>#DIV/0!</v>
      </c>
      <c r="L341" s="19" t="e">
        <f>+'DATOS GENERALES'!L341/'DATOS GENERALES'!T341</f>
        <v>#DIV/0!</v>
      </c>
      <c r="M341" s="19" t="e">
        <f>+'DATOS GENERALES'!M341/'DATOS GENERALES'!T341</f>
        <v>#DIV/0!</v>
      </c>
      <c r="N341" s="19" t="e">
        <f>+'DATOS GENERALES'!N341/'DATOS GENERALES'!T341</f>
        <v>#DIV/0!</v>
      </c>
      <c r="O341" s="19" t="e">
        <f>+'DATOS GENERALES'!O341/'DATOS GENERALES'!T341</f>
        <v>#DIV/0!</v>
      </c>
      <c r="P341" s="19" t="e">
        <f>+'DATOS GENERALES'!P341/'DATOS GENERALES'!T341</f>
        <v>#DIV/0!</v>
      </c>
      <c r="Q341" s="19" t="e">
        <f>+'DATOS GENERALES'!Q341/'DATOS GENERALES'!T341</f>
        <v>#DIV/0!</v>
      </c>
      <c r="R341" s="19" t="e">
        <f>+'DATOS GENERALES'!R341/'DATOS GENERALES'!T341</f>
        <v>#DIV/0!</v>
      </c>
      <c r="S341" s="19" t="e">
        <f>+'DATOS GENERALES'!S341/'DATOS GENERALES'!T341</f>
        <v>#DIV/0!</v>
      </c>
      <c r="T341" s="19" t="e">
        <f>+'DATOS GENERALES'!#REF!/'DATOS GENERALES'!T341</f>
        <v>#REF!</v>
      </c>
      <c r="U341" s="19" t="e">
        <f>+'DATOS GENERALES'!#REF!/'DATOS GENERALES'!T341</f>
        <v>#REF!</v>
      </c>
    </row>
    <row r="342" spans="1:21">
      <c r="A342" s="12">
        <f>+'DATOS GENERALES'!A342</f>
        <v>337</v>
      </c>
      <c r="B342" s="12" t="str">
        <f>+'DATOS GENERALES'!B342</f>
        <v>TUBO DE TORAX No. 24</v>
      </c>
      <c r="C342" s="12" t="str">
        <f>+'DATOS GENERALES'!C342</f>
        <v>UND</v>
      </c>
      <c r="D342" s="12">
        <f>+'DATOS GENERALES'!D342</f>
        <v>8</v>
      </c>
      <c r="E342" s="19">
        <f>+'DATOS GENERALES'!E342/'DATOS GENERALES'!T342</f>
        <v>1.3050527174729971</v>
      </c>
      <c r="F342" s="19">
        <f>+'DATOS GENERALES'!F342/'DATOS GENERALES'!T342</f>
        <v>0</v>
      </c>
      <c r="G342" s="19">
        <f>+'DATOS GENERALES'!G342/'DATOS GENERALES'!T342</f>
        <v>0</v>
      </c>
      <c r="H342" s="19">
        <f>+'DATOS GENERALES'!H342/'DATOS GENERALES'!T342</f>
        <v>1.2014430200347872</v>
      </c>
      <c r="I342" s="19">
        <f>+'DATOS GENERALES'!I342/'DATOS GENERALES'!T342</f>
        <v>0</v>
      </c>
      <c r="J342" s="19">
        <f>+'DATOS GENERALES'!J342/'DATOS GENERALES'!T342</f>
        <v>1</v>
      </c>
      <c r="K342" s="19">
        <f>+'DATOS GENERALES'!K342/'DATOS GENERALES'!T342</f>
        <v>0</v>
      </c>
      <c r="L342" s="19">
        <f>+'DATOS GENERALES'!L342/'DATOS GENERALES'!T342</f>
        <v>0</v>
      </c>
      <c r="M342" s="19">
        <f>+'DATOS GENERALES'!M342/'DATOS GENERALES'!T342</f>
        <v>0</v>
      </c>
      <c r="N342" s="19">
        <f>+'DATOS GENERALES'!N342/'DATOS GENERALES'!T342</f>
        <v>0</v>
      </c>
      <c r="O342" s="19">
        <f>+'DATOS GENERALES'!O342/'DATOS GENERALES'!T342</f>
        <v>1.3506839313706545</v>
      </c>
      <c r="P342" s="19">
        <f>+'DATOS GENERALES'!P342/'DATOS GENERALES'!T342</f>
        <v>1.0768966479847111</v>
      </c>
      <c r="Q342" s="19">
        <f>+'DATOS GENERALES'!Q342/'DATOS GENERALES'!T342</f>
        <v>0</v>
      </c>
      <c r="R342" s="19">
        <f>+'DATOS GENERALES'!R342/'DATOS GENERALES'!T342</f>
        <v>0</v>
      </c>
      <c r="S342" s="19">
        <f>+'DATOS GENERALES'!S342/'DATOS GENERALES'!T342</f>
        <v>0</v>
      </c>
      <c r="T342" s="19" t="e">
        <f>+'DATOS GENERALES'!#REF!/'DATOS GENERALES'!T342</f>
        <v>#REF!</v>
      </c>
      <c r="U342" s="19" t="e">
        <f>+'DATOS GENERALES'!#REF!/'DATOS GENERALES'!T342</f>
        <v>#REF!</v>
      </c>
    </row>
    <row r="343" spans="1:21">
      <c r="A343" s="12">
        <f>+'DATOS GENERALES'!A343</f>
        <v>338</v>
      </c>
      <c r="B343" s="12" t="str">
        <f>+'DATOS GENERALES'!B343</f>
        <v>TUBO DE TORAX No. 26</v>
      </c>
      <c r="C343" s="12" t="str">
        <f>+'DATOS GENERALES'!C343</f>
        <v>UND</v>
      </c>
      <c r="D343" s="12">
        <f>+'DATOS GENERALES'!D343</f>
        <v>8</v>
      </c>
      <c r="E343" s="19">
        <f>+'DATOS GENERALES'!E343/'DATOS GENERALES'!T343</f>
        <v>1.2117323556370303</v>
      </c>
      <c r="F343" s="19">
        <f>+'DATOS GENERALES'!F343/'DATOS GENERALES'!T343</f>
        <v>0</v>
      </c>
      <c r="G343" s="19">
        <f>+'DATOS GENERALES'!G343/'DATOS GENERALES'!T343</f>
        <v>0</v>
      </c>
      <c r="H343" s="19">
        <f>+'DATOS GENERALES'!H343/'DATOS GENERALES'!T343</f>
        <v>1.0669110907424382</v>
      </c>
      <c r="I343" s="19">
        <f>+'DATOS GENERALES'!I343/'DATOS GENERALES'!T343</f>
        <v>0</v>
      </c>
      <c r="J343" s="19">
        <f>+'DATOS GENERALES'!J343/'DATOS GENERALES'!T343</f>
        <v>1.1676901924839596</v>
      </c>
      <c r="K343" s="19">
        <f>+'DATOS GENERALES'!K343/'DATOS GENERALES'!T343</f>
        <v>0</v>
      </c>
      <c r="L343" s="19">
        <f>+'DATOS GENERALES'!L343/'DATOS GENERALES'!T343</f>
        <v>0</v>
      </c>
      <c r="M343" s="19">
        <f>+'DATOS GENERALES'!M343/'DATOS GENERALES'!T343</f>
        <v>0</v>
      </c>
      <c r="N343" s="19">
        <f>+'DATOS GENERALES'!N343/'DATOS GENERALES'!T343</f>
        <v>0</v>
      </c>
      <c r="O343" s="19">
        <f>+'DATOS GENERALES'!O343/'DATOS GENERALES'!T343</f>
        <v>1.2543538038496791</v>
      </c>
      <c r="P343" s="19">
        <f>+'DATOS GENERALES'!P343/'DATOS GENERALES'!T343</f>
        <v>1</v>
      </c>
      <c r="Q343" s="19">
        <f>+'DATOS GENERALES'!Q343/'DATOS GENERALES'!T343</f>
        <v>0</v>
      </c>
      <c r="R343" s="19">
        <f>+'DATOS GENERALES'!R343/'DATOS GENERALES'!T343</f>
        <v>0</v>
      </c>
      <c r="S343" s="19">
        <f>+'DATOS GENERALES'!S343/'DATOS GENERALES'!T343</f>
        <v>0</v>
      </c>
      <c r="T343" s="19" t="e">
        <f>+'DATOS GENERALES'!#REF!/'DATOS GENERALES'!T343</f>
        <v>#REF!</v>
      </c>
      <c r="U343" s="19" t="e">
        <f>+'DATOS GENERALES'!#REF!/'DATOS GENERALES'!T343</f>
        <v>#REF!</v>
      </c>
    </row>
    <row r="344" spans="1:21">
      <c r="A344" s="12">
        <f>+'DATOS GENERALES'!A344</f>
        <v>339</v>
      </c>
      <c r="B344" s="12" t="str">
        <f>+'DATOS GENERALES'!B344</f>
        <v>TUBO DE TORAX No. 28</v>
      </c>
      <c r="C344" s="12" t="str">
        <f>+'DATOS GENERALES'!C344</f>
        <v>UND</v>
      </c>
      <c r="D344" s="12">
        <f>+'DATOS GENERALES'!D344</f>
        <v>8</v>
      </c>
      <c r="E344" s="19">
        <f>+'DATOS GENERALES'!E344/'DATOS GENERALES'!T344</f>
        <v>1.2110912343470484</v>
      </c>
      <c r="F344" s="19">
        <f>+'DATOS GENERALES'!F344/'DATOS GENERALES'!T344</f>
        <v>0</v>
      </c>
      <c r="G344" s="19">
        <f>+'DATOS GENERALES'!G344/'DATOS GENERALES'!T344</f>
        <v>0</v>
      </c>
      <c r="H344" s="19">
        <f>+'DATOS GENERALES'!H344/'DATOS GENERALES'!T344</f>
        <v>1.0661896243291593</v>
      </c>
      <c r="I344" s="19">
        <f>+'DATOS GENERALES'!I344/'DATOS GENERALES'!T344</f>
        <v>0</v>
      </c>
      <c r="J344" s="19">
        <f>+'DATOS GENERALES'!J344/'DATOS GENERALES'!T344</f>
        <v>1.1394901610017887</v>
      </c>
      <c r="K344" s="19">
        <f>+'DATOS GENERALES'!K344/'DATOS GENERALES'!T344</f>
        <v>0</v>
      </c>
      <c r="L344" s="19">
        <f>+'DATOS GENERALES'!L344/'DATOS GENERALES'!T344</f>
        <v>0</v>
      </c>
      <c r="M344" s="19">
        <f>+'DATOS GENERALES'!M344/'DATOS GENERALES'!T344</f>
        <v>0</v>
      </c>
      <c r="N344" s="19">
        <f>+'DATOS GENERALES'!N344/'DATOS GENERALES'!T344</f>
        <v>0</v>
      </c>
      <c r="O344" s="19">
        <f>+'DATOS GENERALES'!O344/'DATOS GENERALES'!T344</f>
        <v>1.2540250447227193</v>
      </c>
      <c r="P344" s="19">
        <f>+'DATOS GENERALES'!P344/'DATOS GENERALES'!T344</f>
        <v>1</v>
      </c>
      <c r="Q344" s="19">
        <f>+'DATOS GENERALES'!Q344/'DATOS GENERALES'!T344</f>
        <v>0</v>
      </c>
      <c r="R344" s="19">
        <f>+'DATOS GENERALES'!R344/'DATOS GENERALES'!T344</f>
        <v>0</v>
      </c>
      <c r="S344" s="19">
        <f>+'DATOS GENERALES'!S344/'DATOS GENERALES'!T344</f>
        <v>0</v>
      </c>
      <c r="T344" s="19" t="e">
        <f>+'DATOS GENERALES'!#REF!/'DATOS GENERALES'!T344</f>
        <v>#REF!</v>
      </c>
      <c r="U344" s="19" t="e">
        <f>+'DATOS GENERALES'!#REF!/'DATOS GENERALES'!T344</f>
        <v>#REF!</v>
      </c>
    </row>
    <row r="345" spans="1:21">
      <c r="A345" s="12">
        <f>+'DATOS GENERALES'!A345</f>
        <v>340</v>
      </c>
      <c r="B345" s="12" t="str">
        <f>+'DATOS GENERALES'!B345</f>
        <v>TUBO DE TORAX No. 30</v>
      </c>
      <c r="C345" s="12" t="str">
        <f>+'DATOS GENERALES'!C345</f>
        <v>UND</v>
      </c>
      <c r="D345" s="12">
        <f>+'DATOS GENERALES'!D345</f>
        <v>8</v>
      </c>
      <c r="E345" s="19">
        <f>+'DATOS GENERALES'!E345/'DATOS GENERALES'!T345</f>
        <v>1.5655095184770438</v>
      </c>
      <c r="F345" s="19">
        <f>+'DATOS GENERALES'!F345/'DATOS GENERALES'!T345</f>
        <v>0</v>
      </c>
      <c r="G345" s="19">
        <f>+'DATOS GENERALES'!G345/'DATOS GENERALES'!T345</f>
        <v>0</v>
      </c>
      <c r="H345" s="19">
        <f>+'DATOS GENERALES'!H345/'DATOS GENERALES'!T345</f>
        <v>1.3348264277715565</v>
      </c>
      <c r="I345" s="19">
        <f>+'DATOS GENERALES'!I345/'DATOS GENERALES'!T345</f>
        <v>0</v>
      </c>
      <c r="J345" s="19">
        <f>+'DATOS GENERALES'!J345/'DATOS GENERALES'!T345</f>
        <v>1.4265957446808508</v>
      </c>
      <c r="K345" s="19">
        <f>+'DATOS GENERALES'!K345/'DATOS GENERALES'!T345</f>
        <v>0</v>
      </c>
      <c r="L345" s="19">
        <f>+'DATOS GENERALES'!L345/'DATOS GENERALES'!T345</f>
        <v>0</v>
      </c>
      <c r="M345" s="19">
        <f>+'DATOS GENERALES'!M345/'DATOS GENERALES'!T345</f>
        <v>0</v>
      </c>
      <c r="N345" s="19">
        <f>+'DATOS GENERALES'!N345/'DATOS GENERALES'!T345</f>
        <v>0</v>
      </c>
      <c r="O345" s="19">
        <f>+'DATOS GENERALES'!O345/'DATOS GENERALES'!T345</f>
        <v>1</v>
      </c>
      <c r="P345" s="19">
        <f>+'DATOS GENERALES'!P345/'DATOS GENERALES'!T345</f>
        <v>1.2917133258678613</v>
      </c>
      <c r="Q345" s="19">
        <f>+'DATOS GENERALES'!Q345/'DATOS GENERALES'!T345</f>
        <v>0</v>
      </c>
      <c r="R345" s="19">
        <f>+'DATOS GENERALES'!R345/'DATOS GENERALES'!T345</f>
        <v>0</v>
      </c>
      <c r="S345" s="19">
        <f>+'DATOS GENERALES'!S345/'DATOS GENERALES'!T345</f>
        <v>0</v>
      </c>
      <c r="T345" s="19" t="e">
        <f>+'DATOS GENERALES'!#REF!/'DATOS GENERALES'!T345</f>
        <v>#REF!</v>
      </c>
      <c r="U345" s="19" t="e">
        <f>+'DATOS GENERALES'!#REF!/'DATOS GENERALES'!T345</f>
        <v>#REF!</v>
      </c>
    </row>
    <row r="346" spans="1:21">
      <c r="A346" s="12">
        <f>+'DATOS GENERALES'!A346</f>
        <v>341</v>
      </c>
      <c r="B346" s="12" t="str">
        <f>+'DATOS GENERALES'!B346</f>
        <v>TUBO DE TORAX No. 32</v>
      </c>
      <c r="C346" s="12" t="str">
        <f>+'DATOS GENERALES'!C346</f>
        <v>UND</v>
      </c>
      <c r="D346" s="12">
        <f>+'DATOS GENERALES'!D346</f>
        <v>8</v>
      </c>
      <c r="E346" s="19">
        <f>+'DATOS GENERALES'!E346/'DATOS GENERALES'!T346</f>
        <v>1.2118752669799231</v>
      </c>
      <c r="F346" s="19">
        <f>+'DATOS GENERALES'!F346/'DATOS GENERALES'!T346</f>
        <v>0</v>
      </c>
      <c r="G346" s="19">
        <f>+'DATOS GENERALES'!G346/'DATOS GENERALES'!T346</f>
        <v>0</v>
      </c>
      <c r="H346" s="19">
        <f>+'DATOS GENERALES'!H346/'DATOS GENERALES'!T346</f>
        <v>1.0670653566851773</v>
      </c>
      <c r="I346" s="19">
        <f>+'DATOS GENERALES'!I346/'DATOS GENERALES'!T346</f>
        <v>0</v>
      </c>
      <c r="J346" s="19">
        <f>+'DATOS GENERALES'!J346/'DATOS GENERALES'!T346</f>
        <v>1.088381033746262</v>
      </c>
      <c r="K346" s="19">
        <f>+'DATOS GENERALES'!K346/'DATOS GENERALES'!T346</f>
        <v>0</v>
      </c>
      <c r="L346" s="19">
        <f>+'DATOS GENERALES'!L346/'DATOS GENERALES'!T346</f>
        <v>0</v>
      </c>
      <c r="M346" s="19">
        <f>+'DATOS GENERALES'!M346/'DATOS GENERALES'!T346</f>
        <v>0</v>
      </c>
      <c r="N346" s="19">
        <f>+'DATOS GENERALES'!N346/'DATOS GENERALES'!T346</f>
        <v>0</v>
      </c>
      <c r="O346" s="19">
        <f>+'DATOS GENERALES'!O346/'DATOS GENERALES'!T346</f>
        <v>1.2985903460059804</v>
      </c>
      <c r="P346" s="19">
        <f>+'DATOS GENERALES'!P346/'DATOS GENERALES'!T346</f>
        <v>1</v>
      </c>
      <c r="Q346" s="19">
        <f>+'DATOS GENERALES'!Q346/'DATOS GENERALES'!T346</f>
        <v>0</v>
      </c>
      <c r="R346" s="19">
        <f>+'DATOS GENERALES'!R346/'DATOS GENERALES'!T346</f>
        <v>0</v>
      </c>
      <c r="S346" s="19">
        <f>+'DATOS GENERALES'!S346/'DATOS GENERALES'!T346</f>
        <v>0</v>
      </c>
      <c r="T346" s="19" t="e">
        <f>+'DATOS GENERALES'!#REF!/'DATOS GENERALES'!T346</f>
        <v>#REF!</v>
      </c>
      <c r="U346" s="19" t="e">
        <f>+'DATOS GENERALES'!#REF!/'DATOS GENERALES'!T346</f>
        <v>#REF!</v>
      </c>
    </row>
    <row r="347" spans="1:21">
      <c r="A347" s="12">
        <f>+'DATOS GENERALES'!A347</f>
        <v>342</v>
      </c>
      <c r="B347" s="12" t="str">
        <f>+'DATOS GENERALES'!B347</f>
        <v>TUBO DE TORAX No. 34</v>
      </c>
      <c r="C347" s="12" t="str">
        <f>+'DATOS GENERALES'!C347</f>
        <v>UND</v>
      </c>
      <c r="D347" s="12">
        <f>+'DATOS GENERALES'!D347</f>
        <v>8</v>
      </c>
      <c r="E347" s="19">
        <f>+'DATOS GENERALES'!E347/'DATOS GENERALES'!T347</f>
        <v>1.5279960707269156</v>
      </c>
      <c r="F347" s="19">
        <f>+'DATOS GENERALES'!F347/'DATOS GENERALES'!T347</f>
        <v>0</v>
      </c>
      <c r="G347" s="19">
        <f>+'DATOS GENERALES'!G347/'DATOS GENERALES'!T347</f>
        <v>0</v>
      </c>
      <c r="H347" s="19">
        <f>+'DATOS GENERALES'!H347/'DATOS GENERALES'!T347</f>
        <v>1</v>
      </c>
      <c r="I347" s="19">
        <f>+'DATOS GENERALES'!I347/'DATOS GENERALES'!T347</f>
        <v>0</v>
      </c>
      <c r="J347" s="19">
        <f>+'DATOS GENERALES'!J347/'DATOS GENERALES'!T347</f>
        <v>1.2514243614931235</v>
      </c>
      <c r="K347" s="19">
        <f>+'DATOS GENERALES'!K347/'DATOS GENERALES'!T347</f>
        <v>0</v>
      </c>
      <c r="L347" s="19">
        <f>+'DATOS GENERALES'!L347/'DATOS GENERALES'!T347</f>
        <v>0</v>
      </c>
      <c r="M347" s="19">
        <f>+'DATOS GENERALES'!M347/'DATOS GENERALES'!T347</f>
        <v>0</v>
      </c>
      <c r="N347" s="19">
        <f>+'DATOS GENERALES'!N347/'DATOS GENERALES'!T347</f>
        <v>0</v>
      </c>
      <c r="O347" s="19">
        <f>+'DATOS GENERALES'!O347/'DATOS GENERALES'!T347</f>
        <v>1.637033398821218</v>
      </c>
      <c r="P347" s="19">
        <f>+'DATOS GENERALES'!P347/'DATOS GENERALES'!T347</f>
        <v>1.2608055009823183</v>
      </c>
      <c r="Q347" s="19">
        <f>+'DATOS GENERALES'!Q347/'DATOS GENERALES'!T347</f>
        <v>0</v>
      </c>
      <c r="R347" s="19">
        <f>+'DATOS GENERALES'!R347/'DATOS GENERALES'!T347</f>
        <v>0</v>
      </c>
      <c r="S347" s="19">
        <f>+'DATOS GENERALES'!S347/'DATOS GENERALES'!T347</f>
        <v>0</v>
      </c>
      <c r="T347" s="19" t="e">
        <f>+'DATOS GENERALES'!#REF!/'DATOS GENERALES'!T347</f>
        <v>#REF!</v>
      </c>
      <c r="U347" s="19" t="e">
        <f>+'DATOS GENERALES'!#REF!/'DATOS GENERALES'!T347</f>
        <v>#REF!</v>
      </c>
    </row>
    <row r="348" spans="1:21">
      <c r="A348" s="12">
        <f>+'DATOS GENERALES'!A348</f>
        <v>343</v>
      </c>
      <c r="B348" s="12" t="str">
        <f>+'DATOS GENERALES'!B348</f>
        <v>TUBO DE TORAX No. 38</v>
      </c>
      <c r="C348" s="12" t="str">
        <f>+'DATOS GENERALES'!C348</f>
        <v>UND</v>
      </c>
      <c r="D348" s="12">
        <f>+'DATOS GENERALES'!D348</f>
        <v>8</v>
      </c>
      <c r="E348" s="19">
        <f>+'DATOS GENERALES'!E348/'DATOS GENERALES'!T348</f>
        <v>0</v>
      </c>
      <c r="F348" s="19">
        <f>+'DATOS GENERALES'!F348/'DATOS GENERALES'!T348</f>
        <v>0</v>
      </c>
      <c r="G348" s="19">
        <f>+'DATOS GENERALES'!G348/'DATOS GENERALES'!T348</f>
        <v>0</v>
      </c>
      <c r="H348" s="19">
        <f>+'DATOS GENERALES'!H348/'DATOS GENERALES'!T348</f>
        <v>1</v>
      </c>
      <c r="I348" s="19">
        <f>+'DATOS GENERALES'!I348/'DATOS GENERALES'!T348</f>
        <v>0</v>
      </c>
      <c r="J348" s="19">
        <f>+'DATOS GENERALES'!J348/'DATOS GENERALES'!T348</f>
        <v>1.5786245353159849</v>
      </c>
      <c r="K348" s="19">
        <f>+'DATOS GENERALES'!K348/'DATOS GENERALES'!T348</f>
        <v>0</v>
      </c>
      <c r="L348" s="19">
        <f>+'DATOS GENERALES'!L348/'DATOS GENERALES'!T348</f>
        <v>0</v>
      </c>
      <c r="M348" s="19">
        <f>+'DATOS GENERALES'!M348/'DATOS GENERALES'!T348</f>
        <v>0</v>
      </c>
      <c r="N348" s="19">
        <f>+'DATOS GENERALES'!N348/'DATOS GENERALES'!T348</f>
        <v>0</v>
      </c>
      <c r="O348" s="19">
        <f>+'DATOS GENERALES'!O348/'DATOS GENERALES'!T348</f>
        <v>1.1065675340768277</v>
      </c>
      <c r="P348" s="19">
        <f>+'DATOS GENERALES'!P348/'DATOS GENERALES'!T348</f>
        <v>0</v>
      </c>
      <c r="Q348" s="19">
        <f>+'DATOS GENERALES'!Q348/'DATOS GENERALES'!T348</f>
        <v>0</v>
      </c>
      <c r="R348" s="19">
        <f>+'DATOS GENERALES'!R348/'DATOS GENERALES'!T348</f>
        <v>0</v>
      </c>
      <c r="S348" s="19">
        <f>+'DATOS GENERALES'!S348/'DATOS GENERALES'!T348</f>
        <v>0</v>
      </c>
      <c r="T348" s="19" t="e">
        <f>+'DATOS GENERALES'!#REF!/'DATOS GENERALES'!T348</f>
        <v>#REF!</v>
      </c>
      <c r="U348" s="19" t="e">
        <f>+'DATOS GENERALES'!#REF!/'DATOS GENERALES'!T348</f>
        <v>#REF!</v>
      </c>
    </row>
    <row r="349" spans="1:21">
      <c r="A349" s="12">
        <f>+'DATOS GENERALES'!A349</f>
        <v>344</v>
      </c>
      <c r="B349" s="12" t="str">
        <f>+'DATOS GENERALES'!B349</f>
        <v>TUBO DE TORAX No. 40</v>
      </c>
      <c r="C349" s="12" t="str">
        <f>+'DATOS GENERALES'!C349</f>
        <v>UND</v>
      </c>
      <c r="D349" s="12">
        <f>+'DATOS GENERALES'!D349</f>
        <v>4</v>
      </c>
      <c r="E349" s="19">
        <f>+'DATOS GENERALES'!E349/'DATOS GENERALES'!T349</f>
        <v>0</v>
      </c>
      <c r="F349" s="19">
        <f>+'DATOS GENERALES'!F349/'DATOS GENERALES'!T349</f>
        <v>0</v>
      </c>
      <c r="G349" s="19">
        <f>+'DATOS GENERALES'!G349/'DATOS GENERALES'!T349</f>
        <v>0</v>
      </c>
      <c r="H349" s="19">
        <f>+'DATOS GENERALES'!H349/'DATOS GENERALES'!T349</f>
        <v>0</v>
      </c>
      <c r="I349" s="19">
        <f>+'DATOS GENERALES'!I349/'DATOS GENERALES'!T349</f>
        <v>0</v>
      </c>
      <c r="J349" s="19">
        <f>+'DATOS GENERALES'!J349/'DATOS GENERALES'!T349</f>
        <v>1.4265957446808508</v>
      </c>
      <c r="K349" s="19">
        <f>+'DATOS GENERALES'!K349/'DATOS GENERALES'!T349</f>
        <v>0</v>
      </c>
      <c r="L349" s="19">
        <f>+'DATOS GENERALES'!L349/'DATOS GENERALES'!T349</f>
        <v>0</v>
      </c>
      <c r="M349" s="19">
        <f>+'DATOS GENERALES'!M349/'DATOS GENERALES'!T349</f>
        <v>0</v>
      </c>
      <c r="N349" s="19">
        <f>+'DATOS GENERALES'!N349/'DATOS GENERALES'!T349</f>
        <v>0</v>
      </c>
      <c r="O349" s="19">
        <f>+'DATOS GENERALES'!O349/'DATOS GENERALES'!T349</f>
        <v>1</v>
      </c>
      <c r="P349" s="19">
        <f>+'DATOS GENERALES'!P349/'DATOS GENERALES'!T349</f>
        <v>0</v>
      </c>
      <c r="Q349" s="19">
        <f>+'DATOS GENERALES'!Q349/'DATOS GENERALES'!T349</f>
        <v>0</v>
      </c>
      <c r="R349" s="19">
        <f>+'DATOS GENERALES'!R349/'DATOS GENERALES'!T349</f>
        <v>0</v>
      </c>
      <c r="S349" s="19">
        <f>+'DATOS GENERALES'!S349/'DATOS GENERALES'!T349</f>
        <v>0</v>
      </c>
      <c r="T349" s="19" t="e">
        <f>+'DATOS GENERALES'!#REF!/'DATOS GENERALES'!T349</f>
        <v>#REF!</v>
      </c>
      <c r="U349" s="19" t="e">
        <f>+'DATOS GENERALES'!#REF!/'DATOS GENERALES'!T349</f>
        <v>#REF!</v>
      </c>
    </row>
    <row r="350" spans="1:21">
      <c r="A350" s="12">
        <f>+'DATOS GENERALES'!A350</f>
        <v>345</v>
      </c>
      <c r="B350" s="12" t="str">
        <f>+'DATOS GENERALES'!B350</f>
        <v>TUBO EN T No 10</v>
      </c>
      <c r="C350" s="12" t="str">
        <f>+'DATOS GENERALES'!C350</f>
        <v>UND</v>
      </c>
      <c r="D350" s="12">
        <f>+'DATOS GENERALES'!D350</f>
        <v>4</v>
      </c>
      <c r="E350" s="19">
        <f>+'DATOS GENERALES'!E350/'DATOS GENERALES'!T350</f>
        <v>1.2631729873109183</v>
      </c>
      <c r="F350" s="19">
        <f>+'DATOS GENERALES'!F350/'DATOS GENERALES'!T350</f>
        <v>0</v>
      </c>
      <c r="G350" s="19">
        <f>+'DATOS GENERALES'!G350/'DATOS GENERALES'!T350</f>
        <v>0</v>
      </c>
      <c r="H350" s="19">
        <f>+'DATOS GENERALES'!H350/'DATOS GENERALES'!T350</f>
        <v>1.0228331780055917</v>
      </c>
      <c r="I350" s="19">
        <f>+'DATOS GENERALES'!I350/'DATOS GENERALES'!T350</f>
        <v>0</v>
      </c>
      <c r="J350" s="19">
        <f>+'DATOS GENERALES'!J350/'DATOS GENERALES'!T350</f>
        <v>0</v>
      </c>
      <c r="K350" s="19">
        <f>+'DATOS GENERALES'!K350/'DATOS GENERALES'!T350</f>
        <v>0</v>
      </c>
      <c r="L350" s="19">
        <f>+'DATOS GENERALES'!L350/'DATOS GENERALES'!T350</f>
        <v>0</v>
      </c>
      <c r="M350" s="19">
        <f>+'DATOS GENERALES'!M350/'DATOS GENERALES'!T350</f>
        <v>0</v>
      </c>
      <c r="N350" s="19">
        <f>+'DATOS GENERALES'!N350/'DATOS GENERALES'!T350</f>
        <v>0</v>
      </c>
      <c r="O350" s="19">
        <f>+'DATOS GENERALES'!O350/'DATOS GENERALES'!T350</f>
        <v>1.0395010395010393</v>
      </c>
      <c r="P350" s="19">
        <f>+'DATOS GENERALES'!P350/'DATOS GENERALES'!T350</f>
        <v>1.042203742203742</v>
      </c>
      <c r="Q350" s="19">
        <f>+'DATOS GENERALES'!Q350/'DATOS GENERALES'!T350</f>
        <v>0</v>
      </c>
      <c r="R350" s="19">
        <f>+'DATOS GENERALES'!R350/'DATOS GENERALES'!T350</f>
        <v>0</v>
      </c>
      <c r="S350" s="19">
        <f>+'DATOS GENERALES'!S350/'DATOS GENERALES'!T350</f>
        <v>1</v>
      </c>
      <c r="T350" s="19" t="e">
        <f>+'DATOS GENERALES'!#REF!/'DATOS GENERALES'!T350</f>
        <v>#REF!</v>
      </c>
      <c r="U350" s="19" t="e">
        <f>+'DATOS GENERALES'!#REF!/'DATOS GENERALES'!T350</f>
        <v>#REF!</v>
      </c>
    </row>
    <row r="351" spans="1:21">
      <c r="A351" s="12">
        <f>+'DATOS GENERALES'!A351</f>
        <v>346</v>
      </c>
      <c r="B351" s="12" t="str">
        <f>+'DATOS GENERALES'!B351</f>
        <v>TUBO EN T No 12</v>
      </c>
      <c r="C351" s="12">
        <f>+'DATOS GENERALES'!C351</f>
        <v>0</v>
      </c>
      <c r="D351" s="12">
        <f>+'DATOS GENERALES'!D351</f>
        <v>4</v>
      </c>
      <c r="E351" s="19">
        <f>+'DATOS GENERALES'!E351/'DATOS GENERALES'!T351</f>
        <v>1.2631729873109183</v>
      </c>
      <c r="F351" s="19">
        <f>+'DATOS GENERALES'!F351/'DATOS GENERALES'!T351</f>
        <v>0</v>
      </c>
      <c r="G351" s="19">
        <f>+'DATOS GENERALES'!G351/'DATOS GENERALES'!T351</f>
        <v>0</v>
      </c>
      <c r="H351" s="19">
        <f>+'DATOS GENERALES'!H351/'DATOS GENERALES'!T351</f>
        <v>1.1122661122661122</v>
      </c>
      <c r="I351" s="19">
        <f>+'DATOS GENERALES'!I351/'DATOS GENERALES'!T351</f>
        <v>0</v>
      </c>
      <c r="J351" s="19">
        <f>+'DATOS GENERALES'!J351/'DATOS GENERALES'!T351</f>
        <v>1.1376299376299372</v>
      </c>
      <c r="K351" s="19">
        <f>+'DATOS GENERALES'!K351/'DATOS GENERALES'!T351</f>
        <v>0</v>
      </c>
      <c r="L351" s="19">
        <f>+'DATOS GENERALES'!L351/'DATOS GENERALES'!T351</f>
        <v>0</v>
      </c>
      <c r="M351" s="19">
        <f>+'DATOS GENERALES'!M351/'DATOS GENERALES'!T351</f>
        <v>0</v>
      </c>
      <c r="N351" s="19">
        <f>+'DATOS GENERALES'!N351/'DATOS GENERALES'!T351</f>
        <v>0</v>
      </c>
      <c r="O351" s="19">
        <f>+'DATOS GENERALES'!O351/'DATOS GENERALES'!T351</f>
        <v>1.3076923076923075</v>
      </c>
      <c r="P351" s="19">
        <f>+'DATOS GENERALES'!P351/'DATOS GENERALES'!T351</f>
        <v>1.042203742203742</v>
      </c>
      <c r="Q351" s="19">
        <f>+'DATOS GENERALES'!Q351/'DATOS GENERALES'!T351</f>
        <v>0</v>
      </c>
      <c r="R351" s="19">
        <f>+'DATOS GENERALES'!R351/'DATOS GENERALES'!T351</f>
        <v>0</v>
      </c>
      <c r="S351" s="19">
        <f>+'DATOS GENERALES'!S351/'DATOS GENERALES'!T351</f>
        <v>1</v>
      </c>
      <c r="T351" s="19" t="e">
        <f>+'DATOS GENERALES'!#REF!/'DATOS GENERALES'!T351</f>
        <v>#REF!</v>
      </c>
      <c r="U351" s="19" t="e">
        <f>+'DATOS GENERALES'!#REF!/'DATOS GENERALES'!T351</f>
        <v>#REF!</v>
      </c>
    </row>
    <row r="352" spans="1:21">
      <c r="A352" s="12">
        <f>+'DATOS GENERALES'!A352</f>
        <v>347</v>
      </c>
      <c r="B352" s="12" t="str">
        <f>+'DATOS GENERALES'!B352</f>
        <v>TUBO EN T No 14</v>
      </c>
      <c r="C352" s="12" t="str">
        <f>+'DATOS GENERALES'!C352</f>
        <v>UND</v>
      </c>
      <c r="D352" s="12">
        <f>+'DATOS GENERALES'!D352</f>
        <v>8</v>
      </c>
      <c r="E352" s="19">
        <f>+'DATOS GENERALES'!E352/'DATOS GENERALES'!T352</f>
        <v>1.2631729873109183</v>
      </c>
      <c r="F352" s="19">
        <f>+'DATOS GENERALES'!F352/'DATOS GENERALES'!T352</f>
        <v>0</v>
      </c>
      <c r="G352" s="19">
        <f>+'DATOS GENERALES'!G352/'DATOS GENERALES'!T352</f>
        <v>0</v>
      </c>
      <c r="H352" s="19">
        <f>+'DATOS GENERALES'!H352/'DATOS GENERALES'!T352</f>
        <v>1.1122661122661122</v>
      </c>
      <c r="I352" s="19">
        <f>+'DATOS GENERALES'!I352/'DATOS GENERALES'!T352</f>
        <v>0</v>
      </c>
      <c r="J352" s="19">
        <f>+'DATOS GENERALES'!J352/'DATOS GENERALES'!T352</f>
        <v>1.1376299376299372</v>
      </c>
      <c r="K352" s="19">
        <f>+'DATOS GENERALES'!K352/'DATOS GENERALES'!T352</f>
        <v>0</v>
      </c>
      <c r="L352" s="19">
        <f>+'DATOS GENERALES'!L352/'DATOS GENERALES'!T352</f>
        <v>0</v>
      </c>
      <c r="M352" s="19">
        <f>+'DATOS GENERALES'!M352/'DATOS GENERALES'!T352</f>
        <v>0</v>
      </c>
      <c r="N352" s="19">
        <f>+'DATOS GENERALES'!N352/'DATOS GENERALES'!T352</f>
        <v>0</v>
      </c>
      <c r="O352" s="19">
        <f>+'DATOS GENERALES'!O352/'DATOS GENERALES'!T352</f>
        <v>1.0395010395010393</v>
      </c>
      <c r="P352" s="19">
        <f>+'DATOS GENERALES'!P352/'DATOS GENERALES'!T352</f>
        <v>1.042203742203742</v>
      </c>
      <c r="Q352" s="19">
        <f>+'DATOS GENERALES'!Q352/'DATOS GENERALES'!T352</f>
        <v>0</v>
      </c>
      <c r="R352" s="19">
        <f>+'DATOS GENERALES'!R352/'DATOS GENERALES'!T352</f>
        <v>0</v>
      </c>
      <c r="S352" s="19">
        <f>+'DATOS GENERALES'!S352/'DATOS GENERALES'!T352</f>
        <v>1</v>
      </c>
      <c r="T352" s="19" t="e">
        <f>+'DATOS GENERALES'!#REF!/'DATOS GENERALES'!T352</f>
        <v>#REF!</v>
      </c>
      <c r="U352" s="19" t="e">
        <f>+'DATOS GENERALES'!#REF!/'DATOS GENERALES'!T352</f>
        <v>#REF!</v>
      </c>
    </row>
    <row r="353" spans="1:21">
      <c r="A353" s="12">
        <f>+'DATOS GENERALES'!A353</f>
        <v>348</v>
      </c>
      <c r="B353" s="12" t="str">
        <f>+'DATOS GENERALES'!B353</f>
        <v>TUBO ENDOTRAQUEAL PREFORMADO NASAL CON BALON  N. 5.0</v>
      </c>
      <c r="C353" s="12" t="str">
        <f>+'DATOS GENERALES'!C353</f>
        <v>UND</v>
      </c>
      <c r="D353" s="12">
        <f>+'DATOS GENERALES'!D353</f>
        <v>4</v>
      </c>
      <c r="E353" s="19">
        <f>+'DATOS GENERALES'!E353/'DATOS GENERALES'!T353</f>
        <v>0</v>
      </c>
      <c r="F353" s="19">
        <f>+'DATOS GENERALES'!F353/'DATOS GENERALES'!T353</f>
        <v>0</v>
      </c>
      <c r="G353" s="19">
        <f>+'DATOS GENERALES'!G353/'DATOS GENERALES'!T353</f>
        <v>0</v>
      </c>
      <c r="H353" s="19">
        <f>+'DATOS GENERALES'!H353/'DATOS GENERALES'!T353</f>
        <v>0</v>
      </c>
      <c r="I353" s="19">
        <f>+'DATOS GENERALES'!I353/'DATOS GENERALES'!T353</f>
        <v>0</v>
      </c>
      <c r="J353" s="19">
        <f>+'DATOS GENERALES'!J353/'DATOS GENERALES'!T353</f>
        <v>2.5730407523510972</v>
      </c>
      <c r="K353" s="19">
        <f>+'DATOS GENERALES'!K353/'DATOS GENERALES'!T353</f>
        <v>0</v>
      </c>
      <c r="L353" s="19">
        <f>+'DATOS GENERALES'!L353/'DATOS GENERALES'!T353</f>
        <v>0</v>
      </c>
      <c r="M353" s="19">
        <f>+'DATOS GENERALES'!M353/'DATOS GENERALES'!T353</f>
        <v>0</v>
      </c>
      <c r="N353" s="19">
        <f>+'DATOS GENERALES'!N353/'DATOS GENERALES'!T353</f>
        <v>0</v>
      </c>
      <c r="O353" s="19">
        <f>+'DATOS GENERALES'!O353/'DATOS GENERALES'!T353</f>
        <v>0</v>
      </c>
      <c r="P353" s="19">
        <f>+'DATOS GENERALES'!P353/'DATOS GENERALES'!T353</f>
        <v>1</v>
      </c>
      <c r="Q353" s="19">
        <f>+'DATOS GENERALES'!Q353/'DATOS GENERALES'!T353</f>
        <v>0</v>
      </c>
      <c r="R353" s="19">
        <f>+'DATOS GENERALES'!R353/'DATOS GENERALES'!T353</f>
        <v>0</v>
      </c>
      <c r="S353" s="19">
        <f>+'DATOS GENERALES'!S353/'DATOS GENERALES'!T353</f>
        <v>0</v>
      </c>
      <c r="T353" s="19" t="e">
        <f>+'DATOS GENERALES'!#REF!/'DATOS GENERALES'!T353</f>
        <v>#REF!</v>
      </c>
      <c r="U353" s="19" t="e">
        <f>+'DATOS GENERALES'!#REF!/'DATOS GENERALES'!T353</f>
        <v>#REF!</v>
      </c>
    </row>
    <row r="354" spans="1:21">
      <c r="A354" s="12">
        <f>+'DATOS GENERALES'!A354</f>
        <v>349</v>
      </c>
      <c r="B354" s="12" t="str">
        <f>+'DATOS GENERALES'!B354</f>
        <v>TUBO ENDOTRAQUEAL PREFORMADO NASAL CON BALON  N. 6.0</v>
      </c>
      <c r="C354" s="12" t="str">
        <f>+'DATOS GENERALES'!C354</f>
        <v>UND</v>
      </c>
      <c r="D354" s="12">
        <f>+'DATOS GENERALES'!D354</f>
        <v>4</v>
      </c>
      <c r="E354" s="19">
        <f>+'DATOS GENERALES'!E354/'DATOS GENERALES'!T354</f>
        <v>0</v>
      </c>
      <c r="F354" s="19">
        <f>+'DATOS GENERALES'!F354/'DATOS GENERALES'!T354</f>
        <v>0</v>
      </c>
      <c r="G354" s="19">
        <f>+'DATOS GENERALES'!G354/'DATOS GENERALES'!T354</f>
        <v>0</v>
      </c>
      <c r="H354" s="19">
        <f>+'DATOS GENERALES'!H354/'DATOS GENERALES'!T354</f>
        <v>0</v>
      </c>
      <c r="I354" s="19">
        <f>+'DATOS GENERALES'!I354/'DATOS GENERALES'!T354</f>
        <v>0</v>
      </c>
      <c r="J354" s="19">
        <f>+'DATOS GENERALES'!J354/'DATOS GENERALES'!T354</f>
        <v>2.5730407523510972</v>
      </c>
      <c r="K354" s="19">
        <f>+'DATOS GENERALES'!K354/'DATOS GENERALES'!T354</f>
        <v>0</v>
      </c>
      <c r="L354" s="19">
        <f>+'DATOS GENERALES'!L354/'DATOS GENERALES'!T354</f>
        <v>0</v>
      </c>
      <c r="M354" s="19">
        <f>+'DATOS GENERALES'!M354/'DATOS GENERALES'!T354</f>
        <v>0</v>
      </c>
      <c r="N354" s="19">
        <f>+'DATOS GENERALES'!N354/'DATOS GENERALES'!T354</f>
        <v>0</v>
      </c>
      <c r="O354" s="19">
        <f>+'DATOS GENERALES'!O354/'DATOS GENERALES'!T354</f>
        <v>0</v>
      </c>
      <c r="P354" s="19">
        <f>+'DATOS GENERALES'!P354/'DATOS GENERALES'!T354</f>
        <v>1</v>
      </c>
      <c r="Q354" s="19">
        <f>+'DATOS GENERALES'!Q354/'DATOS GENERALES'!T354</f>
        <v>0</v>
      </c>
      <c r="R354" s="19">
        <f>+'DATOS GENERALES'!R354/'DATOS GENERALES'!T354</f>
        <v>0</v>
      </c>
      <c r="S354" s="19">
        <f>+'DATOS GENERALES'!S354/'DATOS GENERALES'!T354</f>
        <v>0</v>
      </c>
      <c r="T354" s="19" t="e">
        <f>+'DATOS GENERALES'!#REF!/'DATOS GENERALES'!T354</f>
        <v>#REF!</v>
      </c>
      <c r="U354" s="19" t="e">
        <f>+'DATOS GENERALES'!#REF!/'DATOS GENERALES'!T354</f>
        <v>#REF!</v>
      </c>
    </row>
    <row r="355" spans="1:21">
      <c r="A355" s="12">
        <f>+'DATOS GENERALES'!A355</f>
        <v>350</v>
      </c>
      <c r="B355" s="12" t="str">
        <f>+'DATOS GENERALES'!B355</f>
        <v>TUBO ENDOTRAQUEAL PREFORMADO NASAL CON BALON  N. 6.5</v>
      </c>
      <c r="C355" s="12" t="str">
        <f>+'DATOS GENERALES'!C355</f>
        <v>UND</v>
      </c>
      <c r="D355" s="12">
        <f>+'DATOS GENERALES'!D355</f>
        <v>4</v>
      </c>
      <c r="E355" s="19">
        <f>+'DATOS GENERALES'!E355/'DATOS GENERALES'!T355</f>
        <v>0</v>
      </c>
      <c r="F355" s="19">
        <f>+'DATOS GENERALES'!F355/'DATOS GENERALES'!T355</f>
        <v>0</v>
      </c>
      <c r="G355" s="19">
        <f>+'DATOS GENERALES'!G355/'DATOS GENERALES'!T355</f>
        <v>0</v>
      </c>
      <c r="H355" s="19">
        <f>+'DATOS GENERALES'!H355/'DATOS GENERALES'!T355</f>
        <v>0</v>
      </c>
      <c r="I355" s="19">
        <f>+'DATOS GENERALES'!I355/'DATOS GENERALES'!T355</f>
        <v>0</v>
      </c>
      <c r="J355" s="19">
        <f>+'DATOS GENERALES'!J355/'DATOS GENERALES'!T355</f>
        <v>2.5730407523510972</v>
      </c>
      <c r="K355" s="19">
        <f>+'DATOS GENERALES'!K355/'DATOS GENERALES'!T355</f>
        <v>0</v>
      </c>
      <c r="L355" s="19">
        <f>+'DATOS GENERALES'!L355/'DATOS GENERALES'!T355</f>
        <v>0</v>
      </c>
      <c r="M355" s="19">
        <f>+'DATOS GENERALES'!M355/'DATOS GENERALES'!T355</f>
        <v>0</v>
      </c>
      <c r="N355" s="19">
        <f>+'DATOS GENERALES'!N355/'DATOS GENERALES'!T355</f>
        <v>0</v>
      </c>
      <c r="O355" s="19">
        <f>+'DATOS GENERALES'!O355/'DATOS GENERALES'!T355</f>
        <v>0</v>
      </c>
      <c r="P355" s="19">
        <f>+'DATOS GENERALES'!P355/'DATOS GENERALES'!T355</f>
        <v>1</v>
      </c>
      <c r="Q355" s="19">
        <f>+'DATOS GENERALES'!Q355/'DATOS GENERALES'!T355</f>
        <v>0</v>
      </c>
      <c r="R355" s="19">
        <f>+'DATOS GENERALES'!R355/'DATOS GENERALES'!T355</f>
        <v>0</v>
      </c>
      <c r="S355" s="19">
        <f>+'DATOS GENERALES'!S355/'DATOS GENERALES'!T355</f>
        <v>0</v>
      </c>
      <c r="T355" s="19" t="e">
        <f>+'DATOS GENERALES'!#REF!/'DATOS GENERALES'!T355</f>
        <v>#REF!</v>
      </c>
      <c r="U355" s="19" t="e">
        <f>+'DATOS GENERALES'!#REF!/'DATOS GENERALES'!T355</f>
        <v>#REF!</v>
      </c>
    </row>
    <row r="356" spans="1:21">
      <c r="A356" s="12">
        <f>+'DATOS GENERALES'!A356</f>
        <v>351</v>
      </c>
      <c r="B356" s="12" t="str">
        <f>+'DATOS GENERALES'!B356</f>
        <v>TUBO ENDOTRAQUEAL PREFORMADO NASAL CON BALON  N. 7.0</v>
      </c>
      <c r="C356" s="12" t="str">
        <f>+'DATOS GENERALES'!C356</f>
        <v>UND</v>
      </c>
      <c r="D356" s="12">
        <f>+'DATOS GENERALES'!D356</f>
        <v>4</v>
      </c>
      <c r="E356" s="19">
        <f>+'DATOS GENERALES'!E356/'DATOS GENERALES'!T356</f>
        <v>0</v>
      </c>
      <c r="F356" s="19">
        <f>+'DATOS GENERALES'!F356/'DATOS GENERALES'!T356</f>
        <v>0</v>
      </c>
      <c r="G356" s="19">
        <f>+'DATOS GENERALES'!G356/'DATOS GENERALES'!T356</f>
        <v>0</v>
      </c>
      <c r="H356" s="19">
        <f>+'DATOS GENERALES'!H356/'DATOS GENERALES'!T356</f>
        <v>0</v>
      </c>
      <c r="I356" s="19">
        <f>+'DATOS GENERALES'!I356/'DATOS GENERALES'!T356</f>
        <v>0</v>
      </c>
      <c r="J356" s="19">
        <f>+'DATOS GENERALES'!J356/'DATOS GENERALES'!T356</f>
        <v>2.5730407523510972</v>
      </c>
      <c r="K356" s="19">
        <f>+'DATOS GENERALES'!K356/'DATOS GENERALES'!T356</f>
        <v>0</v>
      </c>
      <c r="L356" s="19">
        <f>+'DATOS GENERALES'!L356/'DATOS GENERALES'!T356</f>
        <v>0</v>
      </c>
      <c r="M356" s="19">
        <f>+'DATOS GENERALES'!M356/'DATOS GENERALES'!T356</f>
        <v>0</v>
      </c>
      <c r="N356" s="19">
        <f>+'DATOS GENERALES'!N356/'DATOS GENERALES'!T356</f>
        <v>0</v>
      </c>
      <c r="O356" s="19">
        <f>+'DATOS GENERALES'!O356/'DATOS GENERALES'!T356</f>
        <v>0</v>
      </c>
      <c r="P356" s="19">
        <f>+'DATOS GENERALES'!P356/'DATOS GENERALES'!T356</f>
        <v>1</v>
      </c>
      <c r="Q356" s="19">
        <f>+'DATOS GENERALES'!Q356/'DATOS GENERALES'!T356</f>
        <v>0</v>
      </c>
      <c r="R356" s="19">
        <f>+'DATOS GENERALES'!R356/'DATOS GENERALES'!T356</f>
        <v>0</v>
      </c>
      <c r="S356" s="19">
        <f>+'DATOS GENERALES'!S356/'DATOS GENERALES'!T356</f>
        <v>0</v>
      </c>
      <c r="T356" s="19" t="e">
        <f>+'DATOS GENERALES'!#REF!/'DATOS GENERALES'!T356</f>
        <v>#REF!</v>
      </c>
      <c r="U356" s="19" t="e">
        <f>+'DATOS GENERALES'!#REF!/'DATOS GENERALES'!T356</f>
        <v>#REF!</v>
      </c>
    </row>
    <row r="357" spans="1:21">
      <c r="A357" s="12">
        <f>+'DATOS GENERALES'!A357</f>
        <v>352</v>
      </c>
      <c r="B357" s="12" t="str">
        <f>+'DATOS GENERALES'!B357</f>
        <v>TUBO ENDOTRAQUEAL PREFORMADO NASAL CON BALON  N. 7.5</v>
      </c>
      <c r="C357" s="12" t="str">
        <f>+'DATOS GENERALES'!C357</f>
        <v>UND</v>
      </c>
      <c r="D357" s="12">
        <f>+'DATOS GENERALES'!D357</f>
        <v>4</v>
      </c>
      <c r="E357" s="19">
        <f>+'DATOS GENERALES'!E357/'DATOS GENERALES'!T357</f>
        <v>0</v>
      </c>
      <c r="F357" s="19">
        <f>+'DATOS GENERALES'!F357/'DATOS GENERALES'!T357</f>
        <v>0</v>
      </c>
      <c r="G357" s="19">
        <f>+'DATOS GENERALES'!G357/'DATOS GENERALES'!T357</f>
        <v>0</v>
      </c>
      <c r="H357" s="19">
        <f>+'DATOS GENERALES'!H357/'DATOS GENERALES'!T357</f>
        <v>0</v>
      </c>
      <c r="I357" s="19">
        <f>+'DATOS GENERALES'!I357/'DATOS GENERALES'!T357</f>
        <v>0</v>
      </c>
      <c r="J357" s="19">
        <f>+'DATOS GENERALES'!J357/'DATOS GENERALES'!T357</f>
        <v>2.5730407523510972</v>
      </c>
      <c r="K357" s="19">
        <f>+'DATOS GENERALES'!K357/'DATOS GENERALES'!T357</f>
        <v>0</v>
      </c>
      <c r="L357" s="19">
        <f>+'DATOS GENERALES'!L357/'DATOS GENERALES'!T357</f>
        <v>0</v>
      </c>
      <c r="M357" s="19">
        <f>+'DATOS GENERALES'!M357/'DATOS GENERALES'!T357</f>
        <v>0</v>
      </c>
      <c r="N357" s="19">
        <f>+'DATOS GENERALES'!N357/'DATOS GENERALES'!T357</f>
        <v>0</v>
      </c>
      <c r="O357" s="19">
        <f>+'DATOS GENERALES'!O357/'DATOS GENERALES'!T357</f>
        <v>0</v>
      </c>
      <c r="P357" s="19">
        <f>+'DATOS GENERALES'!P357/'DATOS GENERALES'!T357</f>
        <v>1</v>
      </c>
      <c r="Q357" s="19">
        <f>+'DATOS GENERALES'!Q357/'DATOS GENERALES'!T357</f>
        <v>0</v>
      </c>
      <c r="R357" s="19">
        <f>+'DATOS GENERALES'!R357/'DATOS GENERALES'!T357</f>
        <v>0</v>
      </c>
      <c r="S357" s="19">
        <f>+'DATOS GENERALES'!S357/'DATOS GENERALES'!T357</f>
        <v>0</v>
      </c>
      <c r="T357" s="19" t="e">
        <f>+'DATOS GENERALES'!#REF!/'DATOS GENERALES'!T357</f>
        <v>#REF!</v>
      </c>
      <c r="U357" s="19" t="e">
        <f>+'DATOS GENERALES'!#REF!/'DATOS GENERALES'!T357</f>
        <v>#REF!</v>
      </c>
    </row>
    <row r="358" spans="1:21">
      <c r="A358" s="12">
        <f>+'DATOS GENERALES'!A358</f>
        <v>353</v>
      </c>
      <c r="B358" s="12" t="str">
        <f>+'DATOS GENERALES'!B358</f>
        <v>TUBO ENDOTRAQUEAL No  5.0 C/ NEUMOTAPONADOR</v>
      </c>
      <c r="C358" s="12" t="str">
        <f>+'DATOS GENERALES'!C358</f>
        <v>UND</v>
      </c>
      <c r="D358" s="12">
        <f>+'DATOS GENERALES'!D358</f>
        <v>24</v>
      </c>
      <c r="E358" s="19">
        <f>+'DATOS GENERALES'!E358/'DATOS GENERALES'!T358</f>
        <v>1.155511781978074</v>
      </c>
      <c r="F358" s="19">
        <f>+'DATOS GENERALES'!F358/'DATOS GENERALES'!T358</f>
        <v>0</v>
      </c>
      <c r="G358" s="19">
        <f>+'DATOS GENERALES'!G358/'DATOS GENERALES'!T358</f>
        <v>0</v>
      </c>
      <c r="H358" s="19">
        <f>+'DATOS GENERALES'!H358/'DATOS GENERALES'!T358</f>
        <v>0</v>
      </c>
      <c r="I358" s="19">
        <f>+'DATOS GENERALES'!I358/'DATOS GENERALES'!T358</f>
        <v>0</v>
      </c>
      <c r="J358" s="19">
        <f>+'DATOS GENERALES'!J358/'DATOS GENERALES'!T358</f>
        <v>1</v>
      </c>
      <c r="K358" s="19">
        <f>+'DATOS GENERALES'!K358/'DATOS GENERALES'!T358</f>
        <v>0</v>
      </c>
      <c r="L358" s="19">
        <f>+'DATOS GENERALES'!L358/'DATOS GENERALES'!T358</f>
        <v>0</v>
      </c>
      <c r="M358" s="19">
        <f>+'DATOS GENERALES'!M358/'DATOS GENERALES'!T358</f>
        <v>0</v>
      </c>
      <c r="N358" s="19">
        <f>+'DATOS GENERALES'!N358/'DATOS GENERALES'!T358</f>
        <v>0</v>
      </c>
      <c r="O358" s="19">
        <f>+'DATOS GENERALES'!O358/'DATOS GENERALES'!T358</f>
        <v>1.259627727856226</v>
      </c>
      <c r="P358" s="19">
        <f>+'DATOS GENERALES'!P358/'DATOS GENERALES'!T358</f>
        <v>0</v>
      </c>
      <c r="Q358" s="19">
        <f>+'DATOS GENERALES'!Q358/'DATOS GENERALES'!T358</f>
        <v>0</v>
      </c>
      <c r="R358" s="19">
        <f>+'DATOS GENERALES'!R358/'DATOS GENERALES'!T358</f>
        <v>0</v>
      </c>
      <c r="S358" s="19">
        <f>+'DATOS GENERALES'!S358/'DATOS GENERALES'!T358</f>
        <v>0</v>
      </c>
      <c r="T358" s="19" t="e">
        <f>+'DATOS GENERALES'!#REF!/'DATOS GENERALES'!T358</f>
        <v>#REF!</v>
      </c>
      <c r="U358" s="19" t="e">
        <f>+'DATOS GENERALES'!#REF!/'DATOS GENERALES'!T358</f>
        <v>#REF!</v>
      </c>
    </row>
    <row r="359" spans="1:21">
      <c r="A359" s="12">
        <f>+'DATOS GENERALES'!A359</f>
        <v>354</v>
      </c>
      <c r="B359" s="12" t="str">
        <f>+'DATOS GENERALES'!B359</f>
        <v>TUBO ENDOTRAQUEAL No. 2 SIN BALON</v>
      </c>
      <c r="C359" s="12" t="str">
        <f>+'DATOS GENERALES'!C359</f>
        <v>UND</v>
      </c>
      <c r="D359" s="12">
        <f>+'DATOS GENERALES'!D359</f>
        <v>30</v>
      </c>
      <c r="E359" s="19">
        <f>+'DATOS GENERALES'!E359/'DATOS GENERALES'!T359</f>
        <v>1</v>
      </c>
      <c r="F359" s="19">
        <f>+'DATOS GENERALES'!F359/'DATOS GENERALES'!T359</f>
        <v>0</v>
      </c>
      <c r="G359" s="19">
        <f>+'DATOS GENERALES'!G359/'DATOS GENERALES'!T359</f>
        <v>0</v>
      </c>
      <c r="H359" s="19">
        <f>+'DATOS GENERALES'!H359/'DATOS GENERALES'!T359</f>
        <v>1.9536830357142858</v>
      </c>
      <c r="I359" s="19">
        <f>+'DATOS GENERALES'!I359/'DATOS GENERALES'!T359</f>
        <v>0</v>
      </c>
      <c r="J359" s="19">
        <f>+'DATOS GENERALES'!J359/'DATOS GENERALES'!T359</f>
        <v>0</v>
      </c>
      <c r="K359" s="19">
        <f>+'DATOS GENERALES'!K359/'DATOS GENERALES'!T359</f>
        <v>0</v>
      </c>
      <c r="L359" s="19">
        <f>+'DATOS GENERALES'!L359/'DATOS GENERALES'!T359</f>
        <v>0</v>
      </c>
      <c r="M359" s="19">
        <f>+'DATOS GENERALES'!M359/'DATOS GENERALES'!T359</f>
        <v>0</v>
      </c>
      <c r="N359" s="19">
        <f>+'DATOS GENERALES'!N359/'DATOS GENERALES'!T359</f>
        <v>1.0518973214285714</v>
      </c>
      <c r="O359" s="19">
        <f>+'DATOS GENERALES'!O359/'DATOS GENERALES'!T359</f>
        <v>1.359375</v>
      </c>
      <c r="P359" s="19">
        <f>+'DATOS GENERALES'!P359/'DATOS GENERALES'!T359</f>
        <v>1.1328125</v>
      </c>
      <c r="Q359" s="19">
        <f>+'DATOS GENERALES'!Q359/'DATOS GENERALES'!T359</f>
        <v>0</v>
      </c>
      <c r="R359" s="19">
        <f>+'DATOS GENERALES'!R359/'DATOS GENERALES'!T359</f>
        <v>0</v>
      </c>
      <c r="S359" s="19">
        <f>+'DATOS GENERALES'!S359/'DATOS GENERALES'!T359</f>
        <v>0</v>
      </c>
      <c r="T359" s="19" t="e">
        <f>+'DATOS GENERALES'!#REF!/'DATOS GENERALES'!T359</f>
        <v>#REF!</v>
      </c>
      <c r="U359" s="19" t="e">
        <f>+'DATOS GENERALES'!#REF!/'DATOS GENERALES'!T359</f>
        <v>#REF!</v>
      </c>
    </row>
    <row r="360" spans="1:21">
      <c r="A360" s="12">
        <f>+'DATOS GENERALES'!A360</f>
        <v>355</v>
      </c>
      <c r="B360" s="12" t="str">
        <f>+'DATOS GENERALES'!B360</f>
        <v>TUBO ENDOTRAQUEAL No. 2.5 SIN BALON</v>
      </c>
      <c r="C360" s="12" t="str">
        <f>+'DATOS GENERALES'!C360</f>
        <v>UND</v>
      </c>
      <c r="D360" s="12">
        <f>+'DATOS GENERALES'!D360</f>
        <v>30</v>
      </c>
      <c r="E360" s="19">
        <f>+'DATOS GENERALES'!E360/'DATOS GENERALES'!T360</f>
        <v>1.1153184508027556</v>
      </c>
      <c r="F360" s="19">
        <f>+'DATOS GENERALES'!F360/'DATOS GENERALES'!T360</f>
        <v>0</v>
      </c>
      <c r="G360" s="19">
        <f>+'DATOS GENERALES'!G360/'DATOS GENERALES'!T360</f>
        <v>0</v>
      </c>
      <c r="H360" s="19">
        <f>+'DATOS GENERALES'!H360/'DATOS GENERALES'!T360</f>
        <v>1.2858526335705875</v>
      </c>
      <c r="I360" s="19">
        <f>+'DATOS GENERALES'!I360/'DATOS GENERALES'!T360</f>
        <v>0</v>
      </c>
      <c r="J360" s="19">
        <f>+'DATOS GENERALES'!J360/'DATOS GENERALES'!T360</f>
        <v>1</v>
      </c>
      <c r="K360" s="19">
        <f>+'DATOS GENERALES'!K360/'DATOS GENERALES'!T360</f>
        <v>0</v>
      </c>
      <c r="L360" s="19">
        <f>+'DATOS GENERALES'!L360/'DATOS GENERALES'!T360</f>
        <v>0</v>
      </c>
      <c r="M360" s="19">
        <f>+'DATOS GENERALES'!M360/'DATOS GENERALES'!T360</f>
        <v>0</v>
      </c>
      <c r="N360" s="19">
        <f>+'DATOS GENERALES'!N360/'DATOS GENERALES'!T360</f>
        <v>1.1732004909392824</v>
      </c>
      <c r="O360" s="19">
        <f>+'DATOS GENERALES'!O360/'DATOS GENERALES'!T360</f>
        <v>1.3406974225687676</v>
      </c>
      <c r="P360" s="19">
        <f>+'DATOS GENERALES'!P360/'DATOS GENERALES'!T360</f>
        <v>1.1515414049527111</v>
      </c>
      <c r="Q360" s="19">
        <f>+'DATOS GENERALES'!Q360/'DATOS GENERALES'!T360</f>
        <v>0</v>
      </c>
      <c r="R360" s="19">
        <f>+'DATOS GENERALES'!R360/'DATOS GENERALES'!T360</f>
        <v>0</v>
      </c>
      <c r="S360" s="19">
        <f>+'DATOS GENERALES'!S360/'DATOS GENERALES'!T360</f>
        <v>0</v>
      </c>
      <c r="T360" s="19" t="e">
        <f>+'DATOS GENERALES'!#REF!/'DATOS GENERALES'!T360</f>
        <v>#REF!</v>
      </c>
      <c r="U360" s="19" t="e">
        <f>+'DATOS GENERALES'!#REF!/'DATOS GENERALES'!T360</f>
        <v>#REF!</v>
      </c>
    </row>
    <row r="361" spans="1:21">
      <c r="A361" s="12">
        <f>+'DATOS GENERALES'!A361</f>
        <v>356</v>
      </c>
      <c r="B361" s="12" t="str">
        <f>+'DATOS GENERALES'!B361</f>
        <v>TUBO ENDOTRAQUEAL No. 7.0 C/NEUMOTAPONADOR</v>
      </c>
      <c r="C361" s="12" t="str">
        <f>+'DATOS GENERALES'!C361</f>
        <v>UND</v>
      </c>
      <c r="D361" s="12">
        <f>+'DATOS GENERALES'!D361</f>
        <v>100</v>
      </c>
      <c r="E361" s="19">
        <f>+'DATOS GENERALES'!E361/'DATOS GENERALES'!T361</f>
        <v>1.3172834314550042</v>
      </c>
      <c r="F361" s="19">
        <f>+'DATOS GENERALES'!F361/'DATOS GENERALES'!T361</f>
        <v>0</v>
      </c>
      <c r="G361" s="19">
        <f>+'DATOS GENERALES'!G361/'DATOS GENERALES'!T361</f>
        <v>0</v>
      </c>
      <c r="H361" s="19">
        <f>+'DATOS GENERALES'!H361/'DATOS GENERALES'!T361</f>
        <v>1.3666947014297728</v>
      </c>
      <c r="I361" s="19">
        <f>+'DATOS GENERALES'!I361/'DATOS GENERALES'!T361</f>
        <v>0</v>
      </c>
      <c r="J361" s="19">
        <f>+'DATOS GENERALES'!J361/'DATOS GENERALES'!T361</f>
        <v>1.0489390243902437</v>
      </c>
      <c r="K361" s="19">
        <f>+'DATOS GENERALES'!K361/'DATOS GENERALES'!T361</f>
        <v>0</v>
      </c>
      <c r="L361" s="19">
        <f>+'DATOS GENERALES'!L361/'DATOS GENERALES'!T361</f>
        <v>0</v>
      </c>
      <c r="M361" s="19">
        <f>+'DATOS GENERALES'!M361/'DATOS GENERALES'!T361</f>
        <v>0</v>
      </c>
      <c r="N361" s="19">
        <f>+'DATOS GENERALES'!N361/'DATOS GENERALES'!T361</f>
        <v>1</v>
      </c>
      <c r="O361" s="19">
        <f>+'DATOS GENERALES'!O361/'DATOS GENERALES'!T361</f>
        <v>1.4353658536585365</v>
      </c>
      <c r="P361" s="19">
        <f>+'DATOS GENERALES'!P361/'DATOS GENERALES'!T361</f>
        <v>0</v>
      </c>
      <c r="Q361" s="19">
        <f>+'DATOS GENERALES'!Q361/'DATOS GENERALES'!T361</f>
        <v>0</v>
      </c>
      <c r="R361" s="19">
        <f>+'DATOS GENERALES'!R361/'DATOS GENERALES'!T361</f>
        <v>0</v>
      </c>
      <c r="S361" s="19">
        <f>+'DATOS GENERALES'!S361/'DATOS GENERALES'!T361</f>
        <v>1.524390243902439</v>
      </c>
      <c r="T361" s="19" t="e">
        <f>+'DATOS GENERALES'!#REF!/'DATOS GENERALES'!T361</f>
        <v>#REF!</v>
      </c>
      <c r="U361" s="19" t="e">
        <f>+'DATOS GENERALES'!#REF!/'DATOS GENERALES'!T361</f>
        <v>#REF!</v>
      </c>
    </row>
    <row r="362" spans="1:21">
      <c r="A362" s="12">
        <f>+'DATOS GENERALES'!A362</f>
        <v>357</v>
      </c>
      <c r="B362" s="12" t="str">
        <f>+'DATOS GENERALES'!B362</f>
        <v>TUBO ENDOTRAQUEAL No. 7.5 C/NEUMOTAPONADOR</v>
      </c>
      <c r="C362" s="12" t="str">
        <f>+'DATOS GENERALES'!C362</f>
        <v>UND</v>
      </c>
      <c r="D362" s="12">
        <f>+'DATOS GENERALES'!D362</f>
        <v>100</v>
      </c>
      <c r="E362" s="19">
        <f>+'DATOS GENERALES'!E362/'DATOS GENERALES'!T362</f>
        <v>1.3172834314550042</v>
      </c>
      <c r="F362" s="19">
        <f>+'DATOS GENERALES'!F362/'DATOS GENERALES'!T362</f>
        <v>0</v>
      </c>
      <c r="G362" s="19">
        <f>+'DATOS GENERALES'!G362/'DATOS GENERALES'!T362</f>
        <v>0</v>
      </c>
      <c r="H362" s="19">
        <f>+'DATOS GENERALES'!H362/'DATOS GENERALES'!T362</f>
        <v>1.3666947014297728</v>
      </c>
      <c r="I362" s="19">
        <f>+'DATOS GENERALES'!I362/'DATOS GENERALES'!T362</f>
        <v>0</v>
      </c>
      <c r="J362" s="19">
        <f>+'DATOS GENERALES'!J362/'DATOS GENERALES'!T362</f>
        <v>1.0489390243902437</v>
      </c>
      <c r="K362" s="19">
        <f>+'DATOS GENERALES'!K362/'DATOS GENERALES'!T362</f>
        <v>0</v>
      </c>
      <c r="L362" s="19">
        <f>+'DATOS GENERALES'!L362/'DATOS GENERALES'!T362</f>
        <v>0</v>
      </c>
      <c r="M362" s="19">
        <f>+'DATOS GENERALES'!M362/'DATOS GENERALES'!T362</f>
        <v>0</v>
      </c>
      <c r="N362" s="19">
        <f>+'DATOS GENERALES'!N362/'DATOS GENERALES'!T362</f>
        <v>1</v>
      </c>
      <c r="O362" s="19">
        <f>+'DATOS GENERALES'!O362/'DATOS GENERALES'!T362</f>
        <v>1.4353658536585365</v>
      </c>
      <c r="P362" s="19">
        <f>+'DATOS GENERALES'!P362/'DATOS GENERALES'!T362</f>
        <v>0</v>
      </c>
      <c r="Q362" s="19">
        <f>+'DATOS GENERALES'!Q362/'DATOS GENERALES'!T362</f>
        <v>0</v>
      </c>
      <c r="R362" s="19">
        <f>+'DATOS GENERALES'!R362/'DATOS GENERALES'!T362</f>
        <v>0</v>
      </c>
      <c r="S362" s="19">
        <f>+'DATOS GENERALES'!S362/'DATOS GENERALES'!T362</f>
        <v>1.524390243902439</v>
      </c>
      <c r="T362" s="19" t="e">
        <f>+'DATOS GENERALES'!#REF!/'DATOS GENERALES'!T362</f>
        <v>#REF!</v>
      </c>
      <c r="U362" s="19" t="e">
        <f>+'DATOS GENERALES'!#REF!/'DATOS GENERALES'!T362</f>
        <v>#REF!</v>
      </c>
    </row>
    <row r="363" spans="1:21">
      <c r="A363" s="12">
        <f>+'DATOS GENERALES'!A363</f>
        <v>358</v>
      </c>
      <c r="B363" s="12" t="str">
        <f>+'DATOS GENERALES'!B363</f>
        <v>TUBO ENDOTRAQUEAL No. 8.0 C/ NEUMOTAPONADOR</v>
      </c>
      <c r="C363" s="12" t="str">
        <f>+'DATOS GENERALES'!C363</f>
        <v>UND</v>
      </c>
      <c r="D363" s="12">
        <f>+'DATOS GENERALES'!D363</f>
        <v>20</v>
      </c>
      <c r="E363" s="19">
        <f>+'DATOS GENERALES'!E363/'DATOS GENERALES'!T363</f>
        <v>1.3172834314550042</v>
      </c>
      <c r="F363" s="19">
        <f>+'DATOS GENERALES'!F363/'DATOS GENERALES'!T363</f>
        <v>0</v>
      </c>
      <c r="G363" s="19">
        <f>+'DATOS GENERALES'!G363/'DATOS GENERALES'!T363</f>
        <v>0</v>
      </c>
      <c r="H363" s="19">
        <f>+'DATOS GENERALES'!H363/'DATOS GENERALES'!T363</f>
        <v>0</v>
      </c>
      <c r="I363" s="19">
        <f>+'DATOS GENERALES'!I363/'DATOS GENERALES'!T363</f>
        <v>0</v>
      </c>
      <c r="J363" s="19">
        <f>+'DATOS GENERALES'!J363/'DATOS GENERALES'!T363</f>
        <v>1.0489390243902437</v>
      </c>
      <c r="K363" s="19">
        <f>+'DATOS GENERALES'!K363/'DATOS GENERALES'!T363</f>
        <v>0</v>
      </c>
      <c r="L363" s="19">
        <f>+'DATOS GENERALES'!L363/'DATOS GENERALES'!T363</f>
        <v>0</v>
      </c>
      <c r="M363" s="19">
        <f>+'DATOS GENERALES'!M363/'DATOS GENERALES'!T363</f>
        <v>0</v>
      </c>
      <c r="N363" s="19">
        <f>+'DATOS GENERALES'!N363/'DATOS GENERALES'!T363</f>
        <v>1</v>
      </c>
      <c r="O363" s="19">
        <f>+'DATOS GENERALES'!O363/'DATOS GENERALES'!T363</f>
        <v>1.4359756097560976</v>
      </c>
      <c r="P363" s="19">
        <f>+'DATOS GENERALES'!P363/'DATOS GENERALES'!T363</f>
        <v>0</v>
      </c>
      <c r="Q363" s="19">
        <f>+'DATOS GENERALES'!Q363/'DATOS GENERALES'!T363</f>
        <v>0</v>
      </c>
      <c r="R363" s="19">
        <f>+'DATOS GENERALES'!R363/'DATOS GENERALES'!T363</f>
        <v>0</v>
      </c>
      <c r="S363" s="19">
        <f>+'DATOS GENERALES'!S363/'DATOS GENERALES'!T363</f>
        <v>1.524390243902439</v>
      </c>
      <c r="T363" s="19" t="e">
        <f>+'DATOS GENERALES'!#REF!/'DATOS GENERALES'!T363</f>
        <v>#REF!</v>
      </c>
      <c r="U363" s="19" t="e">
        <f>+'DATOS GENERALES'!#REF!/'DATOS GENERALES'!T363</f>
        <v>#REF!</v>
      </c>
    </row>
    <row r="364" spans="1:21">
      <c r="A364" s="12">
        <f>+'DATOS GENERALES'!A364</f>
        <v>359</v>
      </c>
      <c r="B364" s="12" t="str">
        <f>+'DATOS GENERALES'!B364</f>
        <v>TUBO ENDOTRAQUEAL No. 8.5 C/ NEUMOTAPONADOR</v>
      </c>
      <c r="C364" s="12" t="str">
        <f>+'DATOS GENERALES'!C364</f>
        <v>UND</v>
      </c>
      <c r="D364" s="12">
        <f>+'DATOS GENERALES'!D364</f>
        <v>20</v>
      </c>
      <c r="E364" s="19">
        <f>+'DATOS GENERALES'!E364/'DATOS GENERALES'!T364</f>
        <v>1.3172834314550042</v>
      </c>
      <c r="F364" s="19">
        <f>+'DATOS GENERALES'!F364/'DATOS GENERALES'!T364</f>
        <v>0</v>
      </c>
      <c r="G364" s="19">
        <f>+'DATOS GENERALES'!G364/'DATOS GENERALES'!T364</f>
        <v>0</v>
      </c>
      <c r="H364" s="19">
        <f>+'DATOS GENERALES'!H364/'DATOS GENERALES'!T364</f>
        <v>1.3666947014297728</v>
      </c>
      <c r="I364" s="19">
        <f>+'DATOS GENERALES'!I364/'DATOS GENERALES'!T364</f>
        <v>0</v>
      </c>
      <c r="J364" s="19">
        <f>+'DATOS GENERALES'!J364/'DATOS GENERALES'!T364</f>
        <v>1.0489390243902437</v>
      </c>
      <c r="K364" s="19">
        <f>+'DATOS GENERALES'!K364/'DATOS GENERALES'!T364</f>
        <v>0</v>
      </c>
      <c r="L364" s="19">
        <f>+'DATOS GENERALES'!L364/'DATOS GENERALES'!T364</f>
        <v>0</v>
      </c>
      <c r="M364" s="19">
        <f>+'DATOS GENERALES'!M364/'DATOS GENERALES'!T364</f>
        <v>0</v>
      </c>
      <c r="N364" s="19">
        <f>+'DATOS GENERALES'!N364/'DATOS GENERALES'!T364</f>
        <v>1</v>
      </c>
      <c r="O364" s="19">
        <f>+'DATOS GENERALES'!O364/'DATOS GENERALES'!T364</f>
        <v>1.4371951219512193</v>
      </c>
      <c r="P364" s="19">
        <f>+'DATOS GENERALES'!P364/'DATOS GENERALES'!T364</f>
        <v>0</v>
      </c>
      <c r="Q364" s="19">
        <f>+'DATOS GENERALES'!Q364/'DATOS GENERALES'!T364</f>
        <v>0</v>
      </c>
      <c r="R364" s="19">
        <f>+'DATOS GENERALES'!R364/'DATOS GENERALES'!T364</f>
        <v>0</v>
      </c>
      <c r="S364" s="19">
        <f>+'DATOS GENERALES'!S364/'DATOS GENERALES'!T364</f>
        <v>0</v>
      </c>
      <c r="T364" s="19" t="e">
        <f>+'DATOS GENERALES'!#REF!/'DATOS GENERALES'!T364</f>
        <v>#REF!</v>
      </c>
      <c r="U364" s="19" t="e">
        <f>+'DATOS GENERALES'!#REF!/'DATOS GENERALES'!T364</f>
        <v>#REF!</v>
      </c>
    </row>
    <row r="365" spans="1:21">
      <c r="A365" s="12">
        <f>+'DATOS GENERALES'!A365</f>
        <v>360</v>
      </c>
      <c r="B365" s="12" t="str">
        <f>+'DATOS GENERALES'!B365</f>
        <v>TUBO ENDOTRAQUEAL No. 9 C/ NEUMOTAPONADOR</v>
      </c>
      <c r="C365" s="12" t="str">
        <f>+'DATOS GENERALES'!C365</f>
        <v>UND</v>
      </c>
      <c r="D365" s="12">
        <f>+'DATOS GENERALES'!D365</f>
        <v>4</v>
      </c>
      <c r="E365" s="19">
        <f>+'DATOS GENERALES'!E365/'DATOS GENERALES'!T365</f>
        <v>1.2558246006918765</v>
      </c>
      <c r="F365" s="19">
        <f>+'DATOS GENERALES'!F365/'DATOS GENERALES'!T365</f>
        <v>0</v>
      </c>
      <c r="G365" s="19">
        <f>+'DATOS GENERALES'!G365/'DATOS GENERALES'!T365</f>
        <v>0</v>
      </c>
      <c r="H365" s="19">
        <f>+'DATOS GENERALES'!H365/'DATOS GENERALES'!T365</f>
        <v>1.3620635533441821</v>
      </c>
      <c r="I365" s="19">
        <f>+'DATOS GENERALES'!I365/'DATOS GENERALES'!T365</f>
        <v>0</v>
      </c>
      <c r="J365" s="19">
        <f>+'DATOS GENERALES'!J365/'DATOS GENERALES'!T365</f>
        <v>1</v>
      </c>
      <c r="K365" s="19">
        <f>+'DATOS GENERALES'!K365/'DATOS GENERALES'!T365</f>
        <v>0</v>
      </c>
      <c r="L365" s="19">
        <f>+'DATOS GENERALES'!L365/'DATOS GENERALES'!T365</f>
        <v>0</v>
      </c>
      <c r="M365" s="19">
        <f>+'DATOS GENERALES'!M365/'DATOS GENERALES'!T365</f>
        <v>0</v>
      </c>
      <c r="N365" s="19">
        <f>+'DATOS GENERALES'!N365/'DATOS GENERALES'!T365</f>
        <v>1.2352783881506286</v>
      </c>
      <c r="O365" s="19">
        <f>+'DATOS GENERALES'!O365/'DATOS GENERALES'!T365</f>
        <v>1.4945415227930665</v>
      </c>
      <c r="P365" s="19">
        <f>+'DATOS GENERALES'!P365/'DATOS GENERALES'!T365</f>
        <v>0</v>
      </c>
      <c r="Q365" s="19">
        <f>+'DATOS GENERALES'!Q365/'DATOS GENERALES'!T365</f>
        <v>0</v>
      </c>
      <c r="R365" s="19">
        <f>+'DATOS GENERALES'!R365/'DATOS GENERALES'!T365</f>
        <v>0</v>
      </c>
      <c r="S365" s="19">
        <f>+'DATOS GENERALES'!S365/'DATOS GENERALES'!T365</f>
        <v>0</v>
      </c>
      <c r="T365" s="19" t="e">
        <f>+'DATOS GENERALES'!#REF!/'DATOS GENERALES'!T365</f>
        <v>#REF!</v>
      </c>
      <c r="U365" s="19" t="e">
        <f>+'DATOS GENERALES'!#REF!/'DATOS GENERALES'!T365</f>
        <v>#REF!</v>
      </c>
    </row>
    <row r="366" spans="1:21">
      <c r="A366" s="12">
        <f>+'DATOS GENERALES'!A366</f>
        <v>361</v>
      </c>
      <c r="B366" s="12" t="str">
        <f>+'DATOS GENERALES'!B366</f>
        <v xml:space="preserve">TUBO ENDOTRAQUEAL No.3  </v>
      </c>
      <c r="C366" s="12" t="str">
        <f>+'DATOS GENERALES'!C366</f>
        <v>UND</v>
      </c>
      <c r="D366" s="12">
        <f>+'DATOS GENERALES'!D366</f>
        <v>12</v>
      </c>
      <c r="E366" s="19">
        <f>+'DATOS GENERALES'!E366/'DATOS GENERALES'!T366</f>
        <v>1.306923670651063</v>
      </c>
      <c r="F366" s="19">
        <f>+'DATOS GENERALES'!F366/'DATOS GENERALES'!T366</f>
        <v>0</v>
      </c>
      <c r="G366" s="19">
        <f>+'DATOS GENERALES'!G366/'DATOS GENERALES'!T366</f>
        <v>0</v>
      </c>
      <c r="H366" s="19">
        <f>+'DATOS GENERALES'!H366/'DATOS GENERALES'!T366</f>
        <v>1.2031416233806873</v>
      </c>
      <c r="I366" s="19">
        <f>+'DATOS GENERALES'!I366/'DATOS GENERALES'!T366</f>
        <v>0</v>
      </c>
      <c r="J366" s="19">
        <f>+'DATOS GENERALES'!J366/'DATOS GENERALES'!T366</f>
        <v>1</v>
      </c>
      <c r="K366" s="19">
        <f>+'DATOS GENERALES'!K366/'DATOS GENERALES'!T366</f>
        <v>0</v>
      </c>
      <c r="L366" s="19">
        <f>+'DATOS GENERALES'!L366/'DATOS GENERALES'!T366</f>
        <v>0</v>
      </c>
      <c r="M366" s="19">
        <f>+'DATOS GENERALES'!M366/'DATOS GENERALES'!T366</f>
        <v>0</v>
      </c>
      <c r="N366" s="19">
        <f>+'DATOS GENERALES'!N366/'DATOS GENERALES'!T366</f>
        <v>1.2855414398064127</v>
      </c>
      <c r="O366" s="19">
        <f>+'DATOS GENERALES'!O366/'DATOS GENERALES'!T366</f>
        <v>1.3829401088929223</v>
      </c>
      <c r="P366" s="19">
        <f>+'DATOS GENERALES'!P366/'DATOS GENERALES'!T366</f>
        <v>1.2946158499697522</v>
      </c>
      <c r="Q366" s="19">
        <f>+'DATOS GENERALES'!Q366/'DATOS GENERALES'!T366</f>
        <v>0</v>
      </c>
      <c r="R366" s="19">
        <f>+'DATOS GENERALES'!R366/'DATOS GENERALES'!T366</f>
        <v>0</v>
      </c>
      <c r="S366" s="19">
        <f>+'DATOS GENERALES'!S366/'DATOS GENERALES'!T366</f>
        <v>0</v>
      </c>
      <c r="T366" s="19" t="e">
        <f>+'DATOS GENERALES'!#REF!/'DATOS GENERALES'!T366</f>
        <v>#REF!</v>
      </c>
      <c r="U366" s="19" t="e">
        <f>+'DATOS GENERALES'!#REF!/'DATOS GENERALES'!T366</f>
        <v>#REF!</v>
      </c>
    </row>
    <row r="367" spans="1:21">
      <c r="A367" s="12">
        <f>+'DATOS GENERALES'!A367</f>
        <v>362</v>
      </c>
      <c r="B367" s="12" t="str">
        <f>+'DATOS GENERALES'!B367</f>
        <v>TUBO ENDOTRAQUEAL No.3  SIN BALÓN</v>
      </c>
      <c r="C367" s="12" t="str">
        <f>+'DATOS GENERALES'!C367</f>
        <v>UND</v>
      </c>
      <c r="D367" s="12">
        <f>+'DATOS GENERALES'!D367</f>
        <v>4</v>
      </c>
      <c r="E367" s="19">
        <f>+'DATOS GENERALES'!E367/'DATOS GENERALES'!T367</f>
        <v>0</v>
      </c>
      <c r="F367" s="19">
        <f>+'DATOS GENERALES'!F367/'DATOS GENERALES'!T367</f>
        <v>0</v>
      </c>
      <c r="G367" s="19">
        <f>+'DATOS GENERALES'!G367/'DATOS GENERALES'!T367</f>
        <v>0</v>
      </c>
      <c r="H367" s="19">
        <f>+'DATOS GENERALES'!H367/'DATOS GENERALES'!T367</f>
        <v>1</v>
      </c>
      <c r="I367" s="19">
        <f>+'DATOS GENERALES'!I367/'DATOS GENERALES'!T367</f>
        <v>0</v>
      </c>
      <c r="J367" s="19">
        <f>+'DATOS GENERALES'!J367/'DATOS GENERALES'!T367</f>
        <v>0</v>
      </c>
      <c r="K367" s="19">
        <f>+'DATOS GENERALES'!K367/'DATOS GENERALES'!T367</f>
        <v>0</v>
      </c>
      <c r="L367" s="19">
        <f>+'DATOS GENERALES'!L367/'DATOS GENERALES'!T367</f>
        <v>0</v>
      </c>
      <c r="M367" s="19">
        <f>+'DATOS GENERALES'!M367/'DATOS GENERALES'!T367</f>
        <v>0</v>
      </c>
      <c r="N367" s="19">
        <f>+'DATOS GENERALES'!N367/'DATOS GENERALES'!T367</f>
        <v>1.0272479564032697</v>
      </c>
      <c r="O367" s="19">
        <f>+'DATOS GENERALES'!O367/'DATOS GENERALES'!T367</f>
        <v>1.3275204359673025</v>
      </c>
      <c r="P367" s="19">
        <f>+'DATOS GENERALES'!P367/'DATOS GENERALES'!T367</f>
        <v>1.0082833787465941</v>
      </c>
      <c r="Q367" s="19">
        <f>+'DATOS GENERALES'!Q367/'DATOS GENERALES'!T367</f>
        <v>0</v>
      </c>
      <c r="R367" s="19">
        <f>+'DATOS GENERALES'!R367/'DATOS GENERALES'!T367</f>
        <v>0</v>
      </c>
      <c r="S367" s="19">
        <f>+'DATOS GENERALES'!S367/'DATOS GENERALES'!T367</f>
        <v>0</v>
      </c>
      <c r="T367" s="19" t="e">
        <f>+'DATOS GENERALES'!#REF!/'DATOS GENERALES'!T367</f>
        <v>#REF!</v>
      </c>
      <c r="U367" s="19" t="e">
        <f>+'DATOS GENERALES'!#REF!/'DATOS GENERALES'!T367</f>
        <v>#REF!</v>
      </c>
    </row>
    <row r="368" spans="1:21">
      <c r="A368" s="12">
        <f>+'DATOS GENERALES'!A368</f>
        <v>363</v>
      </c>
      <c r="B368" s="12" t="str">
        <f>+'DATOS GENERALES'!B368</f>
        <v xml:space="preserve">TUBO ENDOTRAQUEAL No.3.5 </v>
      </c>
      <c r="C368" s="12" t="str">
        <f>+'DATOS GENERALES'!C368</f>
        <v>UND</v>
      </c>
      <c r="D368" s="12">
        <f>+'DATOS GENERALES'!D368</f>
        <v>16</v>
      </c>
      <c r="E368" s="19">
        <f>+'DATOS GENERALES'!E368/'DATOS GENERALES'!T368</f>
        <v>1.2707910750507099</v>
      </c>
      <c r="F368" s="19">
        <f>+'DATOS GENERALES'!F368/'DATOS GENERALES'!T368</f>
        <v>0</v>
      </c>
      <c r="G368" s="19">
        <f>+'DATOS GENERALES'!G368/'DATOS GENERALES'!T368</f>
        <v>0</v>
      </c>
      <c r="H368" s="19">
        <f>+'DATOS GENERALES'!H368/'DATOS GENERALES'!T368</f>
        <v>1.1029411764705883</v>
      </c>
      <c r="I368" s="19">
        <f>+'DATOS GENERALES'!I368/'DATOS GENERALES'!T368</f>
        <v>0</v>
      </c>
      <c r="J368" s="19">
        <f>+'DATOS GENERALES'!J368/'DATOS GENERALES'!T368</f>
        <v>1.099764705882353</v>
      </c>
      <c r="K368" s="19">
        <f>+'DATOS GENERALES'!K368/'DATOS GENERALES'!T368</f>
        <v>0</v>
      </c>
      <c r="L368" s="19">
        <f>+'DATOS GENERALES'!L368/'DATOS GENERALES'!T368</f>
        <v>0</v>
      </c>
      <c r="M368" s="19">
        <f>+'DATOS GENERALES'!M368/'DATOS GENERALES'!T368</f>
        <v>0</v>
      </c>
      <c r="N368" s="19">
        <f>+'DATOS GENERALES'!N368/'DATOS GENERALES'!T368</f>
        <v>1.25</v>
      </c>
      <c r="O368" s="19">
        <f>+'DATOS GENERALES'!O368/'DATOS GENERALES'!T368</f>
        <v>1.2352941176470589</v>
      </c>
      <c r="P368" s="19">
        <f>+'DATOS GENERALES'!P368/'DATOS GENERALES'!T368</f>
        <v>1</v>
      </c>
      <c r="Q368" s="19">
        <f>+'DATOS GENERALES'!Q368/'DATOS GENERALES'!T368</f>
        <v>0</v>
      </c>
      <c r="R368" s="19">
        <f>+'DATOS GENERALES'!R368/'DATOS GENERALES'!T368</f>
        <v>0</v>
      </c>
      <c r="S368" s="19">
        <f>+'DATOS GENERALES'!S368/'DATOS GENERALES'!T368</f>
        <v>1.4705882352941178</v>
      </c>
      <c r="T368" s="19" t="e">
        <f>+'DATOS GENERALES'!#REF!/'DATOS GENERALES'!T368</f>
        <v>#REF!</v>
      </c>
      <c r="U368" s="19" t="e">
        <f>+'DATOS GENERALES'!#REF!/'DATOS GENERALES'!T368</f>
        <v>#REF!</v>
      </c>
    </row>
    <row r="369" spans="1:21">
      <c r="A369" s="12">
        <f>+'DATOS GENERALES'!A369</f>
        <v>364</v>
      </c>
      <c r="B369" s="12" t="str">
        <f>+'DATOS GENERALES'!B369</f>
        <v>TUBO ENDOTRAQUEAL No.3.5 SIN BALÓN</v>
      </c>
      <c r="C369" s="12" t="str">
        <f>+'DATOS GENERALES'!C369</f>
        <v>UND</v>
      </c>
      <c r="D369" s="12">
        <f>+'DATOS GENERALES'!D369</f>
        <v>4</v>
      </c>
      <c r="E369" s="19">
        <f>+'DATOS GENERALES'!E369/'DATOS GENERALES'!T369</f>
        <v>1</v>
      </c>
      <c r="F369" s="19">
        <f>+'DATOS GENERALES'!F369/'DATOS GENERALES'!T369</f>
        <v>0</v>
      </c>
      <c r="G369" s="19">
        <f>+'DATOS GENERALES'!G369/'DATOS GENERALES'!T369</f>
        <v>0</v>
      </c>
      <c r="H369" s="19">
        <f>+'DATOS GENERALES'!H369/'DATOS GENERALES'!T369</f>
        <v>1.1529017857142858</v>
      </c>
      <c r="I369" s="19">
        <f>+'DATOS GENERALES'!I369/'DATOS GENERALES'!T369</f>
        <v>0</v>
      </c>
      <c r="J369" s="19">
        <f>+'DATOS GENERALES'!J369/'DATOS GENERALES'!T369</f>
        <v>0</v>
      </c>
      <c r="K369" s="19">
        <f>+'DATOS GENERALES'!K369/'DATOS GENERALES'!T369</f>
        <v>0</v>
      </c>
      <c r="L369" s="19">
        <f>+'DATOS GENERALES'!L369/'DATOS GENERALES'!T369</f>
        <v>0</v>
      </c>
      <c r="M369" s="19">
        <f>+'DATOS GENERALES'!M369/'DATOS GENERALES'!T369</f>
        <v>0</v>
      </c>
      <c r="N369" s="19">
        <f>+'DATOS GENERALES'!N369/'DATOS GENERALES'!T369</f>
        <v>1.061607142857143</v>
      </c>
      <c r="O369" s="19">
        <f>+'DATOS GENERALES'!O369/'DATOS GENERALES'!T369</f>
        <v>1.31859375</v>
      </c>
      <c r="P369" s="19">
        <f>+'DATOS GENERALES'!P369/'DATOS GENERALES'!T369</f>
        <v>1.0324776785714287</v>
      </c>
      <c r="Q369" s="19">
        <f>+'DATOS GENERALES'!Q369/'DATOS GENERALES'!T369</f>
        <v>0</v>
      </c>
      <c r="R369" s="19">
        <f>+'DATOS GENERALES'!R369/'DATOS GENERALES'!T369</f>
        <v>0</v>
      </c>
      <c r="S369" s="19">
        <f>+'DATOS GENERALES'!S369/'DATOS GENERALES'!T369</f>
        <v>0</v>
      </c>
      <c r="T369" s="19" t="e">
        <f>+'DATOS GENERALES'!#REF!/'DATOS GENERALES'!T369</f>
        <v>#REF!</v>
      </c>
      <c r="U369" s="19" t="e">
        <f>+'DATOS GENERALES'!#REF!/'DATOS GENERALES'!T369</f>
        <v>#REF!</v>
      </c>
    </row>
    <row r="370" spans="1:21">
      <c r="A370" s="12">
        <f>+'DATOS GENERALES'!A370</f>
        <v>365</v>
      </c>
      <c r="B370" s="12" t="str">
        <f>+'DATOS GENERALES'!B370</f>
        <v>TUBO ENDOTRAQUEAL No.4.0 C/ NEUMOTAPONADOR</v>
      </c>
      <c r="C370" s="12" t="str">
        <f>+'DATOS GENERALES'!C370</f>
        <v>UND</v>
      </c>
      <c r="D370" s="12">
        <f>+'DATOS GENERALES'!D370</f>
        <v>4</v>
      </c>
      <c r="E370" s="19">
        <f>+'DATOS GENERALES'!E370/'DATOS GENERALES'!T370</f>
        <v>1.155511781978074</v>
      </c>
      <c r="F370" s="19">
        <f>+'DATOS GENERALES'!F370/'DATOS GENERALES'!T370</f>
        <v>0</v>
      </c>
      <c r="G370" s="19">
        <f>+'DATOS GENERALES'!G370/'DATOS GENERALES'!T370</f>
        <v>0</v>
      </c>
      <c r="H370" s="19">
        <f>+'DATOS GENERALES'!H370/'DATOS GENERALES'!T370</f>
        <v>1.0028883183568678</v>
      </c>
      <c r="I370" s="19">
        <f>+'DATOS GENERALES'!I370/'DATOS GENERALES'!T370</f>
        <v>0</v>
      </c>
      <c r="J370" s="19">
        <f>+'DATOS GENERALES'!J370/'DATOS GENERALES'!T370</f>
        <v>1</v>
      </c>
      <c r="K370" s="19">
        <f>+'DATOS GENERALES'!K370/'DATOS GENERALES'!T370</f>
        <v>0</v>
      </c>
      <c r="L370" s="19">
        <f>+'DATOS GENERALES'!L370/'DATOS GENERALES'!T370</f>
        <v>0</v>
      </c>
      <c r="M370" s="19">
        <f>+'DATOS GENERALES'!M370/'DATOS GENERALES'!T370</f>
        <v>0</v>
      </c>
      <c r="N370" s="19">
        <f>+'DATOS GENERALES'!N370/'DATOS GENERALES'!T370</f>
        <v>1.1366067608044501</v>
      </c>
      <c r="O370" s="19">
        <f>+'DATOS GENERALES'!O370/'DATOS GENERALES'!T370</f>
        <v>1.5281343602909714</v>
      </c>
      <c r="P370" s="19">
        <f>+'DATOS GENERALES'!P370/'DATOS GENERALES'!T370</f>
        <v>0</v>
      </c>
      <c r="Q370" s="19">
        <f>+'DATOS GENERALES'!Q370/'DATOS GENERALES'!T370</f>
        <v>0</v>
      </c>
      <c r="R370" s="19">
        <f>+'DATOS GENERALES'!R370/'DATOS GENERALES'!T370</f>
        <v>0</v>
      </c>
      <c r="S370" s="19">
        <f>+'DATOS GENERALES'!S370/'DATOS GENERALES'!T370</f>
        <v>0</v>
      </c>
      <c r="T370" s="19" t="e">
        <f>+'DATOS GENERALES'!#REF!/'DATOS GENERALES'!T370</f>
        <v>#REF!</v>
      </c>
      <c r="U370" s="19" t="e">
        <f>+'DATOS GENERALES'!#REF!/'DATOS GENERALES'!T370</f>
        <v>#REF!</v>
      </c>
    </row>
    <row r="371" spans="1:21">
      <c r="A371" s="12">
        <f>+'DATOS GENERALES'!A371</f>
        <v>366</v>
      </c>
      <c r="B371" s="12" t="str">
        <f>+'DATOS GENERALES'!B371</f>
        <v>TUBO ENDOTRAQUEAL No.4.5 C/ NEUMOTAPONADOR</v>
      </c>
      <c r="C371" s="12" t="str">
        <f>+'DATOS GENERALES'!C371</f>
        <v>UND</v>
      </c>
      <c r="D371" s="12">
        <f>+'DATOS GENERALES'!D371</f>
        <v>20</v>
      </c>
      <c r="E371" s="19">
        <f>+'DATOS GENERALES'!E371/'DATOS GENERALES'!T371</f>
        <v>1.155511781978074</v>
      </c>
      <c r="F371" s="19">
        <f>+'DATOS GENERALES'!F371/'DATOS GENERALES'!T371</f>
        <v>0</v>
      </c>
      <c r="G371" s="19">
        <f>+'DATOS GENERALES'!G371/'DATOS GENERALES'!T371</f>
        <v>0</v>
      </c>
      <c r="H371" s="19">
        <f>+'DATOS GENERALES'!H371/'DATOS GENERALES'!T371</f>
        <v>0</v>
      </c>
      <c r="I371" s="19">
        <f>+'DATOS GENERALES'!I371/'DATOS GENERALES'!T371</f>
        <v>0</v>
      </c>
      <c r="J371" s="19">
        <f>+'DATOS GENERALES'!J371/'DATOS GENERALES'!T371</f>
        <v>1</v>
      </c>
      <c r="K371" s="19">
        <f>+'DATOS GENERALES'!K371/'DATOS GENERALES'!T371</f>
        <v>0</v>
      </c>
      <c r="L371" s="19">
        <f>+'DATOS GENERALES'!L371/'DATOS GENERALES'!T371</f>
        <v>0</v>
      </c>
      <c r="M371" s="19">
        <f>+'DATOS GENERALES'!M371/'DATOS GENERALES'!T371</f>
        <v>0</v>
      </c>
      <c r="N371" s="19">
        <f>+'DATOS GENERALES'!N371/'DATOS GENERALES'!T371</f>
        <v>1.1366067608044501</v>
      </c>
      <c r="O371" s="19">
        <f>+'DATOS GENERALES'!O371/'DATOS GENERALES'!T371</f>
        <v>1.2590928540864357</v>
      </c>
      <c r="P371" s="19">
        <f>+'DATOS GENERALES'!P371/'DATOS GENERALES'!T371</f>
        <v>0</v>
      </c>
      <c r="Q371" s="19">
        <f>+'DATOS GENERALES'!Q371/'DATOS GENERALES'!T371</f>
        <v>0</v>
      </c>
      <c r="R371" s="19">
        <f>+'DATOS GENERALES'!R371/'DATOS GENERALES'!T371</f>
        <v>0</v>
      </c>
      <c r="S371" s="19">
        <f>+'DATOS GENERALES'!S371/'DATOS GENERALES'!T371</f>
        <v>0</v>
      </c>
      <c r="T371" s="19" t="e">
        <f>+'DATOS GENERALES'!#REF!/'DATOS GENERALES'!T371</f>
        <v>#REF!</v>
      </c>
      <c r="U371" s="19" t="e">
        <f>+'DATOS GENERALES'!#REF!/'DATOS GENERALES'!T371</f>
        <v>#REF!</v>
      </c>
    </row>
    <row r="372" spans="1:21">
      <c r="A372" s="12">
        <f>+'DATOS GENERALES'!A372</f>
        <v>367</v>
      </c>
      <c r="B372" s="12" t="str">
        <f>+'DATOS GENERALES'!B372</f>
        <v>TUBO ENDOTRAQUEAL No.4.5 SIN BALON</v>
      </c>
      <c r="C372" s="12" t="str">
        <f>+'DATOS GENERALES'!C372</f>
        <v>UND</v>
      </c>
      <c r="D372" s="12">
        <f>+'DATOS GENERALES'!D372</f>
        <v>4</v>
      </c>
      <c r="E372" s="19">
        <f>+'DATOS GENERALES'!E372/'DATOS GENERALES'!T372</f>
        <v>1.2652772341039664</v>
      </c>
      <c r="F372" s="19">
        <f>+'DATOS GENERALES'!F372/'DATOS GENERALES'!T372</f>
        <v>0</v>
      </c>
      <c r="G372" s="19">
        <f>+'DATOS GENERALES'!G372/'DATOS GENERALES'!T372</f>
        <v>0</v>
      </c>
      <c r="H372" s="19">
        <f>+'DATOS GENERALES'!H372/'DATOS GENERALES'!T372</f>
        <v>1.4587403826220953</v>
      </c>
      <c r="I372" s="19">
        <f>+'DATOS GENERALES'!I372/'DATOS GENERALES'!T372</f>
        <v>0</v>
      </c>
      <c r="J372" s="19">
        <f>+'DATOS GENERALES'!J372/'DATOS GENERALES'!T372</f>
        <v>1</v>
      </c>
      <c r="K372" s="19">
        <f>+'DATOS GENERALES'!K372/'DATOS GENERALES'!T372</f>
        <v>0</v>
      </c>
      <c r="L372" s="19">
        <f>+'DATOS GENERALES'!L372/'DATOS GENERALES'!T372</f>
        <v>0</v>
      </c>
      <c r="M372" s="19">
        <f>+'DATOS GENERALES'!M372/'DATOS GENERALES'!T372</f>
        <v>0</v>
      </c>
      <c r="N372" s="19">
        <f>+'DATOS GENERALES'!N372/'DATOS GENERALES'!T372</f>
        <v>1.3432273494193001</v>
      </c>
      <c r="O372" s="19">
        <f>+'DATOS GENERALES'!O372/'DATOS GENERALES'!T372</f>
        <v>1.668386652906777</v>
      </c>
      <c r="P372" s="19">
        <f>+'DATOS GENERALES'!P372/'DATOS GENERALES'!T372</f>
        <v>1.3063705014169411</v>
      </c>
      <c r="Q372" s="19">
        <f>+'DATOS GENERALES'!Q372/'DATOS GENERALES'!T372</f>
        <v>0</v>
      </c>
      <c r="R372" s="19">
        <f>+'DATOS GENERALES'!R372/'DATOS GENERALES'!T372</f>
        <v>0</v>
      </c>
      <c r="S372" s="19">
        <f>+'DATOS GENERALES'!S372/'DATOS GENERALES'!T372</f>
        <v>0</v>
      </c>
      <c r="T372" s="19" t="e">
        <f>+'DATOS GENERALES'!#REF!/'DATOS GENERALES'!T372</f>
        <v>#REF!</v>
      </c>
      <c r="U372" s="19" t="e">
        <f>+'DATOS GENERALES'!#REF!/'DATOS GENERALES'!T372</f>
        <v>#REF!</v>
      </c>
    </row>
    <row r="373" spans="1:21">
      <c r="A373" s="12">
        <f>+'DATOS GENERALES'!A373</f>
        <v>368</v>
      </c>
      <c r="B373" s="12" t="str">
        <f>+'DATOS GENERALES'!B373</f>
        <v>TUBO ENDOTRAQUEAL No.5.5 C/ NEUMOTAPONADOR</v>
      </c>
      <c r="C373" s="12" t="str">
        <f>+'DATOS GENERALES'!C373</f>
        <v>UND</v>
      </c>
      <c r="D373" s="12">
        <f>+'DATOS GENERALES'!D373</f>
        <v>20</v>
      </c>
      <c r="E373" s="19">
        <f>+'DATOS GENERALES'!E373/'DATOS GENERALES'!T373</f>
        <v>1.3172834314550042</v>
      </c>
      <c r="F373" s="19">
        <f>+'DATOS GENERALES'!F373/'DATOS GENERALES'!T373</f>
        <v>0</v>
      </c>
      <c r="G373" s="19">
        <f>+'DATOS GENERALES'!G373/'DATOS GENERALES'!T373</f>
        <v>0</v>
      </c>
      <c r="H373" s="19">
        <f>+'DATOS GENERALES'!H373/'DATOS GENERALES'!T373</f>
        <v>1.4287216148023549</v>
      </c>
      <c r="I373" s="19">
        <f>+'DATOS GENERALES'!I373/'DATOS GENERALES'!T373</f>
        <v>0</v>
      </c>
      <c r="J373" s="19">
        <f>+'DATOS GENERALES'!J373/'DATOS GENERALES'!T373</f>
        <v>1.1399999999999999</v>
      </c>
      <c r="K373" s="19">
        <f>+'DATOS GENERALES'!K373/'DATOS GENERALES'!T373</f>
        <v>0</v>
      </c>
      <c r="L373" s="19">
        <f>+'DATOS GENERALES'!L373/'DATOS GENERALES'!T373</f>
        <v>0</v>
      </c>
      <c r="M373" s="19">
        <f>+'DATOS GENERALES'!M373/'DATOS GENERALES'!T373</f>
        <v>0</v>
      </c>
      <c r="N373" s="19">
        <f>+'DATOS GENERALES'!N373/'DATOS GENERALES'!T373</f>
        <v>1</v>
      </c>
      <c r="O373" s="19">
        <f>+'DATOS GENERALES'!O373/'DATOS GENERALES'!T373</f>
        <v>1.3939024390243904</v>
      </c>
      <c r="P373" s="19">
        <f>+'DATOS GENERALES'!P373/'DATOS GENERALES'!T373</f>
        <v>0</v>
      </c>
      <c r="Q373" s="19">
        <f>+'DATOS GENERALES'!Q373/'DATOS GENERALES'!T373</f>
        <v>0</v>
      </c>
      <c r="R373" s="19">
        <f>+'DATOS GENERALES'!R373/'DATOS GENERALES'!T373</f>
        <v>0</v>
      </c>
      <c r="S373" s="19">
        <f>+'DATOS GENERALES'!S373/'DATOS GENERALES'!T373</f>
        <v>0</v>
      </c>
      <c r="T373" s="19" t="e">
        <f>+'DATOS GENERALES'!#REF!/'DATOS GENERALES'!T373</f>
        <v>#REF!</v>
      </c>
      <c r="U373" s="19" t="e">
        <f>+'DATOS GENERALES'!#REF!/'DATOS GENERALES'!T373</f>
        <v>#REF!</v>
      </c>
    </row>
    <row r="374" spans="1:21">
      <c r="A374" s="12">
        <f>+'DATOS GENERALES'!A374</f>
        <v>369</v>
      </c>
      <c r="B374" s="12" t="str">
        <f>+'DATOS GENERALES'!B374</f>
        <v>TUBO ENDOTRAQUEAL No.6.0 C/ NEUMOTAPONADOR</v>
      </c>
      <c r="C374" s="12" t="str">
        <f>+'DATOS GENERALES'!C374</f>
        <v>UND</v>
      </c>
      <c r="D374" s="12">
        <f>+'DATOS GENERALES'!D374</f>
        <v>20</v>
      </c>
      <c r="E374" s="19">
        <f>+'DATOS GENERALES'!E374/'DATOS GENERALES'!T374</f>
        <v>1.3172834314550042</v>
      </c>
      <c r="F374" s="19">
        <f>+'DATOS GENERALES'!F374/'DATOS GENERALES'!T374</f>
        <v>0</v>
      </c>
      <c r="G374" s="19">
        <f>+'DATOS GENERALES'!G374/'DATOS GENERALES'!T374</f>
        <v>0</v>
      </c>
      <c r="H374" s="19">
        <f>+'DATOS GENERALES'!H374/'DATOS GENERALES'!T374</f>
        <v>1.386143818334735</v>
      </c>
      <c r="I374" s="19">
        <f>+'DATOS GENERALES'!I374/'DATOS GENERALES'!T374</f>
        <v>0</v>
      </c>
      <c r="J374" s="19">
        <f>+'DATOS GENERALES'!J374/'DATOS GENERALES'!T374</f>
        <v>1.0489390243902437</v>
      </c>
      <c r="K374" s="19">
        <f>+'DATOS GENERALES'!K374/'DATOS GENERALES'!T374</f>
        <v>0</v>
      </c>
      <c r="L374" s="19">
        <f>+'DATOS GENERALES'!L374/'DATOS GENERALES'!T374</f>
        <v>0</v>
      </c>
      <c r="M374" s="19">
        <f>+'DATOS GENERALES'!M374/'DATOS GENERALES'!T374</f>
        <v>0</v>
      </c>
      <c r="N374" s="19">
        <f>+'DATOS GENERALES'!N374/'DATOS GENERALES'!T374</f>
        <v>1</v>
      </c>
      <c r="O374" s="19">
        <f>+'DATOS GENERALES'!O374/'DATOS GENERALES'!T374</f>
        <v>1.4359756097560976</v>
      </c>
      <c r="P374" s="19">
        <f>+'DATOS GENERALES'!P374/'DATOS GENERALES'!T374</f>
        <v>0</v>
      </c>
      <c r="Q374" s="19">
        <f>+'DATOS GENERALES'!Q374/'DATOS GENERALES'!T374</f>
        <v>0</v>
      </c>
      <c r="R374" s="19">
        <f>+'DATOS GENERALES'!R374/'DATOS GENERALES'!T374</f>
        <v>0</v>
      </c>
      <c r="S374" s="19">
        <f>+'DATOS GENERALES'!S374/'DATOS GENERALES'!T374</f>
        <v>0</v>
      </c>
      <c r="T374" s="19" t="e">
        <f>+'DATOS GENERALES'!#REF!/'DATOS GENERALES'!T374</f>
        <v>#REF!</v>
      </c>
      <c r="U374" s="19" t="e">
        <f>+'DATOS GENERALES'!#REF!/'DATOS GENERALES'!T374</f>
        <v>#REF!</v>
      </c>
    </row>
    <row r="375" spans="1:21">
      <c r="A375" s="12">
        <f>+'DATOS GENERALES'!A375</f>
        <v>370</v>
      </c>
      <c r="B375" s="12" t="str">
        <f>+'DATOS GENERALES'!B375</f>
        <v>TUBO ENDOTRAQUEAL No.6.0 CON ALMA DE ACERO</v>
      </c>
      <c r="C375" s="12" t="str">
        <f>+'DATOS GENERALES'!C375</f>
        <v>UND</v>
      </c>
      <c r="D375" s="12">
        <f>+'DATOS GENERALES'!D375</f>
        <v>4</v>
      </c>
      <c r="E375" s="19">
        <f>+'DATOS GENERALES'!E375/'DATOS GENERALES'!T375</f>
        <v>1</v>
      </c>
      <c r="F375" s="19">
        <f>+'DATOS GENERALES'!F375/'DATOS GENERALES'!T375</f>
        <v>0</v>
      </c>
      <c r="G375" s="19">
        <f>+'DATOS GENERALES'!G375/'DATOS GENERALES'!T375</f>
        <v>0</v>
      </c>
      <c r="H375" s="19">
        <f>+'DATOS GENERALES'!H375/'DATOS GENERALES'!T375</f>
        <v>0</v>
      </c>
      <c r="I375" s="19">
        <f>+'DATOS GENERALES'!I375/'DATOS GENERALES'!T375</f>
        <v>0</v>
      </c>
      <c r="J375" s="19">
        <f>+'DATOS GENERALES'!J375/'DATOS GENERALES'!T375</f>
        <v>0</v>
      </c>
      <c r="K375" s="19">
        <f>+'DATOS GENERALES'!K375/'DATOS GENERALES'!T375</f>
        <v>0</v>
      </c>
      <c r="L375" s="19">
        <f>+'DATOS GENERALES'!L375/'DATOS GENERALES'!T375</f>
        <v>0</v>
      </c>
      <c r="M375" s="19">
        <f>+'DATOS GENERALES'!M375/'DATOS GENERALES'!T375</f>
        <v>0</v>
      </c>
      <c r="N375" s="19">
        <f>+'DATOS GENERALES'!N375/'DATOS GENERALES'!T375</f>
        <v>0</v>
      </c>
      <c r="O375" s="19">
        <f>+'DATOS GENERALES'!O375/'DATOS GENERALES'!T375</f>
        <v>1.683473015873016</v>
      </c>
      <c r="P375" s="19">
        <f>+'DATOS GENERALES'!P375/'DATOS GENERALES'!T375</f>
        <v>0</v>
      </c>
      <c r="Q375" s="19">
        <f>+'DATOS GENERALES'!Q375/'DATOS GENERALES'!T375</f>
        <v>0</v>
      </c>
      <c r="R375" s="19">
        <f>+'DATOS GENERALES'!R375/'DATOS GENERALES'!T375</f>
        <v>0</v>
      </c>
      <c r="S375" s="19">
        <f>+'DATOS GENERALES'!S375/'DATOS GENERALES'!T375</f>
        <v>0</v>
      </c>
      <c r="T375" s="19" t="e">
        <f>+'DATOS GENERALES'!#REF!/'DATOS GENERALES'!T375</f>
        <v>#REF!</v>
      </c>
      <c r="U375" s="19" t="e">
        <f>+'DATOS GENERALES'!#REF!/'DATOS GENERALES'!T375</f>
        <v>#REF!</v>
      </c>
    </row>
    <row r="376" spans="1:21">
      <c r="A376" s="12">
        <f>+'DATOS GENERALES'!A376</f>
        <v>371</v>
      </c>
      <c r="B376" s="12" t="str">
        <f>+'DATOS GENERALES'!B376</f>
        <v>TUBO ENDOTRAQUEAL No.6.5 C/ NEUMOTAPONADOR</v>
      </c>
      <c r="C376" s="12" t="str">
        <f>+'DATOS GENERALES'!C376</f>
        <v>UND</v>
      </c>
      <c r="D376" s="12">
        <f>+'DATOS GENERALES'!D376</f>
        <v>20</v>
      </c>
      <c r="E376" s="19">
        <f>+'DATOS GENERALES'!E376/'DATOS GENERALES'!T376</f>
        <v>0</v>
      </c>
      <c r="F376" s="19">
        <f>+'DATOS GENERALES'!F376/'DATOS GENERALES'!T376</f>
        <v>0</v>
      </c>
      <c r="G376" s="19">
        <f>+'DATOS GENERALES'!G376/'DATOS GENERALES'!T376</f>
        <v>0</v>
      </c>
      <c r="H376" s="19">
        <f>+'DATOS GENERALES'!H376/'DATOS GENERALES'!T376</f>
        <v>1.5728977616454933</v>
      </c>
      <c r="I376" s="19">
        <f>+'DATOS GENERALES'!I376/'DATOS GENERALES'!T376</f>
        <v>0</v>
      </c>
      <c r="J376" s="19">
        <f>+'DATOS GENERALES'!J376/'DATOS GENERALES'!T376</f>
        <v>1</v>
      </c>
      <c r="K376" s="19">
        <f>+'DATOS GENERALES'!K376/'DATOS GENERALES'!T376</f>
        <v>0</v>
      </c>
      <c r="L376" s="19">
        <f>+'DATOS GENERALES'!L376/'DATOS GENERALES'!T376</f>
        <v>0</v>
      </c>
      <c r="M376" s="19">
        <f>+'DATOS GENERALES'!M376/'DATOS GENERALES'!T376</f>
        <v>0</v>
      </c>
      <c r="N376" s="19">
        <f>+'DATOS GENERALES'!N376/'DATOS GENERALES'!T376</f>
        <v>1.1508771929824564</v>
      </c>
      <c r="O376" s="19">
        <f>+'DATOS GENERALES'!O376/'DATOS GENERALES'!T376</f>
        <v>1.6042105263157898</v>
      </c>
      <c r="P376" s="19">
        <f>+'DATOS GENERALES'!P376/'DATOS GENERALES'!T376</f>
        <v>0</v>
      </c>
      <c r="Q376" s="19">
        <f>+'DATOS GENERALES'!Q376/'DATOS GENERALES'!T376</f>
        <v>0</v>
      </c>
      <c r="R376" s="19">
        <f>+'DATOS GENERALES'!R376/'DATOS GENERALES'!T376</f>
        <v>0</v>
      </c>
      <c r="S376" s="19">
        <f>+'DATOS GENERALES'!S376/'DATOS GENERALES'!T376</f>
        <v>0</v>
      </c>
      <c r="T376" s="19" t="e">
        <f>+'DATOS GENERALES'!#REF!/'DATOS GENERALES'!T376</f>
        <v>#REF!</v>
      </c>
      <c r="U376" s="19" t="e">
        <f>+'DATOS GENERALES'!#REF!/'DATOS GENERALES'!T376</f>
        <v>#REF!</v>
      </c>
    </row>
    <row r="377" spans="1:21">
      <c r="A377" s="12">
        <f>+'DATOS GENERALES'!A377</f>
        <v>372</v>
      </c>
      <c r="B377" s="12" t="str">
        <f>+'DATOS GENERALES'!B377</f>
        <v xml:space="preserve">TUBO ENDOTRAQUEAL No.6.5 ANILLADO REFORZADO CON ALMA DE ACERO </v>
      </c>
      <c r="C377" s="12" t="str">
        <f>+'DATOS GENERALES'!C377</f>
        <v>UND</v>
      </c>
      <c r="D377" s="12">
        <f>+'DATOS GENERALES'!D377</f>
        <v>4</v>
      </c>
      <c r="E377" s="19">
        <f>+'DATOS GENERALES'!E377/'DATOS GENERALES'!T377</f>
        <v>1</v>
      </c>
      <c r="F377" s="19">
        <f>+'DATOS GENERALES'!F377/'DATOS GENERALES'!T377</f>
        <v>0</v>
      </c>
      <c r="G377" s="19">
        <f>+'DATOS GENERALES'!G377/'DATOS GENERALES'!T377</f>
        <v>0</v>
      </c>
      <c r="H377" s="19">
        <f>+'DATOS GENERALES'!H377/'DATOS GENERALES'!T377</f>
        <v>0</v>
      </c>
      <c r="I377" s="19">
        <f>+'DATOS GENERALES'!I377/'DATOS GENERALES'!T377</f>
        <v>0</v>
      </c>
      <c r="J377" s="19">
        <f>+'DATOS GENERALES'!J377/'DATOS GENERALES'!T377</f>
        <v>0</v>
      </c>
      <c r="K377" s="19">
        <f>+'DATOS GENERALES'!K377/'DATOS GENERALES'!T377</f>
        <v>0</v>
      </c>
      <c r="L377" s="19">
        <f>+'DATOS GENERALES'!L377/'DATOS GENERALES'!T377</f>
        <v>0</v>
      </c>
      <c r="M377" s="19">
        <f>+'DATOS GENERALES'!M377/'DATOS GENERALES'!T377</f>
        <v>0</v>
      </c>
      <c r="N377" s="19">
        <f>+'DATOS GENERALES'!N377/'DATOS GENERALES'!T377</f>
        <v>0</v>
      </c>
      <c r="O377" s="19">
        <f>+'DATOS GENERALES'!O377/'DATOS GENERALES'!T377</f>
        <v>0</v>
      </c>
      <c r="P377" s="19">
        <f>+'DATOS GENERALES'!P377/'DATOS GENERALES'!T377</f>
        <v>0</v>
      </c>
      <c r="Q377" s="19">
        <f>+'DATOS GENERALES'!Q377/'DATOS GENERALES'!T377</f>
        <v>0</v>
      </c>
      <c r="R377" s="19">
        <f>+'DATOS GENERALES'!R377/'DATOS GENERALES'!T377</f>
        <v>0</v>
      </c>
      <c r="S377" s="19">
        <f>+'DATOS GENERALES'!S377/'DATOS GENERALES'!T377</f>
        <v>0</v>
      </c>
      <c r="T377" s="19" t="e">
        <f>+'DATOS GENERALES'!#REF!/'DATOS GENERALES'!T377</f>
        <v>#REF!</v>
      </c>
      <c r="U377" s="19" t="e">
        <f>+'DATOS GENERALES'!#REF!/'DATOS GENERALES'!T377</f>
        <v>#REF!</v>
      </c>
    </row>
    <row r="378" spans="1:21">
      <c r="A378" s="12">
        <f>+'DATOS GENERALES'!A378</f>
        <v>373</v>
      </c>
      <c r="B378" s="12" t="str">
        <f>+'DATOS GENERALES'!B378</f>
        <v xml:space="preserve">TUBO ENDOTRAQUEAL No.7.0 ANILLADO REFORZADO CON ALMA DE ACERO </v>
      </c>
      <c r="C378" s="12" t="str">
        <f>+'DATOS GENERALES'!C378</f>
        <v>UND</v>
      </c>
      <c r="D378" s="12">
        <f>+'DATOS GENERALES'!D378</f>
        <v>4</v>
      </c>
      <c r="E378" s="19">
        <f>+'DATOS GENERALES'!E378/'DATOS GENERALES'!T378</f>
        <v>2.9840848806366047</v>
      </c>
      <c r="F378" s="19">
        <f>+'DATOS GENERALES'!F378/'DATOS GENERALES'!T378</f>
        <v>0</v>
      </c>
      <c r="G378" s="19">
        <f>+'DATOS GENERALES'!G378/'DATOS GENERALES'!T378</f>
        <v>0</v>
      </c>
      <c r="H378" s="19">
        <f>+'DATOS GENERALES'!H378/'DATOS GENERALES'!T378</f>
        <v>2.7472527472527473</v>
      </c>
      <c r="I378" s="19">
        <f>+'DATOS GENERALES'!I378/'DATOS GENERALES'!T378</f>
        <v>0</v>
      </c>
      <c r="J378" s="19">
        <f>+'DATOS GENERALES'!J378/'DATOS GENERALES'!T378</f>
        <v>0</v>
      </c>
      <c r="K378" s="19">
        <f>+'DATOS GENERALES'!K378/'DATOS GENERALES'!T378</f>
        <v>0</v>
      </c>
      <c r="L378" s="19">
        <f>+'DATOS GENERALES'!L378/'DATOS GENERALES'!T378</f>
        <v>0</v>
      </c>
      <c r="M378" s="19">
        <f>+'DATOS GENERALES'!M378/'DATOS GENERALES'!T378</f>
        <v>0</v>
      </c>
      <c r="N378" s="19">
        <f>+'DATOS GENERALES'!N378/'DATOS GENERALES'!T378</f>
        <v>0</v>
      </c>
      <c r="O378" s="19">
        <f>+'DATOS GENERALES'!O378/'DATOS GENERALES'!T378</f>
        <v>3.0142857142857142</v>
      </c>
      <c r="P378" s="19">
        <f>+'DATOS GENERALES'!P378/'DATOS GENERALES'!T378</f>
        <v>0</v>
      </c>
      <c r="Q378" s="19">
        <f>+'DATOS GENERALES'!Q378/'DATOS GENERALES'!T378</f>
        <v>0</v>
      </c>
      <c r="R378" s="19">
        <f>+'DATOS GENERALES'!R378/'DATOS GENERALES'!T378</f>
        <v>0</v>
      </c>
      <c r="S378" s="19">
        <f>+'DATOS GENERALES'!S378/'DATOS GENERALES'!T378</f>
        <v>1</v>
      </c>
      <c r="T378" s="19" t="e">
        <f>+'DATOS GENERALES'!#REF!/'DATOS GENERALES'!T378</f>
        <v>#REF!</v>
      </c>
      <c r="U378" s="19" t="e">
        <f>+'DATOS GENERALES'!#REF!/'DATOS GENERALES'!T378</f>
        <v>#REF!</v>
      </c>
    </row>
    <row r="379" spans="1:21">
      <c r="A379" s="12">
        <f>+'DATOS GENERALES'!A379</f>
        <v>374</v>
      </c>
      <c r="B379" s="12" t="str">
        <f>+'DATOS GENERALES'!B379</f>
        <v xml:space="preserve">TUBO ENDOTRAQUEAL No.7.5 ANILLADO REFORZADO CON ALMA DE ACERO </v>
      </c>
      <c r="C379" s="12" t="str">
        <f>+'DATOS GENERALES'!C379</f>
        <v>UND</v>
      </c>
      <c r="D379" s="12">
        <f>+'DATOS GENERALES'!D379</f>
        <v>4</v>
      </c>
      <c r="E379" s="19">
        <f>+'DATOS GENERALES'!E379/'DATOS GENERALES'!T379</f>
        <v>2.9840848806366047</v>
      </c>
      <c r="F379" s="19">
        <f>+'DATOS GENERALES'!F379/'DATOS GENERALES'!T379</f>
        <v>0</v>
      </c>
      <c r="G379" s="19">
        <f>+'DATOS GENERALES'!G379/'DATOS GENERALES'!T379</f>
        <v>0</v>
      </c>
      <c r="H379" s="19">
        <f>+'DATOS GENERALES'!H379/'DATOS GENERALES'!T379</f>
        <v>2.7472527472527473</v>
      </c>
      <c r="I379" s="19">
        <f>+'DATOS GENERALES'!I379/'DATOS GENERALES'!T379</f>
        <v>0</v>
      </c>
      <c r="J379" s="19">
        <f>+'DATOS GENERALES'!J379/'DATOS GENERALES'!T379</f>
        <v>0</v>
      </c>
      <c r="K379" s="19">
        <f>+'DATOS GENERALES'!K379/'DATOS GENERALES'!T379</f>
        <v>0</v>
      </c>
      <c r="L379" s="19">
        <f>+'DATOS GENERALES'!L379/'DATOS GENERALES'!T379</f>
        <v>0</v>
      </c>
      <c r="M379" s="19">
        <f>+'DATOS GENERALES'!M379/'DATOS GENERALES'!T379</f>
        <v>0</v>
      </c>
      <c r="N379" s="19">
        <f>+'DATOS GENERALES'!N379/'DATOS GENERALES'!T379</f>
        <v>0</v>
      </c>
      <c r="O379" s="19">
        <f>+'DATOS GENERALES'!O379/'DATOS GENERALES'!T379</f>
        <v>5.2120879120879122</v>
      </c>
      <c r="P379" s="19">
        <f>+'DATOS GENERALES'!P379/'DATOS GENERALES'!T379</f>
        <v>0</v>
      </c>
      <c r="Q379" s="19">
        <f>+'DATOS GENERALES'!Q379/'DATOS GENERALES'!T379</f>
        <v>0</v>
      </c>
      <c r="R379" s="19">
        <f>+'DATOS GENERALES'!R379/'DATOS GENERALES'!T379</f>
        <v>0</v>
      </c>
      <c r="S379" s="19">
        <f>+'DATOS GENERALES'!S379/'DATOS GENERALES'!T379</f>
        <v>1</v>
      </c>
      <c r="T379" s="19" t="e">
        <f>+'DATOS GENERALES'!#REF!/'DATOS GENERALES'!T379</f>
        <v>#REF!</v>
      </c>
      <c r="U379" s="19" t="e">
        <f>+'DATOS GENERALES'!#REF!/'DATOS GENERALES'!T379</f>
        <v>#REF!</v>
      </c>
    </row>
    <row r="380" spans="1:21">
      <c r="A380" s="12">
        <f>+'DATOS GENERALES'!A380</f>
        <v>375</v>
      </c>
      <c r="B380" s="12" t="str">
        <f>+'DATOS GENERALES'!B380</f>
        <v xml:space="preserve">TUBO ENDOTRAQUEAL No.8.0 ANILLADO REFORZADO CON ALMA DE ACERO </v>
      </c>
      <c r="C380" s="12" t="str">
        <f>+'DATOS GENERALES'!C380</f>
        <v>UND</v>
      </c>
      <c r="D380" s="12">
        <f>+'DATOS GENERALES'!D380</f>
        <v>4</v>
      </c>
      <c r="E380" s="19">
        <f>+'DATOS GENERALES'!E380/'DATOS GENERALES'!T380</f>
        <v>2.9840848806366047</v>
      </c>
      <c r="F380" s="19">
        <f>+'DATOS GENERALES'!F380/'DATOS GENERALES'!T380</f>
        <v>0</v>
      </c>
      <c r="G380" s="19">
        <f>+'DATOS GENERALES'!G380/'DATOS GENERALES'!T380</f>
        <v>0</v>
      </c>
      <c r="H380" s="19">
        <f>+'DATOS GENERALES'!H380/'DATOS GENERALES'!T380</f>
        <v>2.7472527472527473</v>
      </c>
      <c r="I380" s="19">
        <f>+'DATOS GENERALES'!I380/'DATOS GENERALES'!T380</f>
        <v>0</v>
      </c>
      <c r="J380" s="19">
        <f>+'DATOS GENERALES'!J380/'DATOS GENERALES'!T380</f>
        <v>0</v>
      </c>
      <c r="K380" s="19">
        <f>+'DATOS GENERALES'!K380/'DATOS GENERALES'!T380</f>
        <v>0</v>
      </c>
      <c r="L380" s="19">
        <f>+'DATOS GENERALES'!L380/'DATOS GENERALES'!T380</f>
        <v>0</v>
      </c>
      <c r="M380" s="19">
        <f>+'DATOS GENERALES'!M380/'DATOS GENERALES'!T380</f>
        <v>0</v>
      </c>
      <c r="N380" s="19">
        <f>+'DATOS GENERALES'!N380/'DATOS GENERALES'!T380</f>
        <v>0</v>
      </c>
      <c r="O380" s="19">
        <f>+'DATOS GENERALES'!O380/'DATOS GENERALES'!T380</f>
        <v>5.2120879120879122</v>
      </c>
      <c r="P380" s="19">
        <f>+'DATOS GENERALES'!P380/'DATOS GENERALES'!T380</f>
        <v>0</v>
      </c>
      <c r="Q380" s="19">
        <f>+'DATOS GENERALES'!Q380/'DATOS GENERALES'!T380</f>
        <v>0</v>
      </c>
      <c r="R380" s="19">
        <f>+'DATOS GENERALES'!R380/'DATOS GENERALES'!T380</f>
        <v>0</v>
      </c>
      <c r="S380" s="19">
        <f>+'DATOS GENERALES'!S380/'DATOS GENERALES'!T380</f>
        <v>1</v>
      </c>
      <c r="T380" s="19" t="e">
        <f>+'DATOS GENERALES'!#REF!/'DATOS GENERALES'!T380</f>
        <v>#REF!</v>
      </c>
      <c r="U380" s="19" t="e">
        <f>+'DATOS GENERALES'!#REF!/'DATOS GENERALES'!T380</f>
        <v>#REF!</v>
      </c>
    </row>
    <row r="381" spans="1:21">
      <c r="A381" s="12">
        <f>+'DATOS GENERALES'!A381</f>
        <v>376</v>
      </c>
      <c r="B381" s="12" t="str">
        <f>+'DATOS GENERALES'!B381</f>
        <v>VENDA DE ALGODON LAMINADO 4 X 5</v>
      </c>
      <c r="C381" s="12" t="str">
        <f>+'DATOS GENERALES'!C381</f>
        <v>UND</v>
      </c>
      <c r="D381" s="12">
        <f>+'DATOS GENERALES'!D381</f>
        <v>1200</v>
      </c>
      <c r="E381" s="19">
        <f>+'DATOS GENERALES'!E381/'DATOS GENERALES'!T381</f>
        <v>1.1933174224343674</v>
      </c>
      <c r="F381" s="19">
        <f>+'DATOS GENERALES'!F381/'DATOS GENERALES'!T381</f>
        <v>0</v>
      </c>
      <c r="G381" s="19">
        <f>+'DATOS GENERALES'!G381/'DATOS GENERALES'!T381</f>
        <v>0</v>
      </c>
      <c r="H381" s="19">
        <f>+'DATOS GENERALES'!H381/'DATOS GENERALES'!T381</f>
        <v>1.0978520286396181</v>
      </c>
      <c r="I381" s="19">
        <f>+'DATOS GENERALES'!I381/'DATOS GENERALES'!T381</f>
        <v>0</v>
      </c>
      <c r="J381" s="19">
        <f>+'DATOS GENERALES'!J381/'DATOS GENERALES'!T381</f>
        <v>1.0023866348448689</v>
      </c>
      <c r="K381" s="19">
        <f>+'DATOS GENERALES'!K381/'DATOS GENERALES'!T381</f>
        <v>0</v>
      </c>
      <c r="L381" s="19">
        <f>+'DATOS GENERALES'!L381/'DATOS GENERALES'!T381</f>
        <v>0</v>
      </c>
      <c r="M381" s="19">
        <f>+'DATOS GENERALES'!M381/'DATOS GENERALES'!T381</f>
        <v>1.324582338902148</v>
      </c>
      <c r="N381" s="19">
        <f>+'DATOS GENERALES'!N381/'DATOS GENERALES'!T381</f>
        <v>1</v>
      </c>
      <c r="O381" s="19">
        <f>+'DATOS GENERALES'!O381/'DATOS GENERALES'!T381</f>
        <v>1.9272076372315037</v>
      </c>
      <c r="P381" s="19">
        <f>+'DATOS GENERALES'!P381/'DATOS GENERALES'!T381</f>
        <v>1.2279236276849641</v>
      </c>
      <c r="Q381" s="19">
        <f>+'DATOS GENERALES'!Q381/'DATOS GENERALES'!T381</f>
        <v>0</v>
      </c>
      <c r="R381" s="19">
        <f>+'DATOS GENERALES'!R381/'DATOS GENERALES'!T381</f>
        <v>0</v>
      </c>
      <c r="S381" s="19">
        <f>+'DATOS GENERALES'!S381/'DATOS GENERALES'!T381</f>
        <v>0</v>
      </c>
      <c r="T381" s="19" t="e">
        <f>+'DATOS GENERALES'!#REF!/'DATOS GENERALES'!T381</f>
        <v>#REF!</v>
      </c>
      <c r="U381" s="19" t="e">
        <f>+'DATOS GENERALES'!#REF!/'DATOS GENERALES'!T381</f>
        <v>#REF!</v>
      </c>
    </row>
    <row r="382" spans="1:21">
      <c r="A382" s="12">
        <f>+'DATOS GENERALES'!A382</f>
        <v>377</v>
      </c>
      <c r="B382" s="12" t="str">
        <f>+'DATOS GENERALES'!B382</f>
        <v>VENDA DE ALGODON LAMINADO 5 X 5</v>
      </c>
      <c r="C382" s="12" t="str">
        <f>+'DATOS GENERALES'!C382</f>
        <v>UND</v>
      </c>
      <c r="D382" s="12">
        <f>+'DATOS GENERALES'!D382</f>
        <v>1600</v>
      </c>
      <c r="E382" s="19">
        <f>+'DATOS GENERALES'!E382/'DATOS GENERALES'!T382</f>
        <v>1.125392464678179</v>
      </c>
      <c r="F382" s="19">
        <f>+'DATOS GENERALES'!F382/'DATOS GENERALES'!T382</f>
        <v>0</v>
      </c>
      <c r="G382" s="19">
        <f>+'DATOS GENERALES'!G382/'DATOS GENERALES'!T382</f>
        <v>0</v>
      </c>
      <c r="H382" s="19">
        <f>+'DATOS GENERALES'!H382/'DATOS GENERALES'!T382</f>
        <v>1.025313971742543</v>
      </c>
      <c r="I382" s="19">
        <f>+'DATOS GENERALES'!I382/'DATOS GENERALES'!T382</f>
        <v>0</v>
      </c>
      <c r="J382" s="19">
        <f>+'DATOS GENERALES'!J382/'DATOS GENERALES'!T382</f>
        <v>1</v>
      </c>
      <c r="K382" s="19">
        <f>+'DATOS GENERALES'!K382/'DATOS GENERALES'!T382</f>
        <v>0</v>
      </c>
      <c r="L382" s="19">
        <f>+'DATOS GENERALES'!L382/'DATOS GENERALES'!T382</f>
        <v>0</v>
      </c>
      <c r="M382" s="19">
        <f>+'DATOS GENERALES'!M382/'DATOS GENERALES'!T382</f>
        <v>1.3157378335949763</v>
      </c>
      <c r="N382" s="19">
        <f>+'DATOS GENERALES'!N382/'DATOS GENERALES'!T382</f>
        <v>1.0302197802197801</v>
      </c>
      <c r="O382" s="19">
        <f>+'DATOS GENERALES'!O382/'DATOS GENERALES'!T382</f>
        <v>1.9840724751439036</v>
      </c>
      <c r="P382" s="19">
        <f>+'DATOS GENERALES'!P382/'DATOS GENERALES'!T382</f>
        <v>1.1499215070643642</v>
      </c>
      <c r="Q382" s="19">
        <f>+'DATOS GENERALES'!Q382/'DATOS GENERALES'!T382</f>
        <v>0</v>
      </c>
      <c r="R382" s="19">
        <f>+'DATOS GENERALES'!R382/'DATOS GENERALES'!T382</f>
        <v>0</v>
      </c>
      <c r="S382" s="19">
        <f>+'DATOS GENERALES'!S382/'DATOS GENERALES'!T382</f>
        <v>0</v>
      </c>
      <c r="T382" s="19" t="e">
        <f>+'DATOS GENERALES'!#REF!/'DATOS GENERALES'!T382</f>
        <v>#REF!</v>
      </c>
      <c r="U382" s="19" t="e">
        <f>+'DATOS GENERALES'!#REF!/'DATOS GENERALES'!T382</f>
        <v>#REF!</v>
      </c>
    </row>
    <row r="383" spans="1:21">
      <c r="A383" s="12">
        <f>+'DATOS GENERALES'!A383</f>
        <v>378</v>
      </c>
      <c r="B383" s="12" t="str">
        <f>+'DATOS GENERALES'!B383</f>
        <v>VENDA DE ALGODON LAMINADO 6 X 5</v>
      </c>
      <c r="C383" s="12" t="str">
        <f>+'DATOS GENERALES'!C383</f>
        <v>UND</v>
      </c>
      <c r="D383" s="12">
        <f>+'DATOS GENERALES'!D383</f>
        <v>800</v>
      </c>
      <c r="E383" s="19">
        <f>+'DATOS GENERALES'!E383/'DATOS GENERALES'!T383</f>
        <v>1.1118598382749325</v>
      </c>
      <c r="F383" s="19">
        <f>+'DATOS GENERALES'!F383/'DATOS GENERALES'!T383</f>
        <v>0</v>
      </c>
      <c r="G383" s="19">
        <f>+'DATOS GENERALES'!G383/'DATOS GENERALES'!T383</f>
        <v>0</v>
      </c>
      <c r="H383" s="19">
        <f>+'DATOS GENERALES'!H383/'DATOS GENERALES'!T383</f>
        <v>1.0908018867924527</v>
      </c>
      <c r="I383" s="19">
        <f>+'DATOS GENERALES'!I383/'DATOS GENERALES'!T383</f>
        <v>0</v>
      </c>
      <c r="J383" s="19">
        <f>+'DATOS GENERALES'!J383/'DATOS GENERALES'!T383</f>
        <v>1</v>
      </c>
      <c r="K383" s="19">
        <f>+'DATOS GENERALES'!K383/'DATOS GENERALES'!T383</f>
        <v>0</v>
      </c>
      <c r="L383" s="19">
        <f>+'DATOS GENERALES'!L383/'DATOS GENERALES'!T383</f>
        <v>0</v>
      </c>
      <c r="M383" s="19">
        <f>+'DATOS GENERALES'!M383/'DATOS GENERALES'!T383</f>
        <v>1.3333894878706198</v>
      </c>
      <c r="N383" s="19">
        <f>+'DATOS GENERALES'!N383/'DATOS GENERALES'!T383</f>
        <v>1.0537398921832883</v>
      </c>
      <c r="O383" s="19">
        <f>+'DATOS GENERALES'!O383/'DATOS GENERALES'!T383</f>
        <v>2.0408664645103323</v>
      </c>
      <c r="P383" s="19">
        <f>+'DATOS GENERALES'!P383/'DATOS GENERALES'!T383</f>
        <v>1.2045148247978437</v>
      </c>
      <c r="Q383" s="19">
        <f>+'DATOS GENERALES'!Q383/'DATOS GENERALES'!T383</f>
        <v>0</v>
      </c>
      <c r="R383" s="19">
        <f>+'DATOS GENERALES'!R383/'DATOS GENERALES'!T383</f>
        <v>0</v>
      </c>
      <c r="S383" s="19">
        <f>+'DATOS GENERALES'!S383/'DATOS GENERALES'!T383</f>
        <v>0</v>
      </c>
      <c r="T383" s="19" t="e">
        <f>+'DATOS GENERALES'!#REF!/'DATOS GENERALES'!T383</f>
        <v>#REF!</v>
      </c>
      <c r="U383" s="19" t="e">
        <f>+'DATOS GENERALES'!#REF!/'DATOS GENERALES'!T383</f>
        <v>#REF!</v>
      </c>
    </row>
    <row r="384" spans="1:21">
      <c r="A384" s="12">
        <f>+'DATOS GENERALES'!A384</f>
        <v>379</v>
      </c>
      <c r="B384" s="12" t="str">
        <f>+'DATOS GENERALES'!B384</f>
        <v>VENDA DE YESO DE 4 X 5 (GYPSONA)</v>
      </c>
      <c r="C384" s="12" t="str">
        <f>+'DATOS GENERALES'!C384</f>
        <v>UND</v>
      </c>
      <c r="D384" s="12">
        <f>+'DATOS GENERALES'!D384</f>
        <v>288</v>
      </c>
      <c r="E384" s="19">
        <f>+'DATOS GENERALES'!E384/'DATOS GENERALES'!T384</f>
        <v>1.3208697419223734</v>
      </c>
      <c r="F384" s="19">
        <f>+'DATOS GENERALES'!F384/'DATOS GENERALES'!T384</f>
        <v>1.1654135338345863</v>
      </c>
      <c r="G384" s="19">
        <f>+'DATOS GENERALES'!G384/'DATOS GENERALES'!T384</f>
        <v>0</v>
      </c>
      <c r="H384" s="19">
        <f>+'DATOS GENERALES'!H384/'DATOS GENERALES'!T384</f>
        <v>1.7130664499085551</v>
      </c>
      <c r="I384" s="19">
        <f>+'DATOS GENERALES'!I384/'DATOS GENERALES'!T384</f>
        <v>1.4011379800853485</v>
      </c>
      <c r="J384" s="19">
        <f>+'DATOS GENERALES'!J384/'DATOS GENERALES'!T384</f>
        <v>1</v>
      </c>
      <c r="K384" s="19">
        <f>+'DATOS GENERALES'!K384/'DATOS GENERALES'!T384</f>
        <v>0</v>
      </c>
      <c r="L384" s="19">
        <f>+'DATOS GENERALES'!L384/'DATOS GENERALES'!T384</f>
        <v>0</v>
      </c>
      <c r="M384" s="19">
        <f>+'DATOS GENERALES'!M384/'DATOS GENERALES'!T384</f>
        <v>0</v>
      </c>
      <c r="N384" s="19">
        <f>+'DATOS GENERALES'!N384/'DATOS GENERALES'!T384</f>
        <v>1.7338955496850232</v>
      </c>
      <c r="O384" s="19">
        <f>+'DATOS GENERALES'!O384/'DATOS GENERALES'!T384</f>
        <v>1.6837702364018154</v>
      </c>
      <c r="P384" s="19">
        <f>+'DATOS GENERALES'!P384/'DATOS GENERALES'!T384</f>
        <v>1.665057915057915</v>
      </c>
      <c r="Q384" s="19">
        <f>+'DATOS GENERALES'!Q384/'DATOS GENERALES'!T384</f>
        <v>1.2383153830522251</v>
      </c>
      <c r="R384" s="19">
        <f>+'DATOS GENERALES'!R384/'DATOS GENERALES'!T384</f>
        <v>0</v>
      </c>
      <c r="S384" s="19">
        <f>+'DATOS GENERALES'!S384/'DATOS GENERALES'!T384</f>
        <v>0</v>
      </c>
      <c r="T384" s="19" t="e">
        <f>+'DATOS GENERALES'!#REF!/'DATOS GENERALES'!T384</f>
        <v>#REF!</v>
      </c>
      <c r="U384" s="19" t="e">
        <f>+'DATOS GENERALES'!#REF!/'DATOS GENERALES'!T384</f>
        <v>#REF!</v>
      </c>
    </row>
    <row r="385" spans="1:21">
      <c r="A385" s="12">
        <f>+'DATOS GENERALES'!A385</f>
        <v>380</v>
      </c>
      <c r="B385" s="12" t="str">
        <f>+'DATOS GENERALES'!B385</f>
        <v>VENDA DE YESO DE 5 X 5 (GYPSONA)</v>
      </c>
      <c r="C385" s="12" t="str">
        <f>+'DATOS GENERALES'!C385</f>
        <v>UND</v>
      </c>
      <c r="D385" s="12">
        <f>+'DATOS GENERALES'!D385</f>
        <v>288</v>
      </c>
      <c r="E385" s="19">
        <f>+'DATOS GENERALES'!E385/'DATOS GENERALES'!T385</f>
        <v>1.3212108013937283</v>
      </c>
      <c r="F385" s="19">
        <f>+'DATOS GENERALES'!F385/'DATOS GENERALES'!T385</f>
        <v>1.1655052264808363</v>
      </c>
      <c r="G385" s="19">
        <f>+'DATOS GENERALES'!G385/'DATOS GENERALES'!T385</f>
        <v>0</v>
      </c>
      <c r="H385" s="19">
        <f>+'DATOS GENERALES'!H385/'DATOS GENERALES'!T385</f>
        <v>1.889808362369338</v>
      </c>
      <c r="I385" s="19">
        <f>+'DATOS GENERALES'!I385/'DATOS GENERALES'!T385</f>
        <v>1.4135452961672474</v>
      </c>
      <c r="J385" s="19">
        <f>+'DATOS GENERALES'!J385/'DATOS GENERALES'!T385</f>
        <v>1</v>
      </c>
      <c r="K385" s="19">
        <f>+'DATOS GENERALES'!K385/'DATOS GENERALES'!T385</f>
        <v>0</v>
      </c>
      <c r="L385" s="19">
        <f>+'DATOS GENERALES'!L385/'DATOS GENERALES'!T385</f>
        <v>0</v>
      </c>
      <c r="M385" s="19">
        <f>+'DATOS GENERALES'!M385/'DATOS GENERALES'!T385</f>
        <v>0</v>
      </c>
      <c r="N385" s="19">
        <f>+'DATOS GENERALES'!N385/'DATOS GENERALES'!T385</f>
        <v>1.7558797909407666</v>
      </c>
      <c r="O385" s="19">
        <f>+'DATOS GENERALES'!O385/'DATOS GENERALES'!T385</f>
        <v>1.6986425667828107</v>
      </c>
      <c r="P385" s="19">
        <f>+'DATOS GENERALES'!P385/'DATOS GENERALES'!T385</f>
        <v>1.6816202090592334</v>
      </c>
      <c r="Q385" s="19">
        <f>+'DATOS GENERALES'!Q385/'DATOS GENERALES'!T385</f>
        <v>1.2384581881533101</v>
      </c>
      <c r="R385" s="19">
        <f>+'DATOS GENERALES'!R385/'DATOS GENERALES'!T385</f>
        <v>0</v>
      </c>
      <c r="S385" s="19">
        <f>+'DATOS GENERALES'!S385/'DATOS GENERALES'!T385</f>
        <v>0</v>
      </c>
      <c r="T385" s="19" t="e">
        <f>+'DATOS GENERALES'!#REF!/'DATOS GENERALES'!T385</f>
        <v>#REF!</v>
      </c>
      <c r="U385" s="19" t="e">
        <f>+'DATOS GENERALES'!#REF!/'DATOS GENERALES'!T385</f>
        <v>#REF!</v>
      </c>
    </row>
    <row r="386" spans="1:21">
      <c r="A386" s="12">
        <f>+'DATOS GENERALES'!A386</f>
        <v>381</v>
      </c>
      <c r="B386" s="12" t="str">
        <f>+'DATOS GENERALES'!B386</f>
        <v>VENDA DE YESO DE 6 X 5 (GYPSONA)</v>
      </c>
      <c r="C386" s="12" t="str">
        <f>+'DATOS GENERALES'!C386</f>
        <v>UND</v>
      </c>
      <c r="D386" s="12">
        <f>+'DATOS GENERALES'!D386</f>
        <v>288</v>
      </c>
      <c r="E386" s="19">
        <f>+'DATOS GENERALES'!E386/'DATOS GENERALES'!T386</f>
        <v>1.3448894202032275</v>
      </c>
      <c r="F386" s="19">
        <f>+'DATOS GENERALES'!F386/'DATOS GENERALES'!T386</f>
        <v>1.186678123132098</v>
      </c>
      <c r="G386" s="19">
        <f>+'DATOS GENERALES'!G386/'DATOS GENERALES'!T386</f>
        <v>0</v>
      </c>
      <c r="H386" s="19">
        <f>+'DATOS GENERALES'!H386/'DATOS GENERALES'!T386</f>
        <v>1.8682755528989838</v>
      </c>
      <c r="I386" s="19">
        <f>+'DATOS GENERALES'!I386/'DATOS GENERALES'!T386</f>
        <v>1.4410863717872084</v>
      </c>
      <c r="J386" s="19">
        <f>+'DATOS GENERALES'!J386/'DATOS GENERALES'!T386</f>
        <v>1</v>
      </c>
      <c r="K386" s="19">
        <f>+'DATOS GENERALES'!K386/'DATOS GENERALES'!T386</f>
        <v>0</v>
      </c>
      <c r="L386" s="19">
        <f>+'DATOS GENERALES'!L386/'DATOS GENERALES'!T386</f>
        <v>0</v>
      </c>
      <c r="M386" s="19">
        <f>+'DATOS GENERALES'!M386/'DATOS GENERALES'!T386</f>
        <v>0</v>
      </c>
      <c r="N386" s="19">
        <f>+'DATOS GENERALES'!N386/'DATOS GENERALES'!T386</f>
        <v>1.786274656306037</v>
      </c>
      <c r="O386" s="19">
        <f>+'DATOS GENERALES'!O386/'DATOS GENERALES'!T386</f>
        <v>1.7318408796573022</v>
      </c>
      <c r="P386" s="19">
        <f>+'DATOS GENERALES'!P386/'DATOS GENERALES'!T386</f>
        <v>1.6794306634787806</v>
      </c>
      <c r="Q386" s="19">
        <f>+'DATOS GENERALES'!Q386/'DATOS GENERALES'!T386</f>
        <v>1.2608338314405259</v>
      </c>
      <c r="R386" s="19">
        <f>+'DATOS GENERALES'!R386/'DATOS GENERALES'!T386</f>
        <v>0</v>
      </c>
      <c r="S386" s="19">
        <f>+'DATOS GENERALES'!S386/'DATOS GENERALES'!T386</f>
        <v>0</v>
      </c>
      <c r="T386" s="19" t="e">
        <f>+'DATOS GENERALES'!#REF!/'DATOS GENERALES'!T386</f>
        <v>#REF!</v>
      </c>
      <c r="U386" s="19" t="e">
        <f>+'DATOS GENERALES'!#REF!/'DATOS GENERALES'!T386</f>
        <v>#REF!</v>
      </c>
    </row>
    <row r="387" spans="1:21">
      <c r="A387" s="12">
        <f>+'DATOS GENERALES'!A387</f>
        <v>382</v>
      </c>
      <c r="B387" s="12" t="str">
        <f>+'DATOS GENERALES'!B387</f>
        <v>VENDA ELASTICA DE 4 X 5</v>
      </c>
      <c r="C387" s="12" t="str">
        <f>+'DATOS GENERALES'!C387</f>
        <v>UND</v>
      </c>
      <c r="D387" s="12">
        <f>+'DATOS GENERALES'!D387</f>
        <v>1600</v>
      </c>
      <c r="E387" s="19">
        <f>+'DATOS GENERALES'!E387/'DATOS GENERALES'!T387</f>
        <v>1.3161764705882351</v>
      </c>
      <c r="F387" s="19">
        <f>+'DATOS GENERALES'!F387/'DATOS GENERALES'!T387</f>
        <v>0</v>
      </c>
      <c r="G387" s="19">
        <f>+'DATOS GENERALES'!G387/'DATOS GENERALES'!T387</f>
        <v>0</v>
      </c>
      <c r="H387" s="19">
        <f>+'DATOS GENERALES'!H387/'DATOS GENERALES'!T387</f>
        <v>1.0273109243697478</v>
      </c>
      <c r="I387" s="19">
        <f>+'DATOS GENERALES'!I387/'DATOS GENERALES'!T387</f>
        <v>0</v>
      </c>
      <c r="J387" s="19">
        <f>+'DATOS GENERALES'!J387/'DATOS GENERALES'!T387</f>
        <v>1</v>
      </c>
      <c r="K387" s="19">
        <f>+'DATOS GENERALES'!K387/'DATOS GENERALES'!T387</f>
        <v>0</v>
      </c>
      <c r="L387" s="19">
        <f>+'DATOS GENERALES'!L387/'DATOS GENERALES'!T387</f>
        <v>1.458613445378151</v>
      </c>
      <c r="M387" s="19">
        <f>+'DATOS GENERALES'!M387/'DATOS GENERALES'!T387</f>
        <v>1.8245798319327728</v>
      </c>
      <c r="N387" s="19">
        <f>+'DATOS GENERALES'!N387/'DATOS GENERALES'!T387</f>
        <v>1.1554621848739495</v>
      </c>
      <c r="O387" s="19">
        <f>+'DATOS GENERALES'!O387/'DATOS GENERALES'!T387</f>
        <v>1.964285714285714</v>
      </c>
      <c r="P387" s="19">
        <f>+'DATOS GENERALES'!P387/'DATOS GENERALES'!T387</f>
        <v>1.2237394957983192</v>
      </c>
      <c r="Q387" s="19">
        <f>+'DATOS GENERALES'!Q387/'DATOS GENERALES'!T387</f>
        <v>0</v>
      </c>
      <c r="R387" s="19">
        <f>+'DATOS GENERALES'!R387/'DATOS GENERALES'!T387</f>
        <v>0</v>
      </c>
      <c r="S387" s="19">
        <f>+'DATOS GENERALES'!S387/'DATOS GENERALES'!T387</f>
        <v>1.0346638655462184</v>
      </c>
      <c r="T387" s="19" t="e">
        <f>+'DATOS GENERALES'!#REF!/'DATOS GENERALES'!T387</f>
        <v>#REF!</v>
      </c>
      <c r="U387" s="19" t="e">
        <f>+'DATOS GENERALES'!#REF!/'DATOS GENERALES'!T387</f>
        <v>#REF!</v>
      </c>
    </row>
    <row r="388" spans="1:21">
      <c r="A388" s="12">
        <f>+'DATOS GENERALES'!A388</f>
        <v>383</v>
      </c>
      <c r="B388" s="12" t="str">
        <f>+'DATOS GENERALES'!B388</f>
        <v>VENDA ELASTICA DE 5 X 5</v>
      </c>
      <c r="C388" s="12" t="str">
        <f>+'DATOS GENERALES'!C388</f>
        <v>UND</v>
      </c>
      <c r="D388" s="12">
        <f>+'DATOS GENERALES'!D388</f>
        <v>1600</v>
      </c>
      <c r="E388" s="19">
        <f>+'DATOS GENERALES'!E388/'DATOS GENERALES'!T388</f>
        <v>1.3265306122448979</v>
      </c>
      <c r="F388" s="19">
        <f>+'DATOS GENERALES'!F388/'DATOS GENERALES'!T388</f>
        <v>0</v>
      </c>
      <c r="G388" s="19">
        <f>+'DATOS GENERALES'!G388/'DATOS GENERALES'!T388</f>
        <v>0</v>
      </c>
      <c r="H388" s="19">
        <f>+'DATOS GENERALES'!H388/'DATOS GENERALES'!T388</f>
        <v>1.0629251700680271</v>
      </c>
      <c r="I388" s="19">
        <f>+'DATOS GENERALES'!I388/'DATOS GENERALES'!T388</f>
        <v>0</v>
      </c>
      <c r="J388" s="19">
        <f>+'DATOS GENERALES'!J388/'DATOS GENERALES'!T388</f>
        <v>1</v>
      </c>
      <c r="K388" s="19">
        <f>+'DATOS GENERALES'!K388/'DATOS GENERALES'!T388</f>
        <v>0</v>
      </c>
      <c r="L388" s="19">
        <f>+'DATOS GENERALES'!L388/'DATOS GENERALES'!T388</f>
        <v>1.4196428571428572</v>
      </c>
      <c r="M388" s="19">
        <f>+'DATOS GENERALES'!M388/'DATOS GENERALES'!T388</f>
        <v>1.8579931972789117</v>
      </c>
      <c r="N388" s="19">
        <f>+'DATOS GENERALES'!N388/'DATOS GENERALES'!T388</f>
        <v>1.1692176870748299</v>
      </c>
      <c r="O388" s="19">
        <f>+'DATOS GENERALES'!O388/'DATOS GENERALES'!T388</f>
        <v>1.9108560090702946</v>
      </c>
      <c r="P388" s="19">
        <f>+'DATOS GENERALES'!P388/'DATOS GENERALES'!T388</f>
        <v>1.2389455782312926</v>
      </c>
      <c r="Q388" s="19">
        <f>+'DATOS GENERALES'!Q388/'DATOS GENERALES'!T388</f>
        <v>0</v>
      </c>
      <c r="R388" s="19">
        <f>+'DATOS GENERALES'!R388/'DATOS GENERALES'!T388</f>
        <v>0</v>
      </c>
      <c r="S388" s="19">
        <f>+'DATOS GENERALES'!S388/'DATOS GENERALES'!T388</f>
        <v>1.0416666666666667</v>
      </c>
      <c r="T388" s="19" t="e">
        <f>+'DATOS GENERALES'!#REF!/'DATOS GENERALES'!T388</f>
        <v>#REF!</v>
      </c>
      <c r="U388" s="19" t="e">
        <f>+'DATOS GENERALES'!#REF!/'DATOS GENERALES'!T388</f>
        <v>#REF!</v>
      </c>
    </row>
    <row r="389" spans="1:21">
      <c r="A389" s="12">
        <f>+'DATOS GENERALES'!A389</f>
        <v>384</v>
      </c>
      <c r="B389" s="12" t="str">
        <f>+'DATOS GENERALES'!B389</f>
        <v>VENDA ELASTICA DE 6 X 5</v>
      </c>
      <c r="C389" s="12" t="str">
        <f>+'DATOS GENERALES'!C389</f>
        <v>UND</v>
      </c>
      <c r="D389" s="12">
        <f>+'DATOS GENERALES'!D389</f>
        <v>1600</v>
      </c>
      <c r="E389" s="19">
        <f>+'DATOS GENERALES'!E389/'DATOS GENERALES'!T389</f>
        <v>1.3278204540243062</v>
      </c>
      <c r="F389" s="19">
        <f>+'DATOS GENERALES'!F389/'DATOS GENERALES'!T389</f>
        <v>0</v>
      </c>
      <c r="G389" s="19">
        <f>+'DATOS GENERALES'!G389/'DATOS GENERALES'!T389</f>
        <v>0</v>
      </c>
      <c r="H389" s="19">
        <f>+'DATOS GENERALES'!H389/'DATOS GENERALES'!T389</f>
        <v>1.0583868378812198</v>
      </c>
      <c r="I389" s="19">
        <f>+'DATOS GENERALES'!I389/'DATOS GENERALES'!T389</f>
        <v>0</v>
      </c>
      <c r="J389" s="19">
        <f>+'DATOS GENERALES'!J389/'DATOS GENERALES'!T389</f>
        <v>1</v>
      </c>
      <c r="K389" s="19">
        <f>+'DATOS GENERALES'!K389/'DATOS GENERALES'!T389</f>
        <v>0</v>
      </c>
      <c r="L389" s="19">
        <f>+'DATOS GENERALES'!L389/'DATOS GENERALES'!T389</f>
        <v>1.5115512497133683</v>
      </c>
      <c r="M389" s="19">
        <f>+'DATOS GENERALES'!M389/'DATOS GENERALES'!T389</f>
        <v>2.0250515936711762</v>
      </c>
      <c r="N389" s="19">
        <f>+'DATOS GENERALES'!N389/'DATOS GENERALES'!T389</f>
        <v>1.1830715432240311</v>
      </c>
      <c r="O389" s="19">
        <f>+'DATOS GENERALES'!O389/'DATOS GENERALES'!T389</f>
        <v>1.8795263892073679</v>
      </c>
      <c r="P389" s="19">
        <f>+'DATOS GENERALES'!P389/'DATOS GENERALES'!T389</f>
        <v>1.2525796835588165</v>
      </c>
      <c r="Q389" s="19">
        <f>+'DATOS GENERALES'!Q389/'DATOS GENERALES'!T389</f>
        <v>0</v>
      </c>
      <c r="R389" s="19">
        <f>+'DATOS GENERALES'!R389/'DATOS GENERALES'!T389</f>
        <v>0</v>
      </c>
      <c r="S389" s="19">
        <f>+'DATOS GENERALES'!S389/'DATOS GENERALES'!T389</f>
        <v>1.031873423526714</v>
      </c>
      <c r="T389" s="19" t="e">
        <f>+'DATOS GENERALES'!#REF!/'DATOS GENERALES'!T389</f>
        <v>#REF!</v>
      </c>
      <c r="U389" s="19" t="e">
        <f>+'DATOS GENERALES'!#REF!/'DATOS GENERALES'!T389</f>
        <v>#REF!</v>
      </c>
    </row>
    <row r="390" spans="1:21">
      <c r="A390" s="12">
        <f>+'DATOS GENERALES'!A390</f>
        <v>385</v>
      </c>
      <c r="B390" s="12" t="str">
        <f>+'DATOS GENERALES'!B390</f>
        <v>VICRIL 1 CT1 HR37S HRG38 90CC</v>
      </c>
      <c r="C390" s="12" t="str">
        <f>+'DATOS GENERALES'!C390</f>
        <v>UND</v>
      </c>
      <c r="D390" s="12">
        <f>+'DATOS GENERALES'!D390</f>
        <v>288</v>
      </c>
      <c r="E390" s="19">
        <f>+'DATOS GENERALES'!E390/'DATOS GENERALES'!T390</f>
        <v>1</v>
      </c>
      <c r="F390" s="19">
        <f>+'DATOS GENERALES'!F390/'DATOS GENERALES'!T390</f>
        <v>1.8900727211229493</v>
      </c>
      <c r="G390" s="19">
        <f>+'DATOS GENERALES'!G390/'DATOS GENERALES'!T390</f>
        <v>0</v>
      </c>
      <c r="H390" s="19">
        <f>+'DATOS GENERALES'!H390/'DATOS GENERALES'!T390</f>
        <v>2.0426179604261798</v>
      </c>
      <c r="I390" s="19">
        <f>+'DATOS GENERALES'!I390/'DATOS GENERALES'!T390</f>
        <v>1.9100287502113986</v>
      </c>
      <c r="J390" s="19">
        <f>+'DATOS GENERALES'!J390/'DATOS GENERALES'!T390</f>
        <v>2.0132724505327246</v>
      </c>
      <c r="K390" s="19">
        <f>+'DATOS GENERALES'!K390/'DATOS GENERALES'!T390</f>
        <v>0</v>
      </c>
      <c r="L390" s="19">
        <f>+'DATOS GENERALES'!L390/'DATOS GENERALES'!T390</f>
        <v>0</v>
      </c>
      <c r="M390" s="19">
        <f>+'DATOS GENERALES'!M390/'DATOS GENERALES'!T390</f>
        <v>0</v>
      </c>
      <c r="N390" s="19">
        <f>+'DATOS GENERALES'!N390/'DATOS GENERALES'!T390</f>
        <v>1.39117199391172</v>
      </c>
      <c r="O390" s="19">
        <f>+'DATOS GENERALES'!O390/'DATOS GENERALES'!T390</f>
        <v>1.9357348215795704</v>
      </c>
      <c r="P390" s="19">
        <f>+'DATOS GENERALES'!P390/'DATOS GENERALES'!T390</f>
        <v>0</v>
      </c>
      <c r="Q390" s="19">
        <f>+'DATOS GENERALES'!Q390/'DATOS GENERALES'!T390</f>
        <v>0</v>
      </c>
      <c r="R390" s="19">
        <f>+'DATOS GENERALES'!R390/'DATOS GENERALES'!T390</f>
        <v>0</v>
      </c>
      <c r="S390" s="19">
        <f>+'DATOS GENERALES'!S390/'DATOS GENERALES'!T390</f>
        <v>0</v>
      </c>
      <c r="T390" s="19" t="e">
        <f>+'DATOS GENERALES'!#REF!/'DATOS GENERALES'!T390</f>
        <v>#REF!</v>
      </c>
      <c r="U390" s="19" t="e">
        <f>+'DATOS GENERALES'!#REF!/'DATOS GENERALES'!T390</f>
        <v>#REF!</v>
      </c>
    </row>
    <row r="391" spans="1:21">
      <c r="A391" s="12">
        <f>+'DATOS GENERALES'!A391</f>
        <v>386</v>
      </c>
      <c r="B391" s="12" t="str">
        <f>+'DATOS GENERALES'!B391</f>
        <v>VICRIL 2/0 SH (SAFIL HR26) H 90CC</v>
      </c>
      <c r="C391" s="12" t="str">
        <f>+'DATOS GENERALES'!C391</f>
        <v>UND</v>
      </c>
      <c r="D391" s="12">
        <f>+'DATOS GENERALES'!D391</f>
        <v>96</v>
      </c>
      <c r="E391" s="19">
        <f>+'DATOS GENERALES'!E391/'DATOS GENERALES'!T391</f>
        <v>1</v>
      </c>
      <c r="F391" s="19">
        <f>+'DATOS GENERALES'!F391/'DATOS GENERALES'!T391</f>
        <v>1.8610584382003104</v>
      </c>
      <c r="G391" s="19">
        <f>+'DATOS GENERALES'!G391/'DATOS GENERALES'!T391</f>
        <v>0</v>
      </c>
      <c r="H391" s="19">
        <f>+'DATOS GENERALES'!H391/'DATOS GENERALES'!T391</f>
        <v>2.0112049646612653</v>
      </c>
      <c r="I391" s="19">
        <f>+'DATOS GENERALES'!I391/'DATOS GENERALES'!T391</f>
        <v>1.8807102223754526</v>
      </c>
      <c r="J391" s="19">
        <f>+'DATOS GENERALES'!J391/'DATOS GENERALES'!T391</f>
        <v>2.0521427340113774</v>
      </c>
      <c r="K391" s="19">
        <f>+'DATOS GENERALES'!K391/'DATOS GENERALES'!T391</f>
        <v>0</v>
      </c>
      <c r="L391" s="19">
        <f>+'DATOS GENERALES'!L391/'DATOS GENERALES'!T391</f>
        <v>0</v>
      </c>
      <c r="M391" s="19">
        <f>+'DATOS GENERALES'!M391/'DATOS GENERALES'!T391</f>
        <v>0</v>
      </c>
      <c r="N391" s="19">
        <f>+'DATOS GENERALES'!N391/'DATOS GENERALES'!T391</f>
        <v>1.387864161351491</v>
      </c>
      <c r="O391" s="19">
        <f>+'DATOS GENERALES'!O391/'DATOS GENERALES'!T391</f>
        <v>2.3392518531287707</v>
      </c>
      <c r="P391" s="19">
        <f>+'DATOS GENERALES'!P391/'DATOS GENERALES'!T391</f>
        <v>0</v>
      </c>
      <c r="Q391" s="19">
        <f>+'DATOS GENERALES'!Q391/'DATOS GENERALES'!T391</f>
        <v>0</v>
      </c>
      <c r="R391" s="19">
        <f>+'DATOS GENERALES'!R391/'DATOS GENERALES'!T391</f>
        <v>0</v>
      </c>
      <c r="S391" s="19">
        <f>+'DATOS GENERALES'!S391/'DATOS GENERALES'!T391</f>
        <v>0</v>
      </c>
      <c r="T391" s="19" t="e">
        <f>+'DATOS GENERALES'!#REF!/'DATOS GENERALES'!T391</f>
        <v>#REF!</v>
      </c>
      <c r="U391" s="19" t="e">
        <f>+'DATOS GENERALES'!#REF!/'DATOS GENERALES'!T391</f>
        <v>#REF!</v>
      </c>
    </row>
    <row r="392" spans="1:21">
      <c r="A392" s="12">
        <f>+'DATOS GENERALES'!A392</f>
        <v>387</v>
      </c>
      <c r="B392" s="12" t="str">
        <f>+'DATOS GENERALES'!B392</f>
        <v>VICRIL 3/0 SH1 HR20 90</v>
      </c>
      <c r="C392" s="12" t="str">
        <f>+'DATOS GENERALES'!C392</f>
        <v>UND</v>
      </c>
      <c r="D392" s="12">
        <f>+'DATOS GENERALES'!D392</f>
        <v>288</v>
      </c>
      <c r="E392" s="19">
        <f>+'DATOS GENERALES'!E392/'DATOS GENERALES'!T392</f>
        <v>1</v>
      </c>
      <c r="F392" s="19">
        <f>+'DATOS GENERALES'!F392/'DATOS GENERALES'!T392</f>
        <v>2.3680631717481906</v>
      </c>
      <c r="G392" s="19">
        <f>+'DATOS GENERALES'!G392/'DATOS GENERALES'!T392</f>
        <v>0</v>
      </c>
      <c r="H392" s="19">
        <f>+'DATOS GENERALES'!H392/'DATOS GENERALES'!T392</f>
        <v>1.2752796665935513</v>
      </c>
      <c r="I392" s="19">
        <f>+'DATOS GENERALES'!I392/'DATOS GENERALES'!T392</f>
        <v>2.3930686554068874</v>
      </c>
      <c r="J392" s="19">
        <f>+'DATOS GENERALES'!J392/'DATOS GENERALES'!T392</f>
        <v>2.6112042114498797</v>
      </c>
      <c r="K392" s="19">
        <f>+'DATOS GENERALES'!K392/'DATOS GENERALES'!T392</f>
        <v>0</v>
      </c>
      <c r="L392" s="19">
        <f>+'DATOS GENERALES'!L392/'DATOS GENERALES'!T392</f>
        <v>0</v>
      </c>
      <c r="M392" s="19">
        <f>+'DATOS GENERALES'!M392/'DATOS GENERALES'!T392</f>
        <v>0</v>
      </c>
      <c r="N392" s="19">
        <f>+'DATOS GENERALES'!N392/'DATOS GENERALES'!T392</f>
        <v>1.6725159026102216</v>
      </c>
      <c r="O392" s="19">
        <f>+'DATOS GENERALES'!O392/'DATOS GENERALES'!T392</f>
        <v>2.6885281860057031</v>
      </c>
      <c r="P392" s="19">
        <f>+'DATOS GENERALES'!P392/'DATOS GENERALES'!T392</f>
        <v>0</v>
      </c>
      <c r="Q392" s="19">
        <f>+'DATOS GENERALES'!Q392/'DATOS GENERALES'!T392</f>
        <v>0</v>
      </c>
      <c r="R392" s="19">
        <f>+'DATOS GENERALES'!R392/'DATOS GENERALES'!T392</f>
        <v>0</v>
      </c>
      <c r="S392" s="19">
        <f>+'DATOS GENERALES'!S392/'DATOS GENERALES'!T392</f>
        <v>0</v>
      </c>
      <c r="T392" s="19" t="e">
        <f>+'DATOS GENERALES'!#REF!/'DATOS GENERALES'!T392</f>
        <v>#REF!</v>
      </c>
      <c r="U392" s="19" t="e">
        <f>+'DATOS GENERALES'!#REF!/'DATOS GENERALES'!T392</f>
        <v>#REF!</v>
      </c>
    </row>
    <row r="393" spans="1:21">
      <c r="A393" s="12">
        <f>+'DATOS GENERALES'!A393</f>
        <v>388</v>
      </c>
      <c r="B393" s="12" t="str">
        <f>+'DATOS GENERALES'!B393</f>
        <v>VICRIL 5/0 HR 17 RB1 90</v>
      </c>
      <c r="C393" s="12" t="str">
        <f>+'DATOS GENERALES'!C393</f>
        <v>UND</v>
      </c>
      <c r="D393" s="12">
        <f>+'DATOS GENERALES'!D393</f>
        <v>48</v>
      </c>
      <c r="E393" s="19">
        <f>+'DATOS GENERALES'!E393/'DATOS GENERALES'!T393</f>
        <v>1</v>
      </c>
      <c r="F393" s="19">
        <f>+'DATOS GENERALES'!F393/'DATOS GENERALES'!T393</f>
        <v>1.7386118933244989</v>
      </c>
      <c r="G393" s="19">
        <f>+'DATOS GENERALES'!G393/'DATOS GENERALES'!T393</f>
        <v>0</v>
      </c>
      <c r="H393" s="19">
        <f>+'DATOS GENERALES'!H393/'DATOS GENERALES'!T393</f>
        <v>2.0293191982772902</v>
      </c>
      <c r="I393" s="19">
        <f>+'DATOS GENERALES'!I393/'DATOS GENERALES'!T393</f>
        <v>1.8974656286234886</v>
      </c>
      <c r="J393" s="19">
        <f>+'DATOS GENERALES'!J393/'DATOS GENERALES'!T393</f>
        <v>1.9719198277290046</v>
      </c>
      <c r="K393" s="19">
        <f>+'DATOS GENERALES'!K393/'DATOS GENERALES'!T393</f>
        <v>0</v>
      </c>
      <c r="L393" s="19">
        <f>+'DATOS GENERALES'!L393/'DATOS GENERALES'!T393</f>
        <v>0</v>
      </c>
      <c r="M393" s="19">
        <f>+'DATOS GENERALES'!M393/'DATOS GENERALES'!T393</f>
        <v>0</v>
      </c>
      <c r="N393" s="19">
        <f>+'DATOS GENERALES'!N393/'DATOS GENERALES'!T393</f>
        <v>1.421567003478549</v>
      </c>
      <c r="O393" s="19">
        <f>+'DATOS GENERALES'!O393/'DATOS GENERALES'!T393</f>
        <v>2.1368229252940201</v>
      </c>
      <c r="P393" s="19">
        <f>+'DATOS GENERALES'!P393/'DATOS GENERALES'!T393</f>
        <v>0</v>
      </c>
      <c r="Q393" s="19">
        <f>+'DATOS GENERALES'!Q393/'DATOS GENERALES'!T393</f>
        <v>0</v>
      </c>
      <c r="R393" s="19">
        <f>+'DATOS GENERALES'!R393/'DATOS GENERALES'!T393</f>
        <v>0</v>
      </c>
      <c r="S393" s="19">
        <f>+'DATOS GENERALES'!S393/'DATOS GENERALES'!T393</f>
        <v>0</v>
      </c>
      <c r="T393" s="19" t="e">
        <f>+'DATOS GENERALES'!#REF!/'DATOS GENERALES'!T393</f>
        <v>#REF!</v>
      </c>
      <c r="U393" s="19" t="e">
        <f>+'DATOS GENERALES'!#REF!/'DATOS GENERALES'!T393</f>
        <v>#REF!</v>
      </c>
    </row>
    <row r="394" spans="1:21">
      <c r="A394" s="12">
        <f>+'DATOS GENERALES'!A394</f>
        <v>389</v>
      </c>
      <c r="B394" s="12" t="str">
        <f>+'DATOS GENERALES'!B394</f>
        <v>VICRYL 0 CT1 HR37= HRG38 90</v>
      </c>
      <c r="C394" s="12" t="str">
        <f>+'DATOS GENERALES'!C394</f>
        <v>UND</v>
      </c>
      <c r="D394" s="12">
        <f>+'DATOS GENERALES'!D394</f>
        <v>240</v>
      </c>
      <c r="E394" s="19">
        <f>+'DATOS GENERALES'!E394/'DATOS GENERALES'!T394</f>
        <v>1</v>
      </c>
      <c r="F394" s="19">
        <f>+'DATOS GENERALES'!F394/'DATOS GENERALES'!T394</f>
        <v>1.851250621169455</v>
      </c>
      <c r="G394" s="19">
        <f>+'DATOS GENERALES'!G394/'DATOS GENERALES'!T394</f>
        <v>0</v>
      </c>
      <c r="H394" s="19">
        <f>+'DATOS GENERALES'!H394/'DATOS GENERALES'!T394</f>
        <v>2.0006625807520293</v>
      </c>
      <c r="I394" s="19">
        <f>+'DATOS GENERALES'!I394/'DATOS GENERALES'!T394</f>
        <v>1.8707967533543151</v>
      </c>
      <c r="J394" s="19">
        <f>+'DATOS GENERALES'!J394/'DATOS GENERALES'!T394</f>
        <v>1.9719198277290046</v>
      </c>
      <c r="K394" s="19">
        <f>+'DATOS GENERALES'!K394/'DATOS GENERALES'!T394</f>
        <v>0</v>
      </c>
      <c r="L394" s="19">
        <f>+'DATOS GENERALES'!L394/'DATOS GENERALES'!T394</f>
        <v>0</v>
      </c>
      <c r="M394" s="19">
        <f>+'DATOS GENERALES'!M394/'DATOS GENERALES'!T394</f>
        <v>0</v>
      </c>
      <c r="N394" s="19">
        <f>+'DATOS GENERALES'!N394/'DATOS GENERALES'!T394</f>
        <v>1.2693390756998508</v>
      </c>
      <c r="O394" s="19">
        <f>+'DATOS GENERALES'!O394/'DATOS GENERALES'!T394</f>
        <v>2.3266523107503727</v>
      </c>
      <c r="P394" s="19">
        <f>+'DATOS GENERALES'!P394/'DATOS GENERALES'!T394</f>
        <v>0</v>
      </c>
      <c r="Q394" s="19">
        <f>+'DATOS GENERALES'!Q394/'DATOS GENERALES'!T394</f>
        <v>0</v>
      </c>
      <c r="R394" s="19">
        <f>+'DATOS GENERALES'!R394/'DATOS GENERALES'!T394</f>
        <v>0</v>
      </c>
      <c r="S394" s="19">
        <f>+'DATOS GENERALES'!S394/'DATOS GENERALES'!T394</f>
        <v>0</v>
      </c>
      <c r="T394" s="19" t="e">
        <f>+'DATOS GENERALES'!#REF!/'DATOS GENERALES'!T394</f>
        <v>#REF!</v>
      </c>
      <c r="U394" s="19" t="e">
        <f>+'DATOS GENERALES'!#REF!/'DATOS GENERALES'!T394</f>
        <v>#REF!</v>
      </c>
    </row>
    <row r="395" spans="1:21">
      <c r="A395" s="12">
        <f>+'DATOS GENERALES'!A395</f>
        <v>390</v>
      </c>
      <c r="B395" s="12" t="str">
        <f>+'DATOS GENERALES'!B395</f>
        <v>VICRYL 2/0 CT1 HR37S 90</v>
      </c>
      <c r="C395" s="12" t="str">
        <f>+'DATOS GENERALES'!C395</f>
        <v>UND</v>
      </c>
      <c r="D395" s="12">
        <f>+'DATOS GENERALES'!D395</f>
        <v>240</v>
      </c>
      <c r="E395" s="19">
        <f>+'DATOS GENERALES'!E395/'DATOS GENERALES'!T395</f>
        <v>1</v>
      </c>
      <c r="F395" s="19">
        <f>+'DATOS GENERALES'!F395/'DATOS GENERALES'!T395</f>
        <v>2.0547894833609117</v>
      </c>
      <c r="G395" s="19">
        <f>+'DATOS GENERALES'!G395/'DATOS GENERALES'!T395</f>
        <v>0</v>
      </c>
      <c r="H395" s="19">
        <f>+'DATOS GENERALES'!H395/'DATOS GENERALES'!T395</f>
        <v>2.2206287920573633</v>
      </c>
      <c r="I395" s="19">
        <f>+'DATOS GENERALES'!I395/'DATOS GENERALES'!T395</f>
        <v>2.0764846479132193</v>
      </c>
      <c r="J395" s="19">
        <f>+'DATOS GENERALES'!J395/'DATOS GENERALES'!T395</f>
        <v>2.1887258687258688</v>
      </c>
      <c r="K395" s="19">
        <f>+'DATOS GENERALES'!K395/'DATOS GENERALES'!T395</f>
        <v>0</v>
      </c>
      <c r="L395" s="19">
        <f>+'DATOS GENERALES'!L395/'DATOS GENERALES'!T395</f>
        <v>0</v>
      </c>
      <c r="M395" s="19">
        <f>+'DATOS GENERALES'!M395/'DATOS GENERALES'!T395</f>
        <v>0</v>
      </c>
      <c r="N395" s="19">
        <f>+'DATOS GENERALES'!N395/'DATOS GENERALES'!T395</f>
        <v>1.5467916896488325</v>
      </c>
      <c r="O395" s="19">
        <f>+'DATOS GENERALES'!O395/'DATOS GENERALES'!T395</f>
        <v>2.5034013605442178</v>
      </c>
      <c r="P395" s="19">
        <f>+'DATOS GENERALES'!P395/'DATOS GENERALES'!T395</f>
        <v>0</v>
      </c>
      <c r="Q395" s="19">
        <f>+'DATOS GENERALES'!Q395/'DATOS GENERALES'!T395</f>
        <v>0</v>
      </c>
      <c r="R395" s="19">
        <f>+'DATOS GENERALES'!R395/'DATOS GENERALES'!T395</f>
        <v>0</v>
      </c>
      <c r="S395" s="19">
        <f>+'DATOS GENERALES'!S395/'DATOS GENERALES'!T395</f>
        <v>0</v>
      </c>
      <c r="T395" s="19" t="e">
        <f>+'DATOS GENERALES'!#REF!/'DATOS GENERALES'!T395</f>
        <v>#REF!</v>
      </c>
      <c r="U395" s="19" t="e">
        <f>+'DATOS GENERALES'!#REF!/'DATOS GENERALES'!T395</f>
        <v>#REF!</v>
      </c>
    </row>
    <row r="396" spans="1:21">
      <c r="A396" s="12">
        <f>+'DATOS GENERALES'!A396</f>
        <v>391</v>
      </c>
      <c r="B396" s="12" t="str">
        <f>+'DATOS GENERALES'!B396</f>
        <v>VICRYL 4/0 SC20</v>
      </c>
      <c r="C396" s="12" t="str">
        <f>+'DATOS GENERALES'!C396</f>
        <v>UND</v>
      </c>
      <c r="D396" s="12">
        <f>+'DATOS GENERALES'!D396</f>
        <v>48</v>
      </c>
      <c r="E396" s="19">
        <f>+'DATOS GENERALES'!E396/'DATOS GENERALES'!T396</f>
        <v>1.3507051943584452</v>
      </c>
      <c r="F396" s="19">
        <f>+'DATOS GENERALES'!F396/'DATOS GENERALES'!T396</f>
        <v>1.6687306501547987</v>
      </c>
      <c r="G396" s="19">
        <f>+'DATOS GENERALES'!G396/'DATOS GENERALES'!T396</f>
        <v>0</v>
      </c>
      <c r="H396" s="19">
        <f>+'DATOS GENERALES'!H396/'DATOS GENERALES'!T396</f>
        <v>1</v>
      </c>
      <c r="I396" s="19">
        <f>+'DATOS GENERALES'!I396/'DATOS GENERALES'!T396</f>
        <v>1.6862745098039216</v>
      </c>
      <c r="J396" s="19">
        <f>+'DATOS GENERALES'!J396/'DATOS GENERALES'!T396</f>
        <v>1.7774750601995186</v>
      </c>
      <c r="K396" s="19">
        <f>+'DATOS GENERALES'!K396/'DATOS GENERALES'!T396</f>
        <v>0</v>
      </c>
      <c r="L396" s="19">
        <f>+'DATOS GENERALES'!L396/'DATOS GENERALES'!T396</f>
        <v>0</v>
      </c>
      <c r="M396" s="19">
        <f>+'DATOS GENERALES'!M396/'DATOS GENERALES'!T396</f>
        <v>0</v>
      </c>
      <c r="N396" s="19">
        <f>+'DATOS GENERALES'!N396/'DATOS GENERALES'!T396</f>
        <v>1.1568627450980393</v>
      </c>
      <c r="O396" s="19">
        <f>+'DATOS GENERALES'!O396/'DATOS GENERALES'!T396</f>
        <v>1.8135534915720675</v>
      </c>
      <c r="P396" s="19">
        <f>+'DATOS GENERALES'!P396/'DATOS GENERALES'!T396</f>
        <v>0</v>
      </c>
      <c r="Q396" s="19">
        <f>+'DATOS GENERALES'!Q396/'DATOS GENERALES'!T396</f>
        <v>0</v>
      </c>
      <c r="R396" s="19">
        <f>+'DATOS GENERALES'!R396/'DATOS GENERALES'!T396</f>
        <v>0</v>
      </c>
      <c r="S396" s="19">
        <f>+'DATOS GENERALES'!S396/'DATOS GENERALES'!T396</f>
        <v>0</v>
      </c>
      <c r="T396" s="19" t="e">
        <f>+'DATOS GENERALES'!#REF!/'DATOS GENERALES'!T396</f>
        <v>#REF!</v>
      </c>
      <c r="U396" s="19" t="e">
        <f>+'DATOS GENERALES'!#REF!/'DATOS GENERALES'!T396</f>
        <v>#REF!</v>
      </c>
    </row>
    <row r="397" spans="1:21">
      <c r="A397" s="12">
        <f>+'DATOS GENERALES'!A397</f>
        <v>392</v>
      </c>
      <c r="B397" s="12" t="str">
        <f>+'DATOS GENERALES'!B397</f>
        <v>VICRYL 4-0 RB1  HR17 90</v>
      </c>
      <c r="C397" s="12" t="str">
        <f>+'DATOS GENERALES'!C397</f>
        <v>UND</v>
      </c>
      <c r="D397" s="12">
        <f>+'DATOS GENERALES'!D397</f>
        <v>96</v>
      </c>
      <c r="E397" s="19">
        <f>+'DATOS GENERALES'!E397/'DATOS GENERALES'!T397</f>
        <v>1.0159120497613192</v>
      </c>
      <c r="F397" s="19">
        <f>+'DATOS GENERALES'!F397/'DATOS GENERALES'!T397</f>
        <v>1.5182988572255172</v>
      </c>
      <c r="G397" s="19">
        <f>+'DATOS GENERALES'!G397/'DATOS GENERALES'!T397</f>
        <v>0</v>
      </c>
      <c r="H397" s="19">
        <f>+'DATOS GENERALES'!H397/'DATOS GENERALES'!T397</f>
        <v>1.7721683784174744</v>
      </c>
      <c r="I397" s="19">
        <f>+'DATOS GENERALES'!I397/'DATOS GENERALES'!T397</f>
        <v>1.6570230001446551</v>
      </c>
      <c r="J397" s="19">
        <f>+'DATOS GENERALES'!J397/'DATOS GENERALES'!T397</f>
        <v>1.7466685953999712</v>
      </c>
      <c r="K397" s="19">
        <f>+'DATOS GENERALES'!K397/'DATOS GENERALES'!T397</f>
        <v>0</v>
      </c>
      <c r="L397" s="19">
        <f>+'DATOS GENERALES'!L397/'DATOS GENERALES'!T397</f>
        <v>0</v>
      </c>
      <c r="M397" s="19">
        <f>+'DATOS GENERALES'!M397/'DATOS GENERALES'!T397</f>
        <v>0</v>
      </c>
      <c r="N397" s="19">
        <f>+'DATOS GENERALES'!N397/'DATOS GENERALES'!T397</f>
        <v>1</v>
      </c>
      <c r="O397" s="19">
        <f>+'DATOS GENERALES'!O397/'DATOS GENERALES'!T397</f>
        <v>1.866049472009258</v>
      </c>
      <c r="P397" s="19">
        <f>+'DATOS GENERALES'!P397/'DATOS GENERALES'!T397</f>
        <v>0</v>
      </c>
      <c r="Q397" s="19">
        <f>+'DATOS GENERALES'!Q397/'DATOS GENERALES'!T397</f>
        <v>0</v>
      </c>
      <c r="R397" s="19">
        <f>+'DATOS GENERALES'!R397/'DATOS GENERALES'!T397</f>
        <v>0</v>
      </c>
      <c r="S397" s="19">
        <f>+'DATOS GENERALES'!S397/'DATOS GENERALES'!T397</f>
        <v>0</v>
      </c>
      <c r="T397" s="19" t="e">
        <f>+'DATOS GENERALES'!#REF!/'DATOS GENERALES'!T397</f>
        <v>#REF!</v>
      </c>
      <c r="U397" s="19" t="e">
        <f>+'DATOS GENERALES'!#REF!/'DATOS GENERALES'!T397</f>
        <v>#REF!</v>
      </c>
    </row>
    <row r="398" spans="1:21">
      <c r="A398" s="12">
        <f>+'DATOS GENERALES'!A398</f>
        <v>393</v>
      </c>
      <c r="B398" s="12" t="str">
        <f>+'DATOS GENERALES'!B398</f>
        <v>VICRYL 5/0 HR 17 RB1 90</v>
      </c>
      <c r="C398" s="12" t="str">
        <f>+'DATOS GENERALES'!C398</f>
        <v>UND</v>
      </c>
      <c r="D398" s="12">
        <f>+'DATOS GENERALES'!D398</f>
        <v>48</v>
      </c>
      <c r="E398" s="19">
        <f>+'DATOS GENERALES'!E398/'DATOS GENERALES'!T398</f>
        <v>1</v>
      </c>
      <c r="F398" s="19">
        <f>+'DATOS GENERALES'!F398/'DATOS GENERALES'!T398</f>
        <v>1.7386118933244989</v>
      </c>
      <c r="G398" s="19">
        <f>+'DATOS GENERALES'!G398/'DATOS GENERALES'!T398</f>
        <v>0</v>
      </c>
      <c r="H398" s="19">
        <f>+'DATOS GENERALES'!H398/'DATOS GENERALES'!T398</f>
        <v>2.0293191982772902</v>
      </c>
      <c r="I398" s="19">
        <f>+'DATOS GENERALES'!I398/'DATOS GENERALES'!T398</f>
        <v>1.8974656286234886</v>
      </c>
      <c r="J398" s="19">
        <f>+'DATOS GENERALES'!J398/'DATOS GENERALES'!T398</f>
        <v>2.0001192645353654</v>
      </c>
      <c r="K398" s="19">
        <f>+'DATOS GENERALES'!K398/'DATOS GENERALES'!T398</f>
        <v>0</v>
      </c>
      <c r="L398" s="19">
        <f>+'DATOS GENERALES'!L398/'DATOS GENERALES'!T398</f>
        <v>0</v>
      </c>
      <c r="M398" s="19">
        <f>+'DATOS GENERALES'!M398/'DATOS GENERALES'!T398</f>
        <v>0</v>
      </c>
      <c r="N398" s="19">
        <f>+'DATOS GENERALES'!N398/'DATOS GENERALES'!T398</f>
        <v>1.3935729667053172</v>
      </c>
      <c r="O398" s="19">
        <f>+'DATOS GENERALES'!O398/'DATOS GENERALES'!T398</f>
        <v>2.165313897631274</v>
      </c>
      <c r="P398" s="19">
        <f>+'DATOS GENERALES'!P398/'DATOS GENERALES'!T398</f>
        <v>0</v>
      </c>
      <c r="Q398" s="19">
        <f>+'DATOS GENERALES'!Q398/'DATOS GENERALES'!T398</f>
        <v>0</v>
      </c>
      <c r="R398" s="19">
        <f>+'DATOS GENERALES'!R398/'DATOS GENERALES'!T398</f>
        <v>0</v>
      </c>
      <c r="S398" s="19">
        <f>+'DATOS GENERALES'!S398/'DATOS GENERALES'!T398</f>
        <v>0</v>
      </c>
      <c r="T398" s="19" t="e">
        <f>+'DATOS GENERALES'!#REF!/'DATOS GENERALES'!T398</f>
        <v>#REF!</v>
      </c>
      <c r="U398" s="19" t="e">
        <f>+'DATOS GENERALES'!#REF!/'DATOS GENERALES'!T398</f>
        <v>#REF!</v>
      </c>
    </row>
    <row r="399" spans="1:21">
      <c r="A399" s="12">
        <f>+'DATOS GENERALES'!A399</f>
        <v>394</v>
      </c>
      <c r="B399" s="12" t="str">
        <f>+'DATOS GENERALES'!B399</f>
        <v>Y DE TOUR</v>
      </c>
      <c r="C399" s="12" t="str">
        <f>+'DATOS GENERALES'!C399</f>
        <v>UND</v>
      </c>
      <c r="D399" s="12">
        <f>+'DATOS GENERALES'!D399</f>
        <v>80</v>
      </c>
      <c r="E399" s="19">
        <f>+'DATOS GENERALES'!E399/'DATOS GENERALES'!T399</f>
        <v>2.0869384390294621</v>
      </c>
      <c r="F399" s="19">
        <f>+'DATOS GENERALES'!F399/'DATOS GENERALES'!T399</f>
        <v>0</v>
      </c>
      <c r="G399" s="19">
        <f>+'DATOS GENERALES'!G399/'DATOS GENERALES'!T399</f>
        <v>0</v>
      </c>
      <c r="H399" s="19">
        <f>+'DATOS GENERALES'!H399/'DATOS GENERALES'!T399</f>
        <v>1.5613047449998885</v>
      </c>
      <c r="I399" s="19">
        <f>+'DATOS GENERALES'!I399/'DATOS GENERALES'!T399</f>
        <v>0</v>
      </c>
      <c r="J399" s="19">
        <f>+'DATOS GENERALES'!J399/'DATOS GENERALES'!T399</f>
        <v>1.8549243577651193</v>
      </c>
      <c r="K399" s="19">
        <f>+'DATOS GENERALES'!K399/'DATOS GENERALES'!T399</f>
        <v>0</v>
      </c>
      <c r="L399" s="19">
        <f>+'DATOS GENERALES'!L399/'DATOS GENERALES'!T399</f>
        <v>0</v>
      </c>
      <c r="M399" s="19">
        <f>+'DATOS GENERALES'!M399/'DATOS GENERALES'!T399</f>
        <v>0</v>
      </c>
      <c r="N399" s="19">
        <f>+'DATOS GENERALES'!N399/'DATOS GENERALES'!T399</f>
        <v>1.6246184467533624</v>
      </c>
      <c r="O399" s="19">
        <f>+'DATOS GENERALES'!O399/'DATOS GENERALES'!T399</f>
        <v>1</v>
      </c>
      <c r="P399" s="19">
        <f>+'DATOS GENERALES'!P399/'DATOS GENERALES'!T399</f>
        <v>0</v>
      </c>
      <c r="Q399" s="19">
        <f>+'DATOS GENERALES'!Q399/'DATOS GENERALES'!T399</f>
        <v>0</v>
      </c>
      <c r="R399" s="19">
        <f>+'DATOS GENERALES'!R399/'DATOS GENERALES'!T399</f>
        <v>0</v>
      </c>
      <c r="S399" s="19">
        <f>+'DATOS GENERALES'!S399/'DATOS GENERALES'!T399</f>
        <v>0</v>
      </c>
      <c r="T399" s="19" t="e">
        <f>+'DATOS GENERALES'!#REF!/'DATOS GENERALES'!T399</f>
        <v>#REF!</v>
      </c>
      <c r="U399" s="19" t="e">
        <f>+'DATOS GENERALES'!#REF!/'DATOS GENERALES'!T399</f>
        <v>#REF!</v>
      </c>
    </row>
    <row r="400" spans="1:21">
      <c r="A400" s="12">
        <f>+'DATOS GENERALES'!A400</f>
        <v>395</v>
      </c>
      <c r="B400" s="12" t="str">
        <f>+'DATOS GENERALES'!B400</f>
        <v>YODO ESPUMA (YODOPOVIDONA) PV</v>
      </c>
      <c r="C400" s="12" t="str">
        <f>+'DATOS GENERALES'!C400</f>
        <v>FCO X 120mL</v>
      </c>
      <c r="D400" s="12">
        <f>+'DATOS GENERALES'!D400</f>
        <v>2000</v>
      </c>
      <c r="E400" s="19">
        <f>+'DATOS GENERALES'!E400/'DATOS GENERALES'!T400</f>
        <v>0</v>
      </c>
      <c r="F400" s="19">
        <f>+'DATOS GENERALES'!F400/'DATOS GENERALES'!T400</f>
        <v>0</v>
      </c>
      <c r="G400" s="19">
        <f>+'DATOS GENERALES'!G400/'DATOS GENERALES'!T400</f>
        <v>0</v>
      </c>
      <c r="H400" s="19">
        <f>+'DATOS GENERALES'!H400/'DATOS GENERALES'!T400</f>
        <v>1.1160714285714286</v>
      </c>
      <c r="I400" s="19">
        <f>+'DATOS GENERALES'!I400/'DATOS GENERALES'!T400</f>
        <v>0</v>
      </c>
      <c r="J400" s="19">
        <f>+'DATOS GENERALES'!J400/'DATOS GENERALES'!T400</f>
        <v>1</v>
      </c>
      <c r="K400" s="19">
        <f>+'DATOS GENERALES'!K400/'DATOS GENERALES'!T400</f>
        <v>0</v>
      </c>
      <c r="L400" s="19">
        <f>+'DATOS GENERALES'!L400/'DATOS GENERALES'!T400</f>
        <v>0</v>
      </c>
      <c r="M400" s="19">
        <f>+'DATOS GENERALES'!M400/'DATOS GENERALES'!T400</f>
        <v>0</v>
      </c>
      <c r="N400" s="19">
        <f>+'DATOS GENERALES'!N400/'DATOS GENERALES'!T400</f>
        <v>1.3116071428571427</v>
      </c>
      <c r="O400" s="19">
        <f>+'DATOS GENERALES'!O400/'DATOS GENERALES'!T400</f>
        <v>2.0924107142857142</v>
      </c>
      <c r="P400" s="19">
        <f>+'DATOS GENERALES'!P400/'DATOS GENERALES'!T400</f>
        <v>1.0803571428571428</v>
      </c>
      <c r="Q400" s="19">
        <f>+'DATOS GENERALES'!Q400/'DATOS GENERALES'!T400</f>
        <v>0</v>
      </c>
      <c r="R400" s="19">
        <f>+'DATOS GENERALES'!R400/'DATOS GENERALES'!T400</f>
        <v>1.3392857142857142</v>
      </c>
      <c r="S400" s="19">
        <f>+'DATOS GENERALES'!S400/'DATOS GENERALES'!T400</f>
        <v>0</v>
      </c>
      <c r="T400" s="19" t="e">
        <f>+'DATOS GENERALES'!#REF!/'DATOS GENERALES'!T400</f>
        <v>#REF!</v>
      </c>
      <c r="U400" s="19" t="e">
        <f>+'DATOS GENERALES'!#REF!/'DATOS GENERALES'!T400</f>
        <v>#REF!</v>
      </c>
    </row>
    <row r="401" spans="1:21">
      <c r="A401" s="12">
        <f>+'DATOS GENERALES'!A401</f>
        <v>396</v>
      </c>
      <c r="B401" s="12" t="str">
        <f>+'DATOS GENERALES'!B401</f>
        <v>YODO SOLUCION (YODOPOVIDONA)</v>
      </c>
      <c r="C401" s="12" t="str">
        <f>+'DATOS GENERALES'!C401</f>
        <v>FCO X 120mL</v>
      </c>
      <c r="D401" s="12">
        <f>+'DATOS GENERALES'!D401</f>
        <v>1800</v>
      </c>
      <c r="E401" s="19">
        <f>+'DATOS GENERALES'!E401/'DATOS GENERALES'!T401</f>
        <v>0</v>
      </c>
      <c r="F401" s="19">
        <f>+'DATOS GENERALES'!F401/'DATOS GENERALES'!T401</f>
        <v>0</v>
      </c>
      <c r="G401" s="19">
        <f>+'DATOS GENERALES'!G401/'DATOS GENERALES'!T401</f>
        <v>0</v>
      </c>
      <c r="H401" s="19">
        <f>+'DATOS GENERALES'!H401/'DATOS GENERALES'!T401</f>
        <v>1</v>
      </c>
      <c r="I401" s="19">
        <f>+'DATOS GENERALES'!I401/'DATOS GENERALES'!T401</f>
        <v>0</v>
      </c>
      <c r="J401" s="19">
        <f>+'DATOS GENERALES'!J401/'DATOS GENERALES'!T401</f>
        <v>1.1622641509433964</v>
      </c>
      <c r="K401" s="19">
        <f>+'DATOS GENERALES'!K401/'DATOS GENERALES'!T401</f>
        <v>0</v>
      </c>
      <c r="L401" s="19">
        <f>+'DATOS GENERALES'!L401/'DATOS GENERALES'!T401</f>
        <v>0</v>
      </c>
      <c r="M401" s="19">
        <f>+'DATOS GENERALES'!M401/'DATOS GENERALES'!T401</f>
        <v>0</v>
      </c>
      <c r="N401" s="19">
        <f>+'DATOS GENERALES'!N401/'DATOS GENERALES'!T401</f>
        <v>1.3858490566037736</v>
      </c>
      <c r="O401" s="19">
        <f>+'DATOS GENERALES'!O401/'DATOS GENERALES'!T401</f>
        <v>1.3476415094339622</v>
      </c>
      <c r="P401" s="19">
        <f>+'DATOS GENERALES'!P401/'DATOS GENERALES'!T401</f>
        <v>1.1415094339622642</v>
      </c>
      <c r="Q401" s="19">
        <f>+'DATOS GENERALES'!Q401/'DATOS GENERALES'!T401</f>
        <v>0</v>
      </c>
      <c r="R401" s="19">
        <f>+'DATOS GENERALES'!R401/'DATOS GENERALES'!T401</f>
        <v>1.4150943396226414</v>
      </c>
      <c r="S401" s="19">
        <f>+'DATOS GENERALES'!S401/'DATOS GENERALES'!T401</f>
        <v>0</v>
      </c>
      <c r="T401" s="19" t="e">
        <f>+'DATOS GENERALES'!#REF!/'DATOS GENERALES'!T401</f>
        <v>#REF!</v>
      </c>
      <c r="U401" s="19" t="e">
        <f>+'DATOS GENERALES'!#REF!/'DATOS GENERALES'!T401</f>
        <v>#REF!</v>
      </c>
    </row>
    <row r="402" spans="1:21">
      <c r="A402" s="12">
        <f>+'DATOS GENERALES'!A402</f>
        <v>397</v>
      </c>
      <c r="B402" s="12" t="str">
        <f>+'DATOS GENERALES'!B402</f>
        <v>APOSITO  HIDROCELULAR   DE POLIURETANO CON PARTÍCULAS SUPER ABSORBENTES Y CAPA DE SILICONA DE  12.5 X 12.5cm</v>
      </c>
      <c r="C402" s="12" t="str">
        <f>+'DATOS GENERALES'!C402</f>
        <v>CAJA X 3 UNIDADES</v>
      </c>
      <c r="D402" s="12">
        <f>+'DATOS GENERALES'!D402</f>
        <v>40</v>
      </c>
      <c r="E402" s="19">
        <f>+'DATOS GENERALES'!E402/'DATOS GENERALES'!T402</f>
        <v>1</v>
      </c>
      <c r="F402" s="19">
        <f>+'DATOS GENERALES'!F402/'DATOS GENERALES'!T402</f>
        <v>6.6818326103057881</v>
      </c>
      <c r="G402" s="19">
        <f>+'DATOS GENERALES'!G402/'DATOS GENERALES'!T402</f>
        <v>0</v>
      </c>
      <c r="H402" s="19">
        <f>+'DATOS GENERALES'!H402/'DATOS GENERALES'!T402</f>
        <v>2.5568722886467041</v>
      </c>
      <c r="I402" s="19">
        <f>+'DATOS GENERALES'!I402/'DATOS GENERALES'!T402</f>
        <v>0</v>
      </c>
      <c r="J402" s="19">
        <f>+'DATOS GENERALES'!J402/'DATOS GENERALES'!T402</f>
        <v>5.9252989101682374</v>
      </c>
      <c r="K402" s="19">
        <f>+'DATOS GENERALES'!K402/'DATOS GENERALES'!T402</f>
        <v>0</v>
      </c>
      <c r="L402" s="19">
        <f>+'DATOS GENERALES'!L402/'DATOS GENERALES'!T402</f>
        <v>0</v>
      </c>
      <c r="M402" s="19">
        <f>+'DATOS GENERALES'!M402/'DATOS GENERALES'!T402</f>
        <v>0</v>
      </c>
      <c r="N402" s="19">
        <f>+'DATOS GENERALES'!N402/'DATOS GENERALES'!T402</f>
        <v>0</v>
      </c>
      <c r="O402" s="19">
        <f>+'DATOS GENERALES'!O402/'DATOS GENERALES'!T402</f>
        <v>0</v>
      </c>
      <c r="P402" s="19">
        <f>+'DATOS GENERALES'!P402/'DATOS GENERALES'!T402</f>
        <v>0</v>
      </c>
      <c r="Q402" s="19">
        <f>+'DATOS GENERALES'!Q402/'DATOS GENERALES'!T402</f>
        <v>0</v>
      </c>
      <c r="R402" s="19">
        <f>+'DATOS GENERALES'!R402/'DATOS GENERALES'!T402</f>
        <v>9.8754981836137272</v>
      </c>
      <c r="S402" s="19">
        <f>+'DATOS GENERALES'!S402/'DATOS GENERALES'!T402</f>
        <v>0</v>
      </c>
      <c r="T402" s="19" t="e">
        <f>+'DATOS GENERALES'!#REF!/'DATOS GENERALES'!T402</f>
        <v>#REF!</v>
      </c>
      <c r="U402" s="19" t="e">
        <f>+'DATOS GENERALES'!#REF!/'DATOS GENERALES'!T402</f>
        <v>#REF!</v>
      </c>
    </row>
    <row r="403" spans="1:21">
      <c r="A403" s="12">
        <f>+'DATOS GENERALES'!A403</f>
        <v>398</v>
      </c>
      <c r="B403" s="12" t="str">
        <f>+'DATOS GENERALES'!B403</f>
        <v>APOSITO DE HIDROFIBRA CON REFUERZO DE NYLON PLANO DE 13X10cm</v>
      </c>
      <c r="C403" s="12" t="str">
        <f>+'DATOS GENERALES'!C403</f>
        <v>UND</v>
      </c>
      <c r="D403" s="12">
        <f>+'DATOS GENERALES'!D403</f>
        <v>40</v>
      </c>
      <c r="E403" s="19">
        <f>+'DATOS GENERALES'!E403/'DATOS GENERALES'!T403</f>
        <v>1.1733372781065088</v>
      </c>
      <c r="F403" s="19">
        <f>+'DATOS GENERALES'!F403/'DATOS GENERALES'!T403</f>
        <v>1.0476094674556213</v>
      </c>
      <c r="G403" s="19">
        <f>+'DATOS GENERALES'!G403/'DATOS GENERALES'!T403</f>
        <v>0</v>
      </c>
      <c r="H403" s="19">
        <f>+'DATOS GENERALES'!H403/'DATOS GENERALES'!T403</f>
        <v>1</v>
      </c>
      <c r="I403" s="19">
        <f>+'DATOS GENERALES'!I403/'DATOS GENERALES'!T403</f>
        <v>1.0461420118343194</v>
      </c>
      <c r="J403" s="19">
        <f>+'DATOS GENERALES'!J403/'DATOS GENERALES'!T403</f>
        <v>0</v>
      </c>
      <c r="K403" s="19">
        <f>+'DATOS GENERALES'!K403/'DATOS GENERALES'!T403</f>
        <v>0</v>
      </c>
      <c r="L403" s="19">
        <f>+'DATOS GENERALES'!L403/'DATOS GENERALES'!T403</f>
        <v>0</v>
      </c>
      <c r="M403" s="19">
        <f>+'DATOS GENERALES'!M403/'DATOS GENERALES'!T403</f>
        <v>0</v>
      </c>
      <c r="N403" s="19">
        <f>+'DATOS GENERALES'!N403/'DATOS GENERALES'!T403</f>
        <v>0</v>
      </c>
      <c r="O403" s="19">
        <f>+'DATOS GENERALES'!O403/'DATOS GENERALES'!T403</f>
        <v>0</v>
      </c>
      <c r="P403" s="19">
        <f>+'DATOS GENERALES'!P403/'DATOS GENERALES'!T403</f>
        <v>0</v>
      </c>
      <c r="Q403" s="19">
        <f>+'DATOS GENERALES'!Q403/'DATOS GENERALES'!T403</f>
        <v>0</v>
      </c>
      <c r="R403" s="19">
        <f>+'DATOS GENERALES'!R403/'DATOS GENERALES'!T403</f>
        <v>0</v>
      </c>
      <c r="S403" s="19">
        <f>+'DATOS GENERALES'!S403/'DATOS GENERALES'!T403</f>
        <v>0</v>
      </c>
      <c r="T403" s="19" t="e">
        <f>+'DATOS GENERALES'!#REF!/'DATOS GENERALES'!T403</f>
        <v>#REF!</v>
      </c>
      <c r="U403" s="19" t="e">
        <f>+'DATOS GENERALES'!#REF!/'DATOS GENERALES'!T403</f>
        <v>#REF!</v>
      </c>
    </row>
    <row r="404" spans="1:21">
      <c r="A404" s="12">
        <f>+'DATOS GENERALES'!A404</f>
        <v>399</v>
      </c>
      <c r="B404" s="12" t="str">
        <f>+'DATOS GENERALES'!B404</f>
        <v>APOSITO DE HIDROFIBRA CON REFUERZO DE NYLON PLANO DE 20X30cm</v>
      </c>
      <c r="C404" s="12" t="str">
        <f>+'DATOS GENERALES'!C404</f>
        <v>UND</v>
      </c>
      <c r="D404" s="12">
        <f>+'DATOS GENERALES'!D404</f>
        <v>40</v>
      </c>
      <c r="E404" s="19">
        <f>+'DATOS GENERALES'!E404/'DATOS GENERALES'!T404</f>
        <v>1.1733300453130298</v>
      </c>
      <c r="F404" s="19">
        <f>+'DATOS GENERALES'!F404/'DATOS GENERALES'!T404</f>
        <v>1.047612589007737</v>
      </c>
      <c r="G404" s="19">
        <f>+'DATOS GENERALES'!G404/'DATOS GENERALES'!T404</f>
        <v>0</v>
      </c>
      <c r="H404" s="19">
        <f>+'DATOS GENERALES'!H404/'DATOS GENERALES'!T404</f>
        <v>1</v>
      </c>
      <c r="I404" s="19">
        <f>+'DATOS GENERALES'!I404/'DATOS GENERALES'!T404</f>
        <v>1.0461391449092199</v>
      </c>
      <c r="J404" s="19">
        <f>+'DATOS GENERALES'!J404/'DATOS GENERALES'!T404</f>
        <v>0</v>
      </c>
      <c r="K404" s="19">
        <f>+'DATOS GENERALES'!K404/'DATOS GENERALES'!T404</f>
        <v>0</v>
      </c>
      <c r="L404" s="19">
        <f>+'DATOS GENERALES'!L404/'DATOS GENERALES'!T404</f>
        <v>0</v>
      </c>
      <c r="M404" s="19">
        <f>+'DATOS GENERALES'!M404/'DATOS GENERALES'!T404</f>
        <v>0</v>
      </c>
      <c r="N404" s="19">
        <f>+'DATOS GENERALES'!N404/'DATOS GENERALES'!T404</f>
        <v>0</v>
      </c>
      <c r="O404" s="19">
        <f>+'DATOS GENERALES'!O404/'DATOS GENERALES'!T404</f>
        <v>0</v>
      </c>
      <c r="P404" s="19">
        <f>+'DATOS GENERALES'!P404/'DATOS GENERALES'!T404</f>
        <v>0</v>
      </c>
      <c r="Q404" s="19">
        <f>+'DATOS GENERALES'!Q404/'DATOS GENERALES'!T404</f>
        <v>0</v>
      </c>
      <c r="R404" s="19">
        <f>+'DATOS GENERALES'!R404/'DATOS GENERALES'!T404</f>
        <v>0</v>
      </c>
      <c r="S404" s="19">
        <f>+'DATOS GENERALES'!S404/'DATOS GENERALES'!T404</f>
        <v>0</v>
      </c>
      <c r="T404" s="19" t="e">
        <f>+'DATOS GENERALES'!#REF!/'DATOS GENERALES'!T404</f>
        <v>#REF!</v>
      </c>
      <c r="U404" s="19" t="e">
        <f>+'DATOS GENERALES'!#REF!/'DATOS GENERALES'!T404</f>
        <v>#REF!</v>
      </c>
    </row>
    <row r="405" spans="1:21">
      <c r="A405" s="12">
        <f>+'DATOS GENERALES'!A405</f>
        <v>400</v>
      </c>
      <c r="B405" s="12" t="str">
        <f>+'DATOS GENERALES'!B405</f>
        <v>APOSITO DE HIDROFIBRA CON REFUERZO EN NYLON GUANTE DE 4.5X5.5cm</v>
      </c>
      <c r="C405" s="12" t="str">
        <f>+'DATOS GENERALES'!C405</f>
        <v>UND</v>
      </c>
      <c r="D405" s="12">
        <f>+'DATOS GENERALES'!D405</f>
        <v>40</v>
      </c>
      <c r="E405" s="19">
        <f>+'DATOS GENERALES'!E405/'DATOS GENERALES'!T405</f>
        <v>1.1733326564112978</v>
      </c>
      <c r="F405" s="19">
        <f>+'DATOS GENERALES'!F405/'DATOS GENERALES'!T405</f>
        <v>0</v>
      </c>
      <c r="G405" s="19">
        <f>+'DATOS GENERALES'!G405/'DATOS GENERALES'!T405</f>
        <v>0</v>
      </c>
      <c r="H405" s="19">
        <f>+'DATOS GENERALES'!H405/'DATOS GENERALES'!T405</f>
        <v>1</v>
      </c>
      <c r="I405" s="19">
        <f>+'DATOS GENERALES'!I405/'DATOS GENERALES'!T405</f>
        <v>1.0461423905501683</v>
      </c>
      <c r="J405" s="19">
        <f>+'DATOS GENERALES'!J405/'DATOS GENERALES'!T405</f>
        <v>0</v>
      </c>
      <c r="K405" s="19">
        <f>+'DATOS GENERALES'!K405/'DATOS GENERALES'!T405</f>
        <v>0</v>
      </c>
      <c r="L405" s="19">
        <f>+'DATOS GENERALES'!L405/'DATOS GENERALES'!T405</f>
        <v>0</v>
      </c>
      <c r="M405" s="19">
        <f>+'DATOS GENERALES'!M405/'DATOS GENERALES'!T405</f>
        <v>0</v>
      </c>
      <c r="N405" s="19">
        <f>+'DATOS GENERALES'!N405/'DATOS GENERALES'!T405</f>
        <v>0</v>
      </c>
      <c r="O405" s="19">
        <f>+'DATOS GENERALES'!O405/'DATOS GENERALES'!T405</f>
        <v>0</v>
      </c>
      <c r="P405" s="19">
        <f>+'DATOS GENERALES'!P405/'DATOS GENERALES'!T405</f>
        <v>0</v>
      </c>
      <c r="Q405" s="19">
        <f>+'DATOS GENERALES'!Q405/'DATOS GENERALES'!T405</f>
        <v>0</v>
      </c>
      <c r="R405" s="19">
        <f>+'DATOS GENERALES'!R405/'DATOS GENERALES'!T405</f>
        <v>0</v>
      </c>
      <c r="S405" s="19">
        <f>+'DATOS GENERALES'!S405/'DATOS GENERALES'!T405</f>
        <v>0</v>
      </c>
      <c r="T405" s="19" t="e">
        <f>+'DATOS GENERALES'!#REF!/'DATOS GENERALES'!T405</f>
        <v>#REF!</v>
      </c>
      <c r="U405" s="19" t="e">
        <f>+'DATOS GENERALES'!#REF!/'DATOS GENERALES'!T405</f>
        <v>#REF!</v>
      </c>
    </row>
    <row r="406" spans="1:21">
      <c r="A406" s="12">
        <f>+'DATOS GENERALES'!A406</f>
        <v>401</v>
      </c>
      <c r="B406" s="12" t="str">
        <f>+'DATOS GENERALES'!B406</f>
        <v>APOSITO DE HIDROFIBRA CON REFUERZO EN NYLON GUANTE DE 7.5X9.5cm</v>
      </c>
      <c r="C406" s="12" t="str">
        <f>+'DATOS GENERALES'!C406</f>
        <v>UND</v>
      </c>
      <c r="D406" s="12">
        <f>+'DATOS GENERALES'!D406</f>
        <v>40</v>
      </c>
      <c r="E406" s="19">
        <f>+'DATOS GENERALES'!E406/'DATOS GENERALES'!T406</f>
        <v>1.1733336581563047</v>
      </c>
      <c r="F406" s="19">
        <f>+'DATOS GENERALES'!F406/'DATOS GENERALES'!T406</f>
        <v>1.047616340760952</v>
      </c>
      <c r="G406" s="19">
        <f>+'DATOS GENERALES'!G406/'DATOS GENERALES'!T406</f>
        <v>0</v>
      </c>
      <c r="H406" s="19">
        <f>+'DATOS GENERALES'!H406/'DATOS GENERALES'!T406</f>
        <v>1</v>
      </c>
      <c r="I406" s="19">
        <f>+'DATOS GENERALES'!I406/'DATOS GENERALES'!T406</f>
        <v>1.0458216938435219</v>
      </c>
      <c r="J406" s="19">
        <f>+'DATOS GENERALES'!J406/'DATOS GENERALES'!T406</f>
        <v>0</v>
      </c>
      <c r="K406" s="19">
        <f>+'DATOS GENERALES'!K406/'DATOS GENERALES'!T406</f>
        <v>0</v>
      </c>
      <c r="L406" s="19">
        <f>+'DATOS GENERALES'!L406/'DATOS GENERALES'!T406</f>
        <v>0</v>
      </c>
      <c r="M406" s="19">
        <f>+'DATOS GENERALES'!M406/'DATOS GENERALES'!T406</f>
        <v>0</v>
      </c>
      <c r="N406" s="19">
        <f>+'DATOS GENERALES'!N406/'DATOS GENERALES'!T406</f>
        <v>0</v>
      </c>
      <c r="O406" s="19">
        <f>+'DATOS GENERALES'!O406/'DATOS GENERALES'!T406</f>
        <v>0</v>
      </c>
      <c r="P406" s="19">
        <f>+'DATOS GENERALES'!P406/'DATOS GENERALES'!T406</f>
        <v>0</v>
      </c>
      <c r="Q406" s="19">
        <f>+'DATOS GENERALES'!Q406/'DATOS GENERALES'!T406</f>
        <v>0</v>
      </c>
      <c r="R406" s="19">
        <f>+'DATOS GENERALES'!R406/'DATOS GENERALES'!T406</f>
        <v>0</v>
      </c>
      <c r="S406" s="19">
        <f>+'DATOS GENERALES'!S406/'DATOS GENERALES'!T406</f>
        <v>0</v>
      </c>
      <c r="T406" s="19" t="e">
        <f>+'DATOS GENERALES'!#REF!/'DATOS GENERALES'!T406</f>
        <v>#REF!</v>
      </c>
      <c r="U406" s="19" t="e">
        <f>+'DATOS GENERALES'!#REF!/'DATOS GENERALES'!T406</f>
        <v>#REF!</v>
      </c>
    </row>
    <row r="407" spans="1:21">
      <c r="A407" s="12">
        <f>+'DATOS GENERALES'!A407</f>
        <v>402</v>
      </c>
      <c r="B407" s="12" t="str">
        <f>+'DATOS GENERALES'!B407</f>
        <v>APOSITO ESPECIALIZADO PARA LA REGENERACION DE LA PIEL IMPREGNADO CON  LANOLINA DE 7.5X7.5 cm.</v>
      </c>
      <c r="C407" s="12" t="str">
        <f>+'DATOS GENERALES'!C407</f>
        <v>UND</v>
      </c>
      <c r="D407" s="12">
        <f>+'DATOS GENERALES'!D407</f>
        <v>24</v>
      </c>
      <c r="E407" s="19">
        <f>+'DATOS GENERALES'!E407/'DATOS GENERALES'!T407</f>
        <v>1.1695906432748537</v>
      </c>
      <c r="F407" s="19">
        <f>+'DATOS GENERALES'!F407/'DATOS GENERALES'!T407</f>
        <v>1.0326179526486119</v>
      </c>
      <c r="G407" s="19">
        <f>+'DATOS GENERALES'!G407/'DATOS GENERALES'!T407</f>
        <v>0</v>
      </c>
      <c r="H407" s="19">
        <f>+'DATOS GENERALES'!H407/'DATOS GENERALES'!T407</f>
        <v>0</v>
      </c>
      <c r="I407" s="19">
        <f>+'DATOS GENERALES'!I407/'DATOS GENERALES'!T407</f>
        <v>0</v>
      </c>
      <c r="J407" s="19">
        <f>+'DATOS GENERALES'!J407/'DATOS GENERALES'!T407</f>
        <v>1</v>
      </c>
      <c r="K407" s="19">
        <f>+'DATOS GENERALES'!K407/'DATOS GENERALES'!T407</f>
        <v>0</v>
      </c>
      <c r="L407" s="19">
        <f>+'DATOS GENERALES'!L407/'DATOS GENERALES'!T407</f>
        <v>0</v>
      </c>
      <c r="M407" s="19">
        <f>+'DATOS GENERALES'!M407/'DATOS GENERALES'!T407</f>
        <v>0</v>
      </c>
      <c r="N407" s="19">
        <f>+'DATOS GENERALES'!N407/'DATOS GENERALES'!T407</f>
        <v>0</v>
      </c>
      <c r="O407" s="19">
        <f>+'DATOS GENERALES'!O407/'DATOS GENERALES'!T407</f>
        <v>0</v>
      </c>
      <c r="P407" s="19">
        <f>+'DATOS GENERALES'!P407/'DATOS GENERALES'!T407</f>
        <v>0</v>
      </c>
      <c r="Q407" s="19">
        <f>+'DATOS GENERALES'!Q407/'DATOS GENERALES'!T407</f>
        <v>0</v>
      </c>
      <c r="R407" s="19">
        <f>+'DATOS GENERALES'!R407/'DATOS GENERALES'!T407</f>
        <v>0</v>
      </c>
      <c r="S407" s="19">
        <f>+'DATOS GENERALES'!S407/'DATOS GENERALES'!T407</f>
        <v>0</v>
      </c>
      <c r="T407" s="19" t="e">
        <f>+'DATOS GENERALES'!#REF!/'DATOS GENERALES'!T407</f>
        <v>#REF!</v>
      </c>
      <c r="U407" s="19" t="e">
        <f>+'DATOS GENERALES'!#REF!/'DATOS GENERALES'!T407</f>
        <v>#REF!</v>
      </c>
    </row>
    <row r="408" spans="1:21">
      <c r="A408" s="12">
        <f>+'DATOS GENERALES'!A408</f>
        <v>403</v>
      </c>
      <c r="B408" s="12" t="str">
        <f>+'DATOS GENERALES'!B408</f>
        <v>APOSITO ESTERIL EN POLIURETANO CON ALMOHADILLA CENTRAL 8X15cm</v>
      </c>
      <c r="C408" s="12" t="str">
        <f>+'DATOS GENERALES'!C408</f>
        <v>UND</v>
      </c>
      <c r="D408" s="12">
        <f>+'DATOS GENERALES'!D408</f>
        <v>40</v>
      </c>
      <c r="E408" s="19">
        <f>+'DATOS GENERALES'!E408/'DATOS GENERALES'!T408</f>
        <v>0</v>
      </c>
      <c r="F408" s="19">
        <f>+'DATOS GENERALES'!F408/'DATOS GENERALES'!T408</f>
        <v>1</v>
      </c>
      <c r="G408" s="19">
        <f>+'DATOS GENERALES'!G408/'DATOS GENERALES'!T408</f>
        <v>0</v>
      </c>
      <c r="H408" s="19">
        <f>+'DATOS GENERALES'!H408/'DATOS GENERALES'!T408</f>
        <v>0</v>
      </c>
      <c r="I408" s="19">
        <f>+'DATOS GENERALES'!I408/'DATOS GENERALES'!T408</f>
        <v>1.3781314470969643</v>
      </c>
      <c r="J408" s="19">
        <f>+'DATOS GENERALES'!J408/'DATOS GENERALES'!T408</f>
        <v>1.4917771883289124</v>
      </c>
      <c r="K408" s="19">
        <f>+'DATOS GENERALES'!K408/'DATOS GENERALES'!T408</f>
        <v>0</v>
      </c>
      <c r="L408" s="19">
        <f>+'DATOS GENERALES'!L408/'DATOS GENERALES'!T408</f>
        <v>0</v>
      </c>
      <c r="M408" s="19">
        <f>+'DATOS GENERALES'!M408/'DATOS GENERALES'!T408</f>
        <v>0</v>
      </c>
      <c r="N408" s="19">
        <f>+'DATOS GENERALES'!N408/'DATOS GENERALES'!T408</f>
        <v>0</v>
      </c>
      <c r="O408" s="19">
        <f>+'DATOS GENERALES'!O408/'DATOS GENERALES'!T408</f>
        <v>0</v>
      </c>
      <c r="P408" s="19">
        <f>+'DATOS GENERALES'!P408/'DATOS GENERALES'!T408</f>
        <v>0</v>
      </c>
      <c r="Q408" s="19">
        <f>+'DATOS GENERALES'!Q408/'DATOS GENERALES'!T408</f>
        <v>0</v>
      </c>
      <c r="R408" s="19">
        <f>+'DATOS GENERALES'!R408/'DATOS GENERALES'!T408</f>
        <v>3.389330975537872</v>
      </c>
      <c r="S408" s="19">
        <f>+'DATOS GENERALES'!S408/'DATOS GENERALES'!T408</f>
        <v>0</v>
      </c>
      <c r="T408" s="19" t="e">
        <f>+'DATOS GENERALES'!#REF!/'DATOS GENERALES'!T408</f>
        <v>#REF!</v>
      </c>
      <c r="U408" s="19" t="e">
        <f>+'DATOS GENERALES'!#REF!/'DATOS GENERALES'!T408</f>
        <v>#REF!</v>
      </c>
    </row>
    <row r="409" spans="1:21">
      <c r="A409" s="12">
        <f>+'DATOS GENERALES'!A409</f>
        <v>404</v>
      </c>
      <c r="B409" s="12" t="str">
        <f>+'DATOS GENERALES'!B409</f>
        <v>APOSITO HIDROCELULAR NO ADHESIVO PARA CODOS</v>
      </c>
      <c r="C409" s="12" t="str">
        <f>+'DATOS GENERALES'!C409</f>
        <v>UND</v>
      </c>
      <c r="D409" s="12">
        <f>+'DATOS GENERALES'!D409</f>
        <v>40</v>
      </c>
      <c r="E409" s="19" t="e">
        <f>+'DATOS GENERALES'!E409/'DATOS GENERALES'!T409</f>
        <v>#DIV/0!</v>
      </c>
      <c r="F409" s="19" t="e">
        <f>+'DATOS GENERALES'!F409/'DATOS GENERALES'!T409</f>
        <v>#DIV/0!</v>
      </c>
      <c r="G409" s="19" t="e">
        <f>+'DATOS GENERALES'!G409/'DATOS GENERALES'!T409</f>
        <v>#DIV/0!</v>
      </c>
      <c r="H409" s="19" t="e">
        <f>+'DATOS GENERALES'!H409/'DATOS GENERALES'!T409</f>
        <v>#DIV/0!</v>
      </c>
      <c r="I409" s="19" t="e">
        <f>+'DATOS GENERALES'!I409/'DATOS GENERALES'!T409</f>
        <v>#DIV/0!</v>
      </c>
      <c r="J409" s="19" t="e">
        <f>+'DATOS GENERALES'!J409/'DATOS GENERALES'!T409</f>
        <v>#DIV/0!</v>
      </c>
      <c r="K409" s="19" t="e">
        <f>+'DATOS GENERALES'!K409/'DATOS GENERALES'!T409</f>
        <v>#DIV/0!</v>
      </c>
      <c r="L409" s="19" t="e">
        <f>+'DATOS GENERALES'!L409/'DATOS GENERALES'!T409</f>
        <v>#DIV/0!</v>
      </c>
      <c r="M409" s="19" t="e">
        <f>+'DATOS GENERALES'!M409/'DATOS GENERALES'!T409</f>
        <v>#DIV/0!</v>
      </c>
      <c r="N409" s="19" t="e">
        <f>+'DATOS GENERALES'!N409/'DATOS GENERALES'!T409</f>
        <v>#DIV/0!</v>
      </c>
      <c r="O409" s="19" t="e">
        <f>+'DATOS GENERALES'!O409/'DATOS GENERALES'!T409</f>
        <v>#DIV/0!</v>
      </c>
      <c r="P409" s="19" t="e">
        <f>+'DATOS GENERALES'!P409/'DATOS GENERALES'!T409</f>
        <v>#DIV/0!</v>
      </c>
      <c r="Q409" s="19" t="e">
        <f>+'DATOS GENERALES'!Q409/'DATOS GENERALES'!T409</f>
        <v>#DIV/0!</v>
      </c>
      <c r="R409" s="19" t="e">
        <f>+'DATOS GENERALES'!R409/'DATOS GENERALES'!T409</f>
        <v>#DIV/0!</v>
      </c>
      <c r="S409" s="19" t="e">
        <f>+'DATOS GENERALES'!S409/'DATOS GENERALES'!T409</f>
        <v>#DIV/0!</v>
      </c>
      <c r="T409" s="19" t="e">
        <f>+'DATOS GENERALES'!#REF!/'DATOS GENERALES'!T409</f>
        <v>#REF!</v>
      </c>
      <c r="U409" s="19" t="e">
        <f>+'DATOS GENERALES'!#REF!/'DATOS GENERALES'!T409</f>
        <v>#REF!</v>
      </c>
    </row>
    <row r="410" spans="1:21">
      <c r="A410" s="12">
        <f>+'DATOS GENERALES'!A410</f>
        <v>405</v>
      </c>
      <c r="B410" s="12" t="str">
        <f>+'DATOS GENERALES'!B410</f>
        <v>COTONOIDES EN ALGODÓN RADIOOPACO 1/2 X 1/2 (13mm X 13mm)</v>
      </c>
      <c r="C410" s="12" t="str">
        <f>+'DATOS GENERALES'!C410</f>
        <v>UND</v>
      </c>
      <c r="D410" s="12">
        <f>+'DATOS GENERALES'!D410</f>
        <v>40</v>
      </c>
      <c r="E410" s="19">
        <f>+'DATOS GENERALES'!E410/'DATOS GENERALES'!T410</f>
        <v>0</v>
      </c>
      <c r="F410" s="19">
        <f>+'DATOS GENERALES'!F410/'DATOS GENERALES'!T410</f>
        <v>0</v>
      </c>
      <c r="G410" s="19">
        <f>+'DATOS GENERALES'!G410/'DATOS GENERALES'!T410</f>
        <v>0</v>
      </c>
      <c r="H410" s="19">
        <f>+'DATOS GENERALES'!H410/'DATOS GENERALES'!T410</f>
        <v>7.5314900752642044</v>
      </c>
      <c r="I410" s="19">
        <f>+'DATOS GENERALES'!I410/'DATOS GENERALES'!T410</f>
        <v>0</v>
      </c>
      <c r="J410" s="19">
        <f>+'DATOS GENERALES'!J410/'DATOS GENERALES'!T410</f>
        <v>0</v>
      </c>
      <c r="K410" s="19">
        <f>+'DATOS GENERALES'!K410/'DATOS GENERALES'!T410</f>
        <v>0</v>
      </c>
      <c r="L410" s="19">
        <f>+'DATOS GENERALES'!L410/'DATOS GENERALES'!T410</f>
        <v>0</v>
      </c>
      <c r="M410" s="19">
        <f>+'DATOS GENERALES'!M410/'DATOS GENERALES'!T410</f>
        <v>0</v>
      </c>
      <c r="N410" s="19">
        <f>+'DATOS GENERALES'!N410/'DATOS GENERALES'!T410</f>
        <v>7.8750536208711921</v>
      </c>
      <c r="O410" s="19">
        <f>+'DATOS GENERALES'!O410/'DATOS GENERALES'!T410</f>
        <v>1</v>
      </c>
      <c r="P410" s="19">
        <f>+'DATOS GENERALES'!P410/'DATOS GENERALES'!T410</f>
        <v>0</v>
      </c>
      <c r="Q410" s="19">
        <f>+'DATOS GENERALES'!Q410/'DATOS GENERALES'!T410</f>
        <v>0</v>
      </c>
      <c r="R410" s="19">
        <f>+'DATOS GENERALES'!R410/'DATOS GENERALES'!T410</f>
        <v>0</v>
      </c>
      <c r="S410" s="19">
        <f>+'DATOS GENERALES'!S410/'DATOS GENERALES'!T410</f>
        <v>0</v>
      </c>
      <c r="T410" s="19" t="e">
        <f>+'DATOS GENERALES'!#REF!/'DATOS GENERALES'!T410</f>
        <v>#REF!</v>
      </c>
      <c r="U410" s="19" t="e">
        <f>+'DATOS GENERALES'!#REF!/'DATOS GENERALES'!T410</f>
        <v>#REF!</v>
      </c>
    </row>
    <row r="411" spans="1:21">
      <c r="A411" s="12">
        <f>+'DATOS GENERALES'!A411</f>
        <v>406</v>
      </c>
      <c r="B411" s="12" t="str">
        <f>+'DATOS GENERALES'!B411</f>
        <v>COTONOIDES EN ALGODÓN RADIOOPACO 1X3 (25mm X 76mm)</v>
      </c>
      <c r="C411" s="12" t="str">
        <f>+'DATOS GENERALES'!C411</f>
        <v>UND</v>
      </c>
      <c r="D411" s="12">
        <f>+'DATOS GENERALES'!D411</f>
        <v>20</v>
      </c>
      <c r="E411" s="19">
        <f>+'DATOS GENERALES'!E411/'DATOS GENERALES'!T411</f>
        <v>0</v>
      </c>
      <c r="F411" s="19">
        <f>+'DATOS GENERALES'!F411/'DATOS GENERALES'!T411</f>
        <v>0</v>
      </c>
      <c r="G411" s="19">
        <f>+'DATOS GENERALES'!G411/'DATOS GENERALES'!T411</f>
        <v>0</v>
      </c>
      <c r="H411" s="19">
        <f>+'DATOS GENERALES'!H411/'DATOS GENERALES'!T411</f>
        <v>7.5314900752642044</v>
      </c>
      <c r="I411" s="19">
        <f>+'DATOS GENERALES'!I411/'DATOS GENERALES'!T411</f>
        <v>0</v>
      </c>
      <c r="J411" s="19">
        <f>+'DATOS GENERALES'!J411/'DATOS GENERALES'!T411</f>
        <v>0</v>
      </c>
      <c r="K411" s="19">
        <f>+'DATOS GENERALES'!K411/'DATOS GENERALES'!T411</f>
        <v>0</v>
      </c>
      <c r="L411" s="19">
        <f>+'DATOS GENERALES'!L411/'DATOS GENERALES'!T411</f>
        <v>0</v>
      </c>
      <c r="M411" s="19">
        <f>+'DATOS GENERALES'!M411/'DATOS GENERALES'!T411</f>
        <v>0</v>
      </c>
      <c r="N411" s="19">
        <f>+'DATOS GENERALES'!N411/'DATOS GENERALES'!T411</f>
        <v>7.8750536208711921</v>
      </c>
      <c r="O411" s="19">
        <f>+'DATOS GENERALES'!O411/'DATOS GENERALES'!T411</f>
        <v>1</v>
      </c>
      <c r="P411" s="19">
        <f>+'DATOS GENERALES'!P411/'DATOS GENERALES'!T411</f>
        <v>0</v>
      </c>
      <c r="Q411" s="19">
        <f>+'DATOS GENERALES'!Q411/'DATOS GENERALES'!T411</f>
        <v>0</v>
      </c>
      <c r="R411" s="19">
        <f>+'DATOS GENERALES'!R411/'DATOS GENERALES'!T411</f>
        <v>0</v>
      </c>
      <c r="S411" s="19">
        <f>+'DATOS GENERALES'!S411/'DATOS GENERALES'!T411</f>
        <v>0</v>
      </c>
      <c r="T411" s="19" t="e">
        <f>+'DATOS GENERALES'!#REF!/'DATOS GENERALES'!T411</f>
        <v>#REF!</v>
      </c>
      <c r="U411" s="19" t="e">
        <f>+'DATOS GENERALES'!#REF!/'DATOS GENERALES'!T411</f>
        <v>#REF!</v>
      </c>
    </row>
    <row r="412" spans="1:21">
      <c r="A412" s="12">
        <f>+'DATOS GENERALES'!A412</f>
        <v>407</v>
      </c>
      <c r="B412" s="12" t="str">
        <f>+'DATOS GENERALES'!B412</f>
        <v>DREN JACKSON PRATT</v>
      </c>
      <c r="C412" s="12" t="str">
        <f>+'DATOS GENERALES'!C412</f>
        <v>UND</v>
      </c>
      <c r="D412" s="12">
        <f>+'DATOS GENERALES'!D412</f>
        <v>40</v>
      </c>
      <c r="E412" s="19">
        <f>+'DATOS GENERALES'!E412/'DATOS GENERALES'!T412</f>
        <v>0</v>
      </c>
      <c r="F412" s="19">
        <f>+'DATOS GENERALES'!F412/'DATOS GENERALES'!T412</f>
        <v>0</v>
      </c>
      <c r="G412" s="19">
        <f>+'DATOS GENERALES'!G412/'DATOS GENERALES'!T412</f>
        <v>1</v>
      </c>
      <c r="H412" s="19">
        <f>+'DATOS GENERALES'!H412/'DATOS GENERALES'!T412</f>
        <v>0</v>
      </c>
      <c r="I412" s="19">
        <f>+'DATOS GENERALES'!I412/'DATOS GENERALES'!T412</f>
        <v>0</v>
      </c>
      <c r="J412" s="19">
        <f>+'DATOS GENERALES'!J412/'DATOS GENERALES'!T412</f>
        <v>0</v>
      </c>
      <c r="K412" s="19">
        <f>+'DATOS GENERALES'!K412/'DATOS GENERALES'!T412</f>
        <v>0</v>
      </c>
      <c r="L412" s="19">
        <f>+'DATOS GENERALES'!L412/'DATOS GENERALES'!T412</f>
        <v>0</v>
      </c>
      <c r="M412" s="19">
        <f>+'DATOS GENERALES'!M412/'DATOS GENERALES'!T412</f>
        <v>0</v>
      </c>
      <c r="N412" s="19">
        <f>+'DATOS GENERALES'!N412/'DATOS GENERALES'!T412</f>
        <v>0</v>
      </c>
      <c r="O412" s="19">
        <f>+'DATOS GENERALES'!O412/'DATOS GENERALES'!T412</f>
        <v>0</v>
      </c>
      <c r="P412" s="19">
        <f>+'DATOS GENERALES'!P412/'DATOS GENERALES'!T412</f>
        <v>0</v>
      </c>
      <c r="Q412" s="19">
        <f>+'DATOS GENERALES'!Q412/'DATOS GENERALES'!T412</f>
        <v>0</v>
      </c>
      <c r="R412" s="19">
        <f>+'DATOS GENERALES'!R412/'DATOS GENERALES'!T412</f>
        <v>0</v>
      </c>
      <c r="S412" s="19">
        <f>+'DATOS GENERALES'!S412/'DATOS GENERALES'!T412</f>
        <v>0</v>
      </c>
      <c r="T412" s="19" t="e">
        <f>+'DATOS GENERALES'!#REF!/'DATOS GENERALES'!T412</f>
        <v>#REF!</v>
      </c>
      <c r="U412" s="19" t="e">
        <f>+'DATOS GENERALES'!#REF!/'DATOS GENERALES'!T412</f>
        <v>#REF!</v>
      </c>
    </row>
    <row r="413" spans="1:21">
      <c r="A413" s="12">
        <f>+'DATOS GENERALES'!A413</f>
        <v>408</v>
      </c>
      <c r="B413" s="12" t="str">
        <f>+'DATOS GENERALES'!B413</f>
        <v>ESTILETE LUMINOSO</v>
      </c>
      <c r="C413" s="12" t="str">
        <f>+'DATOS GENERALES'!C413</f>
        <v>UND</v>
      </c>
      <c r="D413" s="12">
        <f>+'DATOS GENERALES'!D413</f>
        <v>8</v>
      </c>
      <c r="E413" s="19" t="e">
        <f>+'DATOS GENERALES'!E413/'DATOS GENERALES'!T413</f>
        <v>#DIV/0!</v>
      </c>
      <c r="F413" s="19" t="e">
        <f>+'DATOS GENERALES'!F413/'DATOS GENERALES'!T413</f>
        <v>#DIV/0!</v>
      </c>
      <c r="G413" s="19" t="e">
        <f>+'DATOS GENERALES'!G413/'DATOS GENERALES'!T413</f>
        <v>#DIV/0!</v>
      </c>
      <c r="H413" s="19" t="e">
        <f>+'DATOS GENERALES'!H413/'DATOS GENERALES'!T413</f>
        <v>#DIV/0!</v>
      </c>
      <c r="I413" s="19" t="e">
        <f>+'DATOS GENERALES'!I413/'DATOS GENERALES'!T413</f>
        <v>#DIV/0!</v>
      </c>
      <c r="J413" s="19" t="e">
        <f>+'DATOS GENERALES'!J413/'DATOS GENERALES'!T413</f>
        <v>#DIV/0!</v>
      </c>
      <c r="K413" s="19" t="e">
        <f>+'DATOS GENERALES'!K413/'DATOS GENERALES'!T413</f>
        <v>#DIV/0!</v>
      </c>
      <c r="L413" s="19" t="e">
        <f>+'DATOS GENERALES'!L413/'DATOS GENERALES'!T413</f>
        <v>#DIV/0!</v>
      </c>
      <c r="M413" s="19" t="e">
        <f>+'DATOS GENERALES'!M413/'DATOS GENERALES'!T413</f>
        <v>#DIV/0!</v>
      </c>
      <c r="N413" s="19" t="e">
        <f>+'DATOS GENERALES'!N413/'DATOS GENERALES'!T413</f>
        <v>#DIV/0!</v>
      </c>
      <c r="O413" s="19" t="e">
        <f>+'DATOS GENERALES'!O413/'DATOS GENERALES'!T413</f>
        <v>#DIV/0!</v>
      </c>
      <c r="P413" s="19" t="e">
        <f>+'DATOS GENERALES'!P413/'DATOS GENERALES'!T413</f>
        <v>#DIV/0!</v>
      </c>
      <c r="Q413" s="19" t="e">
        <f>+'DATOS GENERALES'!Q413/'DATOS GENERALES'!T413</f>
        <v>#DIV/0!</v>
      </c>
      <c r="R413" s="19" t="e">
        <f>+'DATOS GENERALES'!R413/'DATOS GENERALES'!T413</f>
        <v>#DIV/0!</v>
      </c>
      <c r="S413" s="19" t="e">
        <f>+'DATOS GENERALES'!S413/'DATOS GENERALES'!T413</f>
        <v>#DIV/0!</v>
      </c>
      <c r="T413" s="19" t="e">
        <f>+'DATOS GENERALES'!#REF!/'DATOS GENERALES'!T413</f>
        <v>#REF!</v>
      </c>
      <c r="U413" s="19" t="e">
        <f>+'DATOS GENERALES'!#REF!/'DATOS GENERALES'!T413</f>
        <v>#REF!</v>
      </c>
    </row>
    <row r="414" spans="1:21">
      <c r="A414" s="12">
        <f>+'DATOS GENERALES'!A414</f>
        <v>409</v>
      </c>
      <c r="B414" s="12" t="str">
        <f>+'DATOS GENERALES'!B414</f>
        <v>GASA IMPREGNADA CON EXTRACTO ACUOSO DE TRITICUM VULGARE</v>
      </c>
      <c r="C414" s="12" t="str">
        <f>+'DATOS GENERALES'!C414</f>
        <v>UND</v>
      </c>
      <c r="D414" s="12">
        <f>+'DATOS GENERALES'!D414</f>
        <v>40</v>
      </c>
      <c r="E414" s="19">
        <f>+'DATOS GENERALES'!E414/'DATOS GENERALES'!T414</f>
        <v>0</v>
      </c>
      <c r="F414" s="19">
        <f>+'DATOS GENERALES'!F414/'DATOS GENERALES'!T414</f>
        <v>0</v>
      </c>
      <c r="G414" s="19">
        <f>+'DATOS GENERALES'!G414/'DATOS GENERALES'!T414</f>
        <v>0</v>
      </c>
      <c r="H414" s="19">
        <f>+'DATOS GENERALES'!H414/'DATOS GENERALES'!T414</f>
        <v>0</v>
      </c>
      <c r="I414" s="19">
        <f>+'DATOS GENERALES'!I414/'DATOS GENERALES'!T414</f>
        <v>0</v>
      </c>
      <c r="J414" s="19">
        <f>+'DATOS GENERALES'!J414/'DATOS GENERALES'!T414</f>
        <v>0</v>
      </c>
      <c r="K414" s="19">
        <f>+'DATOS GENERALES'!K414/'DATOS GENERALES'!T414</f>
        <v>0</v>
      </c>
      <c r="L414" s="19">
        <f>+'DATOS GENERALES'!L414/'DATOS GENERALES'!T414</f>
        <v>0</v>
      </c>
      <c r="M414" s="19">
        <f>+'DATOS GENERALES'!M414/'DATOS GENERALES'!T414</f>
        <v>0</v>
      </c>
      <c r="N414" s="19">
        <f>+'DATOS GENERALES'!N414/'DATOS GENERALES'!T414</f>
        <v>1</v>
      </c>
      <c r="O414" s="19">
        <f>+'DATOS GENERALES'!O414/'DATOS GENERALES'!T414</f>
        <v>0</v>
      </c>
      <c r="P414" s="19">
        <f>+'DATOS GENERALES'!P414/'DATOS GENERALES'!T414</f>
        <v>0</v>
      </c>
      <c r="Q414" s="19">
        <f>+'DATOS GENERALES'!Q414/'DATOS GENERALES'!T414</f>
        <v>0</v>
      </c>
      <c r="R414" s="19">
        <f>+'DATOS GENERALES'!R414/'DATOS GENERALES'!T414</f>
        <v>0</v>
      </c>
      <c r="S414" s="19">
        <f>+'DATOS GENERALES'!S414/'DATOS GENERALES'!T414</f>
        <v>0</v>
      </c>
      <c r="T414" s="19" t="e">
        <f>+'DATOS GENERALES'!#REF!/'DATOS GENERALES'!T414</f>
        <v>#REF!</v>
      </c>
      <c r="U414" s="19" t="e">
        <f>+'DATOS GENERALES'!#REF!/'DATOS GENERALES'!T414</f>
        <v>#REF!</v>
      </c>
    </row>
    <row r="415" spans="1:21">
      <c r="A415" s="12">
        <f>+'DATOS GENERALES'!A415</f>
        <v>410</v>
      </c>
      <c r="B415" s="12" t="str">
        <f>+'DATOS GENERALES'!B415</f>
        <v>GEL PARA HIDRATACION Y DESCONTAMINACION DE HERIDAS FRASCO</v>
      </c>
      <c r="C415" s="12" t="str">
        <f>+'DATOS GENERALES'!C415</f>
        <v>FCO X 40mL</v>
      </c>
      <c r="D415" s="12">
        <f>+'DATOS GENERALES'!D415</f>
        <v>16</v>
      </c>
      <c r="E415" s="19" t="e">
        <f>+'DATOS GENERALES'!E415/'DATOS GENERALES'!T415</f>
        <v>#DIV/0!</v>
      </c>
      <c r="F415" s="19" t="e">
        <f>+'DATOS GENERALES'!F415/'DATOS GENERALES'!T415</f>
        <v>#DIV/0!</v>
      </c>
      <c r="G415" s="19" t="e">
        <f>+'DATOS GENERALES'!G415/'DATOS GENERALES'!T415</f>
        <v>#DIV/0!</v>
      </c>
      <c r="H415" s="19" t="e">
        <f>+'DATOS GENERALES'!H415/'DATOS GENERALES'!T415</f>
        <v>#DIV/0!</v>
      </c>
      <c r="I415" s="19" t="e">
        <f>+'DATOS GENERALES'!I415/'DATOS GENERALES'!T415</f>
        <v>#DIV/0!</v>
      </c>
      <c r="J415" s="19" t="e">
        <f>+'DATOS GENERALES'!J415/'DATOS GENERALES'!T415</f>
        <v>#DIV/0!</v>
      </c>
      <c r="K415" s="19" t="e">
        <f>+'DATOS GENERALES'!K415/'DATOS GENERALES'!T415</f>
        <v>#DIV/0!</v>
      </c>
      <c r="L415" s="19" t="e">
        <f>+'DATOS GENERALES'!L415/'DATOS GENERALES'!T415</f>
        <v>#DIV/0!</v>
      </c>
      <c r="M415" s="19" t="e">
        <f>+'DATOS GENERALES'!M415/'DATOS GENERALES'!T415</f>
        <v>#DIV/0!</v>
      </c>
      <c r="N415" s="19" t="e">
        <f>+'DATOS GENERALES'!N415/'DATOS GENERALES'!T415</f>
        <v>#DIV/0!</v>
      </c>
      <c r="O415" s="19" t="e">
        <f>+'DATOS GENERALES'!O415/'DATOS GENERALES'!T415</f>
        <v>#DIV/0!</v>
      </c>
      <c r="P415" s="19" t="e">
        <f>+'DATOS GENERALES'!P415/'DATOS GENERALES'!T415</f>
        <v>#DIV/0!</v>
      </c>
      <c r="Q415" s="19" t="e">
        <f>+'DATOS GENERALES'!Q415/'DATOS GENERALES'!T415</f>
        <v>#DIV/0!</v>
      </c>
      <c r="R415" s="19" t="e">
        <f>+'DATOS GENERALES'!R415/'DATOS GENERALES'!T415</f>
        <v>#DIV/0!</v>
      </c>
      <c r="S415" s="19" t="e">
        <f>+'DATOS GENERALES'!S415/'DATOS GENERALES'!T415</f>
        <v>#DIV/0!</v>
      </c>
      <c r="T415" s="19" t="e">
        <f>+'DATOS GENERALES'!#REF!/'DATOS GENERALES'!T415</f>
        <v>#REF!</v>
      </c>
      <c r="U415" s="19" t="e">
        <f>+'DATOS GENERALES'!#REF!/'DATOS GENERALES'!T415</f>
        <v>#REF!</v>
      </c>
    </row>
    <row r="416" spans="1:21">
      <c r="A416" s="12">
        <f>+'DATOS GENERALES'!A416</f>
        <v>411</v>
      </c>
      <c r="B416" s="12" t="str">
        <f>+'DATOS GENERALES'!B416</f>
        <v>MASCARA  FASTRAK N. 5</v>
      </c>
      <c r="C416" s="12" t="str">
        <f>+'DATOS GENERALES'!C416</f>
        <v>UND</v>
      </c>
      <c r="D416" s="12">
        <f>+'DATOS GENERALES'!D416</f>
        <v>2</v>
      </c>
      <c r="E416" s="19" t="e">
        <f>+'DATOS GENERALES'!E416/'DATOS GENERALES'!T416</f>
        <v>#DIV/0!</v>
      </c>
      <c r="F416" s="19" t="e">
        <f>+'DATOS GENERALES'!F416/'DATOS GENERALES'!T416</f>
        <v>#DIV/0!</v>
      </c>
      <c r="G416" s="19" t="e">
        <f>+'DATOS GENERALES'!G416/'DATOS GENERALES'!T416</f>
        <v>#DIV/0!</v>
      </c>
      <c r="H416" s="19" t="e">
        <f>+'DATOS GENERALES'!H416/'DATOS GENERALES'!T416</f>
        <v>#DIV/0!</v>
      </c>
      <c r="I416" s="19" t="e">
        <f>+'DATOS GENERALES'!I416/'DATOS GENERALES'!T416</f>
        <v>#DIV/0!</v>
      </c>
      <c r="J416" s="19" t="e">
        <f>+'DATOS GENERALES'!J416/'DATOS GENERALES'!T416</f>
        <v>#DIV/0!</v>
      </c>
      <c r="K416" s="19" t="e">
        <f>+'DATOS GENERALES'!K416/'DATOS GENERALES'!T416</f>
        <v>#DIV/0!</v>
      </c>
      <c r="L416" s="19" t="e">
        <f>+'DATOS GENERALES'!L416/'DATOS GENERALES'!T416</f>
        <v>#DIV/0!</v>
      </c>
      <c r="M416" s="19" t="e">
        <f>+'DATOS GENERALES'!M416/'DATOS GENERALES'!T416</f>
        <v>#DIV/0!</v>
      </c>
      <c r="N416" s="19" t="e">
        <f>+'DATOS GENERALES'!N416/'DATOS GENERALES'!T416</f>
        <v>#DIV/0!</v>
      </c>
      <c r="O416" s="19" t="e">
        <f>+'DATOS GENERALES'!O416/'DATOS GENERALES'!T416</f>
        <v>#DIV/0!</v>
      </c>
      <c r="P416" s="19" t="e">
        <f>+'DATOS GENERALES'!P416/'DATOS GENERALES'!T416</f>
        <v>#DIV/0!</v>
      </c>
      <c r="Q416" s="19" t="e">
        <f>+'DATOS GENERALES'!Q416/'DATOS GENERALES'!T416</f>
        <v>#DIV/0!</v>
      </c>
      <c r="R416" s="19" t="e">
        <f>+'DATOS GENERALES'!R416/'DATOS GENERALES'!T416</f>
        <v>#DIV/0!</v>
      </c>
      <c r="S416" s="19" t="e">
        <f>+'DATOS GENERALES'!S416/'DATOS GENERALES'!T416</f>
        <v>#DIV/0!</v>
      </c>
      <c r="T416" s="19" t="e">
        <f>+'DATOS GENERALES'!#REF!/'DATOS GENERALES'!T416</f>
        <v>#REF!</v>
      </c>
      <c r="U416" s="19" t="e">
        <f>+'DATOS GENERALES'!#REF!/'DATOS GENERALES'!T416</f>
        <v>#REF!</v>
      </c>
    </row>
    <row r="417" spans="1:21">
      <c r="A417" s="12">
        <f>+'DATOS GENERALES'!A417</f>
        <v>412</v>
      </c>
      <c r="B417" s="12" t="str">
        <f>+'DATOS GENERALES'!B417</f>
        <v>MASCARA FASTRAK N. 4</v>
      </c>
      <c r="C417" s="12" t="str">
        <f>+'DATOS GENERALES'!C417</f>
        <v>UND</v>
      </c>
      <c r="D417" s="12">
        <f>+'DATOS GENERALES'!D417</f>
        <v>2</v>
      </c>
      <c r="E417" s="19" t="e">
        <f>+'DATOS GENERALES'!E417/'DATOS GENERALES'!T417</f>
        <v>#DIV/0!</v>
      </c>
      <c r="F417" s="19" t="e">
        <f>+'DATOS GENERALES'!F417/'DATOS GENERALES'!T417</f>
        <v>#DIV/0!</v>
      </c>
      <c r="G417" s="19" t="e">
        <f>+'DATOS GENERALES'!G417/'DATOS GENERALES'!T417</f>
        <v>#DIV/0!</v>
      </c>
      <c r="H417" s="19" t="e">
        <f>+'DATOS GENERALES'!H417/'DATOS GENERALES'!T417</f>
        <v>#DIV/0!</v>
      </c>
      <c r="I417" s="19" t="e">
        <f>+'DATOS GENERALES'!I417/'DATOS GENERALES'!T417</f>
        <v>#DIV/0!</v>
      </c>
      <c r="J417" s="19" t="e">
        <f>+'DATOS GENERALES'!J417/'DATOS GENERALES'!T417</f>
        <v>#DIV/0!</v>
      </c>
      <c r="K417" s="19" t="e">
        <f>+'DATOS GENERALES'!K417/'DATOS GENERALES'!T417</f>
        <v>#DIV/0!</v>
      </c>
      <c r="L417" s="19" t="e">
        <f>+'DATOS GENERALES'!L417/'DATOS GENERALES'!T417</f>
        <v>#DIV/0!</v>
      </c>
      <c r="M417" s="19" t="e">
        <f>+'DATOS GENERALES'!M417/'DATOS GENERALES'!T417</f>
        <v>#DIV/0!</v>
      </c>
      <c r="N417" s="19" t="e">
        <f>+'DATOS GENERALES'!N417/'DATOS GENERALES'!T417</f>
        <v>#DIV/0!</v>
      </c>
      <c r="O417" s="19" t="e">
        <f>+'DATOS GENERALES'!O417/'DATOS GENERALES'!T417</f>
        <v>#DIV/0!</v>
      </c>
      <c r="P417" s="19" t="e">
        <f>+'DATOS GENERALES'!P417/'DATOS GENERALES'!T417</f>
        <v>#DIV/0!</v>
      </c>
      <c r="Q417" s="19" t="e">
        <f>+'DATOS GENERALES'!Q417/'DATOS GENERALES'!T417</f>
        <v>#DIV/0!</v>
      </c>
      <c r="R417" s="19" t="e">
        <f>+'DATOS GENERALES'!R417/'DATOS GENERALES'!T417</f>
        <v>#DIV/0!</v>
      </c>
      <c r="S417" s="19" t="e">
        <f>+'DATOS GENERALES'!S417/'DATOS GENERALES'!T417</f>
        <v>#DIV/0!</v>
      </c>
      <c r="T417" s="19" t="e">
        <f>+'DATOS GENERALES'!#REF!/'DATOS GENERALES'!T417</f>
        <v>#REF!</v>
      </c>
      <c r="U417" s="19" t="e">
        <f>+'DATOS GENERALES'!#REF!/'DATOS GENERALES'!T417</f>
        <v>#REF!</v>
      </c>
    </row>
    <row r="418" spans="1:21">
      <c r="A418" s="12">
        <f>+'DATOS GENERALES'!A418</f>
        <v>413</v>
      </c>
      <c r="B418" s="12" t="str">
        <f>+'DATOS GENERALES'!B418</f>
        <v>ROLLO ABDOMINAL 22.5cm X 15m ESTERIL RADIOOPACO</v>
      </c>
      <c r="C418" s="12" t="str">
        <f>+'DATOS GENERALES'!C418</f>
        <v>UND</v>
      </c>
      <c r="D418" s="12">
        <f>+'DATOS GENERALES'!D418</f>
        <v>40</v>
      </c>
      <c r="E418" s="19">
        <f>+'DATOS GENERALES'!E418/'DATOS GENERALES'!T418</f>
        <v>0</v>
      </c>
      <c r="F418" s="19">
        <f>+'DATOS GENERALES'!F418/'DATOS GENERALES'!T418</f>
        <v>0</v>
      </c>
      <c r="G418" s="19">
        <f>+'DATOS GENERALES'!G418/'DATOS GENERALES'!T418</f>
        <v>0</v>
      </c>
      <c r="H418" s="19">
        <f>+'DATOS GENERALES'!H418/'DATOS GENERALES'!T418</f>
        <v>0</v>
      </c>
      <c r="I418" s="19">
        <f>+'DATOS GENERALES'!I418/'DATOS GENERALES'!T418</f>
        <v>0</v>
      </c>
      <c r="J418" s="19">
        <f>+'DATOS GENERALES'!J418/'DATOS GENERALES'!T418</f>
        <v>1</v>
      </c>
      <c r="K418" s="19">
        <f>+'DATOS GENERALES'!K418/'DATOS GENERALES'!T418</f>
        <v>0</v>
      </c>
      <c r="L418" s="19">
        <f>+'DATOS GENERALES'!L418/'DATOS GENERALES'!T418</f>
        <v>0</v>
      </c>
      <c r="M418" s="19">
        <f>+'DATOS GENERALES'!M418/'DATOS GENERALES'!T418</f>
        <v>0</v>
      </c>
      <c r="N418" s="19">
        <f>+'DATOS GENERALES'!N418/'DATOS GENERALES'!T418</f>
        <v>0</v>
      </c>
      <c r="O418" s="19">
        <f>+'DATOS GENERALES'!O418/'DATOS GENERALES'!T418</f>
        <v>1.3157894736842106</v>
      </c>
      <c r="P418" s="19">
        <f>+'DATOS GENERALES'!P418/'DATOS GENERALES'!T418</f>
        <v>0</v>
      </c>
      <c r="Q418" s="19">
        <f>+'DATOS GENERALES'!Q418/'DATOS GENERALES'!T418</f>
        <v>0</v>
      </c>
      <c r="R418" s="19">
        <f>+'DATOS GENERALES'!R418/'DATOS GENERALES'!T418</f>
        <v>0</v>
      </c>
      <c r="S418" s="19">
        <f>+'DATOS GENERALES'!S418/'DATOS GENERALES'!T418</f>
        <v>0</v>
      </c>
      <c r="T418" s="19" t="e">
        <f>+'DATOS GENERALES'!#REF!/'DATOS GENERALES'!T418</f>
        <v>#REF!</v>
      </c>
      <c r="U418" s="19" t="e">
        <f>+'DATOS GENERALES'!#REF!/'DATOS GENERALES'!T418</f>
        <v>#REF!</v>
      </c>
    </row>
    <row r="419" spans="1:21">
      <c r="A419" s="12">
        <f>+'DATOS GENERALES'!A419</f>
        <v>414</v>
      </c>
      <c r="B419" s="12" t="str">
        <f>+'DATOS GENERALES'!B419</f>
        <v>ROLLO ESTOQUINETA 3 X 25 Yardas  7.6 cm</v>
      </c>
      <c r="C419" s="12" t="str">
        <f>+'DATOS GENERALES'!C419</f>
        <v>UND</v>
      </c>
      <c r="D419" s="12">
        <f>+'DATOS GENERALES'!D419</f>
        <v>12</v>
      </c>
      <c r="E419" s="19">
        <f>+'DATOS GENERALES'!E419/'DATOS GENERALES'!T419</f>
        <v>1.0863507195893298</v>
      </c>
      <c r="F419" s="19">
        <f>+'DATOS GENERALES'!F419/'DATOS GENERALES'!T419</f>
        <v>2.2071133926116051</v>
      </c>
      <c r="G419" s="19">
        <f>+'DATOS GENERALES'!G419/'DATOS GENERALES'!T419</f>
        <v>0</v>
      </c>
      <c r="H419" s="19">
        <f>+'DATOS GENERALES'!H419/'DATOS GENERALES'!T419</f>
        <v>1</v>
      </c>
      <c r="I419" s="19">
        <f>+'DATOS GENERALES'!I419/'DATOS GENERALES'!T419</f>
        <v>2.2039966999724996</v>
      </c>
      <c r="J419" s="19">
        <f>+'DATOS GENERALES'!J419/'DATOS GENERALES'!T419</f>
        <v>1.0063433861948847</v>
      </c>
      <c r="K419" s="19">
        <f>+'DATOS GENERALES'!K419/'DATOS GENERALES'!T419</f>
        <v>0</v>
      </c>
      <c r="L419" s="19">
        <f>+'DATOS GENERALES'!L419/'DATOS GENERALES'!T419</f>
        <v>0</v>
      </c>
      <c r="M419" s="19">
        <f>+'DATOS GENERALES'!M419/'DATOS GENERALES'!T419</f>
        <v>0</v>
      </c>
      <c r="N419" s="19">
        <f>+'DATOS GENERALES'!N419/'DATOS GENERALES'!T419</f>
        <v>0</v>
      </c>
      <c r="O419" s="19">
        <f>+'DATOS GENERALES'!O419/'DATOS GENERALES'!T419</f>
        <v>0</v>
      </c>
      <c r="P419" s="19">
        <f>+'DATOS GENERALES'!P419/'DATOS GENERALES'!T419</f>
        <v>3.153011275093959</v>
      </c>
      <c r="Q419" s="19">
        <f>+'DATOS GENERALES'!Q419/'DATOS GENERALES'!T419</f>
        <v>0</v>
      </c>
      <c r="R419" s="19">
        <f>+'DATOS GENERALES'!R419/'DATOS GENERALES'!T419</f>
        <v>0</v>
      </c>
      <c r="S419" s="19">
        <f>+'DATOS GENERALES'!S419/'DATOS GENERALES'!T419</f>
        <v>0</v>
      </c>
      <c r="T419" s="19" t="e">
        <f>+'DATOS GENERALES'!#REF!/'DATOS GENERALES'!T419</f>
        <v>#REF!</v>
      </c>
      <c r="U419" s="19" t="e">
        <f>+'DATOS GENERALES'!#REF!/'DATOS GENERALES'!T419</f>
        <v>#REF!</v>
      </c>
    </row>
    <row r="420" spans="1:21">
      <c r="A420" s="12">
        <f>+'DATOS GENERALES'!A420</f>
        <v>415</v>
      </c>
      <c r="B420" s="12" t="str">
        <f>+'DATOS GENERALES'!B420</f>
        <v>ROLLO ESTOQUINETA 4 X 25 Yardas 10.1 cm</v>
      </c>
      <c r="C420" s="12" t="str">
        <f>+'DATOS GENERALES'!C420</f>
        <v>UND</v>
      </c>
      <c r="D420" s="12">
        <f>+'DATOS GENERALES'!D420</f>
        <v>32</v>
      </c>
      <c r="E420" s="19">
        <f>+'DATOS GENERALES'!E420/'DATOS GENERALES'!T420</f>
        <v>1.0865037693232817</v>
      </c>
      <c r="F420" s="19">
        <f>+'DATOS GENERALES'!F420/'DATOS GENERALES'!T420</f>
        <v>2.0556598515737292</v>
      </c>
      <c r="G420" s="19">
        <f>+'DATOS GENERALES'!G420/'DATOS GENERALES'!T420</f>
        <v>0</v>
      </c>
      <c r="H420" s="19">
        <f>+'DATOS GENERALES'!H420/'DATOS GENERALES'!T420</f>
        <v>1</v>
      </c>
      <c r="I420" s="19">
        <f>+'DATOS GENERALES'!I420/'DATOS GENERALES'!T420</f>
        <v>2.0527558593177084</v>
      </c>
      <c r="J420" s="19">
        <f>+'DATOS GENERALES'!J420/'DATOS GENERALES'!T420</f>
        <v>1.0053093191751488</v>
      </c>
      <c r="K420" s="19">
        <f>+'DATOS GENERALES'!K420/'DATOS GENERALES'!T420</f>
        <v>0</v>
      </c>
      <c r="L420" s="19">
        <f>+'DATOS GENERALES'!L420/'DATOS GENERALES'!T420</f>
        <v>0</v>
      </c>
      <c r="M420" s="19">
        <f>+'DATOS GENERALES'!M420/'DATOS GENERALES'!T420</f>
        <v>0</v>
      </c>
      <c r="N420" s="19">
        <f>+'DATOS GENERALES'!N420/'DATOS GENERALES'!T420</f>
        <v>0</v>
      </c>
      <c r="O420" s="19">
        <f>+'DATOS GENERALES'!O420/'DATOS GENERALES'!T420</f>
        <v>3.2895192279487255</v>
      </c>
      <c r="P420" s="19">
        <f>+'DATOS GENERALES'!P420/'DATOS GENERALES'!T420</f>
        <v>2.5223812736499371</v>
      </c>
      <c r="Q420" s="19">
        <f>+'DATOS GENERALES'!Q420/'DATOS GENERALES'!T420</f>
        <v>0</v>
      </c>
      <c r="R420" s="19">
        <f>+'DATOS GENERALES'!R420/'DATOS GENERALES'!T420</f>
        <v>0</v>
      </c>
      <c r="S420" s="19">
        <f>+'DATOS GENERALES'!S420/'DATOS GENERALES'!T420</f>
        <v>0</v>
      </c>
      <c r="T420" s="19" t="e">
        <f>+'DATOS GENERALES'!#REF!/'DATOS GENERALES'!T420</f>
        <v>#REF!</v>
      </c>
      <c r="U420" s="19" t="e">
        <f>+'DATOS GENERALES'!#REF!/'DATOS GENERALES'!T420</f>
        <v>#REF!</v>
      </c>
    </row>
    <row r="421" spans="1:21">
      <c r="A421" s="12">
        <f>+'DATOS GENERALES'!A421</f>
        <v>416</v>
      </c>
      <c r="B421" s="12" t="str">
        <f>+'DATOS GENERALES'!B421</f>
        <v>SOLUCION PARA LAVADO HIDRATACION Y DESCONTAMINACION DE HERIDAS FRASCO</v>
      </c>
      <c r="C421" s="12" t="str">
        <f>+'DATOS GENERALES'!C421</f>
        <v>FCO X 350mL</v>
      </c>
      <c r="D421" s="12">
        <f>+'DATOS GENERALES'!D421</f>
        <v>16</v>
      </c>
      <c r="E421" s="19" t="e">
        <f>+'DATOS GENERALES'!E421/'DATOS GENERALES'!T421</f>
        <v>#DIV/0!</v>
      </c>
      <c r="F421" s="19" t="e">
        <f>+'DATOS GENERALES'!F421/'DATOS GENERALES'!T421</f>
        <v>#DIV/0!</v>
      </c>
      <c r="G421" s="19" t="e">
        <f>+'DATOS GENERALES'!G421/'DATOS GENERALES'!T421</f>
        <v>#DIV/0!</v>
      </c>
      <c r="H421" s="19" t="e">
        <f>+'DATOS GENERALES'!H421/'DATOS GENERALES'!T421</f>
        <v>#DIV/0!</v>
      </c>
      <c r="I421" s="19" t="e">
        <f>+'DATOS GENERALES'!I421/'DATOS GENERALES'!T421</f>
        <v>#DIV/0!</v>
      </c>
      <c r="J421" s="19" t="e">
        <f>+'DATOS GENERALES'!J421/'DATOS GENERALES'!T421</f>
        <v>#DIV/0!</v>
      </c>
      <c r="K421" s="19" t="e">
        <f>+'DATOS GENERALES'!K421/'DATOS GENERALES'!T421</f>
        <v>#DIV/0!</v>
      </c>
      <c r="L421" s="19" t="e">
        <f>+'DATOS GENERALES'!L421/'DATOS GENERALES'!T421</f>
        <v>#DIV/0!</v>
      </c>
      <c r="M421" s="19" t="e">
        <f>+'DATOS GENERALES'!M421/'DATOS GENERALES'!T421</f>
        <v>#DIV/0!</v>
      </c>
      <c r="N421" s="19" t="e">
        <f>+'DATOS GENERALES'!N421/'DATOS GENERALES'!T421</f>
        <v>#DIV/0!</v>
      </c>
      <c r="O421" s="19" t="e">
        <f>+'DATOS GENERALES'!O421/'DATOS GENERALES'!T421</f>
        <v>#DIV/0!</v>
      </c>
      <c r="P421" s="19" t="e">
        <f>+'DATOS GENERALES'!P421/'DATOS GENERALES'!T421</f>
        <v>#DIV/0!</v>
      </c>
      <c r="Q421" s="19" t="e">
        <f>+'DATOS GENERALES'!Q421/'DATOS GENERALES'!T421</f>
        <v>#DIV/0!</v>
      </c>
      <c r="R421" s="19" t="e">
        <f>+'DATOS GENERALES'!R421/'DATOS GENERALES'!T421</f>
        <v>#DIV/0!</v>
      </c>
      <c r="S421" s="19" t="e">
        <f>+'DATOS GENERALES'!S421/'DATOS GENERALES'!T421</f>
        <v>#DIV/0!</v>
      </c>
      <c r="T421" s="19" t="e">
        <f>+'DATOS GENERALES'!#REF!/'DATOS GENERALES'!T421</f>
        <v>#REF!</v>
      </c>
      <c r="U421" s="19" t="e">
        <f>+'DATOS GENERALES'!#REF!/'DATOS GENERALES'!T421</f>
        <v>#REF!</v>
      </c>
    </row>
    <row r="422" spans="1:21">
      <c r="A422" s="12">
        <f>+'DATOS GENERALES'!A422</f>
        <v>417</v>
      </c>
      <c r="B422" s="12" t="str">
        <f>+'DATOS GENERALES'!B422</f>
        <v xml:space="preserve">TORUNDAS DE GASA RADIOOPACA 1/4 X 1/2 (25X76mm) ESTERIL </v>
      </c>
      <c r="C422" s="12" t="str">
        <f>+'DATOS GENERALES'!C422</f>
        <v xml:space="preserve">SOBRE X 4 </v>
      </c>
      <c r="D422" s="12">
        <f>+'DATOS GENERALES'!D422</f>
        <v>60</v>
      </c>
      <c r="E422" s="19">
        <f>+'DATOS GENERALES'!E422/'DATOS GENERALES'!T422</f>
        <v>0</v>
      </c>
      <c r="F422" s="19">
        <f>+'DATOS GENERALES'!F422/'DATOS GENERALES'!T422</f>
        <v>0</v>
      </c>
      <c r="G422" s="19">
        <f>+'DATOS GENERALES'!G422/'DATOS GENERALES'!T422</f>
        <v>0</v>
      </c>
      <c r="H422" s="19">
        <f>+'DATOS GENERALES'!H422/'DATOS GENERALES'!T422</f>
        <v>13.996190476190476</v>
      </c>
      <c r="I422" s="19">
        <f>+'DATOS GENERALES'!I422/'DATOS GENERALES'!T422</f>
        <v>0</v>
      </c>
      <c r="J422" s="19">
        <f>+'DATOS GENERALES'!J422/'DATOS GENERALES'!T422</f>
        <v>3.5090285714285709</v>
      </c>
      <c r="K422" s="19">
        <f>+'DATOS GENERALES'!K422/'DATOS GENERALES'!T422</f>
        <v>0</v>
      </c>
      <c r="L422" s="19">
        <f>+'DATOS GENERALES'!L422/'DATOS GENERALES'!T422</f>
        <v>0</v>
      </c>
      <c r="M422" s="19">
        <f>+'DATOS GENERALES'!M422/'DATOS GENERALES'!T422</f>
        <v>0</v>
      </c>
      <c r="N422" s="19">
        <f>+'DATOS GENERALES'!N422/'DATOS GENERALES'!T422</f>
        <v>4.0895238095238096</v>
      </c>
      <c r="O422" s="19">
        <f>+'DATOS GENERALES'!O422/'DATOS GENERALES'!T422</f>
        <v>1</v>
      </c>
      <c r="P422" s="19">
        <f>+'DATOS GENERALES'!P422/'DATOS GENERALES'!T422</f>
        <v>0</v>
      </c>
      <c r="Q422" s="19">
        <f>+'DATOS GENERALES'!Q422/'DATOS GENERALES'!T422</f>
        <v>0</v>
      </c>
      <c r="R422" s="19">
        <f>+'DATOS GENERALES'!R422/'DATOS GENERALES'!T422</f>
        <v>0</v>
      </c>
      <c r="S422" s="19">
        <f>+'DATOS GENERALES'!S422/'DATOS GENERALES'!T422</f>
        <v>0</v>
      </c>
      <c r="T422" s="19" t="e">
        <f>+'DATOS GENERALES'!#REF!/'DATOS GENERALES'!T422</f>
        <v>#REF!</v>
      </c>
      <c r="U422" s="19" t="e">
        <f>+'DATOS GENERALES'!#REF!/'DATOS GENERALES'!T422</f>
        <v>#REF!</v>
      </c>
    </row>
    <row r="423" spans="1:21">
      <c r="A423" s="12">
        <f>+'DATOS GENERALES'!A423</f>
        <v>418</v>
      </c>
      <c r="B423" s="12" t="str">
        <f>+'DATOS GENERALES'!B423</f>
        <v xml:space="preserve">TORUNDAS DE GASA RADIOOPACA 3/4 X 3/4 (1.9X1.9cm) ESTERIL </v>
      </c>
      <c r="C423" s="12" t="str">
        <f>+'DATOS GENERALES'!C423</f>
        <v xml:space="preserve">SOBRE X 4 </v>
      </c>
      <c r="D423" s="12">
        <f>+'DATOS GENERALES'!D423</f>
        <v>400</v>
      </c>
      <c r="E423" s="19">
        <f>+'DATOS GENERALES'!E423/'DATOS GENERALES'!T423</f>
        <v>0</v>
      </c>
      <c r="F423" s="19">
        <f>+'DATOS GENERALES'!F423/'DATOS GENERALES'!T423</f>
        <v>0</v>
      </c>
      <c r="G423" s="19">
        <f>+'DATOS GENERALES'!G423/'DATOS GENERALES'!T423</f>
        <v>0</v>
      </c>
      <c r="H423" s="19">
        <f>+'DATOS GENERALES'!H423/'DATOS GENERALES'!T423</f>
        <v>13.996190476190476</v>
      </c>
      <c r="I423" s="19">
        <f>+'DATOS GENERALES'!I423/'DATOS GENERALES'!T423</f>
        <v>0</v>
      </c>
      <c r="J423" s="19">
        <f>+'DATOS GENERALES'!J423/'DATOS GENERALES'!T423</f>
        <v>3.5090285714285709</v>
      </c>
      <c r="K423" s="19">
        <f>+'DATOS GENERALES'!K423/'DATOS GENERALES'!T423</f>
        <v>0</v>
      </c>
      <c r="L423" s="19">
        <f>+'DATOS GENERALES'!L423/'DATOS GENERALES'!T423</f>
        <v>0</v>
      </c>
      <c r="M423" s="19">
        <f>+'DATOS GENERALES'!M423/'DATOS GENERALES'!T423</f>
        <v>0</v>
      </c>
      <c r="N423" s="19">
        <f>+'DATOS GENERALES'!N423/'DATOS GENERALES'!T423</f>
        <v>4.0895238095238096</v>
      </c>
      <c r="O423" s="19">
        <f>+'DATOS GENERALES'!O423/'DATOS GENERALES'!T423</f>
        <v>1</v>
      </c>
      <c r="P423" s="19">
        <f>+'DATOS GENERALES'!P423/'DATOS GENERALES'!T423</f>
        <v>0</v>
      </c>
      <c r="Q423" s="19">
        <f>+'DATOS GENERALES'!Q423/'DATOS GENERALES'!T423</f>
        <v>0</v>
      </c>
      <c r="R423" s="19">
        <f>+'DATOS GENERALES'!R423/'DATOS GENERALES'!T423</f>
        <v>0</v>
      </c>
      <c r="S423" s="19">
        <f>+'DATOS GENERALES'!S423/'DATOS GENERALES'!T423</f>
        <v>0</v>
      </c>
      <c r="T423" s="19" t="e">
        <f>+'DATOS GENERALES'!#REF!/'DATOS GENERALES'!T423</f>
        <v>#REF!</v>
      </c>
      <c r="U423" s="19" t="e">
        <f>+'DATOS GENERALES'!#REF!/'DATOS GENERALES'!T423</f>
        <v>#REF!</v>
      </c>
    </row>
    <row r="424" spans="1:21">
      <c r="A424" s="12">
        <f>+'DATOS GENERALES'!A424</f>
        <v>419</v>
      </c>
      <c r="B424" s="12" t="str">
        <f>+'DATOS GENERALES'!B424</f>
        <v>JERINGA DOS VIAS   DE KARMMAN PARA ASPIRACION MANUAL ENDOUTERINA</v>
      </c>
      <c r="C424" s="12" t="str">
        <f>+'DATOS GENERALES'!C424</f>
        <v>UNIDADES</v>
      </c>
      <c r="D424" s="12">
        <f>+'DATOS GENERALES'!D424</f>
        <v>10</v>
      </c>
      <c r="E424" s="19" t="e">
        <f>+'DATOS GENERALES'!E424/'DATOS GENERALES'!T424</f>
        <v>#DIV/0!</v>
      </c>
      <c r="F424" s="19" t="e">
        <f>+'DATOS GENERALES'!F424/'DATOS GENERALES'!T424</f>
        <v>#DIV/0!</v>
      </c>
      <c r="G424" s="19" t="e">
        <f>+'DATOS GENERALES'!G424/'DATOS GENERALES'!T424</f>
        <v>#DIV/0!</v>
      </c>
      <c r="H424" s="19" t="e">
        <f>+'DATOS GENERALES'!H424/'DATOS GENERALES'!T424</f>
        <v>#DIV/0!</v>
      </c>
      <c r="I424" s="19" t="e">
        <f>+'DATOS GENERALES'!I424/'DATOS GENERALES'!T424</f>
        <v>#DIV/0!</v>
      </c>
      <c r="J424" s="19" t="e">
        <f>+'DATOS GENERALES'!J424/'DATOS GENERALES'!T424</f>
        <v>#DIV/0!</v>
      </c>
      <c r="K424" s="19" t="e">
        <f>+'DATOS GENERALES'!K424/'DATOS GENERALES'!T424</f>
        <v>#DIV/0!</v>
      </c>
      <c r="L424" s="19" t="e">
        <f>+'DATOS GENERALES'!L424/'DATOS GENERALES'!T424</f>
        <v>#DIV/0!</v>
      </c>
      <c r="M424" s="19" t="e">
        <f>+'DATOS GENERALES'!M424/'DATOS GENERALES'!T424</f>
        <v>#DIV/0!</v>
      </c>
      <c r="N424" s="19" t="e">
        <f>+'DATOS GENERALES'!N424/'DATOS GENERALES'!T424</f>
        <v>#DIV/0!</v>
      </c>
      <c r="O424" s="19" t="e">
        <f>+'DATOS GENERALES'!O424/'DATOS GENERALES'!T424</f>
        <v>#DIV/0!</v>
      </c>
      <c r="P424" s="19" t="e">
        <f>+'DATOS GENERALES'!P424/'DATOS GENERALES'!T424</f>
        <v>#DIV/0!</v>
      </c>
      <c r="Q424" s="19" t="e">
        <f>+'DATOS GENERALES'!Q424/'DATOS GENERALES'!T424</f>
        <v>#DIV/0!</v>
      </c>
      <c r="R424" s="19" t="e">
        <f>+'DATOS GENERALES'!R424/'DATOS GENERALES'!T424</f>
        <v>#DIV/0!</v>
      </c>
      <c r="S424" s="19" t="e">
        <f>+'DATOS GENERALES'!S424/'DATOS GENERALES'!T424</f>
        <v>#DIV/0!</v>
      </c>
      <c r="T424" s="19" t="e">
        <f>+'DATOS GENERALES'!#REF!/'DATOS GENERALES'!T424</f>
        <v>#REF!</v>
      </c>
      <c r="U424" s="19" t="e">
        <f>+'DATOS GENERALES'!#REF!/'DATOS GENERALES'!T424</f>
        <v>#REF!</v>
      </c>
    </row>
    <row r="425" spans="1:21">
      <c r="A425" s="12">
        <f>+'DATOS GENERALES'!A425</f>
        <v>420</v>
      </c>
      <c r="B425" s="12" t="str">
        <f>+'DATOS GENERALES'!B425</f>
        <v>CANULAS DE SUCCION  IPAS  PARA ASPIRACION MANUAL ENDOUTERINA</v>
      </c>
      <c r="C425" s="12" t="str">
        <f>+'DATOS GENERALES'!C425</f>
        <v>UNIDADES</v>
      </c>
      <c r="D425" s="12">
        <f>+'DATOS GENERALES'!D425</f>
        <v>10</v>
      </c>
      <c r="E425" s="19" t="e">
        <f>+'DATOS GENERALES'!E425/'DATOS GENERALES'!T425</f>
        <v>#DIV/0!</v>
      </c>
      <c r="F425" s="19" t="e">
        <f>+'DATOS GENERALES'!F425/'DATOS GENERALES'!T425</f>
        <v>#DIV/0!</v>
      </c>
      <c r="G425" s="19" t="e">
        <f>+'DATOS GENERALES'!G425/'DATOS GENERALES'!T425</f>
        <v>#DIV/0!</v>
      </c>
      <c r="H425" s="19" t="e">
        <f>+'DATOS GENERALES'!H425/'DATOS GENERALES'!T425</f>
        <v>#DIV/0!</v>
      </c>
      <c r="I425" s="19" t="e">
        <f>+'DATOS GENERALES'!I425/'DATOS GENERALES'!T425</f>
        <v>#DIV/0!</v>
      </c>
      <c r="J425" s="19" t="e">
        <f>+'DATOS GENERALES'!J425/'DATOS GENERALES'!T425</f>
        <v>#DIV/0!</v>
      </c>
      <c r="K425" s="19" t="e">
        <f>+'DATOS GENERALES'!K425/'DATOS GENERALES'!T425</f>
        <v>#DIV/0!</v>
      </c>
      <c r="L425" s="19" t="e">
        <f>+'DATOS GENERALES'!L425/'DATOS GENERALES'!T425</f>
        <v>#DIV/0!</v>
      </c>
      <c r="M425" s="19" t="e">
        <f>+'DATOS GENERALES'!M425/'DATOS GENERALES'!T425</f>
        <v>#DIV/0!</v>
      </c>
      <c r="N425" s="19" t="e">
        <f>+'DATOS GENERALES'!N425/'DATOS GENERALES'!T425</f>
        <v>#DIV/0!</v>
      </c>
      <c r="O425" s="19" t="e">
        <f>+'DATOS GENERALES'!O425/'DATOS GENERALES'!T425</f>
        <v>#DIV/0!</v>
      </c>
      <c r="P425" s="19" t="e">
        <f>+'DATOS GENERALES'!P425/'DATOS GENERALES'!T425</f>
        <v>#DIV/0!</v>
      </c>
      <c r="Q425" s="19" t="e">
        <f>+'DATOS GENERALES'!Q425/'DATOS GENERALES'!T425</f>
        <v>#DIV/0!</v>
      </c>
      <c r="R425" s="19" t="e">
        <f>+'DATOS GENERALES'!R425/'DATOS GENERALES'!T425</f>
        <v>#DIV/0!</v>
      </c>
      <c r="S425" s="19" t="e">
        <f>+'DATOS GENERALES'!S425/'DATOS GENERALES'!T425</f>
        <v>#DIV/0!</v>
      </c>
      <c r="T425" s="19" t="e">
        <f>+'DATOS GENERALES'!#REF!/'DATOS GENERALES'!T425</f>
        <v>#REF!</v>
      </c>
      <c r="U425" s="19" t="e">
        <f>+'DATOS GENERALES'!#REF!/'DATOS GENERALES'!T425</f>
        <v>#REF!</v>
      </c>
    </row>
    <row r="426" spans="1:21">
      <c r="A426" s="12">
        <f>+'DATOS GENERALES'!A426</f>
        <v>421</v>
      </c>
      <c r="B426" s="12" t="str">
        <f>+'DATOS GENERALES'!B426</f>
        <v>DILATADORES DENISTON PARA ASPIRACION MANUAL ENDOUTERINA</v>
      </c>
      <c r="C426" s="12" t="str">
        <f>+'DATOS GENERALES'!C426</f>
        <v>UNIDADES</v>
      </c>
      <c r="D426" s="12">
        <f>+'DATOS GENERALES'!D426</f>
        <v>10</v>
      </c>
      <c r="E426" s="19" t="e">
        <f>+'DATOS GENERALES'!E426/'DATOS GENERALES'!T426</f>
        <v>#DIV/0!</v>
      </c>
      <c r="F426" s="19" t="e">
        <f>+'DATOS GENERALES'!F426/'DATOS GENERALES'!T426</f>
        <v>#DIV/0!</v>
      </c>
      <c r="G426" s="19" t="e">
        <f>+'DATOS GENERALES'!G426/'DATOS GENERALES'!T426</f>
        <v>#DIV/0!</v>
      </c>
      <c r="H426" s="19" t="e">
        <f>+'DATOS GENERALES'!H426/'DATOS GENERALES'!T426</f>
        <v>#DIV/0!</v>
      </c>
      <c r="I426" s="19" t="e">
        <f>+'DATOS GENERALES'!I426/'DATOS GENERALES'!T426</f>
        <v>#DIV/0!</v>
      </c>
      <c r="J426" s="19" t="e">
        <f>+'DATOS GENERALES'!J426/'DATOS GENERALES'!T426</f>
        <v>#DIV/0!</v>
      </c>
      <c r="K426" s="19" t="e">
        <f>+'DATOS GENERALES'!K426/'DATOS GENERALES'!T426</f>
        <v>#DIV/0!</v>
      </c>
      <c r="L426" s="19" t="e">
        <f>+'DATOS GENERALES'!L426/'DATOS GENERALES'!T426</f>
        <v>#DIV/0!</v>
      </c>
      <c r="M426" s="19" t="e">
        <f>+'DATOS GENERALES'!M426/'DATOS GENERALES'!T426</f>
        <v>#DIV/0!</v>
      </c>
      <c r="N426" s="19" t="e">
        <f>+'DATOS GENERALES'!N426/'DATOS GENERALES'!T426</f>
        <v>#DIV/0!</v>
      </c>
      <c r="O426" s="19" t="e">
        <f>+'DATOS GENERALES'!O426/'DATOS GENERALES'!T426</f>
        <v>#DIV/0!</v>
      </c>
      <c r="P426" s="19" t="e">
        <f>+'DATOS GENERALES'!P426/'DATOS GENERALES'!T426</f>
        <v>#DIV/0!</v>
      </c>
      <c r="Q426" s="19" t="e">
        <f>+'DATOS GENERALES'!Q426/'DATOS GENERALES'!T426</f>
        <v>#DIV/0!</v>
      </c>
      <c r="R426" s="19" t="e">
        <f>+'DATOS GENERALES'!R426/'DATOS GENERALES'!T426</f>
        <v>#DIV/0!</v>
      </c>
      <c r="S426" s="19" t="e">
        <f>+'DATOS GENERALES'!S426/'DATOS GENERALES'!T426</f>
        <v>#DIV/0!</v>
      </c>
      <c r="T426" s="19" t="e">
        <f>+'DATOS GENERALES'!#REF!/'DATOS GENERALES'!T426</f>
        <v>#REF!</v>
      </c>
      <c r="U426" s="19" t="e">
        <f>+'DATOS GENERALES'!#REF!/'DATOS GENERALES'!T426</f>
        <v>#REF!</v>
      </c>
    </row>
    <row r="427" spans="1:21">
      <c r="A427" s="12">
        <f>+'DATOS GENERALES'!A427</f>
        <v>422</v>
      </c>
      <c r="B427" s="12" t="str">
        <f>+'DATOS GENERALES'!B427</f>
        <v>PUNCH DESECHABLE PARA BIOPSIA DERMATOLOGICA X 3 MM</v>
      </c>
      <c r="C427" s="12" t="str">
        <f>+'DATOS GENERALES'!C427</f>
        <v xml:space="preserve">CAJA  X 20 </v>
      </c>
      <c r="D427" s="12">
        <f>+'DATOS GENERALES'!D427</f>
        <v>3</v>
      </c>
      <c r="E427" s="19">
        <f>+'DATOS GENERALES'!E427/'DATOS GENERALES'!T427</f>
        <v>0</v>
      </c>
      <c r="F427" s="19">
        <f>+'DATOS GENERALES'!F427/'DATOS GENERALES'!T427</f>
        <v>0</v>
      </c>
      <c r="G427" s="19">
        <f>+'DATOS GENERALES'!G427/'DATOS GENERALES'!T427</f>
        <v>0</v>
      </c>
      <c r="H427" s="19">
        <f>+'DATOS GENERALES'!H427/'DATOS GENERALES'!T427</f>
        <v>0</v>
      </c>
      <c r="I427" s="19">
        <f>+'DATOS GENERALES'!I427/'DATOS GENERALES'!T427</f>
        <v>0</v>
      </c>
      <c r="J427" s="19">
        <f>+'DATOS GENERALES'!J427/'DATOS GENERALES'!T427</f>
        <v>0</v>
      </c>
      <c r="K427" s="19">
        <f>+'DATOS GENERALES'!K427/'DATOS GENERALES'!T427</f>
        <v>0</v>
      </c>
      <c r="L427" s="19">
        <f>+'DATOS GENERALES'!L427/'DATOS GENERALES'!T427</f>
        <v>0</v>
      </c>
      <c r="M427" s="19">
        <f>+'DATOS GENERALES'!M427/'DATOS GENERALES'!T427</f>
        <v>0</v>
      </c>
      <c r="N427" s="19">
        <f>+'DATOS GENERALES'!N427/'DATOS GENERALES'!T427</f>
        <v>0</v>
      </c>
      <c r="O427" s="19">
        <f>+'DATOS GENERALES'!O427/'DATOS GENERALES'!T427</f>
        <v>1</v>
      </c>
      <c r="P427" s="19">
        <f>+'DATOS GENERALES'!P427/'DATOS GENERALES'!T427</f>
        <v>0</v>
      </c>
      <c r="Q427" s="19">
        <f>+'DATOS GENERALES'!Q427/'DATOS GENERALES'!T427</f>
        <v>0</v>
      </c>
      <c r="R427" s="19">
        <f>+'DATOS GENERALES'!R427/'DATOS GENERALES'!T427</f>
        <v>0</v>
      </c>
      <c r="S427" s="19">
        <f>+'DATOS GENERALES'!S427/'DATOS GENERALES'!T427</f>
        <v>0</v>
      </c>
      <c r="T427" s="19" t="e">
        <f>+'DATOS GENERALES'!#REF!/'DATOS GENERALES'!T427</f>
        <v>#REF!</v>
      </c>
      <c r="U427" s="19" t="e">
        <f>+'DATOS GENERALES'!#REF!/'DATOS GENERALES'!T427</f>
        <v>#REF!</v>
      </c>
    </row>
    <row r="428" spans="1:21">
      <c r="A428" s="12">
        <f>+'DATOS GENERALES'!A428</f>
        <v>423</v>
      </c>
      <c r="B428" s="12" t="str">
        <f>+'DATOS GENERALES'!B428</f>
        <v>PUNCH DESECHABLE PARA BIOPSIA DERMATOLOGICA X 4 MM</v>
      </c>
      <c r="C428" s="12" t="str">
        <f>+'DATOS GENERALES'!C428</f>
        <v xml:space="preserve">CAJA  X 20 </v>
      </c>
      <c r="D428" s="12">
        <f>+'DATOS GENERALES'!D428</f>
        <v>8</v>
      </c>
      <c r="E428" s="19">
        <f>+'DATOS GENERALES'!E428/'DATOS GENERALES'!T428</f>
        <v>0</v>
      </c>
      <c r="F428" s="19">
        <f>+'DATOS GENERALES'!F428/'DATOS GENERALES'!T428</f>
        <v>0</v>
      </c>
      <c r="G428" s="19">
        <f>+'DATOS GENERALES'!G428/'DATOS GENERALES'!T428</f>
        <v>0</v>
      </c>
      <c r="H428" s="19">
        <f>+'DATOS GENERALES'!H428/'DATOS GENERALES'!T428</f>
        <v>0</v>
      </c>
      <c r="I428" s="19">
        <f>+'DATOS GENERALES'!I428/'DATOS GENERALES'!T428</f>
        <v>0</v>
      </c>
      <c r="J428" s="19">
        <f>+'DATOS GENERALES'!J428/'DATOS GENERALES'!T428</f>
        <v>0</v>
      </c>
      <c r="K428" s="19">
        <f>+'DATOS GENERALES'!K428/'DATOS GENERALES'!T428</f>
        <v>0</v>
      </c>
      <c r="L428" s="19">
        <f>+'DATOS GENERALES'!L428/'DATOS GENERALES'!T428</f>
        <v>0</v>
      </c>
      <c r="M428" s="19">
        <f>+'DATOS GENERALES'!M428/'DATOS GENERALES'!T428</f>
        <v>0</v>
      </c>
      <c r="N428" s="19">
        <f>+'DATOS GENERALES'!N428/'DATOS GENERALES'!T428</f>
        <v>0</v>
      </c>
      <c r="O428" s="19">
        <f>+'DATOS GENERALES'!O428/'DATOS GENERALES'!T428</f>
        <v>1</v>
      </c>
      <c r="P428" s="19">
        <f>+'DATOS GENERALES'!P428/'DATOS GENERALES'!T428</f>
        <v>0</v>
      </c>
      <c r="Q428" s="19">
        <f>+'DATOS GENERALES'!Q428/'DATOS GENERALES'!T428</f>
        <v>0</v>
      </c>
      <c r="R428" s="19">
        <f>+'DATOS GENERALES'!R428/'DATOS GENERALES'!T428</f>
        <v>0</v>
      </c>
      <c r="S428" s="19">
        <f>+'DATOS GENERALES'!S428/'DATOS GENERALES'!T428</f>
        <v>0</v>
      </c>
      <c r="T428" s="19" t="e">
        <f>+'DATOS GENERALES'!#REF!/'DATOS GENERALES'!T428</f>
        <v>#REF!</v>
      </c>
      <c r="U428" s="19" t="e">
        <f>+'DATOS GENERALES'!#REF!/'DATOS GENERALES'!T428</f>
        <v>#REF!</v>
      </c>
    </row>
    <row r="429" spans="1:21">
      <c r="A429" s="12">
        <f>+'DATOS GENERALES'!A429</f>
        <v>424</v>
      </c>
      <c r="B429" s="12" t="str">
        <f>+'DATOS GENERALES'!B429</f>
        <v>PUNCH DESECHABLE PARA BIOPSIA DERMATOLOGICA X 5 MM</v>
      </c>
      <c r="C429" s="12" t="str">
        <f>+'DATOS GENERALES'!C429</f>
        <v xml:space="preserve">CAJA  X 20 </v>
      </c>
      <c r="D429" s="12">
        <f>+'DATOS GENERALES'!D429</f>
        <v>3</v>
      </c>
      <c r="E429" s="19">
        <f>+'DATOS GENERALES'!E429/'DATOS GENERALES'!T429</f>
        <v>0</v>
      </c>
      <c r="F429" s="19">
        <f>+'DATOS GENERALES'!F429/'DATOS GENERALES'!T429</f>
        <v>0</v>
      </c>
      <c r="G429" s="19">
        <f>+'DATOS GENERALES'!G429/'DATOS GENERALES'!T429</f>
        <v>0</v>
      </c>
      <c r="H429" s="19">
        <f>+'DATOS GENERALES'!H429/'DATOS GENERALES'!T429</f>
        <v>0</v>
      </c>
      <c r="I429" s="19">
        <f>+'DATOS GENERALES'!I429/'DATOS GENERALES'!T429</f>
        <v>0</v>
      </c>
      <c r="J429" s="19">
        <f>+'DATOS GENERALES'!J429/'DATOS GENERALES'!T429</f>
        <v>0</v>
      </c>
      <c r="K429" s="19">
        <f>+'DATOS GENERALES'!K429/'DATOS GENERALES'!T429</f>
        <v>0</v>
      </c>
      <c r="L429" s="19">
        <f>+'DATOS GENERALES'!L429/'DATOS GENERALES'!T429</f>
        <v>0</v>
      </c>
      <c r="M429" s="19">
        <f>+'DATOS GENERALES'!M429/'DATOS GENERALES'!T429</f>
        <v>0</v>
      </c>
      <c r="N429" s="19">
        <f>+'DATOS GENERALES'!N429/'DATOS GENERALES'!T429</f>
        <v>0</v>
      </c>
      <c r="O429" s="19">
        <f>+'DATOS GENERALES'!O429/'DATOS GENERALES'!T429</f>
        <v>1</v>
      </c>
      <c r="P429" s="19">
        <f>+'DATOS GENERALES'!P429/'DATOS GENERALES'!T429</f>
        <v>0</v>
      </c>
      <c r="Q429" s="19">
        <f>+'DATOS GENERALES'!Q429/'DATOS GENERALES'!T429</f>
        <v>0</v>
      </c>
      <c r="R429" s="19">
        <f>+'DATOS GENERALES'!R429/'DATOS GENERALES'!T429</f>
        <v>0</v>
      </c>
      <c r="S429" s="19">
        <f>+'DATOS GENERALES'!S429/'DATOS GENERALES'!T429</f>
        <v>0</v>
      </c>
      <c r="T429" s="19" t="e">
        <f>+'DATOS GENERALES'!#REF!/'DATOS GENERALES'!T429</f>
        <v>#REF!</v>
      </c>
      <c r="U429" s="19" t="e">
        <f>+'DATOS GENERALES'!#REF!/'DATOS GENERALES'!T429</f>
        <v>#REF!</v>
      </c>
    </row>
    <row r="430" spans="1:21">
      <c r="A430" s="12">
        <f>+'DATOS GENERALES'!A430</f>
        <v>425</v>
      </c>
      <c r="B430" s="12" t="str">
        <f>+'DATOS GENERALES'!B430</f>
        <v>CURETAS  DERMATOLOGICAS DESECHABLES X 4 MM</v>
      </c>
      <c r="C430" s="12" t="str">
        <f>+'DATOS GENERALES'!C430</f>
        <v>CAJA  X 20</v>
      </c>
      <c r="D430" s="12">
        <f>+'DATOS GENERALES'!D430</f>
        <v>2</v>
      </c>
      <c r="E430" s="19">
        <f>+'DATOS GENERALES'!E430/'DATOS GENERALES'!T430</f>
        <v>0</v>
      </c>
      <c r="F430" s="19">
        <f>+'DATOS GENERALES'!F430/'DATOS GENERALES'!T430</f>
        <v>0</v>
      </c>
      <c r="G430" s="19">
        <f>+'DATOS GENERALES'!G430/'DATOS GENERALES'!T430</f>
        <v>0</v>
      </c>
      <c r="H430" s="19">
        <f>+'DATOS GENERALES'!H430/'DATOS GENERALES'!T430</f>
        <v>0</v>
      </c>
      <c r="I430" s="19">
        <f>+'DATOS GENERALES'!I430/'DATOS GENERALES'!T430</f>
        <v>0</v>
      </c>
      <c r="J430" s="19">
        <f>+'DATOS GENERALES'!J430/'DATOS GENERALES'!T430</f>
        <v>0</v>
      </c>
      <c r="K430" s="19">
        <f>+'DATOS GENERALES'!K430/'DATOS GENERALES'!T430</f>
        <v>0</v>
      </c>
      <c r="L430" s="19">
        <f>+'DATOS GENERALES'!L430/'DATOS GENERALES'!T430</f>
        <v>0</v>
      </c>
      <c r="M430" s="19">
        <f>+'DATOS GENERALES'!M430/'DATOS GENERALES'!T430</f>
        <v>0</v>
      </c>
      <c r="N430" s="19">
        <f>+'DATOS GENERALES'!N430/'DATOS GENERALES'!T430</f>
        <v>0</v>
      </c>
      <c r="O430" s="19">
        <f>+'DATOS GENERALES'!O430/'DATOS GENERALES'!T430</f>
        <v>1</v>
      </c>
      <c r="P430" s="19">
        <f>+'DATOS GENERALES'!P430/'DATOS GENERALES'!T430</f>
        <v>0</v>
      </c>
      <c r="Q430" s="19">
        <f>+'DATOS GENERALES'!Q430/'DATOS GENERALES'!T430</f>
        <v>0</v>
      </c>
      <c r="R430" s="19">
        <f>+'DATOS GENERALES'!R430/'DATOS GENERALES'!T430</f>
        <v>0</v>
      </c>
      <c r="S430" s="19">
        <f>+'DATOS GENERALES'!S430/'DATOS GENERALES'!T430</f>
        <v>0</v>
      </c>
      <c r="T430" s="19" t="e">
        <f>+'DATOS GENERALES'!#REF!/'DATOS GENERALES'!T430</f>
        <v>#REF!</v>
      </c>
      <c r="U430" s="19" t="e">
        <f>+'DATOS GENERALES'!#REF!/'DATOS GENERALES'!T430</f>
        <v>#REF!</v>
      </c>
    </row>
    <row r="431" spans="1:21">
      <c r="A431" s="12">
        <f>+'DATOS GENERALES'!A431</f>
        <v>426</v>
      </c>
      <c r="B431" s="12" t="str">
        <f>+'DATOS GENERALES'!B431</f>
        <v>CURETAS  DERMATOLOGICAS DESECHABLES X 5 MM</v>
      </c>
      <c r="C431" s="12" t="str">
        <f>+'DATOS GENERALES'!C431</f>
        <v>CAJA  X 20</v>
      </c>
      <c r="D431" s="12">
        <f>+'DATOS GENERALES'!D431</f>
        <v>2</v>
      </c>
      <c r="E431" s="19">
        <f>+'DATOS GENERALES'!E431/'DATOS GENERALES'!T431</f>
        <v>0</v>
      </c>
      <c r="F431" s="19">
        <f>+'DATOS GENERALES'!F431/'DATOS GENERALES'!T431</f>
        <v>0</v>
      </c>
      <c r="G431" s="19">
        <f>+'DATOS GENERALES'!G431/'DATOS GENERALES'!T431</f>
        <v>0</v>
      </c>
      <c r="H431" s="19">
        <f>+'DATOS GENERALES'!H431/'DATOS GENERALES'!T431</f>
        <v>0</v>
      </c>
      <c r="I431" s="19">
        <f>+'DATOS GENERALES'!I431/'DATOS GENERALES'!T431</f>
        <v>0</v>
      </c>
      <c r="J431" s="19">
        <f>+'DATOS GENERALES'!J431/'DATOS GENERALES'!T431</f>
        <v>0</v>
      </c>
      <c r="K431" s="19">
        <f>+'DATOS GENERALES'!K431/'DATOS GENERALES'!T431</f>
        <v>0</v>
      </c>
      <c r="L431" s="19">
        <f>+'DATOS GENERALES'!L431/'DATOS GENERALES'!T431</f>
        <v>0</v>
      </c>
      <c r="M431" s="19">
        <f>+'DATOS GENERALES'!M431/'DATOS GENERALES'!T431</f>
        <v>0</v>
      </c>
      <c r="N431" s="19">
        <f>+'DATOS GENERALES'!N431/'DATOS GENERALES'!T431</f>
        <v>0</v>
      </c>
      <c r="O431" s="19">
        <f>+'DATOS GENERALES'!O431/'DATOS GENERALES'!T431</f>
        <v>1</v>
      </c>
      <c r="P431" s="19">
        <f>+'DATOS GENERALES'!P431/'DATOS GENERALES'!T431</f>
        <v>0</v>
      </c>
      <c r="Q431" s="19">
        <f>+'DATOS GENERALES'!Q431/'DATOS GENERALES'!T431</f>
        <v>0</v>
      </c>
      <c r="R431" s="19">
        <f>+'DATOS GENERALES'!R431/'DATOS GENERALES'!T431</f>
        <v>0</v>
      </c>
      <c r="S431" s="19">
        <f>+'DATOS GENERALES'!S431/'DATOS GENERALES'!T431</f>
        <v>0</v>
      </c>
      <c r="T431" s="19" t="e">
        <f>+'DATOS GENERALES'!#REF!/'DATOS GENERALES'!T431</f>
        <v>#REF!</v>
      </c>
      <c r="U431" s="19" t="e">
        <f>+'DATOS GENERALES'!#REF!/'DATOS GENERALES'!T431</f>
        <v>#REF!</v>
      </c>
    </row>
    <row r="432" spans="1:21">
      <c r="A432" s="12">
        <f>+'DATOS GENERALES'!A432</f>
        <v>0</v>
      </c>
      <c r="B432" s="12">
        <f>+'DATOS GENERALES'!B432</f>
        <v>0</v>
      </c>
      <c r="C432" s="12">
        <f>+'DATOS GENERALES'!C432</f>
        <v>0</v>
      </c>
      <c r="D432" s="12">
        <f>+'DATOS GENERALES'!D432</f>
        <v>0</v>
      </c>
      <c r="E432" s="19" t="e">
        <f>+'DATOS GENERALES'!E432/'DATOS GENERALES'!T432</f>
        <v>#DIV/0!</v>
      </c>
      <c r="F432" s="19" t="e">
        <f>+'DATOS GENERALES'!F432/'DATOS GENERALES'!T432</f>
        <v>#DIV/0!</v>
      </c>
      <c r="G432" s="19" t="e">
        <f>+'DATOS GENERALES'!G432/'DATOS GENERALES'!T432</f>
        <v>#DIV/0!</v>
      </c>
      <c r="H432" s="19" t="e">
        <f>+'DATOS GENERALES'!H432/'DATOS GENERALES'!T432</f>
        <v>#DIV/0!</v>
      </c>
      <c r="I432" s="19" t="e">
        <f>+'DATOS GENERALES'!I432/'DATOS GENERALES'!T432</f>
        <v>#DIV/0!</v>
      </c>
      <c r="J432" s="19" t="e">
        <f>+'DATOS GENERALES'!J432/'DATOS GENERALES'!T432</f>
        <v>#DIV/0!</v>
      </c>
      <c r="K432" s="19" t="e">
        <f>+'DATOS GENERALES'!K432/'DATOS GENERALES'!T432</f>
        <v>#DIV/0!</v>
      </c>
      <c r="L432" s="19" t="e">
        <f>+'DATOS GENERALES'!L432/'DATOS GENERALES'!T432</f>
        <v>#DIV/0!</v>
      </c>
      <c r="M432" s="19" t="e">
        <f>+'DATOS GENERALES'!M432/'DATOS GENERALES'!T432</f>
        <v>#DIV/0!</v>
      </c>
      <c r="N432" s="19" t="e">
        <f>+'DATOS GENERALES'!N432/'DATOS GENERALES'!T432</f>
        <v>#DIV/0!</v>
      </c>
      <c r="O432" s="19" t="e">
        <f>+'DATOS GENERALES'!O432/'DATOS GENERALES'!T432</f>
        <v>#DIV/0!</v>
      </c>
      <c r="P432" s="19" t="e">
        <f>+'DATOS GENERALES'!P432/'DATOS GENERALES'!T432</f>
        <v>#DIV/0!</v>
      </c>
      <c r="Q432" s="19" t="e">
        <f>+'DATOS GENERALES'!Q432/'DATOS GENERALES'!T432</f>
        <v>#DIV/0!</v>
      </c>
      <c r="R432" s="19" t="e">
        <f>+'DATOS GENERALES'!R432/'DATOS GENERALES'!T432</f>
        <v>#DIV/0!</v>
      </c>
      <c r="S432" s="19" t="e">
        <f>+'DATOS GENERALES'!S432/'DATOS GENERALES'!T432</f>
        <v>#DIV/0!</v>
      </c>
      <c r="T432" s="19" t="e">
        <f>+'DATOS GENERALES'!#REF!/'DATOS GENERALES'!T432</f>
        <v>#REF!</v>
      </c>
      <c r="U432" s="19" t="e">
        <f>+'DATOS GENERALES'!#REF!/'DATOS GENERALES'!T432</f>
        <v>#REF!</v>
      </c>
    </row>
    <row r="433" spans="1:21">
      <c r="A433" s="12">
        <f>+'DATOS GENERALES'!A433</f>
        <v>0</v>
      </c>
      <c r="B433" s="12">
        <f>+'DATOS GENERALES'!B433</f>
        <v>0</v>
      </c>
      <c r="C433" s="12">
        <f>+'DATOS GENERALES'!C433</f>
        <v>0</v>
      </c>
      <c r="D433" s="12">
        <f>+'DATOS GENERALES'!D433</f>
        <v>0</v>
      </c>
      <c r="E433" s="19" t="e">
        <f>+'DATOS GENERALES'!E433/'DATOS GENERALES'!T433</f>
        <v>#DIV/0!</v>
      </c>
      <c r="F433" s="19" t="e">
        <f>+'DATOS GENERALES'!F433/'DATOS GENERALES'!T433</f>
        <v>#DIV/0!</v>
      </c>
      <c r="G433" s="19" t="e">
        <f>+'DATOS GENERALES'!G433/'DATOS GENERALES'!T433</f>
        <v>#DIV/0!</v>
      </c>
      <c r="H433" s="19" t="e">
        <f>+'DATOS GENERALES'!H433/'DATOS GENERALES'!T433</f>
        <v>#DIV/0!</v>
      </c>
      <c r="I433" s="19" t="e">
        <f>+'DATOS GENERALES'!I433/'DATOS GENERALES'!T433</f>
        <v>#DIV/0!</v>
      </c>
      <c r="J433" s="19" t="e">
        <f>+'DATOS GENERALES'!J433/'DATOS GENERALES'!T433</f>
        <v>#DIV/0!</v>
      </c>
      <c r="K433" s="19" t="e">
        <f>+'DATOS GENERALES'!K433/'DATOS GENERALES'!T433</f>
        <v>#DIV/0!</v>
      </c>
      <c r="L433" s="19" t="e">
        <f>+'DATOS GENERALES'!L433/'DATOS GENERALES'!T433</f>
        <v>#DIV/0!</v>
      </c>
      <c r="M433" s="19" t="e">
        <f>+'DATOS GENERALES'!M433/'DATOS GENERALES'!T433</f>
        <v>#DIV/0!</v>
      </c>
      <c r="N433" s="19" t="e">
        <f>+'DATOS GENERALES'!N433/'DATOS GENERALES'!T433</f>
        <v>#DIV/0!</v>
      </c>
      <c r="O433" s="19" t="e">
        <f>+'DATOS GENERALES'!O433/'DATOS GENERALES'!T433</f>
        <v>#DIV/0!</v>
      </c>
      <c r="P433" s="19" t="e">
        <f>+'DATOS GENERALES'!P433/'DATOS GENERALES'!T433</f>
        <v>#DIV/0!</v>
      </c>
      <c r="Q433" s="19" t="e">
        <f>+'DATOS GENERALES'!Q433/'DATOS GENERALES'!T433</f>
        <v>#DIV/0!</v>
      </c>
      <c r="R433" s="19" t="e">
        <f>+'DATOS GENERALES'!R433/'DATOS GENERALES'!T433</f>
        <v>#DIV/0!</v>
      </c>
      <c r="S433" s="19" t="e">
        <f>+'DATOS GENERALES'!S433/'DATOS GENERALES'!T433</f>
        <v>#DIV/0!</v>
      </c>
      <c r="T433" s="19" t="e">
        <f>+'DATOS GENERALES'!#REF!/'DATOS GENERALES'!T433</f>
        <v>#REF!</v>
      </c>
      <c r="U433" s="19" t="e">
        <f>+'DATOS GENERALES'!#REF!/'DATOS GENERALES'!T433</f>
        <v>#REF!</v>
      </c>
    </row>
    <row r="434" spans="1:21">
      <c r="A434" s="12" t="e">
        <f>+'DATOS GENERALES'!#REF!</f>
        <v>#REF!</v>
      </c>
      <c r="B434" s="12" t="e">
        <f>+'DATOS GENERALES'!#REF!</f>
        <v>#REF!</v>
      </c>
      <c r="C434" s="12" t="e">
        <f>+'DATOS GENERALES'!#REF!</f>
        <v>#REF!</v>
      </c>
      <c r="D434" s="12" t="e">
        <f>+'DATOS GENERALES'!#REF!</f>
        <v>#REF!</v>
      </c>
      <c r="E434" s="19" t="e">
        <f>+'DATOS GENERALES'!#REF!/'DATOS GENERALES'!#REF!</f>
        <v>#REF!</v>
      </c>
      <c r="F434" s="19" t="e">
        <f>+'DATOS GENERALES'!#REF!/'DATOS GENERALES'!#REF!</f>
        <v>#REF!</v>
      </c>
      <c r="G434" s="19" t="e">
        <f>+'DATOS GENERALES'!#REF!/'DATOS GENERALES'!#REF!</f>
        <v>#REF!</v>
      </c>
      <c r="H434" s="19" t="e">
        <f>+'DATOS GENERALES'!#REF!/'DATOS GENERALES'!#REF!</f>
        <v>#REF!</v>
      </c>
      <c r="I434" s="19" t="e">
        <f>+'DATOS GENERALES'!#REF!/'DATOS GENERALES'!#REF!</f>
        <v>#REF!</v>
      </c>
      <c r="J434" s="19" t="e">
        <f>+'DATOS GENERALES'!#REF!/'DATOS GENERALES'!#REF!</f>
        <v>#REF!</v>
      </c>
      <c r="K434" s="19" t="e">
        <f>+'DATOS GENERALES'!#REF!/'DATOS GENERALES'!#REF!</f>
        <v>#REF!</v>
      </c>
      <c r="L434" s="19" t="e">
        <f>+'DATOS GENERALES'!#REF!/'DATOS GENERALES'!#REF!</f>
        <v>#REF!</v>
      </c>
      <c r="M434" s="19" t="e">
        <f>+'DATOS GENERALES'!#REF!/'DATOS GENERALES'!#REF!</f>
        <v>#REF!</v>
      </c>
      <c r="N434" s="19" t="e">
        <f>+'DATOS GENERALES'!#REF!/'DATOS GENERALES'!#REF!</f>
        <v>#REF!</v>
      </c>
      <c r="O434" s="19" t="e">
        <f>+'DATOS GENERALES'!#REF!/'DATOS GENERALES'!#REF!</f>
        <v>#REF!</v>
      </c>
      <c r="P434" s="19" t="e">
        <f>+'DATOS GENERALES'!#REF!/'DATOS GENERALES'!#REF!</f>
        <v>#REF!</v>
      </c>
      <c r="Q434" s="19" t="e">
        <f>+'DATOS GENERALES'!#REF!/'DATOS GENERALES'!#REF!</f>
        <v>#REF!</v>
      </c>
      <c r="R434" s="19" t="e">
        <f>+'DATOS GENERALES'!#REF!/'DATOS GENERALES'!#REF!</f>
        <v>#REF!</v>
      </c>
      <c r="S434" s="19" t="e">
        <f>+'DATOS GENERALES'!#REF!/'DATOS GENERALES'!#REF!</f>
        <v>#REF!</v>
      </c>
      <c r="T434" s="19" t="e">
        <f>+'DATOS GENERALES'!#REF!/'DATOS GENERALES'!#REF!</f>
        <v>#REF!</v>
      </c>
      <c r="U434" s="19" t="e">
        <f>+'DATOS GENERALES'!#REF!/'DATOS GENERALES'!#REF!</f>
        <v>#REF!</v>
      </c>
    </row>
    <row r="435" spans="1:21">
      <c r="A435" s="12" t="e">
        <f>+'DATOS GENERALES'!#REF!</f>
        <v>#REF!</v>
      </c>
      <c r="B435" s="12" t="e">
        <f>+'DATOS GENERALES'!#REF!</f>
        <v>#REF!</v>
      </c>
      <c r="C435" s="12" t="e">
        <f>+'DATOS GENERALES'!#REF!</f>
        <v>#REF!</v>
      </c>
      <c r="D435" s="12" t="e">
        <f>+'DATOS GENERALES'!#REF!</f>
        <v>#REF!</v>
      </c>
      <c r="E435" s="19" t="e">
        <f>+'DATOS GENERALES'!#REF!/'DATOS GENERALES'!#REF!</f>
        <v>#REF!</v>
      </c>
      <c r="F435" s="19" t="e">
        <f>+'DATOS GENERALES'!#REF!/'DATOS GENERALES'!#REF!</f>
        <v>#REF!</v>
      </c>
      <c r="G435" s="19" t="e">
        <f>+'DATOS GENERALES'!#REF!/'DATOS GENERALES'!#REF!</f>
        <v>#REF!</v>
      </c>
      <c r="H435" s="19" t="e">
        <f>+'DATOS GENERALES'!#REF!/'DATOS GENERALES'!#REF!</f>
        <v>#REF!</v>
      </c>
      <c r="I435" s="19" t="e">
        <f>+'DATOS GENERALES'!#REF!/'DATOS GENERALES'!#REF!</f>
        <v>#REF!</v>
      </c>
      <c r="J435" s="19" t="e">
        <f>+'DATOS GENERALES'!#REF!/'DATOS GENERALES'!#REF!</f>
        <v>#REF!</v>
      </c>
      <c r="K435" s="19" t="e">
        <f>+'DATOS GENERALES'!#REF!/'DATOS GENERALES'!#REF!</f>
        <v>#REF!</v>
      </c>
      <c r="L435" s="19" t="e">
        <f>+'DATOS GENERALES'!#REF!/'DATOS GENERALES'!#REF!</f>
        <v>#REF!</v>
      </c>
      <c r="M435" s="19" t="e">
        <f>+'DATOS GENERALES'!#REF!/'DATOS GENERALES'!#REF!</f>
        <v>#REF!</v>
      </c>
      <c r="N435" s="19" t="e">
        <f>+'DATOS GENERALES'!#REF!/'DATOS GENERALES'!#REF!</f>
        <v>#REF!</v>
      </c>
      <c r="O435" s="19" t="e">
        <f>+'DATOS GENERALES'!#REF!/'DATOS GENERALES'!#REF!</f>
        <v>#REF!</v>
      </c>
      <c r="P435" s="19" t="e">
        <f>+'DATOS GENERALES'!#REF!/'DATOS GENERALES'!#REF!</f>
        <v>#REF!</v>
      </c>
      <c r="Q435" s="19" t="e">
        <f>+'DATOS GENERALES'!#REF!/'DATOS GENERALES'!#REF!</f>
        <v>#REF!</v>
      </c>
      <c r="R435" s="19" t="e">
        <f>+'DATOS GENERALES'!#REF!/'DATOS GENERALES'!#REF!</f>
        <v>#REF!</v>
      </c>
      <c r="S435" s="19" t="e">
        <f>+'DATOS GENERALES'!#REF!/'DATOS GENERALES'!#REF!</f>
        <v>#REF!</v>
      </c>
      <c r="T435" s="19" t="e">
        <f>+'DATOS GENERALES'!#REF!/'DATOS GENERALES'!#REF!</f>
        <v>#REF!</v>
      </c>
      <c r="U435" s="19" t="e">
        <f>+'DATOS GENERALES'!#REF!/'DATOS GENERALES'!#REF!</f>
        <v>#REF!</v>
      </c>
    </row>
    <row r="436" spans="1:21">
      <c r="A436" s="12" t="e">
        <f>+'DATOS GENERALES'!#REF!</f>
        <v>#REF!</v>
      </c>
      <c r="B436" s="12" t="e">
        <f>+'DATOS GENERALES'!#REF!</f>
        <v>#REF!</v>
      </c>
      <c r="C436" s="12" t="e">
        <f>+'DATOS GENERALES'!#REF!</f>
        <v>#REF!</v>
      </c>
      <c r="D436" s="12" t="e">
        <f>+'DATOS GENERALES'!#REF!</f>
        <v>#REF!</v>
      </c>
      <c r="E436" s="19" t="e">
        <f>+'DATOS GENERALES'!#REF!/'DATOS GENERALES'!#REF!</f>
        <v>#REF!</v>
      </c>
      <c r="F436" s="19" t="e">
        <f>+'DATOS GENERALES'!#REF!/'DATOS GENERALES'!#REF!</f>
        <v>#REF!</v>
      </c>
      <c r="G436" s="19" t="e">
        <f>+'DATOS GENERALES'!#REF!/'DATOS GENERALES'!#REF!</f>
        <v>#REF!</v>
      </c>
      <c r="H436" s="19" t="e">
        <f>+'DATOS GENERALES'!#REF!/'DATOS GENERALES'!#REF!</f>
        <v>#REF!</v>
      </c>
      <c r="I436" s="19" t="e">
        <f>+'DATOS GENERALES'!#REF!/'DATOS GENERALES'!#REF!</f>
        <v>#REF!</v>
      </c>
      <c r="J436" s="19" t="e">
        <f>+'DATOS GENERALES'!#REF!/'DATOS GENERALES'!#REF!</f>
        <v>#REF!</v>
      </c>
      <c r="K436" s="19" t="e">
        <f>+'DATOS GENERALES'!#REF!/'DATOS GENERALES'!#REF!</f>
        <v>#REF!</v>
      </c>
      <c r="L436" s="19" t="e">
        <f>+'DATOS GENERALES'!#REF!/'DATOS GENERALES'!#REF!</f>
        <v>#REF!</v>
      </c>
      <c r="M436" s="19" t="e">
        <f>+'DATOS GENERALES'!#REF!/'DATOS GENERALES'!#REF!</f>
        <v>#REF!</v>
      </c>
      <c r="N436" s="19" t="e">
        <f>+'DATOS GENERALES'!#REF!/'DATOS GENERALES'!#REF!</f>
        <v>#REF!</v>
      </c>
      <c r="O436" s="19" t="e">
        <f>+'DATOS GENERALES'!#REF!/'DATOS GENERALES'!#REF!</f>
        <v>#REF!</v>
      </c>
      <c r="P436" s="19" t="e">
        <f>+'DATOS GENERALES'!#REF!/'DATOS GENERALES'!#REF!</f>
        <v>#REF!</v>
      </c>
      <c r="Q436" s="19" t="e">
        <f>+'DATOS GENERALES'!#REF!/'DATOS GENERALES'!#REF!</f>
        <v>#REF!</v>
      </c>
      <c r="R436" s="19" t="e">
        <f>+'DATOS GENERALES'!#REF!/'DATOS GENERALES'!#REF!</f>
        <v>#REF!</v>
      </c>
      <c r="S436" s="19" t="e">
        <f>+'DATOS GENERALES'!#REF!/'DATOS GENERALES'!#REF!</f>
        <v>#REF!</v>
      </c>
      <c r="T436" s="19" t="e">
        <f>+'DATOS GENERALES'!#REF!/'DATOS GENERALES'!#REF!</f>
        <v>#REF!</v>
      </c>
      <c r="U436" s="19" t="e">
        <f>+'DATOS GENERALES'!#REF!/'DATOS GENERALES'!#REF!</f>
        <v>#REF!</v>
      </c>
    </row>
    <row r="437" spans="1:21">
      <c r="A437" s="12" t="e">
        <f>+'DATOS GENERALES'!#REF!</f>
        <v>#REF!</v>
      </c>
      <c r="B437" s="12" t="e">
        <f>+'DATOS GENERALES'!#REF!</f>
        <v>#REF!</v>
      </c>
      <c r="C437" s="12" t="e">
        <f>+'DATOS GENERALES'!#REF!</f>
        <v>#REF!</v>
      </c>
      <c r="D437" s="12" t="e">
        <f>+'DATOS GENERALES'!#REF!</f>
        <v>#REF!</v>
      </c>
      <c r="E437" s="19" t="e">
        <f>+'DATOS GENERALES'!#REF!/'DATOS GENERALES'!#REF!</f>
        <v>#REF!</v>
      </c>
      <c r="F437" s="19" t="e">
        <f>+'DATOS GENERALES'!#REF!/'DATOS GENERALES'!#REF!</f>
        <v>#REF!</v>
      </c>
      <c r="G437" s="19" t="e">
        <f>+'DATOS GENERALES'!#REF!/'DATOS GENERALES'!#REF!</f>
        <v>#REF!</v>
      </c>
      <c r="H437" s="19" t="e">
        <f>+'DATOS GENERALES'!#REF!/'DATOS GENERALES'!#REF!</f>
        <v>#REF!</v>
      </c>
      <c r="I437" s="19" t="e">
        <f>+'DATOS GENERALES'!#REF!/'DATOS GENERALES'!#REF!</f>
        <v>#REF!</v>
      </c>
      <c r="J437" s="19" t="e">
        <f>+'DATOS GENERALES'!#REF!/'DATOS GENERALES'!#REF!</f>
        <v>#REF!</v>
      </c>
      <c r="K437" s="19" t="e">
        <f>+'DATOS GENERALES'!#REF!/'DATOS GENERALES'!#REF!</f>
        <v>#REF!</v>
      </c>
      <c r="L437" s="19" t="e">
        <f>+'DATOS GENERALES'!#REF!/'DATOS GENERALES'!#REF!</f>
        <v>#REF!</v>
      </c>
      <c r="M437" s="19" t="e">
        <f>+'DATOS GENERALES'!#REF!/'DATOS GENERALES'!#REF!</f>
        <v>#REF!</v>
      </c>
      <c r="N437" s="19" t="e">
        <f>+'DATOS GENERALES'!#REF!/'DATOS GENERALES'!#REF!</f>
        <v>#REF!</v>
      </c>
      <c r="O437" s="19" t="e">
        <f>+'DATOS GENERALES'!#REF!/'DATOS GENERALES'!#REF!</f>
        <v>#REF!</v>
      </c>
      <c r="P437" s="19" t="e">
        <f>+'DATOS GENERALES'!#REF!/'DATOS GENERALES'!#REF!</f>
        <v>#REF!</v>
      </c>
      <c r="Q437" s="19" t="e">
        <f>+'DATOS GENERALES'!#REF!/'DATOS GENERALES'!#REF!</f>
        <v>#REF!</v>
      </c>
      <c r="R437" s="19" t="e">
        <f>+'DATOS GENERALES'!#REF!/'DATOS GENERALES'!#REF!</f>
        <v>#REF!</v>
      </c>
      <c r="S437" s="19" t="e">
        <f>+'DATOS GENERALES'!#REF!/'DATOS GENERALES'!#REF!</f>
        <v>#REF!</v>
      </c>
      <c r="T437" s="19" t="e">
        <f>+'DATOS GENERALES'!#REF!/'DATOS GENERALES'!#REF!</f>
        <v>#REF!</v>
      </c>
      <c r="U437" s="19" t="e">
        <f>+'DATOS GENERALES'!#REF!/'DATOS GENERALES'!#REF!</f>
        <v>#REF!</v>
      </c>
    </row>
    <row r="438" spans="1:21">
      <c r="A438" s="12" t="e">
        <f>+'DATOS GENERALES'!#REF!</f>
        <v>#REF!</v>
      </c>
      <c r="B438" s="12" t="e">
        <f>+'DATOS GENERALES'!#REF!</f>
        <v>#REF!</v>
      </c>
      <c r="C438" s="12" t="e">
        <f>+'DATOS GENERALES'!#REF!</f>
        <v>#REF!</v>
      </c>
      <c r="D438" s="12" t="e">
        <f>+'DATOS GENERALES'!#REF!</f>
        <v>#REF!</v>
      </c>
      <c r="E438" s="19" t="e">
        <f>+'DATOS GENERALES'!#REF!/'DATOS GENERALES'!#REF!</f>
        <v>#REF!</v>
      </c>
      <c r="F438" s="19" t="e">
        <f>+'DATOS GENERALES'!#REF!/'DATOS GENERALES'!#REF!</f>
        <v>#REF!</v>
      </c>
      <c r="G438" s="19" t="e">
        <f>+'DATOS GENERALES'!#REF!/'DATOS GENERALES'!#REF!</f>
        <v>#REF!</v>
      </c>
      <c r="H438" s="19" t="e">
        <f>+'DATOS GENERALES'!#REF!/'DATOS GENERALES'!#REF!</f>
        <v>#REF!</v>
      </c>
      <c r="I438" s="19" t="e">
        <f>+'DATOS GENERALES'!#REF!/'DATOS GENERALES'!#REF!</f>
        <v>#REF!</v>
      </c>
      <c r="J438" s="19" t="e">
        <f>+'DATOS GENERALES'!#REF!/'DATOS GENERALES'!#REF!</f>
        <v>#REF!</v>
      </c>
      <c r="K438" s="19" t="e">
        <f>+'DATOS GENERALES'!#REF!/'DATOS GENERALES'!#REF!</f>
        <v>#REF!</v>
      </c>
      <c r="L438" s="19" t="e">
        <f>+'DATOS GENERALES'!#REF!/'DATOS GENERALES'!#REF!</f>
        <v>#REF!</v>
      </c>
      <c r="M438" s="19" t="e">
        <f>+'DATOS GENERALES'!#REF!/'DATOS GENERALES'!#REF!</f>
        <v>#REF!</v>
      </c>
      <c r="N438" s="19" t="e">
        <f>+'DATOS GENERALES'!#REF!/'DATOS GENERALES'!#REF!</f>
        <v>#REF!</v>
      </c>
      <c r="O438" s="19" t="e">
        <f>+'DATOS GENERALES'!#REF!/'DATOS GENERALES'!#REF!</f>
        <v>#REF!</v>
      </c>
      <c r="P438" s="19" t="e">
        <f>+'DATOS GENERALES'!#REF!/'DATOS GENERALES'!#REF!</f>
        <v>#REF!</v>
      </c>
      <c r="Q438" s="19" t="e">
        <f>+'DATOS GENERALES'!#REF!/'DATOS GENERALES'!#REF!</f>
        <v>#REF!</v>
      </c>
      <c r="R438" s="19" t="e">
        <f>+'DATOS GENERALES'!#REF!/'DATOS GENERALES'!#REF!</f>
        <v>#REF!</v>
      </c>
      <c r="S438" s="19" t="e">
        <f>+'DATOS GENERALES'!#REF!/'DATOS GENERALES'!#REF!</f>
        <v>#REF!</v>
      </c>
      <c r="T438" s="19" t="e">
        <f>+'DATOS GENERALES'!#REF!/'DATOS GENERALES'!#REF!</f>
        <v>#REF!</v>
      </c>
      <c r="U438" s="19" t="e">
        <f>+'DATOS GENERALES'!#REF!/'DATOS GENERALES'!#REF!</f>
        <v>#REF!</v>
      </c>
    </row>
    <row r="439" spans="1:21">
      <c r="A439" s="12" t="e">
        <f>+'DATOS GENERALES'!#REF!</f>
        <v>#REF!</v>
      </c>
      <c r="B439" s="12" t="e">
        <f>+'DATOS GENERALES'!#REF!</f>
        <v>#REF!</v>
      </c>
      <c r="C439" s="12" t="e">
        <f>+'DATOS GENERALES'!#REF!</f>
        <v>#REF!</v>
      </c>
      <c r="D439" s="12" t="e">
        <f>+'DATOS GENERALES'!#REF!</f>
        <v>#REF!</v>
      </c>
      <c r="E439" s="19" t="e">
        <f>+'DATOS GENERALES'!#REF!/'DATOS GENERALES'!#REF!</f>
        <v>#REF!</v>
      </c>
      <c r="F439" s="19" t="e">
        <f>+'DATOS GENERALES'!#REF!/'DATOS GENERALES'!#REF!</f>
        <v>#REF!</v>
      </c>
      <c r="G439" s="19" t="e">
        <f>+'DATOS GENERALES'!#REF!/'DATOS GENERALES'!#REF!</f>
        <v>#REF!</v>
      </c>
      <c r="H439" s="19" t="e">
        <f>+'DATOS GENERALES'!#REF!/'DATOS GENERALES'!#REF!</f>
        <v>#REF!</v>
      </c>
      <c r="I439" s="19" t="e">
        <f>+'DATOS GENERALES'!#REF!/'DATOS GENERALES'!#REF!</f>
        <v>#REF!</v>
      </c>
      <c r="J439" s="19" t="e">
        <f>+'DATOS GENERALES'!#REF!/'DATOS GENERALES'!#REF!</f>
        <v>#REF!</v>
      </c>
      <c r="K439" s="19" t="e">
        <f>+'DATOS GENERALES'!#REF!/'DATOS GENERALES'!#REF!</f>
        <v>#REF!</v>
      </c>
      <c r="L439" s="19" t="e">
        <f>+'DATOS GENERALES'!#REF!/'DATOS GENERALES'!#REF!</f>
        <v>#REF!</v>
      </c>
      <c r="M439" s="19" t="e">
        <f>+'DATOS GENERALES'!#REF!/'DATOS GENERALES'!#REF!</f>
        <v>#REF!</v>
      </c>
      <c r="N439" s="19" t="e">
        <f>+'DATOS GENERALES'!#REF!/'DATOS GENERALES'!#REF!</f>
        <v>#REF!</v>
      </c>
      <c r="O439" s="19" t="e">
        <f>+'DATOS GENERALES'!#REF!/'DATOS GENERALES'!#REF!</f>
        <v>#REF!</v>
      </c>
      <c r="P439" s="19" t="e">
        <f>+'DATOS GENERALES'!#REF!/'DATOS GENERALES'!#REF!</f>
        <v>#REF!</v>
      </c>
      <c r="Q439" s="19" t="e">
        <f>+'DATOS GENERALES'!#REF!/'DATOS GENERALES'!#REF!</f>
        <v>#REF!</v>
      </c>
      <c r="R439" s="19" t="e">
        <f>+'DATOS GENERALES'!#REF!/'DATOS GENERALES'!#REF!</f>
        <v>#REF!</v>
      </c>
      <c r="S439" s="19" t="e">
        <f>+'DATOS GENERALES'!#REF!/'DATOS GENERALES'!#REF!</f>
        <v>#REF!</v>
      </c>
      <c r="T439" s="19" t="e">
        <f>+'DATOS GENERALES'!#REF!/'DATOS GENERALES'!#REF!</f>
        <v>#REF!</v>
      </c>
      <c r="U439" s="19" t="e">
        <f>+'DATOS GENERALES'!#REF!/'DATOS GENERALES'!#REF!</f>
        <v>#REF!</v>
      </c>
    </row>
    <row r="440" spans="1:21">
      <c r="A440" s="12" t="e">
        <f>+'DATOS GENERALES'!#REF!</f>
        <v>#REF!</v>
      </c>
      <c r="B440" s="12" t="e">
        <f>+'DATOS GENERALES'!#REF!</f>
        <v>#REF!</v>
      </c>
      <c r="C440" s="12" t="e">
        <f>+'DATOS GENERALES'!#REF!</f>
        <v>#REF!</v>
      </c>
      <c r="D440" s="12" t="e">
        <f>+'DATOS GENERALES'!#REF!</f>
        <v>#REF!</v>
      </c>
      <c r="E440" s="19" t="e">
        <f>+'DATOS GENERALES'!#REF!/'DATOS GENERALES'!#REF!</f>
        <v>#REF!</v>
      </c>
      <c r="F440" s="19" t="e">
        <f>+'DATOS GENERALES'!#REF!/'DATOS GENERALES'!#REF!</f>
        <v>#REF!</v>
      </c>
      <c r="G440" s="19" t="e">
        <f>+'DATOS GENERALES'!#REF!/'DATOS GENERALES'!#REF!</f>
        <v>#REF!</v>
      </c>
      <c r="H440" s="19" t="e">
        <f>+'DATOS GENERALES'!#REF!/'DATOS GENERALES'!#REF!</f>
        <v>#REF!</v>
      </c>
      <c r="I440" s="19" t="e">
        <f>+'DATOS GENERALES'!#REF!/'DATOS GENERALES'!#REF!</f>
        <v>#REF!</v>
      </c>
      <c r="J440" s="19" t="e">
        <f>+'DATOS GENERALES'!#REF!/'DATOS GENERALES'!#REF!</f>
        <v>#REF!</v>
      </c>
      <c r="K440" s="19" t="e">
        <f>+'DATOS GENERALES'!#REF!/'DATOS GENERALES'!#REF!</f>
        <v>#REF!</v>
      </c>
      <c r="L440" s="19" t="e">
        <f>+'DATOS GENERALES'!#REF!/'DATOS GENERALES'!#REF!</f>
        <v>#REF!</v>
      </c>
      <c r="M440" s="19" t="e">
        <f>+'DATOS GENERALES'!#REF!/'DATOS GENERALES'!#REF!</f>
        <v>#REF!</v>
      </c>
      <c r="N440" s="19" t="e">
        <f>+'DATOS GENERALES'!#REF!/'DATOS GENERALES'!#REF!</f>
        <v>#REF!</v>
      </c>
      <c r="O440" s="19" t="e">
        <f>+'DATOS GENERALES'!#REF!/'DATOS GENERALES'!#REF!</f>
        <v>#REF!</v>
      </c>
      <c r="P440" s="19" t="e">
        <f>+'DATOS GENERALES'!#REF!/'DATOS GENERALES'!#REF!</f>
        <v>#REF!</v>
      </c>
      <c r="Q440" s="19" t="e">
        <f>+'DATOS GENERALES'!#REF!/'DATOS GENERALES'!#REF!</f>
        <v>#REF!</v>
      </c>
      <c r="R440" s="19" t="e">
        <f>+'DATOS GENERALES'!#REF!/'DATOS GENERALES'!#REF!</f>
        <v>#REF!</v>
      </c>
      <c r="S440" s="19" t="e">
        <f>+'DATOS GENERALES'!#REF!/'DATOS GENERALES'!#REF!</f>
        <v>#REF!</v>
      </c>
      <c r="T440" s="19" t="e">
        <f>+'DATOS GENERALES'!#REF!/'DATOS GENERALES'!#REF!</f>
        <v>#REF!</v>
      </c>
      <c r="U440" s="19" t="e">
        <f>+'DATOS GENERALES'!#REF!/'DATOS GENERALES'!#REF!</f>
        <v>#REF!</v>
      </c>
    </row>
    <row r="441" spans="1:21">
      <c r="A441" s="12" t="e">
        <f>+'DATOS GENERALES'!#REF!</f>
        <v>#REF!</v>
      </c>
      <c r="B441" s="12" t="e">
        <f>+'DATOS GENERALES'!#REF!</f>
        <v>#REF!</v>
      </c>
      <c r="C441" s="12" t="e">
        <f>+'DATOS GENERALES'!#REF!</f>
        <v>#REF!</v>
      </c>
      <c r="D441" s="12" t="e">
        <f>+'DATOS GENERALES'!#REF!</f>
        <v>#REF!</v>
      </c>
      <c r="E441" s="19" t="e">
        <f>+'DATOS GENERALES'!#REF!/'DATOS GENERALES'!#REF!</f>
        <v>#REF!</v>
      </c>
      <c r="F441" s="19" t="e">
        <f>+'DATOS GENERALES'!#REF!/'DATOS GENERALES'!#REF!</f>
        <v>#REF!</v>
      </c>
      <c r="G441" s="19" t="e">
        <f>+'DATOS GENERALES'!#REF!/'DATOS GENERALES'!#REF!</f>
        <v>#REF!</v>
      </c>
      <c r="H441" s="19" t="e">
        <f>+'DATOS GENERALES'!#REF!/'DATOS GENERALES'!#REF!</f>
        <v>#REF!</v>
      </c>
      <c r="I441" s="19" t="e">
        <f>+'DATOS GENERALES'!#REF!/'DATOS GENERALES'!#REF!</f>
        <v>#REF!</v>
      </c>
      <c r="J441" s="19" t="e">
        <f>+'DATOS GENERALES'!#REF!/'DATOS GENERALES'!#REF!</f>
        <v>#REF!</v>
      </c>
      <c r="K441" s="19" t="e">
        <f>+'DATOS GENERALES'!#REF!/'DATOS GENERALES'!#REF!</f>
        <v>#REF!</v>
      </c>
      <c r="L441" s="19" t="e">
        <f>+'DATOS GENERALES'!#REF!/'DATOS GENERALES'!#REF!</f>
        <v>#REF!</v>
      </c>
      <c r="M441" s="19" t="e">
        <f>+'DATOS GENERALES'!#REF!/'DATOS GENERALES'!#REF!</f>
        <v>#REF!</v>
      </c>
      <c r="N441" s="19" t="e">
        <f>+'DATOS GENERALES'!#REF!/'DATOS GENERALES'!#REF!</f>
        <v>#REF!</v>
      </c>
      <c r="O441" s="19" t="e">
        <f>+'DATOS GENERALES'!#REF!/'DATOS GENERALES'!#REF!</f>
        <v>#REF!</v>
      </c>
      <c r="P441" s="19" t="e">
        <f>+'DATOS GENERALES'!#REF!/'DATOS GENERALES'!#REF!</f>
        <v>#REF!</v>
      </c>
      <c r="Q441" s="19" t="e">
        <f>+'DATOS GENERALES'!#REF!/'DATOS GENERALES'!#REF!</f>
        <v>#REF!</v>
      </c>
      <c r="R441" s="19" t="e">
        <f>+'DATOS GENERALES'!#REF!/'DATOS GENERALES'!#REF!</f>
        <v>#REF!</v>
      </c>
      <c r="S441" s="19" t="e">
        <f>+'DATOS GENERALES'!#REF!/'DATOS GENERALES'!#REF!</f>
        <v>#REF!</v>
      </c>
      <c r="T441" s="19" t="e">
        <f>+'DATOS GENERALES'!#REF!/'DATOS GENERALES'!#REF!</f>
        <v>#REF!</v>
      </c>
      <c r="U441" s="19" t="e">
        <f>+'DATOS GENERALES'!#REF!/'DATOS GENERALES'!#REF!</f>
        <v>#REF!</v>
      </c>
    </row>
    <row r="442" spans="1:21">
      <c r="A442" s="12" t="e">
        <f>+'DATOS GENERALES'!#REF!</f>
        <v>#REF!</v>
      </c>
      <c r="B442" s="12" t="e">
        <f>+'DATOS GENERALES'!#REF!</f>
        <v>#REF!</v>
      </c>
      <c r="C442" s="12" t="e">
        <f>+'DATOS GENERALES'!#REF!</f>
        <v>#REF!</v>
      </c>
      <c r="D442" s="12" t="e">
        <f>+'DATOS GENERALES'!#REF!</f>
        <v>#REF!</v>
      </c>
      <c r="E442" s="19" t="e">
        <f>+'DATOS GENERALES'!#REF!/'DATOS GENERALES'!#REF!</f>
        <v>#REF!</v>
      </c>
      <c r="F442" s="19" t="e">
        <f>+'DATOS GENERALES'!#REF!/'DATOS GENERALES'!#REF!</f>
        <v>#REF!</v>
      </c>
      <c r="G442" s="19" t="e">
        <f>+'DATOS GENERALES'!#REF!/'DATOS GENERALES'!#REF!</f>
        <v>#REF!</v>
      </c>
      <c r="H442" s="19" t="e">
        <f>+'DATOS GENERALES'!#REF!/'DATOS GENERALES'!#REF!</f>
        <v>#REF!</v>
      </c>
      <c r="I442" s="19" t="e">
        <f>+'DATOS GENERALES'!#REF!/'DATOS GENERALES'!#REF!</f>
        <v>#REF!</v>
      </c>
      <c r="J442" s="19" t="e">
        <f>+'DATOS GENERALES'!#REF!/'DATOS GENERALES'!#REF!</f>
        <v>#REF!</v>
      </c>
      <c r="K442" s="19" t="e">
        <f>+'DATOS GENERALES'!#REF!/'DATOS GENERALES'!#REF!</f>
        <v>#REF!</v>
      </c>
      <c r="L442" s="19" t="e">
        <f>+'DATOS GENERALES'!#REF!/'DATOS GENERALES'!#REF!</f>
        <v>#REF!</v>
      </c>
      <c r="M442" s="19" t="e">
        <f>+'DATOS GENERALES'!#REF!/'DATOS GENERALES'!#REF!</f>
        <v>#REF!</v>
      </c>
      <c r="N442" s="19" t="e">
        <f>+'DATOS GENERALES'!#REF!/'DATOS GENERALES'!#REF!</f>
        <v>#REF!</v>
      </c>
      <c r="O442" s="19" t="e">
        <f>+'DATOS GENERALES'!#REF!/'DATOS GENERALES'!#REF!</f>
        <v>#REF!</v>
      </c>
      <c r="P442" s="19" t="e">
        <f>+'DATOS GENERALES'!#REF!/'DATOS GENERALES'!#REF!</f>
        <v>#REF!</v>
      </c>
      <c r="Q442" s="19" t="e">
        <f>+'DATOS GENERALES'!#REF!/'DATOS GENERALES'!#REF!</f>
        <v>#REF!</v>
      </c>
      <c r="R442" s="19" t="e">
        <f>+'DATOS GENERALES'!#REF!/'DATOS GENERALES'!#REF!</f>
        <v>#REF!</v>
      </c>
      <c r="S442" s="19" t="e">
        <f>+'DATOS GENERALES'!#REF!/'DATOS GENERALES'!#REF!</f>
        <v>#REF!</v>
      </c>
      <c r="T442" s="19" t="e">
        <f>+'DATOS GENERALES'!#REF!/'DATOS GENERALES'!#REF!</f>
        <v>#REF!</v>
      </c>
      <c r="U442" s="19" t="e">
        <f>+'DATOS GENERALES'!#REF!/'DATOS GENERALES'!#REF!</f>
        <v>#REF!</v>
      </c>
    </row>
    <row r="443" spans="1:21">
      <c r="A443" s="12" t="e">
        <f>+'DATOS GENERALES'!#REF!</f>
        <v>#REF!</v>
      </c>
      <c r="B443" s="12" t="e">
        <f>+'DATOS GENERALES'!#REF!</f>
        <v>#REF!</v>
      </c>
      <c r="C443" s="12" t="e">
        <f>+'DATOS GENERALES'!#REF!</f>
        <v>#REF!</v>
      </c>
      <c r="D443" s="12" t="e">
        <f>+'DATOS GENERALES'!#REF!</f>
        <v>#REF!</v>
      </c>
      <c r="E443" s="19" t="e">
        <f>+'DATOS GENERALES'!#REF!/'DATOS GENERALES'!#REF!</f>
        <v>#REF!</v>
      </c>
      <c r="F443" s="19" t="e">
        <f>+'DATOS GENERALES'!#REF!/'DATOS GENERALES'!#REF!</f>
        <v>#REF!</v>
      </c>
      <c r="G443" s="19" t="e">
        <f>+'DATOS GENERALES'!#REF!/'DATOS GENERALES'!#REF!</f>
        <v>#REF!</v>
      </c>
      <c r="H443" s="19" t="e">
        <f>+'DATOS GENERALES'!#REF!/'DATOS GENERALES'!#REF!</f>
        <v>#REF!</v>
      </c>
      <c r="I443" s="19" t="e">
        <f>+'DATOS GENERALES'!#REF!/'DATOS GENERALES'!#REF!</f>
        <v>#REF!</v>
      </c>
      <c r="J443" s="19" t="e">
        <f>+'DATOS GENERALES'!#REF!/'DATOS GENERALES'!#REF!</f>
        <v>#REF!</v>
      </c>
      <c r="K443" s="19" t="e">
        <f>+'DATOS GENERALES'!#REF!/'DATOS GENERALES'!#REF!</f>
        <v>#REF!</v>
      </c>
      <c r="L443" s="19" t="e">
        <f>+'DATOS GENERALES'!#REF!/'DATOS GENERALES'!#REF!</f>
        <v>#REF!</v>
      </c>
      <c r="M443" s="19" t="e">
        <f>+'DATOS GENERALES'!#REF!/'DATOS GENERALES'!#REF!</f>
        <v>#REF!</v>
      </c>
      <c r="N443" s="19" t="e">
        <f>+'DATOS GENERALES'!#REF!/'DATOS GENERALES'!#REF!</f>
        <v>#REF!</v>
      </c>
      <c r="O443" s="19" t="e">
        <f>+'DATOS GENERALES'!#REF!/'DATOS GENERALES'!#REF!</f>
        <v>#REF!</v>
      </c>
      <c r="P443" s="19" t="e">
        <f>+'DATOS GENERALES'!#REF!/'DATOS GENERALES'!#REF!</f>
        <v>#REF!</v>
      </c>
      <c r="Q443" s="19" t="e">
        <f>+'DATOS GENERALES'!#REF!/'DATOS GENERALES'!#REF!</f>
        <v>#REF!</v>
      </c>
      <c r="R443" s="19" t="e">
        <f>+'DATOS GENERALES'!#REF!/'DATOS GENERALES'!#REF!</f>
        <v>#REF!</v>
      </c>
      <c r="S443" s="19" t="e">
        <f>+'DATOS GENERALES'!#REF!/'DATOS GENERALES'!#REF!</f>
        <v>#REF!</v>
      </c>
      <c r="T443" s="19" t="e">
        <f>+'DATOS GENERALES'!#REF!/'DATOS GENERALES'!#REF!</f>
        <v>#REF!</v>
      </c>
      <c r="U443" s="19" t="e">
        <f>+'DATOS GENERALES'!#REF!/'DATOS GENERALES'!#REF!</f>
        <v>#REF!</v>
      </c>
    </row>
    <row r="444" spans="1:21">
      <c r="A444" s="12" t="e">
        <f>+'DATOS GENERALES'!#REF!</f>
        <v>#REF!</v>
      </c>
      <c r="B444" s="12" t="e">
        <f>+'DATOS GENERALES'!#REF!</f>
        <v>#REF!</v>
      </c>
      <c r="C444" s="12" t="e">
        <f>+'DATOS GENERALES'!#REF!</f>
        <v>#REF!</v>
      </c>
      <c r="D444" s="12" t="e">
        <f>+'DATOS GENERALES'!#REF!</f>
        <v>#REF!</v>
      </c>
      <c r="E444" s="19" t="e">
        <f>+'DATOS GENERALES'!#REF!/'DATOS GENERALES'!#REF!</f>
        <v>#REF!</v>
      </c>
      <c r="F444" s="19" t="e">
        <f>+'DATOS GENERALES'!#REF!/'DATOS GENERALES'!#REF!</f>
        <v>#REF!</v>
      </c>
      <c r="G444" s="19" t="e">
        <f>+'DATOS GENERALES'!#REF!/'DATOS GENERALES'!#REF!</f>
        <v>#REF!</v>
      </c>
      <c r="H444" s="19" t="e">
        <f>+'DATOS GENERALES'!#REF!/'DATOS GENERALES'!#REF!</f>
        <v>#REF!</v>
      </c>
      <c r="I444" s="19" t="e">
        <f>+'DATOS GENERALES'!#REF!/'DATOS GENERALES'!#REF!</f>
        <v>#REF!</v>
      </c>
      <c r="J444" s="19" t="e">
        <f>+'DATOS GENERALES'!#REF!/'DATOS GENERALES'!#REF!</f>
        <v>#REF!</v>
      </c>
      <c r="K444" s="19" t="e">
        <f>+'DATOS GENERALES'!#REF!/'DATOS GENERALES'!#REF!</f>
        <v>#REF!</v>
      </c>
      <c r="L444" s="19" t="e">
        <f>+'DATOS GENERALES'!#REF!/'DATOS GENERALES'!#REF!</f>
        <v>#REF!</v>
      </c>
      <c r="M444" s="19" t="e">
        <f>+'DATOS GENERALES'!#REF!/'DATOS GENERALES'!#REF!</f>
        <v>#REF!</v>
      </c>
      <c r="N444" s="19" t="e">
        <f>+'DATOS GENERALES'!#REF!/'DATOS GENERALES'!#REF!</f>
        <v>#REF!</v>
      </c>
      <c r="O444" s="19" t="e">
        <f>+'DATOS GENERALES'!#REF!/'DATOS GENERALES'!#REF!</f>
        <v>#REF!</v>
      </c>
      <c r="P444" s="19" t="e">
        <f>+'DATOS GENERALES'!#REF!/'DATOS GENERALES'!#REF!</f>
        <v>#REF!</v>
      </c>
      <c r="Q444" s="19" t="e">
        <f>+'DATOS GENERALES'!#REF!/'DATOS GENERALES'!#REF!</f>
        <v>#REF!</v>
      </c>
      <c r="R444" s="19" t="e">
        <f>+'DATOS GENERALES'!#REF!/'DATOS GENERALES'!#REF!</f>
        <v>#REF!</v>
      </c>
      <c r="S444" s="19" t="e">
        <f>+'DATOS GENERALES'!#REF!/'DATOS GENERALES'!#REF!</f>
        <v>#REF!</v>
      </c>
      <c r="T444" s="19" t="e">
        <f>+'DATOS GENERALES'!#REF!/'DATOS GENERALES'!#REF!</f>
        <v>#REF!</v>
      </c>
      <c r="U444" s="19" t="e">
        <f>+'DATOS GENERALES'!#REF!/'DATOS GENERALES'!#REF!</f>
        <v>#REF!</v>
      </c>
    </row>
    <row r="445" spans="1:21">
      <c r="A445" s="12" t="e">
        <f>+'DATOS GENERALES'!#REF!</f>
        <v>#REF!</v>
      </c>
      <c r="B445" s="12" t="e">
        <f>+'DATOS GENERALES'!#REF!</f>
        <v>#REF!</v>
      </c>
      <c r="C445" s="12" t="e">
        <f>+'DATOS GENERALES'!#REF!</f>
        <v>#REF!</v>
      </c>
      <c r="D445" s="12" t="e">
        <f>+'DATOS GENERALES'!#REF!</f>
        <v>#REF!</v>
      </c>
      <c r="E445" s="19" t="e">
        <f>+'DATOS GENERALES'!#REF!/'DATOS GENERALES'!#REF!</f>
        <v>#REF!</v>
      </c>
      <c r="F445" s="19" t="e">
        <f>+'DATOS GENERALES'!#REF!/'DATOS GENERALES'!#REF!</f>
        <v>#REF!</v>
      </c>
      <c r="G445" s="19" t="e">
        <f>+'DATOS GENERALES'!#REF!/'DATOS GENERALES'!#REF!</f>
        <v>#REF!</v>
      </c>
      <c r="H445" s="19" t="e">
        <f>+'DATOS GENERALES'!#REF!/'DATOS GENERALES'!#REF!</f>
        <v>#REF!</v>
      </c>
      <c r="I445" s="19" t="e">
        <f>+'DATOS GENERALES'!#REF!/'DATOS GENERALES'!#REF!</f>
        <v>#REF!</v>
      </c>
      <c r="J445" s="19" t="e">
        <f>+'DATOS GENERALES'!#REF!/'DATOS GENERALES'!#REF!</f>
        <v>#REF!</v>
      </c>
      <c r="K445" s="19" t="e">
        <f>+'DATOS GENERALES'!#REF!/'DATOS GENERALES'!#REF!</f>
        <v>#REF!</v>
      </c>
      <c r="L445" s="19" t="e">
        <f>+'DATOS GENERALES'!#REF!/'DATOS GENERALES'!#REF!</f>
        <v>#REF!</v>
      </c>
      <c r="M445" s="19" t="e">
        <f>+'DATOS GENERALES'!#REF!/'DATOS GENERALES'!#REF!</f>
        <v>#REF!</v>
      </c>
      <c r="N445" s="19" t="e">
        <f>+'DATOS GENERALES'!#REF!/'DATOS GENERALES'!#REF!</f>
        <v>#REF!</v>
      </c>
      <c r="O445" s="19" t="e">
        <f>+'DATOS GENERALES'!#REF!/'DATOS GENERALES'!#REF!</f>
        <v>#REF!</v>
      </c>
      <c r="P445" s="19" t="e">
        <f>+'DATOS GENERALES'!#REF!/'DATOS GENERALES'!#REF!</f>
        <v>#REF!</v>
      </c>
      <c r="Q445" s="19" t="e">
        <f>+'DATOS GENERALES'!#REF!/'DATOS GENERALES'!#REF!</f>
        <v>#REF!</v>
      </c>
      <c r="R445" s="19" t="e">
        <f>+'DATOS GENERALES'!#REF!/'DATOS GENERALES'!#REF!</f>
        <v>#REF!</v>
      </c>
      <c r="S445" s="19" t="e">
        <f>+'DATOS GENERALES'!#REF!/'DATOS GENERALES'!#REF!</f>
        <v>#REF!</v>
      </c>
      <c r="T445" s="19" t="e">
        <f>+'DATOS GENERALES'!#REF!/'DATOS GENERALES'!#REF!</f>
        <v>#REF!</v>
      </c>
      <c r="U445" s="19" t="e">
        <f>+'DATOS GENERALES'!#REF!/'DATOS GENERALES'!#REF!</f>
        <v>#REF!</v>
      </c>
    </row>
    <row r="446" spans="1:21">
      <c r="A446" s="12" t="e">
        <f>+'DATOS GENERALES'!#REF!</f>
        <v>#REF!</v>
      </c>
      <c r="B446" s="12" t="e">
        <f>+'DATOS GENERALES'!#REF!</f>
        <v>#REF!</v>
      </c>
      <c r="C446" s="12" t="e">
        <f>+'DATOS GENERALES'!#REF!</f>
        <v>#REF!</v>
      </c>
      <c r="D446" s="12" t="e">
        <f>+'DATOS GENERALES'!#REF!</f>
        <v>#REF!</v>
      </c>
      <c r="E446" s="19" t="e">
        <f>+'DATOS GENERALES'!#REF!/'DATOS GENERALES'!#REF!</f>
        <v>#REF!</v>
      </c>
      <c r="F446" s="19" t="e">
        <f>+'DATOS GENERALES'!#REF!/'DATOS GENERALES'!#REF!</f>
        <v>#REF!</v>
      </c>
      <c r="G446" s="19" t="e">
        <f>+'DATOS GENERALES'!#REF!/'DATOS GENERALES'!#REF!</f>
        <v>#REF!</v>
      </c>
      <c r="H446" s="19" t="e">
        <f>+'DATOS GENERALES'!#REF!/'DATOS GENERALES'!#REF!</f>
        <v>#REF!</v>
      </c>
      <c r="I446" s="19" t="e">
        <f>+'DATOS GENERALES'!#REF!/'DATOS GENERALES'!#REF!</f>
        <v>#REF!</v>
      </c>
      <c r="J446" s="19" t="e">
        <f>+'DATOS GENERALES'!#REF!/'DATOS GENERALES'!#REF!</f>
        <v>#REF!</v>
      </c>
      <c r="K446" s="19" t="e">
        <f>+'DATOS GENERALES'!#REF!/'DATOS GENERALES'!#REF!</f>
        <v>#REF!</v>
      </c>
      <c r="L446" s="19" t="e">
        <f>+'DATOS GENERALES'!#REF!/'DATOS GENERALES'!#REF!</f>
        <v>#REF!</v>
      </c>
      <c r="M446" s="19" t="e">
        <f>+'DATOS GENERALES'!#REF!/'DATOS GENERALES'!#REF!</f>
        <v>#REF!</v>
      </c>
      <c r="N446" s="19" t="e">
        <f>+'DATOS GENERALES'!#REF!/'DATOS GENERALES'!#REF!</f>
        <v>#REF!</v>
      </c>
      <c r="O446" s="19" t="e">
        <f>+'DATOS GENERALES'!#REF!/'DATOS GENERALES'!#REF!</f>
        <v>#REF!</v>
      </c>
      <c r="P446" s="19" t="e">
        <f>+'DATOS GENERALES'!#REF!/'DATOS GENERALES'!#REF!</f>
        <v>#REF!</v>
      </c>
      <c r="Q446" s="19" t="e">
        <f>+'DATOS GENERALES'!#REF!/'DATOS GENERALES'!#REF!</f>
        <v>#REF!</v>
      </c>
      <c r="R446" s="19" t="e">
        <f>+'DATOS GENERALES'!#REF!/'DATOS GENERALES'!#REF!</f>
        <v>#REF!</v>
      </c>
      <c r="S446" s="19" t="e">
        <f>+'DATOS GENERALES'!#REF!/'DATOS GENERALES'!#REF!</f>
        <v>#REF!</v>
      </c>
      <c r="T446" s="19" t="e">
        <f>+'DATOS GENERALES'!#REF!/'DATOS GENERALES'!#REF!</f>
        <v>#REF!</v>
      </c>
      <c r="U446" s="19" t="e">
        <f>+'DATOS GENERALES'!#REF!/'DATOS GENERALES'!#REF!</f>
        <v>#REF!</v>
      </c>
    </row>
    <row r="447" spans="1:21">
      <c r="A447" s="12" t="e">
        <f>+'DATOS GENERALES'!#REF!</f>
        <v>#REF!</v>
      </c>
      <c r="B447" s="12" t="e">
        <f>+'DATOS GENERALES'!#REF!</f>
        <v>#REF!</v>
      </c>
      <c r="C447" s="12" t="e">
        <f>+'DATOS GENERALES'!#REF!</f>
        <v>#REF!</v>
      </c>
      <c r="D447" s="12" t="e">
        <f>+'DATOS GENERALES'!#REF!</f>
        <v>#REF!</v>
      </c>
      <c r="E447" s="19" t="e">
        <f>+'DATOS GENERALES'!#REF!/'DATOS GENERALES'!#REF!</f>
        <v>#REF!</v>
      </c>
      <c r="F447" s="19" t="e">
        <f>+'DATOS GENERALES'!#REF!/'DATOS GENERALES'!#REF!</f>
        <v>#REF!</v>
      </c>
      <c r="G447" s="19" t="e">
        <f>+'DATOS GENERALES'!#REF!/'DATOS GENERALES'!#REF!</f>
        <v>#REF!</v>
      </c>
      <c r="H447" s="19" t="e">
        <f>+'DATOS GENERALES'!#REF!/'DATOS GENERALES'!#REF!</f>
        <v>#REF!</v>
      </c>
      <c r="I447" s="19" t="e">
        <f>+'DATOS GENERALES'!#REF!/'DATOS GENERALES'!#REF!</f>
        <v>#REF!</v>
      </c>
      <c r="J447" s="19" t="e">
        <f>+'DATOS GENERALES'!#REF!/'DATOS GENERALES'!#REF!</f>
        <v>#REF!</v>
      </c>
      <c r="K447" s="19" t="e">
        <f>+'DATOS GENERALES'!#REF!/'DATOS GENERALES'!#REF!</f>
        <v>#REF!</v>
      </c>
      <c r="L447" s="19" t="e">
        <f>+'DATOS GENERALES'!#REF!/'DATOS GENERALES'!#REF!</f>
        <v>#REF!</v>
      </c>
      <c r="M447" s="19" t="e">
        <f>+'DATOS GENERALES'!#REF!/'DATOS GENERALES'!#REF!</f>
        <v>#REF!</v>
      </c>
      <c r="N447" s="19" t="e">
        <f>+'DATOS GENERALES'!#REF!/'DATOS GENERALES'!#REF!</f>
        <v>#REF!</v>
      </c>
      <c r="O447" s="19" t="e">
        <f>+'DATOS GENERALES'!#REF!/'DATOS GENERALES'!#REF!</f>
        <v>#REF!</v>
      </c>
      <c r="P447" s="19" t="e">
        <f>+'DATOS GENERALES'!#REF!/'DATOS GENERALES'!#REF!</f>
        <v>#REF!</v>
      </c>
      <c r="Q447" s="19" t="e">
        <f>+'DATOS GENERALES'!#REF!/'DATOS GENERALES'!#REF!</f>
        <v>#REF!</v>
      </c>
      <c r="R447" s="19" t="e">
        <f>+'DATOS GENERALES'!#REF!/'DATOS GENERALES'!#REF!</f>
        <v>#REF!</v>
      </c>
      <c r="S447" s="19" t="e">
        <f>+'DATOS GENERALES'!#REF!/'DATOS GENERALES'!#REF!</f>
        <v>#REF!</v>
      </c>
      <c r="T447" s="19" t="e">
        <f>+'DATOS GENERALES'!#REF!/'DATOS GENERALES'!#REF!</f>
        <v>#REF!</v>
      </c>
      <c r="U447" s="19" t="e">
        <f>+'DATOS GENERALES'!#REF!/'DATOS GENERALES'!#REF!</f>
        <v>#REF!</v>
      </c>
    </row>
    <row r="448" spans="1:21">
      <c r="A448" s="12" t="e">
        <f>+'DATOS GENERALES'!#REF!</f>
        <v>#REF!</v>
      </c>
      <c r="B448" s="12" t="e">
        <f>+'DATOS GENERALES'!#REF!</f>
        <v>#REF!</v>
      </c>
      <c r="C448" s="12" t="e">
        <f>+'DATOS GENERALES'!#REF!</f>
        <v>#REF!</v>
      </c>
      <c r="D448" s="12" t="e">
        <f>+'DATOS GENERALES'!#REF!</f>
        <v>#REF!</v>
      </c>
      <c r="E448" s="19" t="e">
        <f>+'DATOS GENERALES'!#REF!/'DATOS GENERALES'!#REF!</f>
        <v>#REF!</v>
      </c>
      <c r="F448" s="19" t="e">
        <f>+'DATOS GENERALES'!#REF!/'DATOS GENERALES'!#REF!</f>
        <v>#REF!</v>
      </c>
      <c r="G448" s="19" t="e">
        <f>+'DATOS GENERALES'!#REF!/'DATOS GENERALES'!#REF!</f>
        <v>#REF!</v>
      </c>
      <c r="H448" s="19" t="e">
        <f>+'DATOS GENERALES'!#REF!/'DATOS GENERALES'!#REF!</f>
        <v>#REF!</v>
      </c>
      <c r="I448" s="19" t="e">
        <f>+'DATOS GENERALES'!#REF!/'DATOS GENERALES'!#REF!</f>
        <v>#REF!</v>
      </c>
      <c r="J448" s="19" t="e">
        <f>+'DATOS GENERALES'!#REF!/'DATOS GENERALES'!#REF!</f>
        <v>#REF!</v>
      </c>
      <c r="K448" s="19" t="e">
        <f>+'DATOS GENERALES'!#REF!/'DATOS GENERALES'!#REF!</f>
        <v>#REF!</v>
      </c>
      <c r="L448" s="19" t="e">
        <f>+'DATOS GENERALES'!#REF!/'DATOS GENERALES'!#REF!</f>
        <v>#REF!</v>
      </c>
      <c r="M448" s="19" t="e">
        <f>+'DATOS GENERALES'!#REF!/'DATOS GENERALES'!#REF!</f>
        <v>#REF!</v>
      </c>
      <c r="N448" s="19" t="e">
        <f>+'DATOS GENERALES'!#REF!/'DATOS GENERALES'!#REF!</f>
        <v>#REF!</v>
      </c>
      <c r="O448" s="19" t="e">
        <f>+'DATOS GENERALES'!#REF!/'DATOS GENERALES'!#REF!</f>
        <v>#REF!</v>
      </c>
      <c r="P448" s="19" t="e">
        <f>+'DATOS GENERALES'!#REF!/'DATOS GENERALES'!#REF!</f>
        <v>#REF!</v>
      </c>
      <c r="Q448" s="19" t="e">
        <f>+'DATOS GENERALES'!#REF!/'DATOS GENERALES'!#REF!</f>
        <v>#REF!</v>
      </c>
      <c r="R448" s="19" t="e">
        <f>+'DATOS GENERALES'!#REF!/'DATOS GENERALES'!#REF!</f>
        <v>#REF!</v>
      </c>
      <c r="S448" s="19" t="e">
        <f>+'DATOS GENERALES'!#REF!/'DATOS GENERALES'!#REF!</f>
        <v>#REF!</v>
      </c>
      <c r="T448" s="19" t="e">
        <f>+'DATOS GENERALES'!#REF!/'DATOS GENERALES'!#REF!</f>
        <v>#REF!</v>
      </c>
      <c r="U448" s="19" t="e">
        <f>+'DATOS GENERALES'!#REF!/'DATOS GENERALES'!#REF!</f>
        <v>#REF!</v>
      </c>
    </row>
    <row r="449" spans="1:21">
      <c r="A449" s="12" t="e">
        <f>+'DATOS GENERALES'!#REF!</f>
        <v>#REF!</v>
      </c>
      <c r="B449" s="12" t="e">
        <f>+'DATOS GENERALES'!#REF!</f>
        <v>#REF!</v>
      </c>
      <c r="C449" s="12" t="e">
        <f>+'DATOS GENERALES'!#REF!</f>
        <v>#REF!</v>
      </c>
      <c r="D449" s="12" t="e">
        <f>+'DATOS GENERALES'!#REF!</f>
        <v>#REF!</v>
      </c>
      <c r="E449" s="19" t="e">
        <f>+'DATOS GENERALES'!#REF!/'DATOS GENERALES'!#REF!</f>
        <v>#REF!</v>
      </c>
      <c r="F449" s="19" t="e">
        <f>+'DATOS GENERALES'!#REF!/'DATOS GENERALES'!#REF!</f>
        <v>#REF!</v>
      </c>
      <c r="G449" s="19" t="e">
        <f>+'DATOS GENERALES'!#REF!/'DATOS GENERALES'!#REF!</f>
        <v>#REF!</v>
      </c>
      <c r="H449" s="19" t="e">
        <f>+'DATOS GENERALES'!#REF!/'DATOS GENERALES'!#REF!</f>
        <v>#REF!</v>
      </c>
      <c r="I449" s="19" t="e">
        <f>+'DATOS GENERALES'!#REF!/'DATOS GENERALES'!#REF!</f>
        <v>#REF!</v>
      </c>
      <c r="J449" s="19" t="e">
        <f>+'DATOS GENERALES'!#REF!/'DATOS GENERALES'!#REF!</f>
        <v>#REF!</v>
      </c>
      <c r="K449" s="19" t="e">
        <f>+'DATOS GENERALES'!#REF!/'DATOS GENERALES'!#REF!</f>
        <v>#REF!</v>
      </c>
      <c r="L449" s="19" t="e">
        <f>+'DATOS GENERALES'!#REF!/'DATOS GENERALES'!#REF!</f>
        <v>#REF!</v>
      </c>
      <c r="M449" s="19" t="e">
        <f>+'DATOS GENERALES'!#REF!/'DATOS GENERALES'!#REF!</f>
        <v>#REF!</v>
      </c>
      <c r="N449" s="19" t="e">
        <f>+'DATOS GENERALES'!#REF!/'DATOS GENERALES'!#REF!</f>
        <v>#REF!</v>
      </c>
      <c r="O449" s="19" t="e">
        <f>+'DATOS GENERALES'!#REF!/'DATOS GENERALES'!#REF!</f>
        <v>#REF!</v>
      </c>
      <c r="P449" s="19" t="e">
        <f>+'DATOS GENERALES'!#REF!/'DATOS GENERALES'!#REF!</f>
        <v>#REF!</v>
      </c>
      <c r="Q449" s="19" t="e">
        <f>+'DATOS GENERALES'!#REF!/'DATOS GENERALES'!#REF!</f>
        <v>#REF!</v>
      </c>
      <c r="R449" s="19" t="e">
        <f>+'DATOS GENERALES'!#REF!/'DATOS GENERALES'!#REF!</f>
        <v>#REF!</v>
      </c>
      <c r="S449" s="19" t="e">
        <f>+'DATOS GENERALES'!#REF!/'DATOS GENERALES'!#REF!</f>
        <v>#REF!</v>
      </c>
      <c r="T449" s="19" t="e">
        <f>+'DATOS GENERALES'!#REF!/'DATOS GENERALES'!#REF!</f>
        <v>#REF!</v>
      </c>
      <c r="U449" s="19" t="e">
        <f>+'DATOS GENERALES'!#REF!/'DATOS GENERALES'!#REF!</f>
        <v>#REF!</v>
      </c>
    </row>
    <row r="450" spans="1:21">
      <c r="A450" s="12" t="e">
        <f>+'DATOS GENERALES'!#REF!</f>
        <v>#REF!</v>
      </c>
      <c r="B450" s="12" t="e">
        <f>+'DATOS GENERALES'!#REF!</f>
        <v>#REF!</v>
      </c>
      <c r="C450" s="12" t="e">
        <f>+'DATOS GENERALES'!#REF!</f>
        <v>#REF!</v>
      </c>
      <c r="D450" s="12" t="e">
        <f>+'DATOS GENERALES'!#REF!</f>
        <v>#REF!</v>
      </c>
      <c r="E450" s="19" t="e">
        <f>+'DATOS GENERALES'!#REF!/'DATOS GENERALES'!#REF!</f>
        <v>#REF!</v>
      </c>
      <c r="F450" s="19" t="e">
        <f>+'DATOS GENERALES'!#REF!/'DATOS GENERALES'!#REF!</f>
        <v>#REF!</v>
      </c>
      <c r="G450" s="19" t="e">
        <f>+'DATOS GENERALES'!#REF!/'DATOS GENERALES'!#REF!</f>
        <v>#REF!</v>
      </c>
      <c r="H450" s="19" t="e">
        <f>+'DATOS GENERALES'!#REF!/'DATOS GENERALES'!#REF!</f>
        <v>#REF!</v>
      </c>
      <c r="I450" s="19" t="e">
        <f>+'DATOS GENERALES'!#REF!/'DATOS GENERALES'!#REF!</f>
        <v>#REF!</v>
      </c>
      <c r="J450" s="19" t="e">
        <f>+'DATOS GENERALES'!#REF!/'DATOS GENERALES'!#REF!</f>
        <v>#REF!</v>
      </c>
      <c r="K450" s="19" t="e">
        <f>+'DATOS GENERALES'!#REF!/'DATOS GENERALES'!#REF!</f>
        <v>#REF!</v>
      </c>
      <c r="L450" s="19" t="e">
        <f>+'DATOS GENERALES'!#REF!/'DATOS GENERALES'!#REF!</f>
        <v>#REF!</v>
      </c>
      <c r="M450" s="19" t="e">
        <f>+'DATOS GENERALES'!#REF!/'DATOS GENERALES'!#REF!</f>
        <v>#REF!</v>
      </c>
      <c r="N450" s="19" t="e">
        <f>+'DATOS GENERALES'!#REF!/'DATOS GENERALES'!#REF!</f>
        <v>#REF!</v>
      </c>
      <c r="O450" s="19" t="e">
        <f>+'DATOS GENERALES'!#REF!/'DATOS GENERALES'!#REF!</f>
        <v>#REF!</v>
      </c>
      <c r="P450" s="19" t="e">
        <f>+'DATOS GENERALES'!#REF!/'DATOS GENERALES'!#REF!</f>
        <v>#REF!</v>
      </c>
      <c r="Q450" s="19" t="e">
        <f>+'DATOS GENERALES'!#REF!/'DATOS GENERALES'!#REF!</f>
        <v>#REF!</v>
      </c>
      <c r="R450" s="19" t="e">
        <f>+'DATOS GENERALES'!#REF!/'DATOS GENERALES'!#REF!</f>
        <v>#REF!</v>
      </c>
      <c r="S450" s="19" t="e">
        <f>+'DATOS GENERALES'!#REF!/'DATOS GENERALES'!#REF!</f>
        <v>#REF!</v>
      </c>
      <c r="T450" s="19" t="e">
        <f>+'DATOS GENERALES'!#REF!/'DATOS GENERALES'!#REF!</f>
        <v>#REF!</v>
      </c>
      <c r="U450" s="19" t="e">
        <f>+'DATOS GENERALES'!#REF!/'DATOS GENERALES'!#REF!</f>
        <v>#REF!</v>
      </c>
    </row>
    <row r="451" spans="1:21">
      <c r="A451" s="12" t="e">
        <f>+'DATOS GENERALES'!#REF!</f>
        <v>#REF!</v>
      </c>
      <c r="B451" s="12" t="e">
        <f>+'DATOS GENERALES'!#REF!</f>
        <v>#REF!</v>
      </c>
      <c r="C451" s="12" t="e">
        <f>+'DATOS GENERALES'!#REF!</f>
        <v>#REF!</v>
      </c>
      <c r="D451" s="12" t="e">
        <f>+'DATOS GENERALES'!#REF!</f>
        <v>#REF!</v>
      </c>
      <c r="E451" s="19" t="e">
        <f>+'DATOS GENERALES'!#REF!/'DATOS GENERALES'!#REF!</f>
        <v>#REF!</v>
      </c>
      <c r="F451" s="19" t="e">
        <f>+'DATOS GENERALES'!#REF!/'DATOS GENERALES'!#REF!</f>
        <v>#REF!</v>
      </c>
      <c r="G451" s="19" t="e">
        <f>+'DATOS GENERALES'!#REF!/'DATOS GENERALES'!#REF!</f>
        <v>#REF!</v>
      </c>
      <c r="H451" s="19" t="e">
        <f>+'DATOS GENERALES'!#REF!/'DATOS GENERALES'!#REF!</f>
        <v>#REF!</v>
      </c>
      <c r="I451" s="19" t="e">
        <f>+'DATOS GENERALES'!#REF!/'DATOS GENERALES'!#REF!</f>
        <v>#REF!</v>
      </c>
      <c r="J451" s="19" t="e">
        <f>+'DATOS GENERALES'!#REF!/'DATOS GENERALES'!#REF!</f>
        <v>#REF!</v>
      </c>
      <c r="K451" s="19" t="e">
        <f>+'DATOS GENERALES'!#REF!/'DATOS GENERALES'!#REF!</f>
        <v>#REF!</v>
      </c>
      <c r="L451" s="19" t="e">
        <f>+'DATOS GENERALES'!#REF!/'DATOS GENERALES'!#REF!</f>
        <v>#REF!</v>
      </c>
      <c r="M451" s="19" t="e">
        <f>+'DATOS GENERALES'!#REF!/'DATOS GENERALES'!#REF!</f>
        <v>#REF!</v>
      </c>
      <c r="N451" s="19" t="e">
        <f>+'DATOS GENERALES'!#REF!/'DATOS GENERALES'!#REF!</f>
        <v>#REF!</v>
      </c>
      <c r="O451" s="19" t="e">
        <f>+'DATOS GENERALES'!#REF!/'DATOS GENERALES'!#REF!</f>
        <v>#REF!</v>
      </c>
      <c r="P451" s="19" t="e">
        <f>+'DATOS GENERALES'!#REF!/'DATOS GENERALES'!#REF!</f>
        <v>#REF!</v>
      </c>
      <c r="Q451" s="19" t="e">
        <f>+'DATOS GENERALES'!#REF!/'DATOS GENERALES'!#REF!</f>
        <v>#REF!</v>
      </c>
      <c r="R451" s="19" t="e">
        <f>+'DATOS GENERALES'!#REF!/'DATOS GENERALES'!#REF!</f>
        <v>#REF!</v>
      </c>
      <c r="S451" s="19" t="e">
        <f>+'DATOS GENERALES'!#REF!/'DATOS GENERALES'!#REF!</f>
        <v>#REF!</v>
      </c>
      <c r="T451" s="19" t="e">
        <f>+'DATOS GENERALES'!#REF!/'DATOS GENERALES'!#REF!</f>
        <v>#REF!</v>
      </c>
      <c r="U451" s="19" t="e">
        <f>+'DATOS GENERALES'!#REF!/'DATOS GENERALES'!#REF!</f>
        <v>#REF!</v>
      </c>
    </row>
    <row r="452" spans="1:21">
      <c r="A452" s="12" t="e">
        <f>+'DATOS GENERALES'!#REF!</f>
        <v>#REF!</v>
      </c>
      <c r="B452" s="12" t="e">
        <f>+'DATOS GENERALES'!#REF!</f>
        <v>#REF!</v>
      </c>
      <c r="C452" s="12" t="e">
        <f>+'DATOS GENERALES'!#REF!</f>
        <v>#REF!</v>
      </c>
      <c r="D452" s="12" t="e">
        <f>+'DATOS GENERALES'!#REF!</f>
        <v>#REF!</v>
      </c>
      <c r="E452" s="19" t="e">
        <f>+'DATOS GENERALES'!#REF!/'DATOS GENERALES'!#REF!</f>
        <v>#REF!</v>
      </c>
      <c r="F452" s="19" t="e">
        <f>+'DATOS GENERALES'!#REF!/'DATOS GENERALES'!#REF!</f>
        <v>#REF!</v>
      </c>
      <c r="G452" s="19" t="e">
        <f>+'DATOS GENERALES'!#REF!/'DATOS GENERALES'!#REF!</f>
        <v>#REF!</v>
      </c>
      <c r="H452" s="19" t="e">
        <f>+'DATOS GENERALES'!#REF!/'DATOS GENERALES'!#REF!</f>
        <v>#REF!</v>
      </c>
      <c r="I452" s="19" t="e">
        <f>+'DATOS GENERALES'!#REF!/'DATOS GENERALES'!#REF!</f>
        <v>#REF!</v>
      </c>
      <c r="J452" s="19" t="e">
        <f>+'DATOS GENERALES'!#REF!/'DATOS GENERALES'!#REF!</f>
        <v>#REF!</v>
      </c>
      <c r="K452" s="19" t="e">
        <f>+'DATOS GENERALES'!#REF!/'DATOS GENERALES'!#REF!</f>
        <v>#REF!</v>
      </c>
      <c r="L452" s="19" t="e">
        <f>+'DATOS GENERALES'!#REF!/'DATOS GENERALES'!#REF!</f>
        <v>#REF!</v>
      </c>
      <c r="M452" s="19" t="e">
        <f>+'DATOS GENERALES'!#REF!/'DATOS GENERALES'!#REF!</f>
        <v>#REF!</v>
      </c>
      <c r="N452" s="19" t="e">
        <f>+'DATOS GENERALES'!#REF!/'DATOS GENERALES'!#REF!</f>
        <v>#REF!</v>
      </c>
      <c r="O452" s="19" t="e">
        <f>+'DATOS GENERALES'!#REF!/'DATOS GENERALES'!#REF!</f>
        <v>#REF!</v>
      </c>
      <c r="P452" s="19" t="e">
        <f>+'DATOS GENERALES'!#REF!/'DATOS GENERALES'!#REF!</f>
        <v>#REF!</v>
      </c>
      <c r="Q452" s="19" t="e">
        <f>+'DATOS GENERALES'!#REF!/'DATOS GENERALES'!#REF!</f>
        <v>#REF!</v>
      </c>
      <c r="R452" s="19" t="e">
        <f>+'DATOS GENERALES'!#REF!/'DATOS GENERALES'!#REF!</f>
        <v>#REF!</v>
      </c>
      <c r="S452" s="19" t="e">
        <f>+'DATOS GENERALES'!#REF!/'DATOS GENERALES'!#REF!</f>
        <v>#REF!</v>
      </c>
      <c r="T452" s="19" t="e">
        <f>+'DATOS GENERALES'!#REF!/'DATOS GENERALES'!#REF!</f>
        <v>#REF!</v>
      </c>
      <c r="U452" s="19" t="e">
        <f>+'DATOS GENERALES'!#REF!/'DATOS GENERALES'!#REF!</f>
        <v>#REF!</v>
      </c>
    </row>
    <row r="453" spans="1:21">
      <c r="A453" s="12" t="e">
        <f>+'DATOS GENERALES'!#REF!</f>
        <v>#REF!</v>
      </c>
      <c r="B453" s="12" t="e">
        <f>+'DATOS GENERALES'!#REF!</f>
        <v>#REF!</v>
      </c>
      <c r="C453" s="12" t="e">
        <f>+'DATOS GENERALES'!#REF!</f>
        <v>#REF!</v>
      </c>
      <c r="D453" s="12" t="e">
        <f>+'DATOS GENERALES'!#REF!</f>
        <v>#REF!</v>
      </c>
      <c r="E453" s="19" t="e">
        <f>+'DATOS GENERALES'!#REF!/'DATOS GENERALES'!#REF!</f>
        <v>#REF!</v>
      </c>
      <c r="F453" s="19" t="e">
        <f>+'DATOS GENERALES'!#REF!/'DATOS GENERALES'!#REF!</f>
        <v>#REF!</v>
      </c>
      <c r="G453" s="19" t="e">
        <f>+'DATOS GENERALES'!#REF!/'DATOS GENERALES'!#REF!</f>
        <v>#REF!</v>
      </c>
      <c r="H453" s="19" t="e">
        <f>+'DATOS GENERALES'!#REF!/'DATOS GENERALES'!#REF!</f>
        <v>#REF!</v>
      </c>
      <c r="I453" s="19" t="e">
        <f>+'DATOS GENERALES'!#REF!/'DATOS GENERALES'!#REF!</f>
        <v>#REF!</v>
      </c>
      <c r="J453" s="19" t="e">
        <f>+'DATOS GENERALES'!#REF!/'DATOS GENERALES'!#REF!</f>
        <v>#REF!</v>
      </c>
      <c r="K453" s="19" t="e">
        <f>+'DATOS GENERALES'!#REF!/'DATOS GENERALES'!#REF!</f>
        <v>#REF!</v>
      </c>
      <c r="L453" s="19" t="e">
        <f>+'DATOS GENERALES'!#REF!/'DATOS GENERALES'!#REF!</f>
        <v>#REF!</v>
      </c>
      <c r="M453" s="19" t="e">
        <f>+'DATOS GENERALES'!#REF!/'DATOS GENERALES'!#REF!</f>
        <v>#REF!</v>
      </c>
      <c r="N453" s="19" t="e">
        <f>+'DATOS GENERALES'!#REF!/'DATOS GENERALES'!#REF!</f>
        <v>#REF!</v>
      </c>
      <c r="O453" s="19" t="e">
        <f>+'DATOS GENERALES'!#REF!/'DATOS GENERALES'!#REF!</f>
        <v>#REF!</v>
      </c>
      <c r="P453" s="19" t="e">
        <f>+'DATOS GENERALES'!#REF!/'DATOS GENERALES'!#REF!</f>
        <v>#REF!</v>
      </c>
      <c r="Q453" s="19" t="e">
        <f>+'DATOS GENERALES'!#REF!/'DATOS GENERALES'!#REF!</f>
        <v>#REF!</v>
      </c>
      <c r="R453" s="19" t="e">
        <f>+'DATOS GENERALES'!#REF!/'DATOS GENERALES'!#REF!</f>
        <v>#REF!</v>
      </c>
      <c r="S453" s="19" t="e">
        <f>+'DATOS GENERALES'!#REF!/'DATOS GENERALES'!#REF!</f>
        <v>#REF!</v>
      </c>
      <c r="T453" s="19" t="e">
        <f>+'DATOS GENERALES'!#REF!/'DATOS GENERALES'!#REF!</f>
        <v>#REF!</v>
      </c>
      <c r="U453" s="19" t="e">
        <f>+'DATOS GENERALES'!#REF!/'DATOS GENERALES'!#REF!</f>
        <v>#REF!</v>
      </c>
    </row>
    <row r="454" spans="1:21">
      <c r="A454" s="12" t="e">
        <f>+'DATOS GENERALES'!#REF!</f>
        <v>#REF!</v>
      </c>
      <c r="B454" s="12" t="e">
        <f>+'DATOS GENERALES'!#REF!</f>
        <v>#REF!</v>
      </c>
      <c r="C454" s="12" t="e">
        <f>+'DATOS GENERALES'!#REF!</f>
        <v>#REF!</v>
      </c>
      <c r="D454" s="12" t="e">
        <f>+'DATOS GENERALES'!#REF!</f>
        <v>#REF!</v>
      </c>
      <c r="E454" s="19" t="e">
        <f>+'DATOS GENERALES'!#REF!/'DATOS GENERALES'!#REF!</f>
        <v>#REF!</v>
      </c>
      <c r="F454" s="19" t="e">
        <f>+'DATOS GENERALES'!#REF!/'DATOS GENERALES'!#REF!</f>
        <v>#REF!</v>
      </c>
      <c r="G454" s="19" t="e">
        <f>+'DATOS GENERALES'!#REF!/'DATOS GENERALES'!#REF!</f>
        <v>#REF!</v>
      </c>
      <c r="H454" s="19" t="e">
        <f>+'DATOS GENERALES'!#REF!/'DATOS GENERALES'!#REF!</f>
        <v>#REF!</v>
      </c>
      <c r="I454" s="19" t="e">
        <f>+'DATOS GENERALES'!#REF!/'DATOS GENERALES'!#REF!</f>
        <v>#REF!</v>
      </c>
      <c r="J454" s="19" t="e">
        <f>+'DATOS GENERALES'!#REF!/'DATOS GENERALES'!#REF!</f>
        <v>#REF!</v>
      </c>
      <c r="K454" s="19" t="e">
        <f>+'DATOS GENERALES'!#REF!/'DATOS GENERALES'!#REF!</f>
        <v>#REF!</v>
      </c>
      <c r="L454" s="19" t="e">
        <f>+'DATOS GENERALES'!#REF!/'DATOS GENERALES'!#REF!</f>
        <v>#REF!</v>
      </c>
      <c r="M454" s="19" t="e">
        <f>+'DATOS GENERALES'!#REF!/'DATOS GENERALES'!#REF!</f>
        <v>#REF!</v>
      </c>
      <c r="N454" s="19" t="e">
        <f>+'DATOS GENERALES'!#REF!/'DATOS GENERALES'!#REF!</f>
        <v>#REF!</v>
      </c>
      <c r="O454" s="19" t="e">
        <f>+'DATOS GENERALES'!#REF!/'DATOS GENERALES'!#REF!</f>
        <v>#REF!</v>
      </c>
      <c r="P454" s="19" t="e">
        <f>+'DATOS GENERALES'!#REF!/'DATOS GENERALES'!#REF!</f>
        <v>#REF!</v>
      </c>
      <c r="Q454" s="19" t="e">
        <f>+'DATOS GENERALES'!#REF!/'DATOS GENERALES'!#REF!</f>
        <v>#REF!</v>
      </c>
      <c r="R454" s="19" t="e">
        <f>+'DATOS GENERALES'!#REF!/'DATOS GENERALES'!#REF!</f>
        <v>#REF!</v>
      </c>
      <c r="S454" s="19" t="e">
        <f>+'DATOS GENERALES'!#REF!/'DATOS GENERALES'!#REF!</f>
        <v>#REF!</v>
      </c>
      <c r="T454" s="19" t="e">
        <f>+'DATOS GENERALES'!#REF!/'DATOS GENERALES'!#REF!</f>
        <v>#REF!</v>
      </c>
      <c r="U454" s="19" t="e">
        <f>+'DATOS GENERALES'!#REF!/'DATOS GENERALES'!#REF!</f>
        <v>#REF!</v>
      </c>
    </row>
    <row r="455" spans="1:21">
      <c r="A455" s="12" t="e">
        <f>+'DATOS GENERALES'!#REF!</f>
        <v>#REF!</v>
      </c>
      <c r="B455" s="12" t="e">
        <f>+'DATOS GENERALES'!#REF!</f>
        <v>#REF!</v>
      </c>
      <c r="C455" s="12" t="e">
        <f>+'DATOS GENERALES'!#REF!</f>
        <v>#REF!</v>
      </c>
      <c r="D455" s="12" t="e">
        <f>+'DATOS GENERALES'!#REF!</f>
        <v>#REF!</v>
      </c>
      <c r="E455" s="19" t="e">
        <f>+'DATOS GENERALES'!#REF!/'DATOS GENERALES'!#REF!</f>
        <v>#REF!</v>
      </c>
      <c r="F455" s="19" t="e">
        <f>+'DATOS GENERALES'!#REF!/'DATOS GENERALES'!#REF!</f>
        <v>#REF!</v>
      </c>
      <c r="G455" s="19" t="e">
        <f>+'DATOS GENERALES'!#REF!/'DATOS GENERALES'!#REF!</f>
        <v>#REF!</v>
      </c>
      <c r="H455" s="19" t="e">
        <f>+'DATOS GENERALES'!#REF!/'DATOS GENERALES'!#REF!</f>
        <v>#REF!</v>
      </c>
      <c r="I455" s="19" t="e">
        <f>+'DATOS GENERALES'!#REF!/'DATOS GENERALES'!#REF!</f>
        <v>#REF!</v>
      </c>
      <c r="J455" s="19" t="e">
        <f>+'DATOS GENERALES'!#REF!/'DATOS GENERALES'!#REF!</f>
        <v>#REF!</v>
      </c>
      <c r="K455" s="19" t="e">
        <f>+'DATOS GENERALES'!#REF!/'DATOS GENERALES'!#REF!</f>
        <v>#REF!</v>
      </c>
      <c r="L455" s="19" t="e">
        <f>+'DATOS GENERALES'!#REF!/'DATOS GENERALES'!#REF!</f>
        <v>#REF!</v>
      </c>
      <c r="M455" s="19" t="e">
        <f>+'DATOS GENERALES'!#REF!/'DATOS GENERALES'!#REF!</f>
        <v>#REF!</v>
      </c>
      <c r="N455" s="19" t="e">
        <f>+'DATOS GENERALES'!#REF!/'DATOS GENERALES'!#REF!</f>
        <v>#REF!</v>
      </c>
      <c r="O455" s="19" t="e">
        <f>+'DATOS GENERALES'!#REF!/'DATOS GENERALES'!#REF!</f>
        <v>#REF!</v>
      </c>
      <c r="P455" s="19" t="e">
        <f>+'DATOS GENERALES'!#REF!/'DATOS GENERALES'!#REF!</f>
        <v>#REF!</v>
      </c>
      <c r="Q455" s="19" t="e">
        <f>+'DATOS GENERALES'!#REF!/'DATOS GENERALES'!#REF!</f>
        <v>#REF!</v>
      </c>
      <c r="R455" s="19" t="e">
        <f>+'DATOS GENERALES'!#REF!/'DATOS GENERALES'!#REF!</f>
        <v>#REF!</v>
      </c>
      <c r="S455" s="19" t="e">
        <f>+'DATOS GENERALES'!#REF!/'DATOS GENERALES'!#REF!</f>
        <v>#REF!</v>
      </c>
      <c r="T455" s="19" t="e">
        <f>+'DATOS GENERALES'!#REF!/'DATOS GENERALES'!#REF!</f>
        <v>#REF!</v>
      </c>
      <c r="U455" s="19" t="e">
        <f>+'DATOS GENERALES'!#REF!/'DATOS GENERALES'!#REF!</f>
        <v>#REF!</v>
      </c>
    </row>
    <row r="456" spans="1:21">
      <c r="A456" s="12" t="e">
        <f>+'DATOS GENERALES'!#REF!</f>
        <v>#REF!</v>
      </c>
      <c r="B456" s="12" t="e">
        <f>+'DATOS GENERALES'!#REF!</f>
        <v>#REF!</v>
      </c>
      <c r="C456" s="12" t="e">
        <f>+'DATOS GENERALES'!#REF!</f>
        <v>#REF!</v>
      </c>
      <c r="D456" s="12" t="e">
        <f>+'DATOS GENERALES'!#REF!</f>
        <v>#REF!</v>
      </c>
      <c r="E456" s="19" t="e">
        <f>+'DATOS GENERALES'!#REF!/'DATOS GENERALES'!#REF!</f>
        <v>#REF!</v>
      </c>
      <c r="F456" s="19" t="e">
        <f>+'DATOS GENERALES'!#REF!/'DATOS GENERALES'!#REF!</f>
        <v>#REF!</v>
      </c>
      <c r="G456" s="19" t="e">
        <f>+'DATOS GENERALES'!#REF!/'DATOS GENERALES'!#REF!</f>
        <v>#REF!</v>
      </c>
      <c r="H456" s="19" t="e">
        <f>+'DATOS GENERALES'!#REF!/'DATOS GENERALES'!#REF!</f>
        <v>#REF!</v>
      </c>
      <c r="I456" s="19" t="e">
        <f>+'DATOS GENERALES'!#REF!/'DATOS GENERALES'!#REF!</f>
        <v>#REF!</v>
      </c>
      <c r="J456" s="19" t="e">
        <f>+'DATOS GENERALES'!#REF!/'DATOS GENERALES'!#REF!</f>
        <v>#REF!</v>
      </c>
      <c r="K456" s="19" t="e">
        <f>+'DATOS GENERALES'!#REF!/'DATOS GENERALES'!#REF!</f>
        <v>#REF!</v>
      </c>
      <c r="L456" s="19" t="e">
        <f>+'DATOS GENERALES'!#REF!/'DATOS GENERALES'!#REF!</f>
        <v>#REF!</v>
      </c>
      <c r="M456" s="19" t="e">
        <f>+'DATOS GENERALES'!#REF!/'DATOS GENERALES'!#REF!</f>
        <v>#REF!</v>
      </c>
      <c r="N456" s="19" t="e">
        <f>+'DATOS GENERALES'!#REF!/'DATOS GENERALES'!#REF!</f>
        <v>#REF!</v>
      </c>
      <c r="O456" s="19" t="e">
        <f>+'DATOS GENERALES'!#REF!/'DATOS GENERALES'!#REF!</f>
        <v>#REF!</v>
      </c>
      <c r="P456" s="19" t="e">
        <f>+'DATOS GENERALES'!#REF!/'DATOS GENERALES'!#REF!</f>
        <v>#REF!</v>
      </c>
      <c r="Q456" s="19" t="e">
        <f>+'DATOS GENERALES'!#REF!/'DATOS GENERALES'!#REF!</f>
        <v>#REF!</v>
      </c>
      <c r="R456" s="19" t="e">
        <f>+'DATOS GENERALES'!#REF!/'DATOS GENERALES'!#REF!</f>
        <v>#REF!</v>
      </c>
      <c r="S456" s="19" t="e">
        <f>+'DATOS GENERALES'!#REF!/'DATOS GENERALES'!#REF!</f>
        <v>#REF!</v>
      </c>
      <c r="T456" s="19" t="e">
        <f>+'DATOS GENERALES'!#REF!/'DATOS GENERALES'!#REF!</f>
        <v>#REF!</v>
      </c>
      <c r="U456" s="19" t="e">
        <f>+'DATOS GENERALES'!#REF!/'DATOS GENERALES'!#REF!</f>
        <v>#REF!</v>
      </c>
    </row>
    <row r="457" spans="1:21">
      <c r="A457" s="12" t="e">
        <f>+'DATOS GENERALES'!#REF!</f>
        <v>#REF!</v>
      </c>
      <c r="B457" s="12" t="e">
        <f>+'DATOS GENERALES'!#REF!</f>
        <v>#REF!</v>
      </c>
      <c r="C457" s="12" t="e">
        <f>+'DATOS GENERALES'!#REF!</f>
        <v>#REF!</v>
      </c>
      <c r="D457" s="12" t="e">
        <f>+'DATOS GENERALES'!#REF!</f>
        <v>#REF!</v>
      </c>
      <c r="E457" s="19" t="e">
        <f>+'DATOS GENERALES'!#REF!/'DATOS GENERALES'!#REF!</f>
        <v>#REF!</v>
      </c>
      <c r="F457" s="19" t="e">
        <f>+'DATOS GENERALES'!#REF!/'DATOS GENERALES'!#REF!</f>
        <v>#REF!</v>
      </c>
      <c r="G457" s="19" t="e">
        <f>+'DATOS GENERALES'!#REF!/'DATOS GENERALES'!#REF!</f>
        <v>#REF!</v>
      </c>
      <c r="H457" s="19" t="e">
        <f>+'DATOS GENERALES'!#REF!/'DATOS GENERALES'!#REF!</f>
        <v>#REF!</v>
      </c>
      <c r="I457" s="19" t="e">
        <f>+'DATOS GENERALES'!#REF!/'DATOS GENERALES'!#REF!</f>
        <v>#REF!</v>
      </c>
      <c r="J457" s="19" t="e">
        <f>+'DATOS GENERALES'!#REF!/'DATOS GENERALES'!#REF!</f>
        <v>#REF!</v>
      </c>
      <c r="K457" s="19" t="e">
        <f>+'DATOS GENERALES'!#REF!/'DATOS GENERALES'!#REF!</f>
        <v>#REF!</v>
      </c>
      <c r="L457" s="19" t="e">
        <f>+'DATOS GENERALES'!#REF!/'DATOS GENERALES'!#REF!</f>
        <v>#REF!</v>
      </c>
      <c r="M457" s="19" t="e">
        <f>+'DATOS GENERALES'!#REF!/'DATOS GENERALES'!#REF!</f>
        <v>#REF!</v>
      </c>
      <c r="N457" s="19" t="e">
        <f>+'DATOS GENERALES'!#REF!/'DATOS GENERALES'!#REF!</f>
        <v>#REF!</v>
      </c>
      <c r="O457" s="19" t="e">
        <f>+'DATOS GENERALES'!#REF!/'DATOS GENERALES'!#REF!</f>
        <v>#REF!</v>
      </c>
      <c r="P457" s="19" t="e">
        <f>+'DATOS GENERALES'!#REF!/'DATOS GENERALES'!#REF!</f>
        <v>#REF!</v>
      </c>
      <c r="Q457" s="19" t="e">
        <f>+'DATOS GENERALES'!#REF!/'DATOS GENERALES'!#REF!</f>
        <v>#REF!</v>
      </c>
      <c r="R457" s="19" t="e">
        <f>+'DATOS GENERALES'!#REF!/'DATOS GENERALES'!#REF!</f>
        <v>#REF!</v>
      </c>
      <c r="S457" s="19" t="e">
        <f>+'DATOS GENERALES'!#REF!/'DATOS GENERALES'!#REF!</f>
        <v>#REF!</v>
      </c>
      <c r="T457" s="19" t="e">
        <f>+'DATOS GENERALES'!#REF!/'DATOS GENERALES'!#REF!</f>
        <v>#REF!</v>
      </c>
      <c r="U457" s="19" t="e">
        <f>+'DATOS GENERALES'!#REF!/'DATOS GENERALES'!#REF!</f>
        <v>#REF!</v>
      </c>
    </row>
    <row r="458" spans="1:21">
      <c r="A458" s="12" t="e">
        <f>+'DATOS GENERALES'!#REF!</f>
        <v>#REF!</v>
      </c>
      <c r="B458" s="12" t="e">
        <f>+'DATOS GENERALES'!#REF!</f>
        <v>#REF!</v>
      </c>
      <c r="C458" s="12" t="e">
        <f>+'DATOS GENERALES'!#REF!</f>
        <v>#REF!</v>
      </c>
      <c r="D458" s="12" t="e">
        <f>+'DATOS GENERALES'!#REF!</f>
        <v>#REF!</v>
      </c>
      <c r="E458" s="19" t="e">
        <f>+'DATOS GENERALES'!#REF!/'DATOS GENERALES'!#REF!</f>
        <v>#REF!</v>
      </c>
      <c r="F458" s="19" t="e">
        <f>+'DATOS GENERALES'!#REF!/'DATOS GENERALES'!#REF!</f>
        <v>#REF!</v>
      </c>
      <c r="G458" s="19" t="e">
        <f>+'DATOS GENERALES'!#REF!/'DATOS GENERALES'!#REF!</f>
        <v>#REF!</v>
      </c>
      <c r="H458" s="19" t="e">
        <f>+'DATOS GENERALES'!#REF!/'DATOS GENERALES'!#REF!</f>
        <v>#REF!</v>
      </c>
      <c r="I458" s="19" t="e">
        <f>+'DATOS GENERALES'!#REF!/'DATOS GENERALES'!#REF!</f>
        <v>#REF!</v>
      </c>
      <c r="J458" s="19" t="e">
        <f>+'DATOS GENERALES'!#REF!/'DATOS GENERALES'!#REF!</f>
        <v>#REF!</v>
      </c>
      <c r="K458" s="19" t="e">
        <f>+'DATOS GENERALES'!#REF!/'DATOS GENERALES'!#REF!</f>
        <v>#REF!</v>
      </c>
      <c r="L458" s="19" t="e">
        <f>+'DATOS GENERALES'!#REF!/'DATOS GENERALES'!#REF!</f>
        <v>#REF!</v>
      </c>
      <c r="M458" s="19" t="e">
        <f>+'DATOS GENERALES'!#REF!/'DATOS GENERALES'!#REF!</f>
        <v>#REF!</v>
      </c>
      <c r="N458" s="19" t="e">
        <f>+'DATOS GENERALES'!#REF!/'DATOS GENERALES'!#REF!</f>
        <v>#REF!</v>
      </c>
      <c r="O458" s="19" t="e">
        <f>+'DATOS GENERALES'!#REF!/'DATOS GENERALES'!#REF!</f>
        <v>#REF!</v>
      </c>
      <c r="P458" s="19" t="e">
        <f>+'DATOS GENERALES'!#REF!/'DATOS GENERALES'!#REF!</f>
        <v>#REF!</v>
      </c>
      <c r="Q458" s="19" t="e">
        <f>+'DATOS GENERALES'!#REF!/'DATOS GENERALES'!#REF!</f>
        <v>#REF!</v>
      </c>
      <c r="R458" s="19" t="e">
        <f>+'DATOS GENERALES'!#REF!/'DATOS GENERALES'!#REF!</f>
        <v>#REF!</v>
      </c>
      <c r="S458" s="19" t="e">
        <f>+'DATOS GENERALES'!#REF!/'DATOS GENERALES'!#REF!</f>
        <v>#REF!</v>
      </c>
      <c r="T458" s="19" t="e">
        <f>+'DATOS GENERALES'!#REF!/'DATOS GENERALES'!#REF!</f>
        <v>#REF!</v>
      </c>
      <c r="U458" s="19" t="e">
        <f>+'DATOS GENERALES'!#REF!/'DATOS GENERALES'!#REF!</f>
        <v>#REF!</v>
      </c>
    </row>
    <row r="459" spans="1:21">
      <c r="A459" s="12" t="e">
        <f>+'DATOS GENERALES'!#REF!</f>
        <v>#REF!</v>
      </c>
      <c r="B459" s="12" t="e">
        <f>+'DATOS GENERALES'!#REF!</f>
        <v>#REF!</v>
      </c>
      <c r="C459" s="12" t="e">
        <f>+'DATOS GENERALES'!#REF!</f>
        <v>#REF!</v>
      </c>
      <c r="D459" s="12" t="e">
        <f>+'DATOS GENERALES'!#REF!</f>
        <v>#REF!</v>
      </c>
      <c r="E459" s="19" t="e">
        <f>+'DATOS GENERALES'!#REF!/'DATOS GENERALES'!#REF!</f>
        <v>#REF!</v>
      </c>
      <c r="F459" s="19" t="e">
        <f>+'DATOS GENERALES'!#REF!/'DATOS GENERALES'!#REF!</f>
        <v>#REF!</v>
      </c>
      <c r="G459" s="19" t="e">
        <f>+'DATOS GENERALES'!#REF!/'DATOS GENERALES'!#REF!</f>
        <v>#REF!</v>
      </c>
      <c r="H459" s="19" t="e">
        <f>+'DATOS GENERALES'!#REF!/'DATOS GENERALES'!#REF!</f>
        <v>#REF!</v>
      </c>
      <c r="I459" s="19" t="e">
        <f>+'DATOS GENERALES'!#REF!/'DATOS GENERALES'!#REF!</f>
        <v>#REF!</v>
      </c>
      <c r="J459" s="19" t="e">
        <f>+'DATOS GENERALES'!#REF!/'DATOS GENERALES'!#REF!</f>
        <v>#REF!</v>
      </c>
      <c r="K459" s="19" t="e">
        <f>+'DATOS GENERALES'!#REF!/'DATOS GENERALES'!#REF!</f>
        <v>#REF!</v>
      </c>
      <c r="L459" s="19" t="e">
        <f>+'DATOS GENERALES'!#REF!/'DATOS GENERALES'!#REF!</f>
        <v>#REF!</v>
      </c>
      <c r="M459" s="19" t="e">
        <f>+'DATOS GENERALES'!#REF!/'DATOS GENERALES'!#REF!</f>
        <v>#REF!</v>
      </c>
      <c r="N459" s="19" t="e">
        <f>+'DATOS GENERALES'!#REF!/'DATOS GENERALES'!#REF!</f>
        <v>#REF!</v>
      </c>
      <c r="O459" s="19" t="e">
        <f>+'DATOS GENERALES'!#REF!/'DATOS GENERALES'!#REF!</f>
        <v>#REF!</v>
      </c>
      <c r="P459" s="19" t="e">
        <f>+'DATOS GENERALES'!#REF!/'DATOS GENERALES'!#REF!</f>
        <v>#REF!</v>
      </c>
      <c r="Q459" s="19" t="e">
        <f>+'DATOS GENERALES'!#REF!/'DATOS GENERALES'!#REF!</f>
        <v>#REF!</v>
      </c>
      <c r="R459" s="19" t="e">
        <f>+'DATOS GENERALES'!#REF!/'DATOS GENERALES'!#REF!</f>
        <v>#REF!</v>
      </c>
      <c r="S459" s="19" t="e">
        <f>+'DATOS GENERALES'!#REF!/'DATOS GENERALES'!#REF!</f>
        <v>#REF!</v>
      </c>
      <c r="T459" s="19" t="e">
        <f>+'DATOS GENERALES'!#REF!/'DATOS GENERALES'!#REF!</f>
        <v>#REF!</v>
      </c>
      <c r="U459" s="19" t="e">
        <f>+'DATOS GENERALES'!#REF!/'DATOS GENERALES'!#REF!</f>
        <v>#REF!</v>
      </c>
    </row>
    <row r="460" spans="1:21">
      <c r="A460" s="12" t="e">
        <f>+'DATOS GENERALES'!#REF!</f>
        <v>#REF!</v>
      </c>
      <c r="B460" s="12" t="e">
        <f>+'DATOS GENERALES'!#REF!</f>
        <v>#REF!</v>
      </c>
      <c r="C460" s="12" t="e">
        <f>+'DATOS GENERALES'!#REF!</f>
        <v>#REF!</v>
      </c>
      <c r="D460" s="12" t="e">
        <f>+'DATOS GENERALES'!#REF!</f>
        <v>#REF!</v>
      </c>
      <c r="E460" s="19" t="e">
        <f>+'DATOS GENERALES'!#REF!/'DATOS GENERALES'!#REF!</f>
        <v>#REF!</v>
      </c>
      <c r="F460" s="19" t="e">
        <f>+'DATOS GENERALES'!#REF!/'DATOS GENERALES'!#REF!</f>
        <v>#REF!</v>
      </c>
      <c r="G460" s="19" t="e">
        <f>+'DATOS GENERALES'!#REF!/'DATOS GENERALES'!#REF!</f>
        <v>#REF!</v>
      </c>
      <c r="H460" s="19" t="e">
        <f>+'DATOS GENERALES'!#REF!/'DATOS GENERALES'!#REF!</f>
        <v>#REF!</v>
      </c>
      <c r="I460" s="19" t="e">
        <f>+'DATOS GENERALES'!#REF!/'DATOS GENERALES'!#REF!</f>
        <v>#REF!</v>
      </c>
      <c r="J460" s="19" t="e">
        <f>+'DATOS GENERALES'!#REF!/'DATOS GENERALES'!#REF!</f>
        <v>#REF!</v>
      </c>
      <c r="K460" s="19" t="e">
        <f>+'DATOS GENERALES'!#REF!/'DATOS GENERALES'!#REF!</f>
        <v>#REF!</v>
      </c>
      <c r="L460" s="19" t="e">
        <f>+'DATOS GENERALES'!#REF!/'DATOS GENERALES'!#REF!</f>
        <v>#REF!</v>
      </c>
      <c r="M460" s="19" t="e">
        <f>+'DATOS GENERALES'!#REF!/'DATOS GENERALES'!#REF!</f>
        <v>#REF!</v>
      </c>
      <c r="N460" s="19" t="e">
        <f>+'DATOS GENERALES'!#REF!/'DATOS GENERALES'!#REF!</f>
        <v>#REF!</v>
      </c>
      <c r="O460" s="19" t="e">
        <f>+'DATOS GENERALES'!#REF!/'DATOS GENERALES'!#REF!</f>
        <v>#REF!</v>
      </c>
      <c r="P460" s="19" t="e">
        <f>+'DATOS GENERALES'!#REF!/'DATOS GENERALES'!#REF!</f>
        <v>#REF!</v>
      </c>
      <c r="Q460" s="19" t="e">
        <f>+'DATOS GENERALES'!#REF!/'DATOS GENERALES'!#REF!</f>
        <v>#REF!</v>
      </c>
      <c r="R460" s="19" t="e">
        <f>+'DATOS GENERALES'!#REF!/'DATOS GENERALES'!#REF!</f>
        <v>#REF!</v>
      </c>
      <c r="S460" s="19" t="e">
        <f>+'DATOS GENERALES'!#REF!/'DATOS GENERALES'!#REF!</f>
        <v>#REF!</v>
      </c>
      <c r="T460" s="19" t="e">
        <f>+'DATOS GENERALES'!#REF!/'DATOS GENERALES'!#REF!</f>
        <v>#REF!</v>
      </c>
      <c r="U460" s="19" t="e">
        <f>+'DATOS GENERALES'!#REF!/'DATOS GENERALES'!#REF!</f>
        <v>#REF!</v>
      </c>
    </row>
    <row r="461" spans="1:21">
      <c r="A461" s="12" t="e">
        <f>+'DATOS GENERALES'!#REF!</f>
        <v>#REF!</v>
      </c>
      <c r="B461" s="12" t="e">
        <f>+'DATOS GENERALES'!#REF!</f>
        <v>#REF!</v>
      </c>
      <c r="C461" s="12" t="e">
        <f>+'DATOS GENERALES'!#REF!</f>
        <v>#REF!</v>
      </c>
      <c r="D461" s="12" t="e">
        <f>+'DATOS GENERALES'!#REF!</f>
        <v>#REF!</v>
      </c>
      <c r="E461" s="19" t="e">
        <f>+'DATOS GENERALES'!#REF!/'DATOS GENERALES'!#REF!</f>
        <v>#REF!</v>
      </c>
      <c r="F461" s="19" t="e">
        <f>+'DATOS GENERALES'!#REF!/'DATOS GENERALES'!#REF!</f>
        <v>#REF!</v>
      </c>
      <c r="G461" s="19" t="e">
        <f>+'DATOS GENERALES'!#REF!/'DATOS GENERALES'!#REF!</f>
        <v>#REF!</v>
      </c>
      <c r="H461" s="19" t="e">
        <f>+'DATOS GENERALES'!#REF!/'DATOS GENERALES'!#REF!</f>
        <v>#REF!</v>
      </c>
      <c r="I461" s="19" t="e">
        <f>+'DATOS GENERALES'!#REF!/'DATOS GENERALES'!#REF!</f>
        <v>#REF!</v>
      </c>
      <c r="J461" s="19" t="e">
        <f>+'DATOS GENERALES'!#REF!/'DATOS GENERALES'!#REF!</f>
        <v>#REF!</v>
      </c>
      <c r="K461" s="19" t="e">
        <f>+'DATOS GENERALES'!#REF!/'DATOS GENERALES'!#REF!</f>
        <v>#REF!</v>
      </c>
      <c r="L461" s="19" t="e">
        <f>+'DATOS GENERALES'!#REF!/'DATOS GENERALES'!#REF!</f>
        <v>#REF!</v>
      </c>
      <c r="M461" s="19" t="e">
        <f>+'DATOS GENERALES'!#REF!/'DATOS GENERALES'!#REF!</f>
        <v>#REF!</v>
      </c>
      <c r="N461" s="19" t="e">
        <f>+'DATOS GENERALES'!#REF!/'DATOS GENERALES'!#REF!</f>
        <v>#REF!</v>
      </c>
      <c r="O461" s="19" t="e">
        <f>+'DATOS GENERALES'!#REF!/'DATOS GENERALES'!#REF!</f>
        <v>#REF!</v>
      </c>
      <c r="P461" s="19" t="e">
        <f>+'DATOS GENERALES'!#REF!/'DATOS GENERALES'!#REF!</f>
        <v>#REF!</v>
      </c>
      <c r="Q461" s="19" t="e">
        <f>+'DATOS GENERALES'!#REF!/'DATOS GENERALES'!#REF!</f>
        <v>#REF!</v>
      </c>
      <c r="R461" s="19" t="e">
        <f>+'DATOS GENERALES'!#REF!/'DATOS GENERALES'!#REF!</f>
        <v>#REF!</v>
      </c>
      <c r="S461" s="19" t="e">
        <f>+'DATOS GENERALES'!#REF!/'DATOS GENERALES'!#REF!</f>
        <v>#REF!</v>
      </c>
      <c r="T461" s="19" t="e">
        <f>+'DATOS GENERALES'!#REF!/'DATOS GENERALES'!#REF!</f>
        <v>#REF!</v>
      </c>
      <c r="U461" s="19" t="e">
        <f>+'DATOS GENERALES'!#REF!/'DATOS GENERALES'!#REF!</f>
        <v>#REF!</v>
      </c>
    </row>
    <row r="462" spans="1:21">
      <c r="A462" s="12" t="e">
        <f>+'DATOS GENERALES'!#REF!</f>
        <v>#REF!</v>
      </c>
      <c r="B462" s="12" t="e">
        <f>+'DATOS GENERALES'!#REF!</f>
        <v>#REF!</v>
      </c>
      <c r="C462" s="12" t="e">
        <f>+'DATOS GENERALES'!#REF!</f>
        <v>#REF!</v>
      </c>
      <c r="D462" s="12" t="e">
        <f>+'DATOS GENERALES'!#REF!</f>
        <v>#REF!</v>
      </c>
      <c r="E462" s="19" t="e">
        <f>+'DATOS GENERALES'!#REF!/'DATOS GENERALES'!#REF!</f>
        <v>#REF!</v>
      </c>
      <c r="F462" s="19" t="e">
        <f>+'DATOS GENERALES'!#REF!/'DATOS GENERALES'!#REF!</f>
        <v>#REF!</v>
      </c>
      <c r="G462" s="19" t="e">
        <f>+'DATOS GENERALES'!#REF!/'DATOS GENERALES'!#REF!</f>
        <v>#REF!</v>
      </c>
      <c r="H462" s="19" t="e">
        <f>+'DATOS GENERALES'!#REF!/'DATOS GENERALES'!#REF!</f>
        <v>#REF!</v>
      </c>
      <c r="I462" s="19" t="e">
        <f>+'DATOS GENERALES'!#REF!/'DATOS GENERALES'!#REF!</f>
        <v>#REF!</v>
      </c>
      <c r="J462" s="19" t="e">
        <f>+'DATOS GENERALES'!#REF!/'DATOS GENERALES'!#REF!</f>
        <v>#REF!</v>
      </c>
      <c r="K462" s="19" t="e">
        <f>+'DATOS GENERALES'!#REF!/'DATOS GENERALES'!#REF!</f>
        <v>#REF!</v>
      </c>
      <c r="L462" s="19" t="e">
        <f>+'DATOS GENERALES'!#REF!/'DATOS GENERALES'!#REF!</f>
        <v>#REF!</v>
      </c>
      <c r="M462" s="19" t="e">
        <f>+'DATOS GENERALES'!#REF!/'DATOS GENERALES'!#REF!</f>
        <v>#REF!</v>
      </c>
      <c r="N462" s="19" t="e">
        <f>+'DATOS GENERALES'!#REF!/'DATOS GENERALES'!#REF!</f>
        <v>#REF!</v>
      </c>
      <c r="O462" s="19" t="e">
        <f>+'DATOS GENERALES'!#REF!/'DATOS GENERALES'!#REF!</f>
        <v>#REF!</v>
      </c>
      <c r="P462" s="19" t="e">
        <f>+'DATOS GENERALES'!#REF!/'DATOS GENERALES'!#REF!</f>
        <v>#REF!</v>
      </c>
      <c r="Q462" s="19" t="e">
        <f>+'DATOS GENERALES'!#REF!/'DATOS GENERALES'!#REF!</f>
        <v>#REF!</v>
      </c>
      <c r="R462" s="19" t="e">
        <f>+'DATOS GENERALES'!#REF!/'DATOS GENERALES'!#REF!</f>
        <v>#REF!</v>
      </c>
      <c r="S462" s="19" t="e">
        <f>+'DATOS GENERALES'!#REF!/'DATOS GENERALES'!#REF!</f>
        <v>#REF!</v>
      </c>
      <c r="T462" s="19" t="e">
        <f>+'DATOS GENERALES'!#REF!/'DATOS GENERALES'!#REF!</f>
        <v>#REF!</v>
      </c>
      <c r="U462" s="19" t="e">
        <f>+'DATOS GENERALES'!#REF!/'DATOS GENERALES'!#REF!</f>
        <v>#REF!</v>
      </c>
    </row>
    <row r="463" spans="1:21">
      <c r="A463" s="12" t="e">
        <f>+'DATOS GENERALES'!#REF!</f>
        <v>#REF!</v>
      </c>
      <c r="B463" s="12" t="e">
        <f>+'DATOS GENERALES'!#REF!</f>
        <v>#REF!</v>
      </c>
      <c r="C463" s="12" t="e">
        <f>+'DATOS GENERALES'!#REF!</f>
        <v>#REF!</v>
      </c>
      <c r="D463" s="12" t="e">
        <f>+'DATOS GENERALES'!#REF!</f>
        <v>#REF!</v>
      </c>
      <c r="E463" s="19" t="e">
        <f>+'DATOS GENERALES'!#REF!/'DATOS GENERALES'!#REF!</f>
        <v>#REF!</v>
      </c>
      <c r="F463" s="19" t="e">
        <f>+'DATOS GENERALES'!#REF!/'DATOS GENERALES'!#REF!</f>
        <v>#REF!</v>
      </c>
      <c r="G463" s="19" t="e">
        <f>+'DATOS GENERALES'!#REF!/'DATOS GENERALES'!#REF!</f>
        <v>#REF!</v>
      </c>
      <c r="H463" s="19" t="e">
        <f>+'DATOS GENERALES'!#REF!/'DATOS GENERALES'!#REF!</f>
        <v>#REF!</v>
      </c>
      <c r="I463" s="19" t="e">
        <f>+'DATOS GENERALES'!#REF!/'DATOS GENERALES'!#REF!</f>
        <v>#REF!</v>
      </c>
      <c r="J463" s="19" t="e">
        <f>+'DATOS GENERALES'!#REF!/'DATOS GENERALES'!#REF!</f>
        <v>#REF!</v>
      </c>
      <c r="K463" s="19" t="e">
        <f>+'DATOS GENERALES'!#REF!/'DATOS GENERALES'!#REF!</f>
        <v>#REF!</v>
      </c>
      <c r="L463" s="19" t="e">
        <f>+'DATOS GENERALES'!#REF!/'DATOS GENERALES'!#REF!</f>
        <v>#REF!</v>
      </c>
      <c r="M463" s="19" t="e">
        <f>+'DATOS GENERALES'!#REF!/'DATOS GENERALES'!#REF!</f>
        <v>#REF!</v>
      </c>
      <c r="N463" s="19" t="e">
        <f>+'DATOS GENERALES'!#REF!/'DATOS GENERALES'!#REF!</f>
        <v>#REF!</v>
      </c>
      <c r="O463" s="19" t="e">
        <f>+'DATOS GENERALES'!#REF!/'DATOS GENERALES'!#REF!</f>
        <v>#REF!</v>
      </c>
      <c r="P463" s="19" t="e">
        <f>+'DATOS GENERALES'!#REF!/'DATOS GENERALES'!#REF!</f>
        <v>#REF!</v>
      </c>
      <c r="Q463" s="19" t="e">
        <f>+'DATOS GENERALES'!#REF!/'DATOS GENERALES'!#REF!</f>
        <v>#REF!</v>
      </c>
      <c r="R463" s="19" t="e">
        <f>+'DATOS GENERALES'!#REF!/'DATOS GENERALES'!#REF!</f>
        <v>#REF!</v>
      </c>
      <c r="S463" s="19" t="e">
        <f>+'DATOS GENERALES'!#REF!/'DATOS GENERALES'!#REF!</f>
        <v>#REF!</v>
      </c>
      <c r="T463" s="19" t="e">
        <f>+'DATOS GENERALES'!#REF!/'DATOS GENERALES'!#REF!</f>
        <v>#REF!</v>
      </c>
      <c r="U463" s="19" t="e">
        <f>+'DATOS GENERALES'!#REF!/'DATOS GENERALES'!#REF!</f>
        <v>#REF!</v>
      </c>
    </row>
    <row r="464" spans="1:21">
      <c r="A464" s="12" t="e">
        <f>+'DATOS GENERALES'!#REF!</f>
        <v>#REF!</v>
      </c>
      <c r="B464" s="12" t="e">
        <f>+'DATOS GENERALES'!#REF!</f>
        <v>#REF!</v>
      </c>
      <c r="C464" s="12" t="e">
        <f>+'DATOS GENERALES'!#REF!</f>
        <v>#REF!</v>
      </c>
      <c r="D464" s="12" t="e">
        <f>+'DATOS GENERALES'!#REF!</f>
        <v>#REF!</v>
      </c>
      <c r="E464" s="19" t="e">
        <f>+'DATOS GENERALES'!#REF!/'DATOS GENERALES'!#REF!</f>
        <v>#REF!</v>
      </c>
      <c r="F464" s="19" t="e">
        <f>+'DATOS GENERALES'!#REF!/'DATOS GENERALES'!#REF!</f>
        <v>#REF!</v>
      </c>
      <c r="G464" s="19" t="e">
        <f>+'DATOS GENERALES'!#REF!/'DATOS GENERALES'!#REF!</f>
        <v>#REF!</v>
      </c>
      <c r="H464" s="19" t="e">
        <f>+'DATOS GENERALES'!#REF!/'DATOS GENERALES'!#REF!</f>
        <v>#REF!</v>
      </c>
      <c r="I464" s="19" t="e">
        <f>+'DATOS GENERALES'!#REF!/'DATOS GENERALES'!#REF!</f>
        <v>#REF!</v>
      </c>
      <c r="J464" s="19" t="e">
        <f>+'DATOS GENERALES'!#REF!/'DATOS GENERALES'!#REF!</f>
        <v>#REF!</v>
      </c>
      <c r="K464" s="19" t="e">
        <f>+'DATOS GENERALES'!#REF!/'DATOS GENERALES'!#REF!</f>
        <v>#REF!</v>
      </c>
      <c r="L464" s="19" t="e">
        <f>+'DATOS GENERALES'!#REF!/'DATOS GENERALES'!#REF!</f>
        <v>#REF!</v>
      </c>
      <c r="M464" s="19" t="e">
        <f>+'DATOS GENERALES'!#REF!/'DATOS GENERALES'!#REF!</f>
        <v>#REF!</v>
      </c>
      <c r="N464" s="19" t="e">
        <f>+'DATOS GENERALES'!#REF!/'DATOS GENERALES'!#REF!</f>
        <v>#REF!</v>
      </c>
      <c r="O464" s="19" t="e">
        <f>+'DATOS GENERALES'!#REF!/'DATOS GENERALES'!#REF!</f>
        <v>#REF!</v>
      </c>
      <c r="P464" s="19" t="e">
        <f>+'DATOS GENERALES'!#REF!/'DATOS GENERALES'!#REF!</f>
        <v>#REF!</v>
      </c>
      <c r="Q464" s="19" t="e">
        <f>+'DATOS GENERALES'!#REF!/'DATOS GENERALES'!#REF!</f>
        <v>#REF!</v>
      </c>
      <c r="R464" s="19" t="e">
        <f>+'DATOS GENERALES'!#REF!/'DATOS GENERALES'!#REF!</f>
        <v>#REF!</v>
      </c>
      <c r="S464" s="19" t="e">
        <f>+'DATOS GENERALES'!#REF!/'DATOS GENERALES'!#REF!</f>
        <v>#REF!</v>
      </c>
      <c r="T464" s="19" t="e">
        <f>+'DATOS GENERALES'!#REF!/'DATOS GENERALES'!#REF!</f>
        <v>#REF!</v>
      </c>
      <c r="U464" s="19" t="e">
        <f>+'DATOS GENERALES'!#REF!/'DATOS GENERALES'!#REF!</f>
        <v>#REF!</v>
      </c>
    </row>
    <row r="465" spans="1:21">
      <c r="A465" s="12" t="e">
        <f>+'DATOS GENERALES'!#REF!</f>
        <v>#REF!</v>
      </c>
      <c r="B465" s="12" t="e">
        <f>+'DATOS GENERALES'!#REF!</f>
        <v>#REF!</v>
      </c>
      <c r="C465" s="12" t="e">
        <f>+'DATOS GENERALES'!#REF!</f>
        <v>#REF!</v>
      </c>
      <c r="D465" s="12" t="e">
        <f>+'DATOS GENERALES'!#REF!</f>
        <v>#REF!</v>
      </c>
      <c r="E465" s="19" t="e">
        <f>+'DATOS GENERALES'!#REF!/'DATOS GENERALES'!#REF!</f>
        <v>#REF!</v>
      </c>
      <c r="F465" s="19" t="e">
        <f>+'DATOS GENERALES'!#REF!/'DATOS GENERALES'!#REF!</f>
        <v>#REF!</v>
      </c>
      <c r="G465" s="19" t="e">
        <f>+'DATOS GENERALES'!#REF!/'DATOS GENERALES'!#REF!</f>
        <v>#REF!</v>
      </c>
      <c r="H465" s="19" t="e">
        <f>+'DATOS GENERALES'!#REF!/'DATOS GENERALES'!#REF!</f>
        <v>#REF!</v>
      </c>
      <c r="I465" s="19" t="e">
        <f>+'DATOS GENERALES'!#REF!/'DATOS GENERALES'!#REF!</f>
        <v>#REF!</v>
      </c>
      <c r="J465" s="19" t="e">
        <f>+'DATOS GENERALES'!#REF!/'DATOS GENERALES'!#REF!</f>
        <v>#REF!</v>
      </c>
      <c r="K465" s="19" t="e">
        <f>+'DATOS GENERALES'!#REF!/'DATOS GENERALES'!#REF!</f>
        <v>#REF!</v>
      </c>
      <c r="L465" s="19" t="e">
        <f>+'DATOS GENERALES'!#REF!/'DATOS GENERALES'!#REF!</f>
        <v>#REF!</v>
      </c>
      <c r="M465" s="19" t="e">
        <f>+'DATOS GENERALES'!#REF!/'DATOS GENERALES'!#REF!</f>
        <v>#REF!</v>
      </c>
      <c r="N465" s="19" t="e">
        <f>+'DATOS GENERALES'!#REF!/'DATOS GENERALES'!#REF!</f>
        <v>#REF!</v>
      </c>
      <c r="O465" s="19" t="e">
        <f>+'DATOS GENERALES'!#REF!/'DATOS GENERALES'!#REF!</f>
        <v>#REF!</v>
      </c>
      <c r="P465" s="19" t="e">
        <f>+'DATOS GENERALES'!#REF!/'DATOS GENERALES'!#REF!</f>
        <v>#REF!</v>
      </c>
      <c r="Q465" s="19" t="e">
        <f>+'DATOS GENERALES'!#REF!/'DATOS GENERALES'!#REF!</f>
        <v>#REF!</v>
      </c>
      <c r="R465" s="19" t="e">
        <f>+'DATOS GENERALES'!#REF!/'DATOS GENERALES'!#REF!</f>
        <v>#REF!</v>
      </c>
      <c r="S465" s="19" t="e">
        <f>+'DATOS GENERALES'!#REF!/'DATOS GENERALES'!#REF!</f>
        <v>#REF!</v>
      </c>
      <c r="T465" s="19" t="e">
        <f>+'DATOS GENERALES'!#REF!/'DATOS GENERALES'!#REF!</f>
        <v>#REF!</v>
      </c>
      <c r="U465" s="19" t="e">
        <f>+'DATOS GENERALES'!#REF!/'DATOS GENERALES'!#REF!</f>
        <v>#REF!</v>
      </c>
    </row>
    <row r="466" spans="1:21">
      <c r="A466" s="12" t="e">
        <f>+'DATOS GENERALES'!#REF!</f>
        <v>#REF!</v>
      </c>
      <c r="B466" s="12" t="e">
        <f>+'DATOS GENERALES'!#REF!</f>
        <v>#REF!</v>
      </c>
      <c r="C466" s="12" t="e">
        <f>+'DATOS GENERALES'!#REF!</f>
        <v>#REF!</v>
      </c>
      <c r="D466" s="12" t="e">
        <f>+'DATOS GENERALES'!#REF!</f>
        <v>#REF!</v>
      </c>
      <c r="E466" s="19" t="e">
        <f>+'DATOS GENERALES'!#REF!/'DATOS GENERALES'!#REF!</f>
        <v>#REF!</v>
      </c>
      <c r="F466" s="19" t="e">
        <f>+'DATOS GENERALES'!#REF!/'DATOS GENERALES'!#REF!</f>
        <v>#REF!</v>
      </c>
      <c r="G466" s="19" t="e">
        <f>+'DATOS GENERALES'!#REF!/'DATOS GENERALES'!#REF!</f>
        <v>#REF!</v>
      </c>
      <c r="H466" s="19" t="e">
        <f>+'DATOS GENERALES'!#REF!/'DATOS GENERALES'!#REF!</f>
        <v>#REF!</v>
      </c>
      <c r="I466" s="19" t="e">
        <f>+'DATOS GENERALES'!#REF!/'DATOS GENERALES'!#REF!</f>
        <v>#REF!</v>
      </c>
      <c r="J466" s="19" t="e">
        <f>+'DATOS GENERALES'!#REF!/'DATOS GENERALES'!#REF!</f>
        <v>#REF!</v>
      </c>
      <c r="K466" s="19" t="e">
        <f>+'DATOS GENERALES'!#REF!/'DATOS GENERALES'!#REF!</f>
        <v>#REF!</v>
      </c>
      <c r="L466" s="19" t="e">
        <f>+'DATOS GENERALES'!#REF!/'DATOS GENERALES'!#REF!</f>
        <v>#REF!</v>
      </c>
      <c r="M466" s="19" t="e">
        <f>+'DATOS GENERALES'!#REF!/'DATOS GENERALES'!#REF!</f>
        <v>#REF!</v>
      </c>
      <c r="N466" s="19" t="e">
        <f>+'DATOS GENERALES'!#REF!/'DATOS GENERALES'!#REF!</f>
        <v>#REF!</v>
      </c>
      <c r="O466" s="19" t="e">
        <f>+'DATOS GENERALES'!#REF!/'DATOS GENERALES'!#REF!</f>
        <v>#REF!</v>
      </c>
      <c r="P466" s="19" t="e">
        <f>+'DATOS GENERALES'!#REF!/'DATOS GENERALES'!#REF!</f>
        <v>#REF!</v>
      </c>
      <c r="Q466" s="19" t="e">
        <f>+'DATOS GENERALES'!#REF!/'DATOS GENERALES'!#REF!</f>
        <v>#REF!</v>
      </c>
      <c r="R466" s="19" t="e">
        <f>+'DATOS GENERALES'!#REF!/'DATOS GENERALES'!#REF!</f>
        <v>#REF!</v>
      </c>
      <c r="S466" s="19" t="e">
        <f>+'DATOS GENERALES'!#REF!/'DATOS GENERALES'!#REF!</f>
        <v>#REF!</v>
      </c>
      <c r="T466" s="19" t="e">
        <f>+'DATOS GENERALES'!#REF!/'DATOS GENERALES'!#REF!</f>
        <v>#REF!</v>
      </c>
      <c r="U466" s="19" t="e">
        <f>+'DATOS GENERALES'!#REF!/'DATOS GENERALES'!#REF!</f>
        <v>#REF!</v>
      </c>
    </row>
    <row r="467" spans="1:21">
      <c r="A467" s="12" t="e">
        <f>+'DATOS GENERALES'!#REF!</f>
        <v>#REF!</v>
      </c>
      <c r="B467" s="12" t="e">
        <f>+'DATOS GENERALES'!#REF!</f>
        <v>#REF!</v>
      </c>
      <c r="C467" s="12" t="e">
        <f>+'DATOS GENERALES'!#REF!</f>
        <v>#REF!</v>
      </c>
      <c r="D467" s="12" t="e">
        <f>+'DATOS GENERALES'!#REF!</f>
        <v>#REF!</v>
      </c>
      <c r="E467" s="19" t="e">
        <f>+'DATOS GENERALES'!#REF!/'DATOS GENERALES'!#REF!</f>
        <v>#REF!</v>
      </c>
      <c r="F467" s="19" t="e">
        <f>+'DATOS GENERALES'!#REF!/'DATOS GENERALES'!#REF!</f>
        <v>#REF!</v>
      </c>
      <c r="G467" s="19" t="e">
        <f>+'DATOS GENERALES'!#REF!/'DATOS GENERALES'!#REF!</f>
        <v>#REF!</v>
      </c>
      <c r="H467" s="19" t="e">
        <f>+'DATOS GENERALES'!#REF!/'DATOS GENERALES'!#REF!</f>
        <v>#REF!</v>
      </c>
      <c r="I467" s="19" t="e">
        <f>+'DATOS GENERALES'!#REF!/'DATOS GENERALES'!#REF!</f>
        <v>#REF!</v>
      </c>
      <c r="J467" s="19" t="e">
        <f>+'DATOS GENERALES'!#REF!/'DATOS GENERALES'!#REF!</f>
        <v>#REF!</v>
      </c>
      <c r="K467" s="19" t="e">
        <f>+'DATOS GENERALES'!#REF!/'DATOS GENERALES'!#REF!</f>
        <v>#REF!</v>
      </c>
      <c r="L467" s="19" t="e">
        <f>+'DATOS GENERALES'!#REF!/'DATOS GENERALES'!#REF!</f>
        <v>#REF!</v>
      </c>
      <c r="M467" s="19" t="e">
        <f>+'DATOS GENERALES'!#REF!/'DATOS GENERALES'!#REF!</f>
        <v>#REF!</v>
      </c>
      <c r="N467" s="19" t="e">
        <f>+'DATOS GENERALES'!#REF!/'DATOS GENERALES'!#REF!</f>
        <v>#REF!</v>
      </c>
      <c r="O467" s="19" t="e">
        <f>+'DATOS GENERALES'!#REF!/'DATOS GENERALES'!#REF!</f>
        <v>#REF!</v>
      </c>
      <c r="P467" s="19" t="e">
        <f>+'DATOS GENERALES'!#REF!/'DATOS GENERALES'!#REF!</f>
        <v>#REF!</v>
      </c>
      <c r="Q467" s="19" t="e">
        <f>+'DATOS GENERALES'!#REF!/'DATOS GENERALES'!#REF!</f>
        <v>#REF!</v>
      </c>
      <c r="R467" s="19" t="e">
        <f>+'DATOS GENERALES'!#REF!/'DATOS GENERALES'!#REF!</f>
        <v>#REF!</v>
      </c>
      <c r="S467" s="19" t="e">
        <f>+'DATOS GENERALES'!#REF!/'DATOS GENERALES'!#REF!</f>
        <v>#REF!</v>
      </c>
      <c r="T467" s="19" t="e">
        <f>+'DATOS GENERALES'!#REF!/'DATOS GENERALES'!#REF!</f>
        <v>#REF!</v>
      </c>
      <c r="U467" s="19" t="e">
        <f>+'DATOS GENERALES'!#REF!/'DATOS GENERALES'!#REF!</f>
        <v>#REF!</v>
      </c>
    </row>
    <row r="468" spans="1:21">
      <c r="A468" s="12" t="e">
        <f>+'DATOS GENERALES'!#REF!</f>
        <v>#REF!</v>
      </c>
      <c r="B468" s="12" t="e">
        <f>+'DATOS GENERALES'!#REF!</f>
        <v>#REF!</v>
      </c>
      <c r="C468" s="12" t="e">
        <f>+'DATOS GENERALES'!#REF!</f>
        <v>#REF!</v>
      </c>
      <c r="D468" s="12" t="e">
        <f>+'DATOS GENERALES'!#REF!</f>
        <v>#REF!</v>
      </c>
      <c r="E468" s="19" t="e">
        <f>+'DATOS GENERALES'!#REF!/'DATOS GENERALES'!#REF!</f>
        <v>#REF!</v>
      </c>
      <c r="F468" s="19" t="e">
        <f>+'DATOS GENERALES'!#REF!/'DATOS GENERALES'!#REF!</f>
        <v>#REF!</v>
      </c>
      <c r="G468" s="19" t="e">
        <f>+'DATOS GENERALES'!#REF!/'DATOS GENERALES'!#REF!</f>
        <v>#REF!</v>
      </c>
      <c r="H468" s="19" t="e">
        <f>+'DATOS GENERALES'!#REF!/'DATOS GENERALES'!#REF!</f>
        <v>#REF!</v>
      </c>
      <c r="I468" s="19" t="e">
        <f>+'DATOS GENERALES'!#REF!/'DATOS GENERALES'!#REF!</f>
        <v>#REF!</v>
      </c>
      <c r="J468" s="19" t="e">
        <f>+'DATOS GENERALES'!#REF!/'DATOS GENERALES'!#REF!</f>
        <v>#REF!</v>
      </c>
      <c r="K468" s="19" t="e">
        <f>+'DATOS GENERALES'!#REF!/'DATOS GENERALES'!#REF!</f>
        <v>#REF!</v>
      </c>
      <c r="L468" s="19" t="e">
        <f>+'DATOS GENERALES'!#REF!/'DATOS GENERALES'!#REF!</f>
        <v>#REF!</v>
      </c>
      <c r="M468" s="19" t="e">
        <f>+'DATOS GENERALES'!#REF!/'DATOS GENERALES'!#REF!</f>
        <v>#REF!</v>
      </c>
      <c r="N468" s="19" t="e">
        <f>+'DATOS GENERALES'!#REF!/'DATOS GENERALES'!#REF!</f>
        <v>#REF!</v>
      </c>
      <c r="O468" s="19" t="e">
        <f>+'DATOS GENERALES'!#REF!/'DATOS GENERALES'!#REF!</f>
        <v>#REF!</v>
      </c>
      <c r="P468" s="19" t="e">
        <f>+'DATOS GENERALES'!#REF!/'DATOS GENERALES'!#REF!</f>
        <v>#REF!</v>
      </c>
      <c r="Q468" s="19" t="e">
        <f>+'DATOS GENERALES'!#REF!/'DATOS GENERALES'!#REF!</f>
        <v>#REF!</v>
      </c>
      <c r="R468" s="19" t="e">
        <f>+'DATOS GENERALES'!#REF!/'DATOS GENERALES'!#REF!</f>
        <v>#REF!</v>
      </c>
      <c r="S468" s="19" t="e">
        <f>+'DATOS GENERALES'!#REF!/'DATOS GENERALES'!#REF!</f>
        <v>#REF!</v>
      </c>
      <c r="T468" s="19" t="e">
        <f>+'DATOS GENERALES'!#REF!/'DATOS GENERALES'!#REF!</f>
        <v>#REF!</v>
      </c>
      <c r="U468" s="19" t="e">
        <f>+'DATOS GENERALES'!#REF!/'DATOS GENERALES'!#REF!</f>
        <v>#REF!</v>
      </c>
    </row>
    <row r="469" spans="1:21">
      <c r="A469" s="12" t="e">
        <f>+'DATOS GENERALES'!#REF!</f>
        <v>#REF!</v>
      </c>
      <c r="B469" s="12" t="e">
        <f>+'DATOS GENERALES'!#REF!</f>
        <v>#REF!</v>
      </c>
      <c r="C469" s="12" t="e">
        <f>+'DATOS GENERALES'!#REF!</f>
        <v>#REF!</v>
      </c>
      <c r="D469" s="12" t="e">
        <f>+'DATOS GENERALES'!#REF!</f>
        <v>#REF!</v>
      </c>
      <c r="E469" s="19" t="e">
        <f>+'DATOS GENERALES'!#REF!/'DATOS GENERALES'!#REF!</f>
        <v>#REF!</v>
      </c>
      <c r="F469" s="19" t="e">
        <f>+'DATOS GENERALES'!#REF!/'DATOS GENERALES'!#REF!</f>
        <v>#REF!</v>
      </c>
      <c r="G469" s="19" t="e">
        <f>+'DATOS GENERALES'!#REF!/'DATOS GENERALES'!#REF!</f>
        <v>#REF!</v>
      </c>
      <c r="H469" s="19" t="e">
        <f>+'DATOS GENERALES'!#REF!/'DATOS GENERALES'!#REF!</f>
        <v>#REF!</v>
      </c>
      <c r="I469" s="19" t="e">
        <f>+'DATOS GENERALES'!#REF!/'DATOS GENERALES'!#REF!</f>
        <v>#REF!</v>
      </c>
      <c r="J469" s="19" t="e">
        <f>+'DATOS GENERALES'!#REF!/'DATOS GENERALES'!#REF!</f>
        <v>#REF!</v>
      </c>
      <c r="K469" s="19" t="e">
        <f>+'DATOS GENERALES'!#REF!/'DATOS GENERALES'!#REF!</f>
        <v>#REF!</v>
      </c>
      <c r="L469" s="19" t="e">
        <f>+'DATOS GENERALES'!#REF!/'DATOS GENERALES'!#REF!</f>
        <v>#REF!</v>
      </c>
      <c r="M469" s="19" t="e">
        <f>+'DATOS GENERALES'!#REF!/'DATOS GENERALES'!#REF!</f>
        <v>#REF!</v>
      </c>
      <c r="N469" s="19" t="e">
        <f>+'DATOS GENERALES'!#REF!/'DATOS GENERALES'!#REF!</f>
        <v>#REF!</v>
      </c>
      <c r="O469" s="19" t="e">
        <f>+'DATOS GENERALES'!#REF!/'DATOS GENERALES'!#REF!</f>
        <v>#REF!</v>
      </c>
      <c r="P469" s="19" t="e">
        <f>+'DATOS GENERALES'!#REF!/'DATOS GENERALES'!#REF!</f>
        <v>#REF!</v>
      </c>
      <c r="Q469" s="19" t="e">
        <f>+'DATOS GENERALES'!#REF!/'DATOS GENERALES'!#REF!</f>
        <v>#REF!</v>
      </c>
      <c r="R469" s="19" t="e">
        <f>+'DATOS GENERALES'!#REF!/'DATOS GENERALES'!#REF!</f>
        <v>#REF!</v>
      </c>
      <c r="S469" s="19" t="e">
        <f>+'DATOS GENERALES'!#REF!/'DATOS GENERALES'!#REF!</f>
        <v>#REF!</v>
      </c>
      <c r="T469" s="19" t="e">
        <f>+'DATOS GENERALES'!#REF!/'DATOS GENERALES'!#REF!</f>
        <v>#REF!</v>
      </c>
      <c r="U469" s="19" t="e">
        <f>+'DATOS GENERALES'!#REF!/'DATOS GENERALES'!#REF!</f>
        <v>#REF!</v>
      </c>
    </row>
    <row r="470" spans="1:21">
      <c r="A470" s="12" t="e">
        <f>+'DATOS GENERALES'!#REF!</f>
        <v>#REF!</v>
      </c>
      <c r="B470" s="12" t="e">
        <f>+'DATOS GENERALES'!#REF!</f>
        <v>#REF!</v>
      </c>
      <c r="C470" s="12" t="e">
        <f>+'DATOS GENERALES'!#REF!</f>
        <v>#REF!</v>
      </c>
      <c r="D470" s="12" t="e">
        <f>+'DATOS GENERALES'!#REF!</f>
        <v>#REF!</v>
      </c>
      <c r="E470" s="19" t="e">
        <f>+'DATOS GENERALES'!#REF!/'DATOS GENERALES'!#REF!</f>
        <v>#REF!</v>
      </c>
      <c r="F470" s="19" t="e">
        <f>+'DATOS GENERALES'!#REF!/'DATOS GENERALES'!#REF!</f>
        <v>#REF!</v>
      </c>
      <c r="G470" s="19" t="e">
        <f>+'DATOS GENERALES'!#REF!/'DATOS GENERALES'!#REF!</f>
        <v>#REF!</v>
      </c>
      <c r="H470" s="19" t="e">
        <f>+'DATOS GENERALES'!#REF!/'DATOS GENERALES'!#REF!</f>
        <v>#REF!</v>
      </c>
      <c r="I470" s="19" t="e">
        <f>+'DATOS GENERALES'!#REF!/'DATOS GENERALES'!#REF!</f>
        <v>#REF!</v>
      </c>
      <c r="J470" s="19" t="e">
        <f>+'DATOS GENERALES'!#REF!/'DATOS GENERALES'!#REF!</f>
        <v>#REF!</v>
      </c>
      <c r="K470" s="19" t="e">
        <f>+'DATOS GENERALES'!#REF!/'DATOS GENERALES'!#REF!</f>
        <v>#REF!</v>
      </c>
      <c r="L470" s="19" t="e">
        <f>+'DATOS GENERALES'!#REF!/'DATOS GENERALES'!#REF!</f>
        <v>#REF!</v>
      </c>
      <c r="M470" s="19" t="e">
        <f>+'DATOS GENERALES'!#REF!/'DATOS GENERALES'!#REF!</f>
        <v>#REF!</v>
      </c>
      <c r="N470" s="19" t="e">
        <f>+'DATOS GENERALES'!#REF!/'DATOS GENERALES'!#REF!</f>
        <v>#REF!</v>
      </c>
      <c r="O470" s="19" t="e">
        <f>+'DATOS GENERALES'!#REF!/'DATOS GENERALES'!#REF!</f>
        <v>#REF!</v>
      </c>
      <c r="P470" s="19" t="e">
        <f>+'DATOS GENERALES'!#REF!/'DATOS GENERALES'!#REF!</f>
        <v>#REF!</v>
      </c>
      <c r="Q470" s="19" t="e">
        <f>+'DATOS GENERALES'!#REF!/'DATOS GENERALES'!#REF!</f>
        <v>#REF!</v>
      </c>
      <c r="R470" s="19" t="e">
        <f>+'DATOS GENERALES'!#REF!/'DATOS GENERALES'!#REF!</f>
        <v>#REF!</v>
      </c>
      <c r="S470" s="19" t="e">
        <f>+'DATOS GENERALES'!#REF!/'DATOS GENERALES'!#REF!</f>
        <v>#REF!</v>
      </c>
      <c r="T470" s="19" t="e">
        <f>+'DATOS GENERALES'!#REF!/'DATOS GENERALES'!#REF!</f>
        <v>#REF!</v>
      </c>
      <c r="U470" s="19" t="e">
        <f>+'DATOS GENERALES'!#REF!/'DATOS GENERALES'!#REF!</f>
        <v>#REF!</v>
      </c>
    </row>
    <row r="471" spans="1:21">
      <c r="A471" s="12" t="e">
        <f>+'DATOS GENERALES'!#REF!</f>
        <v>#REF!</v>
      </c>
      <c r="B471" s="12" t="e">
        <f>+'DATOS GENERALES'!#REF!</f>
        <v>#REF!</v>
      </c>
      <c r="C471" s="12" t="e">
        <f>+'DATOS GENERALES'!#REF!</f>
        <v>#REF!</v>
      </c>
      <c r="D471" s="12" t="e">
        <f>+'DATOS GENERALES'!#REF!</f>
        <v>#REF!</v>
      </c>
      <c r="E471" s="19" t="e">
        <f>+'DATOS GENERALES'!#REF!/'DATOS GENERALES'!#REF!</f>
        <v>#REF!</v>
      </c>
      <c r="F471" s="19" t="e">
        <f>+'DATOS GENERALES'!#REF!/'DATOS GENERALES'!#REF!</f>
        <v>#REF!</v>
      </c>
      <c r="G471" s="19" t="e">
        <f>+'DATOS GENERALES'!#REF!/'DATOS GENERALES'!#REF!</f>
        <v>#REF!</v>
      </c>
      <c r="H471" s="19" t="e">
        <f>+'DATOS GENERALES'!#REF!/'DATOS GENERALES'!#REF!</f>
        <v>#REF!</v>
      </c>
      <c r="I471" s="19" t="e">
        <f>+'DATOS GENERALES'!#REF!/'DATOS GENERALES'!#REF!</f>
        <v>#REF!</v>
      </c>
      <c r="J471" s="19" t="e">
        <f>+'DATOS GENERALES'!#REF!/'DATOS GENERALES'!#REF!</f>
        <v>#REF!</v>
      </c>
      <c r="K471" s="19" t="e">
        <f>+'DATOS GENERALES'!#REF!/'DATOS GENERALES'!#REF!</f>
        <v>#REF!</v>
      </c>
      <c r="L471" s="19" t="e">
        <f>+'DATOS GENERALES'!#REF!/'DATOS GENERALES'!#REF!</f>
        <v>#REF!</v>
      </c>
      <c r="M471" s="19" t="e">
        <f>+'DATOS GENERALES'!#REF!/'DATOS GENERALES'!#REF!</f>
        <v>#REF!</v>
      </c>
      <c r="N471" s="19" t="e">
        <f>+'DATOS GENERALES'!#REF!/'DATOS GENERALES'!#REF!</f>
        <v>#REF!</v>
      </c>
      <c r="O471" s="19" t="e">
        <f>+'DATOS GENERALES'!#REF!/'DATOS GENERALES'!#REF!</f>
        <v>#REF!</v>
      </c>
      <c r="P471" s="19" t="e">
        <f>+'DATOS GENERALES'!#REF!/'DATOS GENERALES'!#REF!</f>
        <v>#REF!</v>
      </c>
      <c r="Q471" s="19" t="e">
        <f>+'DATOS GENERALES'!#REF!/'DATOS GENERALES'!#REF!</f>
        <v>#REF!</v>
      </c>
      <c r="R471" s="19" t="e">
        <f>+'DATOS GENERALES'!#REF!/'DATOS GENERALES'!#REF!</f>
        <v>#REF!</v>
      </c>
      <c r="S471" s="19" t="e">
        <f>+'DATOS GENERALES'!#REF!/'DATOS GENERALES'!#REF!</f>
        <v>#REF!</v>
      </c>
      <c r="T471" s="19" t="e">
        <f>+'DATOS GENERALES'!#REF!/'DATOS GENERALES'!#REF!</f>
        <v>#REF!</v>
      </c>
      <c r="U471" s="19" t="e">
        <f>+'DATOS GENERALES'!#REF!/'DATOS GENERALES'!#REF!</f>
        <v>#REF!</v>
      </c>
    </row>
    <row r="472" spans="1:21">
      <c r="A472" s="12" t="e">
        <f>+'DATOS GENERALES'!#REF!</f>
        <v>#REF!</v>
      </c>
      <c r="B472" s="12" t="e">
        <f>+'DATOS GENERALES'!#REF!</f>
        <v>#REF!</v>
      </c>
      <c r="C472" s="12" t="e">
        <f>+'DATOS GENERALES'!#REF!</f>
        <v>#REF!</v>
      </c>
      <c r="D472" s="12" t="e">
        <f>+'DATOS GENERALES'!#REF!</f>
        <v>#REF!</v>
      </c>
      <c r="E472" s="19" t="e">
        <f>+'DATOS GENERALES'!#REF!/'DATOS GENERALES'!#REF!</f>
        <v>#REF!</v>
      </c>
      <c r="F472" s="19" t="e">
        <f>+'DATOS GENERALES'!#REF!/'DATOS GENERALES'!#REF!</f>
        <v>#REF!</v>
      </c>
      <c r="G472" s="19" t="e">
        <f>+'DATOS GENERALES'!#REF!/'DATOS GENERALES'!#REF!</f>
        <v>#REF!</v>
      </c>
      <c r="H472" s="19" t="e">
        <f>+'DATOS GENERALES'!#REF!/'DATOS GENERALES'!#REF!</f>
        <v>#REF!</v>
      </c>
      <c r="I472" s="19" t="e">
        <f>+'DATOS GENERALES'!#REF!/'DATOS GENERALES'!#REF!</f>
        <v>#REF!</v>
      </c>
      <c r="J472" s="19" t="e">
        <f>+'DATOS GENERALES'!#REF!/'DATOS GENERALES'!#REF!</f>
        <v>#REF!</v>
      </c>
      <c r="K472" s="19" t="e">
        <f>+'DATOS GENERALES'!#REF!/'DATOS GENERALES'!#REF!</f>
        <v>#REF!</v>
      </c>
      <c r="L472" s="19" t="e">
        <f>+'DATOS GENERALES'!#REF!/'DATOS GENERALES'!#REF!</f>
        <v>#REF!</v>
      </c>
      <c r="M472" s="19" t="e">
        <f>+'DATOS GENERALES'!#REF!/'DATOS GENERALES'!#REF!</f>
        <v>#REF!</v>
      </c>
      <c r="N472" s="19" t="e">
        <f>+'DATOS GENERALES'!#REF!/'DATOS GENERALES'!#REF!</f>
        <v>#REF!</v>
      </c>
      <c r="O472" s="19" t="e">
        <f>+'DATOS GENERALES'!#REF!/'DATOS GENERALES'!#REF!</f>
        <v>#REF!</v>
      </c>
      <c r="P472" s="19" t="e">
        <f>+'DATOS GENERALES'!#REF!/'DATOS GENERALES'!#REF!</f>
        <v>#REF!</v>
      </c>
      <c r="Q472" s="19" t="e">
        <f>+'DATOS GENERALES'!#REF!/'DATOS GENERALES'!#REF!</f>
        <v>#REF!</v>
      </c>
      <c r="R472" s="19" t="e">
        <f>+'DATOS GENERALES'!#REF!/'DATOS GENERALES'!#REF!</f>
        <v>#REF!</v>
      </c>
      <c r="S472" s="19" t="e">
        <f>+'DATOS GENERALES'!#REF!/'DATOS GENERALES'!#REF!</f>
        <v>#REF!</v>
      </c>
      <c r="T472" s="19" t="e">
        <f>+'DATOS GENERALES'!#REF!/'DATOS GENERALES'!#REF!</f>
        <v>#REF!</v>
      </c>
      <c r="U472" s="19" t="e">
        <f>+'DATOS GENERALES'!#REF!/'DATOS GENERALES'!#REF!</f>
        <v>#REF!</v>
      </c>
    </row>
    <row r="473" spans="1:21">
      <c r="A473" s="12" t="e">
        <f>+'DATOS GENERALES'!#REF!</f>
        <v>#REF!</v>
      </c>
      <c r="B473" s="12" t="e">
        <f>+'DATOS GENERALES'!#REF!</f>
        <v>#REF!</v>
      </c>
      <c r="C473" s="12" t="e">
        <f>+'DATOS GENERALES'!#REF!</f>
        <v>#REF!</v>
      </c>
      <c r="D473" s="12" t="e">
        <f>+'DATOS GENERALES'!#REF!</f>
        <v>#REF!</v>
      </c>
      <c r="E473" s="19" t="e">
        <f>+'DATOS GENERALES'!#REF!/'DATOS GENERALES'!#REF!</f>
        <v>#REF!</v>
      </c>
      <c r="F473" s="19" t="e">
        <f>+'DATOS GENERALES'!#REF!/'DATOS GENERALES'!#REF!</f>
        <v>#REF!</v>
      </c>
      <c r="G473" s="19" t="e">
        <f>+'DATOS GENERALES'!#REF!/'DATOS GENERALES'!#REF!</f>
        <v>#REF!</v>
      </c>
      <c r="H473" s="19" t="e">
        <f>+'DATOS GENERALES'!#REF!/'DATOS GENERALES'!#REF!</f>
        <v>#REF!</v>
      </c>
      <c r="I473" s="19" t="e">
        <f>+'DATOS GENERALES'!#REF!/'DATOS GENERALES'!#REF!</f>
        <v>#REF!</v>
      </c>
      <c r="J473" s="19" t="e">
        <f>+'DATOS GENERALES'!#REF!/'DATOS GENERALES'!#REF!</f>
        <v>#REF!</v>
      </c>
      <c r="K473" s="19" t="e">
        <f>+'DATOS GENERALES'!#REF!/'DATOS GENERALES'!#REF!</f>
        <v>#REF!</v>
      </c>
      <c r="L473" s="19" t="e">
        <f>+'DATOS GENERALES'!#REF!/'DATOS GENERALES'!#REF!</f>
        <v>#REF!</v>
      </c>
      <c r="M473" s="19" t="e">
        <f>+'DATOS GENERALES'!#REF!/'DATOS GENERALES'!#REF!</f>
        <v>#REF!</v>
      </c>
      <c r="N473" s="19" t="e">
        <f>+'DATOS GENERALES'!#REF!/'DATOS GENERALES'!#REF!</f>
        <v>#REF!</v>
      </c>
      <c r="O473" s="19" t="e">
        <f>+'DATOS GENERALES'!#REF!/'DATOS GENERALES'!#REF!</f>
        <v>#REF!</v>
      </c>
      <c r="P473" s="19" t="e">
        <f>+'DATOS GENERALES'!#REF!/'DATOS GENERALES'!#REF!</f>
        <v>#REF!</v>
      </c>
      <c r="Q473" s="19" t="e">
        <f>+'DATOS GENERALES'!#REF!/'DATOS GENERALES'!#REF!</f>
        <v>#REF!</v>
      </c>
      <c r="R473" s="19" t="e">
        <f>+'DATOS GENERALES'!#REF!/'DATOS GENERALES'!#REF!</f>
        <v>#REF!</v>
      </c>
      <c r="S473" s="19" t="e">
        <f>+'DATOS GENERALES'!#REF!/'DATOS GENERALES'!#REF!</f>
        <v>#REF!</v>
      </c>
      <c r="T473" s="19" t="e">
        <f>+'DATOS GENERALES'!#REF!/'DATOS GENERALES'!#REF!</f>
        <v>#REF!</v>
      </c>
      <c r="U473" s="19" t="e">
        <f>+'DATOS GENERALES'!#REF!/'DATOS GENERALES'!#REF!</f>
        <v>#REF!</v>
      </c>
    </row>
    <row r="474" spans="1:21">
      <c r="A474" s="12" t="e">
        <f>+'DATOS GENERALES'!#REF!</f>
        <v>#REF!</v>
      </c>
      <c r="B474" s="12" t="e">
        <f>+'DATOS GENERALES'!#REF!</f>
        <v>#REF!</v>
      </c>
      <c r="C474" s="12" t="e">
        <f>+'DATOS GENERALES'!#REF!</f>
        <v>#REF!</v>
      </c>
      <c r="D474" s="12" t="e">
        <f>+'DATOS GENERALES'!#REF!</f>
        <v>#REF!</v>
      </c>
      <c r="E474" s="19" t="e">
        <f>+'DATOS GENERALES'!#REF!/'DATOS GENERALES'!#REF!</f>
        <v>#REF!</v>
      </c>
      <c r="F474" s="19" t="e">
        <f>+'DATOS GENERALES'!#REF!/'DATOS GENERALES'!#REF!</f>
        <v>#REF!</v>
      </c>
      <c r="G474" s="19" t="e">
        <f>+'DATOS GENERALES'!#REF!/'DATOS GENERALES'!#REF!</f>
        <v>#REF!</v>
      </c>
      <c r="H474" s="19" t="e">
        <f>+'DATOS GENERALES'!#REF!/'DATOS GENERALES'!#REF!</f>
        <v>#REF!</v>
      </c>
      <c r="I474" s="19" t="e">
        <f>+'DATOS GENERALES'!#REF!/'DATOS GENERALES'!#REF!</f>
        <v>#REF!</v>
      </c>
      <c r="J474" s="19" t="e">
        <f>+'DATOS GENERALES'!#REF!/'DATOS GENERALES'!#REF!</f>
        <v>#REF!</v>
      </c>
      <c r="K474" s="19" t="e">
        <f>+'DATOS GENERALES'!#REF!/'DATOS GENERALES'!#REF!</f>
        <v>#REF!</v>
      </c>
      <c r="L474" s="19" t="e">
        <f>+'DATOS GENERALES'!#REF!/'DATOS GENERALES'!#REF!</f>
        <v>#REF!</v>
      </c>
      <c r="M474" s="19" t="e">
        <f>+'DATOS GENERALES'!#REF!/'DATOS GENERALES'!#REF!</f>
        <v>#REF!</v>
      </c>
      <c r="N474" s="19" t="e">
        <f>+'DATOS GENERALES'!#REF!/'DATOS GENERALES'!#REF!</f>
        <v>#REF!</v>
      </c>
      <c r="O474" s="19" t="e">
        <f>+'DATOS GENERALES'!#REF!/'DATOS GENERALES'!#REF!</f>
        <v>#REF!</v>
      </c>
      <c r="P474" s="19" t="e">
        <f>+'DATOS GENERALES'!#REF!/'DATOS GENERALES'!#REF!</f>
        <v>#REF!</v>
      </c>
      <c r="Q474" s="19" t="e">
        <f>+'DATOS GENERALES'!#REF!/'DATOS GENERALES'!#REF!</f>
        <v>#REF!</v>
      </c>
      <c r="R474" s="19" t="e">
        <f>+'DATOS GENERALES'!#REF!/'DATOS GENERALES'!#REF!</f>
        <v>#REF!</v>
      </c>
      <c r="S474" s="19" t="e">
        <f>+'DATOS GENERALES'!#REF!/'DATOS GENERALES'!#REF!</f>
        <v>#REF!</v>
      </c>
      <c r="T474" s="19" t="e">
        <f>+'DATOS GENERALES'!#REF!/'DATOS GENERALES'!#REF!</f>
        <v>#REF!</v>
      </c>
      <c r="U474" s="19" t="e">
        <f>+'DATOS GENERALES'!#REF!/'DATOS GENERALES'!#REF!</f>
        <v>#REF!</v>
      </c>
    </row>
    <row r="475" spans="1:21">
      <c r="A475" s="12" t="e">
        <f>+'DATOS GENERALES'!#REF!</f>
        <v>#REF!</v>
      </c>
      <c r="B475" s="12" t="e">
        <f>+'DATOS GENERALES'!#REF!</f>
        <v>#REF!</v>
      </c>
      <c r="C475" s="12" t="e">
        <f>+'DATOS GENERALES'!#REF!</f>
        <v>#REF!</v>
      </c>
      <c r="D475" s="12" t="e">
        <f>+'DATOS GENERALES'!#REF!</f>
        <v>#REF!</v>
      </c>
      <c r="E475" s="19" t="e">
        <f>+'DATOS GENERALES'!#REF!/'DATOS GENERALES'!#REF!</f>
        <v>#REF!</v>
      </c>
      <c r="F475" s="19" t="e">
        <f>+'DATOS GENERALES'!#REF!/'DATOS GENERALES'!#REF!</f>
        <v>#REF!</v>
      </c>
      <c r="G475" s="19" t="e">
        <f>+'DATOS GENERALES'!#REF!/'DATOS GENERALES'!#REF!</f>
        <v>#REF!</v>
      </c>
      <c r="H475" s="19" t="e">
        <f>+'DATOS GENERALES'!#REF!/'DATOS GENERALES'!#REF!</f>
        <v>#REF!</v>
      </c>
      <c r="I475" s="19" t="e">
        <f>+'DATOS GENERALES'!#REF!/'DATOS GENERALES'!#REF!</f>
        <v>#REF!</v>
      </c>
      <c r="J475" s="19" t="e">
        <f>+'DATOS GENERALES'!#REF!/'DATOS GENERALES'!#REF!</f>
        <v>#REF!</v>
      </c>
      <c r="K475" s="19" t="e">
        <f>+'DATOS GENERALES'!#REF!/'DATOS GENERALES'!#REF!</f>
        <v>#REF!</v>
      </c>
      <c r="L475" s="19" t="e">
        <f>+'DATOS GENERALES'!#REF!/'DATOS GENERALES'!#REF!</f>
        <v>#REF!</v>
      </c>
      <c r="M475" s="19" t="e">
        <f>+'DATOS GENERALES'!#REF!/'DATOS GENERALES'!#REF!</f>
        <v>#REF!</v>
      </c>
      <c r="N475" s="19" t="e">
        <f>+'DATOS GENERALES'!#REF!/'DATOS GENERALES'!#REF!</f>
        <v>#REF!</v>
      </c>
      <c r="O475" s="19" t="e">
        <f>+'DATOS GENERALES'!#REF!/'DATOS GENERALES'!#REF!</f>
        <v>#REF!</v>
      </c>
      <c r="P475" s="19" t="e">
        <f>+'DATOS GENERALES'!#REF!/'DATOS GENERALES'!#REF!</f>
        <v>#REF!</v>
      </c>
      <c r="Q475" s="19" t="e">
        <f>+'DATOS GENERALES'!#REF!/'DATOS GENERALES'!#REF!</f>
        <v>#REF!</v>
      </c>
      <c r="R475" s="19" t="e">
        <f>+'DATOS GENERALES'!#REF!/'DATOS GENERALES'!#REF!</f>
        <v>#REF!</v>
      </c>
      <c r="S475" s="19" t="e">
        <f>+'DATOS GENERALES'!#REF!/'DATOS GENERALES'!#REF!</f>
        <v>#REF!</v>
      </c>
      <c r="T475" s="19" t="e">
        <f>+'DATOS GENERALES'!#REF!/'DATOS GENERALES'!#REF!</f>
        <v>#REF!</v>
      </c>
      <c r="U475" s="19" t="e">
        <f>+'DATOS GENERALES'!#REF!/'DATOS GENERALES'!#REF!</f>
        <v>#REF!</v>
      </c>
    </row>
    <row r="476" spans="1:21">
      <c r="A476" s="12" t="e">
        <f>+'DATOS GENERALES'!#REF!</f>
        <v>#REF!</v>
      </c>
      <c r="B476" s="12" t="e">
        <f>+'DATOS GENERALES'!#REF!</f>
        <v>#REF!</v>
      </c>
      <c r="C476" s="12" t="e">
        <f>+'DATOS GENERALES'!#REF!</f>
        <v>#REF!</v>
      </c>
      <c r="D476" s="12" t="e">
        <f>+'DATOS GENERALES'!#REF!</f>
        <v>#REF!</v>
      </c>
      <c r="E476" s="19" t="e">
        <f>+'DATOS GENERALES'!#REF!/'DATOS GENERALES'!#REF!</f>
        <v>#REF!</v>
      </c>
      <c r="F476" s="19" t="e">
        <f>+'DATOS GENERALES'!#REF!/'DATOS GENERALES'!#REF!</f>
        <v>#REF!</v>
      </c>
      <c r="G476" s="19" t="e">
        <f>+'DATOS GENERALES'!#REF!/'DATOS GENERALES'!#REF!</f>
        <v>#REF!</v>
      </c>
      <c r="H476" s="19" t="e">
        <f>+'DATOS GENERALES'!#REF!/'DATOS GENERALES'!#REF!</f>
        <v>#REF!</v>
      </c>
      <c r="I476" s="19" t="e">
        <f>+'DATOS GENERALES'!#REF!/'DATOS GENERALES'!#REF!</f>
        <v>#REF!</v>
      </c>
      <c r="J476" s="19" t="e">
        <f>+'DATOS GENERALES'!#REF!/'DATOS GENERALES'!#REF!</f>
        <v>#REF!</v>
      </c>
      <c r="K476" s="19" t="e">
        <f>+'DATOS GENERALES'!#REF!/'DATOS GENERALES'!#REF!</f>
        <v>#REF!</v>
      </c>
      <c r="L476" s="19" t="e">
        <f>+'DATOS GENERALES'!#REF!/'DATOS GENERALES'!#REF!</f>
        <v>#REF!</v>
      </c>
      <c r="M476" s="19" t="e">
        <f>+'DATOS GENERALES'!#REF!/'DATOS GENERALES'!#REF!</f>
        <v>#REF!</v>
      </c>
      <c r="N476" s="19" t="e">
        <f>+'DATOS GENERALES'!#REF!/'DATOS GENERALES'!#REF!</f>
        <v>#REF!</v>
      </c>
      <c r="O476" s="19" t="e">
        <f>+'DATOS GENERALES'!#REF!/'DATOS GENERALES'!#REF!</f>
        <v>#REF!</v>
      </c>
      <c r="P476" s="19" t="e">
        <f>+'DATOS GENERALES'!#REF!/'DATOS GENERALES'!#REF!</f>
        <v>#REF!</v>
      </c>
      <c r="Q476" s="19" t="e">
        <f>+'DATOS GENERALES'!#REF!/'DATOS GENERALES'!#REF!</f>
        <v>#REF!</v>
      </c>
      <c r="R476" s="19" t="e">
        <f>+'DATOS GENERALES'!#REF!/'DATOS GENERALES'!#REF!</f>
        <v>#REF!</v>
      </c>
      <c r="S476" s="19" t="e">
        <f>+'DATOS GENERALES'!#REF!/'DATOS GENERALES'!#REF!</f>
        <v>#REF!</v>
      </c>
      <c r="T476" s="19" t="e">
        <f>+'DATOS GENERALES'!#REF!/'DATOS GENERALES'!#REF!</f>
        <v>#REF!</v>
      </c>
      <c r="U476" s="19" t="e">
        <f>+'DATOS GENERALES'!#REF!/'DATOS GENERALES'!#REF!</f>
        <v>#REF!</v>
      </c>
    </row>
    <row r="477" spans="1:21">
      <c r="A477" s="12" t="e">
        <f>+'DATOS GENERALES'!#REF!</f>
        <v>#REF!</v>
      </c>
      <c r="B477" s="12" t="e">
        <f>+'DATOS GENERALES'!#REF!</f>
        <v>#REF!</v>
      </c>
      <c r="C477" s="12" t="e">
        <f>+'DATOS GENERALES'!#REF!</f>
        <v>#REF!</v>
      </c>
      <c r="D477" s="12" t="e">
        <f>+'DATOS GENERALES'!#REF!</f>
        <v>#REF!</v>
      </c>
      <c r="E477" s="19" t="e">
        <f>+'DATOS GENERALES'!#REF!/'DATOS GENERALES'!#REF!</f>
        <v>#REF!</v>
      </c>
      <c r="F477" s="19" t="e">
        <f>+'DATOS GENERALES'!#REF!/'DATOS GENERALES'!#REF!</f>
        <v>#REF!</v>
      </c>
      <c r="G477" s="19" t="e">
        <f>+'DATOS GENERALES'!#REF!/'DATOS GENERALES'!#REF!</f>
        <v>#REF!</v>
      </c>
      <c r="H477" s="19" t="e">
        <f>+'DATOS GENERALES'!#REF!/'DATOS GENERALES'!#REF!</f>
        <v>#REF!</v>
      </c>
      <c r="I477" s="19" t="e">
        <f>+'DATOS GENERALES'!#REF!/'DATOS GENERALES'!#REF!</f>
        <v>#REF!</v>
      </c>
      <c r="J477" s="19" t="e">
        <f>+'DATOS GENERALES'!#REF!/'DATOS GENERALES'!#REF!</f>
        <v>#REF!</v>
      </c>
      <c r="K477" s="19" t="e">
        <f>+'DATOS GENERALES'!#REF!/'DATOS GENERALES'!#REF!</f>
        <v>#REF!</v>
      </c>
      <c r="L477" s="19" t="e">
        <f>+'DATOS GENERALES'!#REF!/'DATOS GENERALES'!#REF!</f>
        <v>#REF!</v>
      </c>
      <c r="M477" s="19" t="e">
        <f>+'DATOS GENERALES'!#REF!/'DATOS GENERALES'!#REF!</f>
        <v>#REF!</v>
      </c>
      <c r="N477" s="19" t="e">
        <f>+'DATOS GENERALES'!#REF!/'DATOS GENERALES'!#REF!</f>
        <v>#REF!</v>
      </c>
      <c r="O477" s="19" t="e">
        <f>+'DATOS GENERALES'!#REF!/'DATOS GENERALES'!#REF!</f>
        <v>#REF!</v>
      </c>
      <c r="P477" s="19" t="e">
        <f>+'DATOS GENERALES'!#REF!/'DATOS GENERALES'!#REF!</f>
        <v>#REF!</v>
      </c>
      <c r="Q477" s="19" t="e">
        <f>+'DATOS GENERALES'!#REF!/'DATOS GENERALES'!#REF!</f>
        <v>#REF!</v>
      </c>
      <c r="R477" s="19" t="e">
        <f>+'DATOS GENERALES'!#REF!/'DATOS GENERALES'!#REF!</f>
        <v>#REF!</v>
      </c>
      <c r="S477" s="19" t="e">
        <f>+'DATOS GENERALES'!#REF!/'DATOS GENERALES'!#REF!</f>
        <v>#REF!</v>
      </c>
      <c r="T477" s="19" t="e">
        <f>+'DATOS GENERALES'!#REF!/'DATOS GENERALES'!#REF!</f>
        <v>#REF!</v>
      </c>
      <c r="U477" s="19" t="e">
        <f>+'DATOS GENERALES'!#REF!/'DATOS GENERALES'!#REF!</f>
        <v>#REF!</v>
      </c>
    </row>
    <row r="478" spans="1:21">
      <c r="A478" s="12" t="e">
        <f>+'DATOS GENERALES'!#REF!</f>
        <v>#REF!</v>
      </c>
      <c r="B478" s="12" t="e">
        <f>+'DATOS GENERALES'!#REF!</f>
        <v>#REF!</v>
      </c>
      <c r="C478" s="12" t="e">
        <f>+'DATOS GENERALES'!#REF!</f>
        <v>#REF!</v>
      </c>
      <c r="D478" s="12" t="e">
        <f>+'DATOS GENERALES'!#REF!</f>
        <v>#REF!</v>
      </c>
      <c r="E478" s="19" t="e">
        <f>+'DATOS GENERALES'!#REF!/'DATOS GENERALES'!#REF!</f>
        <v>#REF!</v>
      </c>
      <c r="F478" s="19" t="e">
        <f>+'DATOS GENERALES'!#REF!/'DATOS GENERALES'!#REF!</f>
        <v>#REF!</v>
      </c>
      <c r="G478" s="19" t="e">
        <f>+'DATOS GENERALES'!#REF!/'DATOS GENERALES'!#REF!</f>
        <v>#REF!</v>
      </c>
      <c r="H478" s="19" t="e">
        <f>+'DATOS GENERALES'!#REF!/'DATOS GENERALES'!#REF!</f>
        <v>#REF!</v>
      </c>
      <c r="I478" s="19" t="e">
        <f>+'DATOS GENERALES'!#REF!/'DATOS GENERALES'!#REF!</f>
        <v>#REF!</v>
      </c>
      <c r="J478" s="19" t="e">
        <f>+'DATOS GENERALES'!#REF!/'DATOS GENERALES'!#REF!</f>
        <v>#REF!</v>
      </c>
      <c r="K478" s="19" t="e">
        <f>+'DATOS GENERALES'!#REF!/'DATOS GENERALES'!#REF!</f>
        <v>#REF!</v>
      </c>
      <c r="L478" s="19" t="e">
        <f>+'DATOS GENERALES'!#REF!/'DATOS GENERALES'!#REF!</f>
        <v>#REF!</v>
      </c>
      <c r="M478" s="19" t="e">
        <f>+'DATOS GENERALES'!#REF!/'DATOS GENERALES'!#REF!</f>
        <v>#REF!</v>
      </c>
      <c r="N478" s="19" t="e">
        <f>+'DATOS GENERALES'!#REF!/'DATOS GENERALES'!#REF!</f>
        <v>#REF!</v>
      </c>
      <c r="O478" s="19" t="e">
        <f>+'DATOS GENERALES'!#REF!/'DATOS GENERALES'!#REF!</f>
        <v>#REF!</v>
      </c>
      <c r="P478" s="19" t="e">
        <f>+'DATOS GENERALES'!#REF!/'DATOS GENERALES'!#REF!</f>
        <v>#REF!</v>
      </c>
      <c r="Q478" s="19" t="e">
        <f>+'DATOS GENERALES'!#REF!/'DATOS GENERALES'!#REF!</f>
        <v>#REF!</v>
      </c>
      <c r="R478" s="19" t="e">
        <f>+'DATOS GENERALES'!#REF!/'DATOS GENERALES'!#REF!</f>
        <v>#REF!</v>
      </c>
      <c r="S478" s="19" t="e">
        <f>+'DATOS GENERALES'!#REF!/'DATOS GENERALES'!#REF!</f>
        <v>#REF!</v>
      </c>
      <c r="T478" s="19" t="e">
        <f>+'DATOS GENERALES'!#REF!/'DATOS GENERALES'!#REF!</f>
        <v>#REF!</v>
      </c>
      <c r="U478" s="19" t="e">
        <f>+'DATOS GENERALES'!#REF!/'DATOS GENERALES'!#REF!</f>
        <v>#REF!</v>
      </c>
    </row>
    <row r="479" spans="1:21">
      <c r="A479" s="12" t="e">
        <f>+'DATOS GENERALES'!#REF!</f>
        <v>#REF!</v>
      </c>
      <c r="B479" s="12" t="e">
        <f>+'DATOS GENERALES'!#REF!</f>
        <v>#REF!</v>
      </c>
      <c r="C479" s="12" t="e">
        <f>+'DATOS GENERALES'!#REF!</f>
        <v>#REF!</v>
      </c>
      <c r="D479" s="12" t="e">
        <f>+'DATOS GENERALES'!#REF!</f>
        <v>#REF!</v>
      </c>
      <c r="E479" s="19" t="e">
        <f>+'DATOS GENERALES'!#REF!/'DATOS GENERALES'!#REF!</f>
        <v>#REF!</v>
      </c>
      <c r="F479" s="19" t="e">
        <f>+'DATOS GENERALES'!#REF!/'DATOS GENERALES'!#REF!</f>
        <v>#REF!</v>
      </c>
      <c r="G479" s="19" t="e">
        <f>+'DATOS GENERALES'!#REF!/'DATOS GENERALES'!#REF!</f>
        <v>#REF!</v>
      </c>
      <c r="H479" s="19" t="e">
        <f>+'DATOS GENERALES'!#REF!/'DATOS GENERALES'!#REF!</f>
        <v>#REF!</v>
      </c>
      <c r="I479" s="19" t="e">
        <f>+'DATOS GENERALES'!#REF!/'DATOS GENERALES'!#REF!</f>
        <v>#REF!</v>
      </c>
      <c r="J479" s="19" t="e">
        <f>+'DATOS GENERALES'!#REF!/'DATOS GENERALES'!#REF!</f>
        <v>#REF!</v>
      </c>
      <c r="K479" s="19" t="e">
        <f>+'DATOS GENERALES'!#REF!/'DATOS GENERALES'!#REF!</f>
        <v>#REF!</v>
      </c>
      <c r="L479" s="19" t="e">
        <f>+'DATOS GENERALES'!#REF!/'DATOS GENERALES'!#REF!</f>
        <v>#REF!</v>
      </c>
      <c r="M479" s="19" t="e">
        <f>+'DATOS GENERALES'!#REF!/'DATOS GENERALES'!#REF!</f>
        <v>#REF!</v>
      </c>
      <c r="N479" s="19" t="e">
        <f>+'DATOS GENERALES'!#REF!/'DATOS GENERALES'!#REF!</f>
        <v>#REF!</v>
      </c>
      <c r="O479" s="19" t="e">
        <f>+'DATOS GENERALES'!#REF!/'DATOS GENERALES'!#REF!</f>
        <v>#REF!</v>
      </c>
      <c r="P479" s="19" t="e">
        <f>+'DATOS GENERALES'!#REF!/'DATOS GENERALES'!#REF!</f>
        <v>#REF!</v>
      </c>
      <c r="Q479" s="19" t="e">
        <f>+'DATOS GENERALES'!#REF!/'DATOS GENERALES'!#REF!</f>
        <v>#REF!</v>
      </c>
      <c r="R479" s="19" t="e">
        <f>+'DATOS GENERALES'!#REF!/'DATOS GENERALES'!#REF!</f>
        <v>#REF!</v>
      </c>
      <c r="S479" s="19" t="e">
        <f>+'DATOS GENERALES'!#REF!/'DATOS GENERALES'!#REF!</f>
        <v>#REF!</v>
      </c>
      <c r="T479" s="19" t="e">
        <f>+'DATOS GENERALES'!#REF!/'DATOS GENERALES'!#REF!</f>
        <v>#REF!</v>
      </c>
      <c r="U479" s="19" t="e">
        <f>+'DATOS GENERALES'!#REF!/'DATOS GENERALES'!#REF!</f>
        <v>#REF!</v>
      </c>
    </row>
    <row r="480" spans="1:21">
      <c r="A480" s="12" t="e">
        <f>+'DATOS GENERALES'!#REF!</f>
        <v>#REF!</v>
      </c>
      <c r="B480" s="12" t="e">
        <f>+'DATOS GENERALES'!#REF!</f>
        <v>#REF!</v>
      </c>
      <c r="C480" s="12" t="e">
        <f>+'DATOS GENERALES'!#REF!</f>
        <v>#REF!</v>
      </c>
      <c r="D480" s="12" t="e">
        <f>+'DATOS GENERALES'!#REF!</f>
        <v>#REF!</v>
      </c>
      <c r="E480" s="19" t="e">
        <f>+'DATOS GENERALES'!#REF!/'DATOS GENERALES'!#REF!</f>
        <v>#REF!</v>
      </c>
      <c r="F480" s="19" t="e">
        <f>+'DATOS GENERALES'!#REF!/'DATOS GENERALES'!#REF!</f>
        <v>#REF!</v>
      </c>
      <c r="G480" s="19" t="e">
        <f>+'DATOS GENERALES'!#REF!/'DATOS GENERALES'!#REF!</f>
        <v>#REF!</v>
      </c>
      <c r="H480" s="19" t="e">
        <f>+'DATOS GENERALES'!#REF!/'DATOS GENERALES'!#REF!</f>
        <v>#REF!</v>
      </c>
      <c r="I480" s="19" t="e">
        <f>+'DATOS GENERALES'!#REF!/'DATOS GENERALES'!#REF!</f>
        <v>#REF!</v>
      </c>
      <c r="J480" s="19" t="e">
        <f>+'DATOS GENERALES'!#REF!/'DATOS GENERALES'!#REF!</f>
        <v>#REF!</v>
      </c>
      <c r="K480" s="19" t="e">
        <f>+'DATOS GENERALES'!#REF!/'DATOS GENERALES'!#REF!</f>
        <v>#REF!</v>
      </c>
      <c r="L480" s="19" t="e">
        <f>+'DATOS GENERALES'!#REF!/'DATOS GENERALES'!#REF!</f>
        <v>#REF!</v>
      </c>
      <c r="M480" s="19" t="e">
        <f>+'DATOS GENERALES'!#REF!/'DATOS GENERALES'!#REF!</f>
        <v>#REF!</v>
      </c>
      <c r="N480" s="19" t="e">
        <f>+'DATOS GENERALES'!#REF!/'DATOS GENERALES'!#REF!</f>
        <v>#REF!</v>
      </c>
      <c r="O480" s="19" t="e">
        <f>+'DATOS GENERALES'!#REF!/'DATOS GENERALES'!#REF!</f>
        <v>#REF!</v>
      </c>
      <c r="P480" s="19" t="e">
        <f>+'DATOS GENERALES'!#REF!/'DATOS GENERALES'!#REF!</f>
        <v>#REF!</v>
      </c>
      <c r="Q480" s="19" t="e">
        <f>+'DATOS GENERALES'!#REF!/'DATOS GENERALES'!#REF!</f>
        <v>#REF!</v>
      </c>
      <c r="R480" s="19" t="e">
        <f>+'DATOS GENERALES'!#REF!/'DATOS GENERALES'!#REF!</f>
        <v>#REF!</v>
      </c>
      <c r="S480" s="19" t="e">
        <f>+'DATOS GENERALES'!#REF!/'DATOS GENERALES'!#REF!</f>
        <v>#REF!</v>
      </c>
      <c r="T480" s="19" t="e">
        <f>+'DATOS GENERALES'!#REF!/'DATOS GENERALES'!#REF!</f>
        <v>#REF!</v>
      </c>
      <c r="U480" s="19" t="e">
        <f>+'DATOS GENERALES'!#REF!/'DATOS GENERALES'!#REF!</f>
        <v>#REF!</v>
      </c>
    </row>
    <row r="481" spans="1:21">
      <c r="A481" s="12" t="e">
        <f>+'DATOS GENERALES'!#REF!</f>
        <v>#REF!</v>
      </c>
      <c r="B481" s="12" t="e">
        <f>+'DATOS GENERALES'!#REF!</f>
        <v>#REF!</v>
      </c>
      <c r="C481" s="12" t="e">
        <f>+'DATOS GENERALES'!#REF!</f>
        <v>#REF!</v>
      </c>
      <c r="D481" s="12" t="e">
        <f>+'DATOS GENERALES'!#REF!</f>
        <v>#REF!</v>
      </c>
      <c r="E481" s="19" t="e">
        <f>+'DATOS GENERALES'!#REF!/'DATOS GENERALES'!#REF!</f>
        <v>#REF!</v>
      </c>
      <c r="F481" s="19" t="e">
        <f>+'DATOS GENERALES'!#REF!/'DATOS GENERALES'!#REF!</f>
        <v>#REF!</v>
      </c>
      <c r="G481" s="19" t="e">
        <f>+'DATOS GENERALES'!#REF!/'DATOS GENERALES'!#REF!</f>
        <v>#REF!</v>
      </c>
      <c r="H481" s="19" t="e">
        <f>+'DATOS GENERALES'!#REF!/'DATOS GENERALES'!#REF!</f>
        <v>#REF!</v>
      </c>
      <c r="I481" s="19" t="e">
        <f>+'DATOS GENERALES'!#REF!/'DATOS GENERALES'!#REF!</f>
        <v>#REF!</v>
      </c>
      <c r="J481" s="19" t="e">
        <f>+'DATOS GENERALES'!#REF!/'DATOS GENERALES'!#REF!</f>
        <v>#REF!</v>
      </c>
      <c r="K481" s="19" t="e">
        <f>+'DATOS GENERALES'!#REF!/'DATOS GENERALES'!#REF!</f>
        <v>#REF!</v>
      </c>
      <c r="L481" s="19" t="e">
        <f>+'DATOS GENERALES'!#REF!/'DATOS GENERALES'!#REF!</f>
        <v>#REF!</v>
      </c>
      <c r="M481" s="19" t="e">
        <f>+'DATOS GENERALES'!#REF!/'DATOS GENERALES'!#REF!</f>
        <v>#REF!</v>
      </c>
      <c r="N481" s="19" t="e">
        <f>+'DATOS GENERALES'!#REF!/'DATOS GENERALES'!#REF!</f>
        <v>#REF!</v>
      </c>
      <c r="O481" s="19" t="e">
        <f>+'DATOS GENERALES'!#REF!/'DATOS GENERALES'!#REF!</f>
        <v>#REF!</v>
      </c>
      <c r="P481" s="19" t="e">
        <f>+'DATOS GENERALES'!#REF!/'DATOS GENERALES'!#REF!</f>
        <v>#REF!</v>
      </c>
      <c r="Q481" s="19" t="e">
        <f>+'DATOS GENERALES'!#REF!/'DATOS GENERALES'!#REF!</f>
        <v>#REF!</v>
      </c>
      <c r="R481" s="19" t="e">
        <f>+'DATOS GENERALES'!#REF!/'DATOS GENERALES'!#REF!</f>
        <v>#REF!</v>
      </c>
      <c r="S481" s="19" t="e">
        <f>+'DATOS GENERALES'!#REF!/'DATOS GENERALES'!#REF!</f>
        <v>#REF!</v>
      </c>
      <c r="T481" s="19" t="e">
        <f>+'DATOS GENERALES'!#REF!/'DATOS GENERALES'!#REF!</f>
        <v>#REF!</v>
      </c>
      <c r="U481" s="19" t="e">
        <f>+'DATOS GENERALES'!#REF!/'DATOS GENERALES'!#REF!</f>
        <v>#REF!</v>
      </c>
    </row>
    <row r="482" spans="1:21">
      <c r="A482" s="12" t="e">
        <f>+'DATOS GENERALES'!#REF!</f>
        <v>#REF!</v>
      </c>
      <c r="B482" s="12" t="e">
        <f>+'DATOS GENERALES'!#REF!</f>
        <v>#REF!</v>
      </c>
      <c r="C482" s="12" t="e">
        <f>+'DATOS GENERALES'!#REF!</f>
        <v>#REF!</v>
      </c>
      <c r="D482" s="12" t="e">
        <f>+'DATOS GENERALES'!#REF!</f>
        <v>#REF!</v>
      </c>
      <c r="E482" s="19" t="e">
        <f>+'DATOS GENERALES'!#REF!/'DATOS GENERALES'!#REF!</f>
        <v>#REF!</v>
      </c>
      <c r="F482" s="19" t="e">
        <f>+'DATOS GENERALES'!#REF!/'DATOS GENERALES'!#REF!</f>
        <v>#REF!</v>
      </c>
      <c r="G482" s="19" t="e">
        <f>+'DATOS GENERALES'!#REF!/'DATOS GENERALES'!#REF!</f>
        <v>#REF!</v>
      </c>
      <c r="H482" s="19" t="e">
        <f>+'DATOS GENERALES'!#REF!/'DATOS GENERALES'!#REF!</f>
        <v>#REF!</v>
      </c>
      <c r="I482" s="19" t="e">
        <f>+'DATOS GENERALES'!#REF!/'DATOS GENERALES'!#REF!</f>
        <v>#REF!</v>
      </c>
      <c r="J482" s="19" t="e">
        <f>+'DATOS GENERALES'!#REF!/'DATOS GENERALES'!#REF!</f>
        <v>#REF!</v>
      </c>
      <c r="K482" s="19" t="e">
        <f>+'DATOS GENERALES'!#REF!/'DATOS GENERALES'!#REF!</f>
        <v>#REF!</v>
      </c>
      <c r="L482" s="19" t="e">
        <f>+'DATOS GENERALES'!#REF!/'DATOS GENERALES'!#REF!</f>
        <v>#REF!</v>
      </c>
      <c r="M482" s="19" t="e">
        <f>+'DATOS GENERALES'!#REF!/'DATOS GENERALES'!#REF!</f>
        <v>#REF!</v>
      </c>
      <c r="N482" s="19" t="e">
        <f>+'DATOS GENERALES'!#REF!/'DATOS GENERALES'!#REF!</f>
        <v>#REF!</v>
      </c>
      <c r="O482" s="19" t="e">
        <f>+'DATOS GENERALES'!#REF!/'DATOS GENERALES'!#REF!</f>
        <v>#REF!</v>
      </c>
      <c r="P482" s="19" t="e">
        <f>+'DATOS GENERALES'!#REF!/'DATOS GENERALES'!#REF!</f>
        <v>#REF!</v>
      </c>
      <c r="Q482" s="19" t="e">
        <f>+'DATOS GENERALES'!#REF!/'DATOS GENERALES'!#REF!</f>
        <v>#REF!</v>
      </c>
      <c r="R482" s="19" t="e">
        <f>+'DATOS GENERALES'!#REF!/'DATOS GENERALES'!#REF!</f>
        <v>#REF!</v>
      </c>
      <c r="S482" s="19" t="e">
        <f>+'DATOS GENERALES'!#REF!/'DATOS GENERALES'!#REF!</f>
        <v>#REF!</v>
      </c>
      <c r="T482" s="19" t="e">
        <f>+'DATOS GENERALES'!#REF!/'DATOS GENERALES'!#REF!</f>
        <v>#REF!</v>
      </c>
      <c r="U482" s="19" t="e">
        <f>+'DATOS GENERALES'!#REF!/'DATOS GENERALES'!#REF!</f>
        <v>#REF!</v>
      </c>
    </row>
    <row r="483" spans="1:21">
      <c r="A483" s="12" t="e">
        <f>+'DATOS GENERALES'!#REF!</f>
        <v>#REF!</v>
      </c>
      <c r="B483" s="12" t="e">
        <f>+'DATOS GENERALES'!#REF!</f>
        <v>#REF!</v>
      </c>
      <c r="C483" s="12" t="e">
        <f>+'DATOS GENERALES'!#REF!</f>
        <v>#REF!</v>
      </c>
      <c r="D483" s="12" t="e">
        <f>+'DATOS GENERALES'!#REF!</f>
        <v>#REF!</v>
      </c>
      <c r="E483" s="19" t="e">
        <f>+'DATOS GENERALES'!#REF!/'DATOS GENERALES'!#REF!</f>
        <v>#REF!</v>
      </c>
      <c r="F483" s="19" t="e">
        <f>+'DATOS GENERALES'!#REF!/'DATOS GENERALES'!#REF!</f>
        <v>#REF!</v>
      </c>
      <c r="G483" s="19" t="e">
        <f>+'DATOS GENERALES'!#REF!/'DATOS GENERALES'!#REF!</f>
        <v>#REF!</v>
      </c>
      <c r="H483" s="19" t="e">
        <f>+'DATOS GENERALES'!#REF!/'DATOS GENERALES'!#REF!</f>
        <v>#REF!</v>
      </c>
      <c r="I483" s="19" t="e">
        <f>+'DATOS GENERALES'!#REF!/'DATOS GENERALES'!#REF!</f>
        <v>#REF!</v>
      </c>
      <c r="J483" s="19" t="e">
        <f>+'DATOS GENERALES'!#REF!/'DATOS GENERALES'!#REF!</f>
        <v>#REF!</v>
      </c>
      <c r="K483" s="19" t="e">
        <f>+'DATOS GENERALES'!#REF!/'DATOS GENERALES'!#REF!</f>
        <v>#REF!</v>
      </c>
      <c r="L483" s="19" t="e">
        <f>+'DATOS GENERALES'!#REF!/'DATOS GENERALES'!#REF!</f>
        <v>#REF!</v>
      </c>
      <c r="M483" s="19" t="e">
        <f>+'DATOS GENERALES'!#REF!/'DATOS GENERALES'!#REF!</f>
        <v>#REF!</v>
      </c>
      <c r="N483" s="19" t="e">
        <f>+'DATOS GENERALES'!#REF!/'DATOS GENERALES'!#REF!</f>
        <v>#REF!</v>
      </c>
      <c r="O483" s="19" t="e">
        <f>+'DATOS GENERALES'!#REF!/'DATOS GENERALES'!#REF!</f>
        <v>#REF!</v>
      </c>
      <c r="P483" s="19" t="e">
        <f>+'DATOS GENERALES'!#REF!/'DATOS GENERALES'!#REF!</f>
        <v>#REF!</v>
      </c>
      <c r="Q483" s="19" t="e">
        <f>+'DATOS GENERALES'!#REF!/'DATOS GENERALES'!#REF!</f>
        <v>#REF!</v>
      </c>
      <c r="R483" s="19" t="e">
        <f>+'DATOS GENERALES'!#REF!/'DATOS GENERALES'!#REF!</f>
        <v>#REF!</v>
      </c>
      <c r="S483" s="19" t="e">
        <f>+'DATOS GENERALES'!#REF!/'DATOS GENERALES'!#REF!</f>
        <v>#REF!</v>
      </c>
      <c r="T483" s="19" t="e">
        <f>+'DATOS GENERALES'!#REF!/'DATOS GENERALES'!#REF!</f>
        <v>#REF!</v>
      </c>
      <c r="U483" s="19" t="e">
        <f>+'DATOS GENERALES'!#REF!/'DATOS GENERALES'!#REF!</f>
        <v>#REF!</v>
      </c>
    </row>
    <row r="484" spans="1:21">
      <c r="A484" s="12" t="e">
        <f>+'DATOS GENERALES'!#REF!</f>
        <v>#REF!</v>
      </c>
      <c r="B484" s="12" t="e">
        <f>+'DATOS GENERALES'!#REF!</f>
        <v>#REF!</v>
      </c>
      <c r="C484" s="12" t="e">
        <f>+'DATOS GENERALES'!#REF!</f>
        <v>#REF!</v>
      </c>
      <c r="D484" s="12" t="e">
        <f>+'DATOS GENERALES'!#REF!</f>
        <v>#REF!</v>
      </c>
      <c r="E484" s="19" t="e">
        <f>+'DATOS GENERALES'!#REF!/'DATOS GENERALES'!#REF!</f>
        <v>#REF!</v>
      </c>
      <c r="F484" s="19" t="e">
        <f>+'DATOS GENERALES'!#REF!/'DATOS GENERALES'!#REF!</f>
        <v>#REF!</v>
      </c>
      <c r="G484" s="19" t="e">
        <f>+'DATOS GENERALES'!#REF!/'DATOS GENERALES'!#REF!</f>
        <v>#REF!</v>
      </c>
      <c r="H484" s="19" t="e">
        <f>+'DATOS GENERALES'!#REF!/'DATOS GENERALES'!#REF!</f>
        <v>#REF!</v>
      </c>
      <c r="I484" s="19" t="e">
        <f>+'DATOS GENERALES'!#REF!/'DATOS GENERALES'!#REF!</f>
        <v>#REF!</v>
      </c>
      <c r="J484" s="19" t="e">
        <f>+'DATOS GENERALES'!#REF!/'DATOS GENERALES'!#REF!</f>
        <v>#REF!</v>
      </c>
      <c r="K484" s="19" t="e">
        <f>+'DATOS GENERALES'!#REF!/'DATOS GENERALES'!#REF!</f>
        <v>#REF!</v>
      </c>
      <c r="L484" s="19" t="e">
        <f>+'DATOS GENERALES'!#REF!/'DATOS GENERALES'!#REF!</f>
        <v>#REF!</v>
      </c>
      <c r="M484" s="19" t="e">
        <f>+'DATOS GENERALES'!#REF!/'DATOS GENERALES'!#REF!</f>
        <v>#REF!</v>
      </c>
      <c r="N484" s="19" t="e">
        <f>+'DATOS GENERALES'!#REF!/'DATOS GENERALES'!#REF!</f>
        <v>#REF!</v>
      </c>
      <c r="O484" s="19" t="e">
        <f>+'DATOS GENERALES'!#REF!/'DATOS GENERALES'!#REF!</f>
        <v>#REF!</v>
      </c>
      <c r="P484" s="19" t="e">
        <f>+'DATOS GENERALES'!#REF!/'DATOS GENERALES'!#REF!</f>
        <v>#REF!</v>
      </c>
      <c r="Q484" s="19" t="e">
        <f>+'DATOS GENERALES'!#REF!/'DATOS GENERALES'!#REF!</f>
        <v>#REF!</v>
      </c>
      <c r="R484" s="19" t="e">
        <f>+'DATOS GENERALES'!#REF!/'DATOS GENERALES'!#REF!</f>
        <v>#REF!</v>
      </c>
      <c r="S484" s="19" t="e">
        <f>+'DATOS GENERALES'!#REF!/'DATOS GENERALES'!#REF!</f>
        <v>#REF!</v>
      </c>
      <c r="T484" s="19" t="e">
        <f>+'DATOS GENERALES'!#REF!/'DATOS GENERALES'!#REF!</f>
        <v>#REF!</v>
      </c>
      <c r="U484" s="19" t="e">
        <f>+'DATOS GENERALES'!#REF!/'DATOS GENERALES'!#REF!</f>
        <v>#REF!</v>
      </c>
    </row>
    <row r="485" spans="1:21">
      <c r="A485" s="12" t="e">
        <f>+'DATOS GENERALES'!#REF!</f>
        <v>#REF!</v>
      </c>
      <c r="B485" s="12" t="e">
        <f>+'DATOS GENERALES'!#REF!</f>
        <v>#REF!</v>
      </c>
      <c r="C485" s="12" t="e">
        <f>+'DATOS GENERALES'!#REF!</f>
        <v>#REF!</v>
      </c>
      <c r="D485" s="12" t="e">
        <f>+'DATOS GENERALES'!#REF!</f>
        <v>#REF!</v>
      </c>
      <c r="E485" s="19" t="e">
        <f>+'DATOS GENERALES'!#REF!/'DATOS GENERALES'!#REF!</f>
        <v>#REF!</v>
      </c>
      <c r="F485" s="19" t="e">
        <f>+'DATOS GENERALES'!#REF!/'DATOS GENERALES'!#REF!</f>
        <v>#REF!</v>
      </c>
      <c r="G485" s="19" t="e">
        <f>+'DATOS GENERALES'!#REF!/'DATOS GENERALES'!#REF!</f>
        <v>#REF!</v>
      </c>
      <c r="H485" s="19" t="e">
        <f>+'DATOS GENERALES'!#REF!/'DATOS GENERALES'!#REF!</f>
        <v>#REF!</v>
      </c>
      <c r="I485" s="19" t="e">
        <f>+'DATOS GENERALES'!#REF!/'DATOS GENERALES'!#REF!</f>
        <v>#REF!</v>
      </c>
      <c r="J485" s="19" t="e">
        <f>+'DATOS GENERALES'!#REF!/'DATOS GENERALES'!#REF!</f>
        <v>#REF!</v>
      </c>
      <c r="K485" s="19" t="e">
        <f>+'DATOS GENERALES'!#REF!/'DATOS GENERALES'!#REF!</f>
        <v>#REF!</v>
      </c>
      <c r="L485" s="19" t="e">
        <f>+'DATOS GENERALES'!#REF!/'DATOS GENERALES'!#REF!</f>
        <v>#REF!</v>
      </c>
      <c r="M485" s="19" t="e">
        <f>+'DATOS GENERALES'!#REF!/'DATOS GENERALES'!#REF!</f>
        <v>#REF!</v>
      </c>
      <c r="N485" s="19" t="e">
        <f>+'DATOS GENERALES'!#REF!/'DATOS GENERALES'!#REF!</f>
        <v>#REF!</v>
      </c>
      <c r="O485" s="19" t="e">
        <f>+'DATOS GENERALES'!#REF!/'DATOS GENERALES'!#REF!</f>
        <v>#REF!</v>
      </c>
      <c r="P485" s="19" t="e">
        <f>+'DATOS GENERALES'!#REF!/'DATOS GENERALES'!#REF!</f>
        <v>#REF!</v>
      </c>
      <c r="Q485" s="19" t="e">
        <f>+'DATOS GENERALES'!#REF!/'DATOS GENERALES'!#REF!</f>
        <v>#REF!</v>
      </c>
      <c r="R485" s="19" t="e">
        <f>+'DATOS GENERALES'!#REF!/'DATOS GENERALES'!#REF!</f>
        <v>#REF!</v>
      </c>
      <c r="S485" s="19" t="e">
        <f>+'DATOS GENERALES'!#REF!/'DATOS GENERALES'!#REF!</f>
        <v>#REF!</v>
      </c>
      <c r="T485" s="19" t="e">
        <f>+'DATOS GENERALES'!#REF!/'DATOS GENERALES'!#REF!</f>
        <v>#REF!</v>
      </c>
      <c r="U485" s="19" t="e">
        <f>+'DATOS GENERALES'!#REF!/'DATOS GENERALES'!#REF!</f>
        <v>#REF!</v>
      </c>
    </row>
    <row r="486" spans="1:21">
      <c r="A486" s="12" t="e">
        <f>+'DATOS GENERALES'!#REF!</f>
        <v>#REF!</v>
      </c>
      <c r="B486" s="12" t="e">
        <f>+'DATOS GENERALES'!#REF!</f>
        <v>#REF!</v>
      </c>
      <c r="C486" s="12" t="e">
        <f>+'DATOS GENERALES'!#REF!</f>
        <v>#REF!</v>
      </c>
      <c r="D486" s="12" t="e">
        <f>+'DATOS GENERALES'!#REF!</f>
        <v>#REF!</v>
      </c>
      <c r="E486" s="19" t="e">
        <f>+'DATOS GENERALES'!#REF!/'DATOS GENERALES'!#REF!</f>
        <v>#REF!</v>
      </c>
      <c r="F486" s="19" t="e">
        <f>+'DATOS GENERALES'!#REF!/'DATOS GENERALES'!#REF!</f>
        <v>#REF!</v>
      </c>
      <c r="G486" s="19" t="e">
        <f>+'DATOS GENERALES'!#REF!/'DATOS GENERALES'!#REF!</f>
        <v>#REF!</v>
      </c>
      <c r="H486" s="19" t="e">
        <f>+'DATOS GENERALES'!#REF!/'DATOS GENERALES'!#REF!</f>
        <v>#REF!</v>
      </c>
      <c r="I486" s="19" t="e">
        <f>+'DATOS GENERALES'!#REF!/'DATOS GENERALES'!#REF!</f>
        <v>#REF!</v>
      </c>
      <c r="J486" s="19" t="e">
        <f>+'DATOS GENERALES'!#REF!/'DATOS GENERALES'!#REF!</f>
        <v>#REF!</v>
      </c>
      <c r="K486" s="19" t="e">
        <f>+'DATOS GENERALES'!#REF!/'DATOS GENERALES'!#REF!</f>
        <v>#REF!</v>
      </c>
      <c r="L486" s="19" t="e">
        <f>+'DATOS GENERALES'!#REF!/'DATOS GENERALES'!#REF!</f>
        <v>#REF!</v>
      </c>
      <c r="M486" s="19" t="e">
        <f>+'DATOS GENERALES'!#REF!/'DATOS GENERALES'!#REF!</f>
        <v>#REF!</v>
      </c>
      <c r="N486" s="19" t="e">
        <f>+'DATOS GENERALES'!#REF!/'DATOS GENERALES'!#REF!</f>
        <v>#REF!</v>
      </c>
      <c r="O486" s="19" t="e">
        <f>+'DATOS GENERALES'!#REF!/'DATOS GENERALES'!#REF!</f>
        <v>#REF!</v>
      </c>
      <c r="P486" s="19" t="e">
        <f>+'DATOS GENERALES'!#REF!/'DATOS GENERALES'!#REF!</f>
        <v>#REF!</v>
      </c>
      <c r="Q486" s="19" t="e">
        <f>+'DATOS GENERALES'!#REF!/'DATOS GENERALES'!#REF!</f>
        <v>#REF!</v>
      </c>
      <c r="R486" s="19" t="e">
        <f>+'DATOS GENERALES'!#REF!/'DATOS GENERALES'!#REF!</f>
        <v>#REF!</v>
      </c>
      <c r="S486" s="19" t="e">
        <f>+'DATOS GENERALES'!#REF!/'DATOS GENERALES'!#REF!</f>
        <v>#REF!</v>
      </c>
      <c r="T486" s="19" t="e">
        <f>+'DATOS GENERALES'!#REF!/'DATOS GENERALES'!#REF!</f>
        <v>#REF!</v>
      </c>
      <c r="U486" s="19" t="e">
        <f>+'DATOS GENERALES'!#REF!/'DATOS GENERALES'!#REF!</f>
        <v>#REF!</v>
      </c>
    </row>
    <row r="487" spans="1:21">
      <c r="A487" s="12" t="e">
        <f>+'DATOS GENERALES'!#REF!</f>
        <v>#REF!</v>
      </c>
      <c r="B487" s="12" t="e">
        <f>+'DATOS GENERALES'!#REF!</f>
        <v>#REF!</v>
      </c>
      <c r="C487" s="12" t="e">
        <f>+'DATOS GENERALES'!#REF!</f>
        <v>#REF!</v>
      </c>
      <c r="D487" s="12" t="e">
        <f>+'DATOS GENERALES'!#REF!</f>
        <v>#REF!</v>
      </c>
      <c r="E487" s="19" t="e">
        <f>+'DATOS GENERALES'!#REF!/'DATOS GENERALES'!#REF!</f>
        <v>#REF!</v>
      </c>
      <c r="F487" s="19" t="e">
        <f>+'DATOS GENERALES'!#REF!/'DATOS GENERALES'!#REF!</f>
        <v>#REF!</v>
      </c>
      <c r="G487" s="19" t="e">
        <f>+'DATOS GENERALES'!#REF!/'DATOS GENERALES'!#REF!</f>
        <v>#REF!</v>
      </c>
      <c r="H487" s="19" t="e">
        <f>+'DATOS GENERALES'!#REF!/'DATOS GENERALES'!#REF!</f>
        <v>#REF!</v>
      </c>
      <c r="I487" s="19" t="e">
        <f>+'DATOS GENERALES'!#REF!/'DATOS GENERALES'!#REF!</f>
        <v>#REF!</v>
      </c>
      <c r="J487" s="19" t="e">
        <f>+'DATOS GENERALES'!#REF!/'DATOS GENERALES'!#REF!</f>
        <v>#REF!</v>
      </c>
      <c r="K487" s="19" t="e">
        <f>+'DATOS GENERALES'!#REF!/'DATOS GENERALES'!#REF!</f>
        <v>#REF!</v>
      </c>
      <c r="L487" s="19" t="e">
        <f>+'DATOS GENERALES'!#REF!/'DATOS GENERALES'!#REF!</f>
        <v>#REF!</v>
      </c>
      <c r="M487" s="19" t="e">
        <f>+'DATOS GENERALES'!#REF!/'DATOS GENERALES'!#REF!</f>
        <v>#REF!</v>
      </c>
      <c r="N487" s="19" t="e">
        <f>+'DATOS GENERALES'!#REF!/'DATOS GENERALES'!#REF!</f>
        <v>#REF!</v>
      </c>
      <c r="O487" s="19" t="e">
        <f>+'DATOS GENERALES'!#REF!/'DATOS GENERALES'!#REF!</f>
        <v>#REF!</v>
      </c>
      <c r="P487" s="19" t="e">
        <f>+'DATOS GENERALES'!#REF!/'DATOS GENERALES'!#REF!</f>
        <v>#REF!</v>
      </c>
      <c r="Q487" s="19" t="e">
        <f>+'DATOS GENERALES'!#REF!/'DATOS GENERALES'!#REF!</f>
        <v>#REF!</v>
      </c>
      <c r="R487" s="19" t="e">
        <f>+'DATOS GENERALES'!#REF!/'DATOS GENERALES'!#REF!</f>
        <v>#REF!</v>
      </c>
      <c r="S487" s="19" t="e">
        <f>+'DATOS GENERALES'!#REF!/'DATOS GENERALES'!#REF!</f>
        <v>#REF!</v>
      </c>
      <c r="T487" s="19" t="e">
        <f>+'DATOS GENERALES'!#REF!/'DATOS GENERALES'!#REF!</f>
        <v>#REF!</v>
      </c>
      <c r="U487" s="19" t="e">
        <f>+'DATOS GENERALES'!#REF!/'DATOS GENERALES'!#REF!</f>
        <v>#REF!</v>
      </c>
    </row>
    <row r="488" spans="1:21">
      <c r="A488" s="12" t="e">
        <f>+'DATOS GENERALES'!#REF!</f>
        <v>#REF!</v>
      </c>
      <c r="B488" s="12" t="e">
        <f>+'DATOS GENERALES'!#REF!</f>
        <v>#REF!</v>
      </c>
      <c r="C488" s="12" t="e">
        <f>+'DATOS GENERALES'!#REF!</f>
        <v>#REF!</v>
      </c>
      <c r="D488" s="12" t="e">
        <f>+'DATOS GENERALES'!#REF!</f>
        <v>#REF!</v>
      </c>
      <c r="E488" s="19" t="e">
        <f>+'DATOS GENERALES'!#REF!/'DATOS GENERALES'!#REF!</f>
        <v>#REF!</v>
      </c>
      <c r="F488" s="19" t="e">
        <f>+'DATOS GENERALES'!#REF!/'DATOS GENERALES'!#REF!</f>
        <v>#REF!</v>
      </c>
      <c r="G488" s="19" t="e">
        <f>+'DATOS GENERALES'!#REF!/'DATOS GENERALES'!#REF!</f>
        <v>#REF!</v>
      </c>
      <c r="H488" s="19" t="e">
        <f>+'DATOS GENERALES'!#REF!/'DATOS GENERALES'!#REF!</f>
        <v>#REF!</v>
      </c>
      <c r="I488" s="19" t="e">
        <f>+'DATOS GENERALES'!#REF!/'DATOS GENERALES'!#REF!</f>
        <v>#REF!</v>
      </c>
      <c r="J488" s="19" t="e">
        <f>+'DATOS GENERALES'!#REF!/'DATOS GENERALES'!#REF!</f>
        <v>#REF!</v>
      </c>
      <c r="K488" s="19" t="e">
        <f>+'DATOS GENERALES'!#REF!/'DATOS GENERALES'!#REF!</f>
        <v>#REF!</v>
      </c>
      <c r="L488" s="19" t="e">
        <f>+'DATOS GENERALES'!#REF!/'DATOS GENERALES'!#REF!</f>
        <v>#REF!</v>
      </c>
      <c r="M488" s="19" t="e">
        <f>+'DATOS GENERALES'!#REF!/'DATOS GENERALES'!#REF!</f>
        <v>#REF!</v>
      </c>
      <c r="N488" s="19" t="e">
        <f>+'DATOS GENERALES'!#REF!/'DATOS GENERALES'!#REF!</f>
        <v>#REF!</v>
      </c>
      <c r="O488" s="19" t="e">
        <f>+'DATOS GENERALES'!#REF!/'DATOS GENERALES'!#REF!</f>
        <v>#REF!</v>
      </c>
      <c r="P488" s="19" t="e">
        <f>+'DATOS GENERALES'!#REF!/'DATOS GENERALES'!#REF!</f>
        <v>#REF!</v>
      </c>
      <c r="Q488" s="19" t="e">
        <f>+'DATOS GENERALES'!#REF!/'DATOS GENERALES'!#REF!</f>
        <v>#REF!</v>
      </c>
      <c r="R488" s="19" t="e">
        <f>+'DATOS GENERALES'!#REF!/'DATOS GENERALES'!#REF!</f>
        <v>#REF!</v>
      </c>
      <c r="S488" s="19" t="e">
        <f>+'DATOS GENERALES'!#REF!/'DATOS GENERALES'!#REF!</f>
        <v>#REF!</v>
      </c>
      <c r="T488" s="19" t="e">
        <f>+'DATOS GENERALES'!#REF!/'DATOS GENERALES'!#REF!</f>
        <v>#REF!</v>
      </c>
      <c r="U488" s="19" t="e">
        <f>+'DATOS GENERALES'!#REF!/'DATOS GENERALES'!#REF!</f>
        <v>#REF!</v>
      </c>
    </row>
    <row r="489" spans="1:21">
      <c r="A489" s="12" t="e">
        <f>+'DATOS GENERALES'!#REF!</f>
        <v>#REF!</v>
      </c>
      <c r="B489" s="12" t="e">
        <f>+'DATOS GENERALES'!#REF!</f>
        <v>#REF!</v>
      </c>
      <c r="C489" s="12" t="e">
        <f>+'DATOS GENERALES'!#REF!</f>
        <v>#REF!</v>
      </c>
      <c r="D489" s="12" t="e">
        <f>+'DATOS GENERALES'!#REF!</f>
        <v>#REF!</v>
      </c>
      <c r="E489" s="19" t="e">
        <f>+'DATOS GENERALES'!#REF!/'DATOS GENERALES'!#REF!</f>
        <v>#REF!</v>
      </c>
      <c r="F489" s="19" t="e">
        <f>+'DATOS GENERALES'!#REF!/'DATOS GENERALES'!#REF!</f>
        <v>#REF!</v>
      </c>
      <c r="G489" s="19" t="e">
        <f>+'DATOS GENERALES'!#REF!/'DATOS GENERALES'!#REF!</f>
        <v>#REF!</v>
      </c>
      <c r="H489" s="19" t="e">
        <f>+'DATOS GENERALES'!#REF!/'DATOS GENERALES'!#REF!</f>
        <v>#REF!</v>
      </c>
      <c r="I489" s="19" t="e">
        <f>+'DATOS GENERALES'!#REF!/'DATOS GENERALES'!#REF!</f>
        <v>#REF!</v>
      </c>
      <c r="J489" s="19" t="e">
        <f>+'DATOS GENERALES'!#REF!/'DATOS GENERALES'!#REF!</f>
        <v>#REF!</v>
      </c>
      <c r="K489" s="19" t="e">
        <f>+'DATOS GENERALES'!#REF!/'DATOS GENERALES'!#REF!</f>
        <v>#REF!</v>
      </c>
      <c r="L489" s="19" t="e">
        <f>+'DATOS GENERALES'!#REF!/'DATOS GENERALES'!#REF!</f>
        <v>#REF!</v>
      </c>
      <c r="M489" s="19" t="e">
        <f>+'DATOS GENERALES'!#REF!/'DATOS GENERALES'!#REF!</f>
        <v>#REF!</v>
      </c>
      <c r="N489" s="19" t="e">
        <f>+'DATOS GENERALES'!#REF!/'DATOS GENERALES'!#REF!</f>
        <v>#REF!</v>
      </c>
      <c r="O489" s="19" t="e">
        <f>+'DATOS GENERALES'!#REF!/'DATOS GENERALES'!#REF!</f>
        <v>#REF!</v>
      </c>
      <c r="P489" s="19" t="e">
        <f>+'DATOS GENERALES'!#REF!/'DATOS GENERALES'!#REF!</f>
        <v>#REF!</v>
      </c>
      <c r="Q489" s="19" t="e">
        <f>+'DATOS GENERALES'!#REF!/'DATOS GENERALES'!#REF!</f>
        <v>#REF!</v>
      </c>
      <c r="R489" s="19" t="e">
        <f>+'DATOS GENERALES'!#REF!/'DATOS GENERALES'!#REF!</f>
        <v>#REF!</v>
      </c>
      <c r="S489" s="19" t="e">
        <f>+'DATOS GENERALES'!#REF!/'DATOS GENERALES'!#REF!</f>
        <v>#REF!</v>
      </c>
      <c r="T489" s="19" t="e">
        <f>+'DATOS GENERALES'!#REF!/'DATOS GENERALES'!#REF!</f>
        <v>#REF!</v>
      </c>
      <c r="U489" s="19" t="e">
        <f>+'DATOS GENERALES'!#REF!/'DATOS GENERALES'!#REF!</f>
        <v>#REF!</v>
      </c>
    </row>
    <row r="490" spans="1:21">
      <c r="A490" s="12" t="e">
        <f>+'DATOS GENERALES'!#REF!</f>
        <v>#REF!</v>
      </c>
      <c r="B490" s="12" t="e">
        <f>+'DATOS GENERALES'!#REF!</f>
        <v>#REF!</v>
      </c>
      <c r="C490" s="12" t="e">
        <f>+'DATOS GENERALES'!#REF!</f>
        <v>#REF!</v>
      </c>
      <c r="D490" s="12" t="e">
        <f>+'DATOS GENERALES'!#REF!</f>
        <v>#REF!</v>
      </c>
      <c r="E490" s="19" t="e">
        <f>+'DATOS GENERALES'!#REF!/'DATOS GENERALES'!#REF!</f>
        <v>#REF!</v>
      </c>
      <c r="F490" s="19" t="e">
        <f>+'DATOS GENERALES'!#REF!/'DATOS GENERALES'!#REF!</f>
        <v>#REF!</v>
      </c>
      <c r="G490" s="19" t="e">
        <f>+'DATOS GENERALES'!#REF!/'DATOS GENERALES'!#REF!</f>
        <v>#REF!</v>
      </c>
      <c r="H490" s="19" t="e">
        <f>+'DATOS GENERALES'!#REF!/'DATOS GENERALES'!#REF!</f>
        <v>#REF!</v>
      </c>
      <c r="I490" s="19" t="e">
        <f>+'DATOS GENERALES'!#REF!/'DATOS GENERALES'!#REF!</f>
        <v>#REF!</v>
      </c>
      <c r="J490" s="19" t="e">
        <f>+'DATOS GENERALES'!#REF!/'DATOS GENERALES'!#REF!</f>
        <v>#REF!</v>
      </c>
      <c r="K490" s="19" t="e">
        <f>+'DATOS GENERALES'!#REF!/'DATOS GENERALES'!#REF!</f>
        <v>#REF!</v>
      </c>
      <c r="L490" s="19" t="e">
        <f>+'DATOS GENERALES'!#REF!/'DATOS GENERALES'!#REF!</f>
        <v>#REF!</v>
      </c>
      <c r="M490" s="19" t="e">
        <f>+'DATOS GENERALES'!#REF!/'DATOS GENERALES'!#REF!</f>
        <v>#REF!</v>
      </c>
      <c r="N490" s="19" t="e">
        <f>+'DATOS GENERALES'!#REF!/'DATOS GENERALES'!#REF!</f>
        <v>#REF!</v>
      </c>
      <c r="O490" s="19" t="e">
        <f>+'DATOS GENERALES'!#REF!/'DATOS GENERALES'!#REF!</f>
        <v>#REF!</v>
      </c>
      <c r="P490" s="19" t="e">
        <f>+'DATOS GENERALES'!#REF!/'DATOS GENERALES'!#REF!</f>
        <v>#REF!</v>
      </c>
      <c r="Q490" s="19" t="e">
        <f>+'DATOS GENERALES'!#REF!/'DATOS GENERALES'!#REF!</f>
        <v>#REF!</v>
      </c>
      <c r="R490" s="19" t="e">
        <f>+'DATOS GENERALES'!#REF!/'DATOS GENERALES'!#REF!</f>
        <v>#REF!</v>
      </c>
      <c r="S490" s="19" t="e">
        <f>+'DATOS GENERALES'!#REF!/'DATOS GENERALES'!#REF!</f>
        <v>#REF!</v>
      </c>
      <c r="T490" s="19" t="e">
        <f>+'DATOS GENERALES'!#REF!/'DATOS GENERALES'!#REF!</f>
        <v>#REF!</v>
      </c>
      <c r="U490" s="19" t="e">
        <f>+'DATOS GENERALES'!#REF!/'DATOS GENERALES'!#REF!</f>
        <v>#REF!</v>
      </c>
    </row>
    <row r="491" spans="1:21">
      <c r="A491" s="12" t="e">
        <f>+'DATOS GENERALES'!#REF!</f>
        <v>#REF!</v>
      </c>
      <c r="B491" s="12" t="e">
        <f>+'DATOS GENERALES'!#REF!</f>
        <v>#REF!</v>
      </c>
      <c r="C491" s="12" t="e">
        <f>+'DATOS GENERALES'!#REF!</f>
        <v>#REF!</v>
      </c>
      <c r="D491" s="12" t="e">
        <f>+'DATOS GENERALES'!#REF!</f>
        <v>#REF!</v>
      </c>
      <c r="E491" s="19" t="e">
        <f>+'DATOS GENERALES'!#REF!/'DATOS GENERALES'!#REF!</f>
        <v>#REF!</v>
      </c>
      <c r="F491" s="19" t="e">
        <f>+'DATOS GENERALES'!#REF!/'DATOS GENERALES'!#REF!</f>
        <v>#REF!</v>
      </c>
      <c r="G491" s="19" t="e">
        <f>+'DATOS GENERALES'!#REF!/'DATOS GENERALES'!#REF!</f>
        <v>#REF!</v>
      </c>
      <c r="H491" s="19" t="e">
        <f>+'DATOS GENERALES'!#REF!/'DATOS GENERALES'!#REF!</f>
        <v>#REF!</v>
      </c>
      <c r="I491" s="19" t="e">
        <f>+'DATOS GENERALES'!#REF!/'DATOS GENERALES'!#REF!</f>
        <v>#REF!</v>
      </c>
      <c r="J491" s="19" t="e">
        <f>+'DATOS GENERALES'!#REF!/'DATOS GENERALES'!#REF!</f>
        <v>#REF!</v>
      </c>
      <c r="K491" s="19" t="e">
        <f>+'DATOS GENERALES'!#REF!/'DATOS GENERALES'!#REF!</f>
        <v>#REF!</v>
      </c>
      <c r="L491" s="19" t="e">
        <f>+'DATOS GENERALES'!#REF!/'DATOS GENERALES'!#REF!</f>
        <v>#REF!</v>
      </c>
      <c r="M491" s="19" t="e">
        <f>+'DATOS GENERALES'!#REF!/'DATOS GENERALES'!#REF!</f>
        <v>#REF!</v>
      </c>
      <c r="N491" s="19" t="e">
        <f>+'DATOS GENERALES'!#REF!/'DATOS GENERALES'!#REF!</f>
        <v>#REF!</v>
      </c>
      <c r="O491" s="19" t="e">
        <f>+'DATOS GENERALES'!#REF!/'DATOS GENERALES'!#REF!</f>
        <v>#REF!</v>
      </c>
      <c r="P491" s="19" t="e">
        <f>+'DATOS GENERALES'!#REF!/'DATOS GENERALES'!#REF!</f>
        <v>#REF!</v>
      </c>
      <c r="Q491" s="19" t="e">
        <f>+'DATOS GENERALES'!#REF!/'DATOS GENERALES'!#REF!</f>
        <v>#REF!</v>
      </c>
      <c r="R491" s="19" t="e">
        <f>+'DATOS GENERALES'!#REF!/'DATOS GENERALES'!#REF!</f>
        <v>#REF!</v>
      </c>
      <c r="S491" s="19" t="e">
        <f>+'DATOS GENERALES'!#REF!/'DATOS GENERALES'!#REF!</f>
        <v>#REF!</v>
      </c>
      <c r="T491" s="19" t="e">
        <f>+'DATOS GENERALES'!#REF!/'DATOS GENERALES'!#REF!</f>
        <v>#REF!</v>
      </c>
      <c r="U491" s="19" t="e">
        <f>+'DATOS GENERALES'!#REF!/'DATOS GENERALES'!#REF!</f>
        <v>#REF!</v>
      </c>
    </row>
    <row r="492" spans="1:21">
      <c r="A492" s="12" t="e">
        <f>+'DATOS GENERALES'!#REF!</f>
        <v>#REF!</v>
      </c>
      <c r="B492" s="12" t="e">
        <f>+'DATOS GENERALES'!#REF!</f>
        <v>#REF!</v>
      </c>
      <c r="C492" s="12" t="e">
        <f>+'DATOS GENERALES'!#REF!</f>
        <v>#REF!</v>
      </c>
      <c r="D492" s="12" t="e">
        <f>+'DATOS GENERALES'!#REF!</f>
        <v>#REF!</v>
      </c>
      <c r="E492" s="19" t="e">
        <f>+'DATOS GENERALES'!#REF!/'DATOS GENERALES'!#REF!</f>
        <v>#REF!</v>
      </c>
      <c r="F492" s="19" t="e">
        <f>+'DATOS GENERALES'!#REF!/'DATOS GENERALES'!#REF!</f>
        <v>#REF!</v>
      </c>
      <c r="G492" s="19" t="e">
        <f>+'DATOS GENERALES'!#REF!/'DATOS GENERALES'!#REF!</f>
        <v>#REF!</v>
      </c>
      <c r="H492" s="19" t="e">
        <f>+'DATOS GENERALES'!#REF!/'DATOS GENERALES'!#REF!</f>
        <v>#REF!</v>
      </c>
      <c r="I492" s="19" t="e">
        <f>+'DATOS GENERALES'!#REF!/'DATOS GENERALES'!#REF!</f>
        <v>#REF!</v>
      </c>
      <c r="J492" s="19" t="e">
        <f>+'DATOS GENERALES'!#REF!/'DATOS GENERALES'!#REF!</f>
        <v>#REF!</v>
      </c>
      <c r="K492" s="19" t="e">
        <f>+'DATOS GENERALES'!#REF!/'DATOS GENERALES'!#REF!</f>
        <v>#REF!</v>
      </c>
      <c r="L492" s="19" t="e">
        <f>+'DATOS GENERALES'!#REF!/'DATOS GENERALES'!#REF!</f>
        <v>#REF!</v>
      </c>
      <c r="M492" s="19" t="e">
        <f>+'DATOS GENERALES'!#REF!/'DATOS GENERALES'!#REF!</f>
        <v>#REF!</v>
      </c>
      <c r="N492" s="19" t="e">
        <f>+'DATOS GENERALES'!#REF!/'DATOS GENERALES'!#REF!</f>
        <v>#REF!</v>
      </c>
      <c r="O492" s="19" t="e">
        <f>+'DATOS GENERALES'!#REF!/'DATOS GENERALES'!#REF!</f>
        <v>#REF!</v>
      </c>
      <c r="P492" s="19" t="e">
        <f>+'DATOS GENERALES'!#REF!/'DATOS GENERALES'!#REF!</f>
        <v>#REF!</v>
      </c>
      <c r="Q492" s="19" t="e">
        <f>+'DATOS GENERALES'!#REF!/'DATOS GENERALES'!#REF!</f>
        <v>#REF!</v>
      </c>
      <c r="R492" s="19" t="e">
        <f>+'DATOS GENERALES'!#REF!/'DATOS GENERALES'!#REF!</f>
        <v>#REF!</v>
      </c>
      <c r="S492" s="19" t="e">
        <f>+'DATOS GENERALES'!#REF!/'DATOS GENERALES'!#REF!</f>
        <v>#REF!</v>
      </c>
      <c r="T492" s="19" t="e">
        <f>+'DATOS GENERALES'!#REF!/'DATOS GENERALES'!#REF!</f>
        <v>#REF!</v>
      </c>
      <c r="U492" s="19" t="e">
        <f>+'DATOS GENERALES'!#REF!/'DATOS GENERALES'!#REF!</f>
        <v>#REF!</v>
      </c>
    </row>
    <row r="493" spans="1:21">
      <c r="A493" s="12" t="e">
        <f>+'DATOS GENERALES'!#REF!</f>
        <v>#REF!</v>
      </c>
      <c r="B493" s="12" t="e">
        <f>+'DATOS GENERALES'!#REF!</f>
        <v>#REF!</v>
      </c>
      <c r="C493" s="12" t="e">
        <f>+'DATOS GENERALES'!#REF!</f>
        <v>#REF!</v>
      </c>
      <c r="D493" s="12" t="e">
        <f>+'DATOS GENERALES'!#REF!</f>
        <v>#REF!</v>
      </c>
      <c r="E493" s="19" t="e">
        <f>+'DATOS GENERALES'!#REF!/'DATOS GENERALES'!#REF!</f>
        <v>#REF!</v>
      </c>
      <c r="F493" s="19" t="e">
        <f>+'DATOS GENERALES'!#REF!/'DATOS GENERALES'!#REF!</f>
        <v>#REF!</v>
      </c>
      <c r="G493" s="19" t="e">
        <f>+'DATOS GENERALES'!#REF!/'DATOS GENERALES'!#REF!</f>
        <v>#REF!</v>
      </c>
      <c r="H493" s="19" t="e">
        <f>+'DATOS GENERALES'!#REF!/'DATOS GENERALES'!#REF!</f>
        <v>#REF!</v>
      </c>
      <c r="I493" s="19" t="e">
        <f>+'DATOS GENERALES'!#REF!/'DATOS GENERALES'!#REF!</f>
        <v>#REF!</v>
      </c>
      <c r="J493" s="19" t="e">
        <f>+'DATOS GENERALES'!#REF!/'DATOS GENERALES'!#REF!</f>
        <v>#REF!</v>
      </c>
      <c r="K493" s="19" t="e">
        <f>+'DATOS GENERALES'!#REF!/'DATOS GENERALES'!#REF!</f>
        <v>#REF!</v>
      </c>
      <c r="L493" s="19" t="e">
        <f>+'DATOS GENERALES'!#REF!/'DATOS GENERALES'!#REF!</f>
        <v>#REF!</v>
      </c>
      <c r="M493" s="19" t="e">
        <f>+'DATOS GENERALES'!#REF!/'DATOS GENERALES'!#REF!</f>
        <v>#REF!</v>
      </c>
      <c r="N493" s="19" t="e">
        <f>+'DATOS GENERALES'!#REF!/'DATOS GENERALES'!#REF!</f>
        <v>#REF!</v>
      </c>
      <c r="O493" s="19" t="e">
        <f>+'DATOS GENERALES'!#REF!/'DATOS GENERALES'!#REF!</f>
        <v>#REF!</v>
      </c>
      <c r="P493" s="19" t="e">
        <f>+'DATOS GENERALES'!#REF!/'DATOS GENERALES'!#REF!</f>
        <v>#REF!</v>
      </c>
      <c r="Q493" s="19" t="e">
        <f>+'DATOS GENERALES'!#REF!/'DATOS GENERALES'!#REF!</f>
        <v>#REF!</v>
      </c>
      <c r="R493" s="19" t="e">
        <f>+'DATOS GENERALES'!#REF!/'DATOS GENERALES'!#REF!</f>
        <v>#REF!</v>
      </c>
      <c r="S493" s="19" t="e">
        <f>+'DATOS GENERALES'!#REF!/'DATOS GENERALES'!#REF!</f>
        <v>#REF!</v>
      </c>
      <c r="T493" s="19" t="e">
        <f>+'DATOS GENERALES'!#REF!/'DATOS GENERALES'!#REF!</f>
        <v>#REF!</v>
      </c>
      <c r="U493" s="19" t="e">
        <f>+'DATOS GENERALES'!#REF!/'DATOS GENERALES'!#REF!</f>
        <v>#REF!</v>
      </c>
    </row>
    <row r="494" spans="1:21">
      <c r="A494" s="12" t="e">
        <f>+'DATOS GENERALES'!#REF!</f>
        <v>#REF!</v>
      </c>
      <c r="B494" s="12" t="e">
        <f>+'DATOS GENERALES'!#REF!</f>
        <v>#REF!</v>
      </c>
      <c r="C494" s="12" t="e">
        <f>+'DATOS GENERALES'!#REF!</f>
        <v>#REF!</v>
      </c>
      <c r="D494" s="12" t="e">
        <f>+'DATOS GENERALES'!#REF!</f>
        <v>#REF!</v>
      </c>
      <c r="E494" s="19" t="e">
        <f>+'DATOS GENERALES'!#REF!/'DATOS GENERALES'!#REF!</f>
        <v>#REF!</v>
      </c>
      <c r="F494" s="19" t="e">
        <f>+'DATOS GENERALES'!#REF!/'DATOS GENERALES'!#REF!</f>
        <v>#REF!</v>
      </c>
      <c r="G494" s="19" t="e">
        <f>+'DATOS GENERALES'!#REF!/'DATOS GENERALES'!#REF!</f>
        <v>#REF!</v>
      </c>
      <c r="H494" s="19" t="e">
        <f>+'DATOS GENERALES'!#REF!/'DATOS GENERALES'!#REF!</f>
        <v>#REF!</v>
      </c>
      <c r="I494" s="19" t="e">
        <f>+'DATOS GENERALES'!#REF!/'DATOS GENERALES'!#REF!</f>
        <v>#REF!</v>
      </c>
      <c r="J494" s="19" t="e">
        <f>+'DATOS GENERALES'!#REF!/'DATOS GENERALES'!#REF!</f>
        <v>#REF!</v>
      </c>
      <c r="K494" s="19" t="e">
        <f>+'DATOS GENERALES'!#REF!/'DATOS GENERALES'!#REF!</f>
        <v>#REF!</v>
      </c>
      <c r="L494" s="19" t="e">
        <f>+'DATOS GENERALES'!#REF!/'DATOS GENERALES'!#REF!</f>
        <v>#REF!</v>
      </c>
      <c r="M494" s="19" t="e">
        <f>+'DATOS GENERALES'!#REF!/'DATOS GENERALES'!#REF!</f>
        <v>#REF!</v>
      </c>
      <c r="N494" s="19" t="e">
        <f>+'DATOS GENERALES'!#REF!/'DATOS GENERALES'!#REF!</f>
        <v>#REF!</v>
      </c>
      <c r="O494" s="19" t="e">
        <f>+'DATOS GENERALES'!#REF!/'DATOS GENERALES'!#REF!</f>
        <v>#REF!</v>
      </c>
      <c r="P494" s="19" t="e">
        <f>+'DATOS GENERALES'!#REF!/'DATOS GENERALES'!#REF!</f>
        <v>#REF!</v>
      </c>
      <c r="Q494" s="19" t="e">
        <f>+'DATOS GENERALES'!#REF!/'DATOS GENERALES'!#REF!</f>
        <v>#REF!</v>
      </c>
      <c r="R494" s="19" t="e">
        <f>+'DATOS GENERALES'!#REF!/'DATOS GENERALES'!#REF!</f>
        <v>#REF!</v>
      </c>
      <c r="S494" s="19" t="e">
        <f>+'DATOS GENERALES'!#REF!/'DATOS GENERALES'!#REF!</f>
        <v>#REF!</v>
      </c>
      <c r="T494" s="19" t="e">
        <f>+'DATOS GENERALES'!#REF!/'DATOS GENERALES'!#REF!</f>
        <v>#REF!</v>
      </c>
      <c r="U494" s="19" t="e">
        <f>+'DATOS GENERALES'!#REF!/'DATOS GENERALES'!#REF!</f>
        <v>#REF!</v>
      </c>
    </row>
    <row r="495" spans="1:21">
      <c r="A495" s="12" t="e">
        <f>+'DATOS GENERALES'!#REF!</f>
        <v>#REF!</v>
      </c>
      <c r="B495" s="12" t="e">
        <f>+'DATOS GENERALES'!#REF!</f>
        <v>#REF!</v>
      </c>
      <c r="C495" s="12" t="e">
        <f>+'DATOS GENERALES'!#REF!</f>
        <v>#REF!</v>
      </c>
      <c r="D495" s="12" t="e">
        <f>+'DATOS GENERALES'!#REF!</f>
        <v>#REF!</v>
      </c>
      <c r="E495" s="19" t="e">
        <f>+'DATOS GENERALES'!#REF!/'DATOS GENERALES'!#REF!</f>
        <v>#REF!</v>
      </c>
      <c r="F495" s="19" t="e">
        <f>+'DATOS GENERALES'!#REF!/'DATOS GENERALES'!#REF!</f>
        <v>#REF!</v>
      </c>
      <c r="G495" s="19" t="e">
        <f>+'DATOS GENERALES'!#REF!/'DATOS GENERALES'!#REF!</f>
        <v>#REF!</v>
      </c>
      <c r="H495" s="19" t="e">
        <f>+'DATOS GENERALES'!#REF!/'DATOS GENERALES'!#REF!</f>
        <v>#REF!</v>
      </c>
      <c r="I495" s="19" t="e">
        <f>+'DATOS GENERALES'!#REF!/'DATOS GENERALES'!#REF!</f>
        <v>#REF!</v>
      </c>
      <c r="J495" s="19" t="e">
        <f>+'DATOS GENERALES'!#REF!/'DATOS GENERALES'!#REF!</f>
        <v>#REF!</v>
      </c>
      <c r="K495" s="19" t="e">
        <f>+'DATOS GENERALES'!#REF!/'DATOS GENERALES'!#REF!</f>
        <v>#REF!</v>
      </c>
      <c r="L495" s="19" t="e">
        <f>+'DATOS GENERALES'!#REF!/'DATOS GENERALES'!#REF!</f>
        <v>#REF!</v>
      </c>
      <c r="M495" s="19" t="e">
        <f>+'DATOS GENERALES'!#REF!/'DATOS GENERALES'!#REF!</f>
        <v>#REF!</v>
      </c>
      <c r="N495" s="19" t="e">
        <f>+'DATOS GENERALES'!#REF!/'DATOS GENERALES'!#REF!</f>
        <v>#REF!</v>
      </c>
      <c r="O495" s="19" t="e">
        <f>+'DATOS GENERALES'!#REF!/'DATOS GENERALES'!#REF!</f>
        <v>#REF!</v>
      </c>
      <c r="P495" s="19" t="e">
        <f>+'DATOS GENERALES'!#REF!/'DATOS GENERALES'!#REF!</f>
        <v>#REF!</v>
      </c>
      <c r="Q495" s="19" t="e">
        <f>+'DATOS GENERALES'!#REF!/'DATOS GENERALES'!#REF!</f>
        <v>#REF!</v>
      </c>
      <c r="R495" s="19" t="e">
        <f>+'DATOS GENERALES'!#REF!/'DATOS GENERALES'!#REF!</f>
        <v>#REF!</v>
      </c>
      <c r="S495" s="19" t="e">
        <f>+'DATOS GENERALES'!#REF!/'DATOS GENERALES'!#REF!</f>
        <v>#REF!</v>
      </c>
      <c r="T495" s="19" t="e">
        <f>+'DATOS GENERALES'!#REF!/'DATOS GENERALES'!#REF!</f>
        <v>#REF!</v>
      </c>
      <c r="U495" s="19" t="e">
        <f>+'DATOS GENERALES'!#REF!/'DATOS GENERALES'!#REF!</f>
        <v>#REF!</v>
      </c>
    </row>
    <row r="496" spans="1:21">
      <c r="A496" s="12" t="e">
        <f>+'DATOS GENERALES'!#REF!</f>
        <v>#REF!</v>
      </c>
      <c r="B496" s="12" t="e">
        <f>+'DATOS GENERALES'!#REF!</f>
        <v>#REF!</v>
      </c>
      <c r="C496" s="12" t="e">
        <f>+'DATOS GENERALES'!#REF!</f>
        <v>#REF!</v>
      </c>
      <c r="D496" s="12" t="e">
        <f>+'DATOS GENERALES'!#REF!</f>
        <v>#REF!</v>
      </c>
      <c r="E496" s="19" t="e">
        <f>+'DATOS GENERALES'!#REF!/'DATOS GENERALES'!#REF!</f>
        <v>#REF!</v>
      </c>
      <c r="F496" s="19" t="e">
        <f>+'DATOS GENERALES'!#REF!/'DATOS GENERALES'!#REF!</f>
        <v>#REF!</v>
      </c>
      <c r="G496" s="19" t="e">
        <f>+'DATOS GENERALES'!#REF!/'DATOS GENERALES'!#REF!</f>
        <v>#REF!</v>
      </c>
      <c r="H496" s="19" t="e">
        <f>+'DATOS GENERALES'!#REF!/'DATOS GENERALES'!#REF!</f>
        <v>#REF!</v>
      </c>
      <c r="I496" s="19" t="e">
        <f>+'DATOS GENERALES'!#REF!/'DATOS GENERALES'!#REF!</f>
        <v>#REF!</v>
      </c>
      <c r="J496" s="19" t="e">
        <f>+'DATOS GENERALES'!#REF!/'DATOS GENERALES'!#REF!</f>
        <v>#REF!</v>
      </c>
      <c r="K496" s="19" t="e">
        <f>+'DATOS GENERALES'!#REF!/'DATOS GENERALES'!#REF!</f>
        <v>#REF!</v>
      </c>
      <c r="L496" s="19" t="e">
        <f>+'DATOS GENERALES'!#REF!/'DATOS GENERALES'!#REF!</f>
        <v>#REF!</v>
      </c>
      <c r="M496" s="19" t="e">
        <f>+'DATOS GENERALES'!#REF!/'DATOS GENERALES'!#REF!</f>
        <v>#REF!</v>
      </c>
      <c r="N496" s="19" t="e">
        <f>+'DATOS GENERALES'!#REF!/'DATOS GENERALES'!#REF!</f>
        <v>#REF!</v>
      </c>
      <c r="O496" s="19" t="e">
        <f>+'DATOS GENERALES'!#REF!/'DATOS GENERALES'!#REF!</f>
        <v>#REF!</v>
      </c>
      <c r="P496" s="19" t="e">
        <f>+'DATOS GENERALES'!#REF!/'DATOS GENERALES'!#REF!</f>
        <v>#REF!</v>
      </c>
      <c r="Q496" s="19" t="e">
        <f>+'DATOS GENERALES'!#REF!/'DATOS GENERALES'!#REF!</f>
        <v>#REF!</v>
      </c>
      <c r="R496" s="19" t="e">
        <f>+'DATOS GENERALES'!#REF!/'DATOS GENERALES'!#REF!</f>
        <v>#REF!</v>
      </c>
      <c r="S496" s="19" t="e">
        <f>+'DATOS GENERALES'!#REF!/'DATOS GENERALES'!#REF!</f>
        <v>#REF!</v>
      </c>
      <c r="T496" s="19" t="e">
        <f>+'DATOS GENERALES'!#REF!/'DATOS GENERALES'!#REF!</f>
        <v>#REF!</v>
      </c>
      <c r="U496" s="19" t="e">
        <f>+'DATOS GENERALES'!#REF!/'DATOS GENERALES'!#REF!</f>
        <v>#REF!</v>
      </c>
    </row>
    <row r="497" spans="1:21">
      <c r="A497" s="12" t="e">
        <f>+'DATOS GENERALES'!#REF!</f>
        <v>#REF!</v>
      </c>
      <c r="B497" s="12" t="e">
        <f>+'DATOS GENERALES'!#REF!</f>
        <v>#REF!</v>
      </c>
      <c r="C497" s="12" t="e">
        <f>+'DATOS GENERALES'!#REF!</f>
        <v>#REF!</v>
      </c>
      <c r="D497" s="12" t="e">
        <f>+'DATOS GENERALES'!#REF!</f>
        <v>#REF!</v>
      </c>
      <c r="E497" s="19" t="e">
        <f>+'DATOS GENERALES'!#REF!/'DATOS GENERALES'!#REF!</f>
        <v>#REF!</v>
      </c>
      <c r="F497" s="19" t="e">
        <f>+'DATOS GENERALES'!#REF!/'DATOS GENERALES'!#REF!</f>
        <v>#REF!</v>
      </c>
      <c r="G497" s="19" t="e">
        <f>+'DATOS GENERALES'!#REF!/'DATOS GENERALES'!#REF!</f>
        <v>#REF!</v>
      </c>
      <c r="H497" s="19" t="e">
        <f>+'DATOS GENERALES'!#REF!/'DATOS GENERALES'!#REF!</f>
        <v>#REF!</v>
      </c>
      <c r="I497" s="19" t="e">
        <f>+'DATOS GENERALES'!#REF!/'DATOS GENERALES'!#REF!</f>
        <v>#REF!</v>
      </c>
      <c r="J497" s="19" t="e">
        <f>+'DATOS GENERALES'!#REF!/'DATOS GENERALES'!#REF!</f>
        <v>#REF!</v>
      </c>
      <c r="K497" s="19" t="e">
        <f>+'DATOS GENERALES'!#REF!/'DATOS GENERALES'!#REF!</f>
        <v>#REF!</v>
      </c>
      <c r="L497" s="19" t="e">
        <f>+'DATOS GENERALES'!#REF!/'DATOS GENERALES'!#REF!</f>
        <v>#REF!</v>
      </c>
      <c r="M497" s="19" t="e">
        <f>+'DATOS GENERALES'!#REF!/'DATOS GENERALES'!#REF!</f>
        <v>#REF!</v>
      </c>
      <c r="N497" s="19" t="e">
        <f>+'DATOS GENERALES'!#REF!/'DATOS GENERALES'!#REF!</f>
        <v>#REF!</v>
      </c>
      <c r="O497" s="19" t="e">
        <f>+'DATOS GENERALES'!#REF!/'DATOS GENERALES'!#REF!</f>
        <v>#REF!</v>
      </c>
      <c r="P497" s="19" t="e">
        <f>+'DATOS GENERALES'!#REF!/'DATOS GENERALES'!#REF!</f>
        <v>#REF!</v>
      </c>
      <c r="Q497" s="19" t="e">
        <f>+'DATOS GENERALES'!#REF!/'DATOS GENERALES'!#REF!</f>
        <v>#REF!</v>
      </c>
      <c r="R497" s="19" t="e">
        <f>+'DATOS GENERALES'!#REF!/'DATOS GENERALES'!#REF!</f>
        <v>#REF!</v>
      </c>
      <c r="S497" s="19" t="e">
        <f>+'DATOS GENERALES'!#REF!/'DATOS GENERALES'!#REF!</f>
        <v>#REF!</v>
      </c>
      <c r="T497" s="19" t="e">
        <f>+'DATOS GENERALES'!#REF!/'DATOS GENERALES'!#REF!</f>
        <v>#REF!</v>
      </c>
      <c r="U497" s="19" t="e">
        <f>+'DATOS GENERALES'!#REF!/'DATOS GENERALES'!#REF!</f>
        <v>#REF!</v>
      </c>
    </row>
    <row r="498" spans="1:21">
      <c r="A498" s="12" t="e">
        <f>+'DATOS GENERALES'!#REF!</f>
        <v>#REF!</v>
      </c>
      <c r="B498" s="12" t="e">
        <f>+'DATOS GENERALES'!#REF!</f>
        <v>#REF!</v>
      </c>
      <c r="C498" s="12" t="e">
        <f>+'DATOS GENERALES'!#REF!</f>
        <v>#REF!</v>
      </c>
      <c r="D498" s="12" t="e">
        <f>+'DATOS GENERALES'!#REF!</f>
        <v>#REF!</v>
      </c>
      <c r="E498" s="19" t="e">
        <f>+'DATOS GENERALES'!#REF!/'DATOS GENERALES'!#REF!</f>
        <v>#REF!</v>
      </c>
      <c r="F498" s="19" t="e">
        <f>+'DATOS GENERALES'!#REF!/'DATOS GENERALES'!#REF!</f>
        <v>#REF!</v>
      </c>
      <c r="G498" s="19" t="e">
        <f>+'DATOS GENERALES'!#REF!/'DATOS GENERALES'!#REF!</f>
        <v>#REF!</v>
      </c>
      <c r="H498" s="19" t="e">
        <f>+'DATOS GENERALES'!#REF!/'DATOS GENERALES'!#REF!</f>
        <v>#REF!</v>
      </c>
      <c r="I498" s="19" t="e">
        <f>+'DATOS GENERALES'!#REF!/'DATOS GENERALES'!#REF!</f>
        <v>#REF!</v>
      </c>
      <c r="J498" s="19" t="e">
        <f>+'DATOS GENERALES'!#REF!/'DATOS GENERALES'!#REF!</f>
        <v>#REF!</v>
      </c>
      <c r="K498" s="19" t="e">
        <f>+'DATOS GENERALES'!#REF!/'DATOS GENERALES'!#REF!</f>
        <v>#REF!</v>
      </c>
      <c r="L498" s="19" t="e">
        <f>+'DATOS GENERALES'!#REF!/'DATOS GENERALES'!#REF!</f>
        <v>#REF!</v>
      </c>
      <c r="M498" s="19" t="e">
        <f>+'DATOS GENERALES'!#REF!/'DATOS GENERALES'!#REF!</f>
        <v>#REF!</v>
      </c>
      <c r="N498" s="19" t="e">
        <f>+'DATOS GENERALES'!#REF!/'DATOS GENERALES'!#REF!</f>
        <v>#REF!</v>
      </c>
      <c r="O498" s="19" t="e">
        <f>+'DATOS GENERALES'!#REF!/'DATOS GENERALES'!#REF!</f>
        <v>#REF!</v>
      </c>
      <c r="P498" s="19" t="e">
        <f>+'DATOS GENERALES'!#REF!/'DATOS GENERALES'!#REF!</f>
        <v>#REF!</v>
      </c>
      <c r="Q498" s="19" t="e">
        <f>+'DATOS GENERALES'!#REF!/'DATOS GENERALES'!#REF!</f>
        <v>#REF!</v>
      </c>
      <c r="R498" s="19" t="e">
        <f>+'DATOS GENERALES'!#REF!/'DATOS GENERALES'!#REF!</f>
        <v>#REF!</v>
      </c>
      <c r="S498" s="19" t="e">
        <f>+'DATOS GENERALES'!#REF!/'DATOS GENERALES'!#REF!</f>
        <v>#REF!</v>
      </c>
      <c r="T498" s="19" t="e">
        <f>+'DATOS GENERALES'!#REF!/'DATOS GENERALES'!#REF!</f>
        <v>#REF!</v>
      </c>
      <c r="U498" s="19" t="e">
        <f>+'DATOS GENERALES'!#REF!/'DATOS GENERALES'!#REF!</f>
        <v>#REF!</v>
      </c>
    </row>
    <row r="499" spans="1:21">
      <c r="A499" s="12" t="e">
        <f>+'DATOS GENERALES'!#REF!</f>
        <v>#REF!</v>
      </c>
      <c r="B499" s="12" t="e">
        <f>+'DATOS GENERALES'!#REF!</f>
        <v>#REF!</v>
      </c>
      <c r="C499" s="12" t="e">
        <f>+'DATOS GENERALES'!#REF!</f>
        <v>#REF!</v>
      </c>
      <c r="D499" s="12" t="e">
        <f>+'DATOS GENERALES'!#REF!</f>
        <v>#REF!</v>
      </c>
      <c r="E499" s="19" t="e">
        <f>+'DATOS GENERALES'!#REF!/'DATOS GENERALES'!#REF!</f>
        <v>#REF!</v>
      </c>
      <c r="F499" s="19" t="e">
        <f>+'DATOS GENERALES'!#REF!/'DATOS GENERALES'!#REF!</f>
        <v>#REF!</v>
      </c>
      <c r="G499" s="19" t="e">
        <f>+'DATOS GENERALES'!#REF!/'DATOS GENERALES'!#REF!</f>
        <v>#REF!</v>
      </c>
      <c r="H499" s="19" t="e">
        <f>+'DATOS GENERALES'!#REF!/'DATOS GENERALES'!#REF!</f>
        <v>#REF!</v>
      </c>
      <c r="I499" s="19" t="e">
        <f>+'DATOS GENERALES'!#REF!/'DATOS GENERALES'!#REF!</f>
        <v>#REF!</v>
      </c>
      <c r="J499" s="19" t="e">
        <f>+'DATOS GENERALES'!#REF!/'DATOS GENERALES'!#REF!</f>
        <v>#REF!</v>
      </c>
      <c r="K499" s="19" t="e">
        <f>+'DATOS GENERALES'!#REF!/'DATOS GENERALES'!#REF!</f>
        <v>#REF!</v>
      </c>
      <c r="L499" s="19" t="e">
        <f>+'DATOS GENERALES'!#REF!/'DATOS GENERALES'!#REF!</f>
        <v>#REF!</v>
      </c>
      <c r="M499" s="19" t="e">
        <f>+'DATOS GENERALES'!#REF!/'DATOS GENERALES'!#REF!</f>
        <v>#REF!</v>
      </c>
      <c r="N499" s="19" t="e">
        <f>+'DATOS GENERALES'!#REF!/'DATOS GENERALES'!#REF!</f>
        <v>#REF!</v>
      </c>
      <c r="O499" s="19" t="e">
        <f>+'DATOS GENERALES'!#REF!/'DATOS GENERALES'!#REF!</f>
        <v>#REF!</v>
      </c>
      <c r="P499" s="19" t="e">
        <f>+'DATOS GENERALES'!#REF!/'DATOS GENERALES'!#REF!</f>
        <v>#REF!</v>
      </c>
      <c r="Q499" s="19" t="e">
        <f>+'DATOS GENERALES'!#REF!/'DATOS GENERALES'!#REF!</f>
        <v>#REF!</v>
      </c>
      <c r="R499" s="19" t="e">
        <f>+'DATOS GENERALES'!#REF!/'DATOS GENERALES'!#REF!</f>
        <v>#REF!</v>
      </c>
      <c r="S499" s="19" t="e">
        <f>+'DATOS GENERALES'!#REF!/'DATOS GENERALES'!#REF!</f>
        <v>#REF!</v>
      </c>
      <c r="T499" s="19" t="e">
        <f>+'DATOS GENERALES'!#REF!/'DATOS GENERALES'!#REF!</f>
        <v>#REF!</v>
      </c>
      <c r="U499" s="19" t="e">
        <f>+'DATOS GENERALES'!#REF!/'DATOS GENERALES'!#REF!</f>
        <v>#REF!</v>
      </c>
    </row>
    <row r="500" spans="1:21">
      <c r="A500" s="12" t="e">
        <f>+'DATOS GENERALES'!#REF!</f>
        <v>#REF!</v>
      </c>
      <c r="B500" s="12" t="e">
        <f>+'DATOS GENERALES'!#REF!</f>
        <v>#REF!</v>
      </c>
      <c r="C500" s="12" t="e">
        <f>+'DATOS GENERALES'!#REF!</f>
        <v>#REF!</v>
      </c>
      <c r="D500" s="12" t="e">
        <f>+'DATOS GENERALES'!#REF!</f>
        <v>#REF!</v>
      </c>
      <c r="E500" s="19" t="e">
        <f>+'DATOS GENERALES'!#REF!/'DATOS GENERALES'!#REF!</f>
        <v>#REF!</v>
      </c>
      <c r="F500" s="19" t="e">
        <f>+'DATOS GENERALES'!#REF!/'DATOS GENERALES'!#REF!</f>
        <v>#REF!</v>
      </c>
      <c r="G500" s="19" t="e">
        <f>+'DATOS GENERALES'!#REF!/'DATOS GENERALES'!#REF!</f>
        <v>#REF!</v>
      </c>
      <c r="H500" s="19" t="e">
        <f>+'DATOS GENERALES'!#REF!/'DATOS GENERALES'!#REF!</f>
        <v>#REF!</v>
      </c>
      <c r="I500" s="19" t="e">
        <f>+'DATOS GENERALES'!#REF!/'DATOS GENERALES'!#REF!</f>
        <v>#REF!</v>
      </c>
      <c r="J500" s="19" t="e">
        <f>+'DATOS GENERALES'!#REF!/'DATOS GENERALES'!#REF!</f>
        <v>#REF!</v>
      </c>
      <c r="K500" s="19" t="e">
        <f>+'DATOS GENERALES'!#REF!/'DATOS GENERALES'!#REF!</f>
        <v>#REF!</v>
      </c>
      <c r="L500" s="19" t="e">
        <f>+'DATOS GENERALES'!#REF!/'DATOS GENERALES'!#REF!</f>
        <v>#REF!</v>
      </c>
      <c r="M500" s="19" t="e">
        <f>+'DATOS GENERALES'!#REF!/'DATOS GENERALES'!#REF!</f>
        <v>#REF!</v>
      </c>
      <c r="N500" s="19" t="e">
        <f>+'DATOS GENERALES'!#REF!/'DATOS GENERALES'!#REF!</f>
        <v>#REF!</v>
      </c>
      <c r="O500" s="19" t="e">
        <f>+'DATOS GENERALES'!#REF!/'DATOS GENERALES'!#REF!</f>
        <v>#REF!</v>
      </c>
      <c r="P500" s="19" t="e">
        <f>+'DATOS GENERALES'!#REF!/'DATOS GENERALES'!#REF!</f>
        <v>#REF!</v>
      </c>
      <c r="Q500" s="19" t="e">
        <f>+'DATOS GENERALES'!#REF!/'DATOS GENERALES'!#REF!</f>
        <v>#REF!</v>
      </c>
      <c r="R500" s="19" t="e">
        <f>+'DATOS GENERALES'!#REF!/'DATOS GENERALES'!#REF!</f>
        <v>#REF!</v>
      </c>
      <c r="S500" s="19" t="e">
        <f>+'DATOS GENERALES'!#REF!/'DATOS GENERALES'!#REF!</f>
        <v>#REF!</v>
      </c>
      <c r="T500" s="19" t="e">
        <f>+'DATOS GENERALES'!#REF!/'DATOS GENERALES'!#REF!</f>
        <v>#REF!</v>
      </c>
      <c r="U500" s="19" t="e">
        <f>+'DATOS GENERALES'!#REF!/'DATOS GENERALES'!#REF!</f>
        <v>#REF!</v>
      </c>
    </row>
    <row r="501" spans="1:21">
      <c r="A501" s="12" t="e">
        <f>+'DATOS GENERALES'!#REF!</f>
        <v>#REF!</v>
      </c>
      <c r="B501" s="12" t="e">
        <f>+'DATOS GENERALES'!#REF!</f>
        <v>#REF!</v>
      </c>
      <c r="C501" s="12" t="e">
        <f>+'DATOS GENERALES'!#REF!</f>
        <v>#REF!</v>
      </c>
      <c r="D501" s="12" t="e">
        <f>+'DATOS GENERALES'!#REF!</f>
        <v>#REF!</v>
      </c>
      <c r="E501" s="19" t="e">
        <f>+'DATOS GENERALES'!#REF!/'DATOS GENERALES'!#REF!</f>
        <v>#REF!</v>
      </c>
      <c r="F501" s="19" t="e">
        <f>+'DATOS GENERALES'!#REF!/'DATOS GENERALES'!#REF!</f>
        <v>#REF!</v>
      </c>
      <c r="G501" s="19" t="e">
        <f>+'DATOS GENERALES'!#REF!/'DATOS GENERALES'!#REF!</f>
        <v>#REF!</v>
      </c>
      <c r="H501" s="19" t="e">
        <f>+'DATOS GENERALES'!#REF!/'DATOS GENERALES'!#REF!</f>
        <v>#REF!</v>
      </c>
      <c r="I501" s="19" t="e">
        <f>+'DATOS GENERALES'!#REF!/'DATOS GENERALES'!#REF!</f>
        <v>#REF!</v>
      </c>
      <c r="J501" s="19" t="e">
        <f>+'DATOS GENERALES'!#REF!/'DATOS GENERALES'!#REF!</f>
        <v>#REF!</v>
      </c>
      <c r="K501" s="19" t="e">
        <f>+'DATOS GENERALES'!#REF!/'DATOS GENERALES'!#REF!</f>
        <v>#REF!</v>
      </c>
      <c r="L501" s="19" t="e">
        <f>+'DATOS GENERALES'!#REF!/'DATOS GENERALES'!#REF!</f>
        <v>#REF!</v>
      </c>
      <c r="M501" s="19" t="e">
        <f>+'DATOS GENERALES'!#REF!/'DATOS GENERALES'!#REF!</f>
        <v>#REF!</v>
      </c>
      <c r="N501" s="19" t="e">
        <f>+'DATOS GENERALES'!#REF!/'DATOS GENERALES'!#REF!</f>
        <v>#REF!</v>
      </c>
      <c r="O501" s="19" t="e">
        <f>+'DATOS GENERALES'!#REF!/'DATOS GENERALES'!#REF!</f>
        <v>#REF!</v>
      </c>
      <c r="P501" s="19" t="e">
        <f>+'DATOS GENERALES'!#REF!/'DATOS GENERALES'!#REF!</f>
        <v>#REF!</v>
      </c>
      <c r="Q501" s="19" t="e">
        <f>+'DATOS GENERALES'!#REF!/'DATOS GENERALES'!#REF!</f>
        <v>#REF!</v>
      </c>
      <c r="R501" s="19" t="e">
        <f>+'DATOS GENERALES'!#REF!/'DATOS GENERALES'!#REF!</f>
        <v>#REF!</v>
      </c>
      <c r="S501" s="19" t="e">
        <f>+'DATOS GENERALES'!#REF!/'DATOS GENERALES'!#REF!</f>
        <v>#REF!</v>
      </c>
      <c r="T501" s="19" t="e">
        <f>+'DATOS GENERALES'!#REF!/'DATOS GENERALES'!#REF!</f>
        <v>#REF!</v>
      </c>
      <c r="U501" s="19" t="e">
        <f>+'DATOS GENERALES'!#REF!/'DATOS GENERALES'!#REF!</f>
        <v>#REF!</v>
      </c>
    </row>
    <row r="502" spans="1:21">
      <c r="A502" s="12" t="e">
        <f>+'DATOS GENERALES'!#REF!</f>
        <v>#REF!</v>
      </c>
      <c r="B502" s="12" t="e">
        <f>+'DATOS GENERALES'!#REF!</f>
        <v>#REF!</v>
      </c>
      <c r="C502" s="12" t="e">
        <f>+'DATOS GENERALES'!#REF!</f>
        <v>#REF!</v>
      </c>
      <c r="D502" s="12" t="e">
        <f>+'DATOS GENERALES'!#REF!</f>
        <v>#REF!</v>
      </c>
      <c r="E502" s="19" t="e">
        <f>+'DATOS GENERALES'!#REF!/'DATOS GENERALES'!#REF!</f>
        <v>#REF!</v>
      </c>
      <c r="F502" s="19" t="e">
        <f>+'DATOS GENERALES'!#REF!/'DATOS GENERALES'!#REF!</f>
        <v>#REF!</v>
      </c>
      <c r="G502" s="19" t="e">
        <f>+'DATOS GENERALES'!#REF!/'DATOS GENERALES'!#REF!</f>
        <v>#REF!</v>
      </c>
      <c r="H502" s="19" t="e">
        <f>+'DATOS GENERALES'!#REF!/'DATOS GENERALES'!#REF!</f>
        <v>#REF!</v>
      </c>
      <c r="I502" s="19" t="e">
        <f>+'DATOS GENERALES'!#REF!/'DATOS GENERALES'!#REF!</f>
        <v>#REF!</v>
      </c>
      <c r="J502" s="19" t="e">
        <f>+'DATOS GENERALES'!#REF!/'DATOS GENERALES'!#REF!</f>
        <v>#REF!</v>
      </c>
      <c r="K502" s="19" t="e">
        <f>+'DATOS GENERALES'!#REF!/'DATOS GENERALES'!#REF!</f>
        <v>#REF!</v>
      </c>
      <c r="L502" s="19" t="e">
        <f>+'DATOS GENERALES'!#REF!/'DATOS GENERALES'!#REF!</f>
        <v>#REF!</v>
      </c>
      <c r="M502" s="19" t="e">
        <f>+'DATOS GENERALES'!#REF!/'DATOS GENERALES'!#REF!</f>
        <v>#REF!</v>
      </c>
      <c r="N502" s="19" t="e">
        <f>+'DATOS GENERALES'!#REF!/'DATOS GENERALES'!#REF!</f>
        <v>#REF!</v>
      </c>
      <c r="O502" s="19" t="e">
        <f>+'DATOS GENERALES'!#REF!/'DATOS GENERALES'!#REF!</f>
        <v>#REF!</v>
      </c>
      <c r="P502" s="19" t="e">
        <f>+'DATOS GENERALES'!#REF!/'DATOS GENERALES'!#REF!</f>
        <v>#REF!</v>
      </c>
      <c r="Q502" s="19" t="e">
        <f>+'DATOS GENERALES'!#REF!/'DATOS GENERALES'!#REF!</f>
        <v>#REF!</v>
      </c>
      <c r="R502" s="19" t="e">
        <f>+'DATOS GENERALES'!#REF!/'DATOS GENERALES'!#REF!</f>
        <v>#REF!</v>
      </c>
      <c r="S502" s="19" t="e">
        <f>+'DATOS GENERALES'!#REF!/'DATOS GENERALES'!#REF!</f>
        <v>#REF!</v>
      </c>
      <c r="T502" s="19" t="e">
        <f>+'DATOS GENERALES'!#REF!/'DATOS GENERALES'!#REF!</f>
        <v>#REF!</v>
      </c>
      <c r="U502" s="19" t="e">
        <f>+'DATOS GENERALES'!#REF!/'DATOS GENERALES'!#REF!</f>
        <v>#REF!</v>
      </c>
    </row>
    <row r="503" spans="1:21">
      <c r="A503" s="12" t="e">
        <f>+'DATOS GENERALES'!#REF!</f>
        <v>#REF!</v>
      </c>
      <c r="B503" s="12" t="e">
        <f>+'DATOS GENERALES'!#REF!</f>
        <v>#REF!</v>
      </c>
      <c r="C503" s="12" t="e">
        <f>+'DATOS GENERALES'!#REF!</f>
        <v>#REF!</v>
      </c>
      <c r="D503" s="12" t="e">
        <f>+'DATOS GENERALES'!#REF!</f>
        <v>#REF!</v>
      </c>
      <c r="E503" s="19" t="e">
        <f>+'DATOS GENERALES'!#REF!/'DATOS GENERALES'!#REF!</f>
        <v>#REF!</v>
      </c>
      <c r="F503" s="19" t="e">
        <f>+'DATOS GENERALES'!#REF!/'DATOS GENERALES'!#REF!</f>
        <v>#REF!</v>
      </c>
      <c r="G503" s="19" t="e">
        <f>+'DATOS GENERALES'!#REF!/'DATOS GENERALES'!#REF!</f>
        <v>#REF!</v>
      </c>
      <c r="H503" s="19" t="e">
        <f>+'DATOS GENERALES'!#REF!/'DATOS GENERALES'!#REF!</f>
        <v>#REF!</v>
      </c>
      <c r="I503" s="19" t="e">
        <f>+'DATOS GENERALES'!#REF!/'DATOS GENERALES'!#REF!</f>
        <v>#REF!</v>
      </c>
      <c r="J503" s="19" t="e">
        <f>+'DATOS GENERALES'!#REF!/'DATOS GENERALES'!#REF!</f>
        <v>#REF!</v>
      </c>
      <c r="K503" s="19" t="e">
        <f>+'DATOS GENERALES'!#REF!/'DATOS GENERALES'!#REF!</f>
        <v>#REF!</v>
      </c>
      <c r="L503" s="19" t="e">
        <f>+'DATOS GENERALES'!#REF!/'DATOS GENERALES'!#REF!</f>
        <v>#REF!</v>
      </c>
      <c r="M503" s="19" t="e">
        <f>+'DATOS GENERALES'!#REF!/'DATOS GENERALES'!#REF!</f>
        <v>#REF!</v>
      </c>
      <c r="N503" s="19" t="e">
        <f>+'DATOS GENERALES'!#REF!/'DATOS GENERALES'!#REF!</f>
        <v>#REF!</v>
      </c>
      <c r="O503" s="19" t="e">
        <f>+'DATOS GENERALES'!#REF!/'DATOS GENERALES'!#REF!</f>
        <v>#REF!</v>
      </c>
      <c r="P503" s="19" t="e">
        <f>+'DATOS GENERALES'!#REF!/'DATOS GENERALES'!#REF!</f>
        <v>#REF!</v>
      </c>
      <c r="Q503" s="19" t="e">
        <f>+'DATOS GENERALES'!#REF!/'DATOS GENERALES'!#REF!</f>
        <v>#REF!</v>
      </c>
      <c r="R503" s="19" t="e">
        <f>+'DATOS GENERALES'!#REF!/'DATOS GENERALES'!#REF!</f>
        <v>#REF!</v>
      </c>
      <c r="S503" s="19" t="e">
        <f>+'DATOS GENERALES'!#REF!/'DATOS GENERALES'!#REF!</f>
        <v>#REF!</v>
      </c>
      <c r="T503" s="19" t="e">
        <f>+'DATOS GENERALES'!#REF!/'DATOS GENERALES'!#REF!</f>
        <v>#REF!</v>
      </c>
      <c r="U503" s="19" t="e">
        <f>+'DATOS GENERALES'!#REF!/'DATOS GENERALES'!#REF!</f>
        <v>#REF!</v>
      </c>
    </row>
    <row r="504" spans="1:21">
      <c r="A504" s="12" t="e">
        <f>+'DATOS GENERALES'!#REF!</f>
        <v>#REF!</v>
      </c>
      <c r="B504" s="12" t="e">
        <f>+'DATOS GENERALES'!#REF!</f>
        <v>#REF!</v>
      </c>
      <c r="C504" s="12" t="e">
        <f>+'DATOS GENERALES'!#REF!</f>
        <v>#REF!</v>
      </c>
      <c r="D504" s="12" t="e">
        <f>+'DATOS GENERALES'!#REF!</f>
        <v>#REF!</v>
      </c>
      <c r="E504" s="19" t="e">
        <f>+'DATOS GENERALES'!#REF!/'DATOS GENERALES'!#REF!</f>
        <v>#REF!</v>
      </c>
      <c r="F504" s="19" t="e">
        <f>+'DATOS GENERALES'!#REF!/'DATOS GENERALES'!#REF!</f>
        <v>#REF!</v>
      </c>
      <c r="G504" s="19" t="e">
        <f>+'DATOS GENERALES'!#REF!/'DATOS GENERALES'!#REF!</f>
        <v>#REF!</v>
      </c>
      <c r="H504" s="19" t="e">
        <f>+'DATOS GENERALES'!#REF!/'DATOS GENERALES'!#REF!</f>
        <v>#REF!</v>
      </c>
      <c r="I504" s="19" t="e">
        <f>+'DATOS GENERALES'!#REF!/'DATOS GENERALES'!#REF!</f>
        <v>#REF!</v>
      </c>
      <c r="J504" s="19" t="e">
        <f>+'DATOS GENERALES'!#REF!/'DATOS GENERALES'!#REF!</f>
        <v>#REF!</v>
      </c>
      <c r="K504" s="19" t="e">
        <f>+'DATOS GENERALES'!#REF!/'DATOS GENERALES'!#REF!</f>
        <v>#REF!</v>
      </c>
      <c r="L504" s="19" t="e">
        <f>+'DATOS GENERALES'!#REF!/'DATOS GENERALES'!#REF!</f>
        <v>#REF!</v>
      </c>
      <c r="M504" s="19" t="e">
        <f>+'DATOS GENERALES'!#REF!/'DATOS GENERALES'!#REF!</f>
        <v>#REF!</v>
      </c>
      <c r="N504" s="19" t="e">
        <f>+'DATOS GENERALES'!#REF!/'DATOS GENERALES'!#REF!</f>
        <v>#REF!</v>
      </c>
      <c r="O504" s="19" t="e">
        <f>+'DATOS GENERALES'!#REF!/'DATOS GENERALES'!#REF!</f>
        <v>#REF!</v>
      </c>
      <c r="P504" s="19" t="e">
        <f>+'DATOS GENERALES'!#REF!/'DATOS GENERALES'!#REF!</f>
        <v>#REF!</v>
      </c>
      <c r="Q504" s="19" t="e">
        <f>+'DATOS GENERALES'!#REF!/'DATOS GENERALES'!#REF!</f>
        <v>#REF!</v>
      </c>
      <c r="R504" s="19" t="e">
        <f>+'DATOS GENERALES'!#REF!/'DATOS GENERALES'!#REF!</f>
        <v>#REF!</v>
      </c>
      <c r="S504" s="19" t="e">
        <f>+'DATOS GENERALES'!#REF!/'DATOS GENERALES'!#REF!</f>
        <v>#REF!</v>
      </c>
      <c r="T504" s="19" t="e">
        <f>+'DATOS GENERALES'!#REF!/'DATOS GENERALES'!#REF!</f>
        <v>#REF!</v>
      </c>
      <c r="U504" s="19" t="e">
        <f>+'DATOS GENERALES'!#REF!/'DATOS GENERALES'!#REF!</f>
        <v>#REF!</v>
      </c>
    </row>
    <row r="505" spans="1:21">
      <c r="A505" s="12" t="e">
        <f>+'DATOS GENERALES'!#REF!</f>
        <v>#REF!</v>
      </c>
      <c r="B505" s="12" t="e">
        <f>+'DATOS GENERALES'!#REF!</f>
        <v>#REF!</v>
      </c>
      <c r="C505" s="12" t="e">
        <f>+'DATOS GENERALES'!#REF!</f>
        <v>#REF!</v>
      </c>
      <c r="D505" s="12" t="e">
        <f>+'DATOS GENERALES'!#REF!</f>
        <v>#REF!</v>
      </c>
      <c r="E505" s="19" t="e">
        <f>+'DATOS GENERALES'!#REF!/'DATOS GENERALES'!#REF!</f>
        <v>#REF!</v>
      </c>
      <c r="F505" s="19" t="e">
        <f>+'DATOS GENERALES'!#REF!/'DATOS GENERALES'!#REF!</f>
        <v>#REF!</v>
      </c>
      <c r="G505" s="19" t="e">
        <f>+'DATOS GENERALES'!#REF!/'DATOS GENERALES'!#REF!</f>
        <v>#REF!</v>
      </c>
      <c r="H505" s="19" t="e">
        <f>+'DATOS GENERALES'!#REF!/'DATOS GENERALES'!#REF!</f>
        <v>#REF!</v>
      </c>
      <c r="I505" s="19" t="e">
        <f>+'DATOS GENERALES'!#REF!/'DATOS GENERALES'!#REF!</f>
        <v>#REF!</v>
      </c>
      <c r="J505" s="19" t="e">
        <f>+'DATOS GENERALES'!#REF!/'DATOS GENERALES'!#REF!</f>
        <v>#REF!</v>
      </c>
      <c r="K505" s="19" t="e">
        <f>+'DATOS GENERALES'!#REF!/'DATOS GENERALES'!#REF!</f>
        <v>#REF!</v>
      </c>
      <c r="L505" s="19" t="e">
        <f>+'DATOS GENERALES'!#REF!/'DATOS GENERALES'!#REF!</f>
        <v>#REF!</v>
      </c>
      <c r="M505" s="19" t="e">
        <f>+'DATOS GENERALES'!#REF!/'DATOS GENERALES'!#REF!</f>
        <v>#REF!</v>
      </c>
      <c r="N505" s="19" t="e">
        <f>+'DATOS GENERALES'!#REF!/'DATOS GENERALES'!#REF!</f>
        <v>#REF!</v>
      </c>
      <c r="O505" s="19" t="e">
        <f>+'DATOS GENERALES'!#REF!/'DATOS GENERALES'!#REF!</f>
        <v>#REF!</v>
      </c>
      <c r="P505" s="19" t="e">
        <f>+'DATOS GENERALES'!#REF!/'DATOS GENERALES'!#REF!</f>
        <v>#REF!</v>
      </c>
      <c r="Q505" s="19" t="e">
        <f>+'DATOS GENERALES'!#REF!/'DATOS GENERALES'!#REF!</f>
        <v>#REF!</v>
      </c>
      <c r="R505" s="19" t="e">
        <f>+'DATOS GENERALES'!#REF!/'DATOS GENERALES'!#REF!</f>
        <v>#REF!</v>
      </c>
      <c r="S505" s="19" t="e">
        <f>+'DATOS GENERALES'!#REF!/'DATOS GENERALES'!#REF!</f>
        <v>#REF!</v>
      </c>
      <c r="T505" s="19" t="e">
        <f>+'DATOS GENERALES'!#REF!/'DATOS GENERALES'!#REF!</f>
        <v>#REF!</v>
      </c>
      <c r="U505" s="19" t="e">
        <f>+'DATOS GENERALES'!#REF!/'DATOS GENERALES'!#REF!</f>
        <v>#REF!</v>
      </c>
    </row>
    <row r="506" spans="1:21">
      <c r="A506" s="12" t="e">
        <f>+'DATOS GENERALES'!#REF!</f>
        <v>#REF!</v>
      </c>
      <c r="B506" s="12" t="e">
        <f>+'DATOS GENERALES'!#REF!</f>
        <v>#REF!</v>
      </c>
      <c r="C506" s="12" t="e">
        <f>+'DATOS GENERALES'!#REF!</f>
        <v>#REF!</v>
      </c>
      <c r="D506" s="12" t="e">
        <f>+'DATOS GENERALES'!#REF!</f>
        <v>#REF!</v>
      </c>
      <c r="E506" s="19" t="e">
        <f>+'DATOS GENERALES'!#REF!/'DATOS GENERALES'!#REF!</f>
        <v>#REF!</v>
      </c>
      <c r="F506" s="19" t="e">
        <f>+'DATOS GENERALES'!#REF!/'DATOS GENERALES'!#REF!</f>
        <v>#REF!</v>
      </c>
      <c r="G506" s="19" t="e">
        <f>+'DATOS GENERALES'!#REF!/'DATOS GENERALES'!#REF!</f>
        <v>#REF!</v>
      </c>
      <c r="H506" s="19" t="e">
        <f>+'DATOS GENERALES'!#REF!/'DATOS GENERALES'!#REF!</f>
        <v>#REF!</v>
      </c>
      <c r="I506" s="19" t="e">
        <f>+'DATOS GENERALES'!#REF!/'DATOS GENERALES'!#REF!</f>
        <v>#REF!</v>
      </c>
      <c r="J506" s="19" t="e">
        <f>+'DATOS GENERALES'!#REF!/'DATOS GENERALES'!#REF!</f>
        <v>#REF!</v>
      </c>
      <c r="K506" s="19" t="e">
        <f>+'DATOS GENERALES'!#REF!/'DATOS GENERALES'!#REF!</f>
        <v>#REF!</v>
      </c>
      <c r="L506" s="19" t="e">
        <f>+'DATOS GENERALES'!#REF!/'DATOS GENERALES'!#REF!</f>
        <v>#REF!</v>
      </c>
      <c r="M506" s="19" t="e">
        <f>+'DATOS GENERALES'!#REF!/'DATOS GENERALES'!#REF!</f>
        <v>#REF!</v>
      </c>
      <c r="N506" s="19" t="e">
        <f>+'DATOS GENERALES'!#REF!/'DATOS GENERALES'!#REF!</f>
        <v>#REF!</v>
      </c>
      <c r="O506" s="19" t="e">
        <f>+'DATOS GENERALES'!#REF!/'DATOS GENERALES'!#REF!</f>
        <v>#REF!</v>
      </c>
      <c r="P506" s="19" t="e">
        <f>+'DATOS GENERALES'!#REF!/'DATOS GENERALES'!#REF!</f>
        <v>#REF!</v>
      </c>
      <c r="Q506" s="19" t="e">
        <f>+'DATOS GENERALES'!#REF!/'DATOS GENERALES'!#REF!</f>
        <v>#REF!</v>
      </c>
      <c r="R506" s="19" t="e">
        <f>+'DATOS GENERALES'!#REF!/'DATOS GENERALES'!#REF!</f>
        <v>#REF!</v>
      </c>
      <c r="S506" s="19" t="e">
        <f>+'DATOS GENERALES'!#REF!/'DATOS GENERALES'!#REF!</f>
        <v>#REF!</v>
      </c>
      <c r="T506" s="19" t="e">
        <f>+'DATOS GENERALES'!#REF!/'DATOS GENERALES'!#REF!</f>
        <v>#REF!</v>
      </c>
      <c r="U506" s="19" t="e">
        <f>+'DATOS GENERALES'!#REF!/'DATOS GENERALES'!#REF!</f>
        <v>#REF!</v>
      </c>
    </row>
    <row r="507" spans="1:21">
      <c r="A507" s="12" t="e">
        <f>+'DATOS GENERALES'!#REF!</f>
        <v>#REF!</v>
      </c>
      <c r="B507" s="12" t="e">
        <f>+'DATOS GENERALES'!#REF!</f>
        <v>#REF!</v>
      </c>
      <c r="C507" s="12" t="e">
        <f>+'DATOS GENERALES'!#REF!</f>
        <v>#REF!</v>
      </c>
      <c r="D507" s="12" t="e">
        <f>+'DATOS GENERALES'!#REF!</f>
        <v>#REF!</v>
      </c>
      <c r="E507" s="19" t="e">
        <f>+'DATOS GENERALES'!#REF!/'DATOS GENERALES'!#REF!</f>
        <v>#REF!</v>
      </c>
      <c r="F507" s="19" t="e">
        <f>+'DATOS GENERALES'!#REF!/'DATOS GENERALES'!#REF!</f>
        <v>#REF!</v>
      </c>
      <c r="G507" s="19" t="e">
        <f>+'DATOS GENERALES'!#REF!/'DATOS GENERALES'!#REF!</f>
        <v>#REF!</v>
      </c>
      <c r="H507" s="19" t="e">
        <f>+'DATOS GENERALES'!#REF!/'DATOS GENERALES'!#REF!</f>
        <v>#REF!</v>
      </c>
      <c r="I507" s="19" t="e">
        <f>+'DATOS GENERALES'!#REF!/'DATOS GENERALES'!#REF!</f>
        <v>#REF!</v>
      </c>
      <c r="J507" s="19" t="e">
        <f>+'DATOS GENERALES'!#REF!/'DATOS GENERALES'!#REF!</f>
        <v>#REF!</v>
      </c>
      <c r="K507" s="19" t="e">
        <f>+'DATOS GENERALES'!#REF!/'DATOS GENERALES'!#REF!</f>
        <v>#REF!</v>
      </c>
      <c r="L507" s="19" t="e">
        <f>+'DATOS GENERALES'!#REF!/'DATOS GENERALES'!#REF!</f>
        <v>#REF!</v>
      </c>
      <c r="M507" s="19" t="e">
        <f>+'DATOS GENERALES'!#REF!/'DATOS GENERALES'!#REF!</f>
        <v>#REF!</v>
      </c>
      <c r="N507" s="19" t="e">
        <f>+'DATOS GENERALES'!#REF!/'DATOS GENERALES'!#REF!</f>
        <v>#REF!</v>
      </c>
      <c r="O507" s="19" t="e">
        <f>+'DATOS GENERALES'!#REF!/'DATOS GENERALES'!#REF!</f>
        <v>#REF!</v>
      </c>
      <c r="P507" s="19" t="e">
        <f>+'DATOS GENERALES'!#REF!/'DATOS GENERALES'!#REF!</f>
        <v>#REF!</v>
      </c>
      <c r="Q507" s="19" t="e">
        <f>+'DATOS GENERALES'!#REF!/'DATOS GENERALES'!#REF!</f>
        <v>#REF!</v>
      </c>
      <c r="R507" s="19" t="e">
        <f>+'DATOS GENERALES'!#REF!/'DATOS GENERALES'!#REF!</f>
        <v>#REF!</v>
      </c>
      <c r="S507" s="19" t="e">
        <f>+'DATOS GENERALES'!#REF!/'DATOS GENERALES'!#REF!</f>
        <v>#REF!</v>
      </c>
      <c r="T507" s="19" t="e">
        <f>+'DATOS GENERALES'!#REF!/'DATOS GENERALES'!#REF!</f>
        <v>#REF!</v>
      </c>
      <c r="U507" s="19" t="e">
        <f>+'DATOS GENERALES'!#REF!/'DATOS GENERALES'!#REF!</f>
        <v>#REF!</v>
      </c>
    </row>
    <row r="508" spans="1:21">
      <c r="A508" s="12" t="e">
        <f>+'DATOS GENERALES'!#REF!</f>
        <v>#REF!</v>
      </c>
      <c r="B508" s="12" t="e">
        <f>+'DATOS GENERALES'!#REF!</f>
        <v>#REF!</v>
      </c>
      <c r="C508" s="12" t="e">
        <f>+'DATOS GENERALES'!#REF!</f>
        <v>#REF!</v>
      </c>
      <c r="D508" s="12" t="e">
        <f>+'DATOS GENERALES'!#REF!</f>
        <v>#REF!</v>
      </c>
      <c r="E508" s="19" t="e">
        <f>+'DATOS GENERALES'!#REF!/'DATOS GENERALES'!#REF!</f>
        <v>#REF!</v>
      </c>
      <c r="F508" s="19" t="e">
        <f>+'DATOS GENERALES'!#REF!/'DATOS GENERALES'!#REF!</f>
        <v>#REF!</v>
      </c>
      <c r="G508" s="19" t="e">
        <f>+'DATOS GENERALES'!#REF!/'DATOS GENERALES'!#REF!</f>
        <v>#REF!</v>
      </c>
      <c r="H508" s="19" t="e">
        <f>+'DATOS GENERALES'!#REF!/'DATOS GENERALES'!#REF!</f>
        <v>#REF!</v>
      </c>
      <c r="I508" s="19" t="e">
        <f>+'DATOS GENERALES'!#REF!/'DATOS GENERALES'!#REF!</f>
        <v>#REF!</v>
      </c>
      <c r="J508" s="19" t="e">
        <f>+'DATOS GENERALES'!#REF!/'DATOS GENERALES'!#REF!</f>
        <v>#REF!</v>
      </c>
      <c r="K508" s="19" t="e">
        <f>+'DATOS GENERALES'!#REF!/'DATOS GENERALES'!#REF!</f>
        <v>#REF!</v>
      </c>
      <c r="L508" s="19" t="e">
        <f>+'DATOS GENERALES'!#REF!/'DATOS GENERALES'!#REF!</f>
        <v>#REF!</v>
      </c>
      <c r="M508" s="19" t="e">
        <f>+'DATOS GENERALES'!#REF!/'DATOS GENERALES'!#REF!</f>
        <v>#REF!</v>
      </c>
      <c r="N508" s="19" t="e">
        <f>+'DATOS GENERALES'!#REF!/'DATOS GENERALES'!#REF!</f>
        <v>#REF!</v>
      </c>
      <c r="O508" s="19" t="e">
        <f>+'DATOS GENERALES'!#REF!/'DATOS GENERALES'!#REF!</f>
        <v>#REF!</v>
      </c>
      <c r="P508" s="19" t="e">
        <f>+'DATOS GENERALES'!#REF!/'DATOS GENERALES'!#REF!</f>
        <v>#REF!</v>
      </c>
      <c r="Q508" s="19" t="e">
        <f>+'DATOS GENERALES'!#REF!/'DATOS GENERALES'!#REF!</f>
        <v>#REF!</v>
      </c>
      <c r="R508" s="19" t="e">
        <f>+'DATOS GENERALES'!#REF!/'DATOS GENERALES'!#REF!</f>
        <v>#REF!</v>
      </c>
      <c r="S508" s="19" t="e">
        <f>+'DATOS GENERALES'!#REF!/'DATOS GENERALES'!#REF!</f>
        <v>#REF!</v>
      </c>
      <c r="T508" s="19" t="e">
        <f>+'DATOS GENERALES'!#REF!/'DATOS GENERALES'!#REF!</f>
        <v>#REF!</v>
      </c>
      <c r="U508" s="19" t="e">
        <f>+'DATOS GENERALES'!#REF!/'DATOS GENERALES'!#REF!</f>
        <v>#REF!</v>
      </c>
    </row>
    <row r="509" spans="1:21">
      <c r="A509" s="12" t="e">
        <f>+'DATOS GENERALES'!#REF!</f>
        <v>#REF!</v>
      </c>
      <c r="B509" s="12" t="e">
        <f>+'DATOS GENERALES'!#REF!</f>
        <v>#REF!</v>
      </c>
      <c r="C509" s="12" t="e">
        <f>+'DATOS GENERALES'!#REF!</f>
        <v>#REF!</v>
      </c>
      <c r="D509" s="12" t="e">
        <f>+'DATOS GENERALES'!#REF!</f>
        <v>#REF!</v>
      </c>
      <c r="E509" s="19" t="e">
        <f>+'DATOS GENERALES'!#REF!/'DATOS GENERALES'!#REF!</f>
        <v>#REF!</v>
      </c>
      <c r="F509" s="19" t="e">
        <f>+'DATOS GENERALES'!#REF!/'DATOS GENERALES'!#REF!</f>
        <v>#REF!</v>
      </c>
      <c r="G509" s="19" t="e">
        <f>+'DATOS GENERALES'!#REF!/'DATOS GENERALES'!#REF!</f>
        <v>#REF!</v>
      </c>
      <c r="H509" s="19" t="e">
        <f>+'DATOS GENERALES'!#REF!/'DATOS GENERALES'!#REF!</f>
        <v>#REF!</v>
      </c>
      <c r="I509" s="19" t="e">
        <f>+'DATOS GENERALES'!#REF!/'DATOS GENERALES'!#REF!</f>
        <v>#REF!</v>
      </c>
      <c r="J509" s="19" t="e">
        <f>+'DATOS GENERALES'!#REF!/'DATOS GENERALES'!#REF!</f>
        <v>#REF!</v>
      </c>
      <c r="K509" s="19" t="e">
        <f>+'DATOS GENERALES'!#REF!/'DATOS GENERALES'!#REF!</f>
        <v>#REF!</v>
      </c>
      <c r="L509" s="19" t="e">
        <f>+'DATOS GENERALES'!#REF!/'DATOS GENERALES'!#REF!</f>
        <v>#REF!</v>
      </c>
      <c r="M509" s="19" t="e">
        <f>+'DATOS GENERALES'!#REF!/'DATOS GENERALES'!#REF!</f>
        <v>#REF!</v>
      </c>
      <c r="N509" s="19" t="e">
        <f>+'DATOS GENERALES'!#REF!/'DATOS GENERALES'!#REF!</f>
        <v>#REF!</v>
      </c>
      <c r="O509" s="19" t="e">
        <f>+'DATOS GENERALES'!#REF!/'DATOS GENERALES'!#REF!</f>
        <v>#REF!</v>
      </c>
      <c r="P509" s="19" t="e">
        <f>+'DATOS GENERALES'!#REF!/'DATOS GENERALES'!#REF!</f>
        <v>#REF!</v>
      </c>
      <c r="Q509" s="19" t="e">
        <f>+'DATOS GENERALES'!#REF!/'DATOS GENERALES'!#REF!</f>
        <v>#REF!</v>
      </c>
      <c r="R509" s="19" t="e">
        <f>+'DATOS GENERALES'!#REF!/'DATOS GENERALES'!#REF!</f>
        <v>#REF!</v>
      </c>
      <c r="S509" s="19" t="e">
        <f>+'DATOS GENERALES'!#REF!/'DATOS GENERALES'!#REF!</f>
        <v>#REF!</v>
      </c>
      <c r="T509" s="19" t="e">
        <f>+'DATOS GENERALES'!#REF!/'DATOS GENERALES'!#REF!</f>
        <v>#REF!</v>
      </c>
      <c r="U509" s="19" t="e">
        <f>+'DATOS GENERALES'!#REF!/'DATOS GENERALES'!#REF!</f>
        <v>#REF!</v>
      </c>
    </row>
    <row r="510" spans="1:21">
      <c r="A510" s="12" t="e">
        <f>+'DATOS GENERALES'!#REF!</f>
        <v>#REF!</v>
      </c>
      <c r="B510" s="12" t="e">
        <f>+'DATOS GENERALES'!#REF!</f>
        <v>#REF!</v>
      </c>
      <c r="C510" s="12" t="e">
        <f>+'DATOS GENERALES'!#REF!</f>
        <v>#REF!</v>
      </c>
      <c r="D510" s="12" t="e">
        <f>+'DATOS GENERALES'!#REF!</f>
        <v>#REF!</v>
      </c>
      <c r="E510" s="19" t="e">
        <f>+'DATOS GENERALES'!#REF!/'DATOS GENERALES'!#REF!</f>
        <v>#REF!</v>
      </c>
      <c r="F510" s="19" t="e">
        <f>+'DATOS GENERALES'!#REF!/'DATOS GENERALES'!#REF!</f>
        <v>#REF!</v>
      </c>
      <c r="G510" s="19" t="e">
        <f>+'DATOS GENERALES'!#REF!/'DATOS GENERALES'!#REF!</f>
        <v>#REF!</v>
      </c>
      <c r="H510" s="19" t="e">
        <f>+'DATOS GENERALES'!#REF!/'DATOS GENERALES'!#REF!</f>
        <v>#REF!</v>
      </c>
      <c r="I510" s="19" t="e">
        <f>+'DATOS GENERALES'!#REF!/'DATOS GENERALES'!#REF!</f>
        <v>#REF!</v>
      </c>
      <c r="J510" s="19" t="e">
        <f>+'DATOS GENERALES'!#REF!/'DATOS GENERALES'!#REF!</f>
        <v>#REF!</v>
      </c>
      <c r="K510" s="19" t="e">
        <f>+'DATOS GENERALES'!#REF!/'DATOS GENERALES'!#REF!</f>
        <v>#REF!</v>
      </c>
      <c r="L510" s="19" t="e">
        <f>+'DATOS GENERALES'!#REF!/'DATOS GENERALES'!#REF!</f>
        <v>#REF!</v>
      </c>
      <c r="M510" s="19" t="e">
        <f>+'DATOS GENERALES'!#REF!/'DATOS GENERALES'!#REF!</f>
        <v>#REF!</v>
      </c>
      <c r="N510" s="19" t="e">
        <f>+'DATOS GENERALES'!#REF!/'DATOS GENERALES'!#REF!</f>
        <v>#REF!</v>
      </c>
      <c r="O510" s="19" t="e">
        <f>+'DATOS GENERALES'!#REF!/'DATOS GENERALES'!#REF!</f>
        <v>#REF!</v>
      </c>
      <c r="P510" s="19" t="e">
        <f>+'DATOS GENERALES'!#REF!/'DATOS GENERALES'!#REF!</f>
        <v>#REF!</v>
      </c>
      <c r="Q510" s="19" t="e">
        <f>+'DATOS GENERALES'!#REF!/'DATOS GENERALES'!#REF!</f>
        <v>#REF!</v>
      </c>
      <c r="R510" s="19" t="e">
        <f>+'DATOS GENERALES'!#REF!/'DATOS GENERALES'!#REF!</f>
        <v>#REF!</v>
      </c>
      <c r="S510" s="19" t="e">
        <f>+'DATOS GENERALES'!#REF!/'DATOS GENERALES'!#REF!</f>
        <v>#REF!</v>
      </c>
      <c r="T510" s="19" t="e">
        <f>+'DATOS GENERALES'!#REF!/'DATOS GENERALES'!#REF!</f>
        <v>#REF!</v>
      </c>
      <c r="U510" s="19" t="e">
        <f>+'DATOS GENERALES'!#REF!/'DATOS GENERALES'!#REF!</f>
        <v>#REF!</v>
      </c>
    </row>
    <row r="511" spans="1:21">
      <c r="A511" s="12" t="e">
        <f>+'DATOS GENERALES'!#REF!</f>
        <v>#REF!</v>
      </c>
      <c r="B511" s="12" t="e">
        <f>+'DATOS GENERALES'!#REF!</f>
        <v>#REF!</v>
      </c>
      <c r="C511" s="12" t="e">
        <f>+'DATOS GENERALES'!#REF!</f>
        <v>#REF!</v>
      </c>
      <c r="D511" s="12" t="e">
        <f>+'DATOS GENERALES'!#REF!</f>
        <v>#REF!</v>
      </c>
      <c r="E511" s="19" t="e">
        <f>+'DATOS GENERALES'!#REF!/'DATOS GENERALES'!#REF!</f>
        <v>#REF!</v>
      </c>
      <c r="F511" s="19" t="e">
        <f>+'DATOS GENERALES'!#REF!/'DATOS GENERALES'!#REF!</f>
        <v>#REF!</v>
      </c>
      <c r="G511" s="19" t="e">
        <f>+'DATOS GENERALES'!#REF!/'DATOS GENERALES'!#REF!</f>
        <v>#REF!</v>
      </c>
      <c r="H511" s="19" t="e">
        <f>+'DATOS GENERALES'!#REF!/'DATOS GENERALES'!#REF!</f>
        <v>#REF!</v>
      </c>
      <c r="I511" s="19" t="e">
        <f>+'DATOS GENERALES'!#REF!/'DATOS GENERALES'!#REF!</f>
        <v>#REF!</v>
      </c>
      <c r="J511" s="19" t="e">
        <f>+'DATOS GENERALES'!#REF!/'DATOS GENERALES'!#REF!</f>
        <v>#REF!</v>
      </c>
      <c r="K511" s="19" t="e">
        <f>+'DATOS GENERALES'!#REF!/'DATOS GENERALES'!#REF!</f>
        <v>#REF!</v>
      </c>
      <c r="L511" s="19" t="e">
        <f>+'DATOS GENERALES'!#REF!/'DATOS GENERALES'!#REF!</f>
        <v>#REF!</v>
      </c>
      <c r="M511" s="19" t="e">
        <f>+'DATOS GENERALES'!#REF!/'DATOS GENERALES'!#REF!</f>
        <v>#REF!</v>
      </c>
      <c r="N511" s="19" t="e">
        <f>+'DATOS GENERALES'!#REF!/'DATOS GENERALES'!#REF!</f>
        <v>#REF!</v>
      </c>
      <c r="O511" s="19" t="e">
        <f>+'DATOS GENERALES'!#REF!/'DATOS GENERALES'!#REF!</f>
        <v>#REF!</v>
      </c>
      <c r="P511" s="19" t="e">
        <f>+'DATOS GENERALES'!#REF!/'DATOS GENERALES'!#REF!</f>
        <v>#REF!</v>
      </c>
      <c r="Q511" s="19" t="e">
        <f>+'DATOS GENERALES'!#REF!/'DATOS GENERALES'!#REF!</f>
        <v>#REF!</v>
      </c>
      <c r="R511" s="19" t="e">
        <f>+'DATOS GENERALES'!#REF!/'DATOS GENERALES'!#REF!</f>
        <v>#REF!</v>
      </c>
      <c r="S511" s="19" t="e">
        <f>+'DATOS GENERALES'!#REF!/'DATOS GENERALES'!#REF!</f>
        <v>#REF!</v>
      </c>
      <c r="T511" s="19" t="e">
        <f>+'DATOS GENERALES'!#REF!/'DATOS GENERALES'!#REF!</f>
        <v>#REF!</v>
      </c>
      <c r="U511" s="19" t="e">
        <f>+'DATOS GENERALES'!#REF!/'DATOS GENERALES'!#REF!</f>
        <v>#REF!</v>
      </c>
    </row>
    <row r="512" spans="1:21">
      <c r="A512" s="12" t="e">
        <f>+'DATOS GENERALES'!#REF!</f>
        <v>#REF!</v>
      </c>
      <c r="B512" s="12" t="e">
        <f>+'DATOS GENERALES'!#REF!</f>
        <v>#REF!</v>
      </c>
      <c r="C512" s="12" t="e">
        <f>+'DATOS GENERALES'!#REF!</f>
        <v>#REF!</v>
      </c>
      <c r="D512" s="12" t="e">
        <f>+'DATOS GENERALES'!#REF!</f>
        <v>#REF!</v>
      </c>
      <c r="E512" s="19" t="e">
        <f>+'DATOS GENERALES'!#REF!/'DATOS GENERALES'!#REF!</f>
        <v>#REF!</v>
      </c>
      <c r="F512" s="19" t="e">
        <f>+'DATOS GENERALES'!#REF!/'DATOS GENERALES'!#REF!</f>
        <v>#REF!</v>
      </c>
      <c r="G512" s="19" t="e">
        <f>+'DATOS GENERALES'!#REF!/'DATOS GENERALES'!#REF!</f>
        <v>#REF!</v>
      </c>
      <c r="H512" s="19" t="e">
        <f>+'DATOS GENERALES'!#REF!/'DATOS GENERALES'!#REF!</f>
        <v>#REF!</v>
      </c>
      <c r="I512" s="19" t="e">
        <f>+'DATOS GENERALES'!#REF!/'DATOS GENERALES'!#REF!</f>
        <v>#REF!</v>
      </c>
      <c r="J512" s="19" t="e">
        <f>+'DATOS GENERALES'!#REF!/'DATOS GENERALES'!#REF!</f>
        <v>#REF!</v>
      </c>
      <c r="K512" s="19" t="e">
        <f>+'DATOS GENERALES'!#REF!/'DATOS GENERALES'!#REF!</f>
        <v>#REF!</v>
      </c>
      <c r="L512" s="19" t="e">
        <f>+'DATOS GENERALES'!#REF!/'DATOS GENERALES'!#REF!</f>
        <v>#REF!</v>
      </c>
      <c r="M512" s="19" t="e">
        <f>+'DATOS GENERALES'!#REF!/'DATOS GENERALES'!#REF!</f>
        <v>#REF!</v>
      </c>
      <c r="N512" s="19" t="e">
        <f>+'DATOS GENERALES'!#REF!/'DATOS GENERALES'!#REF!</f>
        <v>#REF!</v>
      </c>
      <c r="O512" s="19" t="e">
        <f>+'DATOS GENERALES'!#REF!/'DATOS GENERALES'!#REF!</f>
        <v>#REF!</v>
      </c>
      <c r="P512" s="19" t="e">
        <f>+'DATOS GENERALES'!#REF!/'DATOS GENERALES'!#REF!</f>
        <v>#REF!</v>
      </c>
      <c r="Q512" s="19" t="e">
        <f>+'DATOS GENERALES'!#REF!/'DATOS GENERALES'!#REF!</f>
        <v>#REF!</v>
      </c>
      <c r="R512" s="19" t="e">
        <f>+'DATOS GENERALES'!#REF!/'DATOS GENERALES'!#REF!</f>
        <v>#REF!</v>
      </c>
      <c r="S512" s="19" t="e">
        <f>+'DATOS GENERALES'!#REF!/'DATOS GENERALES'!#REF!</f>
        <v>#REF!</v>
      </c>
      <c r="T512" s="19" t="e">
        <f>+'DATOS GENERALES'!#REF!/'DATOS GENERALES'!#REF!</f>
        <v>#REF!</v>
      </c>
      <c r="U512" s="19" t="e">
        <f>+'DATOS GENERALES'!#REF!/'DATOS GENERALES'!#REF!</f>
        <v>#REF!</v>
      </c>
    </row>
    <row r="513" spans="1:21">
      <c r="A513" s="12" t="e">
        <f>+'DATOS GENERALES'!#REF!</f>
        <v>#REF!</v>
      </c>
      <c r="B513" s="12" t="e">
        <f>+'DATOS GENERALES'!#REF!</f>
        <v>#REF!</v>
      </c>
      <c r="C513" s="12" t="e">
        <f>+'DATOS GENERALES'!#REF!</f>
        <v>#REF!</v>
      </c>
      <c r="D513" s="12" t="e">
        <f>+'DATOS GENERALES'!#REF!</f>
        <v>#REF!</v>
      </c>
      <c r="E513" s="19" t="e">
        <f>+'DATOS GENERALES'!#REF!/'DATOS GENERALES'!#REF!</f>
        <v>#REF!</v>
      </c>
      <c r="F513" s="19" t="e">
        <f>+'DATOS GENERALES'!#REF!/'DATOS GENERALES'!#REF!</f>
        <v>#REF!</v>
      </c>
      <c r="G513" s="19" t="e">
        <f>+'DATOS GENERALES'!#REF!/'DATOS GENERALES'!#REF!</f>
        <v>#REF!</v>
      </c>
      <c r="H513" s="19" t="e">
        <f>+'DATOS GENERALES'!#REF!/'DATOS GENERALES'!#REF!</f>
        <v>#REF!</v>
      </c>
      <c r="I513" s="19" t="e">
        <f>+'DATOS GENERALES'!#REF!/'DATOS GENERALES'!#REF!</f>
        <v>#REF!</v>
      </c>
      <c r="J513" s="19" t="e">
        <f>+'DATOS GENERALES'!#REF!/'DATOS GENERALES'!#REF!</f>
        <v>#REF!</v>
      </c>
      <c r="K513" s="19" t="e">
        <f>+'DATOS GENERALES'!#REF!/'DATOS GENERALES'!#REF!</f>
        <v>#REF!</v>
      </c>
      <c r="L513" s="19" t="e">
        <f>+'DATOS GENERALES'!#REF!/'DATOS GENERALES'!#REF!</f>
        <v>#REF!</v>
      </c>
      <c r="M513" s="19" t="e">
        <f>+'DATOS GENERALES'!#REF!/'DATOS GENERALES'!#REF!</f>
        <v>#REF!</v>
      </c>
      <c r="N513" s="19" t="e">
        <f>+'DATOS GENERALES'!#REF!/'DATOS GENERALES'!#REF!</f>
        <v>#REF!</v>
      </c>
      <c r="O513" s="19" t="e">
        <f>+'DATOS GENERALES'!#REF!/'DATOS GENERALES'!#REF!</f>
        <v>#REF!</v>
      </c>
      <c r="P513" s="19" t="e">
        <f>+'DATOS GENERALES'!#REF!/'DATOS GENERALES'!#REF!</f>
        <v>#REF!</v>
      </c>
      <c r="Q513" s="19" t="e">
        <f>+'DATOS GENERALES'!#REF!/'DATOS GENERALES'!#REF!</f>
        <v>#REF!</v>
      </c>
      <c r="R513" s="19" t="e">
        <f>+'DATOS GENERALES'!#REF!/'DATOS GENERALES'!#REF!</f>
        <v>#REF!</v>
      </c>
      <c r="S513" s="19" t="e">
        <f>+'DATOS GENERALES'!#REF!/'DATOS GENERALES'!#REF!</f>
        <v>#REF!</v>
      </c>
      <c r="T513" s="19" t="e">
        <f>+'DATOS GENERALES'!#REF!/'DATOS GENERALES'!#REF!</f>
        <v>#REF!</v>
      </c>
      <c r="U513" s="19" t="e">
        <f>+'DATOS GENERALES'!#REF!/'DATOS GENERALES'!#REF!</f>
        <v>#REF!</v>
      </c>
    </row>
    <row r="514" spans="1:21">
      <c r="A514" s="12" t="e">
        <f>+'DATOS GENERALES'!#REF!</f>
        <v>#REF!</v>
      </c>
      <c r="B514" s="12" t="e">
        <f>+'DATOS GENERALES'!#REF!</f>
        <v>#REF!</v>
      </c>
      <c r="C514" s="12" t="e">
        <f>+'DATOS GENERALES'!#REF!</f>
        <v>#REF!</v>
      </c>
      <c r="D514" s="12" t="e">
        <f>+'DATOS GENERALES'!#REF!</f>
        <v>#REF!</v>
      </c>
      <c r="E514" s="19" t="e">
        <f>+'DATOS GENERALES'!#REF!/'DATOS GENERALES'!#REF!</f>
        <v>#REF!</v>
      </c>
      <c r="F514" s="19" t="e">
        <f>+'DATOS GENERALES'!#REF!/'DATOS GENERALES'!#REF!</f>
        <v>#REF!</v>
      </c>
      <c r="G514" s="19" t="e">
        <f>+'DATOS GENERALES'!#REF!/'DATOS GENERALES'!#REF!</f>
        <v>#REF!</v>
      </c>
      <c r="H514" s="19" t="e">
        <f>+'DATOS GENERALES'!#REF!/'DATOS GENERALES'!#REF!</f>
        <v>#REF!</v>
      </c>
      <c r="I514" s="19" t="e">
        <f>+'DATOS GENERALES'!#REF!/'DATOS GENERALES'!#REF!</f>
        <v>#REF!</v>
      </c>
      <c r="J514" s="19" t="e">
        <f>+'DATOS GENERALES'!#REF!/'DATOS GENERALES'!#REF!</f>
        <v>#REF!</v>
      </c>
      <c r="K514" s="19" t="e">
        <f>+'DATOS GENERALES'!#REF!/'DATOS GENERALES'!#REF!</f>
        <v>#REF!</v>
      </c>
      <c r="L514" s="19" t="e">
        <f>+'DATOS GENERALES'!#REF!/'DATOS GENERALES'!#REF!</f>
        <v>#REF!</v>
      </c>
      <c r="M514" s="19" t="e">
        <f>+'DATOS GENERALES'!#REF!/'DATOS GENERALES'!#REF!</f>
        <v>#REF!</v>
      </c>
      <c r="N514" s="19" t="e">
        <f>+'DATOS GENERALES'!#REF!/'DATOS GENERALES'!#REF!</f>
        <v>#REF!</v>
      </c>
      <c r="O514" s="19" t="e">
        <f>+'DATOS GENERALES'!#REF!/'DATOS GENERALES'!#REF!</f>
        <v>#REF!</v>
      </c>
      <c r="P514" s="19" t="e">
        <f>+'DATOS GENERALES'!#REF!/'DATOS GENERALES'!#REF!</f>
        <v>#REF!</v>
      </c>
      <c r="Q514" s="19" t="e">
        <f>+'DATOS GENERALES'!#REF!/'DATOS GENERALES'!#REF!</f>
        <v>#REF!</v>
      </c>
      <c r="R514" s="19" t="e">
        <f>+'DATOS GENERALES'!#REF!/'DATOS GENERALES'!#REF!</f>
        <v>#REF!</v>
      </c>
      <c r="S514" s="19" t="e">
        <f>+'DATOS GENERALES'!#REF!/'DATOS GENERALES'!#REF!</f>
        <v>#REF!</v>
      </c>
      <c r="T514" s="19" t="e">
        <f>+'DATOS GENERALES'!#REF!/'DATOS GENERALES'!#REF!</f>
        <v>#REF!</v>
      </c>
      <c r="U514" s="19" t="e">
        <f>+'DATOS GENERALES'!#REF!/'DATOS GENERALES'!#REF!</f>
        <v>#REF!</v>
      </c>
    </row>
    <row r="515" spans="1:21">
      <c r="A515" s="12" t="e">
        <f>+'DATOS GENERALES'!#REF!</f>
        <v>#REF!</v>
      </c>
      <c r="B515" s="12" t="e">
        <f>+'DATOS GENERALES'!#REF!</f>
        <v>#REF!</v>
      </c>
      <c r="C515" s="12" t="e">
        <f>+'DATOS GENERALES'!#REF!</f>
        <v>#REF!</v>
      </c>
      <c r="D515" s="12" t="e">
        <f>+'DATOS GENERALES'!#REF!</f>
        <v>#REF!</v>
      </c>
      <c r="E515" s="19" t="e">
        <f>+'DATOS GENERALES'!#REF!/'DATOS GENERALES'!#REF!</f>
        <v>#REF!</v>
      </c>
      <c r="F515" s="19" t="e">
        <f>+'DATOS GENERALES'!#REF!/'DATOS GENERALES'!#REF!</f>
        <v>#REF!</v>
      </c>
      <c r="G515" s="19" t="e">
        <f>+'DATOS GENERALES'!#REF!/'DATOS GENERALES'!#REF!</f>
        <v>#REF!</v>
      </c>
      <c r="H515" s="19" t="e">
        <f>+'DATOS GENERALES'!#REF!/'DATOS GENERALES'!#REF!</f>
        <v>#REF!</v>
      </c>
      <c r="I515" s="19" t="e">
        <f>+'DATOS GENERALES'!#REF!/'DATOS GENERALES'!#REF!</f>
        <v>#REF!</v>
      </c>
      <c r="J515" s="19" t="e">
        <f>+'DATOS GENERALES'!#REF!/'DATOS GENERALES'!#REF!</f>
        <v>#REF!</v>
      </c>
      <c r="K515" s="19" t="e">
        <f>+'DATOS GENERALES'!#REF!/'DATOS GENERALES'!#REF!</f>
        <v>#REF!</v>
      </c>
      <c r="L515" s="19" t="e">
        <f>+'DATOS GENERALES'!#REF!/'DATOS GENERALES'!#REF!</f>
        <v>#REF!</v>
      </c>
      <c r="M515" s="19" t="e">
        <f>+'DATOS GENERALES'!#REF!/'DATOS GENERALES'!#REF!</f>
        <v>#REF!</v>
      </c>
      <c r="N515" s="19" t="e">
        <f>+'DATOS GENERALES'!#REF!/'DATOS GENERALES'!#REF!</f>
        <v>#REF!</v>
      </c>
      <c r="O515" s="19" t="e">
        <f>+'DATOS GENERALES'!#REF!/'DATOS GENERALES'!#REF!</f>
        <v>#REF!</v>
      </c>
      <c r="P515" s="19" t="e">
        <f>+'DATOS GENERALES'!#REF!/'DATOS GENERALES'!#REF!</f>
        <v>#REF!</v>
      </c>
      <c r="Q515" s="19" t="e">
        <f>+'DATOS GENERALES'!#REF!/'DATOS GENERALES'!#REF!</f>
        <v>#REF!</v>
      </c>
      <c r="R515" s="19" t="e">
        <f>+'DATOS GENERALES'!#REF!/'DATOS GENERALES'!#REF!</f>
        <v>#REF!</v>
      </c>
      <c r="S515" s="19" t="e">
        <f>+'DATOS GENERALES'!#REF!/'DATOS GENERALES'!#REF!</f>
        <v>#REF!</v>
      </c>
      <c r="T515" s="19" t="e">
        <f>+'DATOS GENERALES'!#REF!/'DATOS GENERALES'!#REF!</f>
        <v>#REF!</v>
      </c>
      <c r="U515" s="19" t="e">
        <f>+'DATOS GENERALES'!#REF!/'DATOS GENERALES'!#REF!</f>
        <v>#REF!</v>
      </c>
    </row>
    <row r="516" spans="1:21">
      <c r="A516" s="12" t="e">
        <f>+'DATOS GENERALES'!#REF!</f>
        <v>#REF!</v>
      </c>
      <c r="B516" s="12" t="e">
        <f>+'DATOS GENERALES'!#REF!</f>
        <v>#REF!</v>
      </c>
      <c r="C516" s="12" t="e">
        <f>+'DATOS GENERALES'!#REF!</f>
        <v>#REF!</v>
      </c>
      <c r="D516" s="12" t="e">
        <f>+'DATOS GENERALES'!#REF!</f>
        <v>#REF!</v>
      </c>
      <c r="E516" s="19" t="e">
        <f>+'DATOS GENERALES'!#REF!/'DATOS GENERALES'!#REF!</f>
        <v>#REF!</v>
      </c>
      <c r="F516" s="19" t="e">
        <f>+'DATOS GENERALES'!#REF!/'DATOS GENERALES'!#REF!</f>
        <v>#REF!</v>
      </c>
      <c r="G516" s="19" t="e">
        <f>+'DATOS GENERALES'!#REF!/'DATOS GENERALES'!#REF!</f>
        <v>#REF!</v>
      </c>
      <c r="H516" s="19" t="e">
        <f>+'DATOS GENERALES'!#REF!/'DATOS GENERALES'!#REF!</f>
        <v>#REF!</v>
      </c>
      <c r="I516" s="19" t="e">
        <f>+'DATOS GENERALES'!#REF!/'DATOS GENERALES'!#REF!</f>
        <v>#REF!</v>
      </c>
      <c r="J516" s="19" t="e">
        <f>+'DATOS GENERALES'!#REF!/'DATOS GENERALES'!#REF!</f>
        <v>#REF!</v>
      </c>
      <c r="K516" s="19" t="e">
        <f>+'DATOS GENERALES'!#REF!/'DATOS GENERALES'!#REF!</f>
        <v>#REF!</v>
      </c>
      <c r="L516" s="19" t="e">
        <f>+'DATOS GENERALES'!#REF!/'DATOS GENERALES'!#REF!</f>
        <v>#REF!</v>
      </c>
      <c r="M516" s="19" t="e">
        <f>+'DATOS GENERALES'!#REF!/'DATOS GENERALES'!#REF!</f>
        <v>#REF!</v>
      </c>
      <c r="N516" s="19" t="e">
        <f>+'DATOS GENERALES'!#REF!/'DATOS GENERALES'!#REF!</f>
        <v>#REF!</v>
      </c>
      <c r="O516" s="19" t="e">
        <f>+'DATOS GENERALES'!#REF!/'DATOS GENERALES'!#REF!</f>
        <v>#REF!</v>
      </c>
      <c r="P516" s="19" t="e">
        <f>+'DATOS GENERALES'!#REF!/'DATOS GENERALES'!#REF!</f>
        <v>#REF!</v>
      </c>
      <c r="Q516" s="19" t="e">
        <f>+'DATOS GENERALES'!#REF!/'DATOS GENERALES'!#REF!</f>
        <v>#REF!</v>
      </c>
      <c r="R516" s="19" t="e">
        <f>+'DATOS GENERALES'!#REF!/'DATOS GENERALES'!#REF!</f>
        <v>#REF!</v>
      </c>
      <c r="S516" s="19" t="e">
        <f>+'DATOS GENERALES'!#REF!/'DATOS GENERALES'!#REF!</f>
        <v>#REF!</v>
      </c>
      <c r="T516" s="19" t="e">
        <f>+'DATOS GENERALES'!#REF!/'DATOS GENERALES'!#REF!</f>
        <v>#REF!</v>
      </c>
      <c r="U516" s="19" t="e">
        <f>+'DATOS GENERALES'!#REF!/'DATOS GENERALES'!#REF!</f>
        <v>#REF!</v>
      </c>
    </row>
    <row r="517" spans="1:21">
      <c r="A517" s="12" t="e">
        <f>+'DATOS GENERALES'!#REF!</f>
        <v>#REF!</v>
      </c>
      <c r="B517" s="12" t="e">
        <f>+'DATOS GENERALES'!#REF!</f>
        <v>#REF!</v>
      </c>
      <c r="C517" s="12" t="e">
        <f>+'DATOS GENERALES'!#REF!</f>
        <v>#REF!</v>
      </c>
      <c r="D517" s="12" t="e">
        <f>+'DATOS GENERALES'!#REF!</f>
        <v>#REF!</v>
      </c>
      <c r="E517" s="19" t="e">
        <f>+'DATOS GENERALES'!#REF!/'DATOS GENERALES'!#REF!</f>
        <v>#REF!</v>
      </c>
      <c r="F517" s="19" t="e">
        <f>+'DATOS GENERALES'!#REF!/'DATOS GENERALES'!#REF!</f>
        <v>#REF!</v>
      </c>
      <c r="G517" s="19" t="e">
        <f>+'DATOS GENERALES'!#REF!/'DATOS GENERALES'!#REF!</f>
        <v>#REF!</v>
      </c>
      <c r="H517" s="19" t="e">
        <f>+'DATOS GENERALES'!#REF!/'DATOS GENERALES'!#REF!</f>
        <v>#REF!</v>
      </c>
      <c r="I517" s="19" t="e">
        <f>+'DATOS GENERALES'!#REF!/'DATOS GENERALES'!#REF!</f>
        <v>#REF!</v>
      </c>
      <c r="J517" s="19" t="e">
        <f>+'DATOS GENERALES'!#REF!/'DATOS GENERALES'!#REF!</f>
        <v>#REF!</v>
      </c>
      <c r="K517" s="19" t="e">
        <f>+'DATOS GENERALES'!#REF!/'DATOS GENERALES'!#REF!</f>
        <v>#REF!</v>
      </c>
      <c r="L517" s="19" t="e">
        <f>+'DATOS GENERALES'!#REF!/'DATOS GENERALES'!#REF!</f>
        <v>#REF!</v>
      </c>
      <c r="M517" s="19" t="e">
        <f>+'DATOS GENERALES'!#REF!/'DATOS GENERALES'!#REF!</f>
        <v>#REF!</v>
      </c>
      <c r="N517" s="19" t="e">
        <f>+'DATOS GENERALES'!#REF!/'DATOS GENERALES'!#REF!</f>
        <v>#REF!</v>
      </c>
      <c r="O517" s="19" t="e">
        <f>+'DATOS GENERALES'!#REF!/'DATOS GENERALES'!#REF!</f>
        <v>#REF!</v>
      </c>
      <c r="P517" s="19" t="e">
        <f>+'DATOS GENERALES'!#REF!/'DATOS GENERALES'!#REF!</f>
        <v>#REF!</v>
      </c>
      <c r="Q517" s="19" t="e">
        <f>+'DATOS GENERALES'!#REF!/'DATOS GENERALES'!#REF!</f>
        <v>#REF!</v>
      </c>
      <c r="R517" s="19" t="e">
        <f>+'DATOS GENERALES'!#REF!/'DATOS GENERALES'!#REF!</f>
        <v>#REF!</v>
      </c>
      <c r="S517" s="19" t="e">
        <f>+'DATOS GENERALES'!#REF!/'DATOS GENERALES'!#REF!</f>
        <v>#REF!</v>
      </c>
      <c r="T517" s="19" t="e">
        <f>+'DATOS GENERALES'!#REF!/'DATOS GENERALES'!#REF!</f>
        <v>#REF!</v>
      </c>
      <c r="U517" s="19" t="e">
        <f>+'DATOS GENERALES'!#REF!/'DATOS GENERALES'!#REF!</f>
        <v>#REF!</v>
      </c>
    </row>
    <row r="518" spans="1:21">
      <c r="A518" s="12" t="e">
        <f>+'DATOS GENERALES'!#REF!</f>
        <v>#REF!</v>
      </c>
      <c r="B518" s="12" t="e">
        <f>+'DATOS GENERALES'!#REF!</f>
        <v>#REF!</v>
      </c>
      <c r="C518" s="12" t="e">
        <f>+'DATOS GENERALES'!#REF!</f>
        <v>#REF!</v>
      </c>
      <c r="D518" s="12" t="e">
        <f>+'DATOS GENERALES'!#REF!</f>
        <v>#REF!</v>
      </c>
      <c r="E518" s="19" t="e">
        <f>+'DATOS GENERALES'!#REF!/'DATOS GENERALES'!#REF!</f>
        <v>#REF!</v>
      </c>
      <c r="F518" s="19" t="e">
        <f>+'DATOS GENERALES'!#REF!/'DATOS GENERALES'!#REF!</f>
        <v>#REF!</v>
      </c>
      <c r="G518" s="19" t="e">
        <f>+'DATOS GENERALES'!#REF!/'DATOS GENERALES'!#REF!</f>
        <v>#REF!</v>
      </c>
      <c r="H518" s="19" t="e">
        <f>+'DATOS GENERALES'!#REF!/'DATOS GENERALES'!#REF!</f>
        <v>#REF!</v>
      </c>
      <c r="I518" s="19" t="e">
        <f>+'DATOS GENERALES'!#REF!/'DATOS GENERALES'!#REF!</f>
        <v>#REF!</v>
      </c>
      <c r="J518" s="19" t="e">
        <f>+'DATOS GENERALES'!#REF!/'DATOS GENERALES'!#REF!</f>
        <v>#REF!</v>
      </c>
      <c r="K518" s="19" t="e">
        <f>+'DATOS GENERALES'!#REF!/'DATOS GENERALES'!#REF!</f>
        <v>#REF!</v>
      </c>
      <c r="L518" s="19" t="e">
        <f>+'DATOS GENERALES'!#REF!/'DATOS GENERALES'!#REF!</f>
        <v>#REF!</v>
      </c>
      <c r="M518" s="19" t="e">
        <f>+'DATOS GENERALES'!#REF!/'DATOS GENERALES'!#REF!</f>
        <v>#REF!</v>
      </c>
      <c r="N518" s="19" t="e">
        <f>+'DATOS GENERALES'!#REF!/'DATOS GENERALES'!#REF!</f>
        <v>#REF!</v>
      </c>
      <c r="O518" s="19" t="e">
        <f>+'DATOS GENERALES'!#REF!/'DATOS GENERALES'!#REF!</f>
        <v>#REF!</v>
      </c>
      <c r="P518" s="19" t="e">
        <f>+'DATOS GENERALES'!#REF!/'DATOS GENERALES'!#REF!</f>
        <v>#REF!</v>
      </c>
      <c r="Q518" s="19" t="e">
        <f>+'DATOS GENERALES'!#REF!/'DATOS GENERALES'!#REF!</f>
        <v>#REF!</v>
      </c>
      <c r="R518" s="19" t="e">
        <f>+'DATOS GENERALES'!#REF!/'DATOS GENERALES'!#REF!</f>
        <v>#REF!</v>
      </c>
      <c r="S518" s="19" t="e">
        <f>+'DATOS GENERALES'!#REF!/'DATOS GENERALES'!#REF!</f>
        <v>#REF!</v>
      </c>
      <c r="T518" s="19" t="e">
        <f>+'DATOS GENERALES'!#REF!/'DATOS GENERALES'!#REF!</f>
        <v>#REF!</v>
      </c>
      <c r="U518" s="19" t="e">
        <f>+'DATOS GENERALES'!#REF!/'DATOS GENERALES'!#REF!</f>
        <v>#REF!</v>
      </c>
    </row>
    <row r="519" spans="1:21">
      <c r="A519" s="12" t="e">
        <f>+'DATOS GENERALES'!#REF!</f>
        <v>#REF!</v>
      </c>
      <c r="B519" s="12" t="e">
        <f>+'DATOS GENERALES'!#REF!</f>
        <v>#REF!</v>
      </c>
      <c r="C519" s="12" t="e">
        <f>+'DATOS GENERALES'!#REF!</f>
        <v>#REF!</v>
      </c>
      <c r="D519" s="12" t="e">
        <f>+'DATOS GENERALES'!#REF!</f>
        <v>#REF!</v>
      </c>
      <c r="E519" s="19" t="e">
        <f>+'DATOS GENERALES'!#REF!/'DATOS GENERALES'!#REF!</f>
        <v>#REF!</v>
      </c>
      <c r="F519" s="19" t="e">
        <f>+'DATOS GENERALES'!#REF!/'DATOS GENERALES'!#REF!</f>
        <v>#REF!</v>
      </c>
      <c r="G519" s="19" t="e">
        <f>+'DATOS GENERALES'!#REF!/'DATOS GENERALES'!#REF!</f>
        <v>#REF!</v>
      </c>
      <c r="H519" s="19" t="e">
        <f>+'DATOS GENERALES'!#REF!/'DATOS GENERALES'!#REF!</f>
        <v>#REF!</v>
      </c>
      <c r="I519" s="19" t="e">
        <f>+'DATOS GENERALES'!#REF!/'DATOS GENERALES'!#REF!</f>
        <v>#REF!</v>
      </c>
      <c r="J519" s="19" t="e">
        <f>+'DATOS GENERALES'!#REF!/'DATOS GENERALES'!#REF!</f>
        <v>#REF!</v>
      </c>
      <c r="K519" s="19" t="e">
        <f>+'DATOS GENERALES'!#REF!/'DATOS GENERALES'!#REF!</f>
        <v>#REF!</v>
      </c>
      <c r="L519" s="19" t="e">
        <f>+'DATOS GENERALES'!#REF!/'DATOS GENERALES'!#REF!</f>
        <v>#REF!</v>
      </c>
      <c r="M519" s="19" t="e">
        <f>+'DATOS GENERALES'!#REF!/'DATOS GENERALES'!#REF!</f>
        <v>#REF!</v>
      </c>
      <c r="N519" s="19" t="e">
        <f>+'DATOS GENERALES'!#REF!/'DATOS GENERALES'!#REF!</f>
        <v>#REF!</v>
      </c>
      <c r="O519" s="19" t="e">
        <f>+'DATOS GENERALES'!#REF!/'DATOS GENERALES'!#REF!</f>
        <v>#REF!</v>
      </c>
      <c r="P519" s="19" t="e">
        <f>+'DATOS GENERALES'!#REF!/'DATOS GENERALES'!#REF!</f>
        <v>#REF!</v>
      </c>
      <c r="Q519" s="19" t="e">
        <f>+'DATOS GENERALES'!#REF!/'DATOS GENERALES'!#REF!</f>
        <v>#REF!</v>
      </c>
      <c r="R519" s="19" t="e">
        <f>+'DATOS GENERALES'!#REF!/'DATOS GENERALES'!#REF!</f>
        <v>#REF!</v>
      </c>
      <c r="S519" s="19" t="e">
        <f>+'DATOS GENERALES'!#REF!/'DATOS GENERALES'!#REF!</f>
        <v>#REF!</v>
      </c>
      <c r="T519" s="19" t="e">
        <f>+'DATOS GENERALES'!#REF!/'DATOS GENERALES'!#REF!</f>
        <v>#REF!</v>
      </c>
      <c r="U519" s="19" t="e">
        <f>+'DATOS GENERALES'!#REF!/'DATOS GENERALES'!#REF!</f>
        <v>#REF!</v>
      </c>
    </row>
    <row r="520" spans="1:21">
      <c r="A520" s="12" t="e">
        <f>+'DATOS GENERALES'!#REF!</f>
        <v>#REF!</v>
      </c>
      <c r="B520" s="12" t="e">
        <f>+'DATOS GENERALES'!#REF!</f>
        <v>#REF!</v>
      </c>
      <c r="C520" s="12" t="e">
        <f>+'DATOS GENERALES'!#REF!</f>
        <v>#REF!</v>
      </c>
      <c r="D520" s="12" t="e">
        <f>+'DATOS GENERALES'!#REF!</f>
        <v>#REF!</v>
      </c>
      <c r="E520" s="19" t="e">
        <f>+'DATOS GENERALES'!#REF!/'DATOS GENERALES'!#REF!</f>
        <v>#REF!</v>
      </c>
      <c r="F520" s="19" t="e">
        <f>+'DATOS GENERALES'!#REF!/'DATOS GENERALES'!#REF!</f>
        <v>#REF!</v>
      </c>
      <c r="G520" s="19" t="e">
        <f>+'DATOS GENERALES'!#REF!/'DATOS GENERALES'!#REF!</f>
        <v>#REF!</v>
      </c>
      <c r="H520" s="19" t="e">
        <f>+'DATOS GENERALES'!#REF!/'DATOS GENERALES'!#REF!</f>
        <v>#REF!</v>
      </c>
      <c r="I520" s="19" t="e">
        <f>+'DATOS GENERALES'!#REF!/'DATOS GENERALES'!#REF!</f>
        <v>#REF!</v>
      </c>
      <c r="J520" s="19" t="e">
        <f>+'DATOS GENERALES'!#REF!/'DATOS GENERALES'!#REF!</f>
        <v>#REF!</v>
      </c>
      <c r="K520" s="19" t="e">
        <f>+'DATOS GENERALES'!#REF!/'DATOS GENERALES'!#REF!</f>
        <v>#REF!</v>
      </c>
      <c r="L520" s="19" t="e">
        <f>+'DATOS GENERALES'!#REF!/'DATOS GENERALES'!#REF!</f>
        <v>#REF!</v>
      </c>
      <c r="M520" s="19" t="e">
        <f>+'DATOS GENERALES'!#REF!/'DATOS GENERALES'!#REF!</f>
        <v>#REF!</v>
      </c>
      <c r="N520" s="19" t="e">
        <f>+'DATOS GENERALES'!#REF!/'DATOS GENERALES'!#REF!</f>
        <v>#REF!</v>
      </c>
      <c r="O520" s="19" t="e">
        <f>+'DATOS GENERALES'!#REF!/'DATOS GENERALES'!#REF!</f>
        <v>#REF!</v>
      </c>
      <c r="P520" s="19" t="e">
        <f>+'DATOS GENERALES'!#REF!/'DATOS GENERALES'!#REF!</f>
        <v>#REF!</v>
      </c>
      <c r="Q520" s="19" t="e">
        <f>+'DATOS GENERALES'!#REF!/'DATOS GENERALES'!#REF!</f>
        <v>#REF!</v>
      </c>
      <c r="R520" s="19" t="e">
        <f>+'DATOS GENERALES'!#REF!/'DATOS GENERALES'!#REF!</f>
        <v>#REF!</v>
      </c>
      <c r="S520" s="19" t="e">
        <f>+'DATOS GENERALES'!#REF!/'DATOS GENERALES'!#REF!</f>
        <v>#REF!</v>
      </c>
      <c r="T520" s="19" t="e">
        <f>+'DATOS GENERALES'!#REF!/'DATOS GENERALES'!#REF!</f>
        <v>#REF!</v>
      </c>
      <c r="U520" s="19" t="e">
        <f>+'DATOS GENERALES'!#REF!/'DATOS GENERALES'!#REF!</f>
        <v>#REF!</v>
      </c>
    </row>
    <row r="521" spans="1:21">
      <c r="A521" s="12" t="e">
        <f>+'DATOS GENERALES'!#REF!</f>
        <v>#REF!</v>
      </c>
      <c r="B521" s="12" t="e">
        <f>+'DATOS GENERALES'!#REF!</f>
        <v>#REF!</v>
      </c>
      <c r="C521" s="12" t="e">
        <f>+'DATOS GENERALES'!#REF!</f>
        <v>#REF!</v>
      </c>
      <c r="D521" s="12" t="e">
        <f>+'DATOS GENERALES'!#REF!</f>
        <v>#REF!</v>
      </c>
      <c r="E521" s="19" t="e">
        <f>+'DATOS GENERALES'!#REF!/'DATOS GENERALES'!#REF!</f>
        <v>#REF!</v>
      </c>
      <c r="F521" s="19" t="e">
        <f>+'DATOS GENERALES'!#REF!/'DATOS GENERALES'!#REF!</f>
        <v>#REF!</v>
      </c>
      <c r="G521" s="19" t="e">
        <f>+'DATOS GENERALES'!#REF!/'DATOS GENERALES'!#REF!</f>
        <v>#REF!</v>
      </c>
      <c r="H521" s="19" t="e">
        <f>+'DATOS GENERALES'!#REF!/'DATOS GENERALES'!#REF!</f>
        <v>#REF!</v>
      </c>
      <c r="I521" s="19" t="e">
        <f>+'DATOS GENERALES'!#REF!/'DATOS GENERALES'!#REF!</f>
        <v>#REF!</v>
      </c>
      <c r="J521" s="19" t="e">
        <f>+'DATOS GENERALES'!#REF!/'DATOS GENERALES'!#REF!</f>
        <v>#REF!</v>
      </c>
      <c r="K521" s="19" t="e">
        <f>+'DATOS GENERALES'!#REF!/'DATOS GENERALES'!#REF!</f>
        <v>#REF!</v>
      </c>
      <c r="L521" s="19" t="e">
        <f>+'DATOS GENERALES'!#REF!/'DATOS GENERALES'!#REF!</f>
        <v>#REF!</v>
      </c>
      <c r="M521" s="19" t="e">
        <f>+'DATOS GENERALES'!#REF!/'DATOS GENERALES'!#REF!</f>
        <v>#REF!</v>
      </c>
      <c r="N521" s="19" t="e">
        <f>+'DATOS GENERALES'!#REF!/'DATOS GENERALES'!#REF!</f>
        <v>#REF!</v>
      </c>
      <c r="O521" s="19" t="e">
        <f>+'DATOS GENERALES'!#REF!/'DATOS GENERALES'!#REF!</f>
        <v>#REF!</v>
      </c>
      <c r="P521" s="19" t="e">
        <f>+'DATOS GENERALES'!#REF!/'DATOS GENERALES'!#REF!</f>
        <v>#REF!</v>
      </c>
      <c r="Q521" s="19" t="e">
        <f>+'DATOS GENERALES'!#REF!/'DATOS GENERALES'!#REF!</f>
        <v>#REF!</v>
      </c>
      <c r="R521" s="19" t="e">
        <f>+'DATOS GENERALES'!#REF!/'DATOS GENERALES'!#REF!</f>
        <v>#REF!</v>
      </c>
      <c r="S521" s="19" t="e">
        <f>+'DATOS GENERALES'!#REF!/'DATOS GENERALES'!#REF!</f>
        <v>#REF!</v>
      </c>
      <c r="T521" s="19" t="e">
        <f>+'DATOS GENERALES'!#REF!/'DATOS GENERALES'!#REF!</f>
        <v>#REF!</v>
      </c>
      <c r="U521" s="19" t="e">
        <f>+'DATOS GENERALES'!#REF!/'DATOS GENERALES'!#REF!</f>
        <v>#REF!</v>
      </c>
    </row>
    <row r="522" spans="1:21">
      <c r="A522" s="12" t="e">
        <f>+'DATOS GENERALES'!#REF!</f>
        <v>#REF!</v>
      </c>
      <c r="B522" s="12" t="e">
        <f>+'DATOS GENERALES'!#REF!</f>
        <v>#REF!</v>
      </c>
      <c r="C522" s="12" t="e">
        <f>+'DATOS GENERALES'!#REF!</f>
        <v>#REF!</v>
      </c>
      <c r="D522" s="12" t="e">
        <f>+'DATOS GENERALES'!#REF!</f>
        <v>#REF!</v>
      </c>
      <c r="E522" s="19" t="e">
        <f>+'DATOS GENERALES'!#REF!/'DATOS GENERALES'!#REF!</f>
        <v>#REF!</v>
      </c>
      <c r="F522" s="19" t="e">
        <f>+'DATOS GENERALES'!#REF!/'DATOS GENERALES'!#REF!</f>
        <v>#REF!</v>
      </c>
      <c r="G522" s="19" t="e">
        <f>+'DATOS GENERALES'!#REF!/'DATOS GENERALES'!#REF!</f>
        <v>#REF!</v>
      </c>
      <c r="H522" s="19" t="e">
        <f>+'DATOS GENERALES'!#REF!/'DATOS GENERALES'!#REF!</f>
        <v>#REF!</v>
      </c>
      <c r="I522" s="19" t="e">
        <f>+'DATOS GENERALES'!#REF!/'DATOS GENERALES'!#REF!</f>
        <v>#REF!</v>
      </c>
      <c r="J522" s="19" t="e">
        <f>+'DATOS GENERALES'!#REF!/'DATOS GENERALES'!#REF!</f>
        <v>#REF!</v>
      </c>
      <c r="K522" s="19" t="e">
        <f>+'DATOS GENERALES'!#REF!/'DATOS GENERALES'!#REF!</f>
        <v>#REF!</v>
      </c>
      <c r="L522" s="19" t="e">
        <f>+'DATOS GENERALES'!#REF!/'DATOS GENERALES'!#REF!</f>
        <v>#REF!</v>
      </c>
      <c r="M522" s="19" t="e">
        <f>+'DATOS GENERALES'!#REF!/'DATOS GENERALES'!#REF!</f>
        <v>#REF!</v>
      </c>
      <c r="N522" s="19" t="e">
        <f>+'DATOS GENERALES'!#REF!/'DATOS GENERALES'!#REF!</f>
        <v>#REF!</v>
      </c>
      <c r="O522" s="19" t="e">
        <f>+'DATOS GENERALES'!#REF!/'DATOS GENERALES'!#REF!</f>
        <v>#REF!</v>
      </c>
      <c r="P522" s="19" t="e">
        <f>+'DATOS GENERALES'!#REF!/'DATOS GENERALES'!#REF!</f>
        <v>#REF!</v>
      </c>
      <c r="Q522" s="19" t="e">
        <f>+'DATOS GENERALES'!#REF!/'DATOS GENERALES'!#REF!</f>
        <v>#REF!</v>
      </c>
      <c r="R522" s="19" t="e">
        <f>+'DATOS GENERALES'!#REF!/'DATOS GENERALES'!#REF!</f>
        <v>#REF!</v>
      </c>
      <c r="S522" s="19" t="e">
        <f>+'DATOS GENERALES'!#REF!/'DATOS GENERALES'!#REF!</f>
        <v>#REF!</v>
      </c>
      <c r="T522" s="19" t="e">
        <f>+'DATOS GENERALES'!#REF!/'DATOS GENERALES'!#REF!</f>
        <v>#REF!</v>
      </c>
      <c r="U522" s="19" t="e">
        <f>+'DATOS GENERALES'!#REF!/'DATOS GENERALES'!#REF!</f>
        <v>#REF!</v>
      </c>
    </row>
    <row r="523" spans="1:21">
      <c r="A523" s="12" t="e">
        <f>+'DATOS GENERALES'!#REF!</f>
        <v>#REF!</v>
      </c>
      <c r="B523" s="12" t="e">
        <f>+'DATOS GENERALES'!#REF!</f>
        <v>#REF!</v>
      </c>
      <c r="C523" s="12" t="e">
        <f>+'DATOS GENERALES'!#REF!</f>
        <v>#REF!</v>
      </c>
      <c r="D523" s="12" t="e">
        <f>+'DATOS GENERALES'!#REF!</f>
        <v>#REF!</v>
      </c>
      <c r="E523" s="19" t="e">
        <f>+'DATOS GENERALES'!#REF!/'DATOS GENERALES'!#REF!</f>
        <v>#REF!</v>
      </c>
      <c r="F523" s="19" t="e">
        <f>+'DATOS GENERALES'!#REF!/'DATOS GENERALES'!#REF!</f>
        <v>#REF!</v>
      </c>
      <c r="G523" s="19" t="e">
        <f>+'DATOS GENERALES'!#REF!/'DATOS GENERALES'!#REF!</f>
        <v>#REF!</v>
      </c>
      <c r="H523" s="19" t="e">
        <f>+'DATOS GENERALES'!#REF!/'DATOS GENERALES'!#REF!</f>
        <v>#REF!</v>
      </c>
      <c r="I523" s="19" t="e">
        <f>+'DATOS GENERALES'!#REF!/'DATOS GENERALES'!#REF!</f>
        <v>#REF!</v>
      </c>
      <c r="J523" s="19" t="e">
        <f>+'DATOS GENERALES'!#REF!/'DATOS GENERALES'!#REF!</f>
        <v>#REF!</v>
      </c>
      <c r="K523" s="19" t="e">
        <f>+'DATOS GENERALES'!#REF!/'DATOS GENERALES'!#REF!</f>
        <v>#REF!</v>
      </c>
      <c r="L523" s="19" t="e">
        <f>+'DATOS GENERALES'!#REF!/'DATOS GENERALES'!#REF!</f>
        <v>#REF!</v>
      </c>
      <c r="M523" s="19" t="e">
        <f>+'DATOS GENERALES'!#REF!/'DATOS GENERALES'!#REF!</f>
        <v>#REF!</v>
      </c>
      <c r="N523" s="19" t="e">
        <f>+'DATOS GENERALES'!#REF!/'DATOS GENERALES'!#REF!</f>
        <v>#REF!</v>
      </c>
      <c r="O523" s="19" t="e">
        <f>+'DATOS GENERALES'!#REF!/'DATOS GENERALES'!#REF!</f>
        <v>#REF!</v>
      </c>
      <c r="P523" s="19" t="e">
        <f>+'DATOS GENERALES'!#REF!/'DATOS GENERALES'!#REF!</f>
        <v>#REF!</v>
      </c>
      <c r="Q523" s="19" t="e">
        <f>+'DATOS GENERALES'!#REF!/'DATOS GENERALES'!#REF!</f>
        <v>#REF!</v>
      </c>
      <c r="R523" s="19" t="e">
        <f>+'DATOS GENERALES'!#REF!/'DATOS GENERALES'!#REF!</f>
        <v>#REF!</v>
      </c>
      <c r="S523" s="19" t="e">
        <f>+'DATOS GENERALES'!#REF!/'DATOS GENERALES'!#REF!</f>
        <v>#REF!</v>
      </c>
      <c r="T523" s="19" t="e">
        <f>+'DATOS GENERALES'!#REF!/'DATOS GENERALES'!#REF!</f>
        <v>#REF!</v>
      </c>
      <c r="U523" s="19" t="e">
        <f>+'DATOS GENERALES'!#REF!/'DATOS GENERALES'!#REF!</f>
        <v>#REF!</v>
      </c>
    </row>
    <row r="524" spans="1:21">
      <c r="A524" s="12" t="e">
        <f>+'DATOS GENERALES'!#REF!</f>
        <v>#REF!</v>
      </c>
      <c r="B524" s="12" t="e">
        <f>+'DATOS GENERALES'!#REF!</f>
        <v>#REF!</v>
      </c>
      <c r="C524" s="12" t="e">
        <f>+'DATOS GENERALES'!#REF!</f>
        <v>#REF!</v>
      </c>
      <c r="D524" s="12" t="e">
        <f>+'DATOS GENERALES'!#REF!</f>
        <v>#REF!</v>
      </c>
      <c r="E524" s="19" t="e">
        <f>+'DATOS GENERALES'!#REF!/'DATOS GENERALES'!#REF!</f>
        <v>#REF!</v>
      </c>
      <c r="F524" s="19" t="e">
        <f>+'DATOS GENERALES'!#REF!/'DATOS GENERALES'!#REF!</f>
        <v>#REF!</v>
      </c>
      <c r="G524" s="19" t="e">
        <f>+'DATOS GENERALES'!#REF!/'DATOS GENERALES'!#REF!</f>
        <v>#REF!</v>
      </c>
      <c r="H524" s="19" t="e">
        <f>+'DATOS GENERALES'!#REF!/'DATOS GENERALES'!#REF!</f>
        <v>#REF!</v>
      </c>
      <c r="I524" s="19" t="e">
        <f>+'DATOS GENERALES'!#REF!/'DATOS GENERALES'!#REF!</f>
        <v>#REF!</v>
      </c>
      <c r="J524" s="19" t="e">
        <f>+'DATOS GENERALES'!#REF!/'DATOS GENERALES'!#REF!</f>
        <v>#REF!</v>
      </c>
      <c r="K524" s="19" t="e">
        <f>+'DATOS GENERALES'!#REF!/'DATOS GENERALES'!#REF!</f>
        <v>#REF!</v>
      </c>
      <c r="L524" s="19" t="e">
        <f>+'DATOS GENERALES'!#REF!/'DATOS GENERALES'!#REF!</f>
        <v>#REF!</v>
      </c>
      <c r="M524" s="19" t="e">
        <f>+'DATOS GENERALES'!#REF!/'DATOS GENERALES'!#REF!</f>
        <v>#REF!</v>
      </c>
      <c r="N524" s="19" t="e">
        <f>+'DATOS GENERALES'!#REF!/'DATOS GENERALES'!#REF!</f>
        <v>#REF!</v>
      </c>
      <c r="O524" s="19" t="e">
        <f>+'DATOS GENERALES'!#REF!/'DATOS GENERALES'!#REF!</f>
        <v>#REF!</v>
      </c>
      <c r="P524" s="19" t="e">
        <f>+'DATOS GENERALES'!#REF!/'DATOS GENERALES'!#REF!</f>
        <v>#REF!</v>
      </c>
      <c r="Q524" s="19" t="e">
        <f>+'DATOS GENERALES'!#REF!/'DATOS GENERALES'!#REF!</f>
        <v>#REF!</v>
      </c>
      <c r="R524" s="19" t="e">
        <f>+'DATOS GENERALES'!#REF!/'DATOS GENERALES'!#REF!</f>
        <v>#REF!</v>
      </c>
      <c r="S524" s="19" t="e">
        <f>+'DATOS GENERALES'!#REF!/'DATOS GENERALES'!#REF!</f>
        <v>#REF!</v>
      </c>
      <c r="T524" s="19" t="e">
        <f>+'DATOS GENERALES'!#REF!/'DATOS GENERALES'!#REF!</f>
        <v>#REF!</v>
      </c>
      <c r="U524" s="19" t="e">
        <f>+'DATOS GENERALES'!#REF!/'DATOS GENERALES'!#REF!</f>
        <v>#REF!</v>
      </c>
    </row>
    <row r="525" spans="1:21">
      <c r="A525" s="12" t="e">
        <f>+'DATOS GENERALES'!#REF!</f>
        <v>#REF!</v>
      </c>
      <c r="B525" s="12" t="e">
        <f>+'DATOS GENERALES'!#REF!</f>
        <v>#REF!</v>
      </c>
      <c r="C525" s="12" t="e">
        <f>+'DATOS GENERALES'!#REF!</f>
        <v>#REF!</v>
      </c>
      <c r="D525" s="12" t="e">
        <f>+'DATOS GENERALES'!#REF!</f>
        <v>#REF!</v>
      </c>
      <c r="E525" s="19" t="e">
        <f>+'DATOS GENERALES'!#REF!/'DATOS GENERALES'!#REF!</f>
        <v>#REF!</v>
      </c>
      <c r="F525" s="19" t="e">
        <f>+'DATOS GENERALES'!#REF!/'DATOS GENERALES'!#REF!</f>
        <v>#REF!</v>
      </c>
      <c r="G525" s="19" t="e">
        <f>+'DATOS GENERALES'!#REF!/'DATOS GENERALES'!#REF!</f>
        <v>#REF!</v>
      </c>
      <c r="H525" s="19" t="e">
        <f>+'DATOS GENERALES'!#REF!/'DATOS GENERALES'!#REF!</f>
        <v>#REF!</v>
      </c>
      <c r="I525" s="19" t="e">
        <f>+'DATOS GENERALES'!#REF!/'DATOS GENERALES'!#REF!</f>
        <v>#REF!</v>
      </c>
      <c r="J525" s="19" t="e">
        <f>+'DATOS GENERALES'!#REF!/'DATOS GENERALES'!#REF!</f>
        <v>#REF!</v>
      </c>
      <c r="K525" s="19" t="e">
        <f>+'DATOS GENERALES'!#REF!/'DATOS GENERALES'!#REF!</f>
        <v>#REF!</v>
      </c>
      <c r="L525" s="19" t="e">
        <f>+'DATOS GENERALES'!#REF!/'DATOS GENERALES'!#REF!</f>
        <v>#REF!</v>
      </c>
      <c r="M525" s="19" t="e">
        <f>+'DATOS GENERALES'!#REF!/'DATOS GENERALES'!#REF!</f>
        <v>#REF!</v>
      </c>
      <c r="N525" s="19" t="e">
        <f>+'DATOS GENERALES'!#REF!/'DATOS GENERALES'!#REF!</f>
        <v>#REF!</v>
      </c>
      <c r="O525" s="19" t="e">
        <f>+'DATOS GENERALES'!#REF!/'DATOS GENERALES'!#REF!</f>
        <v>#REF!</v>
      </c>
      <c r="P525" s="19" t="e">
        <f>+'DATOS GENERALES'!#REF!/'DATOS GENERALES'!#REF!</f>
        <v>#REF!</v>
      </c>
      <c r="Q525" s="19" t="e">
        <f>+'DATOS GENERALES'!#REF!/'DATOS GENERALES'!#REF!</f>
        <v>#REF!</v>
      </c>
      <c r="R525" s="19" t="e">
        <f>+'DATOS GENERALES'!#REF!/'DATOS GENERALES'!#REF!</f>
        <v>#REF!</v>
      </c>
      <c r="S525" s="19" t="e">
        <f>+'DATOS GENERALES'!#REF!/'DATOS GENERALES'!#REF!</f>
        <v>#REF!</v>
      </c>
      <c r="T525" s="19" t="e">
        <f>+'DATOS GENERALES'!#REF!/'DATOS GENERALES'!#REF!</f>
        <v>#REF!</v>
      </c>
      <c r="U525" s="19" t="e">
        <f>+'DATOS GENERALES'!#REF!/'DATOS GENERALES'!#REF!</f>
        <v>#REF!</v>
      </c>
    </row>
    <row r="526" spans="1:21">
      <c r="A526" s="12" t="e">
        <f>+'DATOS GENERALES'!#REF!</f>
        <v>#REF!</v>
      </c>
      <c r="B526" s="12" t="e">
        <f>+'DATOS GENERALES'!#REF!</f>
        <v>#REF!</v>
      </c>
      <c r="C526" s="12" t="e">
        <f>+'DATOS GENERALES'!#REF!</f>
        <v>#REF!</v>
      </c>
      <c r="D526" s="12" t="e">
        <f>+'DATOS GENERALES'!#REF!</f>
        <v>#REF!</v>
      </c>
      <c r="E526" s="19" t="e">
        <f>+'DATOS GENERALES'!#REF!/'DATOS GENERALES'!#REF!</f>
        <v>#REF!</v>
      </c>
      <c r="F526" s="19" t="e">
        <f>+'DATOS GENERALES'!#REF!/'DATOS GENERALES'!#REF!</f>
        <v>#REF!</v>
      </c>
      <c r="G526" s="19" t="e">
        <f>+'DATOS GENERALES'!#REF!/'DATOS GENERALES'!#REF!</f>
        <v>#REF!</v>
      </c>
      <c r="H526" s="19" t="e">
        <f>+'DATOS GENERALES'!#REF!/'DATOS GENERALES'!#REF!</f>
        <v>#REF!</v>
      </c>
      <c r="I526" s="19" t="e">
        <f>+'DATOS GENERALES'!#REF!/'DATOS GENERALES'!#REF!</f>
        <v>#REF!</v>
      </c>
      <c r="J526" s="19" t="e">
        <f>+'DATOS GENERALES'!#REF!/'DATOS GENERALES'!#REF!</f>
        <v>#REF!</v>
      </c>
      <c r="K526" s="19" t="e">
        <f>+'DATOS GENERALES'!#REF!/'DATOS GENERALES'!#REF!</f>
        <v>#REF!</v>
      </c>
      <c r="L526" s="19" t="e">
        <f>+'DATOS GENERALES'!#REF!/'DATOS GENERALES'!#REF!</f>
        <v>#REF!</v>
      </c>
      <c r="M526" s="19" t="e">
        <f>+'DATOS GENERALES'!#REF!/'DATOS GENERALES'!#REF!</f>
        <v>#REF!</v>
      </c>
      <c r="N526" s="19" t="e">
        <f>+'DATOS GENERALES'!#REF!/'DATOS GENERALES'!#REF!</f>
        <v>#REF!</v>
      </c>
      <c r="O526" s="19" t="e">
        <f>+'DATOS GENERALES'!#REF!/'DATOS GENERALES'!#REF!</f>
        <v>#REF!</v>
      </c>
      <c r="P526" s="19" t="e">
        <f>+'DATOS GENERALES'!#REF!/'DATOS GENERALES'!#REF!</f>
        <v>#REF!</v>
      </c>
      <c r="Q526" s="19" t="e">
        <f>+'DATOS GENERALES'!#REF!/'DATOS GENERALES'!#REF!</f>
        <v>#REF!</v>
      </c>
      <c r="R526" s="19" t="e">
        <f>+'DATOS GENERALES'!#REF!/'DATOS GENERALES'!#REF!</f>
        <v>#REF!</v>
      </c>
      <c r="S526" s="19" t="e">
        <f>+'DATOS GENERALES'!#REF!/'DATOS GENERALES'!#REF!</f>
        <v>#REF!</v>
      </c>
      <c r="T526" s="19" t="e">
        <f>+'DATOS GENERALES'!#REF!/'DATOS GENERALES'!#REF!</f>
        <v>#REF!</v>
      </c>
      <c r="U526" s="19" t="e">
        <f>+'DATOS GENERALES'!#REF!/'DATOS GENERALES'!#REF!</f>
        <v>#REF!</v>
      </c>
    </row>
    <row r="527" spans="1:21">
      <c r="A527" s="12" t="e">
        <f>+'DATOS GENERALES'!#REF!</f>
        <v>#REF!</v>
      </c>
      <c r="B527" s="12" t="e">
        <f>+'DATOS GENERALES'!#REF!</f>
        <v>#REF!</v>
      </c>
      <c r="C527" s="12" t="e">
        <f>+'DATOS GENERALES'!#REF!</f>
        <v>#REF!</v>
      </c>
      <c r="D527" s="12" t="e">
        <f>+'DATOS GENERALES'!#REF!</f>
        <v>#REF!</v>
      </c>
      <c r="E527" s="19" t="e">
        <f>+'DATOS GENERALES'!#REF!/'DATOS GENERALES'!#REF!</f>
        <v>#REF!</v>
      </c>
      <c r="F527" s="19" t="e">
        <f>+'DATOS GENERALES'!#REF!/'DATOS GENERALES'!#REF!</f>
        <v>#REF!</v>
      </c>
      <c r="G527" s="19" t="e">
        <f>+'DATOS GENERALES'!#REF!/'DATOS GENERALES'!#REF!</f>
        <v>#REF!</v>
      </c>
      <c r="H527" s="19" t="e">
        <f>+'DATOS GENERALES'!#REF!/'DATOS GENERALES'!#REF!</f>
        <v>#REF!</v>
      </c>
      <c r="I527" s="19" t="e">
        <f>+'DATOS GENERALES'!#REF!/'DATOS GENERALES'!#REF!</f>
        <v>#REF!</v>
      </c>
      <c r="J527" s="19" t="e">
        <f>+'DATOS GENERALES'!#REF!/'DATOS GENERALES'!#REF!</f>
        <v>#REF!</v>
      </c>
      <c r="K527" s="19" t="e">
        <f>+'DATOS GENERALES'!#REF!/'DATOS GENERALES'!#REF!</f>
        <v>#REF!</v>
      </c>
      <c r="L527" s="19" t="e">
        <f>+'DATOS GENERALES'!#REF!/'DATOS GENERALES'!#REF!</f>
        <v>#REF!</v>
      </c>
      <c r="M527" s="19" t="e">
        <f>+'DATOS GENERALES'!#REF!/'DATOS GENERALES'!#REF!</f>
        <v>#REF!</v>
      </c>
      <c r="N527" s="19" t="e">
        <f>+'DATOS GENERALES'!#REF!/'DATOS GENERALES'!#REF!</f>
        <v>#REF!</v>
      </c>
      <c r="O527" s="19" t="e">
        <f>+'DATOS GENERALES'!#REF!/'DATOS GENERALES'!#REF!</f>
        <v>#REF!</v>
      </c>
      <c r="P527" s="19" t="e">
        <f>+'DATOS GENERALES'!#REF!/'DATOS GENERALES'!#REF!</f>
        <v>#REF!</v>
      </c>
      <c r="Q527" s="19" t="e">
        <f>+'DATOS GENERALES'!#REF!/'DATOS GENERALES'!#REF!</f>
        <v>#REF!</v>
      </c>
      <c r="R527" s="19" t="e">
        <f>+'DATOS GENERALES'!#REF!/'DATOS GENERALES'!#REF!</f>
        <v>#REF!</v>
      </c>
      <c r="S527" s="19" t="e">
        <f>+'DATOS GENERALES'!#REF!/'DATOS GENERALES'!#REF!</f>
        <v>#REF!</v>
      </c>
      <c r="T527" s="19" t="e">
        <f>+'DATOS GENERALES'!#REF!/'DATOS GENERALES'!#REF!</f>
        <v>#REF!</v>
      </c>
      <c r="U527" s="19" t="e">
        <f>+'DATOS GENERALES'!#REF!/'DATOS GENERALES'!#REF!</f>
        <v>#REF!</v>
      </c>
    </row>
    <row r="528" spans="1:21">
      <c r="A528" s="12" t="e">
        <f>+'DATOS GENERALES'!#REF!</f>
        <v>#REF!</v>
      </c>
      <c r="B528" s="12" t="e">
        <f>+'DATOS GENERALES'!#REF!</f>
        <v>#REF!</v>
      </c>
      <c r="C528" s="12" t="e">
        <f>+'DATOS GENERALES'!#REF!</f>
        <v>#REF!</v>
      </c>
      <c r="D528" s="12" t="e">
        <f>+'DATOS GENERALES'!#REF!</f>
        <v>#REF!</v>
      </c>
      <c r="E528" s="19" t="e">
        <f>+'DATOS GENERALES'!#REF!/'DATOS GENERALES'!#REF!</f>
        <v>#REF!</v>
      </c>
      <c r="F528" s="19" t="e">
        <f>+'DATOS GENERALES'!#REF!/'DATOS GENERALES'!#REF!</f>
        <v>#REF!</v>
      </c>
      <c r="G528" s="19" t="e">
        <f>+'DATOS GENERALES'!#REF!/'DATOS GENERALES'!#REF!</f>
        <v>#REF!</v>
      </c>
      <c r="H528" s="19" t="e">
        <f>+'DATOS GENERALES'!#REF!/'DATOS GENERALES'!#REF!</f>
        <v>#REF!</v>
      </c>
      <c r="I528" s="19" t="e">
        <f>+'DATOS GENERALES'!#REF!/'DATOS GENERALES'!#REF!</f>
        <v>#REF!</v>
      </c>
      <c r="J528" s="19" t="e">
        <f>+'DATOS GENERALES'!#REF!/'DATOS GENERALES'!#REF!</f>
        <v>#REF!</v>
      </c>
      <c r="K528" s="19" t="e">
        <f>+'DATOS GENERALES'!#REF!/'DATOS GENERALES'!#REF!</f>
        <v>#REF!</v>
      </c>
      <c r="L528" s="19" t="e">
        <f>+'DATOS GENERALES'!#REF!/'DATOS GENERALES'!#REF!</f>
        <v>#REF!</v>
      </c>
      <c r="M528" s="19" t="e">
        <f>+'DATOS GENERALES'!#REF!/'DATOS GENERALES'!#REF!</f>
        <v>#REF!</v>
      </c>
      <c r="N528" s="19" t="e">
        <f>+'DATOS GENERALES'!#REF!/'DATOS GENERALES'!#REF!</f>
        <v>#REF!</v>
      </c>
      <c r="O528" s="19" t="e">
        <f>+'DATOS GENERALES'!#REF!/'DATOS GENERALES'!#REF!</f>
        <v>#REF!</v>
      </c>
      <c r="P528" s="19" t="e">
        <f>+'DATOS GENERALES'!#REF!/'DATOS GENERALES'!#REF!</f>
        <v>#REF!</v>
      </c>
      <c r="Q528" s="19" t="e">
        <f>+'DATOS GENERALES'!#REF!/'DATOS GENERALES'!#REF!</f>
        <v>#REF!</v>
      </c>
      <c r="R528" s="19" t="e">
        <f>+'DATOS GENERALES'!#REF!/'DATOS GENERALES'!#REF!</f>
        <v>#REF!</v>
      </c>
      <c r="S528" s="19" t="e">
        <f>+'DATOS GENERALES'!#REF!/'DATOS GENERALES'!#REF!</f>
        <v>#REF!</v>
      </c>
      <c r="T528" s="19" t="e">
        <f>+'DATOS GENERALES'!#REF!/'DATOS GENERALES'!#REF!</f>
        <v>#REF!</v>
      </c>
      <c r="U528" s="19" t="e">
        <f>+'DATOS GENERALES'!#REF!/'DATOS GENERALES'!#REF!</f>
        <v>#REF!</v>
      </c>
    </row>
    <row r="529" spans="1:21">
      <c r="A529" s="12" t="e">
        <f>+'DATOS GENERALES'!#REF!</f>
        <v>#REF!</v>
      </c>
      <c r="B529" s="12" t="e">
        <f>+'DATOS GENERALES'!#REF!</f>
        <v>#REF!</v>
      </c>
      <c r="C529" s="12" t="e">
        <f>+'DATOS GENERALES'!#REF!</f>
        <v>#REF!</v>
      </c>
      <c r="D529" s="12" t="e">
        <f>+'DATOS GENERALES'!#REF!</f>
        <v>#REF!</v>
      </c>
      <c r="E529" s="19" t="e">
        <f>+'DATOS GENERALES'!#REF!/'DATOS GENERALES'!#REF!</f>
        <v>#REF!</v>
      </c>
      <c r="F529" s="19" t="e">
        <f>+'DATOS GENERALES'!#REF!/'DATOS GENERALES'!#REF!</f>
        <v>#REF!</v>
      </c>
      <c r="G529" s="19" t="e">
        <f>+'DATOS GENERALES'!#REF!/'DATOS GENERALES'!#REF!</f>
        <v>#REF!</v>
      </c>
      <c r="H529" s="19" t="e">
        <f>+'DATOS GENERALES'!#REF!/'DATOS GENERALES'!#REF!</f>
        <v>#REF!</v>
      </c>
      <c r="I529" s="19" t="e">
        <f>+'DATOS GENERALES'!#REF!/'DATOS GENERALES'!#REF!</f>
        <v>#REF!</v>
      </c>
      <c r="J529" s="19" t="e">
        <f>+'DATOS GENERALES'!#REF!/'DATOS GENERALES'!#REF!</f>
        <v>#REF!</v>
      </c>
      <c r="K529" s="19" t="e">
        <f>+'DATOS GENERALES'!#REF!/'DATOS GENERALES'!#REF!</f>
        <v>#REF!</v>
      </c>
      <c r="L529" s="19" t="e">
        <f>+'DATOS GENERALES'!#REF!/'DATOS GENERALES'!#REF!</f>
        <v>#REF!</v>
      </c>
      <c r="M529" s="19" t="e">
        <f>+'DATOS GENERALES'!#REF!/'DATOS GENERALES'!#REF!</f>
        <v>#REF!</v>
      </c>
      <c r="N529" s="19" t="e">
        <f>+'DATOS GENERALES'!#REF!/'DATOS GENERALES'!#REF!</f>
        <v>#REF!</v>
      </c>
      <c r="O529" s="19" t="e">
        <f>+'DATOS GENERALES'!#REF!/'DATOS GENERALES'!#REF!</f>
        <v>#REF!</v>
      </c>
      <c r="P529" s="19" t="e">
        <f>+'DATOS GENERALES'!#REF!/'DATOS GENERALES'!#REF!</f>
        <v>#REF!</v>
      </c>
      <c r="Q529" s="19" t="e">
        <f>+'DATOS GENERALES'!#REF!/'DATOS GENERALES'!#REF!</f>
        <v>#REF!</v>
      </c>
      <c r="R529" s="19" t="e">
        <f>+'DATOS GENERALES'!#REF!/'DATOS GENERALES'!#REF!</f>
        <v>#REF!</v>
      </c>
      <c r="S529" s="19" t="e">
        <f>+'DATOS GENERALES'!#REF!/'DATOS GENERALES'!#REF!</f>
        <v>#REF!</v>
      </c>
      <c r="T529" s="19" t="e">
        <f>+'DATOS GENERALES'!#REF!/'DATOS GENERALES'!#REF!</f>
        <v>#REF!</v>
      </c>
      <c r="U529" s="19" t="e">
        <f>+'DATOS GENERALES'!#REF!/'DATOS GENERALES'!#REF!</f>
        <v>#REF!</v>
      </c>
    </row>
    <row r="530" spans="1:21">
      <c r="A530" s="12" t="e">
        <f>+'DATOS GENERALES'!#REF!</f>
        <v>#REF!</v>
      </c>
      <c r="B530" s="12" t="e">
        <f>+'DATOS GENERALES'!#REF!</f>
        <v>#REF!</v>
      </c>
      <c r="C530" s="12" t="e">
        <f>+'DATOS GENERALES'!#REF!</f>
        <v>#REF!</v>
      </c>
      <c r="D530" s="12" t="e">
        <f>+'DATOS GENERALES'!#REF!</f>
        <v>#REF!</v>
      </c>
      <c r="E530" s="19" t="e">
        <f>+'DATOS GENERALES'!#REF!/'DATOS GENERALES'!#REF!</f>
        <v>#REF!</v>
      </c>
      <c r="F530" s="19" t="e">
        <f>+'DATOS GENERALES'!#REF!/'DATOS GENERALES'!#REF!</f>
        <v>#REF!</v>
      </c>
      <c r="G530" s="19" t="e">
        <f>+'DATOS GENERALES'!#REF!/'DATOS GENERALES'!#REF!</f>
        <v>#REF!</v>
      </c>
      <c r="H530" s="19" t="e">
        <f>+'DATOS GENERALES'!#REF!/'DATOS GENERALES'!#REF!</f>
        <v>#REF!</v>
      </c>
      <c r="I530" s="19" t="e">
        <f>+'DATOS GENERALES'!#REF!/'DATOS GENERALES'!#REF!</f>
        <v>#REF!</v>
      </c>
      <c r="J530" s="19" t="e">
        <f>+'DATOS GENERALES'!#REF!/'DATOS GENERALES'!#REF!</f>
        <v>#REF!</v>
      </c>
      <c r="K530" s="19" t="e">
        <f>+'DATOS GENERALES'!#REF!/'DATOS GENERALES'!#REF!</f>
        <v>#REF!</v>
      </c>
      <c r="L530" s="19" t="e">
        <f>+'DATOS GENERALES'!#REF!/'DATOS GENERALES'!#REF!</f>
        <v>#REF!</v>
      </c>
      <c r="M530" s="19" t="e">
        <f>+'DATOS GENERALES'!#REF!/'DATOS GENERALES'!#REF!</f>
        <v>#REF!</v>
      </c>
      <c r="N530" s="19" t="e">
        <f>+'DATOS GENERALES'!#REF!/'DATOS GENERALES'!#REF!</f>
        <v>#REF!</v>
      </c>
      <c r="O530" s="19" t="e">
        <f>+'DATOS GENERALES'!#REF!/'DATOS GENERALES'!#REF!</f>
        <v>#REF!</v>
      </c>
      <c r="P530" s="19" t="e">
        <f>+'DATOS GENERALES'!#REF!/'DATOS GENERALES'!#REF!</f>
        <v>#REF!</v>
      </c>
      <c r="Q530" s="19" t="e">
        <f>+'DATOS GENERALES'!#REF!/'DATOS GENERALES'!#REF!</f>
        <v>#REF!</v>
      </c>
      <c r="R530" s="19" t="e">
        <f>+'DATOS GENERALES'!#REF!/'DATOS GENERALES'!#REF!</f>
        <v>#REF!</v>
      </c>
      <c r="S530" s="19" t="e">
        <f>+'DATOS GENERALES'!#REF!/'DATOS GENERALES'!#REF!</f>
        <v>#REF!</v>
      </c>
      <c r="T530" s="19" t="e">
        <f>+'DATOS GENERALES'!#REF!/'DATOS GENERALES'!#REF!</f>
        <v>#REF!</v>
      </c>
      <c r="U530" s="19" t="e">
        <f>+'DATOS GENERALES'!#REF!/'DATOS GENERALES'!#REF!</f>
        <v>#REF!</v>
      </c>
    </row>
    <row r="531" spans="1:21">
      <c r="A531" s="12" t="e">
        <f>+'DATOS GENERALES'!#REF!</f>
        <v>#REF!</v>
      </c>
      <c r="B531" s="12" t="e">
        <f>+'DATOS GENERALES'!#REF!</f>
        <v>#REF!</v>
      </c>
      <c r="C531" s="12" t="e">
        <f>+'DATOS GENERALES'!#REF!</f>
        <v>#REF!</v>
      </c>
      <c r="D531" s="12" t="e">
        <f>+'DATOS GENERALES'!#REF!</f>
        <v>#REF!</v>
      </c>
      <c r="E531" s="19" t="e">
        <f>+'DATOS GENERALES'!#REF!/'DATOS GENERALES'!#REF!</f>
        <v>#REF!</v>
      </c>
      <c r="F531" s="19" t="e">
        <f>+'DATOS GENERALES'!#REF!/'DATOS GENERALES'!#REF!</f>
        <v>#REF!</v>
      </c>
      <c r="G531" s="19" t="e">
        <f>+'DATOS GENERALES'!#REF!/'DATOS GENERALES'!#REF!</f>
        <v>#REF!</v>
      </c>
      <c r="H531" s="19" t="e">
        <f>+'DATOS GENERALES'!#REF!/'DATOS GENERALES'!#REF!</f>
        <v>#REF!</v>
      </c>
      <c r="I531" s="19" t="e">
        <f>+'DATOS GENERALES'!#REF!/'DATOS GENERALES'!#REF!</f>
        <v>#REF!</v>
      </c>
      <c r="J531" s="19" t="e">
        <f>+'DATOS GENERALES'!#REF!/'DATOS GENERALES'!#REF!</f>
        <v>#REF!</v>
      </c>
      <c r="K531" s="19" t="e">
        <f>+'DATOS GENERALES'!#REF!/'DATOS GENERALES'!#REF!</f>
        <v>#REF!</v>
      </c>
      <c r="L531" s="19" t="e">
        <f>+'DATOS GENERALES'!#REF!/'DATOS GENERALES'!#REF!</f>
        <v>#REF!</v>
      </c>
      <c r="M531" s="19" t="e">
        <f>+'DATOS GENERALES'!#REF!/'DATOS GENERALES'!#REF!</f>
        <v>#REF!</v>
      </c>
      <c r="N531" s="19" t="e">
        <f>+'DATOS GENERALES'!#REF!/'DATOS GENERALES'!#REF!</f>
        <v>#REF!</v>
      </c>
      <c r="O531" s="19" t="e">
        <f>+'DATOS GENERALES'!#REF!/'DATOS GENERALES'!#REF!</f>
        <v>#REF!</v>
      </c>
      <c r="P531" s="19" t="e">
        <f>+'DATOS GENERALES'!#REF!/'DATOS GENERALES'!#REF!</f>
        <v>#REF!</v>
      </c>
      <c r="Q531" s="19" t="e">
        <f>+'DATOS GENERALES'!#REF!/'DATOS GENERALES'!#REF!</f>
        <v>#REF!</v>
      </c>
      <c r="R531" s="19" t="e">
        <f>+'DATOS GENERALES'!#REF!/'DATOS GENERALES'!#REF!</f>
        <v>#REF!</v>
      </c>
      <c r="S531" s="19" t="e">
        <f>+'DATOS GENERALES'!#REF!/'DATOS GENERALES'!#REF!</f>
        <v>#REF!</v>
      </c>
      <c r="T531" s="19" t="e">
        <f>+'DATOS GENERALES'!#REF!/'DATOS GENERALES'!#REF!</f>
        <v>#REF!</v>
      </c>
      <c r="U531" s="19" t="e">
        <f>+'DATOS GENERALES'!#REF!/'DATOS GENERALES'!#REF!</f>
        <v>#REF!</v>
      </c>
    </row>
    <row r="532" spans="1:21">
      <c r="A532" s="12" t="e">
        <f>+'DATOS GENERALES'!#REF!</f>
        <v>#REF!</v>
      </c>
      <c r="B532" s="12" t="e">
        <f>+'DATOS GENERALES'!#REF!</f>
        <v>#REF!</v>
      </c>
      <c r="C532" s="12" t="e">
        <f>+'DATOS GENERALES'!#REF!</f>
        <v>#REF!</v>
      </c>
      <c r="D532" s="12" t="e">
        <f>+'DATOS GENERALES'!#REF!</f>
        <v>#REF!</v>
      </c>
      <c r="E532" s="19" t="e">
        <f>+'DATOS GENERALES'!#REF!/'DATOS GENERALES'!#REF!</f>
        <v>#REF!</v>
      </c>
      <c r="F532" s="19" t="e">
        <f>+'DATOS GENERALES'!#REF!/'DATOS GENERALES'!#REF!</f>
        <v>#REF!</v>
      </c>
      <c r="G532" s="19" t="e">
        <f>+'DATOS GENERALES'!#REF!/'DATOS GENERALES'!#REF!</f>
        <v>#REF!</v>
      </c>
      <c r="H532" s="19" t="e">
        <f>+'DATOS GENERALES'!#REF!/'DATOS GENERALES'!#REF!</f>
        <v>#REF!</v>
      </c>
      <c r="I532" s="19" t="e">
        <f>+'DATOS GENERALES'!#REF!/'DATOS GENERALES'!#REF!</f>
        <v>#REF!</v>
      </c>
      <c r="J532" s="19" t="e">
        <f>+'DATOS GENERALES'!#REF!/'DATOS GENERALES'!#REF!</f>
        <v>#REF!</v>
      </c>
      <c r="K532" s="19" t="e">
        <f>+'DATOS GENERALES'!#REF!/'DATOS GENERALES'!#REF!</f>
        <v>#REF!</v>
      </c>
      <c r="L532" s="19" t="e">
        <f>+'DATOS GENERALES'!#REF!/'DATOS GENERALES'!#REF!</f>
        <v>#REF!</v>
      </c>
      <c r="M532" s="19" t="e">
        <f>+'DATOS GENERALES'!#REF!/'DATOS GENERALES'!#REF!</f>
        <v>#REF!</v>
      </c>
      <c r="N532" s="19" t="e">
        <f>+'DATOS GENERALES'!#REF!/'DATOS GENERALES'!#REF!</f>
        <v>#REF!</v>
      </c>
      <c r="O532" s="19" t="e">
        <f>+'DATOS GENERALES'!#REF!/'DATOS GENERALES'!#REF!</f>
        <v>#REF!</v>
      </c>
      <c r="P532" s="19" t="e">
        <f>+'DATOS GENERALES'!#REF!/'DATOS GENERALES'!#REF!</f>
        <v>#REF!</v>
      </c>
      <c r="Q532" s="19" t="e">
        <f>+'DATOS GENERALES'!#REF!/'DATOS GENERALES'!#REF!</f>
        <v>#REF!</v>
      </c>
      <c r="R532" s="19" t="e">
        <f>+'DATOS GENERALES'!#REF!/'DATOS GENERALES'!#REF!</f>
        <v>#REF!</v>
      </c>
      <c r="S532" s="19" t="e">
        <f>+'DATOS GENERALES'!#REF!/'DATOS GENERALES'!#REF!</f>
        <v>#REF!</v>
      </c>
      <c r="T532" s="19" t="e">
        <f>+'DATOS GENERALES'!#REF!/'DATOS GENERALES'!#REF!</f>
        <v>#REF!</v>
      </c>
      <c r="U532" s="19" t="e">
        <f>+'DATOS GENERALES'!#REF!/'DATOS GENERALES'!#REF!</f>
        <v>#REF!</v>
      </c>
    </row>
    <row r="533" spans="1:21">
      <c r="A533" s="12" t="e">
        <f>+'DATOS GENERALES'!#REF!</f>
        <v>#REF!</v>
      </c>
      <c r="B533" s="12" t="e">
        <f>+'DATOS GENERALES'!#REF!</f>
        <v>#REF!</v>
      </c>
      <c r="C533" s="12" t="e">
        <f>+'DATOS GENERALES'!#REF!</f>
        <v>#REF!</v>
      </c>
      <c r="D533" s="12" t="e">
        <f>+'DATOS GENERALES'!#REF!</f>
        <v>#REF!</v>
      </c>
      <c r="E533" s="19" t="e">
        <f>+'DATOS GENERALES'!#REF!/'DATOS GENERALES'!#REF!</f>
        <v>#REF!</v>
      </c>
      <c r="F533" s="19" t="e">
        <f>+'DATOS GENERALES'!#REF!/'DATOS GENERALES'!#REF!</f>
        <v>#REF!</v>
      </c>
      <c r="G533" s="19" t="e">
        <f>+'DATOS GENERALES'!#REF!/'DATOS GENERALES'!#REF!</f>
        <v>#REF!</v>
      </c>
      <c r="H533" s="19" t="e">
        <f>+'DATOS GENERALES'!#REF!/'DATOS GENERALES'!#REF!</f>
        <v>#REF!</v>
      </c>
      <c r="I533" s="19" t="e">
        <f>+'DATOS GENERALES'!#REF!/'DATOS GENERALES'!#REF!</f>
        <v>#REF!</v>
      </c>
      <c r="J533" s="19" t="e">
        <f>+'DATOS GENERALES'!#REF!/'DATOS GENERALES'!#REF!</f>
        <v>#REF!</v>
      </c>
      <c r="K533" s="19" t="e">
        <f>+'DATOS GENERALES'!#REF!/'DATOS GENERALES'!#REF!</f>
        <v>#REF!</v>
      </c>
      <c r="L533" s="19" t="e">
        <f>+'DATOS GENERALES'!#REF!/'DATOS GENERALES'!#REF!</f>
        <v>#REF!</v>
      </c>
      <c r="M533" s="19" t="e">
        <f>+'DATOS GENERALES'!#REF!/'DATOS GENERALES'!#REF!</f>
        <v>#REF!</v>
      </c>
      <c r="N533" s="19" t="e">
        <f>+'DATOS GENERALES'!#REF!/'DATOS GENERALES'!#REF!</f>
        <v>#REF!</v>
      </c>
      <c r="O533" s="19" t="e">
        <f>+'DATOS GENERALES'!#REF!/'DATOS GENERALES'!#REF!</f>
        <v>#REF!</v>
      </c>
      <c r="P533" s="19" t="e">
        <f>+'DATOS GENERALES'!#REF!/'DATOS GENERALES'!#REF!</f>
        <v>#REF!</v>
      </c>
      <c r="Q533" s="19" t="e">
        <f>+'DATOS GENERALES'!#REF!/'DATOS GENERALES'!#REF!</f>
        <v>#REF!</v>
      </c>
      <c r="R533" s="19" t="e">
        <f>+'DATOS GENERALES'!#REF!/'DATOS GENERALES'!#REF!</f>
        <v>#REF!</v>
      </c>
      <c r="S533" s="19" t="e">
        <f>+'DATOS GENERALES'!#REF!/'DATOS GENERALES'!#REF!</f>
        <v>#REF!</v>
      </c>
      <c r="T533" s="19" t="e">
        <f>+'DATOS GENERALES'!#REF!/'DATOS GENERALES'!#REF!</f>
        <v>#REF!</v>
      </c>
      <c r="U533" s="19" t="e">
        <f>+'DATOS GENERALES'!#REF!/'DATOS GENERALES'!#REF!</f>
        <v>#REF!</v>
      </c>
    </row>
    <row r="534" spans="1:21">
      <c r="A534" s="12" t="e">
        <f>+'DATOS GENERALES'!#REF!</f>
        <v>#REF!</v>
      </c>
      <c r="B534" s="12" t="e">
        <f>+'DATOS GENERALES'!#REF!</f>
        <v>#REF!</v>
      </c>
      <c r="C534" s="12" t="e">
        <f>+'DATOS GENERALES'!#REF!</f>
        <v>#REF!</v>
      </c>
      <c r="D534" s="12" t="e">
        <f>+'DATOS GENERALES'!#REF!</f>
        <v>#REF!</v>
      </c>
      <c r="E534" s="19" t="e">
        <f>+'DATOS GENERALES'!#REF!/'DATOS GENERALES'!#REF!</f>
        <v>#REF!</v>
      </c>
      <c r="F534" s="19" t="e">
        <f>+'DATOS GENERALES'!#REF!/'DATOS GENERALES'!#REF!</f>
        <v>#REF!</v>
      </c>
      <c r="G534" s="19" t="e">
        <f>+'DATOS GENERALES'!#REF!/'DATOS GENERALES'!#REF!</f>
        <v>#REF!</v>
      </c>
      <c r="H534" s="19" t="e">
        <f>+'DATOS GENERALES'!#REF!/'DATOS GENERALES'!#REF!</f>
        <v>#REF!</v>
      </c>
      <c r="I534" s="19" t="e">
        <f>+'DATOS GENERALES'!#REF!/'DATOS GENERALES'!#REF!</f>
        <v>#REF!</v>
      </c>
      <c r="J534" s="19" t="e">
        <f>+'DATOS GENERALES'!#REF!/'DATOS GENERALES'!#REF!</f>
        <v>#REF!</v>
      </c>
      <c r="K534" s="19" t="e">
        <f>+'DATOS GENERALES'!#REF!/'DATOS GENERALES'!#REF!</f>
        <v>#REF!</v>
      </c>
      <c r="L534" s="19" t="e">
        <f>+'DATOS GENERALES'!#REF!/'DATOS GENERALES'!#REF!</f>
        <v>#REF!</v>
      </c>
      <c r="M534" s="19" t="e">
        <f>+'DATOS GENERALES'!#REF!/'DATOS GENERALES'!#REF!</f>
        <v>#REF!</v>
      </c>
      <c r="N534" s="19" t="e">
        <f>+'DATOS GENERALES'!#REF!/'DATOS GENERALES'!#REF!</f>
        <v>#REF!</v>
      </c>
      <c r="O534" s="19" t="e">
        <f>+'DATOS GENERALES'!#REF!/'DATOS GENERALES'!#REF!</f>
        <v>#REF!</v>
      </c>
      <c r="P534" s="19" t="e">
        <f>+'DATOS GENERALES'!#REF!/'DATOS GENERALES'!#REF!</f>
        <v>#REF!</v>
      </c>
      <c r="Q534" s="19" t="e">
        <f>+'DATOS GENERALES'!#REF!/'DATOS GENERALES'!#REF!</f>
        <v>#REF!</v>
      </c>
      <c r="R534" s="19" t="e">
        <f>+'DATOS GENERALES'!#REF!/'DATOS GENERALES'!#REF!</f>
        <v>#REF!</v>
      </c>
      <c r="S534" s="19" t="e">
        <f>+'DATOS GENERALES'!#REF!/'DATOS GENERALES'!#REF!</f>
        <v>#REF!</v>
      </c>
      <c r="T534" s="19" t="e">
        <f>+'DATOS GENERALES'!#REF!/'DATOS GENERALES'!#REF!</f>
        <v>#REF!</v>
      </c>
      <c r="U534" s="19" t="e">
        <f>+'DATOS GENERALES'!#REF!/'DATOS GENERALES'!#REF!</f>
        <v>#REF!</v>
      </c>
    </row>
    <row r="535" spans="1:21">
      <c r="A535" s="12" t="e">
        <f>+'DATOS GENERALES'!#REF!</f>
        <v>#REF!</v>
      </c>
      <c r="B535" s="12" t="e">
        <f>+'DATOS GENERALES'!#REF!</f>
        <v>#REF!</v>
      </c>
      <c r="C535" s="12" t="e">
        <f>+'DATOS GENERALES'!#REF!</f>
        <v>#REF!</v>
      </c>
      <c r="D535" s="12" t="e">
        <f>+'DATOS GENERALES'!#REF!</f>
        <v>#REF!</v>
      </c>
      <c r="E535" s="19" t="e">
        <f>+'DATOS GENERALES'!#REF!/'DATOS GENERALES'!#REF!</f>
        <v>#REF!</v>
      </c>
      <c r="F535" s="19" t="e">
        <f>+'DATOS GENERALES'!#REF!/'DATOS GENERALES'!#REF!</f>
        <v>#REF!</v>
      </c>
      <c r="G535" s="19" t="e">
        <f>+'DATOS GENERALES'!#REF!/'DATOS GENERALES'!#REF!</f>
        <v>#REF!</v>
      </c>
      <c r="H535" s="19" t="e">
        <f>+'DATOS GENERALES'!#REF!/'DATOS GENERALES'!#REF!</f>
        <v>#REF!</v>
      </c>
      <c r="I535" s="19" t="e">
        <f>+'DATOS GENERALES'!#REF!/'DATOS GENERALES'!#REF!</f>
        <v>#REF!</v>
      </c>
      <c r="J535" s="19" t="e">
        <f>+'DATOS GENERALES'!#REF!/'DATOS GENERALES'!#REF!</f>
        <v>#REF!</v>
      </c>
      <c r="K535" s="19" t="e">
        <f>+'DATOS GENERALES'!#REF!/'DATOS GENERALES'!#REF!</f>
        <v>#REF!</v>
      </c>
      <c r="L535" s="19" t="e">
        <f>+'DATOS GENERALES'!#REF!/'DATOS GENERALES'!#REF!</f>
        <v>#REF!</v>
      </c>
      <c r="M535" s="19" t="e">
        <f>+'DATOS GENERALES'!#REF!/'DATOS GENERALES'!#REF!</f>
        <v>#REF!</v>
      </c>
      <c r="N535" s="19" t="e">
        <f>+'DATOS GENERALES'!#REF!/'DATOS GENERALES'!#REF!</f>
        <v>#REF!</v>
      </c>
      <c r="O535" s="19" t="e">
        <f>+'DATOS GENERALES'!#REF!/'DATOS GENERALES'!#REF!</f>
        <v>#REF!</v>
      </c>
      <c r="P535" s="19" t="e">
        <f>+'DATOS GENERALES'!#REF!/'DATOS GENERALES'!#REF!</f>
        <v>#REF!</v>
      </c>
      <c r="Q535" s="19" t="e">
        <f>+'DATOS GENERALES'!#REF!/'DATOS GENERALES'!#REF!</f>
        <v>#REF!</v>
      </c>
      <c r="R535" s="19" t="e">
        <f>+'DATOS GENERALES'!#REF!/'DATOS GENERALES'!#REF!</f>
        <v>#REF!</v>
      </c>
      <c r="S535" s="19" t="e">
        <f>+'DATOS GENERALES'!#REF!/'DATOS GENERALES'!#REF!</f>
        <v>#REF!</v>
      </c>
      <c r="T535" s="19" t="e">
        <f>+'DATOS GENERALES'!#REF!/'DATOS GENERALES'!#REF!</f>
        <v>#REF!</v>
      </c>
      <c r="U535" s="19" t="e">
        <f>+'DATOS GENERALES'!#REF!/'DATOS GENERALES'!#REF!</f>
        <v>#REF!</v>
      </c>
    </row>
    <row r="536" spans="1:21">
      <c r="A536" s="12" t="e">
        <f>+'DATOS GENERALES'!#REF!</f>
        <v>#REF!</v>
      </c>
      <c r="B536" s="12" t="e">
        <f>+'DATOS GENERALES'!#REF!</f>
        <v>#REF!</v>
      </c>
      <c r="C536" s="12" t="e">
        <f>+'DATOS GENERALES'!#REF!</f>
        <v>#REF!</v>
      </c>
      <c r="D536" s="12" t="e">
        <f>+'DATOS GENERALES'!#REF!</f>
        <v>#REF!</v>
      </c>
      <c r="E536" s="19" t="e">
        <f>+'DATOS GENERALES'!#REF!/'DATOS GENERALES'!#REF!</f>
        <v>#REF!</v>
      </c>
      <c r="F536" s="19" t="e">
        <f>+'DATOS GENERALES'!#REF!/'DATOS GENERALES'!#REF!</f>
        <v>#REF!</v>
      </c>
      <c r="G536" s="19" t="e">
        <f>+'DATOS GENERALES'!#REF!/'DATOS GENERALES'!#REF!</f>
        <v>#REF!</v>
      </c>
      <c r="H536" s="19" t="e">
        <f>+'DATOS GENERALES'!#REF!/'DATOS GENERALES'!#REF!</f>
        <v>#REF!</v>
      </c>
      <c r="I536" s="19" t="e">
        <f>+'DATOS GENERALES'!#REF!/'DATOS GENERALES'!#REF!</f>
        <v>#REF!</v>
      </c>
      <c r="J536" s="19" t="e">
        <f>+'DATOS GENERALES'!#REF!/'DATOS GENERALES'!#REF!</f>
        <v>#REF!</v>
      </c>
      <c r="K536" s="19" t="e">
        <f>+'DATOS GENERALES'!#REF!/'DATOS GENERALES'!#REF!</f>
        <v>#REF!</v>
      </c>
      <c r="L536" s="19" t="e">
        <f>+'DATOS GENERALES'!#REF!/'DATOS GENERALES'!#REF!</f>
        <v>#REF!</v>
      </c>
      <c r="M536" s="19" t="e">
        <f>+'DATOS GENERALES'!#REF!/'DATOS GENERALES'!#REF!</f>
        <v>#REF!</v>
      </c>
      <c r="N536" s="19" t="e">
        <f>+'DATOS GENERALES'!#REF!/'DATOS GENERALES'!#REF!</f>
        <v>#REF!</v>
      </c>
      <c r="O536" s="19" t="e">
        <f>+'DATOS GENERALES'!#REF!/'DATOS GENERALES'!#REF!</f>
        <v>#REF!</v>
      </c>
      <c r="P536" s="19" t="e">
        <f>+'DATOS GENERALES'!#REF!/'DATOS GENERALES'!#REF!</f>
        <v>#REF!</v>
      </c>
      <c r="Q536" s="19" t="e">
        <f>+'DATOS GENERALES'!#REF!/'DATOS GENERALES'!#REF!</f>
        <v>#REF!</v>
      </c>
      <c r="R536" s="19" t="e">
        <f>+'DATOS GENERALES'!#REF!/'DATOS GENERALES'!#REF!</f>
        <v>#REF!</v>
      </c>
      <c r="S536" s="19" t="e">
        <f>+'DATOS GENERALES'!#REF!/'DATOS GENERALES'!#REF!</f>
        <v>#REF!</v>
      </c>
      <c r="T536" s="19" t="e">
        <f>+'DATOS GENERALES'!#REF!/'DATOS GENERALES'!#REF!</f>
        <v>#REF!</v>
      </c>
      <c r="U536" s="19" t="e">
        <f>+'DATOS GENERALES'!#REF!/'DATOS GENERALES'!#REF!</f>
        <v>#REF!</v>
      </c>
    </row>
    <row r="537" spans="1:21">
      <c r="A537" s="12" t="e">
        <f>+'DATOS GENERALES'!#REF!</f>
        <v>#REF!</v>
      </c>
      <c r="B537" s="12" t="e">
        <f>+'DATOS GENERALES'!#REF!</f>
        <v>#REF!</v>
      </c>
      <c r="C537" s="12" t="e">
        <f>+'DATOS GENERALES'!#REF!</f>
        <v>#REF!</v>
      </c>
      <c r="D537" s="12" t="e">
        <f>+'DATOS GENERALES'!#REF!</f>
        <v>#REF!</v>
      </c>
      <c r="E537" s="19" t="e">
        <f>+'DATOS GENERALES'!#REF!/'DATOS GENERALES'!#REF!</f>
        <v>#REF!</v>
      </c>
      <c r="F537" s="19" t="e">
        <f>+'DATOS GENERALES'!#REF!/'DATOS GENERALES'!#REF!</f>
        <v>#REF!</v>
      </c>
      <c r="G537" s="19" t="e">
        <f>+'DATOS GENERALES'!#REF!/'DATOS GENERALES'!#REF!</f>
        <v>#REF!</v>
      </c>
      <c r="H537" s="19" t="e">
        <f>+'DATOS GENERALES'!#REF!/'DATOS GENERALES'!#REF!</f>
        <v>#REF!</v>
      </c>
      <c r="I537" s="19" t="e">
        <f>+'DATOS GENERALES'!#REF!/'DATOS GENERALES'!#REF!</f>
        <v>#REF!</v>
      </c>
      <c r="J537" s="19" t="e">
        <f>+'DATOS GENERALES'!#REF!/'DATOS GENERALES'!#REF!</f>
        <v>#REF!</v>
      </c>
      <c r="K537" s="19" t="e">
        <f>+'DATOS GENERALES'!#REF!/'DATOS GENERALES'!#REF!</f>
        <v>#REF!</v>
      </c>
      <c r="L537" s="19" t="e">
        <f>+'DATOS GENERALES'!#REF!/'DATOS GENERALES'!#REF!</f>
        <v>#REF!</v>
      </c>
      <c r="M537" s="19" t="e">
        <f>+'DATOS GENERALES'!#REF!/'DATOS GENERALES'!#REF!</f>
        <v>#REF!</v>
      </c>
      <c r="N537" s="19" t="e">
        <f>+'DATOS GENERALES'!#REF!/'DATOS GENERALES'!#REF!</f>
        <v>#REF!</v>
      </c>
      <c r="O537" s="19" t="e">
        <f>+'DATOS GENERALES'!#REF!/'DATOS GENERALES'!#REF!</f>
        <v>#REF!</v>
      </c>
      <c r="P537" s="19" t="e">
        <f>+'DATOS GENERALES'!#REF!/'DATOS GENERALES'!#REF!</f>
        <v>#REF!</v>
      </c>
      <c r="Q537" s="19" t="e">
        <f>+'DATOS GENERALES'!#REF!/'DATOS GENERALES'!#REF!</f>
        <v>#REF!</v>
      </c>
      <c r="R537" s="19" t="e">
        <f>+'DATOS GENERALES'!#REF!/'DATOS GENERALES'!#REF!</f>
        <v>#REF!</v>
      </c>
      <c r="S537" s="19" t="e">
        <f>+'DATOS GENERALES'!#REF!/'DATOS GENERALES'!#REF!</f>
        <v>#REF!</v>
      </c>
      <c r="T537" s="19" t="e">
        <f>+'DATOS GENERALES'!#REF!/'DATOS GENERALES'!#REF!</f>
        <v>#REF!</v>
      </c>
      <c r="U537" s="19" t="e">
        <f>+'DATOS GENERALES'!#REF!/'DATOS GENERALES'!#REF!</f>
        <v>#REF!</v>
      </c>
    </row>
    <row r="538" spans="1:21">
      <c r="A538" s="12" t="e">
        <f>+'DATOS GENERALES'!#REF!</f>
        <v>#REF!</v>
      </c>
      <c r="B538" s="12" t="e">
        <f>+'DATOS GENERALES'!#REF!</f>
        <v>#REF!</v>
      </c>
      <c r="C538" s="12" t="e">
        <f>+'DATOS GENERALES'!#REF!</f>
        <v>#REF!</v>
      </c>
      <c r="D538" s="12" t="e">
        <f>+'DATOS GENERALES'!#REF!</f>
        <v>#REF!</v>
      </c>
      <c r="E538" s="19" t="e">
        <f>+'DATOS GENERALES'!#REF!/'DATOS GENERALES'!#REF!</f>
        <v>#REF!</v>
      </c>
      <c r="F538" s="19" t="e">
        <f>+'DATOS GENERALES'!#REF!/'DATOS GENERALES'!#REF!</f>
        <v>#REF!</v>
      </c>
      <c r="G538" s="19" t="e">
        <f>+'DATOS GENERALES'!#REF!/'DATOS GENERALES'!#REF!</f>
        <v>#REF!</v>
      </c>
      <c r="H538" s="19" t="e">
        <f>+'DATOS GENERALES'!#REF!/'DATOS GENERALES'!#REF!</f>
        <v>#REF!</v>
      </c>
      <c r="I538" s="19" t="e">
        <f>+'DATOS GENERALES'!#REF!/'DATOS GENERALES'!#REF!</f>
        <v>#REF!</v>
      </c>
      <c r="J538" s="19" t="e">
        <f>+'DATOS GENERALES'!#REF!/'DATOS GENERALES'!#REF!</f>
        <v>#REF!</v>
      </c>
      <c r="K538" s="19" t="e">
        <f>+'DATOS GENERALES'!#REF!/'DATOS GENERALES'!#REF!</f>
        <v>#REF!</v>
      </c>
      <c r="L538" s="19" t="e">
        <f>+'DATOS GENERALES'!#REF!/'DATOS GENERALES'!#REF!</f>
        <v>#REF!</v>
      </c>
      <c r="M538" s="19" t="e">
        <f>+'DATOS GENERALES'!#REF!/'DATOS GENERALES'!#REF!</f>
        <v>#REF!</v>
      </c>
      <c r="N538" s="19" t="e">
        <f>+'DATOS GENERALES'!#REF!/'DATOS GENERALES'!#REF!</f>
        <v>#REF!</v>
      </c>
      <c r="O538" s="19" t="e">
        <f>+'DATOS GENERALES'!#REF!/'DATOS GENERALES'!#REF!</f>
        <v>#REF!</v>
      </c>
      <c r="P538" s="19" t="e">
        <f>+'DATOS GENERALES'!#REF!/'DATOS GENERALES'!#REF!</f>
        <v>#REF!</v>
      </c>
      <c r="Q538" s="19" t="e">
        <f>+'DATOS GENERALES'!#REF!/'DATOS GENERALES'!#REF!</f>
        <v>#REF!</v>
      </c>
      <c r="R538" s="19" t="e">
        <f>+'DATOS GENERALES'!#REF!/'DATOS GENERALES'!#REF!</f>
        <v>#REF!</v>
      </c>
      <c r="S538" s="19" t="e">
        <f>+'DATOS GENERALES'!#REF!/'DATOS GENERALES'!#REF!</f>
        <v>#REF!</v>
      </c>
      <c r="T538" s="19" t="e">
        <f>+'DATOS GENERALES'!#REF!/'DATOS GENERALES'!#REF!</f>
        <v>#REF!</v>
      </c>
      <c r="U538" s="19" t="e">
        <f>+'DATOS GENERALES'!#REF!/'DATOS GENERALES'!#REF!</f>
        <v>#REF!</v>
      </c>
    </row>
    <row r="539" spans="1:21">
      <c r="A539" s="12" t="e">
        <f>+'DATOS GENERALES'!#REF!</f>
        <v>#REF!</v>
      </c>
      <c r="B539" s="12" t="e">
        <f>+'DATOS GENERALES'!#REF!</f>
        <v>#REF!</v>
      </c>
      <c r="C539" s="12" t="e">
        <f>+'DATOS GENERALES'!#REF!</f>
        <v>#REF!</v>
      </c>
      <c r="D539" s="12" t="e">
        <f>+'DATOS GENERALES'!#REF!</f>
        <v>#REF!</v>
      </c>
      <c r="E539" s="19" t="e">
        <f>+'DATOS GENERALES'!#REF!/'DATOS GENERALES'!#REF!</f>
        <v>#REF!</v>
      </c>
      <c r="F539" s="19" t="e">
        <f>+'DATOS GENERALES'!#REF!/'DATOS GENERALES'!#REF!</f>
        <v>#REF!</v>
      </c>
      <c r="G539" s="19" t="e">
        <f>+'DATOS GENERALES'!#REF!/'DATOS GENERALES'!#REF!</f>
        <v>#REF!</v>
      </c>
      <c r="H539" s="19" t="e">
        <f>+'DATOS GENERALES'!#REF!/'DATOS GENERALES'!#REF!</f>
        <v>#REF!</v>
      </c>
      <c r="I539" s="19" t="e">
        <f>+'DATOS GENERALES'!#REF!/'DATOS GENERALES'!#REF!</f>
        <v>#REF!</v>
      </c>
      <c r="J539" s="19" t="e">
        <f>+'DATOS GENERALES'!#REF!/'DATOS GENERALES'!#REF!</f>
        <v>#REF!</v>
      </c>
      <c r="K539" s="19" t="e">
        <f>+'DATOS GENERALES'!#REF!/'DATOS GENERALES'!#REF!</f>
        <v>#REF!</v>
      </c>
      <c r="L539" s="19" t="e">
        <f>+'DATOS GENERALES'!#REF!/'DATOS GENERALES'!#REF!</f>
        <v>#REF!</v>
      </c>
      <c r="M539" s="19" t="e">
        <f>+'DATOS GENERALES'!#REF!/'DATOS GENERALES'!#REF!</f>
        <v>#REF!</v>
      </c>
      <c r="N539" s="19" t="e">
        <f>+'DATOS GENERALES'!#REF!/'DATOS GENERALES'!#REF!</f>
        <v>#REF!</v>
      </c>
      <c r="O539" s="19" t="e">
        <f>+'DATOS GENERALES'!#REF!/'DATOS GENERALES'!#REF!</f>
        <v>#REF!</v>
      </c>
      <c r="P539" s="19" t="e">
        <f>+'DATOS GENERALES'!#REF!/'DATOS GENERALES'!#REF!</f>
        <v>#REF!</v>
      </c>
      <c r="Q539" s="19" t="e">
        <f>+'DATOS GENERALES'!#REF!/'DATOS GENERALES'!#REF!</f>
        <v>#REF!</v>
      </c>
      <c r="R539" s="19" t="e">
        <f>+'DATOS GENERALES'!#REF!/'DATOS GENERALES'!#REF!</f>
        <v>#REF!</v>
      </c>
      <c r="S539" s="19" t="e">
        <f>+'DATOS GENERALES'!#REF!/'DATOS GENERALES'!#REF!</f>
        <v>#REF!</v>
      </c>
      <c r="T539" s="19" t="e">
        <f>+'DATOS GENERALES'!#REF!/'DATOS GENERALES'!#REF!</f>
        <v>#REF!</v>
      </c>
      <c r="U539" s="19" t="e">
        <f>+'DATOS GENERALES'!#REF!/'DATOS GENERALES'!#REF!</f>
        <v>#REF!</v>
      </c>
    </row>
    <row r="540" spans="1:21">
      <c r="A540" s="12" t="e">
        <f>+'DATOS GENERALES'!#REF!</f>
        <v>#REF!</v>
      </c>
      <c r="B540" s="12" t="e">
        <f>+'DATOS GENERALES'!#REF!</f>
        <v>#REF!</v>
      </c>
      <c r="C540" s="12" t="e">
        <f>+'DATOS GENERALES'!#REF!</f>
        <v>#REF!</v>
      </c>
      <c r="D540" s="12" t="e">
        <f>+'DATOS GENERALES'!#REF!</f>
        <v>#REF!</v>
      </c>
      <c r="E540" s="19" t="e">
        <f>+'DATOS GENERALES'!#REF!/'DATOS GENERALES'!#REF!</f>
        <v>#REF!</v>
      </c>
      <c r="F540" s="19" t="e">
        <f>+'DATOS GENERALES'!#REF!/'DATOS GENERALES'!#REF!</f>
        <v>#REF!</v>
      </c>
      <c r="G540" s="19" t="e">
        <f>+'DATOS GENERALES'!#REF!/'DATOS GENERALES'!#REF!</f>
        <v>#REF!</v>
      </c>
      <c r="H540" s="19" t="e">
        <f>+'DATOS GENERALES'!#REF!/'DATOS GENERALES'!#REF!</f>
        <v>#REF!</v>
      </c>
      <c r="I540" s="19" t="e">
        <f>+'DATOS GENERALES'!#REF!/'DATOS GENERALES'!#REF!</f>
        <v>#REF!</v>
      </c>
      <c r="J540" s="19" t="e">
        <f>+'DATOS GENERALES'!#REF!/'DATOS GENERALES'!#REF!</f>
        <v>#REF!</v>
      </c>
      <c r="K540" s="19" t="e">
        <f>+'DATOS GENERALES'!#REF!/'DATOS GENERALES'!#REF!</f>
        <v>#REF!</v>
      </c>
      <c r="L540" s="19" t="e">
        <f>+'DATOS GENERALES'!#REF!/'DATOS GENERALES'!#REF!</f>
        <v>#REF!</v>
      </c>
      <c r="M540" s="19" t="e">
        <f>+'DATOS GENERALES'!#REF!/'DATOS GENERALES'!#REF!</f>
        <v>#REF!</v>
      </c>
      <c r="N540" s="19" t="e">
        <f>+'DATOS GENERALES'!#REF!/'DATOS GENERALES'!#REF!</f>
        <v>#REF!</v>
      </c>
      <c r="O540" s="19" t="e">
        <f>+'DATOS GENERALES'!#REF!/'DATOS GENERALES'!#REF!</f>
        <v>#REF!</v>
      </c>
      <c r="P540" s="19" t="e">
        <f>+'DATOS GENERALES'!#REF!/'DATOS GENERALES'!#REF!</f>
        <v>#REF!</v>
      </c>
      <c r="Q540" s="19" t="e">
        <f>+'DATOS GENERALES'!#REF!/'DATOS GENERALES'!#REF!</f>
        <v>#REF!</v>
      </c>
      <c r="R540" s="19" t="e">
        <f>+'DATOS GENERALES'!#REF!/'DATOS GENERALES'!#REF!</f>
        <v>#REF!</v>
      </c>
      <c r="S540" s="19" t="e">
        <f>+'DATOS GENERALES'!#REF!/'DATOS GENERALES'!#REF!</f>
        <v>#REF!</v>
      </c>
      <c r="T540" s="19" t="e">
        <f>+'DATOS GENERALES'!#REF!/'DATOS GENERALES'!#REF!</f>
        <v>#REF!</v>
      </c>
      <c r="U540" s="19" t="e">
        <f>+'DATOS GENERALES'!#REF!/'DATOS GENERALES'!#REF!</f>
        <v>#REF!</v>
      </c>
    </row>
    <row r="541" spans="1:21">
      <c r="A541" s="12" t="e">
        <f>+'DATOS GENERALES'!#REF!</f>
        <v>#REF!</v>
      </c>
      <c r="B541" s="12" t="e">
        <f>+'DATOS GENERALES'!#REF!</f>
        <v>#REF!</v>
      </c>
      <c r="C541" s="12" t="e">
        <f>+'DATOS GENERALES'!#REF!</f>
        <v>#REF!</v>
      </c>
      <c r="D541" s="12" t="e">
        <f>+'DATOS GENERALES'!#REF!</f>
        <v>#REF!</v>
      </c>
      <c r="E541" s="19" t="e">
        <f>+'DATOS GENERALES'!#REF!/'DATOS GENERALES'!#REF!</f>
        <v>#REF!</v>
      </c>
      <c r="F541" s="19" t="e">
        <f>+'DATOS GENERALES'!#REF!/'DATOS GENERALES'!#REF!</f>
        <v>#REF!</v>
      </c>
      <c r="G541" s="19" t="e">
        <f>+'DATOS GENERALES'!#REF!/'DATOS GENERALES'!#REF!</f>
        <v>#REF!</v>
      </c>
      <c r="H541" s="19" t="e">
        <f>+'DATOS GENERALES'!#REF!/'DATOS GENERALES'!#REF!</f>
        <v>#REF!</v>
      </c>
      <c r="I541" s="19" t="e">
        <f>+'DATOS GENERALES'!#REF!/'DATOS GENERALES'!#REF!</f>
        <v>#REF!</v>
      </c>
      <c r="J541" s="19" t="e">
        <f>+'DATOS GENERALES'!#REF!/'DATOS GENERALES'!#REF!</f>
        <v>#REF!</v>
      </c>
      <c r="K541" s="19" t="e">
        <f>+'DATOS GENERALES'!#REF!/'DATOS GENERALES'!#REF!</f>
        <v>#REF!</v>
      </c>
      <c r="L541" s="19" t="e">
        <f>+'DATOS GENERALES'!#REF!/'DATOS GENERALES'!#REF!</f>
        <v>#REF!</v>
      </c>
      <c r="M541" s="19" t="e">
        <f>+'DATOS GENERALES'!#REF!/'DATOS GENERALES'!#REF!</f>
        <v>#REF!</v>
      </c>
      <c r="N541" s="19" t="e">
        <f>+'DATOS GENERALES'!#REF!/'DATOS GENERALES'!#REF!</f>
        <v>#REF!</v>
      </c>
      <c r="O541" s="19" t="e">
        <f>+'DATOS GENERALES'!#REF!/'DATOS GENERALES'!#REF!</f>
        <v>#REF!</v>
      </c>
      <c r="P541" s="19" t="e">
        <f>+'DATOS GENERALES'!#REF!/'DATOS GENERALES'!#REF!</f>
        <v>#REF!</v>
      </c>
      <c r="Q541" s="19" t="e">
        <f>+'DATOS GENERALES'!#REF!/'DATOS GENERALES'!#REF!</f>
        <v>#REF!</v>
      </c>
      <c r="R541" s="19" t="e">
        <f>+'DATOS GENERALES'!#REF!/'DATOS GENERALES'!#REF!</f>
        <v>#REF!</v>
      </c>
      <c r="S541" s="19" t="e">
        <f>+'DATOS GENERALES'!#REF!/'DATOS GENERALES'!#REF!</f>
        <v>#REF!</v>
      </c>
      <c r="T541" s="19" t="e">
        <f>+'DATOS GENERALES'!#REF!/'DATOS GENERALES'!#REF!</f>
        <v>#REF!</v>
      </c>
      <c r="U541" s="19" t="e">
        <f>+'DATOS GENERALES'!#REF!/'DATOS GENERALES'!#REF!</f>
        <v>#REF!</v>
      </c>
    </row>
    <row r="542" spans="1:21">
      <c r="A542" s="12" t="e">
        <f>+'DATOS GENERALES'!#REF!</f>
        <v>#REF!</v>
      </c>
      <c r="B542" s="12" t="e">
        <f>+'DATOS GENERALES'!#REF!</f>
        <v>#REF!</v>
      </c>
      <c r="C542" s="12" t="e">
        <f>+'DATOS GENERALES'!#REF!</f>
        <v>#REF!</v>
      </c>
      <c r="D542" s="12" t="e">
        <f>+'DATOS GENERALES'!#REF!</f>
        <v>#REF!</v>
      </c>
      <c r="E542" s="19" t="e">
        <f>+'DATOS GENERALES'!#REF!/'DATOS GENERALES'!#REF!</f>
        <v>#REF!</v>
      </c>
      <c r="F542" s="19" t="e">
        <f>+'DATOS GENERALES'!#REF!/'DATOS GENERALES'!#REF!</f>
        <v>#REF!</v>
      </c>
      <c r="G542" s="19" t="e">
        <f>+'DATOS GENERALES'!#REF!/'DATOS GENERALES'!#REF!</f>
        <v>#REF!</v>
      </c>
      <c r="H542" s="19" t="e">
        <f>+'DATOS GENERALES'!#REF!/'DATOS GENERALES'!#REF!</f>
        <v>#REF!</v>
      </c>
      <c r="I542" s="19" t="e">
        <f>+'DATOS GENERALES'!#REF!/'DATOS GENERALES'!#REF!</f>
        <v>#REF!</v>
      </c>
      <c r="J542" s="19" t="e">
        <f>+'DATOS GENERALES'!#REF!/'DATOS GENERALES'!#REF!</f>
        <v>#REF!</v>
      </c>
      <c r="K542" s="19" t="e">
        <f>+'DATOS GENERALES'!#REF!/'DATOS GENERALES'!#REF!</f>
        <v>#REF!</v>
      </c>
      <c r="L542" s="19" t="e">
        <f>+'DATOS GENERALES'!#REF!/'DATOS GENERALES'!#REF!</f>
        <v>#REF!</v>
      </c>
      <c r="M542" s="19" t="e">
        <f>+'DATOS GENERALES'!#REF!/'DATOS GENERALES'!#REF!</f>
        <v>#REF!</v>
      </c>
      <c r="N542" s="19" t="e">
        <f>+'DATOS GENERALES'!#REF!/'DATOS GENERALES'!#REF!</f>
        <v>#REF!</v>
      </c>
      <c r="O542" s="19" t="e">
        <f>+'DATOS GENERALES'!#REF!/'DATOS GENERALES'!#REF!</f>
        <v>#REF!</v>
      </c>
      <c r="P542" s="19" t="e">
        <f>+'DATOS GENERALES'!#REF!/'DATOS GENERALES'!#REF!</f>
        <v>#REF!</v>
      </c>
      <c r="Q542" s="19" t="e">
        <f>+'DATOS GENERALES'!#REF!/'DATOS GENERALES'!#REF!</f>
        <v>#REF!</v>
      </c>
      <c r="R542" s="19" t="e">
        <f>+'DATOS GENERALES'!#REF!/'DATOS GENERALES'!#REF!</f>
        <v>#REF!</v>
      </c>
      <c r="S542" s="19" t="e">
        <f>+'DATOS GENERALES'!#REF!/'DATOS GENERALES'!#REF!</f>
        <v>#REF!</v>
      </c>
      <c r="T542" s="19" t="e">
        <f>+'DATOS GENERALES'!#REF!/'DATOS GENERALES'!#REF!</f>
        <v>#REF!</v>
      </c>
      <c r="U542" s="19" t="e">
        <f>+'DATOS GENERALES'!#REF!/'DATOS GENERALES'!#REF!</f>
        <v>#REF!</v>
      </c>
    </row>
    <row r="543" spans="1:21">
      <c r="A543" s="12" t="e">
        <f>+'DATOS GENERALES'!#REF!</f>
        <v>#REF!</v>
      </c>
      <c r="B543" s="12" t="e">
        <f>+'DATOS GENERALES'!#REF!</f>
        <v>#REF!</v>
      </c>
      <c r="C543" s="12" t="e">
        <f>+'DATOS GENERALES'!#REF!</f>
        <v>#REF!</v>
      </c>
      <c r="D543" s="12" t="e">
        <f>+'DATOS GENERALES'!#REF!</f>
        <v>#REF!</v>
      </c>
      <c r="E543" s="19" t="e">
        <f>+'DATOS GENERALES'!#REF!/'DATOS GENERALES'!#REF!</f>
        <v>#REF!</v>
      </c>
      <c r="F543" s="19" t="e">
        <f>+'DATOS GENERALES'!#REF!/'DATOS GENERALES'!#REF!</f>
        <v>#REF!</v>
      </c>
      <c r="G543" s="19" t="e">
        <f>+'DATOS GENERALES'!#REF!/'DATOS GENERALES'!#REF!</f>
        <v>#REF!</v>
      </c>
      <c r="H543" s="19" t="e">
        <f>+'DATOS GENERALES'!#REF!/'DATOS GENERALES'!#REF!</f>
        <v>#REF!</v>
      </c>
      <c r="I543" s="19" t="e">
        <f>+'DATOS GENERALES'!#REF!/'DATOS GENERALES'!#REF!</f>
        <v>#REF!</v>
      </c>
      <c r="J543" s="19" t="e">
        <f>+'DATOS GENERALES'!#REF!/'DATOS GENERALES'!#REF!</f>
        <v>#REF!</v>
      </c>
      <c r="K543" s="19" t="e">
        <f>+'DATOS GENERALES'!#REF!/'DATOS GENERALES'!#REF!</f>
        <v>#REF!</v>
      </c>
      <c r="L543" s="19" t="e">
        <f>+'DATOS GENERALES'!#REF!/'DATOS GENERALES'!#REF!</f>
        <v>#REF!</v>
      </c>
      <c r="M543" s="19" t="e">
        <f>+'DATOS GENERALES'!#REF!/'DATOS GENERALES'!#REF!</f>
        <v>#REF!</v>
      </c>
      <c r="N543" s="19" t="e">
        <f>+'DATOS GENERALES'!#REF!/'DATOS GENERALES'!#REF!</f>
        <v>#REF!</v>
      </c>
      <c r="O543" s="19" t="e">
        <f>+'DATOS GENERALES'!#REF!/'DATOS GENERALES'!#REF!</f>
        <v>#REF!</v>
      </c>
      <c r="P543" s="19" t="e">
        <f>+'DATOS GENERALES'!#REF!/'DATOS GENERALES'!#REF!</f>
        <v>#REF!</v>
      </c>
      <c r="Q543" s="19" t="e">
        <f>+'DATOS GENERALES'!#REF!/'DATOS GENERALES'!#REF!</f>
        <v>#REF!</v>
      </c>
      <c r="R543" s="19" t="e">
        <f>+'DATOS GENERALES'!#REF!/'DATOS GENERALES'!#REF!</f>
        <v>#REF!</v>
      </c>
      <c r="S543" s="19" t="e">
        <f>+'DATOS GENERALES'!#REF!/'DATOS GENERALES'!#REF!</f>
        <v>#REF!</v>
      </c>
      <c r="T543" s="19" t="e">
        <f>+'DATOS GENERALES'!#REF!/'DATOS GENERALES'!#REF!</f>
        <v>#REF!</v>
      </c>
      <c r="U543" s="19" t="e">
        <f>+'DATOS GENERALES'!#REF!/'DATOS GENERALES'!#REF!</f>
        <v>#REF!</v>
      </c>
    </row>
    <row r="544" spans="1:21">
      <c r="A544" s="12" t="e">
        <f>+'DATOS GENERALES'!#REF!</f>
        <v>#REF!</v>
      </c>
      <c r="B544" s="12" t="e">
        <f>+'DATOS GENERALES'!#REF!</f>
        <v>#REF!</v>
      </c>
      <c r="C544" s="12" t="e">
        <f>+'DATOS GENERALES'!#REF!</f>
        <v>#REF!</v>
      </c>
      <c r="D544" s="12" t="e">
        <f>+'DATOS GENERALES'!#REF!</f>
        <v>#REF!</v>
      </c>
      <c r="E544" s="19" t="e">
        <f>+'DATOS GENERALES'!#REF!/'DATOS GENERALES'!#REF!</f>
        <v>#REF!</v>
      </c>
      <c r="F544" s="19" t="e">
        <f>+'DATOS GENERALES'!#REF!/'DATOS GENERALES'!#REF!</f>
        <v>#REF!</v>
      </c>
      <c r="G544" s="19" t="e">
        <f>+'DATOS GENERALES'!#REF!/'DATOS GENERALES'!#REF!</f>
        <v>#REF!</v>
      </c>
      <c r="H544" s="19" t="e">
        <f>+'DATOS GENERALES'!#REF!/'DATOS GENERALES'!#REF!</f>
        <v>#REF!</v>
      </c>
      <c r="I544" s="19" t="e">
        <f>+'DATOS GENERALES'!#REF!/'DATOS GENERALES'!#REF!</f>
        <v>#REF!</v>
      </c>
      <c r="J544" s="19" t="e">
        <f>+'DATOS GENERALES'!#REF!/'DATOS GENERALES'!#REF!</f>
        <v>#REF!</v>
      </c>
      <c r="K544" s="19" t="e">
        <f>+'DATOS GENERALES'!#REF!/'DATOS GENERALES'!#REF!</f>
        <v>#REF!</v>
      </c>
      <c r="L544" s="19" t="e">
        <f>+'DATOS GENERALES'!#REF!/'DATOS GENERALES'!#REF!</f>
        <v>#REF!</v>
      </c>
      <c r="M544" s="19" t="e">
        <f>+'DATOS GENERALES'!#REF!/'DATOS GENERALES'!#REF!</f>
        <v>#REF!</v>
      </c>
      <c r="N544" s="19" t="e">
        <f>+'DATOS GENERALES'!#REF!/'DATOS GENERALES'!#REF!</f>
        <v>#REF!</v>
      </c>
      <c r="O544" s="19" t="e">
        <f>+'DATOS GENERALES'!#REF!/'DATOS GENERALES'!#REF!</f>
        <v>#REF!</v>
      </c>
      <c r="P544" s="19" t="e">
        <f>+'DATOS GENERALES'!#REF!/'DATOS GENERALES'!#REF!</f>
        <v>#REF!</v>
      </c>
      <c r="Q544" s="19" t="e">
        <f>+'DATOS GENERALES'!#REF!/'DATOS GENERALES'!#REF!</f>
        <v>#REF!</v>
      </c>
      <c r="R544" s="19" t="e">
        <f>+'DATOS GENERALES'!#REF!/'DATOS GENERALES'!#REF!</f>
        <v>#REF!</v>
      </c>
      <c r="S544" s="19" t="e">
        <f>+'DATOS GENERALES'!#REF!/'DATOS GENERALES'!#REF!</f>
        <v>#REF!</v>
      </c>
      <c r="T544" s="19" t="e">
        <f>+'DATOS GENERALES'!#REF!/'DATOS GENERALES'!#REF!</f>
        <v>#REF!</v>
      </c>
      <c r="U544" s="19" t="e">
        <f>+'DATOS GENERALES'!#REF!/'DATOS GENERALES'!#REF!</f>
        <v>#REF!</v>
      </c>
    </row>
    <row r="545" spans="1:21">
      <c r="A545" s="12" t="e">
        <f>+'DATOS GENERALES'!#REF!</f>
        <v>#REF!</v>
      </c>
      <c r="B545" s="12" t="e">
        <f>+'DATOS GENERALES'!#REF!</f>
        <v>#REF!</v>
      </c>
      <c r="C545" s="12" t="e">
        <f>+'DATOS GENERALES'!#REF!</f>
        <v>#REF!</v>
      </c>
      <c r="D545" s="12" t="e">
        <f>+'DATOS GENERALES'!#REF!</f>
        <v>#REF!</v>
      </c>
      <c r="E545" s="19" t="e">
        <f>+'DATOS GENERALES'!#REF!/'DATOS GENERALES'!#REF!</f>
        <v>#REF!</v>
      </c>
      <c r="F545" s="19" t="e">
        <f>+'DATOS GENERALES'!#REF!/'DATOS GENERALES'!#REF!</f>
        <v>#REF!</v>
      </c>
      <c r="G545" s="19" t="e">
        <f>+'DATOS GENERALES'!#REF!/'DATOS GENERALES'!#REF!</f>
        <v>#REF!</v>
      </c>
      <c r="H545" s="19" t="e">
        <f>+'DATOS GENERALES'!#REF!/'DATOS GENERALES'!#REF!</f>
        <v>#REF!</v>
      </c>
      <c r="I545" s="19" t="e">
        <f>+'DATOS GENERALES'!#REF!/'DATOS GENERALES'!#REF!</f>
        <v>#REF!</v>
      </c>
      <c r="J545" s="19" t="e">
        <f>+'DATOS GENERALES'!#REF!/'DATOS GENERALES'!#REF!</f>
        <v>#REF!</v>
      </c>
      <c r="K545" s="19" t="e">
        <f>+'DATOS GENERALES'!#REF!/'DATOS GENERALES'!#REF!</f>
        <v>#REF!</v>
      </c>
      <c r="L545" s="19" t="e">
        <f>+'DATOS GENERALES'!#REF!/'DATOS GENERALES'!#REF!</f>
        <v>#REF!</v>
      </c>
      <c r="M545" s="19" t="e">
        <f>+'DATOS GENERALES'!#REF!/'DATOS GENERALES'!#REF!</f>
        <v>#REF!</v>
      </c>
      <c r="N545" s="19" t="e">
        <f>+'DATOS GENERALES'!#REF!/'DATOS GENERALES'!#REF!</f>
        <v>#REF!</v>
      </c>
      <c r="O545" s="19" t="e">
        <f>+'DATOS GENERALES'!#REF!/'DATOS GENERALES'!#REF!</f>
        <v>#REF!</v>
      </c>
      <c r="P545" s="19" t="e">
        <f>+'DATOS GENERALES'!#REF!/'DATOS GENERALES'!#REF!</f>
        <v>#REF!</v>
      </c>
      <c r="Q545" s="19" t="e">
        <f>+'DATOS GENERALES'!#REF!/'DATOS GENERALES'!#REF!</f>
        <v>#REF!</v>
      </c>
      <c r="R545" s="19" t="e">
        <f>+'DATOS GENERALES'!#REF!/'DATOS GENERALES'!#REF!</f>
        <v>#REF!</v>
      </c>
      <c r="S545" s="19" t="e">
        <f>+'DATOS GENERALES'!#REF!/'DATOS GENERALES'!#REF!</f>
        <v>#REF!</v>
      </c>
      <c r="T545" s="19" t="e">
        <f>+'DATOS GENERALES'!#REF!/'DATOS GENERALES'!#REF!</f>
        <v>#REF!</v>
      </c>
      <c r="U545" s="19" t="e">
        <f>+'DATOS GENERALES'!#REF!/'DATOS GENERALES'!#REF!</f>
        <v>#REF!</v>
      </c>
    </row>
    <row r="546" spans="1:21">
      <c r="A546" s="12" t="e">
        <f>+'DATOS GENERALES'!#REF!</f>
        <v>#REF!</v>
      </c>
      <c r="B546" s="12" t="e">
        <f>+'DATOS GENERALES'!#REF!</f>
        <v>#REF!</v>
      </c>
      <c r="C546" s="12" t="e">
        <f>+'DATOS GENERALES'!#REF!</f>
        <v>#REF!</v>
      </c>
      <c r="D546" s="12" t="e">
        <f>+'DATOS GENERALES'!#REF!</f>
        <v>#REF!</v>
      </c>
      <c r="E546" s="19" t="e">
        <f>+'DATOS GENERALES'!#REF!/'DATOS GENERALES'!#REF!</f>
        <v>#REF!</v>
      </c>
      <c r="F546" s="19" t="e">
        <f>+'DATOS GENERALES'!#REF!/'DATOS GENERALES'!#REF!</f>
        <v>#REF!</v>
      </c>
      <c r="G546" s="19" t="e">
        <f>+'DATOS GENERALES'!#REF!/'DATOS GENERALES'!#REF!</f>
        <v>#REF!</v>
      </c>
      <c r="H546" s="19" t="e">
        <f>+'DATOS GENERALES'!#REF!/'DATOS GENERALES'!#REF!</f>
        <v>#REF!</v>
      </c>
      <c r="I546" s="19" t="e">
        <f>+'DATOS GENERALES'!#REF!/'DATOS GENERALES'!#REF!</f>
        <v>#REF!</v>
      </c>
      <c r="J546" s="19" t="e">
        <f>+'DATOS GENERALES'!#REF!/'DATOS GENERALES'!#REF!</f>
        <v>#REF!</v>
      </c>
      <c r="K546" s="19" t="e">
        <f>+'DATOS GENERALES'!#REF!/'DATOS GENERALES'!#REF!</f>
        <v>#REF!</v>
      </c>
      <c r="L546" s="19" t="e">
        <f>+'DATOS GENERALES'!#REF!/'DATOS GENERALES'!#REF!</f>
        <v>#REF!</v>
      </c>
      <c r="M546" s="19" t="e">
        <f>+'DATOS GENERALES'!#REF!/'DATOS GENERALES'!#REF!</f>
        <v>#REF!</v>
      </c>
      <c r="N546" s="19" t="e">
        <f>+'DATOS GENERALES'!#REF!/'DATOS GENERALES'!#REF!</f>
        <v>#REF!</v>
      </c>
      <c r="O546" s="19" t="e">
        <f>+'DATOS GENERALES'!#REF!/'DATOS GENERALES'!#REF!</f>
        <v>#REF!</v>
      </c>
      <c r="P546" s="19" t="e">
        <f>+'DATOS GENERALES'!#REF!/'DATOS GENERALES'!#REF!</f>
        <v>#REF!</v>
      </c>
      <c r="Q546" s="19" t="e">
        <f>+'DATOS GENERALES'!#REF!/'DATOS GENERALES'!#REF!</f>
        <v>#REF!</v>
      </c>
      <c r="R546" s="19" t="e">
        <f>+'DATOS GENERALES'!#REF!/'DATOS GENERALES'!#REF!</f>
        <v>#REF!</v>
      </c>
      <c r="S546" s="19" t="e">
        <f>+'DATOS GENERALES'!#REF!/'DATOS GENERALES'!#REF!</f>
        <v>#REF!</v>
      </c>
      <c r="T546" s="19" t="e">
        <f>+'DATOS GENERALES'!#REF!/'DATOS GENERALES'!#REF!</f>
        <v>#REF!</v>
      </c>
      <c r="U546" s="19" t="e">
        <f>+'DATOS GENERALES'!#REF!/'DATOS GENERALES'!#REF!</f>
        <v>#REF!</v>
      </c>
    </row>
    <row r="547" spans="1:21">
      <c r="A547" s="12" t="e">
        <f>+'DATOS GENERALES'!#REF!</f>
        <v>#REF!</v>
      </c>
      <c r="B547" s="12" t="e">
        <f>+'DATOS GENERALES'!#REF!</f>
        <v>#REF!</v>
      </c>
      <c r="C547" s="12" t="e">
        <f>+'DATOS GENERALES'!#REF!</f>
        <v>#REF!</v>
      </c>
      <c r="D547" s="12" t="e">
        <f>+'DATOS GENERALES'!#REF!</f>
        <v>#REF!</v>
      </c>
      <c r="E547" s="19" t="e">
        <f>+'DATOS GENERALES'!#REF!/'DATOS GENERALES'!#REF!</f>
        <v>#REF!</v>
      </c>
      <c r="F547" s="19" t="e">
        <f>+'DATOS GENERALES'!#REF!/'DATOS GENERALES'!#REF!</f>
        <v>#REF!</v>
      </c>
      <c r="G547" s="19" t="e">
        <f>+'DATOS GENERALES'!#REF!/'DATOS GENERALES'!#REF!</f>
        <v>#REF!</v>
      </c>
      <c r="H547" s="19" t="e">
        <f>+'DATOS GENERALES'!#REF!/'DATOS GENERALES'!#REF!</f>
        <v>#REF!</v>
      </c>
      <c r="I547" s="19" t="e">
        <f>+'DATOS GENERALES'!#REF!/'DATOS GENERALES'!#REF!</f>
        <v>#REF!</v>
      </c>
      <c r="J547" s="19" t="e">
        <f>+'DATOS GENERALES'!#REF!/'DATOS GENERALES'!#REF!</f>
        <v>#REF!</v>
      </c>
      <c r="K547" s="19" t="e">
        <f>+'DATOS GENERALES'!#REF!/'DATOS GENERALES'!#REF!</f>
        <v>#REF!</v>
      </c>
      <c r="L547" s="19" t="e">
        <f>+'DATOS GENERALES'!#REF!/'DATOS GENERALES'!#REF!</f>
        <v>#REF!</v>
      </c>
      <c r="M547" s="19" t="e">
        <f>+'DATOS GENERALES'!#REF!/'DATOS GENERALES'!#REF!</f>
        <v>#REF!</v>
      </c>
      <c r="N547" s="19" t="e">
        <f>+'DATOS GENERALES'!#REF!/'DATOS GENERALES'!#REF!</f>
        <v>#REF!</v>
      </c>
      <c r="O547" s="19" t="e">
        <f>+'DATOS GENERALES'!#REF!/'DATOS GENERALES'!#REF!</f>
        <v>#REF!</v>
      </c>
      <c r="P547" s="19" t="e">
        <f>+'DATOS GENERALES'!#REF!/'DATOS GENERALES'!#REF!</f>
        <v>#REF!</v>
      </c>
      <c r="Q547" s="19" t="e">
        <f>+'DATOS GENERALES'!#REF!/'DATOS GENERALES'!#REF!</f>
        <v>#REF!</v>
      </c>
      <c r="R547" s="19" t="e">
        <f>+'DATOS GENERALES'!#REF!/'DATOS GENERALES'!#REF!</f>
        <v>#REF!</v>
      </c>
      <c r="S547" s="19" t="e">
        <f>+'DATOS GENERALES'!#REF!/'DATOS GENERALES'!#REF!</f>
        <v>#REF!</v>
      </c>
      <c r="T547" s="19" t="e">
        <f>+'DATOS GENERALES'!#REF!/'DATOS GENERALES'!#REF!</f>
        <v>#REF!</v>
      </c>
      <c r="U547" s="19" t="e">
        <f>+'DATOS GENERALES'!#REF!/'DATOS GENERALES'!#REF!</f>
        <v>#REF!</v>
      </c>
    </row>
    <row r="548" spans="1:21">
      <c r="A548" s="12" t="e">
        <f>+'DATOS GENERALES'!#REF!</f>
        <v>#REF!</v>
      </c>
      <c r="B548" s="12" t="e">
        <f>+'DATOS GENERALES'!#REF!</f>
        <v>#REF!</v>
      </c>
      <c r="C548" s="12" t="e">
        <f>+'DATOS GENERALES'!#REF!</f>
        <v>#REF!</v>
      </c>
      <c r="D548" s="12" t="e">
        <f>+'DATOS GENERALES'!#REF!</f>
        <v>#REF!</v>
      </c>
      <c r="E548" s="19" t="e">
        <f>+'DATOS GENERALES'!#REF!/'DATOS GENERALES'!#REF!</f>
        <v>#REF!</v>
      </c>
      <c r="F548" s="19" t="e">
        <f>+'DATOS GENERALES'!#REF!/'DATOS GENERALES'!#REF!</f>
        <v>#REF!</v>
      </c>
      <c r="G548" s="19" t="e">
        <f>+'DATOS GENERALES'!#REF!/'DATOS GENERALES'!#REF!</f>
        <v>#REF!</v>
      </c>
      <c r="H548" s="19" t="e">
        <f>+'DATOS GENERALES'!#REF!/'DATOS GENERALES'!#REF!</f>
        <v>#REF!</v>
      </c>
      <c r="I548" s="19" t="e">
        <f>+'DATOS GENERALES'!#REF!/'DATOS GENERALES'!#REF!</f>
        <v>#REF!</v>
      </c>
      <c r="J548" s="19" t="e">
        <f>+'DATOS GENERALES'!#REF!/'DATOS GENERALES'!#REF!</f>
        <v>#REF!</v>
      </c>
      <c r="K548" s="19" t="e">
        <f>+'DATOS GENERALES'!#REF!/'DATOS GENERALES'!#REF!</f>
        <v>#REF!</v>
      </c>
      <c r="L548" s="19" t="e">
        <f>+'DATOS GENERALES'!#REF!/'DATOS GENERALES'!#REF!</f>
        <v>#REF!</v>
      </c>
      <c r="M548" s="19" t="e">
        <f>+'DATOS GENERALES'!#REF!/'DATOS GENERALES'!#REF!</f>
        <v>#REF!</v>
      </c>
      <c r="N548" s="19" t="e">
        <f>+'DATOS GENERALES'!#REF!/'DATOS GENERALES'!#REF!</f>
        <v>#REF!</v>
      </c>
      <c r="O548" s="19" t="e">
        <f>+'DATOS GENERALES'!#REF!/'DATOS GENERALES'!#REF!</f>
        <v>#REF!</v>
      </c>
      <c r="P548" s="19" t="e">
        <f>+'DATOS GENERALES'!#REF!/'DATOS GENERALES'!#REF!</f>
        <v>#REF!</v>
      </c>
      <c r="Q548" s="19" t="e">
        <f>+'DATOS GENERALES'!#REF!/'DATOS GENERALES'!#REF!</f>
        <v>#REF!</v>
      </c>
      <c r="R548" s="19" t="e">
        <f>+'DATOS GENERALES'!#REF!/'DATOS GENERALES'!#REF!</f>
        <v>#REF!</v>
      </c>
      <c r="S548" s="19" t="e">
        <f>+'DATOS GENERALES'!#REF!/'DATOS GENERALES'!#REF!</f>
        <v>#REF!</v>
      </c>
      <c r="T548" s="19" t="e">
        <f>+'DATOS GENERALES'!#REF!/'DATOS GENERALES'!#REF!</f>
        <v>#REF!</v>
      </c>
      <c r="U548" s="19" t="e">
        <f>+'DATOS GENERALES'!#REF!/'DATOS GENERALES'!#REF!</f>
        <v>#REF!</v>
      </c>
    </row>
    <row r="549" spans="1:21">
      <c r="A549" s="12" t="e">
        <f>+'DATOS GENERALES'!#REF!</f>
        <v>#REF!</v>
      </c>
      <c r="B549" s="12" t="e">
        <f>+'DATOS GENERALES'!#REF!</f>
        <v>#REF!</v>
      </c>
      <c r="C549" s="12" t="e">
        <f>+'DATOS GENERALES'!#REF!</f>
        <v>#REF!</v>
      </c>
      <c r="D549" s="12" t="e">
        <f>+'DATOS GENERALES'!#REF!</f>
        <v>#REF!</v>
      </c>
      <c r="E549" s="19" t="e">
        <f>+'DATOS GENERALES'!#REF!/'DATOS GENERALES'!#REF!</f>
        <v>#REF!</v>
      </c>
      <c r="F549" s="19" t="e">
        <f>+'DATOS GENERALES'!#REF!/'DATOS GENERALES'!#REF!</f>
        <v>#REF!</v>
      </c>
      <c r="G549" s="19" t="e">
        <f>+'DATOS GENERALES'!#REF!/'DATOS GENERALES'!#REF!</f>
        <v>#REF!</v>
      </c>
      <c r="H549" s="19" t="e">
        <f>+'DATOS GENERALES'!#REF!/'DATOS GENERALES'!#REF!</f>
        <v>#REF!</v>
      </c>
      <c r="I549" s="19" t="e">
        <f>+'DATOS GENERALES'!#REF!/'DATOS GENERALES'!#REF!</f>
        <v>#REF!</v>
      </c>
      <c r="J549" s="19" t="e">
        <f>+'DATOS GENERALES'!#REF!/'DATOS GENERALES'!#REF!</f>
        <v>#REF!</v>
      </c>
      <c r="K549" s="19" t="e">
        <f>+'DATOS GENERALES'!#REF!/'DATOS GENERALES'!#REF!</f>
        <v>#REF!</v>
      </c>
      <c r="L549" s="19" t="e">
        <f>+'DATOS GENERALES'!#REF!/'DATOS GENERALES'!#REF!</f>
        <v>#REF!</v>
      </c>
      <c r="M549" s="19" t="e">
        <f>+'DATOS GENERALES'!#REF!/'DATOS GENERALES'!#REF!</f>
        <v>#REF!</v>
      </c>
      <c r="N549" s="19" t="e">
        <f>+'DATOS GENERALES'!#REF!/'DATOS GENERALES'!#REF!</f>
        <v>#REF!</v>
      </c>
      <c r="O549" s="19" t="e">
        <f>+'DATOS GENERALES'!#REF!/'DATOS GENERALES'!#REF!</f>
        <v>#REF!</v>
      </c>
      <c r="P549" s="19" t="e">
        <f>+'DATOS GENERALES'!#REF!/'DATOS GENERALES'!#REF!</f>
        <v>#REF!</v>
      </c>
      <c r="Q549" s="19" t="e">
        <f>+'DATOS GENERALES'!#REF!/'DATOS GENERALES'!#REF!</f>
        <v>#REF!</v>
      </c>
      <c r="R549" s="19" t="e">
        <f>+'DATOS GENERALES'!#REF!/'DATOS GENERALES'!#REF!</f>
        <v>#REF!</v>
      </c>
      <c r="S549" s="19" t="e">
        <f>+'DATOS GENERALES'!#REF!/'DATOS GENERALES'!#REF!</f>
        <v>#REF!</v>
      </c>
      <c r="T549" s="19" t="e">
        <f>+'DATOS GENERALES'!#REF!/'DATOS GENERALES'!#REF!</f>
        <v>#REF!</v>
      </c>
      <c r="U549" s="19" t="e">
        <f>+'DATOS GENERALES'!#REF!/'DATOS GENERALES'!#REF!</f>
        <v>#REF!</v>
      </c>
    </row>
    <row r="550" spans="1:21">
      <c r="A550" s="12" t="e">
        <f>+'DATOS GENERALES'!#REF!</f>
        <v>#REF!</v>
      </c>
      <c r="B550" s="12" t="e">
        <f>+'DATOS GENERALES'!#REF!</f>
        <v>#REF!</v>
      </c>
      <c r="C550" s="12" t="e">
        <f>+'DATOS GENERALES'!#REF!</f>
        <v>#REF!</v>
      </c>
      <c r="D550" s="12" t="e">
        <f>+'DATOS GENERALES'!#REF!</f>
        <v>#REF!</v>
      </c>
      <c r="E550" s="19" t="e">
        <f>+'DATOS GENERALES'!#REF!/'DATOS GENERALES'!#REF!</f>
        <v>#REF!</v>
      </c>
      <c r="F550" s="19" t="e">
        <f>+'DATOS GENERALES'!#REF!/'DATOS GENERALES'!#REF!</f>
        <v>#REF!</v>
      </c>
      <c r="G550" s="19" t="e">
        <f>+'DATOS GENERALES'!#REF!/'DATOS GENERALES'!#REF!</f>
        <v>#REF!</v>
      </c>
      <c r="H550" s="19" t="e">
        <f>+'DATOS GENERALES'!#REF!/'DATOS GENERALES'!#REF!</f>
        <v>#REF!</v>
      </c>
      <c r="I550" s="19" t="e">
        <f>+'DATOS GENERALES'!#REF!/'DATOS GENERALES'!#REF!</f>
        <v>#REF!</v>
      </c>
      <c r="J550" s="19" t="e">
        <f>+'DATOS GENERALES'!#REF!/'DATOS GENERALES'!#REF!</f>
        <v>#REF!</v>
      </c>
      <c r="K550" s="19" t="e">
        <f>+'DATOS GENERALES'!#REF!/'DATOS GENERALES'!#REF!</f>
        <v>#REF!</v>
      </c>
      <c r="L550" s="19" t="e">
        <f>+'DATOS GENERALES'!#REF!/'DATOS GENERALES'!#REF!</f>
        <v>#REF!</v>
      </c>
      <c r="M550" s="19" t="e">
        <f>+'DATOS GENERALES'!#REF!/'DATOS GENERALES'!#REF!</f>
        <v>#REF!</v>
      </c>
      <c r="N550" s="19" t="e">
        <f>+'DATOS GENERALES'!#REF!/'DATOS GENERALES'!#REF!</f>
        <v>#REF!</v>
      </c>
      <c r="O550" s="19" t="e">
        <f>+'DATOS GENERALES'!#REF!/'DATOS GENERALES'!#REF!</f>
        <v>#REF!</v>
      </c>
      <c r="P550" s="19" t="e">
        <f>+'DATOS GENERALES'!#REF!/'DATOS GENERALES'!#REF!</f>
        <v>#REF!</v>
      </c>
      <c r="Q550" s="19" t="e">
        <f>+'DATOS GENERALES'!#REF!/'DATOS GENERALES'!#REF!</f>
        <v>#REF!</v>
      </c>
      <c r="R550" s="19" t="e">
        <f>+'DATOS GENERALES'!#REF!/'DATOS GENERALES'!#REF!</f>
        <v>#REF!</v>
      </c>
      <c r="S550" s="19" t="e">
        <f>+'DATOS GENERALES'!#REF!/'DATOS GENERALES'!#REF!</f>
        <v>#REF!</v>
      </c>
      <c r="T550" s="19" t="e">
        <f>+'DATOS GENERALES'!#REF!/'DATOS GENERALES'!#REF!</f>
        <v>#REF!</v>
      </c>
      <c r="U550" s="19" t="e">
        <f>+'DATOS GENERALES'!#REF!/'DATOS GENERALES'!#REF!</f>
        <v>#REF!</v>
      </c>
    </row>
    <row r="551" spans="1:21">
      <c r="A551" s="12" t="e">
        <f>+'DATOS GENERALES'!#REF!</f>
        <v>#REF!</v>
      </c>
      <c r="B551" s="12" t="e">
        <f>+'DATOS GENERALES'!#REF!</f>
        <v>#REF!</v>
      </c>
      <c r="C551" s="12" t="e">
        <f>+'DATOS GENERALES'!#REF!</f>
        <v>#REF!</v>
      </c>
      <c r="D551" s="12" t="e">
        <f>+'DATOS GENERALES'!#REF!</f>
        <v>#REF!</v>
      </c>
      <c r="E551" s="19" t="e">
        <f>+'DATOS GENERALES'!#REF!/'DATOS GENERALES'!#REF!</f>
        <v>#REF!</v>
      </c>
      <c r="F551" s="19" t="e">
        <f>+'DATOS GENERALES'!#REF!/'DATOS GENERALES'!#REF!</f>
        <v>#REF!</v>
      </c>
      <c r="G551" s="19" t="e">
        <f>+'DATOS GENERALES'!#REF!/'DATOS GENERALES'!#REF!</f>
        <v>#REF!</v>
      </c>
      <c r="H551" s="19" t="e">
        <f>+'DATOS GENERALES'!#REF!/'DATOS GENERALES'!#REF!</f>
        <v>#REF!</v>
      </c>
      <c r="I551" s="19" t="e">
        <f>+'DATOS GENERALES'!#REF!/'DATOS GENERALES'!#REF!</f>
        <v>#REF!</v>
      </c>
      <c r="J551" s="19" t="e">
        <f>+'DATOS GENERALES'!#REF!/'DATOS GENERALES'!#REF!</f>
        <v>#REF!</v>
      </c>
      <c r="K551" s="19" t="e">
        <f>+'DATOS GENERALES'!#REF!/'DATOS GENERALES'!#REF!</f>
        <v>#REF!</v>
      </c>
      <c r="L551" s="19" t="e">
        <f>+'DATOS GENERALES'!#REF!/'DATOS GENERALES'!#REF!</f>
        <v>#REF!</v>
      </c>
      <c r="M551" s="19" t="e">
        <f>+'DATOS GENERALES'!#REF!/'DATOS GENERALES'!#REF!</f>
        <v>#REF!</v>
      </c>
      <c r="N551" s="19" t="e">
        <f>+'DATOS GENERALES'!#REF!/'DATOS GENERALES'!#REF!</f>
        <v>#REF!</v>
      </c>
      <c r="O551" s="19" t="e">
        <f>+'DATOS GENERALES'!#REF!/'DATOS GENERALES'!#REF!</f>
        <v>#REF!</v>
      </c>
      <c r="P551" s="19" t="e">
        <f>+'DATOS GENERALES'!#REF!/'DATOS GENERALES'!#REF!</f>
        <v>#REF!</v>
      </c>
      <c r="Q551" s="19" t="e">
        <f>+'DATOS GENERALES'!#REF!/'DATOS GENERALES'!#REF!</f>
        <v>#REF!</v>
      </c>
      <c r="R551" s="19" t="e">
        <f>+'DATOS GENERALES'!#REF!/'DATOS GENERALES'!#REF!</f>
        <v>#REF!</v>
      </c>
      <c r="S551" s="19" t="e">
        <f>+'DATOS GENERALES'!#REF!/'DATOS GENERALES'!#REF!</f>
        <v>#REF!</v>
      </c>
      <c r="T551" s="19" t="e">
        <f>+'DATOS GENERALES'!#REF!/'DATOS GENERALES'!#REF!</f>
        <v>#REF!</v>
      </c>
      <c r="U551" s="19" t="e">
        <f>+'DATOS GENERALES'!#REF!/'DATOS GENERALES'!#REF!</f>
        <v>#REF!</v>
      </c>
    </row>
    <row r="552" spans="1:21">
      <c r="A552" s="12" t="e">
        <f>+'DATOS GENERALES'!#REF!</f>
        <v>#REF!</v>
      </c>
      <c r="B552" s="12" t="e">
        <f>+'DATOS GENERALES'!#REF!</f>
        <v>#REF!</v>
      </c>
      <c r="C552" s="12" t="e">
        <f>+'DATOS GENERALES'!#REF!</f>
        <v>#REF!</v>
      </c>
      <c r="D552" s="12" t="e">
        <f>+'DATOS GENERALES'!#REF!</f>
        <v>#REF!</v>
      </c>
      <c r="E552" s="19" t="e">
        <f>+'DATOS GENERALES'!#REF!/'DATOS GENERALES'!#REF!</f>
        <v>#REF!</v>
      </c>
      <c r="F552" s="19" t="e">
        <f>+'DATOS GENERALES'!#REF!/'DATOS GENERALES'!#REF!</f>
        <v>#REF!</v>
      </c>
      <c r="G552" s="19" t="e">
        <f>+'DATOS GENERALES'!#REF!/'DATOS GENERALES'!#REF!</f>
        <v>#REF!</v>
      </c>
      <c r="H552" s="19" t="e">
        <f>+'DATOS GENERALES'!#REF!/'DATOS GENERALES'!#REF!</f>
        <v>#REF!</v>
      </c>
      <c r="I552" s="19" t="e">
        <f>+'DATOS GENERALES'!#REF!/'DATOS GENERALES'!#REF!</f>
        <v>#REF!</v>
      </c>
      <c r="J552" s="19" t="e">
        <f>+'DATOS GENERALES'!#REF!/'DATOS GENERALES'!#REF!</f>
        <v>#REF!</v>
      </c>
      <c r="K552" s="19" t="e">
        <f>+'DATOS GENERALES'!#REF!/'DATOS GENERALES'!#REF!</f>
        <v>#REF!</v>
      </c>
      <c r="L552" s="19" t="e">
        <f>+'DATOS GENERALES'!#REF!/'DATOS GENERALES'!#REF!</f>
        <v>#REF!</v>
      </c>
      <c r="M552" s="19" t="e">
        <f>+'DATOS GENERALES'!#REF!/'DATOS GENERALES'!#REF!</f>
        <v>#REF!</v>
      </c>
      <c r="N552" s="19" t="e">
        <f>+'DATOS GENERALES'!#REF!/'DATOS GENERALES'!#REF!</f>
        <v>#REF!</v>
      </c>
      <c r="O552" s="19" t="e">
        <f>+'DATOS GENERALES'!#REF!/'DATOS GENERALES'!#REF!</f>
        <v>#REF!</v>
      </c>
      <c r="P552" s="19" t="e">
        <f>+'DATOS GENERALES'!#REF!/'DATOS GENERALES'!#REF!</f>
        <v>#REF!</v>
      </c>
      <c r="Q552" s="19" t="e">
        <f>+'DATOS GENERALES'!#REF!/'DATOS GENERALES'!#REF!</f>
        <v>#REF!</v>
      </c>
      <c r="R552" s="19" t="e">
        <f>+'DATOS GENERALES'!#REF!/'DATOS GENERALES'!#REF!</f>
        <v>#REF!</v>
      </c>
      <c r="S552" s="19" t="e">
        <f>+'DATOS GENERALES'!#REF!/'DATOS GENERALES'!#REF!</f>
        <v>#REF!</v>
      </c>
      <c r="T552" s="19" t="e">
        <f>+'DATOS GENERALES'!#REF!/'DATOS GENERALES'!#REF!</f>
        <v>#REF!</v>
      </c>
      <c r="U552" s="19" t="e">
        <f>+'DATOS GENERALES'!#REF!/'DATOS GENERALES'!#REF!</f>
        <v>#REF!</v>
      </c>
    </row>
    <row r="553" spans="1:21">
      <c r="A553" s="12" t="e">
        <f>+'DATOS GENERALES'!#REF!</f>
        <v>#REF!</v>
      </c>
      <c r="B553" s="12" t="e">
        <f>+'DATOS GENERALES'!#REF!</f>
        <v>#REF!</v>
      </c>
      <c r="C553" s="12" t="e">
        <f>+'DATOS GENERALES'!#REF!</f>
        <v>#REF!</v>
      </c>
      <c r="D553" s="12" t="e">
        <f>+'DATOS GENERALES'!#REF!</f>
        <v>#REF!</v>
      </c>
      <c r="E553" s="19" t="e">
        <f>+'DATOS GENERALES'!#REF!/'DATOS GENERALES'!#REF!</f>
        <v>#REF!</v>
      </c>
      <c r="F553" s="19" t="e">
        <f>+'DATOS GENERALES'!#REF!/'DATOS GENERALES'!#REF!</f>
        <v>#REF!</v>
      </c>
      <c r="G553" s="19" t="e">
        <f>+'DATOS GENERALES'!#REF!/'DATOS GENERALES'!#REF!</f>
        <v>#REF!</v>
      </c>
      <c r="H553" s="19" t="e">
        <f>+'DATOS GENERALES'!#REF!/'DATOS GENERALES'!#REF!</f>
        <v>#REF!</v>
      </c>
      <c r="I553" s="19" t="e">
        <f>+'DATOS GENERALES'!#REF!/'DATOS GENERALES'!#REF!</f>
        <v>#REF!</v>
      </c>
      <c r="J553" s="19" t="e">
        <f>+'DATOS GENERALES'!#REF!/'DATOS GENERALES'!#REF!</f>
        <v>#REF!</v>
      </c>
      <c r="K553" s="19" t="e">
        <f>+'DATOS GENERALES'!#REF!/'DATOS GENERALES'!#REF!</f>
        <v>#REF!</v>
      </c>
      <c r="L553" s="19" t="e">
        <f>+'DATOS GENERALES'!#REF!/'DATOS GENERALES'!#REF!</f>
        <v>#REF!</v>
      </c>
      <c r="M553" s="19" t="e">
        <f>+'DATOS GENERALES'!#REF!/'DATOS GENERALES'!#REF!</f>
        <v>#REF!</v>
      </c>
      <c r="N553" s="19" t="e">
        <f>+'DATOS GENERALES'!#REF!/'DATOS GENERALES'!#REF!</f>
        <v>#REF!</v>
      </c>
      <c r="O553" s="19" t="e">
        <f>+'DATOS GENERALES'!#REF!/'DATOS GENERALES'!#REF!</f>
        <v>#REF!</v>
      </c>
      <c r="P553" s="19" t="e">
        <f>+'DATOS GENERALES'!#REF!/'DATOS GENERALES'!#REF!</f>
        <v>#REF!</v>
      </c>
      <c r="Q553" s="19" t="e">
        <f>+'DATOS GENERALES'!#REF!/'DATOS GENERALES'!#REF!</f>
        <v>#REF!</v>
      </c>
      <c r="R553" s="19" t="e">
        <f>+'DATOS GENERALES'!#REF!/'DATOS GENERALES'!#REF!</f>
        <v>#REF!</v>
      </c>
      <c r="S553" s="19" t="e">
        <f>+'DATOS GENERALES'!#REF!/'DATOS GENERALES'!#REF!</f>
        <v>#REF!</v>
      </c>
      <c r="T553" s="19" t="e">
        <f>+'DATOS GENERALES'!#REF!/'DATOS GENERALES'!#REF!</f>
        <v>#REF!</v>
      </c>
      <c r="U553" s="19" t="e">
        <f>+'DATOS GENERALES'!#REF!/'DATOS GENERALES'!#REF!</f>
        <v>#REF!</v>
      </c>
    </row>
    <row r="554" spans="1:21">
      <c r="A554" s="12" t="e">
        <f>+'DATOS GENERALES'!#REF!</f>
        <v>#REF!</v>
      </c>
      <c r="B554" s="12" t="e">
        <f>+'DATOS GENERALES'!#REF!</f>
        <v>#REF!</v>
      </c>
      <c r="C554" s="12" t="e">
        <f>+'DATOS GENERALES'!#REF!</f>
        <v>#REF!</v>
      </c>
      <c r="D554" s="12" t="e">
        <f>+'DATOS GENERALES'!#REF!</f>
        <v>#REF!</v>
      </c>
      <c r="E554" s="19" t="e">
        <f>+'DATOS GENERALES'!#REF!/'DATOS GENERALES'!#REF!</f>
        <v>#REF!</v>
      </c>
      <c r="F554" s="19" t="e">
        <f>+'DATOS GENERALES'!#REF!/'DATOS GENERALES'!#REF!</f>
        <v>#REF!</v>
      </c>
      <c r="G554" s="19" t="e">
        <f>+'DATOS GENERALES'!#REF!/'DATOS GENERALES'!#REF!</f>
        <v>#REF!</v>
      </c>
      <c r="H554" s="19" t="e">
        <f>+'DATOS GENERALES'!#REF!/'DATOS GENERALES'!#REF!</f>
        <v>#REF!</v>
      </c>
      <c r="I554" s="19" t="e">
        <f>+'DATOS GENERALES'!#REF!/'DATOS GENERALES'!#REF!</f>
        <v>#REF!</v>
      </c>
      <c r="J554" s="19" t="e">
        <f>+'DATOS GENERALES'!#REF!/'DATOS GENERALES'!#REF!</f>
        <v>#REF!</v>
      </c>
      <c r="K554" s="19" t="e">
        <f>+'DATOS GENERALES'!#REF!/'DATOS GENERALES'!#REF!</f>
        <v>#REF!</v>
      </c>
      <c r="L554" s="19" t="e">
        <f>+'DATOS GENERALES'!#REF!/'DATOS GENERALES'!#REF!</f>
        <v>#REF!</v>
      </c>
      <c r="M554" s="19" t="e">
        <f>+'DATOS GENERALES'!#REF!/'DATOS GENERALES'!#REF!</f>
        <v>#REF!</v>
      </c>
      <c r="N554" s="19" t="e">
        <f>+'DATOS GENERALES'!#REF!/'DATOS GENERALES'!#REF!</f>
        <v>#REF!</v>
      </c>
      <c r="O554" s="19" t="e">
        <f>+'DATOS GENERALES'!#REF!/'DATOS GENERALES'!#REF!</f>
        <v>#REF!</v>
      </c>
      <c r="P554" s="19" t="e">
        <f>+'DATOS GENERALES'!#REF!/'DATOS GENERALES'!#REF!</f>
        <v>#REF!</v>
      </c>
      <c r="Q554" s="19" t="e">
        <f>+'DATOS GENERALES'!#REF!/'DATOS GENERALES'!#REF!</f>
        <v>#REF!</v>
      </c>
      <c r="R554" s="19" t="e">
        <f>+'DATOS GENERALES'!#REF!/'DATOS GENERALES'!#REF!</f>
        <v>#REF!</v>
      </c>
      <c r="S554" s="19" t="e">
        <f>+'DATOS GENERALES'!#REF!/'DATOS GENERALES'!#REF!</f>
        <v>#REF!</v>
      </c>
      <c r="T554" s="19" t="e">
        <f>+'DATOS GENERALES'!#REF!/'DATOS GENERALES'!#REF!</f>
        <v>#REF!</v>
      </c>
      <c r="U554" s="19" t="e">
        <f>+'DATOS GENERALES'!#REF!/'DATOS GENERALES'!#REF!</f>
        <v>#REF!</v>
      </c>
    </row>
    <row r="555" spans="1:21">
      <c r="A555" s="12" t="e">
        <f>+'DATOS GENERALES'!#REF!</f>
        <v>#REF!</v>
      </c>
      <c r="B555" s="12" t="e">
        <f>+'DATOS GENERALES'!#REF!</f>
        <v>#REF!</v>
      </c>
      <c r="C555" s="12" t="e">
        <f>+'DATOS GENERALES'!#REF!</f>
        <v>#REF!</v>
      </c>
      <c r="D555" s="12" t="e">
        <f>+'DATOS GENERALES'!#REF!</f>
        <v>#REF!</v>
      </c>
      <c r="E555" s="19" t="e">
        <f>+'DATOS GENERALES'!#REF!/'DATOS GENERALES'!#REF!</f>
        <v>#REF!</v>
      </c>
      <c r="F555" s="19" t="e">
        <f>+'DATOS GENERALES'!#REF!/'DATOS GENERALES'!#REF!</f>
        <v>#REF!</v>
      </c>
      <c r="G555" s="19" t="e">
        <f>+'DATOS GENERALES'!#REF!/'DATOS GENERALES'!#REF!</f>
        <v>#REF!</v>
      </c>
      <c r="H555" s="19" t="e">
        <f>+'DATOS GENERALES'!#REF!/'DATOS GENERALES'!#REF!</f>
        <v>#REF!</v>
      </c>
      <c r="I555" s="19" t="e">
        <f>+'DATOS GENERALES'!#REF!/'DATOS GENERALES'!#REF!</f>
        <v>#REF!</v>
      </c>
      <c r="J555" s="19" t="e">
        <f>+'DATOS GENERALES'!#REF!/'DATOS GENERALES'!#REF!</f>
        <v>#REF!</v>
      </c>
      <c r="K555" s="19" t="e">
        <f>+'DATOS GENERALES'!#REF!/'DATOS GENERALES'!#REF!</f>
        <v>#REF!</v>
      </c>
      <c r="L555" s="19" t="e">
        <f>+'DATOS GENERALES'!#REF!/'DATOS GENERALES'!#REF!</f>
        <v>#REF!</v>
      </c>
      <c r="M555" s="19" t="e">
        <f>+'DATOS GENERALES'!#REF!/'DATOS GENERALES'!#REF!</f>
        <v>#REF!</v>
      </c>
      <c r="N555" s="19" t="e">
        <f>+'DATOS GENERALES'!#REF!/'DATOS GENERALES'!#REF!</f>
        <v>#REF!</v>
      </c>
      <c r="O555" s="19" t="e">
        <f>+'DATOS GENERALES'!#REF!/'DATOS GENERALES'!#REF!</f>
        <v>#REF!</v>
      </c>
      <c r="P555" s="19" t="e">
        <f>+'DATOS GENERALES'!#REF!/'DATOS GENERALES'!#REF!</f>
        <v>#REF!</v>
      </c>
      <c r="Q555" s="19" t="e">
        <f>+'DATOS GENERALES'!#REF!/'DATOS GENERALES'!#REF!</f>
        <v>#REF!</v>
      </c>
      <c r="R555" s="19" t="e">
        <f>+'DATOS GENERALES'!#REF!/'DATOS GENERALES'!#REF!</f>
        <v>#REF!</v>
      </c>
      <c r="S555" s="19" t="e">
        <f>+'DATOS GENERALES'!#REF!/'DATOS GENERALES'!#REF!</f>
        <v>#REF!</v>
      </c>
      <c r="T555" s="19" t="e">
        <f>+'DATOS GENERALES'!#REF!/'DATOS GENERALES'!#REF!</f>
        <v>#REF!</v>
      </c>
      <c r="U555" s="19" t="e">
        <f>+'DATOS GENERALES'!#REF!/'DATOS GENERALES'!#REF!</f>
        <v>#REF!</v>
      </c>
    </row>
    <row r="556" spans="1:21">
      <c r="A556" s="12" t="e">
        <f>+'DATOS GENERALES'!#REF!</f>
        <v>#REF!</v>
      </c>
      <c r="B556" s="12" t="e">
        <f>+'DATOS GENERALES'!#REF!</f>
        <v>#REF!</v>
      </c>
      <c r="C556" s="12" t="e">
        <f>+'DATOS GENERALES'!#REF!</f>
        <v>#REF!</v>
      </c>
      <c r="D556" s="12" t="e">
        <f>+'DATOS GENERALES'!#REF!</f>
        <v>#REF!</v>
      </c>
      <c r="E556" s="19" t="e">
        <f>+'DATOS GENERALES'!#REF!/'DATOS GENERALES'!#REF!</f>
        <v>#REF!</v>
      </c>
      <c r="F556" s="19" t="e">
        <f>+'DATOS GENERALES'!#REF!/'DATOS GENERALES'!#REF!</f>
        <v>#REF!</v>
      </c>
      <c r="G556" s="19" t="e">
        <f>+'DATOS GENERALES'!#REF!/'DATOS GENERALES'!#REF!</f>
        <v>#REF!</v>
      </c>
      <c r="H556" s="19" t="e">
        <f>+'DATOS GENERALES'!#REF!/'DATOS GENERALES'!#REF!</f>
        <v>#REF!</v>
      </c>
      <c r="I556" s="19" t="e">
        <f>+'DATOS GENERALES'!#REF!/'DATOS GENERALES'!#REF!</f>
        <v>#REF!</v>
      </c>
      <c r="J556" s="19" t="e">
        <f>+'DATOS GENERALES'!#REF!/'DATOS GENERALES'!#REF!</f>
        <v>#REF!</v>
      </c>
      <c r="K556" s="19" t="e">
        <f>+'DATOS GENERALES'!#REF!/'DATOS GENERALES'!#REF!</f>
        <v>#REF!</v>
      </c>
      <c r="L556" s="19" t="e">
        <f>+'DATOS GENERALES'!#REF!/'DATOS GENERALES'!#REF!</f>
        <v>#REF!</v>
      </c>
      <c r="M556" s="19" t="e">
        <f>+'DATOS GENERALES'!#REF!/'DATOS GENERALES'!#REF!</f>
        <v>#REF!</v>
      </c>
      <c r="N556" s="19" t="e">
        <f>+'DATOS GENERALES'!#REF!/'DATOS GENERALES'!#REF!</f>
        <v>#REF!</v>
      </c>
      <c r="O556" s="19" t="e">
        <f>+'DATOS GENERALES'!#REF!/'DATOS GENERALES'!#REF!</f>
        <v>#REF!</v>
      </c>
      <c r="P556" s="19" t="e">
        <f>+'DATOS GENERALES'!#REF!/'DATOS GENERALES'!#REF!</f>
        <v>#REF!</v>
      </c>
      <c r="Q556" s="19" t="e">
        <f>+'DATOS GENERALES'!#REF!/'DATOS GENERALES'!#REF!</f>
        <v>#REF!</v>
      </c>
      <c r="R556" s="19" t="e">
        <f>+'DATOS GENERALES'!#REF!/'DATOS GENERALES'!#REF!</f>
        <v>#REF!</v>
      </c>
      <c r="S556" s="19" t="e">
        <f>+'DATOS GENERALES'!#REF!/'DATOS GENERALES'!#REF!</f>
        <v>#REF!</v>
      </c>
      <c r="T556" s="19" t="e">
        <f>+'DATOS GENERALES'!#REF!/'DATOS GENERALES'!#REF!</f>
        <v>#REF!</v>
      </c>
      <c r="U556" s="19" t="e">
        <f>+'DATOS GENERALES'!#REF!/'DATOS GENERALES'!#REF!</f>
        <v>#REF!</v>
      </c>
    </row>
    <row r="557" spans="1:21">
      <c r="A557" s="12" t="e">
        <f>+'DATOS GENERALES'!#REF!</f>
        <v>#REF!</v>
      </c>
      <c r="B557" s="12" t="e">
        <f>+'DATOS GENERALES'!#REF!</f>
        <v>#REF!</v>
      </c>
      <c r="C557" s="12" t="e">
        <f>+'DATOS GENERALES'!#REF!</f>
        <v>#REF!</v>
      </c>
      <c r="D557" s="12" t="e">
        <f>+'DATOS GENERALES'!#REF!</f>
        <v>#REF!</v>
      </c>
      <c r="E557" s="19" t="e">
        <f>+'DATOS GENERALES'!#REF!/'DATOS GENERALES'!#REF!</f>
        <v>#REF!</v>
      </c>
      <c r="F557" s="19" t="e">
        <f>+'DATOS GENERALES'!#REF!/'DATOS GENERALES'!#REF!</f>
        <v>#REF!</v>
      </c>
      <c r="G557" s="19" t="e">
        <f>+'DATOS GENERALES'!#REF!/'DATOS GENERALES'!#REF!</f>
        <v>#REF!</v>
      </c>
      <c r="H557" s="19" t="e">
        <f>+'DATOS GENERALES'!#REF!/'DATOS GENERALES'!#REF!</f>
        <v>#REF!</v>
      </c>
      <c r="I557" s="19" t="e">
        <f>+'DATOS GENERALES'!#REF!/'DATOS GENERALES'!#REF!</f>
        <v>#REF!</v>
      </c>
      <c r="J557" s="19" t="e">
        <f>+'DATOS GENERALES'!#REF!/'DATOS GENERALES'!#REF!</f>
        <v>#REF!</v>
      </c>
      <c r="K557" s="19" t="e">
        <f>+'DATOS GENERALES'!#REF!/'DATOS GENERALES'!#REF!</f>
        <v>#REF!</v>
      </c>
      <c r="L557" s="19" t="e">
        <f>+'DATOS GENERALES'!#REF!/'DATOS GENERALES'!#REF!</f>
        <v>#REF!</v>
      </c>
      <c r="M557" s="19" t="e">
        <f>+'DATOS GENERALES'!#REF!/'DATOS GENERALES'!#REF!</f>
        <v>#REF!</v>
      </c>
      <c r="N557" s="19" t="e">
        <f>+'DATOS GENERALES'!#REF!/'DATOS GENERALES'!#REF!</f>
        <v>#REF!</v>
      </c>
      <c r="O557" s="19" t="e">
        <f>+'DATOS GENERALES'!#REF!/'DATOS GENERALES'!#REF!</f>
        <v>#REF!</v>
      </c>
      <c r="P557" s="19" t="e">
        <f>+'DATOS GENERALES'!#REF!/'DATOS GENERALES'!#REF!</f>
        <v>#REF!</v>
      </c>
      <c r="Q557" s="19" t="e">
        <f>+'DATOS GENERALES'!#REF!/'DATOS GENERALES'!#REF!</f>
        <v>#REF!</v>
      </c>
      <c r="R557" s="19" t="e">
        <f>+'DATOS GENERALES'!#REF!/'DATOS GENERALES'!#REF!</f>
        <v>#REF!</v>
      </c>
      <c r="S557" s="19" t="e">
        <f>+'DATOS GENERALES'!#REF!/'DATOS GENERALES'!#REF!</f>
        <v>#REF!</v>
      </c>
      <c r="T557" s="19" t="e">
        <f>+'DATOS GENERALES'!#REF!/'DATOS GENERALES'!#REF!</f>
        <v>#REF!</v>
      </c>
      <c r="U557" s="19" t="e">
        <f>+'DATOS GENERALES'!#REF!/'DATOS GENERALES'!#REF!</f>
        <v>#REF!</v>
      </c>
    </row>
    <row r="558" spans="1:21">
      <c r="A558" s="12" t="e">
        <f>+'DATOS GENERALES'!#REF!</f>
        <v>#REF!</v>
      </c>
      <c r="B558" s="12" t="e">
        <f>+'DATOS GENERALES'!#REF!</f>
        <v>#REF!</v>
      </c>
      <c r="C558" s="12" t="e">
        <f>+'DATOS GENERALES'!#REF!</f>
        <v>#REF!</v>
      </c>
      <c r="D558" s="12" t="e">
        <f>+'DATOS GENERALES'!#REF!</f>
        <v>#REF!</v>
      </c>
      <c r="E558" s="19" t="e">
        <f>+'DATOS GENERALES'!#REF!/'DATOS GENERALES'!#REF!</f>
        <v>#REF!</v>
      </c>
      <c r="F558" s="19" t="e">
        <f>+'DATOS GENERALES'!#REF!/'DATOS GENERALES'!#REF!</f>
        <v>#REF!</v>
      </c>
      <c r="G558" s="19" t="e">
        <f>+'DATOS GENERALES'!#REF!/'DATOS GENERALES'!#REF!</f>
        <v>#REF!</v>
      </c>
      <c r="H558" s="19" t="e">
        <f>+'DATOS GENERALES'!#REF!/'DATOS GENERALES'!#REF!</f>
        <v>#REF!</v>
      </c>
      <c r="I558" s="19" t="e">
        <f>+'DATOS GENERALES'!#REF!/'DATOS GENERALES'!#REF!</f>
        <v>#REF!</v>
      </c>
      <c r="J558" s="19" t="e">
        <f>+'DATOS GENERALES'!#REF!/'DATOS GENERALES'!#REF!</f>
        <v>#REF!</v>
      </c>
      <c r="K558" s="19" t="e">
        <f>+'DATOS GENERALES'!#REF!/'DATOS GENERALES'!#REF!</f>
        <v>#REF!</v>
      </c>
      <c r="L558" s="19" t="e">
        <f>+'DATOS GENERALES'!#REF!/'DATOS GENERALES'!#REF!</f>
        <v>#REF!</v>
      </c>
      <c r="M558" s="19" t="e">
        <f>+'DATOS GENERALES'!#REF!/'DATOS GENERALES'!#REF!</f>
        <v>#REF!</v>
      </c>
      <c r="N558" s="19" t="e">
        <f>+'DATOS GENERALES'!#REF!/'DATOS GENERALES'!#REF!</f>
        <v>#REF!</v>
      </c>
      <c r="O558" s="19" t="e">
        <f>+'DATOS GENERALES'!#REF!/'DATOS GENERALES'!#REF!</f>
        <v>#REF!</v>
      </c>
      <c r="P558" s="19" t="e">
        <f>+'DATOS GENERALES'!#REF!/'DATOS GENERALES'!#REF!</f>
        <v>#REF!</v>
      </c>
      <c r="Q558" s="19" t="e">
        <f>+'DATOS GENERALES'!#REF!/'DATOS GENERALES'!#REF!</f>
        <v>#REF!</v>
      </c>
      <c r="R558" s="19" t="e">
        <f>+'DATOS GENERALES'!#REF!/'DATOS GENERALES'!#REF!</f>
        <v>#REF!</v>
      </c>
      <c r="S558" s="19" t="e">
        <f>+'DATOS GENERALES'!#REF!/'DATOS GENERALES'!#REF!</f>
        <v>#REF!</v>
      </c>
      <c r="T558" s="19" t="e">
        <f>+'DATOS GENERALES'!#REF!/'DATOS GENERALES'!#REF!</f>
        <v>#REF!</v>
      </c>
      <c r="U558" s="19" t="e">
        <f>+'DATOS GENERALES'!#REF!/'DATOS GENERALES'!#REF!</f>
        <v>#REF!</v>
      </c>
    </row>
    <row r="559" spans="1:21">
      <c r="A559" s="12" t="e">
        <f>+'DATOS GENERALES'!#REF!</f>
        <v>#REF!</v>
      </c>
      <c r="B559" s="12" t="e">
        <f>+'DATOS GENERALES'!#REF!</f>
        <v>#REF!</v>
      </c>
      <c r="C559" s="12" t="e">
        <f>+'DATOS GENERALES'!#REF!</f>
        <v>#REF!</v>
      </c>
      <c r="D559" s="12" t="e">
        <f>+'DATOS GENERALES'!#REF!</f>
        <v>#REF!</v>
      </c>
      <c r="E559" s="19" t="e">
        <f>+'DATOS GENERALES'!#REF!/'DATOS GENERALES'!#REF!</f>
        <v>#REF!</v>
      </c>
      <c r="F559" s="19" t="e">
        <f>+'DATOS GENERALES'!#REF!/'DATOS GENERALES'!#REF!</f>
        <v>#REF!</v>
      </c>
      <c r="G559" s="19" t="e">
        <f>+'DATOS GENERALES'!#REF!/'DATOS GENERALES'!#REF!</f>
        <v>#REF!</v>
      </c>
      <c r="H559" s="19" t="e">
        <f>+'DATOS GENERALES'!#REF!/'DATOS GENERALES'!#REF!</f>
        <v>#REF!</v>
      </c>
      <c r="I559" s="19" t="e">
        <f>+'DATOS GENERALES'!#REF!/'DATOS GENERALES'!#REF!</f>
        <v>#REF!</v>
      </c>
      <c r="J559" s="19" t="e">
        <f>+'DATOS GENERALES'!#REF!/'DATOS GENERALES'!#REF!</f>
        <v>#REF!</v>
      </c>
      <c r="K559" s="19" t="e">
        <f>+'DATOS GENERALES'!#REF!/'DATOS GENERALES'!#REF!</f>
        <v>#REF!</v>
      </c>
      <c r="L559" s="19" t="e">
        <f>+'DATOS GENERALES'!#REF!/'DATOS GENERALES'!#REF!</f>
        <v>#REF!</v>
      </c>
      <c r="M559" s="19" t="e">
        <f>+'DATOS GENERALES'!#REF!/'DATOS GENERALES'!#REF!</f>
        <v>#REF!</v>
      </c>
      <c r="N559" s="19" t="e">
        <f>+'DATOS GENERALES'!#REF!/'DATOS GENERALES'!#REF!</f>
        <v>#REF!</v>
      </c>
      <c r="O559" s="19" t="e">
        <f>+'DATOS GENERALES'!#REF!/'DATOS GENERALES'!#REF!</f>
        <v>#REF!</v>
      </c>
      <c r="P559" s="19" t="e">
        <f>+'DATOS GENERALES'!#REF!/'DATOS GENERALES'!#REF!</f>
        <v>#REF!</v>
      </c>
      <c r="Q559" s="19" t="e">
        <f>+'DATOS GENERALES'!#REF!/'DATOS GENERALES'!#REF!</f>
        <v>#REF!</v>
      </c>
      <c r="R559" s="19" t="e">
        <f>+'DATOS GENERALES'!#REF!/'DATOS GENERALES'!#REF!</f>
        <v>#REF!</v>
      </c>
      <c r="S559" s="19" t="e">
        <f>+'DATOS GENERALES'!#REF!/'DATOS GENERALES'!#REF!</f>
        <v>#REF!</v>
      </c>
      <c r="T559" s="19" t="e">
        <f>+'DATOS GENERALES'!#REF!/'DATOS GENERALES'!#REF!</f>
        <v>#REF!</v>
      </c>
      <c r="U559" s="19" t="e">
        <f>+'DATOS GENERALES'!#REF!/'DATOS GENERALES'!#REF!</f>
        <v>#REF!</v>
      </c>
    </row>
    <row r="560" spans="1:21">
      <c r="A560" s="12" t="e">
        <f>+'DATOS GENERALES'!#REF!</f>
        <v>#REF!</v>
      </c>
      <c r="B560" s="12" t="e">
        <f>+'DATOS GENERALES'!#REF!</f>
        <v>#REF!</v>
      </c>
      <c r="C560" s="12" t="e">
        <f>+'DATOS GENERALES'!#REF!</f>
        <v>#REF!</v>
      </c>
      <c r="D560" s="12" t="e">
        <f>+'DATOS GENERALES'!#REF!</f>
        <v>#REF!</v>
      </c>
      <c r="E560" s="19" t="e">
        <f>+'DATOS GENERALES'!#REF!/'DATOS GENERALES'!#REF!</f>
        <v>#REF!</v>
      </c>
      <c r="F560" s="19" t="e">
        <f>+'DATOS GENERALES'!#REF!/'DATOS GENERALES'!#REF!</f>
        <v>#REF!</v>
      </c>
      <c r="G560" s="19" t="e">
        <f>+'DATOS GENERALES'!#REF!/'DATOS GENERALES'!#REF!</f>
        <v>#REF!</v>
      </c>
      <c r="H560" s="19" t="e">
        <f>+'DATOS GENERALES'!#REF!/'DATOS GENERALES'!#REF!</f>
        <v>#REF!</v>
      </c>
      <c r="I560" s="19" t="e">
        <f>+'DATOS GENERALES'!#REF!/'DATOS GENERALES'!#REF!</f>
        <v>#REF!</v>
      </c>
      <c r="J560" s="19" t="e">
        <f>+'DATOS GENERALES'!#REF!/'DATOS GENERALES'!#REF!</f>
        <v>#REF!</v>
      </c>
      <c r="K560" s="19" t="e">
        <f>+'DATOS GENERALES'!#REF!/'DATOS GENERALES'!#REF!</f>
        <v>#REF!</v>
      </c>
      <c r="L560" s="19" t="e">
        <f>+'DATOS GENERALES'!#REF!/'DATOS GENERALES'!#REF!</f>
        <v>#REF!</v>
      </c>
      <c r="M560" s="19" t="e">
        <f>+'DATOS GENERALES'!#REF!/'DATOS GENERALES'!#REF!</f>
        <v>#REF!</v>
      </c>
      <c r="N560" s="19" t="e">
        <f>+'DATOS GENERALES'!#REF!/'DATOS GENERALES'!#REF!</f>
        <v>#REF!</v>
      </c>
      <c r="O560" s="19" t="e">
        <f>+'DATOS GENERALES'!#REF!/'DATOS GENERALES'!#REF!</f>
        <v>#REF!</v>
      </c>
      <c r="P560" s="19" t="e">
        <f>+'DATOS GENERALES'!#REF!/'DATOS GENERALES'!#REF!</f>
        <v>#REF!</v>
      </c>
      <c r="Q560" s="19" t="e">
        <f>+'DATOS GENERALES'!#REF!/'DATOS GENERALES'!#REF!</f>
        <v>#REF!</v>
      </c>
      <c r="R560" s="19" t="e">
        <f>+'DATOS GENERALES'!#REF!/'DATOS GENERALES'!#REF!</f>
        <v>#REF!</v>
      </c>
      <c r="S560" s="19" t="e">
        <f>+'DATOS GENERALES'!#REF!/'DATOS GENERALES'!#REF!</f>
        <v>#REF!</v>
      </c>
      <c r="T560" s="19" t="e">
        <f>+'DATOS GENERALES'!#REF!/'DATOS GENERALES'!#REF!</f>
        <v>#REF!</v>
      </c>
      <c r="U560" s="19" t="e">
        <f>+'DATOS GENERALES'!#REF!/'DATOS GENERALES'!#REF!</f>
        <v>#REF!</v>
      </c>
    </row>
    <row r="561" spans="1:21">
      <c r="A561" s="12" t="e">
        <f>+'DATOS GENERALES'!#REF!</f>
        <v>#REF!</v>
      </c>
      <c r="B561" s="12" t="e">
        <f>+'DATOS GENERALES'!#REF!</f>
        <v>#REF!</v>
      </c>
      <c r="C561" s="12" t="e">
        <f>+'DATOS GENERALES'!#REF!</f>
        <v>#REF!</v>
      </c>
      <c r="D561" s="12" t="e">
        <f>+'DATOS GENERALES'!#REF!</f>
        <v>#REF!</v>
      </c>
      <c r="E561" s="19" t="e">
        <f>+'DATOS GENERALES'!#REF!/'DATOS GENERALES'!#REF!</f>
        <v>#REF!</v>
      </c>
      <c r="F561" s="19" t="e">
        <f>+'DATOS GENERALES'!#REF!/'DATOS GENERALES'!#REF!</f>
        <v>#REF!</v>
      </c>
      <c r="G561" s="19" t="e">
        <f>+'DATOS GENERALES'!#REF!/'DATOS GENERALES'!#REF!</f>
        <v>#REF!</v>
      </c>
      <c r="H561" s="19" t="e">
        <f>+'DATOS GENERALES'!#REF!/'DATOS GENERALES'!#REF!</f>
        <v>#REF!</v>
      </c>
      <c r="I561" s="19" t="e">
        <f>+'DATOS GENERALES'!#REF!/'DATOS GENERALES'!#REF!</f>
        <v>#REF!</v>
      </c>
      <c r="J561" s="19" t="e">
        <f>+'DATOS GENERALES'!#REF!/'DATOS GENERALES'!#REF!</f>
        <v>#REF!</v>
      </c>
      <c r="K561" s="19" t="e">
        <f>+'DATOS GENERALES'!#REF!/'DATOS GENERALES'!#REF!</f>
        <v>#REF!</v>
      </c>
      <c r="L561" s="19" t="e">
        <f>+'DATOS GENERALES'!#REF!/'DATOS GENERALES'!#REF!</f>
        <v>#REF!</v>
      </c>
      <c r="M561" s="19" t="e">
        <f>+'DATOS GENERALES'!#REF!/'DATOS GENERALES'!#REF!</f>
        <v>#REF!</v>
      </c>
      <c r="N561" s="19" t="e">
        <f>+'DATOS GENERALES'!#REF!/'DATOS GENERALES'!#REF!</f>
        <v>#REF!</v>
      </c>
      <c r="O561" s="19" t="e">
        <f>+'DATOS GENERALES'!#REF!/'DATOS GENERALES'!#REF!</f>
        <v>#REF!</v>
      </c>
      <c r="P561" s="19" t="e">
        <f>+'DATOS GENERALES'!#REF!/'DATOS GENERALES'!#REF!</f>
        <v>#REF!</v>
      </c>
      <c r="Q561" s="19" t="e">
        <f>+'DATOS GENERALES'!#REF!/'DATOS GENERALES'!#REF!</f>
        <v>#REF!</v>
      </c>
      <c r="R561" s="19" t="e">
        <f>+'DATOS GENERALES'!#REF!/'DATOS GENERALES'!#REF!</f>
        <v>#REF!</v>
      </c>
      <c r="S561" s="19" t="e">
        <f>+'DATOS GENERALES'!#REF!/'DATOS GENERALES'!#REF!</f>
        <v>#REF!</v>
      </c>
      <c r="T561" s="19" t="e">
        <f>+'DATOS GENERALES'!#REF!/'DATOS GENERALES'!#REF!</f>
        <v>#REF!</v>
      </c>
      <c r="U561" s="19" t="e">
        <f>+'DATOS GENERALES'!#REF!/'DATOS GENERALES'!#REF!</f>
        <v>#REF!</v>
      </c>
    </row>
    <row r="562" spans="1:21">
      <c r="A562" s="12" t="e">
        <f>+'DATOS GENERALES'!#REF!</f>
        <v>#REF!</v>
      </c>
      <c r="B562" s="12" t="e">
        <f>+'DATOS GENERALES'!#REF!</f>
        <v>#REF!</v>
      </c>
      <c r="C562" s="12" t="e">
        <f>+'DATOS GENERALES'!#REF!</f>
        <v>#REF!</v>
      </c>
      <c r="D562" s="12" t="e">
        <f>+'DATOS GENERALES'!#REF!</f>
        <v>#REF!</v>
      </c>
      <c r="E562" s="19" t="e">
        <f>+'DATOS GENERALES'!#REF!/'DATOS GENERALES'!#REF!</f>
        <v>#REF!</v>
      </c>
      <c r="F562" s="19" t="e">
        <f>+'DATOS GENERALES'!#REF!/'DATOS GENERALES'!#REF!</f>
        <v>#REF!</v>
      </c>
      <c r="G562" s="19" t="e">
        <f>+'DATOS GENERALES'!#REF!/'DATOS GENERALES'!#REF!</f>
        <v>#REF!</v>
      </c>
      <c r="H562" s="19" t="e">
        <f>+'DATOS GENERALES'!#REF!/'DATOS GENERALES'!#REF!</f>
        <v>#REF!</v>
      </c>
      <c r="I562" s="19" t="e">
        <f>+'DATOS GENERALES'!#REF!/'DATOS GENERALES'!#REF!</f>
        <v>#REF!</v>
      </c>
      <c r="J562" s="19" t="e">
        <f>+'DATOS GENERALES'!#REF!/'DATOS GENERALES'!#REF!</f>
        <v>#REF!</v>
      </c>
      <c r="K562" s="19" t="e">
        <f>+'DATOS GENERALES'!#REF!/'DATOS GENERALES'!#REF!</f>
        <v>#REF!</v>
      </c>
      <c r="L562" s="19" t="e">
        <f>+'DATOS GENERALES'!#REF!/'DATOS GENERALES'!#REF!</f>
        <v>#REF!</v>
      </c>
      <c r="M562" s="19" t="e">
        <f>+'DATOS GENERALES'!#REF!/'DATOS GENERALES'!#REF!</f>
        <v>#REF!</v>
      </c>
      <c r="N562" s="19" t="e">
        <f>+'DATOS GENERALES'!#REF!/'DATOS GENERALES'!#REF!</f>
        <v>#REF!</v>
      </c>
      <c r="O562" s="19" t="e">
        <f>+'DATOS GENERALES'!#REF!/'DATOS GENERALES'!#REF!</f>
        <v>#REF!</v>
      </c>
      <c r="P562" s="19" t="e">
        <f>+'DATOS GENERALES'!#REF!/'DATOS GENERALES'!#REF!</f>
        <v>#REF!</v>
      </c>
      <c r="Q562" s="19" t="e">
        <f>+'DATOS GENERALES'!#REF!/'DATOS GENERALES'!#REF!</f>
        <v>#REF!</v>
      </c>
      <c r="R562" s="19" t="e">
        <f>+'DATOS GENERALES'!#REF!/'DATOS GENERALES'!#REF!</f>
        <v>#REF!</v>
      </c>
      <c r="S562" s="19" t="e">
        <f>+'DATOS GENERALES'!#REF!/'DATOS GENERALES'!#REF!</f>
        <v>#REF!</v>
      </c>
      <c r="T562" s="19" t="e">
        <f>+'DATOS GENERALES'!#REF!/'DATOS GENERALES'!#REF!</f>
        <v>#REF!</v>
      </c>
      <c r="U562" s="19" t="e">
        <f>+'DATOS GENERALES'!#REF!/'DATOS GENERALES'!#REF!</f>
        <v>#REF!</v>
      </c>
    </row>
    <row r="563" spans="1:21">
      <c r="A563" s="12" t="e">
        <f>+'DATOS GENERALES'!#REF!</f>
        <v>#REF!</v>
      </c>
      <c r="B563" s="12" t="e">
        <f>+'DATOS GENERALES'!#REF!</f>
        <v>#REF!</v>
      </c>
      <c r="C563" s="12" t="e">
        <f>+'DATOS GENERALES'!#REF!</f>
        <v>#REF!</v>
      </c>
      <c r="D563" s="12" t="e">
        <f>+'DATOS GENERALES'!#REF!</f>
        <v>#REF!</v>
      </c>
      <c r="E563" s="19" t="e">
        <f>+'DATOS GENERALES'!#REF!/'DATOS GENERALES'!#REF!</f>
        <v>#REF!</v>
      </c>
      <c r="F563" s="19" t="e">
        <f>+'DATOS GENERALES'!#REF!/'DATOS GENERALES'!#REF!</f>
        <v>#REF!</v>
      </c>
      <c r="G563" s="19" t="e">
        <f>+'DATOS GENERALES'!#REF!/'DATOS GENERALES'!#REF!</f>
        <v>#REF!</v>
      </c>
      <c r="H563" s="19" t="e">
        <f>+'DATOS GENERALES'!#REF!/'DATOS GENERALES'!#REF!</f>
        <v>#REF!</v>
      </c>
      <c r="I563" s="19" t="e">
        <f>+'DATOS GENERALES'!#REF!/'DATOS GENERALES'!#REF!</f>
        <v>#REF!</v>
      </c>
      <c r="J563" s="19" t="e">
        <f>+'DATOS GENERALES'!#REF!/'DATOS GENERALES'!#REF!</f>
        <v>#REF!</v>
      </c>
      <c r="K563" s="19" t="e">
        <f>+'DATOS GENERALES'!#REF!/'DATOS GENERALES'!#REF!</f>
        <v>#REF!</v>
      </c>
      <c r="L563" s="19" t="e">
        <f>+'DATOS GENERALES'!#REF!/'DATOS GENERALES'!#REF!</f>
        <v>#REF!</v>
      </c>
      <c r="M563" s="19" t="e">
        <f>+'DATOS GENERALES'!#REF!/'DATOS GENERALES'!#REF!</f>
        <v>#REF!</v>
      </c>
      <c r="N563" s="19" t="e">
        <f>+'DATOS GENERALES'!#REF!/'DATOS GENERALES'!#REF!</f>
        <v>#REF!</v>
      </c>
      <c r="O563" s="19" t="e">
        <f>+'DATOS GENERALES'!#REF!/'DATOS GENERALES'!#REF!</f>
        <v>#REF!</v>
      </c>
      <c r="P563" s="19" t="e">
        <f>+'DATOS GENERALES'!#REF!/'DATOS GENERALES'!#REF!</f>
        <v>#REF!</v>
      </c>
      <c r="Q563" s="19" t="e">
        <f>+'DATOS GENERALES'!#REF!/'DATOS GENERALES'!#REF!</f>
        <v>#REF!</v>
      </c>
      <c r="R563" s="19" t="e">
        <f>+'DATOS GENERALES'!#REF!/'DATOS GENERALES'!#REF!</f>
        <v>#REF!</v>
      </c>
      <c r="S563" s="19" t="e">
        <f>+'DATOS GENERALES'!#REF!/'DATOS GENERALES'!#REF!</f>
        <v>#REF!</v>
      </c>
      <c r="T563" s="19" t="e">
        <f>+'DATOS GENERALES'!#REF!/'DATOS GENERALES'!#REF!</f>
        <v>#REF!</v>
      </c>
      <c r="U563" s="19" t="e">
        <f>+'DATOS GENERALES'!#REF!/'DATOS GENERALES'!#REF!</f>
        <v>#REF!</v>
      </c>
    </row>
    <row r="564" spans="1:21">
      <c r="A564" s="12" t="e">
        <f>+'DATOS GENERALES'!#REF!</f>
        <v>#REF!</v>
      </c>
      <c r="B564" s="12" t="e">
        <f>+'DATOS GENERALES'!#REF!</f>
        <v>#REF!</v>
      </c>
      <c r="C564" s="12" t="e">
        <f>+'DATOS GENERALES'!#REF!</f>
        <v>#REF!</v>
      </c>
      <c r="D564" s="12" t="e">
        <f>+'DATOS GENERALES'!#REF!</f>
        <v>#REF!</v>
      </c>
      <c r="E564" s="19" t="e">
        <f>+'DATOS GENERALES'!#REF!/'DATOS GENERALES'!#REF!</f>
        <v>#REF!</v>
      </c>
      <c r="F564" s="19" t="e">
        <f>+'DATOS GENERALES'!#REF!/'DATOS GENERALES'!#REF!</f>
        <v>#REF!</v>
      </c>
      <c r="G564" s="19" t="e">
        <f>+'DATOS GENERALES'!#REF!/'DATOS GENERALES'!#REF!</f>
        <v>#REF!</v>
      </c>
      <c r="H564" s="19" t="e">
        <f>+'DATOS GENERALES'!#REF!/'DATOS GENERALES'!#REF!</f>
        <v>#REF!</v>
      </c>
      <c r="I564" s="19" t="e">
        <f>+'DATOS GENERALES'!#REF!/'DATOS GENERALES'!#REF!</f>
        <v>#REF!</v>
      </c>
      <c r="J564" s="19" t="e">
        <f>+'DATOS GENERALES'!#REF!/'DATOS GENERALES'!#REF!</f>
        <v>#REF!</v>
      </c>
      <c r="K564" s="19" t="e">
        <f>+'DATOS GENERALES'!#REF!/'DATOS GENERALES'!#REF!</f>
        <v>#REF!</v>
      </c>
      <c r="L564" s="19" t="e">
        <f>+'DATOS GENERALES'!#REF!/'DATOS GENERALES'!#REF!</f>
        <v>#REF!</v>
      </c>
      <c r="M564" s="19" t="e">
        <f>+'DATOS GENERALES'!#REF!/'DATOS GENERALES'!#REF!</f>
        <v>#REF!</v>
      </c>
      <c r="N564" s="19" t="e">
        <f>+'DATOS GENERALES'!#REF!/'DATOS GENERALES'!#REF!</f>
        <v>#REF!</v>
      </c>
      <c r="O564" s="19" t="e">
        <f>+'DATOS GENERALES'!#REF!/'DATOS GENERALES'!#REF!</f>
        <v>#REF!</v>
      </c>
      <c r="P564" s="19" t="e">
        <f>+'DATOS GENERALES'!#REF!/'DATOS GENERALES'!#REF!</f>
        <v>#REF!</v>
      </c>
      <c r="Q564" s="19" t="e">
        <f>+'DATOS GENERALES'!#REF!/'DATOS GENERALES'!#REF!</f>
        <v>#REF!</v>
      </c>
      <c r="R564" s="19" t="e">
        <f>+'DATOS GENERALES'!#REF!/'DATOS GENERALES'!#REF!</f>
        <v>#REF!</v>
      </c>
      <c r="S564" s="19" t="e">
        <f>+'DATOS GENERALES'!#REF!/'DATOS GENERALES'!#REF!</f>
        <v>#REF!</v>
      </c>
      <c r="T564" s="19" t="e">
        <f>+'DATOS GENERALES'!#REF!/'DATOS GENERALES'!#REF!</f>
        <v>#REF!</v>
      </c>
      <c r="U564" s="19" t="e">
        <f>+'DATOS GENERALES'!#REF!/'DATOS GENERALES'!#REF!</f>
        <v>#REF!</v>
      </c>
    </row>
    <row r="565" spans="1:21">
      <c r="A565" s="12" t="e">
        <f>+'DATOS GENERALES'!#REF!</f>
        <v>#REF!</v>
      </c>
      <c r="B565" s="12" t="e">
        <f>+'DATOS GENERALES'!#REF!</f>
        <v>#REF!</v>
      </c>
      <c r="C565" s="12" t="e">
        <f>+'DATOS GENERALES'!#REF!</f>
        <v>#REF!</v>
      </c>
      <c r="D565" s="12" t="e">
        <f>+'DATOS GENERALES'!#REF!</f>
        <v>#REF!</v>
      </c>
      <c r="E565" s="19" t="e">
        <f>+'DATOS GENERALES'!#REF!/'DATOS GENERALES'!#REF!</f>
        <v>#REF!</v>
      </c>
      <c r="F565" s="19" t="e">
        <f>+'DATOS GENERALES'!#REF!/'DATOS GENERALES'!#REF!</f>
        <v>#REF!</v>
      </c>
      <c r="G565" s="19" t="e">
        <f>+'DATOS GENERALES'!#REF!/'DATOS GENERALES'!#REF!</f>
        <v>#REF!</v>
      </c>
      <c r="H565" s="19" t="e">
        <f>+'DATOS GENERALES'!#REF!/'DATOS GENERALES'!#REF!</f>
        <v>#REF!</v>
      </c>
      <c r="I565" s="19" t="e">
        <f>+'DATOS GENERALES'!#REF!/'DATOS GENERALES'!#REF!</f>
        <v>#REF!</v>
      </c>
      <c r="J565" s="19" t="e">
        <f>+'DATOS GENERALES'!#REF!/'DATOS GENERALES'!#REF!</f>
        <v>#REF!</v>
      </c>
      <c r="K565" s="19" t="e">
        <f>+'DATOS GENERALES'!#REF!/'DATOS GENERALES'!#REF!</f>
        <v>#REF!</v>
      </c>
      <c r="L565" s="19" t="e">
        <f>+'DATOS GENERALES'!#REF!/'DATOS GENERALES'!#REF!</f>
        <v>#REF!</v>
      </c>
      <c r="M565" s="19" t="e">
        <f>+'DATOS GENERALES'!#REF!/'DATOS GENERALES'!#REF!</f>
        <v>#REF!</v>
      </c>
      <c r="N565" s="19" t="e">
        <f>+'DATOS GENERALES'!#REF!/'DATOS GENERALES'!#REF!</f>
        <v>#REF!</v>
      </c>
      <c r="O565" s="19" t="e">
        <f>+'DATOS GENERALES'!#REF!/'DATOS GENERALES'!#REF!</f>
        <v>#REF!</v>
      </c>
      <c r="P565" s="19" t="e">
        <f>+'DATOS GENERALES'!#REF!/'DATOS GENERALES'!#REF!</f>
        <v>#REF!</v>
      </c>
      <c r="Q565" s="19" t="e">
        <f>+'DATOS GENERALES'!#REF!/'DATOS GENERALES'!#REF!</f>
        <v>#REF!</v>
      </c>
      <c r="R565" s="19" t="e">
        <f>+'DATOS GENERALES'!#REF!/'DATOS GENERALES'!#REF!</f>
        <v>#REF!</v>
      </c>
      <c r="S565" s="19" t="e">
        <f>+'DATOS GENERALES'!#REF!/'DATOS GENERALES'!#REF!</f>
        <v>#REF!</v>
      </c>
      <c r="T565" s="19" t="e">
        <f>+'DATOS GENERALES'!#REF!/'DATOS GENERALES'!#REF!</f>
        <v>#REF!</v>
      </c>
      <c r="U565" s="19" t="e">
        <f>+'DATOS GENERALES'!#REF!/'DATOS GENERALES'!#REF!</f>
        <v>#REF!</v>
      </c>
    </row>
    <row r="566" spans="1:21">
      <c r="A566" s="12" t="e">
        <f>+'DATOS GENERALES'!#REF!</f>
        <v>#REF!</v>
      </c>
      <c r="B566" s="12" t="e">
        <f>+'DATOS GENERALES'!#REF!</f>
        <v>#REF!</v>
      </c>
      <c r="C566" s="12" t="e">
        <f>+'DATOS GENERALES'!#REF!</f>
        <v>#REF!</v>
      </c>
      <c r="D566" s="12" t="e">
        <f>+'DATOS GENERALES'!#REF!</f>
        <v>#REF!</v>
      </c>
      <c r="E566" s="19" t="e">
        <f>+'DATOS GENERALES'!#REF!/'DATOS GENERALES'!#REF!</f>
        <v>#REF!</v>
      </c>
      <c r="F566" s="19" t="e">
        <f>+'DATOS GENERALES'!#REF!/'DATOS GENERALES'!#REF!</f>
        <v>#REF!</v>
      </c>
      <c r="G566" s="19" t="e">
        <f>+'DATOS GENERALES'!#REF!/'DATOS GENERALES'!#REF!</f>
        <v>#REF!</v>
      </c>
      <c r="H566" s="19" t="e">
        <f>+'DATOS GENERALES'!#REF!/'DATOS GENERALES'!#REF!</f>
        <v>#REF!</v>
      </c>
      <c r="I566" s="19" t="e">
        <f>+'DATOS GENERALES'!#REF!/'DATOS GENERALES'!#REF!</f>
        <v>#REF!</v>
      </c>
      <c r="J566" s="19" t="e">
        <f>+'DATOS GENERALES'!#REF!/'DATOS GENERALES'!#REF!</f>
        <v>#REF!</v>
      </c>
      <c r="K566" s="19" t="e">
        <f>+'DATOS GENERALES'!#REF!/'DATOS GENERALES'!#REF!</f>
        <v>#REF!</v>
      </c>
      <c r="L566" s="19" t="e">
        <f>+'DATOS GENERALES'!#REF!/'DATOS GENERALES'!#REF!</f>
        <v>#REF!</v>
      </c>
      <c r="M566" s="19" t="e">
        <f>+'DATOS GENERALES'!#REF!/'DATOS GENERALES'!#REF!</f>
        <v>#REF!</v>
      </c>
      <c r="N566" s="19" t="e">
        <f>+'DATOS GENERALES'!#REF!/'DATOS GENERALES'!#REF!</f>
        <v>#REF!</v>
      </c>
      <c r="O566" s="19" t="e">
        <f>+'DATOS GENERALES'!#REF!/'DATOS GENERALES'!#REF!</f>
        <v>#REF!</v>
      </c>
      <c r="P566" s="19" t="e">
        <f>+'DATOS GENERALES'!#REF!/'DATOS GENERALES'!#REF!</f>
        <v>#REF!</v>
      </c>
      <c r="Q566" s="19" t="e">
        <f>+'DATOS GENERALES'!#REF!/'DATOS GENERALES'!#REF!</f>
        <v>#REF!</v>
      </c>
      <c r="R566" s="19" t="e">
        <f>+'DATOS GENERALES'!#REF!/'DATOS GENERALES'!#REF!</f>
        <v>#REF!</v>
      </c>
      <c r="S566" s="19" t="e">
        <f>+'DATOS GENERALES'!#REF!/'DATOS GENERALES'!#REF!</f>
        <v>#REF!</v>
      </c>
      <c r="T566" s="19" t="e">
        <f>+'DATOS GENERALES'!#REF!/'DATOS GENERALES'!#REF!</f>
        <v>#REF!</v>
      </c>
      <c r="U566" s="19" t="e">
        <f>+'DATOS GENERALES'!#REF!/'DATOS GENERALES'!#REF!</f>
        <v>#REF!</v>
      </c>
    </row>
    <row r="567" spans="1:21">
      <c r="A567" s="12" t="e">
        <f>+'DATOS GENERALES'!#REF!</f>
        <v>#REF!</v>
      </c>
      <c r="B567" s="12" t="e">
        <f>+'DATOS GENERALES'!#REF!</f>
        <v>#REF!</v>
      </c>
      <c r="C567" s="12" t="e">
        <f>+'DATOS GENERALES'!#REF!</f>
        <v>#REF!</v>
      </c>
      <c r="D567" s="12" t="e">
        <f>+'DATOS GENERALES'!#REF!</f>
        <v>#REF!</v>
      </c>
      <c r="E567" s="19" t="e">
        <f>+'DATOS GENERALES'!#REF!/'DATOS GENERALES'!#REF!</f>
        <v>#REF!</v>
      </c>
      <c r="F567" s="19" t="e">
        <f>+'DATOS GENERALES'!#REF!/'DATOS GENERALES'!#REF!</f>
        <v>#REF!</v>
      </c>
      <c r="G567" s="19" t="e">
        <f>+'DATOS GENERALES'!#REF!/'DATOS GENERALES'!#REF!</f>
        <v>#REF!</v>
      </c>
      <c r="H567" s="19" t="e">
        <f>+'DATOS GENERALES'!#REF!/'DATOS GENERALES'!#REF!</f>
        <v>#REF!</v>
      </c>
      <c r="I567" s="19" t="e">
        <f>+'DATOS GENERALES'!#REF!/'DATOS GENERALES'!#REF!</f>
        <v>#REF!</v>
      </c>
      <c r="J567" s="19" t="e">
        <f>+'DATOS GENERALES'!#REF!/'DATOS GENERALES'!#REF!</f>
        <v>#REF!</v>
      </c>
      <c r="K567" s="19" t="e">
        <f>+'DATOS GENERALES'!#REF!/'DATOS GENERALES'!#REF!</f>
        <v>#REF!</v>
      </c>
      <c r="L567" s="19" t="e">
        <f>+'DATOS GENERALES'!#REF!/'DATOS GENERALES'!#REF!</f>
        <v>#REF!</v>
      </c>
      <c r="M567" s="19" t="e">
        <f>+'DATOS GENERALES'!#REF!/'DATOS GENERALES'!#REF!</f>
        <v>#REF!</v>
      </c>
      <c r="N567" s="19" t="e">
        <f>+'DATOS GENERALES'!#REF!/'DATOS GENERALES'!#REF!</f>
        <v>#REF!</v>
      </c>
      <c r="O567" s="19" t="e">
        <f>+'DATOS GENERALES'!#REF!/'DATOS GENERALES'!#REF!</f>
        <v>#REF!</v>
      </c>
      <c r="P567" s="19" t="e">
        <f>+'DATOS GENERALES'!#REF!/'DATOS GENERALES'!#REF!</f>
        <v>#REF!</v>
      </c>
      <c r="Q567" s="19" t="e">
        <f>+'DATOS GENERALES'!#REF!/'DATOS GENERALES'!#REF!</f>
        <v>#REF!</v>
      </c>
      <c r="R567" s="19" t="e">
        <f>+'DATOS GENERALES'!#REF!/'DATOS GENERALES'!#REF!</f>
        <v>#REF!</v>
      </c>
      <c r="S567" s="19" t="e">
        <f>+'DATOS GENERALES'!#REF!/'DATOS GENERALES'!#REF!</f>
        <v>#REF!</v>
      </c>
      <c r="T567" s="19" t="e">
        <f>+'DATOS GENERALES'!#REF!/'DATOS GENERALES'!#REF!</f>
        <v>#REF!</v>
      </c>
      <c r="U567" s="19" t="e">
        <f>+'DATOS GENERALES'!#REF!/'DATOS GENERALES'!#REF!</f>
        <v>#REF!</v>
      </c>
    </row>
    <row r="568" spans="1:21">
      <c r="A568" s="12" t="e">
        <f>+'DATOS GENERALES'!#REF!</f>
        <v>#REF!</v>
      </c>
      <c r="B568" s="12" t="e">
        <f>+'DATOS GENERALES'!#REF!</f>
        <v>#REF!</v>
      </c>
      <c r="C568" s="12" t="e">
        <f>+'DATOS GENERALES'!#REF!</f>
        <v>#REF!</v>
      </c>
      <c r="D568" s="12" t="e">
        <f>+'DATOS GENERALES'!#REF!</f>
        <v>#REF!</v>
      </c>
      <c r="E568" s="19" t="e">
        <f>+'DATOS GENERALES'!#REF!/'DATOS GENERALES'!#REF!</f>
        <v>#REF!</v>
      </c>
      <c r="F568" s="19" t="e">
        <f>+'DATOS GENERALES'!#REF!/'DATOS GENERALES'!#REF!</f>
        <v>#REF!</v>
      </c>
      <c r="G568" s="19" t="e">
        <f>+'DATOS GENERALES'!#REF!/'DATOS GENERALES'!#REF!</f>
        <v>#REF!</v>
      </c>
      <c r="H568" s="19" t="e">
        <f>+'DATOS GENERALES'!#REF!/'DATOS GENERALES'!#REF!</f>
        <v>#REF!</v>
      </c>
      <c r="I568" s="19" t="e">
        <f>+'DATOS GENERALES'!#REF!/'DATOS GENERALES'!#REF!</f>
        <v>#REF!</v>
      </c>
      <c r="J568" s="19" t="e">
        <f>+'DATOS GENERALES'!#REF!/'DATOS GENERALES'!#REF!</f>
        <v>#REF!</v>
      </c>
      <c r="K568" s="19" t="e">
        <f>+'DATOS GENERALES'!#REF!/'DATOS GENERALES'!#REF!</f>
        <v>#REF!</v>
      </c>
      <c r="L568" s="19" t="e">
        <f>+'DATOS GENERALES'!#REF!/'DATOS GENERALES'!#REF!</f>
        <v>#REF!</v>
      </c>
      <c r="M568" s="19" t="e">
        <f>+'DATOS GENERALES'!#REF!/'DATOS GENERALES'!#REF!</f>
        <v>#REF!</v>
      </c>
      <c r="N568" s="19" t="e">
        <f>+'DATOS GENERALES'!#REF!/'DATOS GENERALES'!#REF!</f>
        <v>#REF!</v>
      </c>
      <c r="O568" s="19" t="e">
        <f>+'DATOS GENERALES'!#REF!/'DATOS GENERALES'!#REF!</f>
        <v>#REF!</v>
      </c>
      <c r="P568" s="19" t="e">
        <f>+'DATOS GENERALES'!#REF!/'DATOS GENERALES'!#REF!</f>
        <v>#REF!</v>
      </c>
      <c r="Q568" s="19" t="e">
        <f>+'DATOS GENERALES'!#REF!/'DATOS GENERALES'!#REF!</f>
        <v>#REF!</v>
      </c>
      <c r="R568" s="19" t="e">
        <f>+'DATOS GENERALES'!#REF!/'DATOS GENERALES'!#REF!</f>
        <v>#REF!</v>
      </c>
      <c r="S568" s="19" t="e">
        <f>+'DATOS GENERALES'!#REF!/'DATOS GENERALES'!#REF!</f>
        <v>#REF!</v>
      </c>
      <c r="T568" s="19" t="e">
        <f>+'DATOS GENERALES'!#REF!/'DATOS GENERALES'!#REF!</f>
        <v>#REF!</v>
      </c>
      <c r="U568" s="19" t="e">
        <f>+'DATOS GENERALES'!#REF!/'DATOS GENERALES'!#REF!</f>
        <v>#REF!</v>
      </c>
    </row>
    <row r="569" spans="1:21">
      <c r="A569" s="12" t="e">
        <f>+'DATOS GENERALES'!#REF!</f>
        <v>#REF!</v>
      </c>
      <c r="B569" s="12" t="e">
        <f>+'DATOS GENERALES'!#REF!</f>
        <v>#REF!</v>
      </c>
      <c r="C569" s="12" t="e">
        <f>+'DATOS GENERALES'!#REF!</f>
        <v>#REF!</v>
      </c>
      <c r="D569" s="12" t="e">
        <f>+'DATOS GENERALES'!#REF!</f>
        <v>#REF!</v>
      </c>
      <c r="E569" s="19" t="e">
        <f>+'DATOS GENERALES'!#REF!/'DATOS GENERALES'!#REF!</f>
        <v>#REF!</v>
      </c>
      <c r="F569" s="19" t="e">
        <f>+'DATOS GENERALES'!#REF!/'DATOS GENERALES'!#REF!</f>
        <v>#REF!</v>
      </c>
      <c r="G569" s="19" t="e">
        <f>+'DATOS GENERALES'!#REF!/'DATOS GENERALES'!#REF!</f>
        <v>#REF!</v>
      </c>
      <c r="H569" s="19" t="e">
        <f>+'DATOS GENERALES'!#REF!/'DATOS GENERALES'!#REF!</f>
        <v>#REF!</v>
      </c>
      <c r="I569" s="19" t="e">
        <f>+'DATOS GENERALES'!#REF!/'DATOS GENERALES'!#REF!</f>
        <v>#REF!</v>
      </c>
      <c r="J569" s="19" t="e">
        <f>+'DATOS GENERALES'!#REF!/'DATOS GENERALES'!#REF!</f>
        <v>#REF!</v>
      </c>
      <c r="K569" s="19" t="e">
        <f>+'DATOS GENERALES'!#REF!/'DATOS GENERALES'!#REF!</f>
        <v>#REF!</v>
      </c>
      <c r="L569" s="19" t="e">
        <f>+'DATOS GENERALES'!#REF!/'DATOS GENERALES'!#REF!</f>
        <v>#REF!</v>
      </c>
      <c r="M569" s="19" t="e">
        <f>+'DATOS GENERALES'!#REF!/'DATOS GENERALES'!#REF!</f>
        <v>#REF!</v>
      </c>
      <c r="N569" s="19" t="e">
        <f>+'DATOS GENERALES'!#REF!/'DATOS GENERALES'!#REF!</f>
        <v>#REF!</v>
      </c>
      <c r="O569" s="19" t="e">
        <f>+'DATOS GENERALES'!#REF!/'DATOS GENERALES'!#REF!</f>
        <v>#REF!</v>
      </c>
      <c r="P569" s="19" t="e">
        <f>+'DATOS GENERALES'!#REF!/'DATOS GENERALES'!#REF!</f>
        <v>#REF!</v>
      </c>
      <c r="Q569" s="19" t="e">
        <f>+'DATOS GENERALES'!#REF!/'DATOS GENERALES'!#REF!</f>
        <v>#REF!</v>
      </c>
      <c r="R569" s="19" t="e">
        <f>+'DATOS GENERALES'!#REF!/'DATOS GENERALES'!#REF!</f>
        <v>#REF!</v>
      </c>
      <c r="S569" s="19" t="e">
        <f>+'DATOS GENERALES'!#REF!/'DATOS GENERALES'!#REF!</f>
        <v>#REF!</v>
      </c>
      <c r="T569" s="19" t="e">
        <f>+'DATOS GENERALES'!#REF!/'DATOS GENERALES'!#REF!</f>
        <v>#REF!</v>
      </c>
      <c r="U569" s="19" t="e">
        <f>+'DATOS GENERALES'!#REF!/'DATOS GENERALES'!#REF!</f>
        <v>#REF!</v>
      </c>
    </row>
    <row r="570" spans="1:21">
      <c r="A570" s="12" t="e">
        <f>+'DATOS GENERALES'!#REF!</f>
        <v>#REF!</v>
      </c>
      <c r="B570" s="12" t="e">
        <f>+'DATOS GENERALES'!#REF!</f>
        <v>#REF!</v>
      </c>
      <c r="C570" s="12" t="e">
        <f>+'DATOS GENERALES'!#REF!</f>
        <v>#REF!</v>
      </c>
      <c r="D570" s="12" t="e">
        <f>+'DATOS GENERALES'!#REF!</f>
        <v>#REF!</v>
      </c>
      <c r="E570" s="19" t="e">
        <f>+'DATOS GENERALES'!#REF!/'DATOS GENERALES'!#REF!</f>
        <v>#REF!</v>
      </c>
      <c r="F570" s="19" t="e">
        <f>+'DATOS GENERALES'!#REF!/'DATOS GENERALES'!#REF!</f>
        <v>#REF!</v>
      </c>
      <c r="G570" s="19" t="e">
        <f>+'DATOS GENERALES'!#REF!/'DATOS GENERALES'!#REF!</f>
        <v>#REF!</v>
      </c>
      <c r="H570" s="19" t="e">
        <f>+'DATOS GENERALES'!#REF!/'DATOS GENERALES'!#REF!</f>
        <v>#REF!</v>
      </c>
      <c r="I570" s="19" t="e">
        <f>+'DATOS GENERALES'!#REF!/'DATOS GENERALES'!#REF!</f>
        <v>#REF!</v>
      </c>
      <c r="J570" s="19" t="e">
        <f>+'DATOS GENERALES'!#REF!/'DATOS GENERALES'!#REF!</f>
        <v>#REF!</v>
      </c>
      <c r="K570" s="19" t="e">
        <f>+'DATOS GENERALES'!#REF!/'DATOS GENERALES'!#REF!</f>
        <v>#REF!</v>
      </c>
      <c r="L570" s="19" t="e">
        <f>+'DATOS GENERALES'!#REF!/'DATOS GENERALES'!#REF!</f>
        <v>#REF!</v>
      </c>
      <c r="M570" s="19" t="e">
        <f>+'DATOS GENERALES'!#REF!/'DATOS GENERALES'!#REF!</f>
        <v>#REF!</v>
      </c>
      <c r="N570" s="19" t="e">
        <f>+'DATOS GENERALES'!#REF!/'DATOS GENERALES'!#REF!</f>
        <v>#REF!</v>
      </c>
      <c r="O570" s="19" t="e">
        <f>+'DATOS GENERALES'!#REF!/'DATOS GENERALES'!#REF!</f>
        <v>#REF!</v>
      </c>
      <c r="P570" s="19" t="e">
        <f>+'DATOS GENERALES'!#REF!/'DATOS GENERALES'!#REF!</f>
        <v>#REF!</v>
      </c>
      <c r="Q570" s="19" t="e">
        <f>+'DATOS GENERALES'!#REF!/'DATOS GENERALES'!#REF!</f>
        <v>#REF!</v>
      </c>
      <c r="R570" s="19" t="e">
        <f>+'DATOS GENERALES'!#REF!/'DATOS GENERALES'!#REF!</f>
        <v>#REF!</v>
      </c>
      <c r="S570" s="19" t="e">
        <f>+'DATOS GENERALES'!#REF!/'DATOS GENERALES'!#REF!</f>
        <v>#REF!</v>
      </c>
      <c r="T570" s="19" t="e">
        <f>+'DATOS GENERALES'!#REF!/'DATOS GENERALES'!#REF!</f>
        <v>#REF!</v>
      </c>
      <c r="U570" s="19" t="e">
        <f>+'DATOS GENERALES'!#REF!/'DATOS GENERALES'!#REF!</f>
        <v>#REF!</v>
      </c>
    </row>
    <row r="571" spans="1:21">
      <c r="A571" s="12" t="e">
        <f>+'DATOS GENERALES'!#REF!</f>
        <v>#REF!</v>
      </c>
      <c r="B571" s="12" t="e">
        <f>+'DATOS GENERALES'!#REF!</f>
        <v>#REF!</v>
      </c>
      <c r="C571" s="12" t="e">
        <f>+'DATOS GENERALES'!#REF!</f>
        <v>#REF!</v>
      </c>
      <c r="D571" s="12" t="e">
        <f>+'DATOS GENERALES'!#REF!</f>
        <v>#REF!</v>
      </c>
      <c r="E571" s="19" t="e">
        <f>+'DATOS GENERALES'!#REF!/'DATOS GENERALES'!#REF!</f>
        <v>#REF!</v>
      </c>
      <c r="F571" s="19" t="e">
        <f>+'DATOS GENERALES'!#REF!/'DATOS GENERALES'!#REF!</f>
        <v>#REF!</v>
      </c>
      <c r="G571" s="19" t="e">
        <f>+'DATOS GENERALES'!#REF!/'DATOS GENERALES'!#REF!</f>
        <v>#REF!</v>
      </c>
      <c r="H571" s="19" t="e">
        <f>+'DATOS GENERALES'!#REF!/'DATOS GENERALES'!#REF!</f>
        <v>#REF!</v>
      </c>
      <c r="I571" s="19" t="e">
        <f>+'DATOS GENERALES'!#REF!/'DATOS GENERALES'!#REF!</f>
        <v>#REF!</v>
      </c>
      <c r="J571" s="19" t="e">
        <f>+'DATOS GENERALES'!#REF!/'DATOS GENERALES'!#REF!</f>
        <v>#REF!</v>
      </c>
      <c r="K571" s="19" t="e">
        <f>+'DATOS GENERALES'!#REF!/'DATOS GENERALES'!#REF!</f>
        <v>#REF!</v>
      </c>
      <c r="L571" s="19" t="e">
        <f>+'DATOS GENERALES'!#REF!/'DATOS GENERALES'!#REF!</f>
        <v>#REF!</v>
      </c>
      <c r="M571" s="19" t="e">
        <f>+'DATOS GENERALES'!#REF!/'DATOS GENERALES'!#REF!</f>
        <v>#REF!</v>
      </c>
      <c r="N571" s="19" t="e">
        <f>+'DATOS GENERALES'!#REF!/'DATOS GENERALES'!#REF!</f>
        <v>#REF!</v>
      </c>
      <c r="O571" s="19" t="e">
        <f>+'DATOS GENERALES'!#REF!/'DATOS GENERALES'!#REF!</f>
        <v>#REF!</v>
      </c>
      <c r="P571" s="19" t="e">
        <f>+'DATOS GENERALES'!#REF!/'DATOS GENERALES'!#REF!</f>
        <v>#REF!</v>
      </c>
      <c r="Q571" s="19" t="e">
        <f>+'DATOS GENERALES'!#REF!/'DATOS GENERALES'!#REF!</f>
        <v>#REF!</v>
      </c>
      <c r="R571" s="19" t="e">
        <f>+'DATOS GENERALES'!#REF!/'DATOS GENERALES'!#REF!</f>
        <v>#REF!</v>
      </c>
      <c r="S571" s="19" t="e">
        <f>+'DATOS GENERALES'!#REF!/'DATOS GENERALES'!#REF!</f>
        <v>#REF!</v>
      </c>
      <c r="T571" s="19" t="e">
        <f>+'DATOS GENERALES'!#REF!/'DATOS GENERALES'!#REF!</f>
        <v>#REF!</v>
      </c>
      <c r="U571" s="19" t="e">
        <f>+'DATOS GENERALES'!#REF!/'DATOS GENERALES'!#REF!</f>
        <v>#REF!</v>
      </c>
    </row>
    <row r="572" spans="1:21">
      <c r="A572" s="12" t="e">
        <f>+'DATOS GENERALES'!#REF!</f>
        <v>#REF!</v>
      </c>
      <c r="B572" s="12" t="e">
        <f>+'DATOS GENERALES'!#REF!</f>
        <v>#REF!</v>
      </c>
      <c r="C572" s="12" t="e">
        <f>+'DATOS GENERALES'!#REF!</f>
        <v>#REF!</v>
      </c>
      <c r="D572" s="12" t="e">
        <f>+'DATOS GENERALES'!#REF!</f>
        <v>#REF!</v>
      </c>
      <c r="E572" s="19" t="e">
        <f>+'DATOS GENERALES'!#REF!/'DATOS GENERALES'!#REF!</f>
        <v>#REF!</v>
      </c>
      <c r="F572" s="19" t="e">
        <f>+'DATOS GENERALES'!#REF!/'DATOS GENERALES'!#REF!</f>
        <v>#REF!</v>
      </c>
      <c r="G572" s="19" t="e">
        <f>+'DATOS GENERALES'!#REF!/'DATOS GENERALES'!#REF!</f>
        <v>#REF!</v>
      </c>
      <c r="H572" s="19" t="e">
        <f>+'DATOS GENERALES'!#REF!/'DATOS GENERALES'!#REF!</f>
        <v>#REF!</v>
      </c>
      <c r="I572" s="19" t="e">
        <f>+'DATOS GENERALES'!#REF!/'DATOS GENERALES'!#REF!</f>
        <v>#REF!</v>
      </c>
      <c r="J572" s="19" t="e">
        <f>+'DATOS GENERALES'!#REF!/'DATOS GENERALES'!#REF!</f>
        <v>#REF!</v>
      </c>
      <c r="K572" s="19" t="e">
        <f>+'DATOS GENERALES'!#REF!/'DATOS GENERALES'!#REF!</f>
        <v>#REF!</v>
      </c>
      <c r="L572" s="19" t="e">
        <f>+'DATOS GENERALES'!#REF!/'DATOS GENERALES'!#REF!</f>
        <v>#REF!</v>
      </c>
      <c r="M572" s="19" t="e">
        <f>+'DATOS GENERALES'!#REF!/'DATOS GENERALES'!#REF!</f>
        <v>#REF!</v>
      </c>
      <c r="N572" s="19" t="e">
        <f>+'DATOS GENERALES'!#REF!/'DATOS GENERALES'!#REF!</f>
        <v>#REF!</v>
      </c>
      <c r="O572" s="19" t="e">
        <f>+'DATOS GENERALES'!#REF!/'DATOS GENERALES'!#REF!</f>
        <v>#REF!</v>
      </c>
      <c r="P572" s="19" t="e">
        <f>+'DATOS GENERALES'!#REF!/'DATOS GENERALES'!#REF!</f>
        <v>#REF!</v>
      </c>
      <c r="Q572" s="19" t="e">
        <f>+'DATOS GENERALES'!#REF!/'DATOS GENERALES'!#REF!</f>
        <v>#REF!</v>
      </c>
      <c r="R572" s="19" t="e">
        <f>+'DATOS GENERALES'!#REF!/'DATOS GENERALES'!#REF!</f>
        <v>#REF!</v>
      </c>
      <c r="S572" s="19" t="e">
        <f>+'DATOS GENERALES'!#REF!/'DATOS GENERALES'!#REF!</f>
        <v>#REF!</v>
      </c>
      <c r="T572" s="19" t="e">
        <f>+'DATOS GENERALES'!#REF!/'DATOS GENERALES'!#REF!</f>
        <v>#REF!</v>
      </c>
      <c r="U572" s="19" t="e">
        <f>+'DATOS GENERALES'!#REF!/'DATOS GENERALES'!#REF!</f>
        <v>#REF!</v>
      </c>
    </row>
    <row r="573" spans="1:21">
      <c r="A573" s="12" t="e">
        <f>+'DATOS GENERALES'!#REF!</f>
        <v>#REF!</v>
      </c>
      <c r="B573" s="12" t="e">
        <f>+'DATOS GENERALES'!#REF!</f>
        <v>#REF!</v>
      </c>
      <c r="C573" s="12" t="e">
        <f>+'DATOS GENERALES'!#REF!</f>
        <v>#REF!</v>
      </c>
      <c r="D573" s="12" t="e">
        <f>+'DATOS GENERALES'!#REF!</f>
        <v>#REF!</v>
      </c>
      <c r="E573" s="19" t="e">
        <f>+'DATOS GENERALES'!#REF!/'DATOS GENERALES'!#REF!</f>
        <v>#REF!</v>
      </c>
      <c r="F573" s="19" t="e">
        <f>+'DATOS GENERALES'!#REF!/'DATOS GENERALES'!#REF!</f>
        <v>#REF!</v>
      </c>
      <c r="G573" s="19" t="e">
        <f>+'DATOS GENERALES'!#REF!/'DATOS GENERALES'!#REF!</f>
        <v>#REF!</v>
      </c>
      <c r="H573" s="19" t="e">
        <f>+'DATOS GENERALES'!#REF!/'DATOS GENERALES'!#REF!</f>
        <v>#REF!</v>
      </c>
      <c r="I573" s="19" t="e">
        <f>+'DATOS GENERALES'!#REF!/'DATOS GENERALES'!#REF!</f>
        <v>#REF!</v>
      </c>
      <c r="J573" s="19" t="e">
        <f>+'DATOS GENERALES'!#REF!/'DATOS GENERALES'!#REF!</f>
        <v>#REF!</v>
      </c>
      <c r="K573" s="19" t="e">
        <f>+'DATOS GENERALES'!#REF!/'DATOS GENERALES'!#REF!</f>
        <v>#REF!</v>
      </c>
      <c r="L573" s="19" t="e">
        <f>+'DATOS GENERALES'!#REF!/'DATOS GENERALES'!#REF!</f>
        <v>#REF!</v>
      </c>
      <c r="M573" s="19" t="e">
        <f>+'DATOS GENERALES'!#REF!/'DATOS GENERALES'!#REF!</f>
        <v>#REF!</v>
      </c>
      <c r="N573" s="19" t="e">
        <f>+'DATOS GENERALES'!#REF!/'DATOS GENERALES'!#REF!</f>
        <v>#REF!</v>
      </c>
      <c r="O573" s="19" t="e">
        <f>+'DATOS GENERALES'!#REF!/'DATOS GENERALES'!#REF!</f>
        <v>#REF!</v>
      </c>
      <c r="P573" s="19" t="e">
        <f>+'DATOS GENERALES'!#REF!/'DATOS GENERALES'!#REF!</f>
        <v>#REF!</v>
      </c>
      <c r="Q573" s="19" t="e">
        <f>+'DATOS GENERALES'!#REF!/'DATOS GENERALES'!#REF!</f>
        <v>#REF!</v>
      </c>
      <c r="R573" s="19" t="e">
        <f>+'DATOS GENERALES'!#REF!/'DATOS GENERALES'!#REF!</f>
        <v>#REF!</v>
      </c>
      <c r="S573" s="19" t="e">
        <f>+'DATOS GENERALES'!#REF!/'DATOS GENERALES'!#REF!</f>
        <v>#REF!</v>
      </c>
      <c r="T573" s="19" t="e">
        <f>+'DATOS GENERALES'!#REF!/'DATOS GENERALES'!#REF!</f>
        <v>#REF!</v>
      </c>
      <c r="U573" s="19" t="e">
        <f>+'DATOS GENERALES'!#REF!/'DATOS GENERALES'!#REF!</f>
        <v>#REF!</v>
      </c>
    </row>
    <row r="574" spans="1:21">
      <c r="A574" s="12" t="e">
        <f>+'DATOS GENERALES'!#REF!</f>
        <v>#REF!</v>
      </c>
      <c r="B574" s="12" t="e">
        <f>+'DATOS GENERALES'!#REF!</f>
        <v>#REF!</v>
      </c>
      <c r="C574" s="12" t="e">
        <f>+'DATOS GENERALES'!#REF!</f>
        <v>#REF!</v>
      </c>
      <c r="D574" s="12" t="e">
        <f>+'DATOS GENERALES'!#REF!</f>
        <v>#REF!</v>
      </c>
      <c r="E574" s="19" t="e">
        <f>+'DATOS GENERALES'!#REF!/'DATOS GENERALES'!#REF!</f>
        <v>#REF!</v>
      </c>
      <c r="F574" s="19" t="e">
        <f>+'DATOS GENERALES'!#REF!/'DATOS GENERALES'!#REF!</f>
        <v>#REF!</v>
      </c>
      <c r="G574" s="19" t="e">
        <f>+'DATOS GENERALES'!#REF!/'DATOS GENERALES'!#REF!</f>
        <v>#REF!</v>
      </c>
      <c r="H574" s="19" t="e">
        <f>+'DATOS GENERALES'!#REF!/'DATOS GENERALES'!#REF!</f>
        <v>#REF!</v>
      </c>
      <c r="I574" s="19" t="e">
        <f>+'DATOS GENERALES'!#REF!/'DATOS GENERALES'!#REF!</f>
        <v>#REF!</v>
      </c>
      <c r="J574" s="19" t="e">
        <f>+'DATOS GENERALES'!#REF!/'DATOS GENERALES'!#REF!</f>
        <v>#REF!</v>
      </c>
      <c r="K574" s="19" t="e">
        <f>+'DATOS GENERALES'!#REF!/'DATOS GENERALES'!#REF!</f>
        <v>#REF!</v>
      </c>
      <c r="L574" s="19" t="e">
        <f>+'DATOS GENERALES'!#REF!/'DATOS GENERALES'!#REF!</f>
        <v>#REF!</v>
      </c>
      <c r="M574" s="19" t="e">
        <f>+'DATOS GENERALES'!#REF!/'DATOS GENERALES'!#REF!</f>
        <v>#REF!</v>
      </c>
      <c r="N574" s="19" t="e">
        <f>+'DATOS GENERALES'!#REF!/'DATOS GENERALES'!#REF!</f>
        <v>#REF!</v>
      </c>
      <c r="O574" s="19" t="e">
        <f>+'DATOS GENERALES'!#REF!/'DATOS GENERALES'!#REF!</f>
        <v>#REF!</v>
      </c>
      <c r="P574" s="19" t="e">
        <f>+'DATOS GENERALES'!#REF!/'DATOS GENERALES'!#REF!</f>
        <v>#REF!</v>
      </c>
      <c r="Q574" s="19" t="e">
        <f>+'DATOS GENERALES'!#REF!/'DATOS GENERALES'!#REF!</f>
        <v>#REF!</v>
      </c>
      <c r="R574" s="19" t="e">
        <f>+'DATOS GENERALES'!#REF!/'DATOS GENERALES'!#REF!</f>
        <v>#REF!</v>
      </c>
      <c r="S574" s="19" t="e">
        <f>+'DATOS GENERALES'!#REF!/'DATOS GENERALES'!#REF!</f>
        <v>#REF!</v>
      </c>
      <c r="T574" s="19" t="e">
        <f>+'DATOS GENERALES'!#REF!/'DATOS GENERALES'!#REF!</f>
        <v>#REF!</v>
      </c>
      <c r="U574" s="19" t="e">
        <f>+'DATOS GENERALES'!#REF!/'DATOS GENERALES'!#REF!</f>
        <v>#REF!</v>
      </c>
    </row>
    <row r="575" spans="1:21">
      <c r="A575" s="12" t="e">
        <f>+'DATOS GENERALES'!#REF!</f>
        <v>#REF!</v>
      </c>
      <c r="B575" s="12" t="e">
        <f>+'DATOS GENERALES'!#REF!</f>
        <v>#REF!</v>
      </c>
      <c r="C575" s="12" t="e">
        <f>+'DATOS GENERALES'!#REF!</f>
        <v>#REF!</v>
      </c>
      <c r="D575" s="12" t="e">
        <f>+'DATOS GENERALES'!#REF!</f>
        <v>#REF!</v>
      </c>
      <c r="E575" s="19" t="e">
        <f>+'DATOS GENERALES'!#REF!/'DATOS GENERALES'!#REF!</f>
        <v>#REF!</v>
      </c>
      <c r="F575" s="19" t="e">
        <f>+'DATOS GENERALES'!#REF!/'DATOS GENERALES'!#REF!</f>
        <v>#REF!</v>
      </c>
      <c r="G575" s="19" t="e">
        <f>+'DATOS GENERALES'!#REF!/'DATOS GENERALES'!#REF!</f>
        <v>#REF!</v>
      </c>
      <c r="H575" s="19" t="e">
        <f>+'DATOS GENERALES'!#REF!/'DATOS GENERALES'!#REF!</f>
        <v>#REF!</v>
      </c>
      <c r="I575" s="19" t="e">
        <f>+'DATOS GENERALES'!#REF!/'DATOS GENERALES'!#REF!</f>
        <v>#REF!</v>
      </c>
      <c r="J575" s="19" t="e">
        <f>+'DATOS GENERALES'!#REF!/'DATOS GENERALES'!#REF!</f>
        <v>#REF!</v>
      </c>
      <c r="K575" s="19" t="e">
        <f>+'DATOS GENERALES'!#REF!/'DATOS GENERALES'!#REF!</f>
        <v>#REF!</v>
      </c>
      <c r="L575" s="19" t="e">
        <f>+'DATOS GENERALES'!#REF!/'DATOS GENERALES'!#REF!</f>
        <v>#REF!</v>
      </c>
      <c r="M575" s="19" t="e">
        <f>+'DATOS GENERALES'!#REF!/'DATOS GENERALES'!#REF!</f>
        <v>#REF!</v>
      </c>
      <c r="N575" s="19" t="e">
        <f>+'DATOS GENERALES'!#REF!/'DATOS GENERALES'!#REF!</f>
        <v>#REF!</v>
      </c>
      <c r="O575" s="19" t="e">
        <f>+'DATOS GENERALES'!#REF!/'DATOS GENERALES'!#REF!</f>
        <v>#REF!</v>
      </c>
      <c r="P575" s="19" t="e">
        <f>+'DATOS GENERALES'!#REF!/'DATOS GENERALES'!#REF!</f>
        <v>#REF!</v>
      </c>
      <c r="Q575" s="19" t="e">
        <f>+'DATOS GENERALES'!#REF!/'DATOS GENERALES'!#REF!</f>
        <v>#REF!</v>
      </c>
      <c r="R575" s="19" t="e">
        <f>+'DATOS GENERALES'!#REF!/'DATOS GENERALES'!#REF!</f>
        <v>#REF!</v>
      </c>
      <c r="S575" s="19" t="e">
        <f>+'DATOS GENERALES'!#REF!/'DATOS GENERALES'!#REF!</f>
        <v>#REF!</v>
      </c>
      <c r="T575" s="19" t="e">
        <f>+'DATOS GENERALES'!#REF!/'DATOS GENERALES'!#REF!</f>
        <v>#REF!</v>
      </c>
      <c r="U575" s="19" t="e">
        <f>+'DATOS GENERALES'!#REF!/'DATOS GENERALES'!#REF!</f>
        <v>#REF!</v>
      </c>
    </row>
    <row r="576" spans="1:21">
      <c r="A576" s="12" t="e">
        <f>+'DATOS GENERALES'!#REF!</f>
        <v>#REF!</v>
      </c>
      <c r="B576" s="12" t="e">
        <f>+'DATOS GENERALES'!#REF!</f>
        <v>#REF!</v>
      </c>
      <c r="C576" s="12" t="e">
        <f>+'DATOS GENERALES'!#REF!</f>
        <v>#REF!</v>
      </c>
      <c r="D576" s="12" t="e">
        <f>+'DATOS GENERALES'!#REF!</f>
        <v>#REF!</v>
      </c>
      <c r="E576" s="19" t="e">
        <f>+'DATOS GENERALES'!#REF!/'DATOS GENERALES'!#REF!</f>
        <v>#REF!</v>
      </c>
      <c r="F576" s="19" t="e">
        <f>+'DATOS GENERALES'!#REF!/'DATOS GENERALES'!#REF!</f>
        <v>#REF!</v>
      </c>
      <c r="G576" s="19" t="e">
        <f>+'DATOS GENERALES'!#REF!/'DATOS GENERALES'!#REF!</f>
        <v>#REF!</v>
      </c>
      <c r="H576" s="19" t="e">
        <f>+'DATOS GENERALES'!#REF!/'DATOS GENERALES'!#REF!</f>
        <v>#REF!</v>
      </c>
      <c r="I576" s="19" t="e">
        <f>+'DATOS GENERALES'!#REF!/'DATOS GENERALES'!#REF!</f>
        <v>#REF!</v>
      </c>
      <c r="J576" s="19" t="e">
        <f>+'DATOS GENERALES'!#REF!/'DATOS GENERALES'!#REF!</f>
        <v>#REF!</v>
      </c>
      <c r="K576" s="19" t="e">
        <f>+'DATOS GENERALES'!#REF!/'DATOS GENERALES'!#REF!</f>
        <v>#REF!</v>
      </c>
      <c r="L576" s="19" t="e">
        <f>+'DATOS GENERALES'!#REF!/'DATOS GENERALES'!#REF!</f>
        <v>#REF!</v>
      </c>
      <c r="M576" s="19" t="e">
        <f>+'DATOS GENERALES'!#REF!/'DATOS GENERALES'!#REF!</f>
        <v>#REF!</v>
      </c>
      <c r="N576" s="19" t="e">
        <f>+'DATOS GENERALES'!#REF!/'DATOS GENERALES'!#REF!</f>
        <v>#REF!</v>
      </c>
      <c r="O576" s="19" t="e">
        <f>+'DATOS GENERALES'!#REF!/'DATOS GENERALES'!#REF!</f>
        <v>#REF!</v>
      </c>
      <c r="P576" s="19" t="e">
        <f>+'DATOS GENERALES'!#REF!/'DATOS GENERALES'!#REF!</f>
        <v>#REF!</v>
      </c>
      <c r="Q576" s="19" t="e">
        <f>+'DATOS GENERALES'!#REF!/'DATOS GENERALES'!#REF!</f>
        <v>#REF!</v>
      </c>
      <c r="R576" s="19" t="e">
        <f>+'DATOS GENERALES'!#REF!/'DATOS GENERALES'!#REF!</f>
        <v>#REF!</v>
      </c>
      <c r="S576" s="19" t="e">
        <f>+'DATOS GENERALES'!#REF!/'DATOS GENERALES'!#REF!</f>
        <v>#REF!</v>
      </c>
      <c r="T576" s="19" t="e">
        <f>+'DATOS GENERALES'!#REF!/'DATOS GENERALES'!#REF!</f>
        <v>#REF!</v>
      </c>
      <c r="U576" s="19" t="e">
        <f>+'DATOS GENERALES'!#REF!/'DATOS GENERALES'!#REF!</f>
        <v>#REF!</v>
      </c>
    </row>
    <row r="577" spans="1:21">
      <c r="A577" s="12" t="e">
        <f>+'DATOS GENERALES'!#REF!</f>
        <v>#REF!</v>
      </c>
      <c r="B577" s="12" t="e">
        <f>+'DATOS GENERALES'!#REF!</f>
        <v>#REF!</v>
      </c>
      <c r="C577" s="12" t="e">
        <f>+'DATOS GENERALES'!#REF!</f>
        <v>#REF!</v>
      </c>
      <c r="D577" s="12" t="e">
        <f>+'DATOS GENERALES'!#REF!</f>
        <v>#REF!</v>
      </c>
      <c r="E577" s="19" t="e">
        <f>+'DATOS GENERALES'!#REF!/'DATOS GENERALES'!#REF!</f>
        <v>#REF!</v>
      </c>
      <c r="F577" s="19" t="e">
        <f>+'DATOS GENERALES'!#REF!/'DATOS GENERALES'!#REF!</f>
        <v>#REF!</v>
      </c>
      <c r="G577" s="19" t="e">
        <f>+'DATOS GENERALES'!#REF!/'DATOS GENERALES'!#REF!</f>
        <v>#REF!</v>
      </c>
      <c r="H577" s="19" t="e">
        <f>+'DATOS GENERALES'!#REF!/'DATOS GENERALES'!#REF!</f>
        <v>#REF!</v>
      </c>
      <c r="I577" s="19" t="e">
        <f>+'DATOS GENERALES'!#REF!/'DATOS GENERALES'!#REF!</f>
        <v>#REF!</v>
      </c>
      <c r="J577" s="19" t="e">
        <f>+'DATOS GENERALES'!#REF!/'DATOS GENERALES'!#REF!</f>
        <v>#REF!</v>
      </c>
      <c r="K577" s="19" t="e">
        <f>+'DATOS GENERALES'!#REF!/'DATOS GENERALES'!#REF!</f>
        <v>#REF!</v>
      </c>
      <c r="L577" s="19" t="e">
        <f>+'DATOS GENERALES'!#REF!/'DATOS GENERALES'!#REF!</f>
        <v>#REF!</v>
      </c>
      <c r="M577" s="19" t="e">
        <f>+'DATOS GENERALES'!#REF!/'DATOS GENERALES'!#REF!</f>
        <v>#REF!</v>
      </c>
      <c r="N577" s="19" t="e">
        <f>+'DATOS GENERALES'!#REF!/'DATOS GENERALES'!#REF!</f>
        <v>#REF!</v>
      </c>
      <c r="O577" s="19" t="e">
        <f>+'DATOS GENERALES'!#REF!/'DATOS GENERALES'!#REF!</f>
        <v>#REF!</v>
      </c>
      <c r="P577" s="19" t="e">
        <f>+'DATOS GENERALES'!#REF!/'DATOS GENERALES'!#REF!</f>
        <v>#REF!</v>
      </c>
      <c r="Q577" s="19" t="e">
        <f>+'DATOS GENERALES'!#REF!/'DATOS GENERALES'!#REF!</f>
        <v>#REF!</v>
      </c>
      <c r="R577" s="19" t="e">
        <f>+'DATOS GENERALES'!#REF!/'DATOS GENERALES'!#REF!</f>
        <v>#REF!</v>
      </c>
      <c r="S577" s="19" t="e">
        <f>+'DATOS GENERALES'!#REF!/'DATOS GENERALES'!#REF!</f>
        <v>#REF!</v>
      </c>
      <c r="T577" s="19" t="e">
        <f>+'DATOS GENERALES'!#REF!/'DATOS GENERALES'!#REF!</f>
        <v>#REF!</v>
      </c>
      <c r="U577" s="19" t="e">
        <f>+'DATOS GENERALES'!#REF!/'DATOS GENERALES'!#REF!</f>
        <v>#REF!</v>
      </c>
    </row>
    <row r="578" spans="1:21">
      <c r="A578" s="12" t="e">
        <f>+'DATOS GENERALES'!#REF!</f>
        <v>#REF!</v>
      </c>
      <c r="B578" s="12" t="e">
        <f>+'DATOS GENERALES'!#REF!</f>
        <v>#REF!</v>
      </c>
      <c r="C578" s="12" t="e">
        <f>+'DATOS GENERALES'!#REF!</f>
        <v>#REF!</v>
      </c>
      <c r="D578" s="12" t="e">
        <f>+'DATOS GENERALES'!#REF!</f>
        <v>#REF!</v>
      </c>
      <c r="E578" s="19" t="e">
        <f>+'DATOS GENERALES'!#REF!/'DATOS GENERALES'!#REF!</f>
        <v>#REF!</v>
      </c>
      <c r="F578" s="19" t="e">
        <f>+'DATOS GENERALES'!#REF!/'DATOS GENERALES'!#REF!</f>
        <v>#REF!</v>
      </c>
      <c r="G578" s="19" t="e">
        <f>+'DATOS GENERALES'!#REF!/'DATOS GENERALES'!#REF!</f>
        <v>#REF!</v>
      </c>
      <c r="H578" s="19" t="e">
        <f>+'DATOS GENERALES'!#REF!/'DATOS GENERALES'!#REF!</f>
        <v>#REF!</v>
      </c>
      <c r="I578" s="19" t="e">
        <f>+'DATOS GENERALES'!#REF!/'DATOS GENERALES'!#REF!</f>
        <v>#REF!</v>
      </c>
      <c r="J578" s="19" t="e">
        <f>+'DATOS GENERALES'!#REF!/'DATOS GENERALES'!#REF!</f>
        <v>#REF!</v>
      </c>
      <c r="K578" s="19" t="e">
        <f>+'DATOS GENERALES'!#REF!/'DATOS GENERALES'!#REF!</f>
        <v>#REF!</v>
      </c>
      <c r="L578" s="19" t="e">
        <f>+'DATOS GENERALES'!#REF!/'DATOS GENERALES'!#REF!</f>
        <v>#REF!</v>
      </c>
      <c r="M578" s="19" t="e">
        <f>+'DATOS GENERALES'!#REF!/'DATOS GENERALES'!#REF!</f>
        <v>#REF!</v>
      </c>
      <c r="N578" s="19" t="e">
        <f>+'DATOS GENERALES'!#REF!/'DATOS GENERALES'!#REF!</f>
        <v>#REF!</v>
      </c>
      <c r="O578" s="19" t="e">
        <f>+'DATOS GENERALES'!#REF!/'DATOS GENERALES'!#REF!</f>
        <v>#REF!</v>
      </c>
      <c r="P578" s="19" t="e">
        <f>+'DATOS GENERALES'!#REF!/'DATOS GENERALES'!#REF!</f>
        <v>#REF!</v>
      </c>
      <c r="Q578" s="19" t="e">
        <f>+'DATOS GENERALES'!#REF!/'DATOS GENERALES'!#REF!</f>
        <v>#REF!</v>
      </c>
      <c r="R578" s="19" t="e">
        <f>+'DATOS GENERALES'!#REF!/'DATOS GENERALES'!#REF!</f>
        <v>#REF!</v>
      </c>
      <c r="S578" s="19" t="e">
        <f>+'DATOS GENERALES'!#REF!/'DATOS GENERALES'!#REF!</f>
        <v>#REF!</v>
      </c>
      <c r="T578" s="19" t="e">
        <f>+'DATOS GENERALES'!#REF!/'DATOS GENERALES'!#REF!</f>
        <v>#REF!</v>
      </c>
      <c r="U578" s="19" t="e">
        <f>+'DATOS GENERALES'!#REF!/'DATOS GENERALES'!#REF!</f>
        <v>#REF!</v>
      </c>
    </row>
    <row r="579" spans="1:21">
      <c r="A579" s="12" t="e">
        <f>+'DATOS GENERALES'!#REF!</f>
        <v>#REF!</v>
      </c>
      <c r="B579" s="12" t="e">
        <f>+'DATOS GENERALES'!#REF!</f>
        <v>#REF!</v>
      </c>
      <c r="C579" s="12" t="e">
        <f>+'DATOS GENERALES'!#REF!</f>
        <v>#REF!</v>
      </c>
      <c r="D579" s="12" t="e">
        <f>+'DATOS GENERALES'!#REF!</f>
        <v>#REF!</v>
      </c>
      <c r="E579" s="19" t="e">
        <f>+'DATOS GENERALES'!#REF!/'DATOS GENERALES'!#REF!</f>
        <v>#REF!</v>
      </c>
      <c r="F579" s="19" t="e">
        <f>+'DATOS GENERALES'!#REF!/'DATOS GENERALES'!#REF!</f>
        <v>#REF!</v>
      </c>
      <c r="G579" s="19" t="e">
        <f>+'DATOS GENERALES'!#REF!/'DATOS GENERALES'!#REF!</f>
        <v>#REF!</v>
      </c>
      <c r="H579" s="19" t="e">
        <f>+'DATOS GENERALES'!#REF!/'DATOS GENERALES'!#REF!</f>
        <v>#REF!</v>
      </c>
      <c r="I579" s="19" t="e">
        <f>+'DATOS GENERALES'!#REF!/'DATOS GENERALES'!#REF!</f>
        <v>#REF!</v>
      </c>
      <c r="J579" s="19" t="e">
        <f>+'DATOS GENERALES'!#REF!/'DATOS GENERALES'!#REF!</f>
        <v>#REF!</v>
      </c>
      <c r="K579" s="19" t="e">
        <f>+'DATOS GENERALES'!#REF!/'DATOS GENERALES'!#REF!</f>
        <v>#REF!</v>
      </c>
      <c r="L579" s="19" t="e">
        <f>+'DATOS GENERALES'!#REF!/'DATOS GENERALES'!#REF!</f>
        <v>#REF!</v>
      </c>
      <c r="M579" s="19" t="e">
        <f>+'DATOS GENERALES'!#REF!/'DATOS GENERALES'!#REF!</f>
        <v>#REF!</v>
      </c>
      <c r="N579" s="19" t="e">
        <f>+'DATOS GENERALES'!#REF!/'DATOS GENERALES'!#REF!</f>
        <v>#REF!</v>
      </c>
      <c r="O579" s="19" t="e">
        <f>+'DATOS GENERALES'!#REF!/'DATOS GENERALES'!#REF!</f>
        <v>#REF!</v>
      </c>
      <c r="P579" s="19" t="e">
        <f>+'DATOS GENERALES'!#REF!/'DATOS GENERALES'!#REF!</f>
        <v>#REF!</v>
      </c>
      <c r="Q579" s="19" t="e">
        <f>+'DATOS GENERALES'!#REF!/'DATOS GENERALES'!#REF!</f>
        <v>#REF!</v>
      </c>
      <c r="R579" s="19" t="e">
        <f>+'DATOS GENERALES'!#REF!/'DATOS GENERALES'!#REF!</f>
        <v>#REF!</v>
      </c>
      <c r="S579" s="19" t="e">
        <f>+'DATOS GENERALES'!#REF!/'DATOS GENERALES'!#REF!</f>
        <v>#REF!</v>
      </c>
      <c r="T579" s="19" t="e">
        <f>+'DATOS GENERALES'!#REF!/'DATOS GENERALES'!#REF!</f>
        <v>#REF!</v>
      </c>
      <c r="U579" s="19" t="e">
        <f>+'DATOS GENERALES'!#REF!/'DATOS GENERALES'!#REF!</f>
        <v>#REF!</v>
      </c>
    </row>
    <row r="580" spans="1:21">
      <c r="A580" s="12" t="e">
        <f>+'DATOS GENERALES'!#REF!</f>
        <v>#REF!</v>
      </c>
      <c r="B580" s="12" t="e">
        <f>+'DATOS GENERALES'!#REF!</f>
        <v>#REF!</v>
      </c>
      <c r="C580" s="12" t="e">
        <f>+'DATOS GENERALES'!#REF!</f>
        <v>#REF!</v>
      </c>
      <c r="D580" s="12" t="e">
        <f>+'DATOS GENERALES'!#REF!</f>
        <v>#REF!</v>
      </c>
      <c r="E580" s="19" t="e">
        <f>+'DATOS GENERALES'!#REF!/'DATOS GENERALES'!#REF!</f>
        <v>#REF!</v>
      </c>
      <c r="F580" s="19" t="e">
        <f>+'DATOS GENERALES'!#REF!/'DATOS GENERALES'!#REF!</f>
        <v>#REF!</v>
      </c>
      <c r="G580" s="19" t="e">
        <f>+'DATOS GENERALES'!#REF!/'DATOS GENERALES'!#REF!</f>
        <v>#REF!</v>
      </c>
      <c r="H580" s="19" t="e">
        <f>+'DATOS GENERALES'!#REF!/'DATOS GENERALES'!#REF!</f>
        <v>#REF!</v>
      </c>
      <c r="I580" s="19" t="e">
        <f>+'DATOS GENERALES'!#REF!/'DATOS GENERALES'!#REF!</f>
        <v>#REF!</v>
      </c>
      <c r="J580" s="19" t="e">
        <f>+'DATOS GENERALES'!#REF!/'DATOS GENERALES'!#REF!</f>
        <v>#REF!</v>
      </c>
      <c r="K580" s="19" t="e">
        <f>+'DATOS GENERALES'!#REF!/'DATOS GENERALES'!#REF!</f>
        <v>#REF!</v>
      </c>
      <c r="L580" s="19" t="e">
        <f>+'DATOS GENERALES'!#REF!/'DATOS GENERALES'!#REF!</f>
        <v>#REF!</v>
      </c>
      <c r="M580" s="19" t="e">
        <f>+'DATOS GENERALES'!#REF!/'DATOS GENERALES'!#REF!</f>
        <v>#REF!</v>
      </c>
      <c r="N580" s="19" t="e">
        <f>+'DATOS GENERALES'!#REF!/'DATOS GENERALES'!#REF!</f>
        <v>#REF!</v>
      </c>
      <c r="O580" s="19" t="e">
        <f>+'DATOS GENERALES'!#REF!/'DATOS GENERALES'!#REF!</f>
        <v>#REF!</v>
      </c>
      <c r="P580" s="19" t="e">
        <f>+'DATOS GENERALES'!#REF!/'DATOS GENERALES'!#REF!</f>
        <v>#REF!</v>
      </c>
      <c r="Q580" s="19" t="e">
        <f>+'DATOS GENERALES'!#REF!/'DATOS GENERALES'!#REF!</f>
        <v>#REF!</v>
      </c>
      <c r="R580" s="19" t="e">
        <f>+'DATOS GENERALES'!#REF!/'DATOS GENERALES'!#REF!</f>
        <v>#REF!</v>
      </c>
      <c r="S580" s="19" t="e">
        <f>+'DATOS GENERALES'!#REF!/'DATOS GENERALES'!#REF!</f>
        <v>#REF!</v>
      </c>
      <c r="T580" s="19" t="e">
        <f>+'DATOS GENERALES'!#REF!/'DATOS GENERALES'!#REF!</f>
        <v>#REF!</v>
      </c>
      <c r="U580" s="19" t="e">
        <f>+'DATOS GENERALES'!#REF!/'DATOS GENERALES'!#REF!</f>
        <v>#REF!</v>
      </c>
    </row>
    <row r="581" spans="1:21">
      <c r="A581" s="12" t="e">
        <f>+'DATOS GENERALES'!#REF!</f>
        <v>#REF!</v>
      </c>
      <c r="B581" s="12" t="e">
        <f>+'DATOS GENERALES'!#REF!</f>
        <v>#REF!</v>
      </c>
      <c r="C581" s="12" t="e">
        <f>+'DATOS GENERALES'!#REF!</f>
        <v>#REF!</v>
      </c>
      <c r="D581" s="12" t="e">
        <f>+'DATOS GENERALES'!#REF!</f>
        <v>#REF!</v>
      </c>
      <c r="E581" s="19" t="e">
        <f>+'DATOS GENERALES'!#REF!/'DATOS GENERALES'!#REF!</f>
        <v>#REF!</v>
      </c>
      <c r="F581" s="19" t="e">
        <f>+'DATOS GENERALES'!#REF!/'DATOS GENERALES'!#REF!</f>
        <v>#REF!</v>
      </c>
      <c r="G581" s="19" t="e">
        <f>+'DATOS GENERALES'!#REF!/'DATOS GENERALES'!#REF!</f>
        <v>#REF!</v>
      </c>
      <c r="H581" s="19" t="e">
        <f>+'DATOS GENERALES'!#REF!/'DATOS GENERALES'!#REF!</f>
        <v>#REF!</v>
      </c>
      <c r="I581" s="19" t="e">
        <f>+'DATOS GENERALES'!#REF!/'DATOS GENERALES'!#REF!</f>
        <v>#REF!</v>
      </c>
      <c r="J581" s="19" t="e">
        <f>+'DATOS GENERALES'!#REF!/'DATOS GENERALES'!#REF!</f>
        <v>#REF!</v>
      </c>
      <c r="K581" s="19" t="e">
        <f>+'DATOS GENERALES'!#REF!/'DATOS GENERALES'!#REF!</f>
        <v>#REF!</v>
      </c>
      <c r="L581" s="19" t="e">
        <f>+'DATOS GENERALES'!#REF!/'DATOS GENERALES'!#REF!</f>
        <v>#REF!</v>
      </c>
      <c r="M581" s="19" t="e">
        <f>+'DATOS GENERALES'!#REF!/'DATOS GENERALES'!#REF!</f>
        <v>#REF!</v>
      </c>
      <c r="N581" s="19" t="e">
        <f>+'DATOS GENERALES'!#REF!/'DATOS GENERALES'!#REF!</f>
        <v>#REF!</v>
      </c>
      <c r="O581" s="19" t="e">
        <f>+'DATOS GENERALES'!#REF!/'DATOS GENERALES'!#REF!</f>
        <v>#REF!</v>
      </c>
      <c r="P581" s="19" t="e">
        <f>+'DATOS GENERALES'!#REF!/'DATOS GENERALES'!#REF!</f>
        <v>#REF!</v>
      </c>
      <c r="Q581" s="19" t="e">
        <f>+'DATOS GENERALES'!#REF!/'DATOS GENERALES'!#REF!</f>
        <v>#REF!</v>
      </c>
      <c r="R581" s="19" t="e">
        <f>+'DATOS GENERALES'!#REF!/'DATOS GENERALES'!#REF!</f>
        <v>#REF!</v>
      </c>
      <c r="S581" s="19" t="e">
        <f>+'DATOS GENERALES'!#REF!/'DATOS GENERALES'!#REF!</f>
        <v>#REF!</v>
      </c>
      <c r="T581" s="19" t="e">
        <f>+'DATOS GENERALES'!#REF!/'DATOS GENERALES'!#REF!</f>
        <v>#REF!</v>
      </c>
      <c r="U581" s="19" t="e">
        <f>+'DATOS GENERALES'!#REF!/'DATOS GENERALES'!#REF!</f>
        <v>#REF!</v>
      </c>
    </row>
    <row r="582" spans="1:21">
      <c r="A582" s="12" t="e">
        <f>+'DATOS GENERALES'!#REF!</f>
        <v>#REF!</v>
      </c>
      <c r="B582" s="12" t="e">
        <f>+'DATOS GENERALES'!#REF!</f>
        <v>#REF!</v>
      </c>
      <c r="C582" s="12" t="e">
        <f>+'DATOS GENERALES'!#REF!</f>
        <v>#REF!</v>
      </c>
      <c r="D582" s="12" t="e">
        <f>+'DATOS GENERALES'!#REF!</f>
        <v>#REF!</v>
      </c>
      <c r="E582" s="19" t="e">
        <f>+'DATOS GENERALES'!#REF!/'DATOS GENERALES'!#REF!</f>
        <v>#REF!</v>
      </c>
      <c r="F582" s="19" t="e">
        <f>+'DATOS GENERALES'!#REF!/'DATOS GENERALES'!#REF!</f>
        <v>#REF!</v>
      </c>
      <c r="G582" s="19" t="e">
        <f>+'DATOS GENERALES'!#REF!/'DATOS GENERALES'!#REF!</f>
        <v>#REF!</v>
      </c>
      <c r="H582" s="19" t="e">
        <f>+'DATOS GENERALES'!#REF!/'DATOS GENERALES'!#REF!</f>
        <v>#REF!</v>
      </c>
      <c r="I582" s="19" t="e">
        <f>+'DATOS GENERALES'!#REF!/'DATOS GENERALES'!#REF!</f>
        <v>#REF!</v>
      </c>
      <c r="J582" s="19" t="e">
        <f>+'DATOS GENERALES'!#REF!/'DATOS GENERALES'!#REF!</f>
        <v>#REF!</v>
      </c>
      <c r="K582" s="19" t="e">
        <f>+'DATOS GENERALES'!#REF!/'DATOS GENERALES'!#REF!</f>
        <v>#REF!</v>
      </c>
      <c r="L582" s="19" t="e">
        <f>+'DATOS GENERALES'!#REF!/'DATOS GENERALES'!#REF!</f>
        <v>#REF!</v>
      </c>
      <c r="M582" s="19" t="e">
        <f>+'DATOS GENERALES'!#REF!/'DATOS GENERALES'!#REF!</f>
        <v>#REF!</v>
      </c>
      <c r="N582" s="19" t="e">
        <f>+'DATOS GENERALES'!#REF!/'DATOS GENERALES'!#REF!</f>
        <v>#REF!</v>
      </c>
      <c r="O582" s="19" t="e">
        <f>+'DATOS GENERALES'!#REF!/'DATOS GENERALES'!#REF!</f>
        <v>#REF!</v>
      </c>
      <c r="P582" s="19" t="e">
        <f>+'DATOS GENERALES'!#REF!/'DATOS GENERALES'!#REF!</f>
        <v>#REF!</v>
      </c>
      <c r="Q582" s="19" t="e">
        <f>+'DATOS GENERALES'!#REF!/'DATOS GENERALES'!#REF!</f>
        <v>#REF!</v>
      </c>
      <c r="R582" s="19" t="e">
        <f>+'DATOS GENERALES'!#REF!/'DATOS GENERALES'!#REF!</f>
        <v>#REF!</v>
      </c>
      <c r="S582" s="19" t="e">
        <f>+'DATOS GENERALES'!#REF!/'DATOS GENERALES'!#REF!</f>
        <v>#REF!</v>
      </c>
      <c r="T582" s="19" t="e">
        <f>+'DATOS GENERALES'!#REF!/'DATOS GENERALES'!#REF!</f>
        <v>#REF!</v>
      </c>
      <c r="U582" s="19" t="e">
        <f>+'DATOS GENERALES'!#REF!/'DATOS GENERALES'!#REF!</f>
        <v>#REF!</v>
      </c>
    </row>
    <row r="583" spans="1:21">
      <c r="A583" s="12" t="e">
        <f>+'DATOS GENERALES'!#REF!</f>
        <v>#REF!</v>
      </c>
      <c r="B583" s="12" t="e">
        <f>+'DATOS GENERALES'!#REF!</f>
        <v>#REF!</v>
      </c>
      <c r="C583" s="12" t="e">
        <f>+'DATOS GENERALES'!#REF!</f>
        <v>#REF!</v>
      </c>
      <c r="D583" s="12" t="e">
        <f>+'DATOS GENERALES'!#REF!</f>
        <v>#REF!</v>
      </c>
      <c r="E583" s="19" t="e">
        <f>+'DATOS GENERALES'!#REF!/'DATOS GENERALES'!#REF!</f>
        <v>#REF!</v>
      </c>
      <c r="F583" s="19" t="e">
        <f>+'DATOS GENERALES'!#REF!/'DATOS GENERALES'!#REF!</f>
        <v>#REF!</v>
      </c>
      <c r="G583" s="19" t="e">
        <f>+'DATOS GENERALES'!#REF!/'DATOS GENERALES'!#REF!</f>
        <v>#REF!</v>
      </c>
      <c r="H583" s="19" t="e">
        <f>+'DATOS GENERALES'!#REF!/'DATOS GENERALES'!#REF!</f>
        <v>#REF!</v>
      </c>
      <c r="I583" s="19" t="e">
        <f>+'DATOS GENERALES'!#REF!/'DATOS GENERALES'!#REF!</f>
        <v>#REF!</v>
      </c>
      <c r="J583" s="19" t="e">
        <f>+'DATOS GENERALES'!#REF!/'DATOS GENERALES'!#REF!</f>
        <v>#REF!</v>
      </c>
      <c r="K583" s="19" t="e">
        <f>+'DATOS GENERALES'!#REF!/'DATOS GENERALES'!#REF!</f>
        <v>#REF!</v>
      </c>
      <c r="L583" s="19" t="e">
        <f>+'DATOS GENERALES'!#REF!/'DATOS GENERALES'!#REF!</f>
        <v>#REF!</v>
      </c>
      <c r="M583" s="19" t="e">
        <f>+'DATOS GENERALES'!#REF!/'DATOS GENERALES'!#REF!</f>
        <v>#REF!</v>
      </c>
      <c r="N583" s="19" t="e">
        <f>+'DATOS GENERALES'!#REF!/'DATOS GENERALES'!#REF!</f>
        <v>#REF!</v>
      </c>
      <c r="O583" s="19" t="e">
        <f>+'DATOS GENERALES'!#REF!/'DATOS GENERALES'!#REF!</f>
        <v>#REF!</v>
      </c>
      <c r="P583" s="19" t="e">
        <f>+'DATOS GENERALES'!#REF!/'DATOS GENERALES'!#REF!</f>
        <v>#REF!</v>
      </c>
      <c r="Q583" s="19" t="e">
        <f>+'DATOS GENERALES'!#REF!/'DATOS GENERALES'!#REF!</f>
        <v>#REF!</v>
      </c>
      <c r="R583" s="19" t="e">
        <f>+'DATOS GENERALES'!#REF!/'DATOS GENERALES'!#REF!</f>
        <v>#REF!</v>
      </c>
      <c r="S583" s="19" t="e">
        <f>+'DATOS GENERALES'!#REF!/'DATOS GENERALES'!#REF!</f>
        <v>#REF!</v>
      </c>
      <c r="T583" s="19" t="e">
        <f>+'DATOS GENERALES'!#REF!/'DATOS GENERALES'!#REF!</f>
        <v>#REF!</v>
      </c>
      <c r="U583" s="19" t="e">
        <f>+'DATOS GENERALES'!#REF!/'DATOS GENERALES'!#REF!</f>
        <v>#REF!</v>
      </c>
    </row>
    <row r="584" spans="1:21">
      <c r="A584" s="12" t="e">
        <f>+'DATOS GENERALES'!#REF!</f>
        <v>#REF!</v>
      </c>
      <c r="B584" s="12" t="e">
        <f>+'DATOS GENERALES'!#REF!</f>
        <v>#REF!</v>
      </c>
      <c r="C584" s="12" t="e">
        <f>+'DATOS GENERALES'!#REF!</f>
        <v>#REF!</v>
      </c>
      <c r="D584" s="12" t="e">
        <f>+'DATOS GENERALES'!#REF!</f>
        <v>#REF!</v>
      </c>
      <c r="E584" s="19" t="e">
        <f>+'DATOS GENERALES'!#REF!/'DATOS GENERALES'!#REF!</f>
        <v>#REF!</v>
      </c>
      <c r="F584" s="19" t="e">
        <f>+'DATOS GENERALES'!#REF!/'DATOS GENERALES'!#REF!</f>
        <v>#REF!</v>
      </c>
      <c r="G584" s="19" t="e">
        <f>+'DATOS GENERALES'!#REF!/'DATOS GENERALES'!#REF!</f>
        <v>#REF!</v>
      </c>
      <c r="H584" s="19" t="e">
        <f>+'DATOS GENERALES'!#REF!/'DATOS GENERALES'!#REF!</f>
        <v>#REF!</v>
      </c>
      <c r="I584" s="19" t="e">
        <f>+'DATOS GENERALES'!#REF!/'DATOS GENERALES'!#REF!</f>
        <v>#REF!</v>
      </c>
      <c r="J584" s="19" t="e">
        <f>+'DATOS GENERALES'!#REF!/'DATOS GENERALES'!#REF!</f>
        <v>#REF!</v>
      </c>
      <c r="K584" s="19" t="e">
        <f>+'DATOS GENERALES'!#REF!/'DATOS GENERALES'!#REF!</f>
        <v>#REF!</v>
      </c>
      <c r="L584" s="19" t="e">
        <f>+'DATOS GENERALES'!#REF!/'DATOS GENERALES'!#REF!</f>
        <v>#REF!</v>
      </c>
      <c r="M584" s="19" t="e">
        <f>+'DATOS GENERALES'!#REF!/'DATOS GENERALES'!#REF!</f>
        <v>#REF!</v>
      </c>
      <c r="N584" s="19" t="e">
        <f>+'DATOS GENERALES'!#REF!/'DATOS GENERALES'!#REF!</f>
        <v>#REF!</v>
      </c>
      <c r="O584" s="19" t="e">
        <f>+'DATOS GENERALES'!#REF!/'DATOS GENERALES'!#REF!</f>
        <v>#REF!</v>
      </c>
      <c r="P584" s="19" t="e">
        <f>+'DATOS GENERALES'!#REF!/'DATOS GENERALES'!#REF!</f>
        <v>#REF!</v>
      </c>
      <c r="Q584" s="19" t="e">
        <f>+'DATOS GENERALES'!#REF!/'DATOS GENERALES'!#REF!</f>
        <v>#REF!</v>
      </c>
      <c r="R584" s="19" t="e">
        <f>+'DATOS GENERALES'!#REF!/'DATOS GENERALES'!#REF!</f>
        <v>#REF!</v>
      </c>
      <c r="S584" s="19" t="e">
        <f>+'DATOS GENERALES'!#REF!/'DATOS GENERALES'!#REF!</f>
        <v>#REF!</v>
      </c>
      <c r="T584" s="19" t="e">
        <f>+'DATOS GENERALES'!#REF!/'DATOS GENERALES'!#REF!</f>
        <v>#REF!</v>
      </c>
      <c r="U584" s="19" t="e">
        <f>+'DATOS GENERALES'!#REF!/'DATOS GENERALES'!#REF!</f>
        <v>#REF!</v>
      </c>
    </row>
    <row r="585" spans="1:21">
      <c r="A585" s="12" t="e">
        <f>+'DATOS GENERALES'!#REF!</f>
        <v>#REF!</v>
      </c>
      <c r="B585" s="12" t="e">
        <f>+'DATOS GENERALES'!#REF!</f>
        <v>#REF!</v>
      </c>
      <c r="C585" s="12" t="e">
        <f>+'DATOS GENERALES'!#REF!</f>
        <v>#REF!</v>
      </c>
      <c r="D585" s="12" t="e">
        <f>+'DATOS GENERALES'!#REF!</f>
        <v>#REF!</v>
      </c>
      <c r="E585" s="19" t="e">
        <f>+'DATOS GENERALES'!#REF!/'DATOS GENERALES'!#REF!</f>
        <v>#REF!</v>
      </c>
      <c r="F585" s="19" t="e">
        <f>+'DATOS GENERALES'!#REF!/'DATOS GENERALES'!#REF!</f>
        <v>#REF!</v>
      </c>
      <c r="G585" s="19" t="e">
        <f>+'DATOS GENERALES'!#REF!/'DATOS GENERALES'!#REF!</f>
        <v>#REF!</v>
      </c>
      <c r="H585" s="19" t="e">
        <f>+'DATOS GENERALES'!#REF!/'DATOS GENERALES'!#REF!</f>
        <v>#REF!</v>
      </c>
      <c r="I585" s="19" t="e">
        <f>+'DATOS GENERALES'!#REF!/'DATOS GENERALES'!#REF!</f>
        <v>#REF!</v>
      </c>
      <c r="J585" s="19" t="e">
        <f>+'DATOS GENERALES'!#REF!/'DATOS GENERALES'!#REF!</f>
        <v>#REF!</v>
      </c>
      <c r="K585" s="19" t="e">
        <f>+'DATOS GENERALES'!#REF!/'DATOS GENERALES'!#REF!</f>
        <v>#REF!</v>
      </c>
      <c r="L585" s="19" t="e">
        <f>+'DATOS GENERALES'!#REF!/'DATOS GENERALES'!#REF!</f>
        <v>#REF!</v>
      </c>
      <c r="M585" s="19" t="e">
        <f>+'DATOS GENERALES'!#REF!/'DATOS GENERALES'!#REF!</f>
        <v>#REF!</v>
      </c>
      <c r="N585" s="19" t="e">
        <f>+'DATOS GENERALES'!#REF!/'DATOS GENERALES'!#REF!</f>
        <v>#REF!</v>
      </c>
      <c r="O585" s="19" t="e">
        <f>+'DATOS GENERALES'!#REF!/'DATOS GENERALES'!#REF!</f>
        <v>#REF!</v>
      </c>
      <c r="P585" s="19" t="e">
        <f>+'DATOS GENERALES'!#REF!/'DATOS GENERALES'!#REF!</f>
        <v>#REF!</v>
      </c>
      <c r="Q585" s="19" t="e">
        <f>+'DATOS GENERALES'!#REF!/'DATOS GENERALES'!#REF!</f>
        <v>#REF!</v>
      </c>
      <c r="R585" s="19" t="e">
        <f>+'DATOS GENERALES'!#REF!/'DATOS GENERALES'!#REF!</f>
        <v>#REF!</v>
      </c>
      <c r="S585" s="19" t="e">
        <f>+'DATOS GENERALES'!#REF!/'DATOS GENERALES'!#REF!</f>
        <v>#REF!</v>
      </c>
      <c r="T585" s="19" t="e">
        <f>+'DATOS GENERALES'!#REF!/'DATOS GENERALES'!#REF!</f>
        <v>#REF!</v>
      </c>
      <c r="U585" s="19" t="e">
        <f>+'DATOS GENERALES'!#REF!/'DATOS GENERALES'!#REF!</f>
        <v>#REF!</v>
      </c>
    </row>
    <row r="586" spans="1:21">
      <c r="A586" s="12" t="e">
        <f>+'DATOS GENERALES'!#REF!</f>
        <v>#REF!</v>
      </c>
      <c r="B586" s="12" t="e">
        <f>+'DATOS GENERALES'!#REF!</f>
        <v>#REF!</v>
      </c>
      <c r="C586" s="12" t="e">
        <f>+'DATOS GENERALES'!#REF!</f>
        <v>#REF!</v>
      </c>
      <c r="D586" s="12" t="e">
        <f>+'DATOS GENERALES'!#REF!</f>
        <v>#REF!</v>
      </c>
      <c r="E586" s="19" t="e">
        <f>+'DATOS GENERALES'!#REF!/'DATOS GENERALES'!#REF!</f>
        <v>#REF!</v>
      </c>
      <c r="F586" s="19" t="e">
        <f>+'DATOS GENERALES'!#REF!/'DATOS GENERALES'!#REF!</f>
        <v>#REF!</v>
      </c>
      <c r="G586" s="19" t="e">
        <f>+'DATOS GENERALES'!#REF!/'DATOS GENERALES'!#REF!</f>
        <v>#REF!</v>
      </c>
      <c r="H586" s="19" t="e">
        <f>+'DATOS GENERALES'!#REF!/'DATOS GENERALES'!#REF!</f>
        <v>#REF!</v>
      </c>
      <c r="I586" s="19" t="e">
        <f>+'DATOS GENERALES'!#REF!/'DATOS GENERALES'!#REF!</f>
        <v>#REF!</v>
      </c>
      <c r="J586" s="19" t="e">
        <f>+'DATOS GENERALES'!#REF!/'DATOS GENERALES'!#REF!</f>
        <v>#REF!</v>
      </c>
      <c r="K586" s="19" t="e">
        <f>+'DATOS GENERALES'!#REF!/'DATOS GENERALES'!#REF!</f>
        <v>#REF!</v>
      </c>
      <c r="L586" s="19" t="e">
        <f>+'DATOS GENERALES'!#REF!/'DATOS GENERALES'!#REF!</f>
        <v>#REF!</v>
      </c>
      <c r="M586" s="19" t="e">
        <f>+'DATOS GENERALES'!#REF!/'DATOS GENERALES'!#REF!</f>
        <v>#REF!</v>
      </c>
      <c r="N586" s="19" t="e">
        <f>+'DATOS GENERALES'!#REF!/'DATOS GENERALES'!#REF!</f>
        <v>#REF!</v>
      </c>
      <c r="O586" s="19" t="e">
        <f>+'DATOS GENERALES'!#REF!/'DATOS GENERALES'!#REF!</f>
        <v>#REF!</v>
      </c>
      <c r="P586" s="19" t="e">
        <f>+'DATOS GENERALES'!#REF!/'DATOS GENERALES'!#REF!</f>
        <v>#REF!</v>
      </c>
      <c r="Q586" s="19" t="e">
        <f>+'DATOS GENERALES'!#REF!/'DATOS GENERALES'!#REF!</f>
        <v>#REF!</v>
      </c>
      <c r="R586" s="19" t="e">
        <f>+'DATOS GENERALES'!#REF!/'DATOS GENERALES'!#REF!</f>
        <v>#REF!</v>
      </c>
      <c r="S586" s="19" t="e">
        <f>+'DATOS GENERALES'!#REF!/'DATOS GENERALES'!#REF!</f>
        <v>#REF!</v>
      </c>
      <c r="T586" s="19" t="e">
        <f>+'DATOS GENERALES'!#REF!/'DATOS GENERALES'!#REF!</f>
        <v>#REF!</v>
      </c>
      <c r="U586" s="19" t="e">
        <f>+'DATOS GENERALES'!#REF!/'DATOS GENERALES'!#REF!</f>
        <v>#REF!</v>
      </c>
    </row>
    <row r="587" spans="1:21">
      <c r="A587" s="12" t="e">
        <f>+'DATOS GENERALES'!#REF!</f>
        <v>#REF!</v>
      </c>
      <c r="B587" s="12" t="e">
        <f>+'DATOS GENERALES'!#REF!</f>
        <v>#REF!</v>
      </c>
      <c r="C587" s="12" t="e">
        <f>+'DATOS GENERALES'!#REF!</f>
        <v>#REF!</v>
      </c>
      <c r="D587" s="12" t="e">
        <f>+'DATOS GENERALES'!#REF!</f>
        <v>#REF!</v>
      </c>
      <c r="E587" s="19" t="e">
        <f>+'DATOS GENERALES'!#REF!/'DATOS GENERALES'!#REF!</f>
        <v>#REF!</v>
      </c>
      <c r="F587" s="19" t="e">
        <f>+'DATOS GENERALES'!#REF!/'DATOS GENERALES'!#REF!</f>
        <v>#REF!</v>
      </c>
      <c r="G587" s="19" t="e">
        <f>+'DATOS GENERALES'!#REF!/'DATOS GENERALES'!#REF!</f>
        <v>#REF!</v>
      </c>
      <c r="H587" s="19" t="e">
        <f>+'DATOS GENERALES'!#REF!/'DATOS GENERALES'!#REF!</f>
        <v>#REF!</v>
      </c>
      <c r="I587" s="19" t="e">
        <f>+'DATOS GENERALES'!#REF!/'DATOS GENERALES'!#REF!</f>
        <v>#REF!</v>
      </c>
      <c r="J587" s="19" t="e">
        <f>+'DATOS GENERALES'!#REF!/'DATOS GENERALES'!#REF!</f>
        <v>#REF!</v>
      </c>
      <c r="K587" s="19" t="e">
        <f>+'DATOS GENERALES'!#REF!/'DATOS GENERALES'!#REF!</f>
        <v>#REF!</v>
      </c>
      <c r="L587" s="19" t="e">
        <f>+'DATOS GENERALES'!#REF!/'DATOS GENERALES'!#REF!</f>
        <v>#REF!</v>
      </c>
      <c r="M587" s="19" t="e">
        <f>+'DATOS GENERALES'!#REF!/'DATOS GENERALES'!#REF!</f>
        <v>#REF!</v>
      </c>
      <c r="N587" s="19" t="e">
        <f>+'DATOS GENERALES'!#REF!/'DATOS GENERALES'!#REF!</f>
        <v>#REF!</v>
      </c>
      <c r="O587" s="19" t="e">
        <f>+'DATOS GENERALES'!#REF!/'DATOS GENERALES'!#REF!</f>
        <v>#REF!</v>
      </c>
      <c r="P587" s="19" t="e">
        <f>+'DATOS GENERALES'!#REF!/'DATOS GENERALES'!#REF!</f>
        <v>#REF!</v>
      </c>
      <c r="Q587" s="19" t="e">
        <f>+'DATOS GENERALES'!#REF!/'DATOS GENERALES'!#REF!</f>
        <v>#REF!</v>
      </c>
      <c r="R587" s="19" t="e">
        <f>+'DATOS GENERALES'!#REF!/'DATOS GENERALES'!#REF!</f>
        <v>#REF!</v>
      </c>
      <c r="S587" s="19" t="e">
        <f>+'DATOS GENERALES'!#REF!/'DATOS GENERALES'!#REF!</f>
        <v>#REF!</v>
      </c>
      <c r="T587" s="19" t="e">
        <f>+'DATOS GENERALES'!#REF!/'DATOS GENERALES'!#REF!</f>
        <v>#REF!</v>
      </c>
      <c r="U587" s="19" t="e">
        <f>+'DATOS GENERALES'!#REF!/'DATOS GENERALES'!#REF!</f>
        <v>#REF!</v>
      </c>
    </row>
    <row r="588" spans="1:21">
      <c r="A588" s="12" t="e">
        <f>+'DATOS GENERALES'!#REF!</f>
        <v>#REF!</v>
      </c>
      <c r="B588" s="12" t="e">
        <f>+'DATOS GENERALES'!#REF!</f>
        <v>#REF!</v>
      </c>
      <c r="C588" s="12" t="e">
        <f>+'DATOS GENERALES'!#REF!</f>
        <v>#REF!</v>
      </c>
      <c r="D588" s="12" t="e">
        <f>+'DATOS GENERALES'!#REF!</f>
        <v>#REF!</v>
      </c>
      <c r="E588" s="19" t="e">
        <f>+'DATOS GENERALES'!#REF!/'DATOS GENERALES'!#REF!</f>
        <v>#REF!</v>
      </c>
      <c r="F588" s="19" t="e">
        <f>+'DATOS GENERALES'!#REF!/'DATOS GENERALES'!#REF!</f>
        <v>#REF!</v>
      </c>
      <c r="G588" s="19" t="e">
        <f>+'DATOS GENERALES'!#REF!/'DATOS GENERALES'!#REF!</f>
        <v>#REF!</v>
      </c>
      <c r="H588" s="19" t="e">
        <f>+'DATOS GENERALES'!#REF!/'DATOS GENERALES'!#REF!</f>
        <v>#REF!</v>
      </c>
      <c r="I588" s="19" t="e">
        <f>+'DATOS GENERALES'!#REF!/'DATOS GENERALES'!#REF!</f>
        <v>#REF!</v>
      </c>
      <c r="J588" s="19" t="e">
        <f>+'DATOS GENERALES'!#REF!/'DATOS GENERALES'!#REF!</f>
        <v>#REF!</v>
      </c>
      <c r="K588" s="19" t="e">
        <f>+'DATOS GENERALES'!#REF!/'DATOS GENERALES'!#REF!</f>
        <v>#REF!</v>
      </c>
      <c r="L588" s="19" t="e">
        <f>+'DATOS GENERALES'!#REF!/'DATOS GENERALES'!#REF!</f>
        <v>#REF!</v>
      </c>
      <c r="M588" s="19" t="e">
        <f>+'DATOS GENERALES'!#REF!/'DATOS GENERALES'!#REF!</f>
        <v>#REF!</v>
      </c>
      <c r="N588" s="19" t="e">
        <f>+'DATOS GENERALES'!#REF!/'DATOS GENERALES'!#REF!</f>
        <v>#REF!</v>
      </c>
      <c r="O588" s="19" t="e">
        <f>+'DATOS GENERALES'!#REF!/'DATOS GENERALES'!#REF!</f>
        <v>#REF!</v>
      </c>
      <c r="P588" s="19" t="e">
        <f>+'DATOS GENERALES'!#REF!/'DATOS GENERALES'!#REF!</f>
        <v>#REF!</v>
      </c>
      <c r="Q588" s="19" t="e">
        <f>+'DATOS GENERALES'!#REF!/'DATOS GENERALES'!#REF!</f>
        <v>#REF!</v>
      </c>
      <c r="R588" s="19" t="e">
        <f>+'DATOS GENERALES'!#REF!/'DATOS GENERALES'!#REF!</f>
        <v>#REF!</v>
      </c>
      <c r="S588" s="19" t="e">
        <f>+'DATOS GENERALES'!#REF!/'DATOS GENERALES'!#REF!</f>
        <v>#REF!</v>
      </c>
      <c r="T588" s="19" t="e">
        <f>+'DATOS GENERALES'!#REF!/'DATOS GENERALES'!#REF!</f>
        <v>#REF!</v>
      </c>
      <c r="U588" s="19" t="e">
        <f>+'DATOS GENERALES'!#REF!/'DATOS GENERALES'!#REF!</f>
        <v>#REF!</v>
      </c>
    </row>
    <row r="589" spans="1:21">
      <c r="A589" s="12" t="e">
        <f>+'DATOS GENERALES'!#REF!</f>
        <v>#REF!</v>
      </c>
      <c r="B589" s="12" t="e">
        <f>+'DATOS GENERALES'!#REF!</f>
        <v>#REF!</v>
      </c>
      <c r="C589" s="12" t="e">
        <f>+'DATOS GENERALES'!#REF!</f>
        <v>#REF!</v>
      </c>
      <c r="D589" s="12" t="e">
        <f>+'DATOS GENERALES'!#REF!</f>
        <v>#REF!</v>
      </c>
      <c r="E589" s="19" t="e">
        <f>+'DATOS GENERALES'!#REF!/'DATOS GENERALES'!#REF!</f>
        <v>#REF!</v>
      </c>
      <c r="F589" s="19" t="e">
        <f>+'DATOS GENERALES'!#REF!/'DATOS GENERALES'!#REF!</f>
        <v>#REF!</v>
      </c>
      <c r="G589" s="19" t="e">
        <f>+'DATOS GENERALES'!#REF!/'DATOS GENERALES'!#REF!</f>
        <v>#REF!</v>
      </c>
      <c r="H589" s="19" t="e">
        <f>+'DATOS GENERALES'!#REF!/'DATOS GENERALES'!#REF!</f>
        <v>#REF!</v>
      </c>
      <c r="I589" s="19" t="e">
        <f>+'DATOS GENERALES'!#REF!/'DATOS GENERALES'!#REF!</f>
        <v>#REF!</v>
      </c>
      <c r="J589" s="19" t="e">
        <f>+'DATOS GENERALES'!#REF!/'DATOS GENERALES'!#REF!</f>
        <v>#REF!</v>
      </c>
      <c r="K589" s="19" t="e">
        <f>+'DATOS GENERALES'!#REF!/'DATOS GENERALES'!#REF!</f>
        <v>#REF!</v>
      </c>
      <c r="L589" s="19" t="e">
        <f>+'DATOS GENERALES'!#REF!/'DATOS GENERALES'!#REF!</f>
        <v>#REF!</v>
      </c>
      <c r="M589" s="19" t="e">
        <f>+'DATOS GENERALES'!#REF!/'DATOS GENERALES'!#REF!</f>
        <v>#REF!</v>
      </c>
      <c r="N589" s="19" t="e">
        <f>+'DATOS GENERALES'!#REF!/'DATOS GENERALES'!#REF!</f>
        <v>#REF!</v>
      </c>
      <c r="O589" s="19" t="e">
        <f>+'DATOS GENERALES'!#REF!/'DATOS GENERALES'!#REF!</f>
        <v>#REF!</v>
      </c>
      <c r="P589" s="19" t="e">
        <f>+'DATOS GENERALES'!#REF!/'DATOS GENERALES'!#REF!</f>
        <v>#REF!</v>
      </c>
      <c r="Q589" s="19" t="e">
        <f>+'DATOS GENERALES'!#REF!/'DATOS GENERALES'!#REF!</f>
        <v>#REF!</v>
      </c>
      <c r="R589" s="19" t="e">
        <f>+'DATOS GENERALES'!#REF!/'DATOS GENERALES'!#REF!</f>
        <v>#REF!</v>
      </c>
      <c r="S589" s="19" t="e">
        <f>+'DATOS GENERALES'!#REF!/'DATOS GENERALES'!#REF!</f>
        <v>#REF!</v>
      </c>
      <c r="T589" s="19" t="e">
        <f>+'DATOS GENERALES'!#REF!/'DATOS GENERALES'!#REF!</f>
        <v>#REF!</v>
      </c>
      <c r="U589" s="19" t="e">
        <f>+'DATOS GENERALES'!#REF!/'DATOS GENERALES'!#REF!</f>
        <v>#REF!</v>
      </c>
    </row>
    <row r="590" spans="1:21">
      <c r="A590" s="12" t="e">
        <f>+'DATOS GENERALES'!#REF!</f>
        <v>#REF!</v>
      </c>
      <c r="B590" s="12" t="e">
        <f>+'DATOS GENERALES'!#REF!</f>
        <v>#REF!</v>
      </c>
      <c r="C590" s="12" t="e">
        <f>+'DATOS GENERALES'!#REF!</f>
        <v>#REF!</v>
      </c>
      <c r="D590" s="12" t="e">
        <f>+'DATOS GENERALES'!#REF!</f>
        <v>#REF!</v>
      </c>
      <c r="E590" s="19" t="e">
        <f>+'DATOS GENERALES'!#REF!/'DATOS GENERALES'!#REF!</f>
        <v>#REF!</v>
      </c>
      <c r="F590" s="19" t="e">
        <f>+'DATOS GENERALES'!#REF!/'DATOS GENERALES'!#REF!</f>
        <v>#REF!</v>
      </c>
      <c r="G590" s="19" t="e">
        <f>+'DATOS GENERALES'!#REF!/'DATOS GENERALES'!#REF!</f>
        <v>#REF!</v>
      </c>
      <c r="H590" s="19" t="e">
        <f>+'DATOS GENERALES'!#REF!/'DATOS GENERALES'!#REF!</f>
        <v>#REF!</v>
      </c>
      <c r="I590" s="19" t="e">
        <f>+'DATOS GENERALES'!#REF!/'DATOS GENERALES'!#REF!</f>
        <v>#REF!</v>
      </c>
      <c r="J590" s="19" t="e">
        <f>+'DATOS GENERALES'!#REF!/'DATOS GENERALES'!#REF!</f>
        <v>#REF!</v>
      </c>
      <c r="K590" s="19" t="e">
        <f>+'DATOS GENERALES'!#REF!/'DATOS GENERALES'!#REF!</f>
        <v>#REF!</v>
      </c>
      <c r="L590" s="19" t="e">
        <f>+'DATOS GENERALES'!#REF!/'DATOS GENERALES'!#REF!</f>
        <v>#REF!</v>
      </c>
      <c r="M590" s="19" t="e">
        <f>+'DATOS GENERALES'!#REF!/'DATOS GENERALES'!#REF!</f>
        <v>#REF!</v>
      </c>
      <c r="N590" s="19" t="e">
        <f>+'DATOS GENERALES'!#REF!/'DATOS GENERALES'!#REF!</f>
        <v>#REF!</v>
      </c>
      <c r="O590" s="19" t="e">
        <f>+'DATOS GENERALES'!#REF!/'DATOS GENERALES'!#REF!</f>
        <v>#REF!</v>
      </c>
      <c r="P590" s="19" t="e">
        <f>+'DATOS GENERALES'!#REF!/'DATOS GENERALES'!#REF!</f>
        <v>#REF!</v>
      </c>
      <c r="Q590" s="19" t="e">
        <f>+'DATOS GENERALES'!#REF!/'DATOS GENERALES'!#REF!</f>
        <v>#REF!</v>
      </c>
      <c r="R590" s="19" t="e">
        <f>+'DATOS GENERALES'!#REF!/'DATOS GENERALES'!#REF!</f>
        <v>#REF!</v>
      </c>
      <c r="S590" s="19" t="e">
        <f>+'DATOS GENERALES'!#REF!/'DATOS GENERALES'!#REF!</f>
        <v>#REF!</v>
      </c>
      <c r="T590" s="19" t="e">
        <f>+'DATOS GENERALES'!#REF!/'DATOS GENERALES'!#REF!</f>
        <v>#REF!</v>
      </c>
      <c r="U590" s="19" t="e">
        <f>+'DATOS GENERALES'!#REF!/'DATOS GENERALES'!#REF!</f>
        <v>#REF!</v>
      </c>
    </row>
    <row r="591" spans="1:21">
      <c r="A591" s="12" t="e">
        <f>+'DATOS GENERALES'!#REF!</f>
        <v>#REF!</v>
      </c>
      <c r="B591" s="12" t="e">
        <f>+'DATOS GENERALES'!#REF!</f>
        <v>#REF!</v>
      </c>
      <c r="C591" s="12" t="e">
        <f>+'DATOS GENERALES'!#REF!</f>
        <v>#REF!</v>
      </c>
      <c r="D591" s="12" t="e">
        <f>+'DATOS GENERALES'!#REF!</f>
        <v>#REF!</v>
      </c>
      <c r="E591" s="19" t="e">
        <f>+'DATOS GENERALES'!#REF!/'DATOS GENERALES'!#REF!</f>
        <v>#REF!</v>
      </c>
      <c r="F591" s="19" t="e">
        <f>+'DATOS GENERALES'!#REF!/'DATOS GENERALES'!#REF!</f>
        <v>#REF!</v>
      </c>
      <c r="G591" s="19" t="e">
        <f>+'DATOS GENERALES'!#REF!/'DATOS GENERALES'!#REF!</f>
        <v>#REF!</v>
      </c>
      <c r="H591" s="19" t="e">
        <f>+'DATOS GENERALES'!#REF!/'DATOS GENERALES'!#REF!</f>
        <v>#REF!</v>
      </c>
      <c r="I591" s="19" t="e">
        <f>+'DATOS GENERALES'!#REF!/'DATOS GENERALES'!#REF!</f>
        <v>#REF!</v>
      </c>
      <c r="J591" s="19" t="e">
        <f>+'DATOS GENERALES'!#REF!/'DATOS GENERALES'!#REF!</f>
        <v>#REF!</v>
      </c>
      <c r="K591" s="19" t="e">
        <f>+'DATOS GENERALES'!#REF!/'DATOS GENERALES'!#REF!</f>
        <v>#REF!</v>
      </c>
      <c r="L591" s="19" t="e">
        <f>+'DATOS GENERALES'!#REF!/'DATOS GENERALES'!#REF!</f>
        <v>#REF!</v>
      </c>
      <c r="M591" s="19" t="e">
        <f>+'DATOS GENERALES'!#REF!/'DATOS GENERALES'!#REF!</f>
        <v>#REF!</v>
      </c>
      <c r="N591" s="19" t="e">
        <f>+'DATOS GENERALES'!#REF!/'DATOS GENERALES'!#REF!</f>
        <v>#REF!</v>
      </c>
      <c r="O591" s="19" t="e">
        <f>+'DATOS GENERALES'!#REF!/'DATOS GENERALES'!#REF!</f>
        <v>#REF!</v>
      </c>
      <c r="P591" s="19" t="e">
        <f>+'DATOS GENERALES'!#REF!/'DATOS GENERALES'!#REF!</f>
        <v>#REF!</v>
      </c>
      <c r="Q591" s="19" t="e">
        <f>+'DATOS GENERALES'!#REF!/'DATOS GENERALES'!#REF!</f>
        <v>#REF!</v>
      </c>
      <c r="R591" s="19" t="e">
        <f>+'DATOS GENERALES'!#REF!/'DATOS GENERALES'!#REF!</f>
        <v>#REF!</v>
      </c>
      <c r="S591" s="19" t="e">
        <f>+'DATOS GENERALES'!#REF!/'DATOS GENERALES'!#REF!</f>
        <v>#REF!</v>
      </c>
      <c r="T591" s="19" t="e">
        <f>+'DATOS GENERALES'!#REF!/'DATOS GENERALES'!#REF!</f>
        <v>#REF!</v>
      </c>
      <c r="U591" s="19" t="e">
        <f>+'DATOS GENERALES'!#REF!/'DATOS GENERALES'!#REF!</f>
        <v>#REF!</v>
      </c>
    </row>
    <row r="592" spans="1:21">
      <c r="A592" s="12" t="e">
        <f>+'DATOS GENERALES'!#REF!</f>
        <v>#REF!</v>
      </c>
      <c r="B592" s="12" t="e">
        <f>+'DATOS GENERALES'!#REF!</f>
        <v>#REF!</v>
      </c>
      <c r="C592" s="12" t="e">
        <f>+'DATOS GENERALES'!#REF!</f>
        <v>#REF!</v>
      </c>
      <c r="D592" s="12" t="e">
        <f>+'DATOS GENERALES'!#REF!</f>
        <v>#REF!</v>
      </c>
      <c r="E592" s="19" t="e">
        <f>+'DATOS GENERALES'!#REF!/'DATOS GENERALES'!#REF!</f>
        <v>#REF!</v>
      </c>
      <c r="F592" s="19" t="e">
        <f>+'DATOS GENERALES'!#REF!/'DATOS GENERALES'!#REF!</f>
        <v>#REF!</v>
      </c>
      <c r="G592" s="19" t="e">
        <f>+'DATOS GENERALES'!#REF!/'DATOS GENERALES'!#REF!</f>
        <v>#REF!</v>
      </c>
      <c r="H592" s="19" t="e">
        <f>+'DATOS GENERALES'!#REF!/'DATOS GENERALES'!#REF!</f>
        <v>#REF!</v>
      </c>
      <c r="I592" s="19" t="e">
        <f>+'DATOS GENERALES'!#REF!/'DATOS GENERALES'!#REF!</f>
        <v>#REF!</v>
      </c>
      <c r="J592" s="19" t="e">
        <f>+'DATOS GENERALES'!#REF!/'DATOS GENERALES'!#REF!</f>
        <v>#REF!</v>
      </c>
      <c r="K592" s="19" t="e">
        <f>+'DATOS GENERALES'!#REF!/'DATOS GENERALES'!#REF!</f>
        <v>#REF!</v>
      </c>
      <c r="L592" s="19" t="e">
        <f>+'DATOS GENERALES'!#REF!/'DATOS GENERALES'!#REF!</f>
        <v>#REF!</v>
      </c>
      <c r="M592" s="19" t="e">
        <f>+'DATOS GENERALES'!#REF!/'DATOS GENERALES'!#REF!</f>
        <v>#REF!</v>
      </c>
      <c r="N592" s="19" t="e">
        <f>+'DATOS GENERALES'!#REF!/'DATOS GENERALES'!#REF!</f>
        <v>#REF!</v>
      </c>
      <c r="O592" s="19" t="e">
        <f>+'DATOS GENERALES'!#REF!/'DATOS GENERALES'!#REF!</f>
        <v>#REF!</v>
      </c>
      <c r="P592" s="19" t="e">
        <f>+'DATOS GENERALES'!#REF!/'DATOS GENERALES'!#REF!</f>
        <v>#REF!</v>
      </c>
      <c r="Q592" s="19" t="e">
        <f>+'DATOS GENERALES'!#REF!/'DATOS GENERALES'!#REF!</f>
        <v>#REF!</v>
      </c>
      <c r="R592" s="19" t="e">
        <f>+'DATOS GENERALES'!#REF!/'DATOS GENERALES'!#REF!</f>
        <v>#REF!</v>
      </c>
      <c r="S592" s="19" t="e">
        <f>+'DATOS GENERALES'!#REF!/'DATOS GENERALES'!#REF!</f>
        <v>#REF!</v>
      </c>
      <c r="T592" s="19" t="e">
        <f>+'DATOS GENERALES'!#REF!/'DATOS GENERALES'!#REF!</f>
        <v>#REF!</v>
      </c>
      <c r="U592" s="19" t="e">
        <f>+'DATOS GENERALES'!#REF!/'DATOS GENERALES'!#REF!</f>
        <v>#REF!</v>
      </c>
    </row>
    <row r="593" spans="1:21">
      <c r="A593" s="12" t="e">
        <f>+'DATOS GENERALES'!#REF!</f>
        <v>#REF!</v>
      </c>
      <c r="B593" s="12" t="e">
        <f>+'DATOS GENERALES'!#REF!</f>
        <v>#REF!</v>
      </c>
      <c r="C593" s="12" t="e">
        <f>+'DATOS GENERALES'!#REF!</f>
        <v>#REF!</v>
      </c>
      <c r="D593" s="12" t="e">
        <f>+'DATOS GENERALES'!#REF!</f>
        <v>#REF!</v>
      </c>
      <c r="E593" s="19" t="e">
        <f>+'DATOS GENERALES'!#REF!/'DATOS GENERALES'!#REF!</f>
        <v>#REF!</v>
      </c>
      <c r="F593" s="19" t="e">
        <f>+'DATOS GENERALES'!#REF!/'DATOS GENERALES'!#REF!</f>
        <v>#REF!</v>
      </c>
      <c r="G593" s="19" t="e">
        <f>+'DATOS GENERALES'!#REF!/'DATOS GENERALES'!#REF!</f>
        <v>#REF!</v>
      </c>
      <c r="H593" s="19" t="e">
        <f>+'DATOS GENERALES'!#REF!/'DATOS GENERALES'!#REF!</f>
        <v>#REF!</v>
      </c>
      <c r="I593" s="19" t="e">
        <f>+'DATOS GENERALES'!#REF!/'DATOS GENERALES'!#REF!</f>
        <v>#REF!</v>
      </c>
      <c r="J593" s="19" t="e">
        <f>+'DATOS GENERALES'!#REF!/'DATOS GENERALES'!#REF!</f>
        <v>#REF!</v>
      </c>
      <c r="K593" s="19" t="e">
        <f>+'DATOS GENERALES'!#REF!/'DATOS GENERALES'!#REF!</f>
        <v>#REF!</v>
      </c>
      <c r="L593" s="19" t="e">
        <f>+'DATOS GENERALES'!#REF!/'DATOS GENERALES'!#REF!</f>
        <v>#REF!</v>
      </c>
      <c r="M593" s="19" t="e">
        <f>+'DATOS GENERALES'!#REF!/'DATOS GENERALES'!#REF!</f>
        <v>#REF!</v>
      </c>
      <c r="N593" s="19" t="e">
        <f>+'DATOS GENERALES'!#REF!/'DATOS GENERALES'!#REF!</f>
        <v>#REF!</v>
      </c>
      <c r="O593" s="19" t="e">
        <f>+'DATOS GENERALES'!#REF!/'DATOS GENERALES'!#REF!</f>
        <v>#REF!</v>
      </c>
      <c r="P593" s="19" t="e">
        <f>+'DATOS GENERALES'!#REF!/'DATOS GENERALES'!#REF!</f>
        <v>#REF!</v>
      </c>
      <c r="Q593" s="19" t="e">
        <f>+'DATOS GENERALES'!#REF!/'DATOS GENERALES'!#REF!</f>
        <v>#REF!</v>
      </c>
      <c r="R593" s="19" t="e">
        <f>+'DATOS GENERALES'!#REF!/'DATOS GENERALES'!#REF!</f>
        <v>#REF!</v>
      </c>
      <c r="S593" s="19" t="e">
        <f>+'DATOS GENERALES'!#REF!/'DATOS GENERALES'!#REF!</f>
        <v>#REF!</v>
      </c>
      <c r="T593" s="19" t="e">
        <f>+'DATOS GENERALES'!#REF!/'DATOS GENERALES'!#REF!</f>
        <v>#REF!</v>
      </c>
      <c r="U593" s="19" t="e">
        <f>+'DATOS GENERALES'!#REF!/'DATOS GENERALES'!#REF!</f>
        <v>#REF!</v>
      </c>
    </row>
    <row r="594" spans="1:21">
      <c r="A594" s="12" t="e">
        <f>+'DATOS GENERALES'!#REF!</f>
        <v>#REF!</v>
      </c>
      <c r="B594" s="12" t="e">
        <f>+'DATOS GENERALES'!#REF!</f>
        <v>#REF!</v>
      </c>
      <c r="C594" s="12" t="e">
        <f>+'DATOS GENERALES'!#REF!</f>
        <v>#REF!</v>
      </c>
      <c r="D594" s="12" t="e">
        <f>+'DATOS GENERALES'!#REF!</f>
        <v>#REF!</v>
      </c>
      <c r="E594" s="19" t="e">
        <f>+'DATOS GENERALES'!#REF!/'DATOS GENERALES'!#REF!</f>
        <v>#REF!</v>
      </c>
      <c r="F594" s="19" t="e">
        <f>+'DATOS GENERALES'!#REF!/'DATOS GENERALES'!#REF!</f>
        <v>#REF!</v>
      </c>
      <c r="G594" s="19" t="e">
        <f>+'DATOS GENERALES'!#REF!/'DATOS GENERALES'!#REF!</f>
        <v>#REF!</v>
      </c>
      <c r="H594" s="19" t="e">
        <f>+'DATOS GENERALES'!#REF!/'DATOS GENERALES'!#REF!</f>
        <v>#REF!</v>
      </c>
      <c r="I594" s="19" t="e">
        <f>+'DATOS GENERALES'!#REF!/'DATOS GENERALES'!#REF!</f>
        <v>#REF!</v>
      </c>
      <c r="J594" s="19" t="e">
        <f>+'DATOS GENERALES'!#REF!/'DATOS GENERALES'!#REF!</f>
        <v>#REF!</v>
      </c>
      <c r="K594" s="19" t="e">
        <f>+'DATOS GENERALES'!#REF!/'DATOS GENERALES'!#REF!</f>
        <v>#REF!</v>
      </c>
      <c r="L594" s="19" t="e">
        <f>+'DATOS GENERALES'!#REF!/'DATOS GENERALES'!#REF!</f>
        <v>#REF!</v>
      </c>
      <c r="M594" s="19" t="e">
        <f>+'DATOS GENERALES'!#REF!/'DATOS GENERALES'!#REF!</f>
        <v>#REF!</v>
      </c>
      <c r="N594" s="19" t="e">
        <f>+'DATOS GENERALES'!#REF!/'DATOS GENERALES'!#REF!</f>
        <v>#REF!</v>
      </c>
      <c r="O594" s="19" t="e">
        <f>+'DATOS GENERALES'!#REF!/'DATOS GENERALES'!#REF!</f>
        <v>#REF!</v>
      </c>
      <c r="P594" s="19" t="e">
        <f>+'DATOS GENERALES'!#REF!/'DATOS GENERALES'!#REF!</f>
        <v>#REF!</v>
      </c>
      <c r="Q594" s="19" t="e">
        <f>+'DATOS GENERALES'!#REF!/'DATOS GENERALES'!#REF!</f>
        <v>#REF!</v>
      </c>
      <c r="R594" s="19" t="e">
        <f>+'DATOS GENERALES'!#REF!/'DATOS GENERALES'!#REF!</f>
        <v>#REF!</v>
      </c>
      <c r="S594" s="19" t="e">
        <f>+'DATOS GENERALES'!#REF!/'DATOS GENERALES'!#REF!</f>
        <v>#REF!</v>
      </c>
      <c r="T594" s="19" t="e">
        <f>+'DATOS GENERALES'!#REF!/'DATOS GENERALES'!#REF!</f>
        <v>#REF!</v>
      </c>
      <c r="U594" s="19" t="e">
        <f>+'DATOS GENERALES'!#REF!/'DATOS GENERALES'!#REF!</f>
        <v>#REF!</v>
      </c>
    </row>
    <row r="595" spans="1:21">
      <c r="A595" s="12" t="e">
        <f>+'DATOS GENERALES'!#REF!</f>
        <v>#REF!</v>
      </c>
      <c r="B595" s="12" t="e">
        <f>+'DATOS GENERALES'!#REF!</f>
        <v>#REF!</v>
      </c>
      <c r="C595" s="12" t="e">
        <f>+'DATOS GENERALES'!#REF!</f>
        <v>#REF!</v>
      </c>
      <c r="D595" s="12" t="e">
        <f>+'DATOS GENERALES'!#REF!</f>
        <v>#REF!</v>
      </c>
      <c r="E595" s="19" t="e">
        <f>+'DATOS GENERALES'!#REF!/'DATOS GENERALES'!#REF!</f>
        <v>#REF!</v>
      </c>
      <c r="F595" s="19" t="e">
        <f>+'DATOS GENERALES'!#REF!/'DATOS GENERALES'!#REF!</f>
        <v>#REF!</v>
      </c>
      <c r="G595" s="19" t="e">
        <f>+'DATOS GENERALES'!#REF!/'DATOS GENERALES'!#REF!</f>
        <v>#REF!</v>
      </c>
      <c r="H595" s="19" t="e">
        <f>+'DATOS GENERALES'!#REF!/'DATOS GENERALES'!#REF!</f>
        <v>#REF!</v>
      </c>
      <c r="I595" s="19" t="e">
        <f>+'DATOS GENERALES'!#REF!/'DATOS GENERALES'!#REF!</f>
        <v>#REF!</v>
      </c>
      <c r="J595" s="19" t="e">
        <f>+'DATOS GENERALES'!#REF!/'DATOS GENERALES'!#REF!</f>
        <v>#REF!</v>
      </c>
      <c r="K595" s="19" t="e">
        <f>+'DATOS GENERALES'!#REF!/'DATOS GENERALES'!#REF!</f>
        <v>#REF!</v>
      </c>
      <c r="L595" s="19" t="e">
        <f>+'DATOS GENERALES'!#REF!/'DATOS GENERALES'!#REF!</f>
        <v>#REF!</v>
      </c>
      <c r="M595" s="19" t="e">
        <f>+'DATOS GENERALES'!#REF!/'DATOS GENERALES'!#REF!</f>
        <v>#REF!</v>
      </c>
      <c r="N595" s="19" t="e">
        <f>+'DATOS GENERALES'!#REF!/'DATOS GENERALES'!#REF!</f>
        <v>#REF!</v>
      </c>
      <c r="O595" s="19" t="e">
        <f>+'DATOS GENERALES'!#REF!/'DATOS GENERALES'!#REF!</f>
        <v>#REF!</v>
      </c>
      <c r="P595" s="19" t="e">
        <f>+'DATOS GENERALES'!#REF!/'DATOS GENERALES'!#REF!</f>
        <v>#REF!</v>
      </c>
      <c r="Q595" s="19" t="e">
        <f>+'DATOS GENERALES'!#REF!/'DATOS GENERALES'!#REF!</f>
        <v>#REF!</v>
      </c>
      <c r="R595" s="19" t="e">
        <f>+'DATOS GENERALES'!#REF!/'DATOS GENERALES'!#REF!</f>
        <v>#REF!</v>
      </c>
      <c r="S595" s="19" t="e">
        <f>+'DATOS GENERALES'!#REF!/'DATOS GENERALES'!#REF!</f>
        <v>#REF!</v>
      </c>
      <c r="T595" s="19" t="e">
        <f>+'DATOS GENERALES'!#REF!/'DATOS GENERALES'!#REF!</f>
        <v>#REF!</v>
      </c>
      <c r="U595" s="19" t="e">
        <f>+'DATOS GENERALES'!#REF!/'DATOS GENERALES'!#REF!</f>
        <v>#REF!</v>
      </c>
    </row>
    <row r="596" spans="1:21">
      <c r="A596" s="12" t="e">
        <f>+'DATOS GENERALES'!#REF!</f>
        <v>#REF!</v>
      </c>
      <c r="B596" s="12" t="e">
        <f>+'DATOS GENERALES'!#REF!</f>
        <v>#REF!</v>
      </c>
      <c r="C596" s="12" t="e">
        <f>+'DATOS GENERALES'!#REF!</f>
        <v>#REF!</v>
      </c>
      <c r="D596" s="12" t="e">
        <f>+'DATOS GENERALES'!#REF!</f>
        <v>#REF!</v>
      </c>
      <c r="E596" s="19" t="e">
        <f>+'DATOS GENERALES'!#REF!/'DATOS GENERALES'!#REF!</f>
        <v>#REF!</v>
      </c>
      <c r="F596" s="19" t="e">
        <f>+'DATOS GENERALES'!#REF!/'DATOS GENERALES'!#REF!</f>
        <v>#REF!</v>
      </c>
      <c r="G596" s="19" t="e">
        <f>+'DATOS GENERALES'!#REF!/'DATOS GENERALES'!#REF!</f>
        <v>#REF!</v>
      </c>
      <c r="H596" s="19" t="e">
        <f>+'DATOS GENERALES'!#REF!/'DATOS GENERALES'!#REF!</f>
        <v>#REF!</v>
      </c>
      <c r="I596" s="19" t="e">
        <f>+'DATOS GENERALES'!#REF!/'DATOS GENERALES'!#REF!</f>
        <v>#REF!</v>
      </c>
      <c r="J596" s="19" t="e">
        <f>+'DATOS GENERALES'!#REF!/'DATOS GENERALES'!#REF!</f>
        <v>#REF!</v>
      </c>
      <c r="K596" s="19" t="e">
        <f>+'DATOS GENERALES'!#REF!/'DATOS GENERALES'!#REF!</f>
        <v>#REF!</v>
      </c>
      <c r="L596" s="19" t="e">
        <f>+'DATOS GENERALES'!#REF!/'DATOS GENERALES'!#REF!</f>
        <v>#REF!</v>
      </c>
      <c r="M596" s="19" t="e">
        <f>+'DATOS GENERALES'!#REF!/'DATOS GENERALES'!#REF!</f>
        <v>#REF!</v>
      </c>
      <c r="N596" s="19" t="e">
        <f>+'DATOS GENERALES'!#REF!/'DATOS GENERALES'!#REF!</f>
        <v>#REF!</v>
      </c>
      <c r="O596" s="19" t="e">
        <f>+'DATOS GENERALES'!#REF!/'DATOS GENERALES'!#REF!</f>
        <v>#REF!</v>
      </c>
      <c r="P596" s="19" t="e">
        <f>+'DATOS GENERALES'!#REF!/'DATOS GENERALES'!#REF!</f>
        <v>#REF!</v>
      </c>
      <c r="Q596" s="19" t="e">
        <f>+'DATOS GENERALES'!#REF!/'DATOS GENERALES'!#REF!</f>
        <v>#REF!</v>
      </c>
      <c r="R596" s="19" t="e">
        <f>+'DATOS GENERALES'!#REF!/'DATOS GENERALES'!#REF!</f>
        <v>#REF!</v>
      </c>
      <c r="S596" s="19" t="e">
        <f>+'DATOS GENERALES'!#REF!/'DATOS GENERALES'!#REF!</f>
        <v>#REF!</v>
      </c>
      <c r="T596" s="19" t="e">
        <f>+'DATOS GENERALES'!#REF!/'DATOS GENERALES'!#REF!</f>
        <v>#REF!</v>
      </c>
      <c r="U596" s="19" t="e">
        <f>+'DATOS GENERALES'!#REF!/'DATOS GENERALES'!#REF!</f>
        <v>#REF!</v>
      </c>
    </row>
    <row r="597" spans="1:21">
      <c r="A597" s="12" t="e">
        <f>+'DATOS GENERALES'!#REF!</f>
        <v>#REF!</v>
      </c>
      <c r="B597" s="12" t="e">
        <f>+'DATOS GENERALES'!#REF!</f>
        <v>#REF!</v>
      </c>
      <c r="C597" s="12" t="e">
        <f>+'DATOS GENERALES'!#REF!</f>
        <v>#REF!</v>
      </c>
      <c r="D597" s="12" t="e">
        <f>+'DATOS GENERALES'!#REF!</f>
        <v>#REF!</v>
      </c>
      <c r="E597" s="19" t="e">
        <f>+'DATOS GENERALES'!#REF!/'DATOS GENERALES'!#REF!</f>
        <v>#REF!</v>
      </c>
      <c r="F597" s="19" t="e">
        <f>+'DATOS GENERALES'!#REF!/'DATOS GENERALES'!#REF!</f>
        <v>#REF!</v>
      </c>
      <c r="G597" s="19" t="e">
        <f>+'DATOS GENERALES'!#REF!/'DATOS GENERALES'!#REF!</f>
        <v>#REF!</v>
      </c>
      <c r="H597" s="19" t="e">
        <f>+'DATOS GENERALES'!#REF!/'DATOS GENERALES'!#REF!</f>
        <v>#REF!</v>
      </c>
      <c r="I597" s="19" t="e">
        <f>+'DATOS GENERALES'!#REF!/'DATOS GENERALES'!#REF!</f>
        <v>#REF!</v>
      </c>
      <c r="J597" s="19" t="e">
        <f>+'DATOS GENERALES'!#REF!/'DATOS GENERALES'!#REF!</f>
        <v>#REF!</v>
      </c>
      <c r="K597" s="19" t="e">
        <f>+'DATOS GENERALES'!#REF!/'DATOS GENERALES'!#REF!</f>
        <v>#REF!</v>
      </c>
      <c r="L597" s="19" t="e">
        <f>+'DATOS GENERALES'!#REF!/'DATOS GENERALES'!#REF!</f>
        <v>#REF!</v>
      </c>
      <c r="M597" s="19" t="e">
        <f>+'DATOS GENERALES'!#REF!/'DATOS GENERALES'!#REF!</f>
        <v>#REF!</v>
      </c>
      <c r="N597" s="19" t="e">
        <f>+'DATOS GENERALES'!#REF!/'DATOS GENERALES'!#REF!</f>
        <v>#REF!</v>
      </c>
      <c r="O597" s="19" t="e">
        <f>+'DATOS GENERALES'!#REF!/'DATOS GENERALES'!#REF!</f>
        <v>#REF!</v>
      </c>
      <c r="P597" s="19" t="e">
        <f>+'DATOS GENERALES'!#REF!/'DATOS GENERALES'!#REF!</f>
        <v>#REF!</v>
      </c>
      <c r="Q597" s="19" t="e">
        <f>+'DATOS GENERALES'!#REF!/'DATOS GENERALES'!#REF!</f>
        <v>#REF!</v>
      </c>
      <c r="R597" s="19" t="e">
        <f>+'DATOS GENERALES'!#REF!/'DATOS GENERALES'!#REF!</f>
        <v>#REF!</v>
      </c>
      <c r="S597" s="19" t="e">
        <f>+'DATOS GENERALES'!#REF!/'DATOS GENERALES'!#REF!</f>
        <v>#REF!</v>
      </c>
      <c r="T597" s="19" t="e">
        <f>+'DATOS GENERALES'!#REF!/'DATOS GENERALES'!#REF!</f>
        <v>#REF!</v>
      </c>
      <c r="U597" s="19" t="e">
        <f>+'DATOS GENERALES'!#REF!/'DATOS GENERALES'!#REF!</f>
        <v>#REF!</v>
      </c>
    </row>
    <row r="598" spans="1:21">
      <c r="A598" s="12" t="e">
        <f>+'DATOS GENERALES'!#REF!</f>
        <v>#REF!</v>
      </c>
      <c r="B598" s="12" t="e">
        <f>+'DATOS GENERALES'!#REF!</f>
        <v>#REF!</v>
      </c>
      <c r="C598" s="12" t="e">
        <f>+'DATOS GENERALES'!#REF!</f>
        <v>#REF!</v>
      </c>
      <c r="D598" s="12" t="e">
        <f>+'DATOS GENERALES'!#REF!</f>
        <v>#REF!</v>
      </c>
      <c r="E598" s="19" t="e">
        <f>+'DATOS GENERALES'!#REF!/'DATOS GENERALES'!#REF!</f>
        <v>#REF!</v>
      </c>
      <c r="F598" s="19" t="e">
        <f>+'DATOS GENERALES'!#REF!/'DATOS GENERALES'!#REF!</f>
        <v>#REF!</v>
      </c>
      <c r="G598" s="19" t="e">
        <f>+'DATOS GENERALES'!#REF!/'DATOS GENERALES'!#REF!</f>
        <v>#REF!</v>
      </c>
      <c r="H598" s="19" t="e">
        <f>+'DATOS GENERALES'!#REF!/'DATOS GENERALES'!#REF!</f>
        <v>#REF!</v>
      </c>
      <c r="I598" s="19" t="e">
        <f>+'DATOS GENERALES'!#REF!/'DATOS GENERALES'!#REF!</f>
        <v>#REF!</v>
      </c>
      <c r="J598" s="19" t="e">
        <f>+'DATOS GENERALES'!#REF!/'DATOS GENERALES'!#REF!</f>
        <v>#REF!</v>
      </c>
      <c r="K598" s="19" t="e">
        <f>+'DATOS GENERALES'!#REF!/'DATOS GENERALES'!#REF!</f>
        <v>#REF!</v>
      </c>
      <c r="L598" s="19" t="e">
        <f>+'DATOS GENERALES'!#REF!/'DATOS GENERALES'!#REF!</f>
        <v>#REF!</v>
      </c>
      <c r="M598" s="19" t="e">
        <f>+'DATOS GENERALES'!#REF!/'DATOS GENERALES'!#REF!</f>
        <v>#REF!</v>
      </c>
      <c r="N598" s="19" t="e">
        <f>+'DATOS GENERALES'!#REF!/'DATOS GENERALES'!#REF!</f>
        <v>#REF!</v>
      </c>
      <c r="O598" s="19" t="e">
        <f>+'DATOS GENERALES'!#REF!/'DATOS GENERALES'!#REF!</f>
        <v>#REF!</v>
      </c>
      <c r="P598" s="19" t="e">
        <f>+'DATOS GENERALES'!#REF!/'DATOS GENERALES'!#REF!</f>
        <v>#REF!</v>
      </c>
      <c r="Q598" s="19" t="e">
        <f>+'DATOS GENERALES'!#REF!/'DATOS GENERALES'!#REF!</f>
        <v>#REF!</v>
      </c>
      <c r="R598" s="19" t="e">
        <f>+'DATOS GENERALES'!#REF!/'DATOS GENERALES'!#REF!</f>
        <v>#REF!</v>
      </c>
      <c r="S598" s="19" t="e">
        <f>+'DATOS GENERALES'!#REF!/'DATOS GENERALES'!#REF!</f>
        <v>#REF!</v>
      </c>
      <c r="T598" s="19" t="e">
        <f>+'DATOS GENERALES'!#REF!/'DATOS GENERALES'!#REF!</f>
        <v>#REF!</v>
      </c>
      <c r="U598" s="19" t="e">
        <f>+'DATOS GENERALES'!#REF!/'DATOS GENERALES'!#REF!</f>
        <v>#REF!</v>
      </c>
    </row>
    <row r="599" spans="1:21">
      <c r="A599" s="12" t="e">
        <f>+'DATOS GENERALES'!#REF!</f>
        <v>#REF!</v>
      </c>
      <c r="B599" s="12" t="e">
        <f>+'DATOS GENERALES'!#REF!</f>
        <v>#REF!</v>
      </c>
      <c r="C599" s="12" t="e">
        <f>+'DATOS GENERALES'!#REF!</f>
        <v>#REF!</v>
      </c>
      <c r="D599" s="12" t="e">
        <f>+'DATOS GENERALES'!#REF!</f>
        <v>#REF!</v>
      </c>
      <c r="E599" s="19" t="e">
        <f>+'DATOS GENERALES'!#REF!/'DATOS GENERALES'!#REF!</f>
        <v>#REF!</v>
      </c>
      <c r="F599" s="19" t="e">
        <f>+'DATOS GENERALES'!#REF!/'DATOS GENERALES'!#REF!</f>
        <v>#REF!</v>
      </c>
      <c r="G599" s="19" t="e">
        <f>+'DATOS GENERALES'!#REF!/'DATOS GENERALES'!#REF!</f>
        <v>#REF!</v>
      </c>
      <c r="H599" s="19" t="e">
        <f>+'DATOS GENERALES'!#REF!/'DATOS GENERALES'!#REF!</f>
        <v>#REF!</v>
      </c>
      <c r="I599" s="19" t="e">
        <f>+'DATOS GENERALES'!#REF!/'DATOS GENERALES'!#REF!</f>
        <v>#REF!</v>
      </c>
      <c r="J599" s="19" t="e">
        <f>+'DATOS GENERALES'!#REF!/'DATOS GENERALES'!#REF!</f>
        <v>#REF!</v>
      </c>
      <c r="K599" s="19" t="e">
        <f>+'DATOS GENERALES'!#REF!/'DATOS GENERALES'!#REF!</f>
        <v>#REF!</v>
      </c>
      <c r="L599" s="19" t="e">
        <f>+'DATOS GENERALES'!#REF!/'DATOS GENERALES'!#REF!</f>
        <v>#REF!</v>
      </c>
      <c r="M599" s="19" t="e">
        <f>+'DATOS GENERALES'!#REF!/'DATOS GENERALES'!#REF!</f>
        <v>#REF!</v>
      </c>
      <c r="N599" s="19" t="e">
        <f>+'DATOS GENERALES'!#REF!/'DATOS GENERALES'!#REF!</f>
        <v>#REF!</v>
      </c>
      <c r="O599" s="19" t="e">
        <f>+'DATOS GENERALES'!#REF!/'DATOS GENERALES'!#REF!</f>
        <v>#REF!</v>
      </c>
      <c r="P599" s="19" t="e">
        <f>+'DATOS GENERALES'!#REF!/'DATOS GENERALES'!#REF!</f>
        <v>#REF!</v>
      </c>
      <c r="Q599" s="19" t="e">
        <f>+'DATOS GENERALES'!#REF!/'DATOS GENERALES'!#REF!</f>
        <v>#REF!</v>
      </c>
      <c r="R599" s="19" t="e">
        <f>+'DATOS GENERALES'!#REF!/'DATOS GENERALES'!#REF!</f>
        <v>#REF!</v>
      </c>
      <c r="S599" s="19" t="e">
        <f>+'DATOS GENERALES'!#REF!/'DATOS GENERALES'!#REF!</f>
        <v>#REF!</v>
      </c>
      <c r="T599" s="19" t="e">
        <f>+'DATOS GENERALES'!#REF!/'DATOS GENERALES'!#REF!</f>
        <v>#REF!</v>
      </c>
      <c r="U599" s="19" t="e">
        <f>+'DATOS GENERALES'!#REF!/'DATOS GENERALES'!#REF!</f>
        <v>#REF!</v>
      </c>
    </row>
    <row r="600" spans="1:21">
      <c r="A600" s="12" t="e">
        <f>+'DATOS GENERALES'!#REF!</f>
        <v>#REF!</v>
      </c>
      <c r="B600" s="12" t="e">
        <f>+'DATOS GENERALES'!#REF!</f>
        <v>#REF!</v>
      </c>
      <c r="C600" s="12" t="e">
        <f>+'DATOS GENERALES'!#REF!</f>
        <v>#REF!</v>
      </c>
      <c r="D600" s="12" t="e">
        <f>+'DATOS GENERALES'!#REF!</f>
        <v>#REF!</v>
      </c>
      <c r="E600" s="19" t="e">
        <f>+'DATOS GENERALES'!#REF!/'DATOS GENERALES'!#REF!</f>
        <v>#REF!</v>
      </c>
      <c r="F600" s="19" t="e">
        <f>+'DATOS GENERALES'!#REF!/'DATOS GENERALES'!#REF!</f>
        <v>#REF!</v>
      </c>
      <c r="G600" s="19" t="e">
        <f>+'DATOS GENERALES'!#REF!/'DATOS GENERALES'!#REF!</f>
        <v>#REF!</v>
      </c>
      <c r="H600" s="19" t="e">
        <f>+'DATOS GENERALES'!#REF!/'DATOS GENERALES'!#REF!</f>
        <v>#REF!</v>
      </c>
      <c r="I600" s="19" t="e">
        <f>+'DATOS GENERALES'!#REF!/'DATOS GENERALES'!#REF!</f>
        <v>#REF!</v>
      </c>
      <c r="J600" s="19" t="e">
        <f>+'DATOS GENERALES'!#REF!/'DATOS GENERALES'!#REF!</f>
        <v>#REF!</v>
      </c>
      <c r="K600" s="19" t="e">
        <f>+'DATOS GENERALES'!#REF!/'DATOS GENERALES'!#REF!</f>
        <v>#REF!</v>
      </c>
      <c r="L600" s="19" t="e">
        <f>+'DATOS GENERALES'!#REF!/'DATOS GENERALES'!#REF!</f>
        <v>#REF!</v>
      </c>
      <c r="M600" s="19" t="e">
        <f>+'DATOS GENERALES'!#REF!/'DATOS GENERALES'!#REF!</f>
        <v>#REF!</v>
      </c>
      <c r="N600" s="19" t="e">
        <f>+'DATOS GENERALES'!#REF!/'DATOS GENERALES'!#REF!</f>
        <v>#REF!</v>
      </c>
      <c r="O600" s="19" t="e">
        <f>+'DATOS GENERALES'!#REF!/'DATOS GENERALES'!#REF!</f>
        <v>#REF!</v>
      </c>
      <c r="P600" s="19" t="e">
        <f>+'DATOS GENERALES'!#REF!/'DATOS GENERALES'!#REF!</f>
        <v>#REF!</v>
      </c>
      <c r="Q600" s="19" t="e">
        <f>+'DATOS GENERALES'!#REF!/'DATOS GENERALES'!#REF!</f>
        <v>#REF!</v>
      </c>
      <c r="R600" s="19" t="e">
        <f>+'DATOS GENERALES'!#REF!/'DATOS GENERALES'!#REF!</f>
        <v>#REF!</v>
      </c>
      <c r="S600" s="19" t="e">
        <f>+'DATOS GENERALES'!#REF!/'DATOS GENERALES'!#REF!</f>
        <v>#REF!</v>
      </c>
      <c r="T600" s="19" t="e">
        <f>+'DATOS GENERALES'!#REF!/'DATOS GENERALES'!#REF!</f>
        <v>#REF!</v>
      </c>
      <c r="U600" s="19" t="e">
        <f>+'DATOS GENERALES'!#REF!/'DATOS GENERALES'!#REF!</f>
        <v>#REF!</v>
      </c>
    </row>
    <row r="601" spans="1:21">
      <c r="A601" s="12" t="e">
        <f>+'DATOS GENERALES'!#REF!</f>
        <v>#REF!</v>
      </c>
      <c r="B601" s="12" t="e">
        <f>+'DATOS GENERALES'!#REF!</f>
        <v>#REF!</v>
      </c>
      <c r="C601" s="12" t="e">
        <f>+'DATOS GENERALES'!#REF!</f>
        <v>#REF!</v>
      </c>
      <c r="D601" s="12" t="e">
        <f>+'DATOS GENERALES'!#REF!</f>
        <v>#REF!</v>
      </c>
      <c r="E601" s="19" t="e">
        <f>+'DATOS GENERALES'!#REF!/'DATOS GENERALES'!#REF!</f>
        <v>#REF!</v>
      </c>
      <c r="F601" s="19" t="e">
        <f>+'DATOS GENERALES'!#REF!/'DATOS GENERALES'!#REF!</f>
        <v>#REF!</v>
      </c>
      <c r="G601" s="19" t="e">
        <f>+'DATOS GENERALES'!#REF!/'DATOS GENERALES'!#REF!</f>
        <v>#REF!</v>
      </c>
      <c r="H601" s="19" t="e">
        <f>+'DATOS GENERALES'!#REF!/'DATOS GENERALES'!#REF!</f>
        <v>#REF!</v>
      </c>
      <c r="I601" s="19" t="e">
        <f>+'DATOS GENERALES'!#REF!/'DATOS GENERALES'!#REF!</f>
        <v>#REF!</v>
      </c>
      <c r="J601" s="19" t="e">
        <f>+'DATOS GENERALES'!#REF!/'DATOS GENERALES'!#REF!</f>
        <v>#REF!</v>
      </c>
      <c r="K601" s="19" t="e">
        <f>+'DATOS GENERALES'!#REF!/'DATOS GENERALES'!#REF!</f>
        <v>#REF!</v>
      </c>
      <c r="L601" s="19" t="e">
        <f>+'DATOS GENERALES'!#REF!/'DATOS GENERALES'!#REF!</f>
        <v>#REF!</v>
      </c>
      <c r="M601" s="19" t="e">
        <f>+'DATOS GENERALES'!#REF!/'DATOS GENERALES'!#REF!</f>
        <v>#REF!</v>
      </c>
      <c r="N601" s="19" t="e">
        <f>+'DATOS GENERALES'!#REF!/'DATOS GENERALES'!#REF!</f>
        <v>#REF!</v>
      </c>
      <c r="O601" s="19" t="e">
        <f>+'DATOS GENERALES'!#REF!/'DATOS GENERALES'!#REF!</f>
        <v>#REF!</v>
      </c>
      <c r="P601" s="19" t="e">
        <f>+'DATOS GENERALES'!#REF!/'DATOS GENERALES'!#REF!</f>
        <v>#REF!</v>
      </c>
      <c r="Q601" s="19" t="e">
        <f>+'DATOS GENERALES'!#REF!/'DATOS GENERALES'!#REF!</f>
        <v>#REF!</v>
      </c>
      <c r="R601" s="19" t="e">
        <f>+'DATOS GENERALES'!#REF!/'DATOS GENERALES'!#REF!</f>
        <v>#REF!</v>
      </c>
      <c r="S601" s="19" t="e">
        <f>+'DATOS GENERALES'!#REF!/'DATOS GENERALES'!#REF!</f>
        <v>#REF!</v>
      </c>
      <c r="T601" s="19" t="e">
        <f>+'DATOS GENERALES'!#REF!/'DATOS GENERALES'!#REF!</f>
        <v>#REF!</v>
      </c>
      <c r="U601" s="19" t="e">
        <f>+'DATOS GENERALES'!#REF!/'DATOS GENERALES'!#REF!</f>
        <v>#REF!</v>
      </c>
    </row>
    <row r="602" spans="1:21">
      <c r="A602" s="12" t="e">
        <f>+'DATOS GENERALES'!#REF!</f>
        <v>#REF!</v>
      </c>
      <c r="B602" s="12" t="e">
        <f>+'DATOS GENERALES'!#REF!</f>
        <v>#REF!</v>
      </c>
      <c r="C602" s="12" t="e">
        <f>+'DATOS GENERALES'!#REF!</f>
        <v>#REF!</v>
      </c>
      <c r="D602" s="12" t="e">
        <f>+'DATOS GENERALES'!#REF!</f>
        <v>#REF!</v>
      </c>
      <c r="E602" s="19" t="e">
        <f>+'DATOS GENERALES'!#REF!/'DATOS GENERALES'!#REF!</f>
        <v>#REF!</v>
      </c>
      <c r="F602" s="19" t="e">
        <f>+'DATOS GENERALES'!#REF!/'DATOS GENERALES'!#REF!</f>
        <v>#REF!</v>
      </c>
      <c r="G602" s="19" t="e">
        <f>+'DATOS GENERALES'!#REF!/'DATOS GENERALES'!#REF!</f>
        <v>#REF!</v>
      </c>
      <c r="H602" s="19" t="e">
        <f>+'DATOS GENERALES'!#REF!/'DATOS GENERALES'!#REF!</f>
        <v>#REF!</v>
      </c>
      <c r="I602" s="19" t="e">
        <f>+'DATOS GENERALES'!#REF!/'DATOS GENERALES'!#REF!</f>
        <v>#REF!</v>
      </c>
      <c r="J602" s="19" t="e">
        <f>+'DATOS GENERALES'!#REF!/'DATOS GENERALES'!#REF!</f>
        <v>#REF!</v>
      </c>
      <c r="K602" s="19" t="e">
        <f>+'DATOS GENERALES'!#REF!/'DATOS GENERALES'!#REF!</f>
        <v>#REF!</v>
      </c>
      <c r="L602" s="19" t="e">
        <f>+'DATOS GENERALES'!#REF!/'DATOS GENERALES'!#REF!</f>
        <v>#REF!</v>
      </c>
      <c r="M602" s="19" t="e">
        <f>+'DATOS GENERALES'!#REF!/'DATOS GENERALES'!#REF!</f>
        <v>#REF!</v>
      </c>
      <c r="N602" s="19" t="e">
        <f>+'DATOS GENERALES'!#REF!/'DATOS GENERALES'!#REF!</f>
        <v>#REF!</v>
      </c>
      <c r="O602" s="19" t="e">
        <f>+'DATOS GENERALES'!#REF!/'DATOS GENERALES'!#REF!</f>
        <v>#REF!</v>
      </c>
      <c r="P602" s="19" t="e">
        <f>+'DATOS GENERALES'!#REF!/'DATOS GENERALES'!#REF!</f>
        <v>#REF!</v>
      </c>
      <c r="Q602" s="19" t="e">
        <f>+'DATOS GENERALES'!#REF!/'DATOS GENERALES'!#REF!</f>
        <v>#REF!</v>
      </c>
      <c r="R602" s="19" t="e">
        <f>+'DATOS GENERALES'!#REF!/'DATOS GENERALES'!#REF!</f>
        <v>#REF!</v>
      </c>
      <c r="S602" s="19" t="e">
        <f>+'DATOS GENERALES'!#REF!/'DATOS GENERALES'!#REF!</f>
        <v>#REF!</v>
      </c>
      <c r="T602" s="19" t="e">
        <f>+'DATOS GENERALES'!#REF!/'DATOS GENERALES'!#REF!</f>
        <v>#REF!</v>
      </c>
      <c r="U602" s="19" t="e">
        <f>+'DATOS GENERALES'!#REF!/'DATOS GENERALES'!#REF!</f>
        <v>#REF!</v>
      </c>
    </row>
  </sheetData>
  <conditionalFormatting sqref="Q7:U602 F6:U257 E263:U602 E6:P602">
    <cfRule type="cellIs" dxfId="4" priority="2" operator="greaterThanOrEqual">
      <formula>2</formula>
    </cfRule>
  </conditionalFormatting>
  <pageMargins left="0.7" right="0.7" top="0.75" bottom="0.75" header="0.3" footer="0.3"/>
  <pageSetup orientation="portrait" horizontalDpi="0" verticalDpi="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sheetPr filterMode="1" enableFormatConditionsCalculation="0">
    <tabColor rgb="FFFF0000"/>
  </sheetPr>
  <dimension ref="A1:J431"/>
  <sheetViews>
    <sheetView topLeftCell="A55" workbookViewId="0">
      <selection activeCell="H404" sqref="H404"/>
    </sheetView>
  </sheetViews>
  <sheetFormatPr baseColWidth="10" defaultRowHeight="15"/>
  <cols>
    <col min="8" max="8" width="14.140625" style="27" bestFit="1" customWidth="1"/>
  </cols>
  <sheetData>
    <row r="1" spans="1:10">
      <c r="A1" t="s">
        <v>3</v>
      </c>
      <c r="B1" t="s">
        <v>4</v>
      </c>
      <c r="C1" t="s">
        <v>6</v>
      </c>
      <c r="D1" t="s">
        <v>5</v>
      </c>
      <c r="E1" t="s">
        <v>377</v>
      </c>
      <c r="F1" t="s">
        <v>378</v>
      </c>
      <c r="G1" t="s">
        <v>379</v>
      </c>
      <c r="H1" s="27" t="s">
        <v>15</v>
      </c>
      <c r="I1" t="s">
        <v>380</v>
      </c>
      <c r="J1" t="s">
        <v>360</v>
      </c>
    </row>
    <row r="2" spans="1:10" hidden="1">
      <c r="A2">
        <v>1</v>
      </c>
      <c r="B2" t="s">
        <v>31</v>
      </c>
      <c r="C2" t="s">
        <v>897</v>
      </c>
      <c r="D2">
        <v>4</v>
      </c>
      <c r="G2">
        <v>0</v>
      </c>
      <c r="H2">
        <v>0</v>
      </c>
    </row>
    <row r="3" spans="1:10" hidden="1">
      <c r="A3">
        <v>2</v>
      </c>
      <c r="B3" t="s">
        <v>32</v>
      </c>
      <c r="C3" t="s">
        <v>304</v>
      </c>
      <c r="D3">
        <v>40</v>
      </c>
      <c r="G3">
        <v>0</v>
      </c>
      <c r="H3">
        <v>0</v>
      </c>
    </row>
    <row r="4" spans="1:10" hidden="1">
      <c r="A4">
        <v>3</v>
      </c>
      <c r="B4" t="s">
        <v>33</v>
      </c>
      <c r="C4" t="s">
        <v>304</v>
      </c>
      <c r="D4">
        <v>8</v>
      </c>
      <c r="G4">
        <v>0</v>
      </c>
      <c r="H4">
        <v>0</v>
      </c>
    </row>
    <row r="5" spans="1:10" hidden="1">
      <c r="A5">
        <v>4</v>
      </c>
      <c r="B5" t="s">
        <v>34</v>
      </c>
      <c r="C5" t="s">
        <v>304</v>
      </c>
      <c r="D5">
        <v>8</v>
      </c>
      <c r="G5">
        <v>0</v>
      </c>
      <c r="H5">
        <v>0</v>
      </c>
    </row>
    <row r="6" spans="1:10" hidden="1">
      <c r="A6">
        <v>5</v>
      </c>
      <c r="B6" t="s">
        <v>35</v>
      </c>
      <c r="C6" t="s">
        <v>304</v>
      </c>
      <c r="D6">
        <v>8</v>
      </c>
      <c r="G6">
        <v>0</v>
      </c>
      <c r="H6">
        <v>0</v>
      </c>
    </row>
    <row r="7" spans="1:10" hidden="1">
      <c r="A7">
        <v>6</v>
      </c>
      <c r="B7" t="s">
        <v>36</v>
      </c>
      <c r="C7" t="s">
        <v>304</v>
      </c>
      <c r="D7">
        <v>8</v>
      </c>
      <c r="G7">
        <v>0</v>
      </c>
      <c r="H7">
        <v>0</v>
      </c>
    </row>
    <row r="8" spans="1:10" hidden="1">
      <c r="A8">
        <v>7</v>
      </c>
      <c r="B8" t="s">
        <v>37</v>
      </c>
      <c r="C8" t="s">
        <v>304</v>
      </c>
      <c r="D8">
        <v>16</v>
      </c>
      <c r="G8">
        <v>0</v>
      </c>
      <c r="H8">
        <v>0</v>
      </c>
    </row>
    <row r="9" spans="1:10" hidden="1">
      <c r="A9">
        <v>8</v>
      </c>
      <c r="B9" t="s">
        <v>38</v>
      </c>
      <c r="C9" t="s">
        <v>304</v>
      </c>
      <c r="D9">
        <v>8</v>
      </c>
      <c r="G9">
        <v>0</v>
      </c>
      <c r="H9">
        <v>0</v>
      </c>
    </row>
    <row r="10" spans="1:10" hidden="1">
      <c r="A10">
        <v>9</v>
      </c>
      <c r="B10" t="s">
        <v>39</v>
      </c>
      <c r="C10" t="s">
        <v>304</v>
      </c>
      <c r="D10">
        <v>4</v>
      </c>
      <c r="G10">
        <v>0</v>
      </c>
      <c r="H10">
        <v>0</v>
      </c>
    </row>
    <row r="11" spans="1:10" hidden="1">
      <c r="A11">
        <v>10</v>
      </c>
      <c r="B11" t="s">
        <v>40</v>
      </c>
      <c r="C11" t="s">
        <v>304</v>
      </c>
      <c r="D11">
        <v>8</v>
      </c>
      <c r="G11">
        <v>0</v>
      </c>
      <c r="H11">
        <v>0</v>
      </c>
    </row>
    <row r="12" spans="1:10" hidden="1">
      <c r="A12">
        <v>11</v>
      </c>
      <c r="B12" t="s">
        <v>740</v>
      </c>
      <c r="C12" t="s">
        <v>304</v>
      </c>
      <c r="D12">
        <v>8</v>
      </c>
      <c r="G12">
        <v>0</v>
      </c>
      <c r="H12">
        <v>0</v>
      </c>
    </row>
    <row r="13" spans="1:10" hidden="1">
      <c r="A13">
        <v>12</v>
      </c>
      <c r="B13" t="s">
        <v>42</v>
      </c>
      <c r="C13" t="s">
        <v>304</v>
      </c>
      <c r="D13">
        <v>68</v>
      </c>
      <c r="G13">
        <v>0</v>
      </c>
      <c r="H13">
        <v>0</v>
      </c>
    </row>
    <row r="14" spans="1:10" hidden="1">
      <c r="A14">
        <v>13</v>
      </c>
      <c r="B14" t="s">
        <v>43</v>
      </c>
      <c r="C14" t="s">
        <v>304</v>
      </c>
      <c r="D14">
        <v>8</v>
      </c>
      <c r="G14">
        <v>0</v>
      </c>
      <c r="H14">
        <v>0</v>
      </c>
    </row>
    <row r="15" spans="1:10" hidden="1">
      <c r="A15">
        <v>14</v>
      </c>
      <c r="B15" t="s">
        <v>44</v>
      </c>
      <c r="C15" t="s">
        <v>304</v>
      </c>
      <c r="D15">
        <v>8</v>
      </c>
      <c r="G15">
        <v>0</v>
      </c>
      <c r="H15">
        <v>0</v>
      </c>
    </row>
    <row r="16" spans="1:10" hidden="1">
      <c r="A16">
        <v>15</v>
      </c>
      <c r="B16" t="s">
        <v>47</v>
      </c>
      <c r="C16" t="s">
        <v>304</v>
      </c>
      <c r="D16">
        <v>2</v>
      </c>
      <c r="G16">
        <v>0</v>
      </c>
      <c r="H16">
        <v>0</v>
      </c>
    </row>
    <row r="17" spans="1:10" hidden="1">
      <c r="A17">
        <v>16</v>
      </c>
      <c r="B17" t="s">
        <v>45</v>
      </c>
      <c r="C17" t="s">
        <v>305</v>
      </c>
      <c r="D17">
        <v>8</v>
      </c>
      <c r="G17">
        <v>0</v>
      </c>
      <c r="H17">
        <v>0</v>
      </c>
    </row>
    <row r="18" spans="1:10" hidden="1">
      <c r="A18">
        <v>17</v>
      </c>
      <c r="B18" t="s">
        <v>46</v>
      </c>
      <c r="C18" t="s">
        <v>305</v>
      </c>
      <c r="D18">
        <v>4</v>
      </c>
      <c r="G18">
        <v>0</v>
      </c>
      <c r="H18">
        <v>0</v>
      </c>
    </row>
    <row r="19" spans="1:10" hidden="1">
      <c r="A19">
        <v>18</v>
      </c>
      <c r="B19" t="s">
        <v>48</v>
      </c>
      <c r="C19" t="s">
        <v>306</v>
      </c>
      <c r="D19">
        <v>248</v>
      </c>
      <c r="G19">
        <v>0</v>
      </c>
      <c r="H19">
        <v>0</v>
      </c>
    </row>
    <row r="20" spans="1:10" hidden="1">
      <c r="A20">
        <v>19</v>
      </c>
      <c r="B20" t="s">
        <v>49</v>
      </c>
      <c r="C20" t="s">
        <v>897</v>
      </c>
      <c r="D20">
        <v>4</v>
      </c>
      <c r="G20">
        <v>0</v>
      </c>
      <c r="H20">
        <v>0</v>
      </c>
    </row>
    <row r="21" spans="1:10" hidden="1">
      <c r="A21">
        <v>20</v>
      </c>
      <c r="B21" t="s">
        <v>50</v>
      </c>
      <c r="C21" t="s">
        <v>308</v>
      </c>
      <c r="D21">
        <v>120</v>
      </c>
      <c r="G21">
        <v>0</v>
      </c>
      <c r="H21">
        <v>0</v>
      </c>
    </row>
    <row r="22" spans="1:10" hidden="1">
      <c r="A22">
        <v>21</v>
      </c>
      <c r="B22" t="s">
        <v>51</v>
      </c>
      <c r="C22" t="s">
        <v>305</v>
      </c>
      <c r="D22">
        <v>8000</v>
      </c>
      <c r="G22">
        <v>0</v>
      </c>
      <c r="H22">
        <v>0</v>
      </c>
    </row>
    <row r="23" spans="1:10">
      <c r="A23">
        <v>22</v>
      </c>
      <c r="B23" t="s">
        <v>741</v>
      </c>
      <c r="C23" t="s">
        <v>305</v>
      </c>
      <c r="D23">
        <v>120</v>
      </c>
      <c r="E23">
        <v>2800</v>
      </c>
      <c r="G23">
        <v>2800</v>
      </c>
      <c r="H23" s="27">
        <v>336000</v>
      </c>
      <c r="I23" t="s">
        <v>1075</v>
      </c>
      <c r="J23" t="s">
        <v>1076</v>
      </c>
    </row>
    <row r="24" spans="1:10">
      <c r="A24">
        <v>23</v>
      </c>
      <c r="B24" t="s">
        <v>52</v>
      </c>
      <c r="C24" t="s">
        <v>305</v>
      </c>
      <c r="D24">
        <v>120</v>
      </c>
      <c r="E24">
        <v>11500</v>
      </c>
      <c r="G24">
        <v>11500</v>
      </c>
      <c r="H24" s="27">
        <v>1380000</v>
      </c>
      <c r="I24" t="s">
        <v>1075</v>
      </c>
      <c r="J24" t="s">
        <v>1076</v>
      </c>
    </row>
    <row r="25" spans="1:10" hidden="1">
      <c r="A25">
        <v>24</v>
      </c>
      <c r="B25" t="s">
        <v>742</v>
      </c>
      <c r="C25" t="s">
        <v>309</v>
      </c>
      <c r="D25">
        <v>4</v>
      </c>
      <c r="G25">
        <v>0</v>
      </c>
      <c r="H25">
        <v>0</v>
      </c>
    </row>
    <row r="26" spans="1:10" hidden="1">
      <c r="A26">
        <v>25</v>
      </c>
      <c r="B26" t="s">
        <v>743</v>
      </c>
      <c r="C26" t="s">
        <v>310</v>
      </c>
      <c r="D26">
        <v>4</v>
      </c>
      <c r="G26">
        <v>0</v>
      </c>
      <c r="H26">
        <v>0</v>
      </c>
    </row>
    <row r="27" spans="1:10" hidden="1">
      <c r="A27">
        <v>26</v>
      </c>
      <c r="B27" t="s">
        <v>744</v>
      </c>
      <c r="C27" t="s">
        <v>310</v>
      </c>
      <c r="D27">
        <v>4</v>
      </c>
      <c r="G27">
        <v>0</v>
      </c>
      <c r="H27">
        <v>0</v>
      </c>
    </row>
    <row r="28" spans="1:10" hidden="1">
      <c r="A28">
        <v>27</v>
      </c>
      <c r="B28" t="s">
        <v>745</v>
      </c>
      <c r="C28" t="s">
        <v>305</v>
      </c>
      <c r="D28">
        <v>40</v>
      </c>
      <c r="G28">
        <v>0</v>
      </c>
      <c r="H28">
        <v>0</v>
      </c>
    </row>
    <row r="29" spans="1:10">
      <c r="A29">
        <v>28</v>
      </c>
      <c r="B29" t="s">
        <v>746</v>
      </c>
      <c r="C29" t="s">
        <v>305</v>
      </c>
      <c r="D29">
        <v>40</v>
      </c>
      <c r="E29">
        <v>60000</v>
      </c>
      <c r="G29">
        <v>60000</v>
      </c>
      <c r="H29" s="27">
        <v>2400000</v>
      </c>
      <c r="I29" t="s">
        <v>1077</v>
      </c>
      <c r="J29" t="s">
        <v>1078</v>
      </c>
    </row>
    <row r="30" spans="1:10" hidden="1">
      <c r="A30">
        <v>29</v>
      </c>
      <c r="B30" t="s">
        <v>747</v>
      </c>
      <c r="C30" t="s">
        <v>305</v>
      </c>
      <c r="D30">
        <v>60</v>
      </c>
      <c r="G30">
        <v>0</v>
      </c>
      <c r="H30">
        <v>0</v>
      </c>
    </row>
    <row r="31" spans="1:10" hidden="1">
      <c r="A31">
        <v>30</v>
      </c>
      <c r="B31" t="s">
        <v>53</v>
      </c>
      <c r="C31" t="s">
        <v>305</v>
      </c>
      <c r="D31">
        <v>60</v>
      </c>
      <c r="G31">
        <v>0</v>
      </c>
      <c r="H31">
        <v>0</v>
      </c>
    </row>
    <row r="32" spans="1:10" hidden="1">
      <c r="A32">
        <v>31</v>
      </c>
      <c r="B32" t="s">
        <v>54</v>
      </c>
      <c r="C32" t="s">
        <v>305</v>
      </c>
      <c r="D32">
        <v>20</v>
      </c>
      <c r="G32">
        <v>0</v>
      </c>
      <c r="H32">
        <v>0</v>
      </c>
    </row>
    <row r="33" spans="1:10" hidden="1">
      <c r="A33">
        <v>32</v>
      </c>
      <c r="B33" t="s">
        <v>748</v>
      </c>
      <c r="C33" t="s">
        <v>305</v>
      </c>
      <c r="D33">
        <v>40</v>
      </c>
      <c r="G33">
        <v>0</v>
      </c>
      <c r="H33">
        <v>0</v>
      </c>
    </row>
    <row r="34" spans="1:10" hidden="1">
      <c r="A34">
        <v>33</v>
      </c>
      <c r="B34" t="s">
        <v>749</v>
      </c>
      <c r="C34" t="s">
        <v>305</v>
      </c>
      <c r="D34">
        <v>40</v>
      </c>
      <c r="G34">
        <v>0</v>
      </c>
      <c r="H34">
        <v>0</v>
      </c>
    </row>
    <row r="35" spans="1:10" hidden="1">
      <c r="A35">
        <v>34</v>
      </c>
      <c r="B35" t="s">
        <v>750</v>
      </c>
      <c r="C35" t="s">
        <v>305</v>
      </c>
      <c r="D35">
        <v>40</v>
      </c>
      <c r="G35">
        <v>0</v>
      </c>
      <c r="H35">
        <v>0</v>
      </c>
    </row>
    <row r="36" spans="1:10" hidden="1">
      <c r="A36">
        <v>35</v>
      </c>
      <c r="B36" t="s">
        <v>751</v>
      </c>
      <c r="C36" t="s">
        <v>305</v>
      </c>
      <c r="D36">
        <v>40</v>
      </c>
      <c r="G36">
        <v>0</v>
      </c>
      <c r="H36">
        <v>0</v>
      </c>
    </row>
    <row r="37" spans="1:10" hidden="1">
      <c r="A37">
        <v>36</v>
      </c>
      <c r="B37" t="s">
        <v>752</v>
      </c>
      <c r="C37" t="s">
        <v>305</v>
      </c>
      <c r="D37">
        <v>40</v>
      </c>
      <c r="G37">
        <v>0</v>
      </c>
      <c r="H37">
        <v>0</v>
      </c>
    </row>
    <row r="38" spans="1:10" hidden="1">
      <c r="A38">
        <v>37</v>
      </c>
      <c r="B38" t="s">
        <v>753</v>
      </c>
      <c r="C38" t="s">
        <v>305</v>
      </c>
      <c r="D38">
        <v>40</v>
      </c>
      <c r="G38">
        <v>0</v>
      </c>
      <c r="H38">
        <v>0</v>
      </c>
    </row>
    <row r="39" spans="1:10" hidden="1">
      <c r="A39">
        <v>38</v>
      </c>
      <c r="B39" t="s">
        <v>55</v>
      </c>
      <c r="C39" t="s">
        <v>305</v>
      </c>
      <c r="D39">
        <v>16</v>
      </c>
      <c r="G39">
        <v>0</v>
      </c>
      <c r="H39">
        <v>0</v>
      </c>
    </row>
    <row r="40" spans="1:10" hidden="1">
      <c r="A40">
        <v>39</v>
      </c>
      <c r="B40" t="s">
        <v>56</v>
      </c>
      <c r="C40" t="s">
        <v>305</v>
      </c>
      <c r="D40">
        <v>12</v>
      </c>
      <c r="G40">
        <v>0</v>
      </c>
      <c r="H40">
        <v>0</v>
      </c>
    </row>
    <row r="41" spans="1:10" hidden="1">
      <c r="A41">
        <v>40</v>
      </c>
      <c r="B41" t="s">
        <v>754</v>
      </c>
      <c r="C41" t="s">
        <v>305</v>
      </c>
      <c r="D41">
        <v>40</v>
      </c>
      <c r="G41">
        <v>0</v>
      </c>
      <c r="H41">
        <v>0</v>
      </c>
    </row>
    <row r="42" spans="1:10" hidden="1">
      <c r="A42">
        <v>41</v>
      </c>
      <c r="B42" t="s">
        <v>755</v>
      </c>
      <c r="C42" t="s">
        <v>305</v>
      </c>
      <c r="D42">
        <v>120</v>
      </c>
      <c r="G42">
        <v>0</v>
      </c>
      <c r="H42">
        <v>0</v>
      </c>
    </row>
    <row r="43" spans="1:10" hidden="1">
      <c r="A43">
        <v>42</v>
      </c>
      <c r="B43" t="s">
        <v>57</v>
      </c>
      <c r="C43" t="s">
        <v>311</v>
      </c>
      <c r="D43">
        <v>8</v>
      </c>
      <c r="G43">
        <v>0</v>
      </c>
      <c r="H43">
        <v>0</v>
      </c>
    </row>
    <row r="44" spans="1:10" hidden="1">
      <c r="A44">
        <v>43</v>
      </c>
      <c r="B44" t="s">
        <v>58</v>
      </c>
      <c r="C44" t="s">
        <v>305</v>
      </c>
      <c r="D44">
        <v>8</v>
      </c>
      <c r="G44">
        <v>0</v>
      </c>
      <c r="H44">
        <v>0</v>
      </c>
    </row>
    <row r="45" spans="1:10">
      <c r="A45">
        <v>44</v>
      </c>
      <c r="B45" t="s">
        <v>756</v>
      </c>
      <c r="C45" t="s">
        <v>305</v>
      </c>
      <c r="D45">
        <v>8</v>
      </c>
      <c r="E45">
        <v>7000</v>
      </c>
      <c r="G45">
        <v>7000</v>
      </c>
      <c r="H45" s="27">
        <v>56000</v>
      </c>
      <c r="I45" t="s">
        <v>1079</v>
      </c>
      <c r="J45" t="s">
        <v>1080</v>
      </c>
    </row>
    <row r="46" spans="1:10">
      <c r="A46">
        <v>45</v>
      </c>
      <c r="B46" t="s">
        <v>757</v>
      </c>
      <c r="C46" t="s">
        <v>305</v>
      </c>
      <c r="D46">
        <v>8</v>
      </c>
      <c r="E46">
        <v>7000</v>
      </c>
      <c r="G46">
        <v>7000</v>
      </c>
      <c r="H46" s="27">
        <v>56000</v>
      </c>
      <c r="I46" t="s">
        <v>1079</v>
      </c>
      <c r="J46" t="s">
        <v>1080</v>
      </c>
    </row>
    <row r="47" spans="1:10" hidden="1">
      <c r="A47">
        <v>46</v>
      </c>
      <c r="B47" t="s">
        <v>758</v>
      </c>
      <c r="C47" t="s">
        <v>305</v>
      </c>
      <c r="D47">
        <v>8</v>
      </c>
      <c r="G47">
        <v>0</v>
      </c>
      <c r="H47">
        <v>0</v>
      </c>
    </row>
    <row r="48" spans="1:10">
      <c r="A48">
        <v>47</v>
      </c>
      <c r="B48" t="s">
        <v>759</v>
      </c>
      <c r="C48" t="s">
        <v>305</v>
      </c>
      <c r="D48">
        <v>8</v>
      </c>
      <c r="E48">
        <v>7000</v>
      </c>
      <c r="G48">
        <v>7000</v>
      </c>
      <c r="H48" s="27">
        <v>56000</v>
      </c>
      <c r="I48" t="s">
        <v>1079</v>
      </c>
      <c r="J48" t="s">
        <v>1080</v>
      </c>
    </row>
    <row r="49" spans="1:10" hidden="1">
      <c r="A49">
        <v>48</v>
      </c>
      <c r="B49" t="s">
        <v>760</v>
      </c>
      <c r="C49" t="s">
        <v>305</v>
      </c>
      <c r="D49">
        <v>8</v>
      </c>
      <c r="G49">
        <v>0</v>
      </c>
      <c r="H49">
        <v>0</v>
      </c>
    </row>
    <row r="50" spans="1:10">
      <c r="A50">
        <v>49</v>
      </c>
      <c r="B50" t="s">
        <v>761</v>
      </c>
      <c r="C50" t="s">
        <v>305</v>
      </c>
      <c r="D50">
        <v>8</v>
      </c>
      <c r="E50">
        <v>7000</v>
      </c>
      <c r="G50">
        <v>7000</v>
      </c>
      <c r="H50" s="27">
        <v>56000</v>
      </c>
      <c r="I50" t="s">
        <v>1079</v>
      </c>
      <c r="J50" t="s">
        <v>1080</v>
      </c>
    </row>
    <row r="51" spans="1:10">
      <c r="A51">
        <v>50</v>
      </c>
      <c r="B51" t="s">
        <v>762</v>
      </c>
      <c r="C51" t="s">
        <v>305</v>
      </c>
      <c r="D51">
        <v>8</v>
      </c>
      <c r="E51">
        <v>7000</v>
      </c>
      <c r="G51">
        <v>7000</v>
      </c>
      <c r="H51" s="27">
        <v>56000</v>
      </c>
      <c r="I51" t="s">
        <v>1079</v>
      </c>
      <c r="J51" t="s">
        <v>1080</v>
      </c>
    </row>
    <row r="52" spans="1:10">
      <c r="A52">
        <v>51</v>
      </c>
      <c r="B52" t="s">
        <v>763</v>
      </c>
      <c r="C52" t="s">
        <v>305</v>
      </c>
      <c r="D52">
        <v>8</v>
      </c>
      <c r="E52">
        <v>7000</v>
      </c>
      <c r="G52">
        <v>7000</v>
      </c>
      <c r="H52" s="27">
        <v>56000</v>
      </c>
      <c r="I52" t="s">
        <v>1079</v>
      </c>
      <c r="J52" t="s">
        <v>1080</v>
      </c>
    </row>
    <row r="53" spans="1:10" hidden="1">
      <c r="A53">
        <v>52</v>
      </c>
      <c r="B53" t="s">
        <v>764</v>
      </c>
      <c r="C53" t="s">
        <v>305</v>
      </c>
      <c r="D53">
        <v>8</v>
      </c>
      <c r="G53">
        <v>0</v>
      </c>
      <c r="H53">
        <v>0</v>
      </c>
    </row>
    <row r="54" spans="1:10" hidden="1">
      <c r="A54">
        <v>53</v>
      </c>
      <c r="B54" t="s">
        <v>765</v>
      </c>
      <c r="C54" t="s">
        <v>305</v>
      </c>
      <c r="D54">
        <v>8</v>
      </c>
      <c r="G54">
        <v>0</v>
      </c>
      <c r="H54">
        <v>0</v>
      </c>
    </row>
    <row r="55" spans="1:10">
      <c r="A55">
        <v>54</v>
      </c>
      <c r="B55" t="s">
        <v>766</v>
      </c>
      <c r="C55" t="s">
        <v>305</v>
      </c>
      <c r="D55">
        <v>8</v>
      </c>
      <c r="E55">
        <v>7000</v>
      </c>
      <c r="G55">
        <v>7000</v>
      </c>
      <c r="H55" s="27">
        <v>56000</v>
      </c>
      <c r="I55" t="s">
        <v>1079</v>
      </c>
      <c r="J55" t="s">
        <v>1080</v>
      </c>
    </row>
    <row r="56" spans="1:10">
      <c r="A56">
        <v>55</v>
      </c>
      <c r="B56" t="s">
        <v>767</v>
      </c>
      <c r="C56" t="s">
        <v>305</v>
      </c>
      <c r="D56">
        <v>8</v>
      </c>
      <c r="E56">
        <v>7000</v>
      </c>
      <c r="G56">
        <v>7000</v>
      </c>
      <c r="H56" s="27">
        <v>56000</v>
      </c>
      <c r="I56" t="s">
        <v>1079</v>
      </c>
      <c r="J56" t="s">
        <v>1080</v>
      </c>
    </row>
    <row r="57" spans="1:10">
      <c r="A57">
        <v>56</v>
      </c>
      <c r="B57" t="s">
        <v>768</v>
      </c>
      <c r="C57" t="s">
        <v>305</v>
      </c>
      <c r="D57">
        <v>20</v>
      </c>
      <c r="E57">
        <v>7000</v>
      </c>
      <c r="G57">
        <v>7000</v>
      </c>
      <c r="H57" s="27">
        <v>140000</v>
      </c>
      <c r="I57" t="s">
        <v>1079</v>
      </c>
      <c r="J57" t="s">
        <v>1080</v>
      </c>
    </row>
    <row r="58" spans="1:10" hidden="1">
      <c r="A58">
        <v>57</v>
      </c>
      <c r="B58" t="s">
        <v>59</v>
      </c>
      <c r="C58" t="s">
        <v>312</v>
      </c>
      <c r="D58">
        <v>16</v>
      </c>
      <c r="G58">
        <v>0</v>
      </c>
      <c r="H58">
        <v>0</v>
      </c>
    </row>
    <row r="59" spans="1:10" hidden="1">
      <c r="A59">
        <v>58</v>
      </c>
      <c r="B59" t="s">
        <v>769</v>
      </c>
      <c r="C59" t="s">
        <v>305</v>
      </c>
      <c r="D59">
        <v>8</v>
      </c>
      <c r="G59">
        <v>0</v>
      </c>
      <c r="H59">
        <v>0</v>
      </c>
    </row>
    <row r="60" spans="1:10" hidden="1">
      <c r="A60">
        <v>59</v>
      </c>
      <c r="B60" t="s">
        <v>770</v>
      </c>
      <c r="C60" t="s">
        <v>305</v>
      </c>
      <c r="D60">
        <v>8</v>
      </c>
      <c r="G60">
        <v>0</v>
      </c>
      <c r="H60">
        <v>0</v>
      </c>
    </row>
    <row r="61" spans="1:10">
      <c r="A61">
        <v>60</v>
      </c>
      <c r="B61" t="s">
        <v>771</v>
      </c>
      <c r="C61" t="s">
        <v>305</v>
      </c>
      <c r="D61">
        <v>8</v>
      </c>
      <c r="E61">
        <v>7400</v>
      </c>
      <c r="G61">
        <v>7400</v>
      </c>
      <c r="H61" s="27">
        <v>59200</v>
      </c>
      <c r="I61" t="s">
        <v>1079</v>
      </c>
      <c r="J61" t="s">
        <v>1080</v>
      </c>
    </row>
    <row r="62" spans="1:10">
      <c r="A62">
        <v>61</v>
      </c>
      <c r="B62" t="s">
        <v>772</v>
      </c>
      <c r="C62" t="s">
        <v>305</v>
      </c>
      <c r="D62">
        <v>12</v>
      </c>
      <c r="E62">
        <v>7400</v>
      </c>
      <c r="G62">
        <v>7400</v>
      </c>
      <c r="H62" s="27">
        <v>88800</v>
      </c>
      <c r="I62" t="s">
        <v>1079</v>
      </c>
      <c r="J62" t="s">
        <v>1080</v>
      </c>
    </row>
    <row r="63" spans="1:10">
      <c r="A63">
        <v>62</v>
      </c>
      <c r="B63" t="s">
        <v>773</v>
      </c>
      <c r="C63" t="s">
        <v>305</v>
      </c>
      <c r="D63">
        <v>12</v>
      </c>
      <c r="E63">
        <v>7400</v>
      </c>
      <c r="G63">
        <v>7400</v>
      </c>
      <c r="H63" s="27">
        <v>88800</v>
      </c>
      <c r="I63" t="s">
        <v>1079</v>
      </c>
      <c r="J63" t="s">
        <v>1080</v>
      </c>
    </row>
    <row r="64" spans="1:10" hidden="1">
      <c r="A64">
        <v>63</v>
      </c>
      <c r="B64" t="s">
        <v>60</v>
      </c>
      <c r="C64" t="s">
        <v>305</v>
      </c>
      <c r="D64">
        <v>600</v>
      </c>
      <c r="G64">
        <v>0</v>
      </c>
      <c r="H64">
        <v>0</v>
      </c>
    </row>
    <row r="65" spans="1:8" hidden="1">
      <c r="A65">
        <v>64</v>
      </c>
      <c r="B65" t="s">
        <v>61</v>
      </c>
      <c r="C65" t="s">
        <v>305</v>
      </c>
      <c r="D65">
        <v>10</v>
      </c>
      <c r="G65">
        <v>0</v>
      </c>
      <c r="H65">
        <v>0</v>
      </c>
    </row>
    <row r="66" spans="1:8" hidden="1">
      <c r="A66">
        <v>65</v>
      </c>
      <c r="B66" t="s">
        <v>62</v>
      </c>
      <c r="C66" t="s">
        <v>305</v>
      </c>
      <c r="D66">
        <v>150</v>
      </c>
      <c r="G66">
        <v>0</v>
      </c>
      <c r="H66">
        <v>0</v>
      </c>
    </row>
    <row r="67" spans="1:8" hidden="1">
      <c r="A67">
        <v>66</v>
      </c>
      <c r="B67" t="s">
        <v>63</v>
      </c>
      <c r="C67" t="s">
        <v>305</v>
      </c>
      <c r="D67">
        <v>40</v>
      </c>
      <c r="G67">
        <v>0</v>
      </c>
      <c r="H67">
        <v>0</v>
      </c>
    </row>
    <row r="68" spans="1:8" hidden="1">
      <c r="A68">
        <v>67</v>
      </c>
      <c r="B68" t="s">
        <v>64</v>
      </c>
      <c r="C68" t="s">
        <v>305</v>
      </c>
      <c r="D68">
        <v>40</v>
      </c>
      <c r="G68">
        <v>0</v>
      </c>
      <c r="H68">
        <v>0</v>
      </c>
    </row>
    <row r="69" spans="1:8" hidden="1">
      <c r="A69">
        <v>68</v>
      </c>
      <c r="B69" t="s">
        <v>65</v>
      </c>
      <c r="C69" t="s">
        <v>305</v>
      </c>
      <c r="D69">
        <v>12</v>
      </c>
      <c r="G69">
        <v>0</v>
      </c>
      <c r="H69">
        <v>0</v>
      </c>
    </row>
    <row r="70" spans="1:8" hidden="1">
      <c r="A70">
        <v>69</v>
      </c>
      <c r="B70" t="s">
        <v>774</v>
      </c>
      <c r="C70" t="s">
        <v>898</v>
      </c>
      <c r="D70">
        <v>4</v>
      </c>
      <c r="G70">
        <v>0</v>
      </c>
      <c r="H70">
        <v>0</v>
      </c>
    </row>
    <row r="71" spans="1:8" hidden="1">
      <c r="A71">
        <v>70</v>
      </c>
      <c r="B71" t="s">
        <v>775</v>
      </c>
      <c r="C71" t="s">
        <v>898</v>
      </c>
      <c r="D71">
        <v>4</v>
      </c>
      <c r="G71">
        <v>0</v>
      </c>
      <c r="H71">
        <v>0</v>
      </c>
    </row>
    <row r="72" spans="1:8" hidden="1">
      <c r="A72">
        <v>71</v>
      </c>
      <c r="B72" t="s">
        <v>66</v>
      </c>
      <c r="C72" t="s">
        <v>305</v>
      </c>
      <c r="D72">
        <v>4800</v>
      </c>
      <c r="G72">
        <v>0</v>
      </c>
      <c r="H72">
        <v>0</v>
      </c>
    </row>
    <row r="73" spans="1:8" hidden="1">
      <c r="A73">
        <v>72</v>
      </c>
      <c r="B73" t="s">
        <v>67</v>
      </c>
      <c r="C73" t="s">
        <v>313</v>
      </c>
      <c r="D73">
        <v>2</v>
      </c>
      <c r="G73">
        <v>0</v>
      </c>
      <c r="H73">
        <v>0</v>
      </c>
    </row>
    <row r="74" spans="1:8" hidden="1">
      <c r="A74">
        <v>73</v>
      </c>
      <c r="B74" t="s">
        <v>68</v>
      </c>
      <c r="C74" t="s">
        <v>305</v>
      </c>
      <c r="D74">
        <v>40</v>
      </c>
      <c r="G74">
        <v>0</v>
      </c>
      <c r="H74">
        <v>0</v>
      </c>
    </row>
    <row r="75" spans="1:8" hidden="1">
      <c r="A75">
        <v>74</v>
      </c>
      <c r="B75" t="s">
        <v>69</v>
      </c>
      <c r="C75" t="s">
        <v>305</v>
      </c>
      <c r="D75">
        <v>20</v>
      </c>
      <c r="G75">
        <v>0</v>
      </c>
      <c r="H75">
        <v>0</v>
      </c>
    </row>
    <row r="76" spans="1:8" hidden="1">
      <c r="A76">
        <v>75</v>
      </c>
      <c r="B76" t="s">
        <v>70</v>
      </c>
      <c r="C76" t="s">
        <v>305</v>
      </c>
      <c r="D76">
        <v>20</v>
      </c>
      <c r="G76">
        <v>0</v>
      </c>
      <c r="H76">
        <v>0</v>
      </c>
    </row>
    <row r="77" spans="1:8" hidden="1">
      <c r="A77">
        <v>76</v>
      </c>
      <c r="B77" t="s">
        <v>71</v>
      </c>
      <c r="C77" t="s">
        <v>305</v>
      </c>
      <c r="D77">
        <v>40</v>
      </c>
      <c r="G77">
        <v>0</v>
      </c>
      <c r="H77">
        <v>0</v>
      </c>
    </row>
    <row r="78" spans="1:8" hidden="1">
      <c r="A78">
        <v>77</v>
      </c>
      <c r="B78" t="s">
        <v>72</v>
      </c>
      <c r="C78" t="s">
        <v>305</v>
      </c>
      <c r="D78">
        <v>40</v>
      </c>
      <c r="G78">
        <v>0</v>
      </c>
      <c r="H78">
        <v>0</v>
      </c>
    </row>
    <row r="79" spans="1:8" hidden="1">
      <c r="A79">
        <v>78</v>
      </c>
      <c r="B79" t="s">
        <v>73</v>
      </c>
      <c r="C79" t="s">
        <v>305</v>
      </c>
      <c r="D79">
        <v>80</v>
      </c>
      <c r="G79">
        <v>0</v>
      </c>
      <c r="H79">
        <v>0</v>
      </c>
    </row>
    <row r="80" spans="1:8" hidden="1">
      <c r="A80">
        <v>79</v>
      </c>
      <c r="B80" t="s">
        <v>74</v>
      </c>
      <c r="C80" t="s">
        <v>305</v>
      </c>
      <c r="D80">
        <v>600</v>
      </c>
      <c r="G80">
        <v>0</v>
      </c>
      <c r="H80">
        <v>0</v>
      </c>
    </row>
    <row r="81" spans="1:8" hidden="1">
      <c r="A81">
        <v>80</v>
      </c>
      <c r="B81" t="s">
        <v>75</v>
      </c>
      <c r="C81" t="s">
        <v>305</v>
      </c>
      <c r="D81">
        <v>200</v>
      </c>
      <c r="G81">
        <v>0</v>
      </c>
      <c r="H81">
        <v>0</v>
      </c>
    </row>
    <row r="82" spans="1:8" hidden="1">
      <c r="A82">
        <v>81</v>
      </c>
      <c r="B82" t="s">
        <v>76</v>
      </c>
      <c r="C82" t="s">
        <v>305</v>
      </c>
      <c r="D82">
        <v>600</v>
      </c>
      <c r="G82">
        <v>0</v>
      </c>
      <c r="H82">
        <v>0</v>
      </c>
    </row>
    <row r="83" spans="1:8" hidden="1">
      <c r="A83">
        <v>82</v>
      </c>
      <c r="B83" t="s">
        <v>776</v>
      </c>
      <c r="C83" t="s">
        <v>305</v>
      </c>
      <c r="D83">
        <v>4</v>
      </c>
      <c r="G83">
        <v>0</v>
      </c>
      <c r="H83">
        <v>0</v>
      </c>
    </row>
    <row r="84" spans="1:8" hidden="1">
      <c r="A84">
        <v>83</v>
      </c>
      <c r="B84" t="s">
        <v>777</v>
      </c>
      <c r="C84" t="s">
        <v>305</v>
      </c>
      <c r="D84">
        <v>4</v>
      </c>
      <c r="G84">
        <v>0</v>
      </c>
      <c r="H84">
        <v>0</v>
      </c>
    </row>
    <row r="85" spans="1:8" hidden="1">
      <c r="A85">
        <v>84</v>
      </c>
      <c r="B85" t="s">
        <v>778</v>
      </c>
      <c r="C85" t="s">
        <v>305</v>
      </c>
      <c r="D85">
        <v>4</v>
      </c>
      <c r="G85">
        <v>0</v>
      </c>
      <c r="H85">
        <v>0</v>
      </c>
    </row>
    <row r="86" spans="1:8" hidden="1">
      <c r="A86">
        <v>85</v>
      </c>
      <c r="B86" t="s">
        <v>79</v>
      </c>
      <c r="C86" t="s">
        <v>305</v>
      </c>
      <c r="D86">
        <v>160</v>
      </c>
      <c r="G86">
        <v>0</v>
      </c>
      <c r="H86">
        <v>0</v>
      </c>
    </row>
    <row r="87" spans="1:8" hidden="1">
      <c r="A87">
        <v>86</v>
      </c>
      <c r="B87" t="s">
        <v>81</v>
      </c>
      <c r="C87" t="s">
        <v>305</v>
      </c>
      <c r="D87">
        <v>800</v>
      </c>
      <c r="G87">
        <v>0</v>
      </c>
      <c r="H87">
        <v>0</v>
      </c>
    </row>
    <row r="88" spans="1:8" hidden="1">
      <c r="A88">
        <v>87</v>
      </c>
      <c r="B88" t="s">
        <v>80</v>
      </c>
      <c r="C88" t="s">
        <v>305</v>
      </c>
      <c r="D88">
        <v>800</v>
      </c>
      <c r="G88">
        <v>0</v>
      </c>
      <c r="H88">
        <v>0</v>
      </c>
    </row>
    <row r="89" spans="1:8" hidden="1">
      <c r="A89">
        <v>88</v>
      </c>
      <c r="B89" t="s">
        <v>82</v>
      </c>
      <c r="C89" t="s">
        <v>305</v>
      </c>
      <c r="D89">
        <v>3200</v>
      </c>
      <c r="G89">
        <v>0</v>
      </c>
      <c r="H89">
        <v>0</v>
      </c>
    </row>
    <row r="90" spans="1:8" hidden="1">
      <c r="A90">
        <v>89</v>
      </c>
      <c r="B90" t="s">
        <v>779</v>
      </c>
      <c r="C90" t="s">
        <v>305</v>
      </c>
      <c r="D90">
        <v>4000</v>
      </c>
      <c r="G90">
        <v>0</v>
      </c>
      <c r="H90">
        <v>0</v>
      </c>
    </row>
    <row r="91" spans="1:8" hidden="1">
      <c r="A91">
        <v>90</v>
      </c>
      <c r="B91" t="s">
        <v>780</v>
      </c>
      <c r="C91" t="s">
        <v>305</v>
      </c>
      <c r="D91">
        <v>200</v>
      </c>
      <c r="G91">
        <v>0</v>
      </c>
      <c r="H91">
        <v>0</v>
      </c>
    </row>
    <row r="92" spans="1:8" hidden="1">
      <c r="A92">
        <v>91</v>
      </c>
      <c r="B92" t="s">
        <v>83</v>
      </c>
      <c r="C92" t="s">
        <v>305</v>
      </c>
      <c r="D92">
        <v>1200</v>
      </c>
      <c r="G92">
        <v>0</v>
      </c>
      <c r="H92">
        <v>0</v>
      </c>
    </row>
    <row r="93" spans="1:8" hidden="1">
      <c r="A93">
        <v>92</v>
      </c>
      <c r="B93" t="s">
        <v>781</v>
      </c>
      <c r="C93" t="s">
        <v>305</v>
      </c>
      <c r="D93">
        <v>400</v>
      </c>
      <c r="G93">
        <v>0</v>
      </c>
      <c r="H93">
        <v>0</v>
      </c>
    </row>
    <row r="94" spans="1:8" hidden="1">
      <c r="A94">
        <v>93</v>
      </c>
      <c r="B94" t="s">
        <v>84</v>
      </c>
      <c r="C94" t="s">
        <v>305</v>
      </c>
      <c r="D94">
        <v>800</v>
      </c>
      <c r="G94">
        <v>0</v>
      </c>
      <c r="H94">
        <v>0</v>
      </c>
    </row>
    <row r="95" spans="1:8" hidden="1">
      <c r="A95">
        <v>94</v>
      </c>
      <c r="B95" t="s">
        <v>782</v>
      </c>
      <c r="C95" t="s">
        <v>305</v>
      </c>
      <c r="D95">
        <v>400</v>
      </c>
      <c r="G95">
        <v>0</v>
      </c>
      <c r="H95">
        <v>0</v>
      </c>
    </row>
    <row r="96" spans="1:8" hidden="1">
      <c r="A96">
        <v>95</v>
      </c>
      <c r="B96" t="s">
        <v>85</v>
      </c>
      <c r="C96" t="s">
        <v>305</v>
      </c>
      <c r="D96">
        <v>800</v>
      </c>
      <c r="G96">
        <v>0</v>
      </c>
      <c r="H96">
        <v>0</v>
      </c>
    </row>
    <row r="97" spans="1:8" hidden="1">
      <c r="A97">
        <v>96</v>
      </c>
      <c r="B97" t="s">
        <v>783</v>
      </c>
      <c r="C97" t="s">
        <v>305</v>
      </c>
      <c r="D97">
        <v>2</v>
      </c>
      <c r="G97">
        <v>0</v>
      </c>
      <c r="H97">
        <v>0</v>
      </c>
    </row>
    <row r="98" spans="1:8" hidden="1">
      <c r="A98">
        <v>97</v>
      </c>
      <c r="B98" t="s">
        <v>784</v>
      </c>
      <c r="C98" t="s">
        <v>305</v>
      </c>
      <c r="D98">
        <v>2</v>
      </c>
      <c r="G98">
        <v>0</v>
      </c>
      <c r="H98">
        <v>0</v>
      </c>
    </row>
    <row r="99" spans="1:8" hidden="1">
      <c r="A99">
        <v>98</v>
      </c>
      <c r="B99" t="s">
        <v>785</v>
      </c>
      <c r="C99" t="s">
        <v>305</v>
      </c>
      <c r="D99">
        <v>2</v>
      </c>
      <c r="G99">
        <v>0</v>
      </c>
      <c r="H99">
        <v>0</v>
      </c>
    </row>
    <row r="100" spans="1:8" hidden="1">
      <c r="A100">
        <v>99</v>
      </c>
      <c r="B100" t="s">
        <v>786</v>
      </c>
      <c r="C100" t="s">
        <v>305</v>
      </c>
      <c r="D100">
        <v>8</v>
      </c>
      <c r="G100">
        <v>0</v>
      </c>
      <c r="H100">
        <v>0</v>
      </c>
    </row>
    <row r="101" spans="1:8" hidden="1">
      <c r="A101">
        <v>100</v>
      </c>
      <c r="B101" t="s">
        <v>86</v>
      </c>
      <c r="C101" t="s">
        <v>305</v>
      </c>
      <c r="D101">
        <v>96</v>
      </c>
      <c r="G101">
        <v>0</v>
      </c>
      <c r="H101">
        <v>0</v>
      </c>
    </row>
    <row r="102" spans="1:8" hidden="1">
      <c r="A102">
        <v>101</v>
      </c>
      <c r="B102" t="s">
        <v>87</v>
      </c>
      <c r="C102" t="s">
        <v>305</v>
      </c>
      <c r="D102">
        <v>48</v>
      </c>
      <c r="G102">
        <v>0</v>
      </c>
      <c r="H102">
        <v>0</v>
      </c>
    </row>
    <row r="103" spans="1:8" hidden="1">
      <c r="A103">
        <v>102</v>
      </c>
      <c r="B103" t="s">
        <v>88</v>
      </c>
      <c r="C103" t="s">
        <v>314</v>
      </c>
      <c r="D103">
        <v>30</v>
      </c>
      <c r="G103">
        <v>0</v>
      </c>
      <c r="H103">
        <v>0</v>
      </c>
    </row>
    <row r="104" spans="1:8" hidden="1">
      <c r="A104">
        <v>103</v>
      </c>
      <c r="B104" t="s">
        <v>89</v>
      </c>
      <c r="C104" t="s">
        <v>305</v>
      </c>
      <c r="D104">
        <v>24</v>
      </c>
      <c r="G104">
        <v>0</v>
      </c>
      <c r="H104">
        <v>0</v>
      </c>
    </row>
    <row r="105" spans="1:8" hidden="1">
      <c r="A105">
        <v>104</v>
      </c>
      <c r="B105" t="s">
        <v>90</v>
      </c>
      <c r="C105" t="s">
        <v>315</v>
      </c>
      <c r="D105">
        <v>4</v>
      </c>
      <c r="G105">
        <v>0</v>
      </c>
      <c r="H105">
        <v>0</v>
      </c>
    </row>
    <row r="106" spans="1:8" hidden="1">
      <c r="A106">
        <v>105</v>
      </c>
      <c r="B106" t="s">
        <v>91</v>
      </c>
      <c r="C106" t="s">
        <v>899</v>
      </c>
      <c r="D106">
        <v>30</v>
      </c>
      <c r="G106">
        <v>0</v>
      </c>
      <c r="H106">
        <v>0</v>
      </c>
    </row>
    <row r="107" spans="1:8" hidden="1">
      <c r="A107">
        <v>106</v>
      </c>
      <c r="B107" t="s">
        <v>92</v>
      </c>
      <c r="C107" t="s">
        <v>305</v>
      </c>
      <c r="D107">
        <v>12</v>
      </c>
      <c r="G107">
        <v>0</v>
      </c>
      <c r="H107">
        <v>0</v>
      </c>
    </row>
    <row r="108" spans="1:8" hidden="1">
      <c r="A108">
        <v>107</v>
      </c>
      <c r="B108" t="s">
        <v>93</v>
      </c>
      <c r="C108" t="s">
        <v>316</v>
      </c>
      <c r="D108">
        <v>8</v>
      </c>
      <c r="G108">
        <v>0</v>
      </c>
      <c r="H108">
        <v>0</v>
      </c>
    </row>
    <row r="109" spans="1:8" hidden="1">
      <c r="A109">
        <v>108</v>
      </c>
      <c r="B109" t="s">
        <v>94</v>
      </c>
      <c r="C109" t="s">
        <v>305</v>
      </c>
      <c r="D109">
        <v>200</v>
      </c>
      <c r="G109">
        <v>0</v>
      </c>
      <c r="H109">
        <v>0</v>
      </c>
    </row>
    <row r="110" spans="1:8" hidden="1">
      <c r="A110">
        <v>109</v>
      </c>
      <c r="B110" t="s">
        <v>95</v>
      </c>
      <c r="C110" t="s">
        <v>305</v>
      </c>
      <c r="D110">
        <v>80</v>
      </c>
      <c r="G110">
        <v>0</v>
      </c>
      <c r="H110">
        <v>0</v>
      </c>
    </row>
    <row r="111" spans="1:8" hidden="1">
      <c r="A111">
        <v>110</v>
      </c>
      <c r="B111" t="s">
        <v>787</v>
      </c>
      <c r="C111" t="s">
        <v>305</v>
      </c>
      <c r="D111">
        <v>4</v>
      </c>
      <c r="G111">
        <v>0</v>
      </c>
      <c r="H111">
        <v>0</v>
      </c>
    </row>
    <row r="112" spans="1:8" hidden="1">
      <c r="A112">
        <v>111</v>
      </c>
      <c r="B112" t="s">
        <v>788</v>
      </c>
      <c r="C112" t="s">
        <v>305</v>
      </c>
      <c r="D112">
        <v>20</v>
      </c>
      <c r="G112">
        <v>0</v>
      </c>
      <c r="H112">
        <v>0</v>
      </c>
    </row>
    <row r="113" spans="1:8" hidden="1">
      <c r="A113">
        <v>112</v>
      </c>
      <c r="B113" t="s">
        <v>789</v>
      </c>
      <c r="C113" t="s">
        <v>305</v>
      </c>
      <c r="D113">
        <v>15</v>
      </c>
      <c r="G113">
        <v>0</v>
      </c>
      <c r="H113">
        <v>0</v>
      </c>
    </row>
    <row r="114" spans="1:8" hidden="1">
      <c r="A114">
        <v>113</v>
      </c>
      <c r="B114" t="s">
        <v>790</v>
      </c>
      <c r="C114" t="s">
        <v>305</v>
      </c>
      <c r="D114">
        <v>15</v>
      </c>
      <c r="G114">
        <v>0</v>
      </c>
      <c r="H114">
        <v>0</v>
      </c>
    </row>
    <row r="115" spans="1:8" hidden="1">
      <c r="A115">
        <v>114</v>
      </c>
      <c r="B115" t="s">
        <v>791</v>
      </c>
      <c r="C115" t="s">
        <v>305</v>
      </c>
      <c r="D115">
        <v>40</v>
      </c>
      <c r="G115">
        <v>0</v>
      </c>
      <c r="H115">
        <v>0</v>
      </c>
    </row>
    <row r="116" spans="1:8" hidden="1">
      <c r="A116">
        <v>115</v>
      </c>
      <c r="B116" t="s">
        <v>792</v>
      </c>
      <c r="C116" t="s">
        <v>305</v>
      </c>
      <c r="D116">
        <v>20</v>
      </c>
      <c r="G116">
        <v>0</v>
      </c>
      <c r="H116">
        <v>0</v>
      </c>
    </row>
    <row r="117" spans="1:8" hidden="1">
      <c r="A117">
        <v>116</v>
      </c>
      <c r="B117" t="s">
        <v>793</v>
      </c>
      <c r="C117" t="s">
        <v>305</v>
      </c>
      <c r="D117">
        <v>2</v>
      </c>
      <c r="G117">
        <v>0</v>
      </c>
      <c r="H117">
        <v>0</v>
      </c>
    </row>
    <row r="118" spans="1:8" hidden="1">
      <c r="A118">
        <v>117</v>
      </c>
      <c r="B118" t="s">
        <v>794</v>
      </c>
      <c r="C118" t="s">
        <v>305</v>
      </c>
      <c r="D118">
        <v>2</v>
      </c>
      <c r="G118">
        <v>0</v>
      </c>
      <c r="H118">
        <v>0</v>
      </c>
    </row>
    <row r="119" spans="1:8" hidden="1">
      <c r="A119">
        <v>118</v>
      </c>
      <c r="B119" t="s">
        <v>795</v>
      </c>
      <c r="C119" t="s">
        <v>305</v>
      </c>
      <c r="D119">
        <v>2</v>
      </c>
      <c r="G119">
        <v>0</v>
      </c>
      <c r="H119">
        <v>0</v>
      </c>
    </row>
    <row r="120" spans="1:8" hidden="1">
      <c r="A120">
        <v>119</v>
      </c>
      <c r="B120" t="s">
        <v>796</v>
      </c>
      <c r="C120" t="s">
        <v>305</v>
      </c>
      <c r="D120">
        <v>10</v>
      </c>
      <c r="G120">
        <v>0</v>
      </c>
      <c r="H120">
        <v>0</v>
      </c>
    </row>
    <row r="121" spans="1:8" hidden="1">
      <c r="A121">
        <v>120</v>
      </c>
      <c r="B121" t="s">
        <v>96</v>
      </c>
      <c r="C121" t="s">
        <v>305</v>
      </c>
      <c r="D121">
        <v>2000</v>
      </c>
      <c r="G121">
        <v>0</v>
      </c>
      <c r="H121">
        <v>0</v>
      </c>
    </row>
    <row r="122" spans="1:8" hidden="1">
      <c r="A122">
        <v>121</v>
      </c>
      <c r="B122" t="s">
        <v>797</v>
      </c>
      <c r="C122" t="s">
        <v>305</v>
      </c>
      <c r="D122">
        <v>20</v>
      </c>
      <c r="G122">
        <v>0</v>
      </c>
      <c r="H122">
        <v>0</v>
      </c>
    </row>
    <row r="123" spans="1:8" hidden="1">
      <c r="A123">
        <v>122</v>
      </c>
      <c r="B123" t="s">
        <v>798</v>
      </c>
      <c r="C123" t="s">
        <v>304</v>
      </c>
      <c r="D123">
        <v>4</v>
      </c>
      <c r="G123">
        <v>0</v>
      </c>
      <c r="H123">
        <v>0</v>
      </c>
    </row>
    <row r="124" spans="1:8" hidden="1">
      <c r="A124">
        <v>123</v>
      </c>
      <c r="B124" t="s">
        <v>97</v>
      </c>
      <c r="C124" t="s">
        <v>304</v>
      </c>
      <c r="D124">
        <v>40</v>
      </c>
      <c r="G124">
        <v>0</v>
      </c>
      <c r="H124">
        <v>0</v>
      </c>
    </row>
    <row r="125" spans="1:8" hidden="1">
      <c r="A125">
        <v>124</v>
      </c>
      <c r="B125" t="s">
        <v>98</v>
      </c>
      <c r="C125" t="s">
        <v>304</v>
      </c>
      <c r="D125">
        <v>4</v>
      </c>
      <c r="G125">
        <v>0</v>
      </c>
      <c r="H125">
        <v>0</v>
      </c>
    </row>
    <row r="126" spans="1:8" hidden="1">
      <c r="A126">
        <v>125</v>
      </c>
      <c r="B126" t="s">
        <v>99</v>
      </c>
      <c r="C126" t="s">
        <v>304</v>
      </c>
      <c r="D126">
        <v>12</v>
      </c>
      <c r="G126">
        <v>0</v>
      </c>
      <c r="H126">
        <v>0</v>
      </c>
    </row>
    <row r="127" spans="1:8" hidden="1">
      <c r="A127">
        <v>126</v>
      </c>
      <c r="B127" t="s">
        <v>799</v>
      </c>
      <c r="C127" t="s">
        <v>304</v>
      </c>
      <c r="D127">
        <v>4</v>
      </c>
      <c r="G127">
        <v>0</v>
      </c>
      <c r="H127">
        <v>0</v>
      </c>
    </row>
    <row r="128" spans="1:8" hidden="1">
      <c r="A128">
        <v>127</v>
      </c>
      <c r="B128" t="s">
        <v>100</v>
      </c>
      <c r="C128" t="s">
        <v>304</v>
      </c>
      <c r="D128">
        <v>48</v>
      </c>
      <c r="G128">
        <v>0</v>
      </c>
      <c r="H128">
        <v>0</v>
      </c>
    </row>
    <row r="129" spans="1:8" hidden="1">
      <c r="A129">
        <v>128</v>
      </c>
      <c r="B129" t="s">
        <v>101</v>
      </c>
      <c r="C129" t="s">
        <v>317</v>
      </c>
      <c r="D129">
        <v>12</v>
      </c>
      <c r="G129">
        <v>0</v>
      </c>
      <c r="H129">
        <v>0</v>
      </c>
    </row>
    <row r="130" spans="1:8" hidden="1">
      <c r="A130">
        <v>129</v>
      </c>
      <c r="B130" t="s">
        <v>102</v>
      </c>
      <c r="C130" t="s">
        <v>305</v>
      </c>
      <c r="D130">
        <v>600</v>
      </c>
      <c r="G130">
        <v>0</v>
      </c>
      <c r="H130">
        <v>0</v>
      </c>
    </row>
    <row r="131" spans="1:8" hidden="1">
      <c r="A131">
        <v>130</v>
      </c>
      <c r="B131" t="s">
        <v>800</v>
      </c>
      <c r="C131" t="s">
        <v>305</v>
      </c>
      <c r="D131">
        <v>200</v>
      </c>
      <c r="G131">
        <v>0</v>
      </c>
      <c r="H131">
        <v>0</v>
      </c>
    </row>
    <row r="132" spans="1:8" hidden="1">
      <c r="A132">
        <v>131</v>
      </c>
      <c r="B132" t="s">
        <v>103</v>
      </c>
      <c r="C132" t="s">
        <v>305</v>
      </c>
      <c r="D132">
        <v>6</v>
      </c>
      <c r="G132">
        <v>0</v>
      </c>
      <c r="H132">
        <v>0</v>
      </c>
    </row>
    <row r="133" spans="1:8" hidden="1">
      <c r="A133">
        <v>132</v>
      </c>
      <c r="B133" t="s">
        <v>104</v>
      </c>
      <c r="C133" t="s">
        <v>305</v>
      </c>
      <c r="D133">
        <v>8</v>
      </c>
      <c r="G133">
        <v>0</v>
      </c>
      <c r="H133">
        <v>0</v>
      </c>
    </row>
    <row r="134" spans="1:8" hidden="1">
      <c r="A134">
        <v>133</v>
      </c>
      <c r="B134" t="s">
        <v>105</v>
      </c>
      <c r="C134" t="s">
        <v>318</v>
      </c>
      <c r="D134">
        <v>8</v>
      </c>
      <c r="G134">
        <v>0</v>
      </c>
      <c r="H134">
        <v>0</v>
      </c>
    </row>
    <row r="135" spans="1:8" hidden="1">
      <c r="A135">
        <v>134</v>
      </c>
      <c r="B135" t="s">
        <v>106</v>
      </c>
      <c r="C135" t="s">
        <v>319</v>
      </c>
      <c r="D135">
        <v>10</v>
      </c>
      <c r="G135">
        <v>0</v>
      </c>
      <c r="H135">
        <v>0</v>
      </c>
    </row>
    <row r="136" spans="1:8" hidden="1">
      <c r="A136">
        <v>135</v>
      </c>
      <c r="B136" t="s">
        <v>107</v>
      </c>
      <c r="C136" t="s">
        <v>319</v>
      </c>
      <c r="D136">
        <v>16</v>
      </c>
      <c r="G136">
        <v>0</v>
      </c>
      <c r="H136">
        <v>0</v>
      </c>
    </row>
    <row r="137" spans="1:8" hidden="1">
      <c r="A137">
        <v>136</v>
      </c>
      <c r="B137" t="s">
        <v>108</v>
      </c>
      <c r="C137" t="s">
        <v>320</v>
      </c>
      <c r="D137">
        <v>100</v>
      </c>
      <c r="G137">
        <v>0</v>
      </c>
      <c r="H137">
        <v>0</v>
      </c>
    </row>
    <row r="138" spans="1:8" hidden="1">
      <c r="A138">
        <v>137</v>
      </c>
      <c r="B138" t="s">
        <v>109</v>
      </c>
      <c r="C138" t="s">
        <v>305</v>
      </c>
      <c r="D138">
        <v>8</v>
      </c>
      <c r="G138">
        <v>0</v>
      </c>
      <c r="H138">
        <v>0</v>
      </c>
    </row>
    <row r="139" spans="1:8" hidden="1">
      <c r="A139">
        <v>138</v>
      </c>
      <c r="B139" t="s">
        <v>110</v>
      </c>
      <c r="C139" t="s">
        <v>320</v>
      </c>
      <c r="D139">
        <v>80</v>
      </c>
      <c r="G139">
        <v>0</v>
      </c>
      <c r="H139">
        <v>0</v>
      </c>
    </row>
    <row r="140" spans="1:8" hidden="1">
      <c r="A140">
        <v>139</v>
      </c>
      <c r="B140" t="s">
        <v>801</v>
      </c>
      <c r="C140" t="s">
        <v>326</v>
      </c>
      <c r="D140">
        <v>10</v>
      </c>
      <c r="G140">
        <v>0</v>
      </c>
      <c r="H140">
        <v>0</v>
      </c>
    </row>
    <row r="141" spans="1:8" hidden="1">
      <c r="A141">
        <v>140</v>
      </c>
      <c r="B141" t="s">
        <v>111</v>
      </c>
      <c r="C141" t="s">
        <v>305</v>
      </c>
      <c r="D141">
        <v>1200</v>
      </c>
      <c r="G141">
        <v>0</v>
      </c>
      <c r="H141">
        <v>0</v>
      </c>
    </row>
    <row r="142" spans="1:8" hidden="1">
      <c r="A142">
        <v>141</v>
      </c>
      <c r="B142" t="s">
        <v>112</v>
      </c>
      <c r="C142" t="s">
        <v>305</v>
      </c>
      <c r="D142">
        <v>10</v>
      </c>
      <c r="G142">
        <v>0</v>
      </c>
      <c r="H142">
        <v>0</v>
      </c>
    </row>
    <row r="143" spans="1:8" hidden="1">
      <c r="A143">
        <v>142</v>
      </c>
      <c r="B143" t="s">
        <v>113</v>
      </c>
      <c r="C143" t="s">
        <v>305</v>
      </c>
      <c r="D143">
        <v>5600</v>
      </c>
      <c r="G143">
        <v>0</v>
      </c>
      <c r="H143">
        <v>0</v>
      </c>
    </row>
    <row r="144" spans="1:8" hidden="1">
      <c r="A144">
        <v>143</v>
      </c>
      <c r="B144" t="s">
        <v>114</v>
      </c>
      <c r="C144" t="s">
        <v>305</v>
      </c>
      <c r="D144">
        <v>8</v>
      </c>
      <c r="G144">
        <v>0</v>
      </c>
      <c r="H144">
        <v>0</v>
      </c>
    </row>
    <row r="145" spans="1:10" hidden="1">
      <c r="A145">
        <v>144</v>
      </c>
      <c r="B145" t="s">
        <v>115</v>
      </c>
      <c r="C145" t="s">
        <v>305</v>
      </c>
      <c r="D145">
        <v>200</v>
      </c>
      <c r="G145">
        <v>0</v>
      </c>
      <c r="H145">
        <v>0</v>
      </c>
    </row>
    <row r="146" spans="1:10">
      <c r="A146">
        <v>145</v>
      </c>
      <c r="B146" t="s">
        <v>116</v>
      </c>
      <c r="C146" t="s">
        <v>321</v>
      </c>
      <c r="D146">
        <v>60</v>
      </c>
      <c r="E146">
        <v>17000</v>
      </c>
      <c r="G146">
        <v>17000</v>
      </c>
      <c r="H146" s="27">
        <v>1020000</v>
      </c>
      <c r="I146" t="s">
        <v>1081</v>
      </c>
      <c r="J146" t="s">
        <v>1082</v>
      </c>
    </row>
    <row r="147" spans="1:10" hidden="1">
      <c r="A147">
        <v>146</v>
      </c>
      <c r="B147" t="s">
        <v>117</v>
      </c>
      <c r="C147" t="s">
        <v>316</v>
      </c>
      <c r="D147">
        <v>40</v>
      </c>
      <c r="G147">
        <v>0</v>
      </c>
      <c r="H147">
        <v>0</v>
      </c>
    </row>
    <row r="148" spans="1:10" hidden="1">
      <c r="A148">
        <v>147</v>
      </c>
      <c r="B148" t="s">
        <v>118</v>
      </c>
      <c r="C148" t="s">
        <v>322</v>
      </c>
      <c r="D148">
        <v>120</v>
      </c>
      <c r="G148">
        <v>0</v>
      </c>
      <c r="H148">
        <v>0</v>
      </c>
    </row>
    <row r="149" spans="1:10" hidden="1">
      <c r="A149">
        <v>148</v>
      </c>
      <c r="B149" t="s">
        <v>119</v>
      </c>
      <c r="C149" t="s">
        <v>323</v>
      </c>
      <c r="D149">
        <v>80</v>
      </c>
      <c r="G149">
        <v>0</v>
      </c>
      <c r="H149">
        <v>0</v>
      </c>
    </row>
    <row r="150" spans="1:10" hidden="1">
      <c r="A150">
        <v>149</v>
      </c>
      <c r="B150" t="s">
        <v>802</v>
      </c>
      <c r="C150" t="s">
        <v>305</v>
      </c>
      <c r="D150">
        <v>160</v>
      </c>
      <c r="G150">
        <v>0</v>
      </c>
      <c r="H150">
        <v>0</v>
      </c>
    </row>
    <row r="151" spans="1:10" hidden="1">
      <c r="A151">
        <v>150</v>
      </c>
      <c r="B151" t="s">
        <v>803</v>
      </c>
      <c r="D151">
        <v>100</v>
      </c>
      <c r="G151">
        <v>0</v>
      </c>
      <c r="H151">
        <v>0</v>
      </c>
    </row>
    <row r="152" spans="1:10" hidden="1">
      <c r="A152">
        <v>151</v>
      </c>
      <c r="B152" t="s">
        <v>804</v>
      </c>
      <c r="C152" t="s">
        <v>305</v>
      </c>
      <c r="D152">
        <v>200</v>
      </c>
      <c r="G152">
        <v>0</v>
      </c>
      <c r="H152">
        <v>0</v>
      </c>
    </row>
    <row r="153" spans="1:10" hidden="1">
      <c r="A153">
        <v>152</v>
      </c>
      <c r="B153" t="s">
        <v>805</v>
      </c>
      <c r="C153" t="s">
        <v>305</v>
      </c>
      <c r="D153">
        <v>400</v>
      </c>
      <c r="G153">
        <v>0</v>
      </c>
      <c r="H153">
        <v>0</v>
      </c>
    </row>
    <row r="154" spans="1:10" hidden="1">
      <c r="A154">
        <v>153</v>
      </c>
      <c r="B154" t="s">
        <v>806</v>
      </c>
      <c r="C154" t="s">
        <v>305</v>
      </c>
      <c r="D154">
        <v>200</v>
      </c>
      <c r="G154">
        <v>0</v>
      </c>
      <c r="H154">
        <v>0</v>
      </c>
    </row>
    <row r="155" spans="1:10" hidden="1">
      <c r="A155">
        <v>154</v>
      </c>
      <c r="B155" t="s">
        <v>120</v>
      </c>
      <c r="C155" t="s">
        <v>305</v>
      </c>
      <c r="D155">
        <v>200</v>
      </c>
      <c r="G155">
        <v>0</v>
      </c>
      <c r="H155">
        <v>0</v>
      </c>
    </row>
    <row r="156" spans="1:10" hidden="1">
      <c r="A156">
        <v>155</v>
      </c>
      <c r="B156" t="s">
        <v>121</v>
      </c>
      <c r="C156" t="s">
        <v>22</v>
      </c>
      <c r="D156">
        <v>4</v>
      </c>
      <c r="G156">
        <v>0</v>
      </c>
      <c r="H156">
        <v>0</v>
      </c>
    </row>
    <row r="157" spans="1:10" hidden="1">
      <c r="A157">
        <v>156</v>
      </c>
      <c r="B157" t="s">
        <v>122</v>
      </c>
      <c r="C157" t="s">
        <v>324</v>
      </c>
      <c r="D157">
        <v>200</v>
      </c>
      <c r="G157">
        <v>0</v>
      </c>
      <c r="H157">
        <v>0</v>
      </c>
    </row>
    <row r="158" spans="1:10" hidden="1">
      <c r="A158">
        <v>157</v>
      </c>
      <c r="B158" t="s">
        <v>123</v>
      </c>
      <c r="C158" t="s">
        <v>305</v>
      </c>
      <c r="D158">
        <v>48</v>
      </c>
      <c r="G158">
        <v>0</v>
      </c>
      <c r="H158">
        <v>0</v>
      </c>
    </row>
    <row r="159" spans="1:10" hidden="1">
      <c r="A159">
        <v>158</v>
      </c>
      <c r="B159" t="s">
        <v>124</v>
      </c>
      <c r="C159" t="s">
        <v>305</v>
      </c>
      <c r="D159">
        <v>48</v>
      </c>
      <c r="G159">
        <v>0</v>
      </c>
      <c r="H159">
        <v>0</v>
      </c>
    </row>
    <row r="160" spans="1:10" hidden="1">
      <c r="A160">
        <v>159</v>
      </c>
      <c r="B160" t="s">
        <v>125</v>
      </c>
      <c r="C160" t="s">
        <v>305</v>
      </c>
      <c r="D160">
        <v>40</v>
      </c>
      <c r="G160">
        <v>0</v>
      </c>
      <c r="H160">
        <v>0</v>
      </c>
    </row>
    <row r="161" spans="1:8" hidden="1">
      <c r="A161">
        <v>160</v>
      </c>
      <c r="B161" t="s">
        <v>126</v>
      </c>
      <c r="C161" t="s">
        <v>305</v>
      </c>
      <c r="D161">
        <v>250</v>
      </c>
      <c r="G161">
        <v>0</v>
      </c>
      <c r="H161">
        <v>0</v>
      </c>
    </row>
    <row r="162" spans="1:8" hidden="1">
      <c r="A162">
        <v>161</v>
      </c>
      <c r="B162" t="s">
        <v>127</v>
      </c>
      <c r="C162" t="s">
        <v>325</v>
      </c>
      <c r="D162">
        <v>4</v>
      </c>
      <c r="G162">
        <v>0</v>
      </c>
      <c r="H162">
        <v>0</v>
      </c>
    </row>
    <row r="163" spans="1:8" hidden="1">
      <c r="A163">
        <v>162</v>
      </c>
      <c r="B163" t="s">
        <v>128</v>
      </c>
      <c r="C163" t="s">
        <v>305</v>
      </c>
      <c r="D163">
        <v>30</v>
      </c>
      <c r="G163">
        <v>0</v>
      </c>
      <c r="H163">
        <v>0</v>
      </c>
    </row>
    <row r="164" spans="1:8" hidden="1">
      <c r="A164">
        <v>163</v>
      </c>
      <c r="B164" t="s">
        <v>129</v>
      </c>
      <c r="C164" t="s">
        <v>305</v>
      </c>
      <c r="D164">
        <v>200</v>
      </c>
      <c r="G164">
        <v>0</v>
      </c>
      <c r="H164">
        <v>0</v>
      </c>
    </row>
    <row r="165" spans="1:8" hidden="1">
      <c r="A165">
        <v>164</v>
      </c>
      <c r="B165" t="s">
        <v>130</v>
      </c>
      <c r="C165" t="s">
        <v>305</v>
      </c>
      <c r="D165">
        <v>6000</v>
      </c>
      <c r="G165">
        <v>0</v>
      </c>
      <c r="H165">
        <v>0</v>
      </c>
    </row>
    <row r="166" spans="1:8" hidden="1">
      <c r="A166">
        <v>165</v>
      </c>
      <c r="B166" t="s">
        <v>131</v>
      </c>
      <c r="C166" t="s">
        <v>326</v>
      </c>
      <c r="D166">
        <v>40</v>
      </c>
      <c r="G166">
        <v>0</v>
      </c>
      <c r="H166">
        <v>0</v>
      </c>
    </row>
    <row r="167" spans="1:8" hidden="1">
      <c r="A167">
        <v>166</v>
      </c>
      <c r="B167" t="s">
        <v>132</v>
      </c>
      <c r="C167" t="s">
        <v>327</v>
      </c>
      <c r="D167">
        <v>120</v>
      </c>
      <c r="G167">
        <v>0</v>
      </c>
      <c r="H167">
        <v>0</v>
      </c>
    </row>
    <row r="168" spans="1:8" hidden="1">
      <c r="A168">
        <v>167</v>
      </c>
      <c r="B168" t="s">
        <v>133</v>
      </c>
      <c r="C168" t="s">
        <v>328</v>
      </c>
      <c r="D168">
        <v>20</v>
      </c>
      <c r="G168">
        <v>0</v>
      </c>
      <c r="H168">
        <v>0</v>
      </c>
    </row>
    <row r="169" spans="1:8" hidden="1">
      <c r="A169">
        <v>168</v>
      </c>
      <c r="B169" t="s">
        <v>134</v>
      </c>
      <c r="C169" t="s">
        <v>329</v>
      </c>
      <c r="D169">
        <v>40</v>
      </c>
      <c r="G169">
        <v>0</v>
      </c>
      <c r="H169">
        <v>0</v>
      </c>
    </row>
    <row r="170" spans="1:8" hidden="1">
      <c r="A170">
        <v>169</v>
      </c>
      <c r="B170" t="s">
        <v>134</v>
      </c>
      <c r="C170" t="s">
        <v>330</v>
      </c>
      <c r="D170">
        <v>40</v>
      </c>
      <c r="G170">
        <v>0</v>
      </c>
      <c r="H170">
        <v>0</v>
      </c>
    </row>
    <row r="171" spans="1:8" hidden="1">
      <c r="A171">
        <v>170</v>
      </c>
      <c r="B171" t="s">
        <v>135</v>
      </c>
      <c r="C171" t="s">
        <v>900</v>
      </c>
      <c r="D171">
        <v>40</v>
      </c>
      <c r="G171">
        <v>0</v>
      </c>
      <c r="H171">
        <v>0</v>
      </c>
    </row>
    <row r="172" spans="1:8" hidden="1">
      <c r="A172">
        <v>171</v>
      </c>
      <c r="B172" t="s">
        <v>136</v>
      </c>
      <c r="C172" t="s">
        <v>897</v>
      </c>
      <c r="D172">
        <v>4</v>
      </c>
      <c r="G172">
        <v>0</v>
      </c>
      <c r="H172">
        <v>0</v>
      </c>
    </row>
    <row r="173" spans="1:8" hidden="1">
      <c r="A173">
        <v>172</v>
      </c>
      <c r="B173" t="s">
        <v>137</v>
      </c>
      <c r="C173" t="s">
        <v>332</v>
      </c>
      <c r="D173">
        <v>240</v>
      </c>
      <c r="G173">
        <v>0</v>
      </c>
      <c r="H173">
        <v>0</v>
      </c>
    </row>
    <row r="174" spans="1:8" hidden="1">
      <c r="A174">
        <v>173</v>
      </c>
      <c r="B174" t="s">
        <v>138</v>
      </c>
      <c r="C174" t="s">
        <v>333</v>
      </c>
      <c r="D174">
        <v>24</v>
      </c>
      <c r="G174">
        <v>0</v>
      </c>
      <c r="H174">
        <v>0</v>
      </c>
    </row>
    <row r="175" spans="1:8" hidden="1">
      <c r="A175">
        <v>174</v>
      </c>
      <c r="B175" t="s">
        <v>139</v>
      </c>
      <c r="C175" t="s">
        <v>333</v>
      </c>
      <c r="D175">
        <v>800</v>
      </c>
      <c r="G175">
        <v>0</v>
      </c>
      <c r="H175">
        <v>0</v>
      </c>
    </row>
    <row r="176" spans="1:8" hidden="1">
      <c r="A176">
        <v>175</v>
      </c>
      <c r="B176" t="s">
        <v>140</v>
      </c>
      <c r="C176" t="s">
        <v>333</v>
      </c>
      <c r="D176">
        <v>800</v>
      </c>
      <c r="G176">
        <v>0</v>
      </c>
      <c r="H176">
        <v>0</v>
      </c>
    </row>
    <row r="177" spans="1:8" hidden="1">
      <c r="A177">
        <v>176</v>
      </c>
      <c r="B177" t="s">
        <v>141</v>
      </c>
      <c r="C177" t="s">
        <v>333</v>
      </c>
      <c r="D177">
        <v>40</v>
      </c>
      <c r="G177">
        <v>0</v>
      </c>
      <c r="H177">
        <v>0</v>
      </c>
    </row>
    <row r="178" spans="1:8" hidden="1">
      <c r="A178">
        <v>177</v>
      </c>
      <c r="B178" t="s">
        <v>142</v>
      </c>
      <c r="C178" t="s">
        <v>333</v>
      </c>
      <c r="D178">
        <v>60</v>
      </c>
      <c r="G178">
        <v>0</v>
      </c>
      <c r="H178">
        <v>0</v>
      </c>
    </row>
    <row r="179" spans="1:8" hidden="1">
      <c r="A179">
        <v>178</v>
      </c>
      <c r="B179" t="s">
        <v>143</v>
      </c>
      <c r="C179" t="s">
        <v>333</v>
      </c>
      <c r="D179">
        <v>60</v>
      </c>
      <c r="G179">
        <v>0</v>
      </c>
      <c r="H179">
        <v>0</v>
      </c>
    </row>
    <row r="180" spans="1:8" hidden="1">
      <c r="A180">
        <v>179</v>
      </c>
      <c r="B180" t="s">
        <v>144</v>
      </c>
      <c r="C180" t="s">
        <v>333</v>
      </c>
      <c r="D180">
        <v>80</v>
      </c>
      <c r="G180">
        <v>0</v>
      </c>
      <c r="H180">
        <v>0</v>
      </c>
    </row>
    <row r="181" spans="1:8" hidden="1">
      <c r="A181">
        <v>180</v>
      </c>
      <c r="B181" t="s">
        <v>145</v>
      </c>
      <c r="C181" t="s">
        <v>333</v>
      </c>
      <c r="D181">
        <v>24</v>
      </c>
      <c r="G181">
        <v>0</v>
      </c>
      <c r="H181">
        <v>0</v>
      </c>
    </row>
    <row r="182" spans="1:8" hidden="1">
      <c r="A182">
        <v>181</v>
      </c>
      <c r="B182" t="s">
        <v>146</v>
      </c>
      <c r="C182" t="s">
        <v>333</v>
      </c>
      <c r="D182">
        <v>12</v>
      </c>
      <c r="G182">
        <v>0</v>
      </c>
      <c r="H182">
        <v>0</v>
      </c>
    </row>
    <row r="183" spans="1:8" hidden="1">
      <c r="A183">
        <v>182</v>
      </c>
      <c r="B183" t="s">
        <v>147</v>
      </c>
      <c r="C183" t="s">
        <v>333</v>
      </c>
      <c r="D183">
        <v>12</v>
      </c>
      <c r="G183">
        <v>0</v>
      </c>
      <c r="H183">
        <v>0</v>
      </c>
    </row>
    <row r="184" spans="1:8" hidden="1">
      <c r="A184">
        <v>183</v>
      </c>
      <c r="B184" t="s">
        <v>148</v>
      </c>
      <c r="C184" t="s">
        <v>333</v>
      </c>
      <c r="D184">
        <v>20</v>
      </c>
      <c r="G184">
        <v>0</v>
      </c>
      <c r="H184">
        <v>0</v>
      </c>
    </row>
    <row r="185" spans="1:8" hidden="1">
      <c r="A185">
        <v>184</v>
      </c>
      <c r="B185" t="s">
        <v>149</v>
      </c>
      <c r="C185" t="s">
        <v>305</v>
      </c>
      <c r="D185">
        <v>300</v>
      </c>
      <c r="G185">
        <v>0</v>
      </c>
      <c r="H185">
        <v>0</v>
      </c>
    </row>
    <row r="186" spans="1:8" hidden="1">
      <c r="A186">
        <v>185</v>
      </c>
      <c r="B186" t="s">
        <v>150</v>
      </c>
      <c r="C186" t="s">
        <v>305</v>
      </c>
      <c r="D186">
        <v>120</v>
      </c>
      <c r="G186">
        <v>0</v>
      </c>
      <c r="H186">
        <v>0</v>
      </c>
    </row>
    <row r="187" spans="1:8" hidden="1">
      <c r="A187">
        <v>186</v>
      </c>
      <c r="B187" t="s">
        <v>151</v>
      </c>
      <c r="C187" t="s">
        <v>305</v>
      </c>
      <c r="D187">
        <v>200</v>
      </c>
      <c r="G187">
        <v>0</v>
      </c>
      <c r="H187">
        <v>0</v>
      </c>
    </row>
    <row r="188" spans="1:8" hidden="1">
      <c r="A188">
        <v>187</v>
      </c>
      <c r="B188" t="s">
        <v>807</v>
      </c>
      <c r="C188" t="s">
        <v>305</v>
      </c>
      <c r="D188">
        <v>4</v>
      </c>
      <c r="G188">
        <v>0</v>
      </c>
      <c r="H188">
        <v>0</v>
      </c>
    </row>
    <row r="189" spans="1:8" hidden="1">
      <c r="A189">
        <v>188</v>
      </c>
      <c r="B189" t="s">
        <v>808</v>
      </c>
      <c r="C189" t="s">
        <v>305</v>
      </c>
      <c r="D189">
        <v>4</v>
      </c>
      <c r="G189">
        <v>0</v>
      </c>
      <c r="H189">
        <v>0</v>
      </c>
    </row>
    <row r="190" spans="1:8" hidden="1">
      <c r="A190">
        <v>189</v>
      </c>
      <c r="B190" t="s">
        <v>809</v>
      </c>
      <c r="C190" t="s">
        <v>305</v>
      </c>
      <c r="D190">
        <v>4</v>
      </c>
      <c r="G190">
        <v>0</v>
      </c>
      <c r="H190">
        <v>0</v>
      </c>
    </row>
    <row r="191" spans="1:8" hidden="1">
      <c r="A191">
        <v>190</v>
      </c>
      <c r="B191" t="s">
        <v>152</v>
      </c>
      <c r="C191" t="s">
        <v>305</v>
      </c>
      <c r="D191">
        <v>8</v>
      </c>
      <c r="G191">
        <v>0</v>
      </c>
      <c r="H191">
        <v>0</v>
      </c>
    </row>
    <row r="192" spans="1:8" hidden="1">
      <c r="A192">
        <v>191</v>
      </c>
      <c r="B192" t="s">
        <v>153</v>
      </c>
      <c r="C192" t="s">
        <v>305</v>
      </c>
      <c r="D192">
        <v>8</v>
      </c>
      <c r="G192">
        <v>0</v>
      </c>
      <c r="H192">
        <v>0</v>
      </c>
    </row>
    <row r="193" spans="1:10" hidden="1">
      <c r="A193">
        <v>192</v>
      </c>
      <c r="B193" t="s">
        <v>154</v>
      </c>
      <c r="C193" t="s">
        <v>305</v>
      </c>
      <c r="D193">
        <v>8</v>
      </c>
      <c r="G193">
        <v>0</v>
      </c>
      <c r="H193">
        <v>0</v>
      </c>
    </row>
    <row r="194" spans="1:10" hidden="1">
      <c r="A194">
        <v>193</v>
      </c>
      <c r="B194" t="s">
        <v>810</v>
      </c>
      <c r="C194" t="s">
        <v>315</v>
      </c>
      <c r="D194">
        <v>4</v>
      </c>
      <c r="G194">
        <v>0</v>
      </c>
      <c r="H194">
        <v>0</v>
      </c>
    </row>
    <row r="195" spans="1:10" hidden="1">
      <c r="A195">
        <v>194</v>
      </c>
      <c r="B195" t="s">
        <v>155</v>
      </c>
      <c r="C195" t="s">
        <v>305</v>
      </c>
      <c r="D195">
        <v>1600</v>
      </c>
      <c r="G195">
        <v>0</v>
      </c>
      <c r="H195">
        <v>0</v>
      </c>
    </row>
    <row r="196" spans="1:10" hidden="1">
      <c r="A196">
        <v>195</v>
      </c>
      <c r="B196" t="s">
        <v>156</v>
      </c>
      <c r="C196" t="s">
        <v>305</v>
      </c>
      <c r="D196">
        <v>200</v>
      </c>
      <c r="G196">
        <v>0</v>
      </c>
      <c r="H196">
        <v>0</v>
      </c>
    </row>
    <row r="197" spans="1:10" hidden="1">
      <c r="A197">
        <v>196</v>
      </c>
      <c r="B197" t="s">
        <v>157</v>
      </c>
      <c r="C197" t="s">
        <v>305</v>
      </c>
      <c r="D197">
        <v>160</v>
      </c>
      <c r="G197">
        <v>0</v>
      </c>
      <c r="H197">
        <v>0</v>
      </c>
    </row>
    <row r="198" spans="1:10" hidden="1">
      <c r="A198">
        <v>197</v>
      </c>
      <c r="B198" t="s">
        <v>811</v>
      </c>
      <c r="C198" t="s">
        <v>305</v>
      </c>
      <c r="D198">
        <v>4</v>
      </c>
      <c r="G198">
        <v>0</v>
      </c>
      <c r="H198">
        <v>0</v>
      </c>
    </row>
    <row r="199" spans="1:10" hidden="1">
      <c r="A199">
        <v>198</v>
      </c>
      <c r="B199" t="s">
        <v>158</v>
      </c>
      <c r="C199" t="s">
        <v>305</v>
      </c>
      <c r="D199">
        <v>8</v>
      </c>
      <c r="G199">
        <v>0</v>
      </c>
      <c r="H199">
        <v>0</v>
      </c>
    </row>
    <row r="200" spans="1:10">
      <c r="A200">
        <v>199</v>
      </c>
      <c r="B200" t="s">
        <v>812</v>
      </c>
      <c r="C200" t="s">
        <v>335</v>
      </c>
      <c r="D200">
        <v>1000</v>
      </c>
      <c r="E200">
        <v>3500</v>
      </c>
      <c r="G200">
        <v>3500</v>
      </c>
      <c r="H200" s="27">
        <v>3500000</v>
      </c>
      <c r="I200" t="s">
        <v>1083</v>
      </c>
      <c r="J200" t="s">
        <v>1084</v>
      </c>
    </row>
    <row r="201" spans="1:10">
      <c r="A201">
        <v>200</v>
      </c>
      <c r="B201" t="s">
        <v>813</v>
      </c>
      <c r="C201" t="s">
        <v>335</v>
      </c>
      <c r="D201">
        <v>1000</v>
      </c>
      <c r="E201">
        <v>2500</v>
      </c>
      <c r="G201">
        <v>2500</v>
      </c>
      <c r="H201" s="27">
        <v>2500000</v>
      </c>
      <c r="I201" t="s">
        <v>1085</v>
      </c>
      <c r="J201" t="s">
        <v>1086</v>
      </c>
    </row>
    <row r="202" spans="1:10">
      <c r="A202">
        <v>201</v>
      </c>
      <c r="B202" t="s">
        <v>814</v>
      </c>
      <c r="C202" t="s">
        <v>334</v>
      </c>
      <c r="D202">
        <v>40</v>
      </c>
      <c r="E202">
        <v>27000</v>
      </c>
      <c r="G202">
        <v>27000</v>
      </c>
      <c r="H202" s="27">
        <v>1080000</v>
      </c>
      <c r="I202" t="s">
        <v>1085</v>
      </c>
      <c r="J202" t="s">
        <v>1086</v>
      </c>
    </row>
    <row r="203" spans="1:10">
      <c r="A203">
        <v>202</v>
      </c>
      <c r="B203" t="s">
        <v>159</v>
      </c>
      <c r="C203" t="s">
        <v>334</v>
      </c>
      <c r="D203">
        <v>80</v>
      </c>
      <c r="E203">
        <v>29000</v>
      </c>
      <c r="G203">
        <v>29000</v>
      </c>
      <c r="H203" s="27">
        <v>2320000</v>
      </c>
      <c r="I203" t="s">
        <v>1085</v>
      </c>
      <c r="J203" t="s">
        <v>1086</v>
      </c>
    </row>
    <row r="204" spans="1:10" hidden="1">
      <c r="A204">
        <v>203</v>
      </c>
      <c r="B204" t="s">
        <v>161</v>
      </c>
      <c r="C204" t="s">
        <v>305</v>
      </c>
      <c r="D204">
        <v>800</v>
      </c>
      <c r="G204">
        <v>0</v>
      </c>
      <c r="H204">
        <v>0</v>
      </c>
    </row>
    <row r="205" spans="1:10" hidden="1">
      <c r="A205">
        <v>204</v>
      </c>
      <c r="B205" t="s">
        <v>815</v>
      </c>
      <c r="C205" t="s">
        <v>305</v>
      </c>
      <c r="D205">
        <v>2000</v>
      </c>
      <c r="G205">
        <v>0</v>
      </c>
      <c r="H205">
        <v>0</v>
      </c>
    </row>
    <row r="206" spans="1:10" hidden="1">
      <c r="A206">
        <v>205</v>
      </c>
      <c r="B206" t="s">
        <v>162</v>
      </c>
      <c r="C206" t="s">
        <v>305</v>
      </c>
      <c r="D206">
        <v>4000</v>
      </c>
      <c r="G206">
        <v>0</v>
      </c>
      <c r="H206">
        <v>0</v>
      </c>
    </row>
    <row r="207" spans="1:10" hidden="1">
      <c r="A207">
        <v>206</v>
      </c>
      <c r="B207" t="s">
        <v>163</v>
      </c>
      <c r="C207" t="s">
        <v>305</v>
      </c>
      <c r="D207">
        <v>40000</v>
      </c>
      <c r="G207">
        <v>0</v>
      </c>
      <c r="H207">
        <v>0</v>
      </c>
    </row>
    <row r="208" spans="1:10" hidden="1">
      <c r="A208">
        <v>207</v>
      </c>
      <c r="B208" t="s">
        <v>164</v>
      </c>
      <c r="C208" t="s">
        <v>305</v>
      </c>
      <c r="D208">
        <v>20000</v>
      </c>
      <c r="G208">
        <v>0</v>
      </c>
      <c r="H208">
        <v>0</v>
      </c>
    </row>
    <row r="209" spans="1:10" hidden="1">
      <c r="A209">
        <v>208</v>
      </c>
      <c r="B209" t="s">
        <v>165</v>
      </c>
      <c r="C209" t="s">
        <v>305</v>
      </c>
      <c r="D209">
        <v>20000</v>
      </c>
      <c r="G209">
        <v>0</v>
      </c>
      <c r="H209">
        <v>0</v>
      </c>
    </row>
    <row r="210" spans="1:10" hidden="1">
      <c r="A210">
        <v>209</v>
      </c>
      <c r="B210" t="s">
        <v>166</v>
      </c>
      <c r="C210" t="s">
        <v>305</v>
      </c>
      <c r="D210">
        <v>32000</v>
      </c>
      <c r="G210">
        <v>0</v>
      </c>
      <c r="H210">
        <v>0</v>
      </c>
    </row>
    <row r="211" spans="1:10" hidden="1">
      <c r="A211">
        <v>210</v>
      </c>
      <c r="B211" t="s">
        <v>167</v>
      </c>
      <c r="C211" t="s">
        <v>305</v>
      </c>
      <c r="D211">
        <v>200</v>
      </c>
      <c r="G211">
        <v>0</v>
      </c>
      <c r="H211">
        <v>0</v>
      </c>
    </row>
    <row r="212" spans="1:10" hidden="1">
      <c r="A212">
        <v>211</v>
      </c>
      <c r="B212" t="s">
        <v>168</v>
      </c>
      <c r="C212" t="s">
        <v>336</v>
      </c>
      <c r="D212">
        <v>4</v>
      </c>
      <c r="G212">
        <v>0</v>
      </c>
      <c r="H212">
        <v>0</v>
      </c>
    </row>
    <row r="213" spans="1:10" hidden="1">
      <c r="A213">
        <v>212</v>
      </c>
      <c r="B213" t="s">
        <v>171</v>
      </c>
      <c r="C213" t="s">
        <v>305</v>
      </c>
      <c r="D213">
        <v>10</v>
      </c>
      <c r="G213">
        <v>0</v>
      </c>
      <c r="H213">
        <v>0</v>
      </c>
    </row>
    <row r="214" spans="1:10" hidden="1">
      <c r="A214">
        <v>213</v>
      </c>
      <c r="B214" t="s">
        <v>170</v>
      </c>
      <c r="C214" t="s">
        <v>305</v>
      </c>
      <c r="D214">
        <v>10</v>
      </c>
      <c r="G214">
        <v>0</v>
      </c>
      <c r="H214">
        <v>0</v>
      </c>
    </row>
    <row r="215" spans="1:10" hidden="1">
      <c r="A215">
        <v>214</v>
      </c>
      <c r="B215" t="s">
        <v>169</v>
      </c>
      <c r="C215" t="s">
        <v>305</v>
      </c>
      <c r="D215">
        <v>10</v>
      </c>
      <c r="G215">
        <v>0</v>
      </c>
      <c r="H215">
        <v>0</v>
      </c>
    </row>
    <row r="216" spans="1:10" hidden="1">
      <c r="A216">
        <v>215</v>
      </c>
      <c r="B216" t="s">
        <v>172</v>
      </c>
      <c r="C216" t="s">
        <v>337</v>
      </c>
      <c r="D216">
        <v>120</v>
      </c>
      <c r="G216">
        <v>0</v>
      </c>
      <c r="H216">
        <v>0</v>
      </c>
    </row>
    <row r="217" spans="1:10" hidden="1">
      <c r="A217">
        <v>216</v>
      </c>
      <c r="B217" t="s">
        <v>174</v>
      </c>
      <c r="C217" t="s">
        <v>338</v>
      </c>
      <c r="D217">
        <v>12</v>
      </c>
      <c r="G217">
        <v>0</v>
      </c>
      <c r="H217">
        <v>0</v>
      </c>
    </row>
    <row r="218" spans="1:10" hidden="1">
      <c r="A218">
        <v>217</v>
      </c>
      <c r="B218" t="s">
        <v>173</v>
      </c>
      <c r="C218" t="s">
        <v>337</v>
      </c>
      <c r="D218">
        <v>20</v>
      </c>
      <c r="G218">
        <v>0</v>
      </c>
      <c r="H218">
        <v>0</v>
      </c>
    </row>
    <row r="219" spans="1:10" hidden="1">
      <c r="A219">
        <v>218</v>
      </c>
      <c r="B219" t="s">
        <v>215</v>
      </c>
      <c r="C219" t="s">
        <v>305</v>
      </c>
      <c r="D219">
        <v>20</v>
      </c>
      <c r="G219">
        <v>0</v>
      </c>
      <c r="H219">
        <v>0</v>
      </c>
    </row>
    <row r="220" spans="1:10" hidden="1">
      <c r="A220">
        <v>219</v>
      </c>
      <c r="B220" t="s">
        <v>816</v>
      </c>
      <c r="C220" t="s">
        <v>337</v>
      </c>
      <c r="D220">
        <v>2</v>
      </c>
      <c r="G220">
        <v>0</v>
      </c>
      <c r="H220">
        <v>0</v>
      </c>
    </row>
    <row r="221" spans="1:10" hidden="1">
      <c r="A221">
        <v>220</v>
      </c>
      <c r="B221" t="s">
        <v>175</v>
      </c>
      <c r="C221" t="s">
        <v>304</v>
      </c>
      <c r="D221">
        <v>16</v>
      </c>
      <c r="G221">
        <v>0</v>
      </c>
      <c r="H221">
        <v>0</v>
      </c>
    </row>
    <row r="222" spans="1:10" hidden="1">
      <c r="A222">
        <v>221</v>
      </c>
      <c r="B222" t="s">
        <v>176</v>
      </c>
      <c r="C222" t="s">
        <v>304</v>
      </c>
      <c r="D222">
        <v>8</v>
      </c>
      <c r="G222">
        <v>0</v>
      </c>
      <c r="H222">
        <v>0</v>
      </c>
    </row>
    <row r="223" spans="1:10" hidden="1">
      <c r="A223">
        <v>222</v>
      </c>
      <c r="B223" t="s">
        <v>177</v>
      </c>
      <c r="C223" t="s">
        <v>305</v>
      </c>
      <c r="D223">
        <v>700</v>
      </c>
      <c r="G223">
        <v>0</v>
      </c>
      <c r="H223">
        <v>0</v>
      </c>
    </row>
    <row r="224" spans="1:10">
      <c r="A224">
        <v>223</v>
      </c>
      <c r="B224" t="s">
        <v>817</v>
      </c>
      <c r="C224" t="s">
        <v>305</v>
      </c>
      <c r="D224">
        <v>4</v>
      </c>
      <c r="E224">
        <v>830000</v>
      </c>
      <c r="G224">
        <v>830000</v>
      </c>
      <c r="H224" s="27">
        <v>3320000</v>
      </c>
      <c r="I224" t="s">
        <v>1087</v>
      </c>
      <c r="J224" t="s">
        <v>1088</v>
      </c>
    </row>
    <row r="225" spans="1:8" hidden="1">
      <c r="A225">
        <v>224</v>
      </c>
      <c r="B225" t="s">
        <v>178</v>
      </c>
      <c r="C225" t="s">
        <v>305</v>
      </c>
      <c r="D225">
        <v>120</v>
      </c>
      <c r="G225">
        <v>0</v>
      </c>
      <c r="H225">
        <v>0</v>
      </c>
    </row>
    <row r="226" spans="1:8" hidden="1">
      <c r="A226">
        <v>225</v>
      </c>
      <c r="B226" t="s">
        <v>179</v>
      </c>
      <c r="C226" t="s">
        <v>305</v>
      </c>
      <c r="D226">
        <v>4</v>
      </c>
      <c r="G226">
        <v>0</v>
      </c>
      <c r="H226">
        <v>0</v>
      </c>
    </row>
    <row r="227" spans="1:8" hidden="1">
      <c r="A227">
        <v>226</v>
      </c>
      <c r="B227" t="s">
        <v>180</v>
      </c>
      <c r="C227" t="s">
        <v>339</v>
      </c>
      <c r="D227">
        <v>4</v>
      </c>
      <c r="G227">
        <v>0</v>
      </c>
      <c r="H227">
        <v>0</v>
      </c>
    </row>
    <row r="228" spans="1:8" hidden="1">
      <c r="A228">
        <v>227</v>
      </c>
      <c r="B228" t="s">
        <v>181</v>
      </c>
      <c r="C228" t="s">
        <v>305</v>
      </c>
      <c r="D228">
        <v>200</v>
      </c>
      <c r="G228">
        <v>0</v>
      </c>
      <c r="H228">
        <v>0</v>
      </c>
    </row>
    <row r="229" spans="1:8" hidden="1">
      <c r="A229">
        <v>228</v>
      </c>
      <c r="B229" t="s">
        <v>185</v>
      </c>
      <c r="C229" t="s">
        <v>305</v>
      </c>
      <c r="D229">
        <v>12</v>
      </c>
      <c r="G229">
        <v>0</v>
      </c>
      <c r="H229">
        <v>0</v>
      </c>
    </row>
    <row r="230" spans="1:8" hidden="1">
      <c r="A230">
        <v>229</v>
      </c>
      <c r="B230" t="s">
        <v>182</v>
      </c>
      <c r="C230" t="s">
        <v>305</v>
      </c>
      <c r="D230">
        <v>40</v>
      </c>
      <c r="G230">
        <v>0</v>
      </c>
      <c r="H230">
        <v>0</v>
      </c>
    </row>
    <row r="231" spans="1:8" hidden="1">
      <c r="A231">
        <v>230</v>
      </c>
      <c r="B231" t="s">
        <v>183</v>
      </c>
      <c r="C231" t="s">
        <v>305</v>
      </c>
      <c r="D231">
        <v>4</v>
      </c>
      <c r="G231">
        <v>0</v>
      </c>
      <c r="H231">
        <v>0</v>
      </c>
    </row>
    <row r="232" spans="1:8" hidden="1">
      <c r="A232">
        <v>231</v>
      </c>
      <c r="B232" t="s">
        <v>184</v>
      </c>
      <c r="C232" t="s">
        <v>305</v>
      </c>
      <c r="D232">
        <v>4</v>
      </c>
      <c r="G232">
        <v>0</v>
      </c>
      <c r="H232">
        <v>0</v>
      </c>
    </row>
    <row r="233" spans="1:8" hidden="1">
      <c r="A233">
        <v>232</v>
      </c>
      <c r="B233" t="s">
        <v>187</v>
      </c>
      <c r="C233" t="s">
        <v>305</v>
      </c>
      <c r="D233">
        <v>12</v>
      </c>
      <c r="G233">
        <v>0</v>
      </c>
      <c r="H233">
        <v>0</v>
      </c>
    </row>
    <row r="234" spans="1:8" hidden="1">
      <c r="A234">
        <v>233</v>
      </c>
      <c r="B234" t="s">
        <v>189</v>
      </c>
      <c r="C234" t="s">
        <v>305</v>
      </c>
      <c r="D234">
        <v>12</v>
      </c>
      <c r="G234">
        <v>0</v>
      </c>
      <c r="H234">
        <v>0</v>
      </c>
    </row>
    <row r="235" spans="1:8" hidden="1">
      <c r="A235">
        <v>234</v>
      </c>
      <c r="B235" t="s">
        <v>190</v>
      </c>
      <c r="C235" t="s">
        <v>305</v>
      </c>
      <c r="D235">
        <v>12</v>
      </c>
      <c r="G235">
        <v>0</v>
      </c>
      <c r="H235">
        <v>0</v>
      </c>
    </row>
    <row r="236" spans="1:8" hidden="1">
      <c r="A236">
        <v>235</v>
      </c>
      <c r="B236" t="s">
        <v>191</v>
      </c>
      <c r="C236" t="s">
        <v>305</v>
      </c>
      <c r="D236">
        <v>12</v>
      </c>
      <c r="G236">
        <v>0</v>
      </c>
      <c r="H236">
        <v>0</v>
      </c>
    </row>
    <row r="237" spans="1:8" hidden="1">
      <c r="A237">
        <v>236</v>
      </c>
      <c r="B237" t="s">
        <v>192</v>
      </c>
      <c r="C237" t="s">
        <v>305</v>
      </c>
      <c r="D237">
        <v>12</v>
      </c>
      <c r="G237">
        <v>0</v>
      </c>
      <c r="H237">
        <v>0</v>
      </c>
    </row>
    <row r="238" spans="1:8" hidden="1">
      <c r="A238">
        <v>237</v>
      </c>
      <c r="B238" t="s">
        <v>193</v>
      </c>
      <c r="C238" t="s">
        <v>305</v>
      </c>
      <c r="D238">
        <v>12</v>
      </c>
      <c r="G238">
        <v>0</v>
      </c>
      <c r="H238">
        <v>0</v>
      </c>
    </row>
    <row r="239" spans="1:8" hidden="1">
      <c r="A239">
        <v>238</v>
      </c>
      <c r="B239" t="s">
        <v>186</v>
      </c>
      <c r="C239" t="s">
        <v>305</v>
      </c>
      <c r="D239">
        <v>12</v>
      </c>
      <c r="G239">
        <v>0</v>
      </c>
      <c r="H239">
        <v>0</v>
      </c>
    </row>
    <row r="240" spans="1:8" hidden="1">
      <c r="A240">
        <v>239</v>
      </c>
      <c r="B240" t="s">
        <v>188</v>
      </c>
      <c r="C240" t="s">
        <v>305</v>
      </c>
      <c r="D240">
        <v>12</v>
      </c>
      <c r="G240">
        <v>0</v>
      </c>
      <c r="H240">
        <v>0</v>
      </c>
    </row>
    <row r="241" spans="1:8" hidden="1">
      <c r="A241">
        <v>240</v>
      </c>
      <c r="B241" t="s">
        <v>194</v>
      </c>
      <c r="C241" t="s">
        <v>305</v>
      </c>
      <c r="D241">
        <v>80</v>
      </c>
      <c r="G241">
        <v>0</v>
      </c>
      <c r="H241">
        <v>0</v>
      </c>
    </row>
    <row r="242" spans="1:8" hidden="1">
      <c r="A242">
        <v>241</v>
      </c>
      <c r="B242" t="s">
        <v>818</v>
      </c>
      <c r="C242" t="s">
        <v>305</v>
      </c>
      <c r="D242">
        <v>40</v>
      </c>
      <c r="G242">
        <v>0</v>
      </c>
      <c r="H242">
        <v>0</v>
      </c>
    </row>
    <row r="243" spans="1:8" hidden="1">
      <c r="A243">
        <v>242</v>
      </c>
      <c r="B243" t="s">
        <v>195</v>
      </c>
      <c r="C243" t="s">
        <v>305</v>
      </c>
      <c r="D243">
        <v>200</v>
      </c>
      <c r="G243">
        <v>0</v>
      </c>
      <c r="H243">
        <v>0</v>
      </c>
    </row>
    <row r="244" spans="1:8" hidden="1">
      <c r="A244">
        <v>243</v>
      </c>
      <c r="B244" t="s">
        <v>196</v>
      </c>
      <c r="C244" t="s">
        <v>305</v>
      </c>
      <c r="D244">
        <v>80</v>
      </c>
      <c r="G244">
        <v>0</v>
      </c>
      <c r="H244">
        <v>0</v>
      </c>
    </row>
    <row r="245" spans="1:8" hidden="1">
      <c r="A245">
        <v>244</v>
      </c>
      <c r="B245" t="s">
        <v>197</v>
      </c>
      <c r="C245" t="s">
        <v>305</v>
      </c>
      <c r="D245">
        <v>60</v>
      </c>
      <c r="G245">
        <v>0</v>
      </c>
      <c r="H245">
        <v>0</v>
      </c>
    </row>
    <row r="246" spans="1:8" hidden="1">
      <c r="A246">
        <v>245</v>
      </c>
      <c r="B246" t="s">
        <v>201</v>
      </c>
      <c r="C246" t="s">
        <v>305</v>
      </c>
      <c r="D246">
        <v>60</v>
      </c>
      <c r="G246">
        <v>0</v>
      </c>
      <c r="H246">
        <v>0</v>
      </c>
    </row>
    <row r="247" spans="1:8" hidden="1">
      <c r="A247">
        <v>246</v>
      </c>
      <c r="B247" t="s">
        <v>198</v>
      </c>
      <c r="C247" t="s">
        <v>305</v>
      </c>
      <c r="D247">
        <v>20</v>
      </c>
      <c r="G247">
        <v>0</v>
      </c>
      <c r="H247">
        <v>0</v>
      </c>
    </row>
    <row r="248" spans="1:8" hidden="1">
      <c r="A248">
        <v>247</v>
      </c>
      <c r="B248" t="s">
        <v>199</v>
      </c>
      <c r="C248" t="s">
        <v>305</v>
      </c>
      <c r="D248">
        <v>20</v>
      </c>
      <c r="G248">
        <v>0</v>
      </c>
      <c r="H248">
        <v>0</v>
      </c>
    </row>
    <row r="249" spans="1:8" hidden="1">
      <c r="A249">
        <v>248</v>
      </c>
      <c r="B249" t="s">
        <v>202</v>
      </c>
      <c r="C249" t="s">
        <v>305</v>
      </c>
      <c r="D249">
        <v>40</v>
      </c>
      <c r="G249">
        <v>0</v>
      </c>
      <c r="H249">
        <v>0</v>
      </c>
    </row>
    <row r="250" spans="1:8" hidden="1">
      <c r="A250">
        <v>249</v>
      </c>
      <c r="B250" t="s">
        <v>203</v>
      </c>
      <c r="C250" t="s">
        <v>305</v>
      </c>
      <c r="D250">
        <v>40</v>
      </c>
      <c r="G250">
        <v>0</v>
      </c>
      <c r="H250">
        <v>0</v>
      </c>
    </row>
    <row r="251" spans="1:8" hidden="1">
      <c r="A251">
        <v>250</v>
      </c>
      <c r="B251" t="s">
        <v>200</v>
      </c>
      <c r="C251" t="s">
        <v>305</v>
      </c>
      <c r="D251">
        <v>32</v>
      </c>
      <c r="G251">
        <v>0</v>
      </c>
      <c r="H251">
        <v>0</v>
      </c>
    </row>
    <row r="252" spans="1:8" hidden="1">
      <c r="A252">
        <v>251</v>
      </c>
      <c r="B252" t="s">
        <v>204</v>
      </c>
      <c r="C252" t="s">
        <v>305</v>
      </c>
      <c r="D252">
        <v>600</v>
      </c>
      <c r="G252">
        <v>0</v>
      </c>
      <c r="H252">
        <v>0</v>
      </c>
    </row>
    <row r="253" spans="1:8" hidden="1">
      <c r="A253">
        <v>252</v>
      </c>
      <c r="B253" t="s">
        <v>205</v>
      </c>
      <c r="C253" t="s">
        <v>305</v>
      </c>
      <c r="D253">
        <v>400</v>
      </c>
      <c r="G253">
        <v>0</v>
      </c>
      <c r="H253">
        <v>0</v>
      </c>
    </row>
    <row r="254" spans="1:8" hidden="1">
      <c r="A254">
        <v>253</v>
      </c>
      <c r="B254" t="s">
        <v>206</v>
      </c>
      <c r="C254" t="s">
        <v>305</v>
      </c>
      <c r="D254">
        <v>48</v>
      </c>
      <c r="G254">
        <v>0</v>
      </c>
      <c r="H254">
        <v>0</v>
      </c>
    </row>
    <row r="255" spans="1:8" hidden="1">
      <c r="A255">
        <v>254</v>
      </c>
      <c r="B255" t="s">
        <v>207</v>
      </c>
      <c r="C255" t="s">
        <v>305</v>
      </c>
      <c r="D255">
        <v>320</v>
      </c>
      <c r="G255">
        <v>0</v>
      </c>
      <c r="H255">
        <v>0</v>
      </c>
    </row>
    <row r="256" spans="1:8" hidden="1">
      <c r="A256">
        <v>255</v>
      </c>
      <c r="B256" t="s">
        <v>208</v>
      </c>
      <c r="C256" t="s">
        <v>340</v>
      </c>
      <c r="D256">
        <v>4</v>
      </c>
      <c r="G256">
        <v>0</v>
      </c>
      <c r="H256">
        <v>0</v>
      </c>
    </row>
    <row r="257" spans="1:10" hidden="1">
      <c r="A257">
        <v>256</v>
      </c>
      <c r="B257" t="s">
        <v>209</v>
      </c>
      <c r="C257" t="s">
        <v>340</v>
      </c>
      <c r="D257">
        <v>4</v>
      </c>
      <c r="G257">
        <v>0</v>
      </c>
      <c r="H257">
        <v>0</v>
      </c>
    </row>
    <row r="258" spans="1:10" hidden="1">
      <c r="A258">
        <v>257</v>
      </c>
      <c r="B258" t="s">
        <v>819</v>
      </c>
      <c r="C258" t="s">
        <v>330</v>
      </c>
      <c r="D258">
        <v>4</v>
      </c>
      <c r="G258">
        <v>0</v>
      </c>
      <c r="H258">
        <v>0</v>
      </c>
    </row>
    <row r="259" spans="1:10" hidden="1">
      <c r="A259">
        <v>258</v>
      </c>
      <c r="B259" t="s">
        <v>211</v>
      </c>
      <c r="C259" t="s">
        <v>341</v>
      </c>
      <c r="D259">
        <v>4</v>
      </c>
      <c r="G259">
        <v>0</v>
      </c>
      <c r="H259">
        <v>0</v>
      </c>
    </row>
    <row r="260" spans="1:10" hidden="1">
      <c r="A260">
        <v>259</v>
      </c>
      <c r="B260" t="s">
        <v>226</v>
      </c>
      <c r="C260" t="s">
        <v>305</v>
      </c>
      <c r="D260">
        <v>36</v>
      </c>
      <c r="G260">
        <v>0</v>
      </c>
      <c r="H260">
        <v>0</v>
      </c>
    </row>
    <row r="261" spans="1:10">
      <c r="A261">
        <v>260</v>
      </c>
      <c r="B261" t="s">
        <v>820</v>
      </c>
      <c r="C261" t="s">
        <v>305</v>
      </c>
      <c r="D261">
        <v>200</v>
      </c>
      <c r="E261">
        <v>2600</v>
      </c>
      <c r="G261">
        <v>2600</v>
      </c>
      <c r="H261" s="27">
        <v>520000</v>
      </c>
      <c r="I261" t="s">
        <v>1089</v>
      </c>
      <c r="J261" t="s">
        <v>1090</v>
      </c>
    </row>
    <row r="262" spans="1:10" hidden="1">
      <c r="A262">
        <v>261</v>
      </c>
      <c r="B262" t="s">
        <v>821</v>
      </c>
      <c r="D262">
        <v>200</v>
      </c>
      <c r="G262">
        <v>0</v>
      </c>
      <c r="H262">
        <v>0</v>
      </c>
    </row>
    <row r="263" spans="1:10">
      <c r="A263">
        <v>262</v>
      </c>
      <c r="B263" t="s">
        <v>822</v>
      </c>
      <c r="C263" t="s">
        <v>305</v>
      </c>
      <c r="D263">
        <v>20</v>
      </c>
      <c r="E263">
        <v>5000</v>
      </c>
      <c r="F263">
        <v>800</v>
      </c>
      <c r="G263">
        <v>5800</v>
      </c>
      <c r="H263" s="27">
        <v>116000</v>
      </c>
      <c r="I263" t="s">
        <v>1079</v>
      </c>
      <c r="J263" t="s">
        <v>1080</v>
      </c>
    </row>
    <row r="264" spans="1:10" hidden="1">
      <c r="A264">
        <v>263</v>
      </c>
      <c r="B264" t="s">
        <v>212</v>
      </c>
      <c r="C264" t="s">
        <v>305</v>
      </c>
      <c r="D264">
        <v>120</v>
      </c>
      <c r="G264">
        <v>0</v>
      </c>
      <c r="H264">
        <v>0</v>
      </c>
    </row>
    <row r="265" spans="1:10" hidden="1">
      <c r="A265">
        <v>264</v>
      </c>
      <c r="B265" t="s">
        <v>213</v>
      </c>
      <c r="C265" t="s">
        <v>305</v>
      </c>
      <c r="D265">
        <v>40</v>
      </c>
      <c r="G265">
        <v>0</v>
      </c>
      <c r="H265">
        <v>0</v>
      </c>
    </row>
    <row r="266" spans="1:10" hidden="1">
      <c r="A266">
        <v>265</v>
      </c>
      <c r="B266" t="s">
        <v>214</v>
      </c>
      <c r="C266" t="s">
        <v>305</v>
      </c>
      <c r="D266">
        <v>40</v>
      </c>
      <c r="G266">
        <v>0</v>
      </c>
      <c r="H266">
        <v>0</v>
      </c>
    </row>
    <row r="267" spans="1:10" hidden="1">
      <c r="A267">
        <v>266</v>
      </c>
      <c r="B267" t="s">
        <v>216</v>
      </c>
      <c r="C267" t="s">
        <v>342</v>
      </c>
      <c r="D267">
        <v>200</v>
      </c>
      <c r="G267">
        <v>0</v>
      </c>
      <c r="H267">
        <v>0</v>
      </c>
    </row>
    <row r="268" spans="1:10" hidden="1">
      <c r="A268">
        <v>267</v>
      </c>
      <c r="B268" t="s">
        <v>823</v>
      </c>
      <c r="C268" t="s">
        <v>343</v>
      </c>
      <c r="D268">
        <v>4</v>
      </c>
      <c r="G268">
        <v>0</v>
      </c>
      <c r="H268">
        <v>0</v>
      </c>
    </row>
    <row r="269" spans="1:10" hidden="1">
      <c r="A269">
        <v>268</v>
      </c>
      <c r="B269" t="s">
        <v>217</v>
      </c>
      <c r="C269" t="s">
        <v>305</v>
      </c>
      <c r="D269">
        <v>48</v>
      </c>
      <c r="G269">
        <v>0</v>
      </c>
      <c r="H269">
        <v>0</v>
      </c>
    </row>
    <row r="270" spans="1:10" hidden="1">
      <c r="A270">
        <v>269</v>
      </c>
      <c r="B270" t="s">
        <v>218</v>
      </c>
      <c r="C270" t="s">
        <v>305</v>
      </c>
      <c r="D270">
        <v>288</v>
      </c>
      <c r="G270">
        <v>0</v>
      </c>
      <c r="H270">
        <v>0</v>
      </c>
    </row>
    <row r="271" spans="1:10" hidden="1">
      <c r="A271">
        <v>270</v>
      </c>
      <c r="B271" t="s">
        <v>219</v>
      </c>
      <c r="C271" t="s">
        <v>305</v>
      </c>
      <c r="D271">
        <v>192</v>
      </c>
      <c r="G271">
        <v>0</v>
      </c>
      <c r="H271">
        <v>0</v>
      </c>
    </row>
    <row r="272" spans="1:10" hidden="1">
      <c r="A272">
        <v>271</v>
      </c>
      <c r="B272" t="s">
        <v>220</v>
      </c>
      <c r="C272" t="s">
        <v>305</v>
      </c>
      <c r="D272">
        <v>48</v>
      </c>
      <c r="G272">
        <v>0</v>
      </c>
      <c r="H272">
        <v>0</v>
      </c>
    </row>
    <row r="273" spans="1:8" hidden="1">
      <c r="A273">
        <v>272</v>
      </c>
      <c r="B273" t="s">
        <v>221</v>
      </c>
      <c r="C273" t="s">
        <v>305</v>
      </c>
      <c r="D273">
        <v>192</v>
      </c>
      <c r="G273">
        <v>0</v>
      </c>
      <c r="H273">
        <v>0</v>
      </c>
    </row>
    <row r="274" spans="1:8" hidden="1">
      <c r="A274">
        <v>273</v>
      </c>
      <c r="B274" t="s">
        <v>222</v>
      </c>
      <c r="C274" t="s">
        <v>305</v>
      </c>
      <c r="D274">
        <v>288</v>
      </c>
      <c r="G274">
        <v>0</v>
      </c>
      <c r="H274">
        <v>0</v>
      </c>
    </row>
    <row r="275" spans="1:8" hidden="1">
      <c r="A275">
        <v>274</v>
      </c>
      <c r="B275" t="s">
        <v>223</v>
      </c>
      <c r="C275" t="s">
        <v>305</v>
      </c>
      <c r="D275">
        <v>288</v>
      </c>
      <c r="G275">
        <v>0</v>
      </c>
      <c r="H275">
        <v>0</v>
      </c>
    </row>
    <row r="276" spans="1:8" hidden="1">
      <c r="A276">
        <v>275</v>
      </c>
      <c r="B276" t="s">
        <v>824</v>
      </c>
      <c r="C276" t="s">
        <v>305</v>
      </c>
      <c r="D276">
        <v>48</v>
      </c>
      <c r="G276">
        <v>0</v>
      </c>
      <c r="H276">
        <v>0</v>
      </c>
    </row>
    <row r="277" spans="1:8" hidden="1">
      <c r="A277">
        <v>276</v>
      </c>
      <c r="B277" t="s">
        <v>224</v>
      </c>
      <c r="C277" t="s">
        <v>305</v>
      </c>
      <c r="D277">
        <v>192</v>
      </c>
      <c r="G277">
        <v>0</v>
      </c>
      <c r="H277">
        <v>0</v>
      </c>
    </row>
    <row r="278" spans="1:8" hidden="1">
      <c r="A278">
        <v>277</v>
      </c>
      <c r="B278" t="s">
        <v>225</v>
      </c>
      <c r="C278" t="s">
        <v>305</v>
      </c>
      <c r="D278">
        <v>96</v>
      </c>
      <c r="G278">
        <v>0</v>
      </c>
      <c r="H278">
        <v>0</v>
      </c>
    </row>
    <row r="279" spans="1:8" hidden="1">
      <c r="A279">
        <v>278</v>
      </c>
      <c r="B279" t="s">
        <v>825</v>
      </c>
      <c r="C279" t="s">
        <v>305</v>
      </c>
      <c r="D279">
        <v>48</v>
      </c>
      <c r="G279">
        <v>0</v>
      </c>
      <c r="H279">
        <v>0</v>
      </c>
    </row>
    <row r="280" spans="1:8" hidden="1">
      <c r="A280">
        <v>279</v>
      </c>
      <c r="B280" t="s">
        <v>227</v>
      </c>
      <c r="C280" t="s">
        <v>305</v>
      </c>
      <c r="D280">
        <v>16</v>
      </c>
      <c r="G280">
        <v>0</v>
      </c>
      <c r="H280">
        <v>0</v>
      </c>
    </row>
    <row r="281" spans="1:8" hidden="1">
      <c r="A281">
        <v>280</v>
      </c>
      <c r="B281" t="s">
        <v>228</v>
      </c>
      <c r="C281" t="s">
        <v>305</v>
      </c>
      <c r="D281">
        <v>16</v>
      </c>
      <c r="G281">
        <v>0</v>
      </c>
      <c r="H281">
        <v>0</v>
      </c>
    </row>
    <row r="282" spans="1:8" hidden="1">
      <c r="A282">
        <v>281</v>
      </c>
      <c r="B282" t="s">
        <v>229</v>
      </c>
      <c r="C282" t="s">
        <v>305</v>
      </c>
      <c r="D282">
        <v>16</v>
      </c>
      <c r="G282">
        <v>0</v>
      </c>
      <c r="H282">
        <v>0</v>
      </c>
    </row>
    <row r="283" spans="1:8" hidden="1">
      <c r="A283">
        <v>282</v>
      </c>
      <c r="B283" t="s">
        <v>230</v>
      </c>
      <c r="C283" t="s">
        <v>305</v>
      </c>
      <c r="D283">
        <v>48</v>
      </c>
      <c r="G283">
        <v>0</v>
      </c>
      <c r="H283">
        <v>0</v>
      </c>
    </row>
    <row r="284" spans="1:8" hidden="1">
      <c r="A284">
        <v>283</v>
      </c>
      <c r="B284" t="s">
        <v>231</v>
      </c>
      <c r="C284" t="s">
        <v>305</v>
      </c>
      <c r="D284">
        <v>96</v>
      </c>
      <c r="G284">
        <v>0</v>
      </c>
      <c r="H284">
        <v>0</v>
      </c>
    </row>
    <row r="285" spans="1:8" hidden="1">
      <c r="A285">
        <v>284</v>
      </c>
      <c r="B285" t="s">
        <v>232</v>
      </c>
      <c r="C285" t="s">
        <v>305</v>
      </c>
      <c r="D285">
        <v>48</v>
      </c>
      <c r="G285">
        <v>0</v>
      </c>
      <c r="H285">
        <v>0</v>
      </c>
    </row>
    <row r="286" spans="1:8" hidden="1">
      <c r="A286">
        <v>285</v>
      </c>
      <c r="B286" t="s">
        <v>826</v>
      </c>
      <c r="C286" t="s">
        <v>305</v>
      </c>
      <c r="D286">
        <v>48</v>
      </c>
      <c r="G286">
        <v>0</v>
      </c>
      <c r="H286">
        <v>0</v>
      </c>
    </row>
    <row r="287" spans="1:8" hidden="1">
      <c r="A287">
        <v>286</v>
      </c>
      <c r="B287" t="s">
        <v>292</v>
      </c>
      <c r="C287" t="s">
        <v>346</v>
      </c>
      <c r="D287">
        <v>4</v>
      </c>
      <c r="G287">
        <v>0</v>
      </c>
      <c r="H287">
        <v>0</v>
      </c>
    </row>
    <row r="288" spans="1:8" hidden="1">
      <c r="A288">
        <v>287</v>
      </c>
      <c r="B288" t="s">
        <v>210</v>
      </c>
      <c r="C288" t="s">
        <v>305</v>
      </c>
      <c r="D288">
        <v>4</v>
      </c>
      <c r="G288">
        <v>0</v>
      </c>
      <c r="H288">
        <v>0</v>
      </c>
    </row>
    <row r="289" spans="1:10" hidden="1">
      <c r="A289">
        <v>288</v>
      </c>
      <c r="B289" t="s">
        <v>827</v>
      </c>
      <c r="C289" t="s">
        <v>305</v>
      </c>
      <c r="D289">
        <v>8</v>
      </c>
      <c r="G289">
        <v>0</v>
      </c>
      <c r="H289">
        <v>0</v>
      </c>
    </row>
    <row r="290" spans="1:10" hidden="1">
      <c r="A290">
        <v>289</v>
      </c>
      <c r="B290" t="s">
        <v>828</v>
      </c>
      <c r="C290" t="s">
        <v>305</v>
      </c>
      <c r="D290">
        <v>12</v>
      </c>
      <c r="G290">
        <v>0</v>
      </c>
      <c r="H290">
        <v>0</v>
      </c>
    </row>
    <row r="291" spans="1:10" hidden="1">
      <c r="A291">
        <v>290</v>
      </c>
      <c r="B291" t="s">
        <v>829</v>
      </c>
      <c r="C291" t="s">
        <v>305</v>
      </c>
      <c r="D291">
        <v>12</v>
      </c>
      <c r="G291">
        <v>0</v>
      </c>
      <c r="H291">
        <v>0</v>
      </c>
    </row>
    <row r="292" spans="1:10" hidden="1">
      <c r="A292">
        <v>291</v>
      </c>
      <c r="B292" t="s">
        <v>830</v>
      </c>
      <c r="C292" t="s">
        <v>305</v>
      </c>
      <c r="D292">
        <v>8</v>
      </c>
      <c r="G292">
        <v>0</v>
      </c>
      <c r="H292">
        <v>0</v>
      </c>
    </row>
    <row r="293" spans="1:10" hidden="1">
      <c r="A293">
        <v>292</v>
      </c>
      <c r="B293" t="s">
        <v>831</v>
      </c>
      <c r="C293" t="s">
        <v>305</v>
      </c>
      <c r="D293">
        <v>40</v>
      </c>
      <c r="G293">
        <v>0</v>
      </c>
      <c r="H293">
        <v>0</v>
      </c>
    </row>
    <row r="294" spans="1:10" hidden="1">
      <c r="A294">
        <v>293</v>
      </c>
      <c r="B294" t="s">
        <v>832</v>
      </c>
      <c r="C294" t="s">
        <v>305</v>
      </c>
      <c r="D294">
        <v>40</v>
      </c>
      <c r="G294">
        <v>0</v>
      </c>
      <c r="H294">
        <v>0</v>
      </c>
    </row>
    <row r="295" spans="1:10" hidden="1">
      <c r="A295">
        <v>294</v>
      </c>
      <c r="B295" t="s">
        <v>233</v>
      </c>
      <c r="C295" t="s">
        <v>30</v>
      </c>
      <c r="D295">
        <v>4</v>
      </c>
      <c r="G295">
        <v>0</v>
      </c>
      <c r="H295">
        <v>0</v>
      </c>
    </row>
    <row r="296" spans="1:10">
      <c r="A296">
        <v>295</v>
      </c>
      <c r="B296" t="s">
        <v>833</v>
      </c>
      <c r="C296" t="s">
        <v>901</v>
      </c>
      <c r="D296">
        <v>400</v>
      </c>
      <c r="E296">
        <v>4000</v>
      </c>
      <c r="G296">
        <v>4000</v>
      </c>
      <c r="H296" s="27">
        <v>1600000</v>
      </c>
      <c r="I296" t="s">
        <v>1091</v>
      </c>
      <c r="J296" t="s">
        <v>1084</v>
      </c>
    </row>
    <row r="297" spans="1:10" hidden="1">
      <c r="A297">
        <v>296</v>
      </c>
      <c r="B297" t="s">
        <v>234</v>
      </c>
      <c r="C297" t="s">
        <v>305</v>
      </c>
      <c r="D297">
        <v>4</v>
      </c>
      <c r="G297">
        <v>0</v>
      </c>
      <c r="H297">
        <v>0</v>
      </c>
    </row>
    <row r="298" spans="1:10" hidden="1">
      <c r="A298">
        <v>297</v>
      </c>
      <c r="B298" t="s">
        <v>235</v>
      </c>
      <c r="C298" t="s">
        <v>305</v>
      </c>
      <c r="D298">
        <v>16</v>
      </c>
      <c r="G298">
        <v>0</v>
      </c>
      <c r="H298">
        <v>0</v>
      </c>
    </row>
    <row r="299" spans="1:10" hidden="1">
      <c r="A299">
        <v>298</v>
      </c>
      <c r="B299" t="s">
        <v>236</v>
      </c>
      <c r="C299" t="s">
        <v>305</v>
      </c>
      <c r="D299">
        <v>16</v>
      </c>
      <c r="G299">
        <v>0</v>
      </c>
      <c r="H299">
        <v>0</v>
      </c>
    </row>
    <row r="300" spans="1:10" hidden="1">
      <c r="A300">
        <v>299</v>
      </c>
      <c r="B300" t="s">
        <v>237</v>
      </c>
      <c r="C300" t="s">
        <v>305</v>
      </c>
      <c r="D300">
        <v>12</v>
      </c>
      <c r="G300">
        <v>0</v>
      </c>
      <c r="H300">
        <v>0</v>
      </c>
    </row>
    <row r="301" spans="1:10" hidden="1">
      <c r="A301">
        <v>300</v>
      </c>
      <c r="B301" t="s">
        <v>238</v>
      </c>
      <c r="C301" t="s">
        <v>305</v>
      </c>
      <c r="D301">
        <v>160</v>
      </c>
      <c r="G301">
        <v>0</v>
      </c>
      <c r="H301">
        <v>0</v>
      </c>
    </row>
    <row r="302" spans="1:10" hidden="1">
      <c r="A302">
        <v>301</v>
      </c>
      <c r="B302" t="s">
        <v>239</v>
      </c>
      <c r="C302" t="s">
        <v>305</v>
      </c>
      <c r="D302">
        <v>160</v>
      </c>
      <c r="G302">
        <v>0</v>
      </c>
      <c r="H302">
        <v>0</v>
      </c>
    </row>
    <row r="303" spans="1:10" hidden="1">
      <c r="A303">
        <v>302</v>
      </c>
      <c r="B303" t="s">
        <v>240</v>
      </c>
      <c r="C303" t="s">
        <v>305</v>
      </c>
      <c r="D303">
        <v>8</v>
      </c>
      <c r="G303">
        <v>0</v>
      </c>
      <c r="H303">
        <v>0</v>
      </c>
    </row>
    <row r="304" spans="1:10" hidden="1">
      <c r="A304">
        <v>303</v>
      </c>
      <c r="B304" t="s">
        <v>241</v>
      </c>
      <c r="C304" t="s">
        <v>305</v>
      </c>
      <c r="D304">
        <v>8</v>
      </c>
      <c r="G304">
        <v>0</v>
      </c>
      <c r="H304">
        <v>0</v>
      </c>
    </row>
    <row r="305" spans="1:8" hidden="1">
      <c r="A305">
        <v>304</v>
      </c>
      <c r="B305" t="s">
        <v>242</v>
      </c>
      <c r="C305" t="s">
        <v>305</v>
      </c>
      <c r="D305">
        <v>8</v>
      </c>
      <c r="G305">
        <v>0</v>
      </c>
      <c r="H305">
        <v>0</v>
      </c>
    </row>
    <row r="306" spans="1:8" hidden="1">
      <c r="A306">
        <v>305</v>
      </c>
      <c r="B306" t="s">
        <v>243</v>
      </c>
      <c r="C306" t="s">
        <v>305</v>
      </c>
      <c r="D306">
        <v>200</v>
      </c>
      <c r="G306">
        <v>0</v>
      </c>
      <c r="H306">
        <v>0</v>
      </c>
    </row>
    <row r="307" spans="1:8" hidden="1">
      <c r="A307">
        <v>306</v>
      </c>
      <c r="B307" t="s">
        <v>244</v>
      </c>
      <c r="C307" t="s">
        <v>305</v>
      </c>
      <c r="D307">
        <v>80</v>
      </c>
      <c r="G307">
        <v>0</v>
      </c>
      <c r="H307">
        <v>0</v>
      </c>
    </row>
    <row r="308" spans="1:8" hidden="1">
      <c r="A308">
        <v>307</v>
      </c>
      <c r="B308" t="s">
        <v>245</v>
      </c>
      <c r="C308" t="s">
        <v>305</v>
      </c>
      <c r="D308">
        <v>80</v>
      </c>
      <c r="G308">
        <v>0</v>
      </c>
      <c r="H308">
        <v>0</v>
      </c>
    </row>
    <row r="309" spans="1:8" hidden="1">
      <c r="A309">
        <v>308</v>
      </c>
      <c r="B309" t="s">
        <v>246</v>
      </c>
      <c r="C309" t="s">
        <v>305</v>
      </c>
      <c r="D309">
        <v>120</v>
      </c>
      <c r="G309">
        <v>0</v>
      </c>
      <c r="H309">
        <v>0</v>
      </c>
    </row>
    <row r="310" spans="1:8" hidden="1">
      <c r="A310">
        <v>309</v>
      </c>
      <c r="B310" t="s">
        <v>247</v>
      </c>
      <c r="C310" t="s">
        <v>305</v>
      </c>
      <c r="D310">
        <v>120</v>
      </c>
      <c r="G310">
        <v>0</v>
      </c>
      <c r="H310">
        <v>0</v>
      </c>
    </row>
    <row r="311" spans="1:8" hidden="1">
      <c r="A311">
        <v>310</v>
      </c>
      <c r="B311" t="s">
        <v>248</v>
      </c>
      <c r="C311" t="s">
        <v>305</v>
      </c>
      <c r="D311">
        <v>80</v>
      </c>
      <c r="G311">
        <v>0</v>
      </c>
      <c r="H311">
        <v>0</v>
      </c>
    </row>
    <row r="312" spans="1:8" hidden="1">
      <c r="A312">
        <v>311</v>
      </c>
      <c r="B312" t="s">
        <v>249</v>
      </c>
      <c r="C312" t="s">
        <v>305</v>
      </c>
      <c r="D312">
        <v>200</v>
      </c>
      <c r="G312">
        <v>0</v>
      </c>
      <c r="H312">
        <v>0</v>
      </c>
    </row>
    <row r="313" spans="1:8" hidden="1">
      <c r="A313">
        <v>312</v>
      </c>
      <c r="B313" t="s">
        <v>250</v>
      </c>
      <c r="C313" t="s">
        <v>305</v>
      </c>
      <c r="D313">
        <v>240</v>
      </c>
      <c r="G313">
        <v>0</v>
      </c>
      <c r="H313">
        <v>0</v>
      </c>
    </row>
    <row r="314" spans="1:8" hidden="1">
      <c r="A314">
        <v>313</v>
      </c>
      <c r="B314" t="s">
        <v>251</v>
      </c>
      <c r="C314" t="s">
        <v>305</v>
      </c>
      <c r="D314">
        <v>400</v>
      </c>
      <c r="G314">
        <v>0</v>
      </c>
      <c r="H314">
        <v>0</v>
      </c>
    </row>
    <row r="315" spans="1:8" hidden="1">
      <c r="A315">
        <v>314</v>
      </c>
      <c r="B315" t="s">
        <v>252</v>
      </c>
      <c r="C315" t="s">
        <v>305</v>
      </c>
      <c r="D315">
        <v>4</v>
      </c>
      <c r="G315">
        <v>0</v>
      </c>
      <c r="H315">
        <v>0</v>
      </c>
    </row>
    <row r="316" spans="1:8" hidden="1">
      <c r="A316">
        <v>315</v>
      </c>
      <c r="B316" t="s">
        <v>253</v>
      </c>
      <c r="C316" t="s">
        <v>305</v>
      </c>
      <c r="D316">
        <v>4</v>
      </c>
      <c r="G316">
        <v>0</v>
      </c>
      <c r="H316">
        <v>0</v>
      </c>
    </row>
    <row r="317" spans="1:8" hidden="1">
      <c r="A317">
        <v>316</v>
      </c>
      <c r="B317" t="s">
        <v>256</v>
      </c>
      <c r="C317" t="s">
        <v>305</v>
      </c>
      <c r="D317">
        <v>4</v>
      </c>
      <c r="G317">
        <v>0</v>
      </c>
      <c r="H317">
        <v>0</v>
      </c>
    </row>
    <row r="318" spans="1:8" hidden="1">
      <c r="A318">
        <v>317</v>
      </c>
      <c r="B318" t="s">
        <v>834</v>
      </c>
      <c r="C318" t="s">
        <v>305</v>
      </c>
      <c r="D318">
        <v>4</v>
      </c>
      <c r="G318">
        <v>0</v>
      </c>
      <c r="H318">
        <v>0</v>
      </c>
    </row>
    <row r="319" spans="1:8" hidden="1">
      <c r="A319">
        <v>318</v>
      </c>
      <c r="B319" t="s">
        <v>257</v>
      </c>
      <c r="C319" t="s">
        <v>305</v>
      </c>
      <c r="D319">
        <v>400</v>
      </c>
      <c r="G319">
        <v>0</v>
      </c>
      <c r="H319">
        <v>0</v>
      </c>
    </row>
    <row r="320" spans="1:8" hidden="1">
      <c r="A320">
        <v>319</v>
      </c>
      <c r="B320" t="s">
        <v>258</v>
      </c>
      <c r="C320" t="s">
        <v>305</v>
      </c>
      <c r="D320">
        <v>400</v>
      </c>
      <c r="G320">
        <v>0</v>
      </c>
      <c r="H320">
        <v>0</v>
      </c>
    </row>
    <row r="321" spans="1:10" hidden="1">
      <c r="A321">
        <v>320</v>
      </c>
      <c r="B321" t="s">
        <v>835</v>
      </c>
      <c r="D321">
        <v>400</v>
      </c>
      <c r="G321">
        <v>0</v>
      </c>
      <c r="H321">
        <v>0</v>
      </c>
    </row>
    <row r="322" spans="1:10" hidden="1">
      <c r="A322">
        <v>321</v>
      </c>
      <c r="B322" t="s">
        <v>836</v>
      </c>
      <c r="D322">
        <v>8</v>
      </c>
      <c r="G322">
        <v>0</v>
      </c>
      <c r="H322">
        <v>0</v>
      </c>
    </row>
    <row r="323" spans="1:10" hidden="1">
      <c r="A323">
        <v>322</v>
      </c>
      <c r="B323" t="s">
        <v>254</v>
      </c>
      <c r="C323" t="s">
        <v>305</v>
      </c>
      <c r="D323">
        <v>20</v>
      </c>
      <c r="G323">
        <v>0</v>
      </c>
      <c r="H323">
        <v>0</v>
      </c>
    </row>
    <row r="324" spans="1:10" hidden="1">
      <c r="A324">
        <v>323</v>
      </c>
      <c r="B324" t="s">
        <v>255</v>
      </c>
      <c r="C324" t="s">
        <v>305</v>
      </c>
      <c r="D324">
        <v>8</v>
      </c>
      <c r="G324">
        <v>0</v>
      </c>
      <c r="H324">
        <v>0</v>
      </c>
    </row>
    <row r="325" spans="1:10" hidden="1">
      <c r="A325">
        <v>324</v>
      </c>
      <c r="B325" t="s">
        <v>837</v>
      </c>
      <c r="C325" t="s">
        <v>305</v>
      </c>
      <c r="D325">
        <v>50</v>
      </c>
      <c r="G325">
        <v>0</v>
      </c>
      <c r="H325">
        <v>0</v>
      </c>
    </row>
    <row r="326" spans="1:10" hidden="1">
      <c r="A326">
        <v>325</v>
      </c>
      <c r="B326" t="s">
        <v>259</v>
      </c>
      <c r="C326" t="s">
        <v>305</v>
      </c>
      <c r="D326">
        <v>12</v>
      </c>
      <c r="G326">
        <v>0</v>
      </c>
      <c r="H326">
        <v>0</v>
      </c>
    </row>
    <row r="327" spans="1:10" hidden="1">
      <c r="A327">
        <v>326</v>
      </c>
      <c r="B327" t="s">
        <v>260</v>
      </c>
      <c r="C327" t="s">
        <v>305</v>
      </c>
      <c r="D327">
        <v>12</v>
      </c>
      <c r="G327">
        <v>0</v>
      </c>
      <c r="H327">
        <v>0</v>
      </c>
    </row>
    <row r="328" spans="1:10" hidden="1">
      <c r="A328">
        <v>327</v>
      </c>
      <c r="B328" t="s">
        <v>261</v>
      </c>
      <c r="C328" t="s">
        <v>305</v>
      </c>
      <c r="D328">
        <v>12</v>
      </c>
      <c r="G328">
        <v>0</v>
      </c>
      <c r="H328">
        <v>0</v>
      </c>
    </row>
    <row r="329" spans="1:10" hidden="1">
      <c r="A329">
        <v>328</v>
      </c>
      <c r="B329" t="s">
        <v>838</v>
      </c>
      <c r="C329" t="s">
        <v>324</v>
      </c>
      <c r="D329">
        <v>200</v>
      </c>
      <c r="G329">
        <v>0</v>
      </c>
      <c r="H329">
        <v>0</v>
      </c>
    </row>
    <row r="330" spans="1:10">
      <c r="A330">
        <v>329</v>
      </c>
      <c r="B330" t="s">
        <v>262</v>
      </c>
      <c r="C330" t="s">
        <v>344</v>
      </c>
      <c r="D330">
        <v>80</v>
      </c>
      <c r="E330">
        <v>8600</v>
      </c>
      <c r="F330">
        <v>1376</v>
      </c>
      <c r="G330">
        <v>9976</v>
      </c>
      <c r="H330" s="27">
        <v>798080</v>
      </c>
      <c r="I330" t="s">
        <v>355</v>
      </c>
      <c r="J330" t="s">
        <v>1092</v>
      </c>
    </row>
    <row r="331" spans="1:10">
      <c r="A331">
        <v>330</v>
      </c>
      <c r="B331" t="s">
        <v>263</v>
      </c>
      <c r="C331" t="s">
        <v>345</v>
      </c>
      <c r="D331">
        <v>300</v>
      </c>
      <c r="E331">
        <v>8600</v>
      </c>
      <c r="F331">
        <v>1376</v>
      </c>
      <c r="G331">
        <v>9976</v>
      </c>
      <c r="H331" s="27">
        <v>2992800</v>
      </c>
      <c r="I331" t="s">
        <v>355</v>
      </c>
      <c r="J331" t="s">
        <v>1092</v>
      </c>
    </row>
    <row r="332" spans="1:10" hidden="1">
      <c r="A332">
        <v>331</v>
      </c>
      <c r="B332" t="s">
        <v>839</v>
      </c>
      <c r="C332" t="s">
        <v>326</v>
      </c>
      <c r="D332">
        <v>200</v>
      </c>
      <c r="G332">
        <v>0</v>
      </c>
      <c r="H332">
        <v>0</v>
      </c>
    </row>
    <row r="333" spans="1:10" hidden="1">
      <c r="A333">
        <v>332</v>
      </c>
      <c r="B333" t="s">
        <v>264</v>
      </c>
      <c r="C333" t="s">
        <v>305</v>
      </c>
      <c r="D333">
        <v>800</v>
      </c>
      <c r="G333">
        <v>0</v>
      </c>
      <c r="H333">
        <v>0</v>
      </c>
    </row>
    <row r="334" spans="1:10" hidden="1">
      <c r="A334">
        <v>333</v>
      </c>
      <c r="B334" t="s">
        <v>265</v>
      </c>
      <c r="C334" t="s">
        <v>902</v>
      </c>
      <c r="D334">
        <v>20</v>
      </c>
      <c r="G334">
        <v>0</v>
      </c>
      <c r="H334">
        <v>0</v>
      </c>
    </row>
    <row r="335" spans="1:10" hidden="1">
      <c r="A335">
        <v>334</v>
      </c>
      <c r="B335" t="s">
        <v>266</v>
      </c>
      <c r="C335" t="s">
        <v>344</v>
      </c>
      <c r="D335">
        <v>140</v>
      </c>
      <c r="G335">
        <v>0</v>
      </c>
      <c r="H335">
        <v>0</v>
      </c>
    </row>
    <row r="336" spans="1:10" hidden="1">
      <c r="A336">
        <v>335</v>
      </c>
      <c r="B336" t="s">
        <v>840</v>
      </c>
      <c r="C336" t="s">
        <v>305</v>
      </c>
      <c r="D336">
        <v>12</v>
      </c>
      <c r="G336">
        <v>0</v>
      </c>
      <c r="H336">
        <v>0</v>
      </c>
    </row>
    <row r="337" spans="1:8" hidden="1">
      <c r="A337">
        <v>336</v>
      </c>
      <c r="B337" t="s">
        <v>841</v>
      </c>
      <c r="C337" t="s">
        <v>305</v>
      </c>
      <c r="D337">
        <v>12</v>
      </c>
      <c r="G337">
        <v>0</v>
      </c>
      <c r="H337">
        <v>0</v>
      </c>
    </row>
    <row r="338" spans="1:8" hidden="1">
      <c r="A338">
        <v>337</v>
      </c>
      <c r="B338" t="s">
        <v>842</v>
      </c>
      <c r="C338" t="s">
        <v>305</v>
      </c>
      <c r="D338">
        <v>8</v>
      </c>
      <c r="G338">
        <v>0</v>
      </c>
      <c r="H338">
        <v>0</v>
      </c>
    </row>
    <row r="339" spans="1:8" hidden="1">
      <c r="A339">
        <v>338</v>
      </c>
      <c r="B339" t="s">
        <v>843</v>
      </c>
      <c r="C339" t="s">
        <v>305</v>
      </c>
      <c r="D339">
        <v>8</v>
      </c>
      <c r="G339">
        <v>0</v>
      </c>
      <c r="H339">
        <v>0</v>
      </c>
    </row>
    <row r="340" spans="1:8" hidden="1">
      <c r="A340">
        <v>339</v>
      </c>
      <c r="B340" t="s">
        <v>844</v>
      </c>
      <c r="C340" t="s">
        <v>305</v>
      </c>
      <c r="D340">
        <v>8</v>
      </c>
      <c r="G340">
        <v>0</v>
      </c>
      <c r="H340">
        <v>0</v>
      </c>
    </row>
    <row r="341" spans="1:8" hidden="1">
      <c r="A341">
        <v>340</v>
      </c>
      <c r="B341" t="s">
        <v>845</v>
      </c>
      <c r="C341" t="s">
        <v>305</v>
      </c>
      <c r="D341">
        <v>8</v>
      </c>
      <c r="G341">
        <v>0</v>
      </c>
      <c r="H341">
        <v>0</v>
      </c>
    </row>
    <row r="342" spans="1:8" hidden="1">
      <c r="A342">
        <v>341</v>
      </c>
      <c r="B342" t="s">
        <v>267</v>
      </c>
      <c r="C342" t="s">
        <v>305</v>
      </c>
      <c r="D342">
        <v>8</v>
      </c>
      <c r="G342">
        <v>0</v>
      </c>
      <c r="H342">
        <v>0</v>
      </c>
    </row>
    <row r="343" spans="1:8" hidden="1">
      <c r="A343">
        <v>342</v>
      </c>
      <c r="B343" t="s">
        <v>268</v>
      </c>
      <c r="C343" t="s">
        <v>305</v>
      </c>
      <c r="D343">
        <v>8</v>
      </c>
      <c r="G343">
        <v>0</v>
      </c>
      <c r="H343">
        <v>0</v>
      </c>
    </row>
    <row r="344" spans="1:8" hidden="1">
      <c r="A344">
        <v>343</v>
      </c>
      <c r="B344" t="s">
        <v>846</v>
      </c>
      <c r="C344" t="s">
        <v>305</v>
      </c>
      <c r="D344">
        <v>8</v>
      </c>
      <c r="G344">
        <v>0</v>
      </c>
      <c r="H344">
        <v>0</v>
      </c>
    </row>
    <row r="345" spans="1:8" hidden="1">
      <c r="A345">
        <v>344</v>
      </c>
      <c r="B345" t="s">
        <v>847</v>
      </c>
      <c r="C345" t="s">
        <v>305</v>
      </c>
      <c r="D345">
        <v>4</v>
      </c>
      <c r="G345">
        <v>0</v>
      </c>
      <c r="H345">
        <v>0</v>
      </c>
    </row>
    <row r="346" spans="1:8" hidden="1">
      <c r="A346">
        <v>345</v>
      </c>
      <c r="B346" t="s">
        <v>269</v>
      </c>
      <c r="C346" t="s">
        <v>305</v>
      </c>
      <c r="D346">
        <v>4</v>
      </c>
      <c r="G346">
        <v>0</v>
      </c>
      <c r="H346">
        <v>0</v>
      </c>
    </row>
    <row r="347" spans="1:8" hidden="1">
      <c r="A347">
        <v>346</v>
      </c>
      <c r="B347" t="s">
        <v>848</v>
      </c>
      <c r="D347">
        <v>4</v>
      </c>
      <c r="G347">
        <v>0</v>
      </c>
      <c r="H347">
        <v>0</v>
      </c>
    </row>
    <row r="348" spans="1:8" hidden="1">
      <c r="A348">
        <v>347</v>
      </c>
      <c r="B348" t="s">
        <v>270</v>
      </c>
      <c r="C348" t="s">
        <v>305</v>
      </c>
      <c r="D348">
        <v>8</v>
      </c>
      <c r="G348">
        <v>0</v>
      </c>
      <c r="H348">
        <v>0</v>
      </c>
    </row>
    <row r="349" spans="1:8" hidden="1">
      <c r="A349">
        <v>348</v>
      </c>
      <c r="B349" t="s">
        <v>849</v>
      </c>
      <c r="C349" t="s">
        <v>305</v>
      </c>
      <c r="D349">
        <v>4</v>
      </c>
      <c r="G349">
        <v>0</v>
      </c>
      <c r="H349">
        <v>0</v>
      </c>
    </row>
    <row r="350" spans="1:8" hidden="1">
      <c r="A350">
        <v>349</v>
      </c>
      <c r="B350" t="s">
        <v>850</v>
      </c>
      <c r="C350" t="s">
        <v>305</v>
      </c>
      <c r="D350">
        <v>4</v>
      </c>
      <c r="G350">
        <v>0</v>
      </c>
      <c r="H350">
        <v>0</v>
      </c>
    </row>
    <row r="351" spans="1:8" hidden="1">
      <c r="A351">
        <v>350</v>
      </c>
      <c r="B351" t="s">
        <v>851</v>
      </c>
      <c r="C351" t="s">
        <v>305</v>
      </c>
      <c r="D351">
        <v>4</v>
      </c>
      <c r="G351">
        <v>0</v>
      </c>
      <c r="H351">
        <v>0</v>
      </c>
    </row>
    <row r="352" spans="1:8" hidden="1">
      <c r="A352">
        <v>351</v>
      </c>
      <c r="B352" t="s">
        <v>852</v>
      </c>
      <c r="C352" t="s">
        <v>305</v>
      </c>
      <c r="D352">
        <v>4</v>
      </c>
      <c r="G352">
        <v>0</v>
      </c>
      <c r="H352">
        <v>0</v>
      </c>
    </row>
    <row r="353" spans="1:8" hidden="1">
      <c r="A353">
        <v>352</v>
      </c>
      <c r="B353" t="s">
        <v>853</v>
      </c>
      <c r="C353" t="s">
        <v>305</v>
      </c>
      <c r="D353">
        <v>4</v>
      </c>
      <c r="G353">
        <v>0</v>
      </c>
      <c r="H353">
        <v>0</v>
      </c>
    </row>
    <row r="354" spans="1:8" hidden="1">
      <c r="A354">
        <v>353</v>
      </c>
      <c r="B354" t="s">
        <v>271</v>
      </c>
      <c r="C354" t="s">
        <v>305</v>
      </c>
      <c r="D354">
        <v>24</v>
      </c>
      <c r="G354">
        <v>0</v>
      </c>
      <c r="H354">
        <v>0</v>
      </c>
    </row>
    <row r="355" spans="1:8" hidden="1">
      <c r="A355">
        <v>354</v>
      </c>
      <c r="B355" t="s">
        <v>854</v>
      </c>
      <c r="C355" t="s">
        <v>305</v>
      </c>
      <c r="D355">
        <v>30</v>
      </c>
      <c r="G355">
        <v>0</v>
      </c>
      <c r="H355">
        <v>0</v>
      </c>
    </row>
    <row r="356" spans="1:8" hidden="1">
      <c r="A356">
        <v>355</v>
      </c>
      <c r="B356" t="s">
        <v>855</v>
      </c>
      <c r="C356" t="s">
        <v>305</v>
      </c>
      <c r="D356">
        <v>30</v>
      </c>
      <c r="G356">
        <v>0</v>
      </c>
      <c r="H356">
        <v>0</v>
      </c>
    </row>
    <row r="357" spans="1:8" hidden="1">
      <c r="A357">
        <v>356</v>
      </c>
      <c r="B357" t="s">
        <v>272</v>
      </c>
      <c r="C357" t="s">
        <v>305</v>
      </c>
      <c r="D357">
        <v>100</v>
      </c>
      <c r="G357">
        <v>0</v>
      </c>
      <c r="H357">
        <v>0</v>
      </c>
    </row>
    <row r="358" spans="1:8" hidden="1">
      <c r="A358">
        <v>357</v>
      </c>
      <c r="B358" t="s">
        <v>273</v>
      </c>
      <c r="C358" t="s">
        <v>305</v>
      </c>
      <c r="D358">
        <v>100</v>
      </c>
      <c r="G358">
        <v>0</v>
      </c>
      <c r="H358">
        <v>0</v>
      </c>
    </row>
    <row r="359" spans="1:8" hidden="1">
      <c r="A359">
        <v>358</v>
      </c>
      <c r="B359" t="s">
        <v>274</v>
      </c>
      <c r="C359" t="s">
        <v>305</v>
      </c>
      <c r="D359">
        <v>20</v>
      </c>
      <c r="G359">
        <v>0</v>
      </c>
      <c r="H359">
        <v>0</v>
      </c>
    </row>
    <row r="360" spans="1:8" hidden="1">
      <c r="A360">
        <v>359</v>
      </c>
      <c r="B360" t="s">
        <v>275</v>
      </c>
      <c r="C360" t="s">
        <v>305</v>
      </c>
      <c r="D360">
        <v>20</v>
      </c>
      <c r="G360">
        <v>0</v>
      </c>
      <c r="H360">
        <v>0</v>
      </c>
    </row>
    <row r="361" spans="1:8" hidden="1">
      <c r="A361">
        <v>360</v>
      </c>
      <c r="B361" t="s">
        <v>276</v>
      </c>
      <c r="C361" t="s">
        <v>305</v>
      </c>
      <c r="D361">
        <v>4</v>
      </c>
      <c r="G361">
        <v>0</v>
      </c>
      <c r="H361">
        <v>0</v>
      </c>
    </row>
    <row r="362" spans="1:8" hidden="1">
      <c r="A362">
        <v>361</v>
      </c>
      <c r="B362" t="s">
        <v>277</v>
      </c>
      <c r="C362" t="s">
        <v>305</v>
      </c>
      <c r="D362">
        <v>12</v>
      </c>
      <c r="G362">
        <v>0</v>
      </c>
      <c r="H362">
        <v>0</v>
      </c>
    </row>
    <row r="363" spans="1:8" hidden="1">
      <c r="A363">
        <v>362</v>
      </c>
      <c r="B363" t="s">
        <v>856</v>
      </c>
      <c r="C363" t="s">
        <v>305</v>
      </c>
      <c r="D363">
        <v>4</v>
      </c>
      <c r="G363">
        <v>0</v>
      </c>
      <c r="H363">
        <v>0</v>
      </c>
    </row>
    <row r="364" spans="1:8" hidden="1">
      <c r="A364">
        <v>363</v>
      </c>
      <c r="B364" t="s">
        <v>278</v>
      </c>
      <c r="C364" t="s">
        <v>305</v>
      </c>
      <c r="D364">
        <v>16</v>
      </c>
      <c r="G364">
        <v>0</v>
      </c>
      <c r="H364">
        <v>0</v>
      </c>
    </row>
    <row r="365" spans="1:8" hidden="1">
      <c r="A365">
        <v>364</v>
      </c>
      <c r="B365" t="s">
        <v>857</v>
      </c>
      <c r="C365" t="s">
        <v>305</v>
      </c>
      <c r="D365">
        <v>4</v>
      </c>
      <c r="G365">
        <v>0</v>
      </c>
      <c r="H365">
        <v>0</v>
      </c>
    </row>
    <row r="366" spans="1:8" hidden="1">
      <c r="A366">
        <v>365</v>
      </c>
      <c r="B366" t="s">
        <v>858</v>
      </c>
      <c r="C366" t="s">
        <v>305</v>
      </c>
      <c r="D366">
        <v>4</v>
      </c>
      <c r="G366">
        <v>0</v>
      </c>
      <c r="H366">
        <v>0</v>
      </c>
    </row>
    <row r="367" spans="1:8" hidden="1">
      <c r="A367">
        <v>366</v>
      </c>
      <c r="B367" t="s">
        <v>279</v>
      </c>
      <c r="C367" t="s">
        <v>305</v>
      </c>
      <c r="D367">
        <v>20</v>
      </c>
      <c r="G367">
        <v>0</v>
      </c>
      <c r="H367">
        <v>0</v>
      </c>
    </row>
    <row r="368" spans="1:8" hidden="1">
      <c r="A368">
        <v>367</v>
      </c>
      <c r="B368" t="s">
        <v>859</v>
      </c>
      <c r="C368" t="s">
        <v>305</v>
      </c>
      <c r="D368">
        <v>4</v>
      </c>
      <c r="G368">
        <v>0</v>
      </c>
      <c r="H368">
        <v>0</v>
      </c>
    </row>
    <row r="369" spans="1:8" hidden="1">
      <c r="A369">
        <v>368</v>
      </c>
      <c r="B369" t="s">
        <v>280</v>
      </c>
      <c r="C369" t="s">
        <v>305</v>
      </c>
      <c r="D369">
        <v>20</v>
      </c>
      <c r="G369">
        <v>0</v>
      </c>
      <c r="H369">
        <v>0</v>
      </c>
    </row>
    <row r="370" spans="1:8" hidden="1">
      <c r="A370">
        <v>369</v>
      </c>
      <c r="B370" t="s">
        <v>281</v>
      </c>
      <c r="C370" t="s">
        <v>305</v>
      </c>
      <c r="D370">
        <v>20</v>
      </c>
      <c r="G370">
        <v>0</v>
      </c>
      <c r="H370">
        <v>0</v>
      </c>
    </row>
    <row r="371" spans="1:8" hidden="1">
      <c r="A371">
        <v>370</v>
      </c>
      <c r="B371" t="s">
        <v>860</v>
      </c>
      <c r="C371" t="s">
        <v>305</v>
      </c>
      <c r="D371">
        <v>4</v>
      </c>
      <c r="G371">
        <v>0</v>
      </c>
      <c r="H371">
        <v>0</v>
      </c>
    </row>
    <row r="372" spans="1:8" hidden="1">
      <c r="A372">
        <v>371</v>
      </c>
      <c r="B372" t="s">
        <v>282</v>
      </c>
      <c r="C372" t="s">
        <v>305</v>
      </c>
      <c r="D372">
        <v>20</v>
      </c>
      <c r="G372">
        <v>0</v>
      </c>
      <c r="H372">
        <v>0</v>
      </c>
    </row>
    <row r="373" spans="1:8" hidden="1">
      <c r="A373">
        <v>372</v>
      </c>
      <c r="B373" t="s">
        <v>861</v>
      </c>
      <c r="C373" t="s">
        <v>305</v>
      </c>
      <c r="D373">
        <v>4</v>
      </c>
      <c r="G373">
        <v>0</v>
      </c>
      <c r="H373">
        <v>0</v>
      </c>
    </row>
    <row r="374" spans="1:8" hidden="1">
      <c r="A374">
        <v>373</v>
      </c>
      <c r="B374" t="s">
        <v>862</v>
      </c>
      <c r="C374" t="s">
        <v>305</v>
      </c>
      <c r="D374">
        <v>4</v>
      </c>
      <c r="G374">
        <v>0</v>
      </c>
      <c r="H374">
        <v>0</v>
      </c>
    </row>
    <row r="375" spans="1:8" hidden="1">
      <c r="A375">
        <v>374</v>
      </c>
      <c r="B375" t="s">
        <v>863</v>
      </c>
      <c r="C375" t="s">
        <v>305</v>
      </c>
      <c r="D375">
        <v>4</v>
      </c>
      <c r="G375">
        <v>0</v>
      </c>
      <c r="H375">
        <v>0</v>
      </c>
    </row>
    <row r="376" spans="1:8" hidden="1">
      <c r="A376">
        <v>375</v>
      </c>
      <c r="B376" t="s">
        <v>864</v>
      </c>
      <c r="C376" t="s">
        <v>305</v>
      </c>
      <c r="D376">
        <v>4</v>
      </c>
      <c r="G376">
        <v>0</v>
      </c>
      <c r="H376">
        <v>0</v>
      </c>
    </row>
    <row r="377" spans="1:8" hidden="1">
      <c r="A377">
        <v>376</v>
      </c>
      <c r="B377" t="s">
        <v>283</v>
      </c>
      <c r="C377" t="s">
        <v>305</v>
      </c>
      <c r="D377">
        <v>1200</v>
      </c>
      <c r="G377">
        <v>0</v>
      </c>
      <c r="H377">
        <v>0</v>
      </c>
    </row>
    <row r="378" spans="1:8" hidden="1">
      <c r="A378">
        <v>377</v>
      </c>
      <c r="B378" t="s">
        <v>284</v>
      </c>
      <c r="C378" t="s">
        <v>305</v>
      </c>
      <c r="D378">
        <v>1600</v>
      </c>
      <c r="G378">
        <v>0</v>
      </c>
      <c r="H378">
        <v>0</v>
      </c>
    </row>
    <row r="379" spans="1:8" hidden="1">
      <c r="A379">
        <v>378</v>
      </c>
      <c r="B379" t="s">
        <v>285</v>
      </c>
      <c r="C379" t="s">
        <v>305</v>
      </c>
      <c r="D379">
        <v>800</v>
      </c>
      <c r="G379">
        <v>0</v>
      </c>
      <c r="H379">
        <v>0</v>
      </c>
    </row>
    <row r="380" spans="1:8" hidden="1">
      <c r="A380">
        <v>379</v>
      </c>
      <c r="B380" t="s">
        <v>286</v>
      </c>
      <c r="C380" t="s">
        <v>305</v>
      </c>
      <c r="D380">
        <v>288</v>
      </c>
      <c r="G380">
        <v>0</v>
      </c>
      <c r="H380">
        <v>0</v>
      </c>
    </row>
    <row r="381" spans="1:8" hidden="1">
      <c r="A381">
        <v>380</v>
      </c>
      <c r="B381" t="s">
        <v>287</v>
      </c>
      <c r="C381" t="s">
        <v>305</v>
      </c>
      <c r="D381">
        <v>288</v>
      </c>
      <c r="G381">
        <v>0</v>
      </c>
      <c r="H381">
        <v>0</v>
      </c>
    </row>
    <row r="382" spans="1:8" hidden="1">
      <c r="A382">
        <v>381</v>
      </c>
      <c r="B382" t="s">
        <v>288</v>
      </c>
      <c r="C382" t="s">
        <v>305</v>
      </c>
      <c r="D382">
        <v>288</v>
      </c>
      <c r="G382">
        <v>0</v>
      </c>
      <c r="H382">
        <v>0</v>
      </c>
    </row>
    <row r="383" spans="1:8" hidden="1">
      <c r="A383">
        <v>382</v>
      </c>
      <c r="B383" t="s">
        <v>289</v>
      </c>
      <c r="C383" t="s">
        <v>305</v>
      </c>
      <c r="D383">
        <v>1600</v>
      </c>
      <c r="G383">
        <v>0</v>
      </c>
      <c r="H383">
        <v>0</v>
      </c>
    </row>
    <row r="384" spans="1:8" hidden="1">
      <c r="A384">
        <v>383</v>
      </c>
      <c r="B384" t="s">
        <v>290</v>
      </c>
      <c r="C384" t="s">
        <v>305</v>
      </c>
      <c r="D384">
        <v>1600</v>
      </c>
      <c r="G384">
        <v>0</v>
      </c>
      <c r="H384">
        <v>0</v>
      </c>
    </row>
    <row r="385" spans="1:10" hidden="1">
      <c r="A385">
        <v>384</v>
      </c>
      <c r="B385" t="s">
        <v>291</v>
      </c>
      <c r="C385" t="s">
        <v>305</v>
      </c>
      <c r="D385">
        <v>1600</v>
      </c>
      <c r="G385">
        <v>0</v>
      </c>
      <c r="H385">
        <v>0</v>
      </c>
    </row>
    <row r="386" spans="1:10" hidden="1">
      <c r="A386">
        <v>385</v>
      </c>
      <c r="B386" t="s">
        <v>294</v>
      </c>
      <c r="C386" t="s">
        <v>305</v>
      </c>
      <c r="D386">
        <v>288</v>
      </c>
      <c r="G386">
        <v>0</v>
      </c>
      <c r="H386">
        <v>0</v>
      </c>
    </row>
    <row r="387" spans="1:10" hidden="1">
      <c r="A387">
        <v>386</v>
      </c>
      <c r="B387" t="s">
        <v>295</v>
      </c>
      <c r="C387" t="s">
        <v>305</v>
      </c>
      <c r="D387">
        <v>96</v>
      </c>
      <c r="G387">
        <v>0</v>
      </c>
      <c r="H387">
        <v>0</v>
      </c>
    </row>
    <row r="388" spans="1:10" hidden="1">
      <c r="A388">
        <v>387</v>
      </c>
      <c r="B388" t="s">
        <v>297</v>
      </c>
      <c r="C388" t="s">
        <v>305</v>
      </c>
      <c r="D388">
        <v>288</v>
      </c>
      <c r="G388">
        <v>0</v>
      </c>
      <c r="H388">
        <v>0</v>
      </c>
    </row>
    <row r="389" spans="1:10" hidden="1">
      <c r="A389">
        <v>388</v>
      </c>
      <c r="B389" t="s">
        <v>299</v>
      </c>
      <c r="C389" t="s">
        <v>305</v>
      </c>
      <c r="D389">
        <v>48</v>
      </c>
      <c r="G389">
        <v>0</v>
      </c>
      <c r="H389">
        <v>0</v>
      </c>
    </row>
    <row r="390" spans="1:10" hidden="1">
      <c r="A390">
        <v>389</v>
      </c>
      <c r="B390" t="s">
        <v>293</v>
      </c>
      <c r="C390" t="s">
        <v>305</v>
      </c>
      <c r="D390">
        <v>240</v>
      </c>
      <c r="G390">
        <v>0</v>
      </c>
      <c r="H390">
        <v>0</v>
      </c>
    </row>
    <row r="391" spans="1:10" hidden="1">
      <c r="A391">
        <v>390</v>
      </c>
      <c r="B391" t="s">
        <v>296</v>
      </c>
      <c r="C391" t="s">
        <v>305</v>
      </c>
      <c r="D391">
        <v>240</v>
      </c>
      <c r="G391">
        <v>0</v>
      </c>
      <c r="H391">
        <v>0</v>
      </c>
    </row>
    <row r="392" spans="1:10" hidden="1">
      <c r="A392">
        <v>391</v>
      </c>
      <c r="B392" t="s">
        <v>865</v>
      </c>
      <c r="C392" t="s">
        <v>305</v>
      </c>
      <c r="D392">
        <v>48</v>
      </c>
      <c r="G392">
        <v>0</v>
      </c>
      <c r="H392">
        <v>0</v>
      </c>
    </row>
    <row r="393" spans="1:10" hidden="1">
      <c r="A393">
        <v>392</v>
      </c>
      <c r="B393" t="s">
        <v>298</v>
      </c>
      <c r="C393" t="s">
        <v>305</v>
      </c>
      <c r="D393">
        <v>96</v>
      </c>
      <c r="G393">
        <v>0</v>
      </c>
      <c r="H393">
        <v>0</v>
      </c>
    </row>
    <row r="394" spans="1:10" hidden="1">
      <c r="A394">
        <v>393</v>
      </c>
      <c r="B394" t="s">
        <v>866</v>
      </c>
      <c r="C394" t="s">
        <v>305</v>
      </c>
      <c r="D394">
        <v>48</v>
      </c>
      <c r="G394">
        <v>0</v>
      </c>
      <c r="H394">
        <v>0</v>
      </c>
    </row>
    <row r="395" spans="1:10" hidden="1">
      <c r="A395">
        <v>394</v>
      </c>
      <c r="B395" t="s">
        <v>300</v>
      </c>
      <c r="C395" t="s">
        <v>305</v>
      </c>
      <c r="D395">
        <v>80</v>
      </c>
      <c r="G395">
        <v>0</v>
      </c>
      <c r="H395">
        <v>0</v>
      </c>
    </row>
    <row r="396" spans="1:10">
      <c r="A396">
        <v>395</v>
      </c>
      <c r="B396" t="s">
        <v>301</v>
      </c>
      <c r="C396" t="s">
        <v>903</v>
      </c>
      <c r="D396">
        <v>2000</v>
      </c>
      <c r="E396">
        <v>3000</v>
      </c>
      <c r="G396">
        <v>3000</v>
      </c>
      <c r="H396" s="27">
        <v>6000000</v>
      </c>
      <c r="I396" t="s">
        <v>1093</v>
      </c>
      <c r="J396" t="s">
        <v>1094</v>
      </c>
    </row>
    <row r="397" spans="1:10">
      <c r="A397">
        <v>396</v>
      </c>
      <c r="B397" t="s">
        <v>302</v>
      </c>
      <c r="C397" t="s">
        <v>903</v>
      </c>
      <c r="D397">
        <v>1800</v>
      </c>
      <c r="E397">
        <v>3000</v>
      </c>
      <c r="G397">
        <v>3000</v>
      </c>
      <c r="H397" s="27">
        <v>5400000</v>
      </c>
      <c r="I397" t="s">
        <v>1095</v>
      </c>
      <c r="J397" t="s">
        <v>1096</v>
      </c>
    </row>
    <row r="398" spans="1:10">
      <c r="A398">
        <v>397</v>
      </c>
      <c r="B398" t="s">
        <v>867</v>
      </c>
      <c r="C398" t="s">
        <v>904</v>
      </c>
      <c r="D398">
        <v>40</v>
      </c>
      <c r="E398">
        <v>280000</v>
      </c>
      <c r="G398">
        <v>280000</v>
      </c>
      <c r="H398" s="27">
        <v>11200000</v>
      </c>
      <c r="I398" t="s">
        <v>1097</v>
      </c>
      <c r="J398" t="s">
        <v>1098</v>
      </c>
    </row>
    <row r="399" spans="1:10" hidden="1">
      <c r="A399">
        <v>398</v>
      </c>
      <c r="B399" t="s">
        <v>868</v>
      </c>
      <c r="C399" t="s">
        <v>305</v>
      </c>
      <c r="D399">
        <v>40</v>
      </c>
      <c r="G399">
        <v>0</v>
      </c>
      <c r="H399">
        <v>0</v>
      </c>
    </row>
    <row r="400" spans="1:10" hidden="1">
      <c r="A400">
        <v>399</v>
      </c>
      <c r="B400" t="s">
        <v>869</v>
      </c>
      <c r="C400" t="s">
        <v>305</v>
      </c>
      <c r="D400">
        <v>40</v>
      </c>
      <c r="G400">
        <v>0</v>
      </c>
      <c r="H400">
        <v>0</v>
      </c>
    </row>
    <row r="401" spans="1:10" hidden="1">
      <c r="A401">
        <v>400</v>
      </c>
      <c r="B401" t="s">
        <v>870</v>
      </c>
      <c r="C401" t="s">
        <v>305</v>
      </c>
      <c r="D401">
        <v>40</v>
      </c>
      <c r="G401">
        <v>0</v>
      </c>
      <c r="H401">
        <v>0</v>
      </c>
    </row>
    <row r="402" spans="1:10" hidden="1">
      <c r="A402">
        <v>401</v>
      </c>
      <c r="B402" t="s">
        <v>871</v>
      </c>
      <c r="C402" t="s">
        <v>305</v>
      </c>
      <c r="D402">
        <v>40</v>
      </c>
      <c r="G402">
        <v>0</v>
      </c>
      <c r="H402">
        <v>0</v>
      </c>
    </row>
    <row r="403" spans="1:10" hidden="1">
      <c r="A403">
        <v>402</v>
      </c>
      <c r="B403" t="s">
        <v>872</v>
      </c>
      <c r="C403" t="s">
        <v>305</v>
      </c>
      <c r="D403">
        <v>24</v>
      </c>
      <c r="G403">
        <v>0</v>
      </c>
      <c r="H403">
        <v>0</v>
      </c>
    </row>
    <row r="404" spans="1:10">
      <c r="A404">
        <v>403</v>
      </c>
      <c r="B404" t="s">
        <v>873</v>
      </c>
      <c r="C404" t="s">
        <v>305</v>
      </c>
      <c r="D404">
        <v>40</v>
      </c>
      <c r="E404">
        <v>11500</v>
      </c>
      <c r="G404">
        <v>11500</v>
      </c>
      <c r="H404" s="27">
        <v>460000</v>
      </c>
      <c r="I404" t="s">
        <v>1099</v>
      </c>
      <c r="J404" t="s">
        <v>1100</v>
      </c>
    </row>
    <row r="405" spans="1:10" hidden="1">
      <c r="A405">
        <v>404</v>
      </c>
      <c r="B405" t="s">
        <v>874</v>
      </c>
      <c r="C405" t="s">
        <v>305</v>
      </c>
      <c r="D405">
        <v>40</v>
      </c>
      <c r="G405">
        <v>0</v>
      </c>
      <c r="H405">
        <v>0</v>
      </c>
    </row>
    <row r="406" spans="1:10" hidden="1">
      <c r="A406">
        <v>405</v>
      </c>
      <c r="B406" t="s">
        <v>875</v>
      </c>
      <c r="C406" t="s">
        <v>305</v>
      </c>
      <c r="D406">
        <v>40</v>
      </c>
      <c r="G406">
        <v>0</v>
      </c>
      <c r="H406">
        <v>0</v>
      </c>
    </row>
    <row r="407" spans="1:10" hidden="1">
      <c r="A407">
        <v>406</v>
      </c>
      <c r="B407" t="s">
        <v>876</v>
      </c>
      <c r="C407" t="s">
        <v>305</v>
      </c>
      <c r="D407">
        <v>20</v>
      </c>
      <c r="G407">
        <v>0</v>
      </c>
      <c r="H407">
        <v>0</v>
      </c>
    </row>
    <row r="408" spans="1:10" hidden="1">
      <c r="A408">
        <v>407</v>
      </c>
      <c r="B408" t="s">
        <v>877</v>
      </c>
      <c r="C408" t="s">
        <v>305</v>
      </c>
      <c r="D408">
        <v>40</v>
      </c>
      <c r="G408">
        <v>0</v>
      </c>
      <c r="H408">
        <v>0</v>
      </c>
    </row>
    <row r="409" spans="1:10" hidden="1">
      <c r="A409">
        <v>408</v>
      </c>
      <c r="B409" t="s">
        <v>878</v>
      </c>
      <c r="C409" t="s">
        <v>305</v>
      </c>
      <c r="D409">
        <v>8</v>
      </c>
      <c r="G409">
        <v>0</v>
      </c>
      <c r="H409">
        <v>0</v>
      </c>
    </row>
    <row r="410" spans="1:10" hidden="1">
      <c r="A410">
        <v>409</v>
      </c>
      <c r="B410" t="s">
        <v>879</v>
      </c>
      <c r="C410" t="s">
        <v>305</v>
      </c>
      <c r="D410">
        <v>40</v>
      </c>
      <c r="G410">
        <v>0</v>
      </c>
      <c r="H410">
        <v>0</v>
      </c>
    </row>
    <row r="411" spans="1:10" hidden="1">
      <c r="A411">
        <v>410</v>
      </c>
      <c r="B411" t="s">
        <v>880</v>
      </c>
      <c r="C411" t="s">
        <v>905</v>
      </c>
      <c r="D411">
        <v>16</v>
      </c>
      <c r="G411">
        <v>0</v>
      </c>
      <c r="H411">
        <v>0</v>
      </c>
    </row>
    <row r="412" spans="1:10" hidden="1">
      <c r="A412">
        <v>411</v>
      </c>
      <c r="B412" t="s">
        <v>881</v>
      </c>
      <c r="C412" t="s">
        <v>305</v>
      </c>
      <c r="D412">
        <v>2</v>
      </c>
      <c r="G412">
        <v>0</v>
      </c>
      <c r="H412">
        <v>0</v>
      </c>
    </row>
    <row r="413" spans="1:10" hidden="1">
      <c r="A413">
        <v>412</v>
      </c>
      <c r="B413" t="s">
        <v>882</v>
      </c>
      <c r="C413" t="s">
        <v>305</v>
      </c>
      <c r="D413">
        <v>2</v>
      </c>
      <c r="G413">
        <v>0</v>
      </c>
      <c r="H413">
        <v>0</v>
      </c>
    </row>
    <row r="414" spans="1:10" hidden="1">
      <c r="A414">
        <v>413</v>
      </c>
      <c r="B414" t="s">
        <v>883</v>
      </c>
      <c r="C414" t="s">
        <v>305</v>
      </c>
      <c r="D414">
        <v>40</v>
      </c>
      <c r="G414">
        <v>0</v>
      </c>
      <c r="H414">
        <v>0</v>
      </c>
    </row>
    <row r="415" spans="1:10" hidden="1">
      <c r="A415">
        <v>414</v>
      </c>
      <c r="B415" t="s">
        <v>884</v>
      </c>
      <c r="C415" t="s">
        <v>305</v>
      </c>
      <c r="D415">
        <v>12</v>
      </c>
      <c r="G415">
        <v>0</v>
      </c>
      <c r="H415">
        <v>0</v>
      </c>
    </row>
    <row r="416" spans="1:10" hidden="1">
      <c r="A416">
        <v>415</v>
      </c>
      <c r="B416" t="s">
        <v>885</v>
      </c>
      <c r="C416" t="s">
        <v>305</v>
      </c>
      <c r="D416">
        <v>32</v>
      </c>
      <c r="G416">
        <v>0</v>
      </c>
      <c r="H416">
        <v>0</v>
      </c>
    </row>
    <row r="417" spans="1:8" hidden="1">
      <c r="A417">
        <v>416</v>
      </c>
      <c r="B417" t="s">
        <v>886</v>
      </c>
      <c r="C417" t="s">
        <v>906</v>
      </c>
      <c r="D417">
        <v>16</v>
      </c>
      <c r="G417">
        <v>0</v>
      </c>
      <c r="H417">
        <v>0</v>
      </c>
    </row>
    <row r="418" spans="1:8" hidden="1">
      <c r="A418">
        <v>417</v>
      </c>
      <c r="B418" t="s">
        <v>887</v>
      </c>
      <c r="C418" t="s">
        <v>907</v>
      </c>
      <c r="D418">
        <v>60</v>
      </c>
      <c r="G418">
        <v>0</v>
      </c>
      <c r="H418">
        <v>0</v>
      </c>
    </row>
    <row r="419" spans="1:8" hidden="1">
      <c r="A419">
        <v>418</v>
      </c>
      <c r="B419" t="s">
        <v>888</v>
      </c>
      <c r="C419" t="s">
        <v>907</v>
      </c>
      <c r="D419">
        <v>400</v>
      </c>
      <c r="G419">
        <v>0</v>
      </c>
      <c r="H419">
        <v>0</v>
      </c>
    </row>
    <row r="420" spans="1:8" hidden="1">
      <c r="A420">
        <v>419</v>
      </c>
      <c r="B420" t="s">
        <v>889</v>
      </c>
      <c r="C420" t="s">
        <v>908</v>
      </c>
      <c r="D420">
        <v>10</v>
      </c>
      <c r="G420">
        <v>0</v>
      </c>
      <c r="H420">
        <v>0</v>
      </c>
    </row>
    <row r="421" spans="1:8" hidden="1">
      <c r="A421">
        <v>420</v>
      </c>
      <c r="B421" t="s">
        <v>890</v>
      </c>
      <c r="C421" t="s">
        <v>908</v>
      </c>
      <c r="D421">
        <v>10</v>
      </c>
      <c r="G421">
        <v>0</v>
      </c>
      <c r="H421">
        <v>0</v>
      </c>
    </row>
    <row r="422" spans="1:8" hidden="1">
      <c r="A422">
        <v>421</v>
      </c>
      <c r="B422" t="s">
        <v>891</v>
      </c>
      <c r="C422" t="s">
        <v>908</v>
      </c>
      <c r="D422">
        <v>10</v>
      </c>
      <c r="G422">
        <v>0</v>
      </c>
      <c r="H422">
        <v>0</v>
      </c>
    </row>
    <row r="423" spans="1:8" hidden="1">
      <c r="A423">
        <v>422</v>
      </c>
      <c r="B423" t="s">
        <v>892</v>
      </c>
      <c r="C423" t="s">
        <v>909</v>
      </c>
      <c r="D423">
        <v>3</v>
      </c>
      <c r="G423">
        <v>0</v>
      </c>
      <c r="H423">
        <v>0</v>
      </c>
    </row>
    <row r="424" spans="1:8" hidden="1">
      <c r="A424">
        <v>423</v>
      </c>
      <c r="B424" t="s">
        <v>893</v>
      </c>
      <c r="C424" t="s">
        <v>909</v>
      </c>
      <c r="D424">
        <v>8</v>
      </c>
      <c r="G424">
        <v>0</v>
      </c>
      <c r="H424">
        <v>0</v>
      </c>
    </row>
    <row r="425" spans="1:8" hidden="1">
      <c r="A425">
        <v>424</v>
      </c>
      <c r="B425" t="s">
        <v>894</v>
      </c>
      <c r="C425" t="s">
        <v>909</v>
      </c>
      <c r="D425">
        <v>3</v>
      </c>
      <c r="G425">
        <v>0</v>
      </c>
      <c r="H425">
        <v>0</v>
      </c>
    </row>
    <row r="426" spans="1:8" hidden="1">
      <c r="A426">
        <v>425</v>
      </c>
      <c r="B426" t="s">
        <v>895</v>
      </c>
      <c r="C426" t="s">
        <v>910</v>
      </c>
      <c r="D426">
        <v>2</v>
      </c>
      <c r="G426">
        <v>0</v>
      </c>
      <c r="H426">
        <v>0</v>
      </c>
    </row>
    <row r="427" spans="1:8" hidden="1">
      <c r="A427">
        <v>426</v>
      </c>
      <c r="B427" t="s">
        <v>896</v>
      </c>
      <c r="C427" t="s">
        <v>910</v>
      </c>
      <c r="D427">
        <v>2</v>
      </c>
      <c r="G427">
        <v>0</v>
      </c>
      <c r="H427">
        <v>0</v>
      </c>
    </row>
    <row r="428" spans="1:8">
      <c r="G428" s="741">
        <f>SUM(G2:G427)</f>
        <v>1398352</v>
      </c>
      <c r="H428" s="748">
        <v>47767680</v>
      </c>
    </row>
    <row r="430" spans="1:8">
      <c r="H430" s="27">
        <v>47327680</v>
      </c>
    </row>
    <row r="431" spans="1:8">
      <c r="H431" s="27">
        <f>+H428-H430</f>
        <v>440000</v>
      </c>
    </row>
  </sheetData>
  <autoFilter ref="A1:I428">
    <filterColumn colId="7">
      <filters>
        <filter val="1.020.000"/>
        <filter val="1.080.000"/>
        <filter val="1.380.000"/>
        <filter val="1.600.000"/>
        <filter val="11.200.000"/>
        <filter val="116.000"/>
        <filter val="140.000"/>
        <filter val="2.320.000"/>
        <filter val="2.400.000"/>
        <filter val="2.500.000"/>
        <filter val="2.992.800"/>
        <filter val="3.320.000"/>
        <filter val="3.500.000"/>
        <filter val="336.000"/>
        <filter val="460.000"/>
        <filter val="47.767.680"/>
        <filter val="5.400.000"/>
        <filter val="520.000"/>
        <filter val="56.000"/>
        <filter val="59.200"/>
        <filter val="6.000.000"/>
        <filter val="798.080"/>
        <filter val="88.800"/>
      </filters>
    </filterColumn>
  </autoFilter>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sheetPr enableFormatConditionsCalculation="0">
    <tabColor rgb="FF00B050"/>
  </sheetPr>
  <dimension ref="A1:J456"/>
  <sheetViews>
    <sheetView topLeftCell="A378" zoomScale="55" zoomScaleNormal="55" zoomScalePageLayoutView="55" workbookViewId="0">
      <selection activeCell="H404" sqref="H404"/>
    </sheetView>
  </sheetViews>
  <sheetFormatPr baseColWidth="10" defaultColWidth="10.85546875" defaultRowHeight="15.75"/>
  <cols>
    <col min="1" max="1" width="8.7109375" style="278" customWidth="1"/>
    <col min="2" max="2" width="76.140625" style="279" customWidth="1"/>
    <col min="3" max="3" width="29" style="278" bestFit="1" customWidth="1"/>
    <col min="4" max="4" width="16.140625" style="280" bestFit="1" customWidth="1"/>
    <col min="5" max="5" width="21" style="281" customWidth="1"/>
    <col min="6" max="6" width="13.140625" style="281" customWidth="1"/>
    <col min="7" max="7" width="16.85546875" style="203" customWidth="1"/>
    <col min="8" max="8" width="27.42578125" style="282" bestFit="1" customWidth="1"/>
    <col min="9" max="9" width="39.42578125" style="278" customWidth="1"/>
    <col min="10" max="10" width="47.42578125" style="278" bestFit="1" customWidth="1"/>
    <col min="11" max="16384" width="10.85546875" style="203"/>
  </cols>
  <sheetData>
    <row r="1" spans="1:10" ht="33.75">
      <c r="A1" s="1013" t="s">
        <v>1014</v>
      </c>
      <c r="B1" s="1014"/>
      <c r="C1" s="1014"/>
      <c r="D1" s="1014"/>
      <c r="E1" s="1014"/>
      <c r="F1" s="1014"/>
      <c r="G1" s="1014"/>
      <c r="H1" s="1014"/>
      <c r="I1" s="1014"/>
      <c r="J1" s="1015"/>
    </row>
    <row r="2" spans="1:10">
      <c r="A2" s="204"/>
      <c r="B2" s="205"/>
      <c r="C2" s="206"/>
      <c r="D2" s="207"/>
      <c r="E2" s="208"/>
      <c r="F2" s="208"/>
      <c r="G2" s="209"/>
      <c r="H2" s="210"/>
      <c r="I2" s="206"/>
      <c r="J2" s="211"/>
    </row>
    <row r="3" spans="1:10">
      <c r="A3" s="204"/>
      <c r="B3" s="205"/>
      <c r="C3" s="206"/>
      <c r="D3" s="207"/>
      <c r="E3" s="208"/>
      <c r="F3" s="208"/>
      <c r="G3" s="209"/>
      <c r="H3" s="210"/>
      <c r="I3" s="206"/>
      <c r="J3" s="211"/>
    </row>
    <row r="4" spans="1:10">
      <c r="A4" s="204"/>
      <c r="B4" s="205"/>
      <c r="C4" s="206"/>
      <c r="D4" s="207"/>
      <c r="E4" s="208"/>
      <c r="F4" s="208"/>
      <c r="G4" s="209"/>
      <c r="H4" s="210"/>
      <c r="I4" s="206"/>
      <c r="J4" s="211"/>
    </row>
    <row r="5" spans="1:10">
      <c r="A5" s="204"/>
      <c r="B5" s="205"/>
      <c r="C5" s="206"/>
      <c r="D5" s="207"/>
      <c r="E5" s="208"/>
      <c r="F5" s="208"/>
      <c r="G5" s="209"/>
      <c r="H5" s="210"/>
      <c r="I5" s="206"/>
      <c r="J5" s="211"/>
    </row>
    <row r="6" spans="1:10">
      <c r="A6" s="204"/>
      <c r="B6" s="18"/>
      <c r="C6" s="206"/>
      <c r="D6" s="207"/>
      <c r="E6" s="208"/>
      <c r="F6" s="208"/>
      <c r="G6" s="209"/>
      <c r="H6" s="210"/>
      <c r="I6" s="206"/>
      <c r="J6" s="211"/>
    </row>
    <row r="7" spans="1:10" s="212" customFormat="1" ht="46.5">
      <c r="A7" s="1016" t="s">
        <v>1015</v>
      </c>
      <c r="B7" s="1017"/>
      <c r="C7" s="1017"/>
      <c r="D7" s="1017"/>
      <c r="E7" s="1017"/>
      <c r="F7" s="1017"/>
      <c r="G7" s="1017"/>
      <c r="H7" s="1017"/>
      <c r="I7" s="1017"/>
      <c r="J7" s="1018"/>
    </row>
    <row r="8" spans="1:10" ht="31.5">
      <c r="A8" s="1019" t="s">
        <v>1016</v>
      </c>
      <c r="B8" s="1020"/>
      <c r="C8" s="1020"/>
      <c r="D8" s="1020"/>
      <c r="E8" s="1020"/>
      <c r="F8" s="1020"/>
      <c r="G8" s="1020"/>
      <c r="H8" s="1020"/>
      <c r="I8" s="1020"/>
      <c r="J8" s="1021"/>
    </row>
    <row r="9" spans="1:10" ht="33.75">
      <c r="A9" s="1022" t="s">
        <v>1017</v>
      </c>
      <c r="B9" s="1023"/>
      <c r="C9" s="1023"/>
      <c r="D9" s="1023"/>
      <c r="E9" s="1023"/>
      <c r="F9" s="1023"/>
      <c r="G9" s="1023"/>
      <c r="H9" s="1023"/>
      <c r="I9" s="1023"/>
      <c r="J9" s="1024"/>
    </row>
    <row r="10" spans="1:10" ht="46.5">
      <c r="A10" s="1016" t="s">
        <v>1018</v>
      </c>
      <c r="B10" s="1017"/>
      <c r="C10" s="1017"/>
      <c r="D10" s="1017"/>
      <c r="E10" s="1017"/>
      <c r="F10" s="1017"/>
      <c r="G10" s="1017"/>
      <c r="H10" s="1017"/>
      <c r="I10" s="1017"/>
      <c r="J10" s="1018"/>
    </row>
    <row r="11" spans="1:10" s="220" customFormat="1" ht="66">
      <c r="A11" s="213" t="s">
        <v>3</v>
      </c>
      <c r="B11" s="214" t="s">
        <v>4</v>
      </c>
      <c r="C11" s="215" t="s">
        <v>6</v>
      </c>
      <c r="D11" s="216" t="s">
        <v>5</v>
      </c>
      <c r="E11" s="217" t="s">
        <v>377</v>
      </c>
      <c r="F11" s="218" t="s">
        <v>378</v>
      </c>
      <c r="G11" s="214" t="s">
        <v>379</v>
      </c>
      <c r="H11" s="218" t="s">
        <v>15</v>
      </c>
      <c r="I11" s="215" t="s">
        <v>380</v>
      </c>
      <c r="J11" s="219" t="s">
        <v>360</v>
      </c>
    </row>
    <row r="12" spans="1:10" ht="17.100000000000001" customHeight="1">
      <c r="A12" s="221">
        <v>1</v>
      </c>
      <c r="B12" s="222" t="s">
        <v>31</v>
      </c>
      <c r="C12" s="223" t="s">
        <v>897</v>
      </c>
      <c r="D12" s="224">
        <v>4</v>
      </c>
      <c r="E12" s="225">
        <v>39000</v>
      </c>
      <c r="F12" s="226">
        <v>6240</v>
      </c>
      <c r="G12" s="227">
        <v>45240</v>
      </c>
      <c r="H12" s="226">
        <v>180960</v>
      </c>
      <c r="I12" s="228" t="s">
        <v>523</v>
      </c>
      <c r="J12" s="229">
        <v>2010009598</v>
      </c>
    </row>
    <row r="13" spans="1:10" ht="17.100000000000001" customHeight="1">
      <c r="A13" s="221">
        <v>2</v>
      </c>
      <c r="B13" s="222" t="s">
        <v>32</v>
      </c>
      <c r="C13" s="223" t="s">
        <v>304</v>
      </c>
      <c r="D13" s="224">
        <v>40</v>
      </c>
      <c r="E13" s="225"/>
      <c r="F13" s="226"/>
      <c r="G13" s="227">
        <v>0</v>
      </c>
      <c r="H13" s="226">
        <v>0</v>
      </c>
      <c r="I13" s="228"/>
      <c r="J13" s="229"/>
    </row>
    <row r="14" spans="1:10" ht="17.100000000000001" customHeight="1">
      <c r="A14" s="221">
        <v>3</v>
      </c>
      <c r="B14" s="222" t="s">
        <v>33</v>
      </c>
      <c r="C14" s="223" t="s">
        <v>304</v>
      </c>
      <c r="D14" s="224">
        <v>8</v>
      </c>
      <c r="E14" s="225"/>
      <c r="F14" s="226"/>
      <c r="G14" s="227">
        <v>0</v>
      </c>
      <c r="H14" s="226">
        <v>0</v>
      </c>
      <c r="I14" s="228"/>
      <c r="J14" s="229"/>
    </row>
    <row r="15" spans="1:10" ht="17.100000000000001" customHeight="1">
      <c r="A15" s="221">
        <v>4</v>
      </c>
      <c r="B15" s="222" t="s">
        <v>34</v>
      </c>
      <c r="C15" s="223" t="s">
        <v>304</v>
      </c>
      <c r="D15" s="224">
        <v>8</v>
      </c>
      <c r="E15" s="225"/>
      <c r="F15" s="226"/>
      <c r="G15" s="227">
        <v>0</v>
      </c>
      <c r="H15" s="226">
        <v>0</v>
      </c>
      <c r="I15" s="228"/>
      <c r="J15" s="229"/>
    </row>
    <row r="16" spans="1:10" ht="17.100000000000001" customHeight="1">
      <c r="A16" s="221">
        <v>5</v>
      </c>
      <c r="B16" s="222" t="s">
        <v>35</v>
      </c>
      <c r="C16" s="223" t="s">
        <v>304</v>
      </c>
      <c r="D16" s="224">
        <v>8</v>
      </c>
      <c r="E16" s="225"/>
      <c r="F16" s="226"/>
      <c r="G16" s="227">
        <v>0</v>
      </c>
      <c r="H16" s="226">
        <v>0</v>
      </c>
      <c r="I16" s="228"/>
      <c r="J16" s="229"/>
    </row>
    <row r="17" spans="1:10" ht="17.100000000000001" customHeight="1">
      <c r="A17" s="221">
        <v>6</v>
      </c>
      <c r="B17" s="222" t="s">
        <v>36</v>
      </c>
      <c r="C17" s="223" t="s">
        <v>304</v>
      </c>
      <c r="D17" s="224">
        <v>8</v>
      </c>
      <c r="E17" s="225"/>
      <c r="F17" s="226"/>
      <c r="G17" s="227">
        <v>0</v>
      </c>
      <c r="H17" s="226">
        <v>0</v>
      </c>
      <c r="I17" s="228"/>
      <c r="J17" s="229"/>
    </row>
    <row r="18" spans="1:10" ht="17.100000000000001" customHeight="1">
      <c r="A18" s="221">
        <v>7</v>
      </c>
      <c r="B18" s="222" t="s">
        <v>37</v>
      </c>
      <c r="C18" s="223" t="s">
        <v>304</v>
      </c>
      <c r="D18" s="224">
        <v>16</v>
      </c>
      <c r="E18" s="225"/>
      <c r="F18" s="226"/>
      <c r="G18" s="227">
        <v>0</v>
      </c>
      <c r="H18" s="226">
        <v>0</v>
      </c>
      <c r="I18" s="228"/>
      <c r="J18" s="229"/>
    </row>
    <row r="19" spans="1:10" ht="17.100000000000001" customHeight="1">
      <c r="A19" s="221">
        <v>8</v>
      </c>
      <c r="B19" s="222" t="s">
        <v>38</v>
      </c>
      <c r="C19" s="223" t="s">
        <v>304</v>
      </c>
      <c r="D19" s="224">
        <v>8</v>
      </c>
      <c r="E19" s="225"/>
      <c r="F19" s="226"/>
      <c r="G19" s="227">
        <v>0</v>
      </c>
      <c r="H19" s="226">
        <v>0</v>
      </c>
      <c r="I19" s="228"/>
      <c r="J19" s="229"/>
    </row>
    <row r="20" spans="1:10" ht="17.100000000000001" customHeight="1">
      <c r="A20" s="221">
        <v>9</v>
      </c>
      <c r="B20" s="222" t="s">
        <v>39</v>
      </c>
      <c r="C20" s="223" t="s">
        <v>304</v>
      </c>
      <c r="D20" s="224">
        <v>4</v>
      </c>
      <c r="E20" s="225"/>
      <c r="F20" s="226"/>
      <c r="G20" s="227">
        <v>0</v>
      </c>
      <c r="H20" s="226">
        <v>0</v>
      </c>
      <c r="I20" s="228"/>
      <c r="J20" s="229"/>
    </row>
    <row r="21" spans="1:10" ht="17.100000000000001" customHeight="1">
      <c r="A21" s="221">
        <v>10</v>
      </c>
      <c r="B21" s="222" t="s">
        <v>40</v>
      </c>
      <c r="C21" s="223" t="s">
        <v>304</v>
      </c>
      <c r="D21" s="224">
        <v>8</v>
      </c>
      <c r="E21" s="225"/>
      <c r="F21" s="226"/>
      <c r="G21" s="227">
        <v>0</v>
      </c>
      <c r="H21" s="226">
        <v>0</v>
      </c>
      <c r="I21" s="228"/>
      <c r="J21" s="229"/>
    </row>
    <row r="22" spans="1:10" ht="17.100000000000001" customHeight="1">
      <c r="A22" s="221">
        <v>11</v>
      </c>
      <c r="B22" s="222" t="s">
        <v>740</v>
      </c>
      <c r="C22" s="223" t="s">
        <v>304</v>
      </c>
      <c r="D22" s="224">
        <v>8</v>
      </c>
      <c r="E22" s="225"/>
      <c r="F22" s="226"/>
      <c r="G22" s="227">
        <v>0</v>
      </c>
      <c r="H22" s="226">
        <v>0</v>
      </c>
      <c r="I22" s="228"/>
      <c r="J22" s="229"/>
    </row>
    <row r="23" spans="1:10" ht="17.100000000000001" customHeight="1">
      <c r="A23" s="221">
        <v>12</v>
      </c>
      <c r="B23" s="222" t="s">
        <v>42</v>
      </c>
      <c r="C23" s="223" t="s">
        <v>304</v>
      </c>
      <c r="D23" s="224">
        <v>68</v>
      </c>
      <c r="E23" s="225"/>
      <c r="F23" s="226"/>
      <c r="G23" s="227">
        <v>0</v>
      </c>
      <c r="H23" s="226">
        <v>0</v>
      </c>
      <c r="I23" s="228"/>
      <c r="J23" s="229"/>
    </row>
    <row r="24" spans="1:10" ht="17.100000000000001" customHeight="1">
      <c r="A24" s="221">
        <v>13</v>
      </c>
      <c r="B24" s="222" t="s">
        <v>43</v>
      </c>
      <c r="C24" s="223" t="s">
        <v>304</v>
      </c>
      <c r="D24" s="224">
        <v>8</v>
      </c>
      <c r="E24" s="225"/>
      <c r="F24" s="226"/>
      <c r="G24" s="227">
        <v>0</v>
      </c>
      <c r="H24" s="226">
        <v>0</v>
      </c>
      <c r="I24" s="228"/>
      <c r="J24" s="229"/>
    </row>
    <row r="25" spans="1:10" ht="17.100000000000001" customHeight="1">
      <c r="A25" s="221">
        <v>14</v>
      </c>
      <c r="B25" s="222" t="s">
        <v>44</v>
      </c>
      <c r="C25" s="223" t="s">
        <v>304</v>
      </c>
      <c r="D25" s="224">
        <v>8</v>
      </c>
      <c r="E25" s="225"/>
      <c r="F25" s="226"/>
      <c r="G25" s="227">
        <v>0</v>
      </c>
      <c r="H25" s="226">
        <v>0</v>
      </c>
      <c r="I25" s="228"/>
      <c r="J25" s="229"/>
    </row>
    <row r="26" spans="1:10" ht="17.100000000000001" customHeight="1">
      <c r="A26" s="221">
        <v>15</v>
      </c>
      <c r="B26" s="222" t="s">
        <v>47</v>
      </c>
      <c r="C26" s="223" t="s">
        <v>304</v>
      </c>
      <c r="D26" s="224">
        <v>2</v>
      </c>
      <c r="E26" s="225"/>
      <c r="F26" s="226"/>
      <c r="G26" s="227">
        <v>0</v>
      </c>
      <c r="H26" s="226">
        <v>0</v>
      </c>
      <c r="I26" s="228"/>
      <c r="J26" s="229"/>
    </row>
    <row r="27" spans="1:10" ht="33">
      <c r="A27" s="221">
        <v>16</v>
      </c>
      <c r="B27" s="222" t="s">
        <v>45</v>
      </c>
      <c r="C27" s="223" t="s">
        <v>305</v>
      </c>
      <c r="D27" s="224">
        <v>8</v>
      </c>
      <c r="E27" s="225">
        <v>10200</v>
      </c>
      <c r="F27" s="226">
        <v>1632</v>
      </c>
      <c r="G27" s="227">
        <v>11832</v>
      </c>
      <c r="H27" s="226">
        <v>94656</v>
      </c>
      <c r="I27" s="228" t="s">
        <v>385</v>
      </c>
      <c r="J27" s="229" t="s">
        <v>1019</v>
      </c>
    </row>
    <row r="28" spans="1:10" ht="33">
      <c r="A28" s="221">
        <v>17</v>
      </c>
      <c r="B28" s="222" t="s">
        <v>46</v>
      </c>
      <c r="C28" s="223" t="s">
        <v>305</v>
      </c>
      <c r="D28" s="224">
        <v>4</v>
      </c>
      <c r="E28" s="225">
        <v>10200</v>
      </c>
      <c r="F28" s="226">
        <v>1632</v>
      </c>
      <c r="G28" s="227">
        <v>11832</v>
      </c>
      <c r="H28" s="226">
        <v>47328</v>
      </c>
      <c r="I28" s="228" t="s">
        <v>385</v>
      </c>
      <c r="J28" s="229" t="s">
        <v>1019</v>
      </c>
    </row>
    <row r="29" spans="1:10" ht="17.100000000000001" customHeight="1">
      <c r="A29" s="221">
        <v>18</v>
      </c>
      <c r="B29" s="222" t="s">
        <v>48</v>
      </c>
      <c r="C29" s="223" t="s">
        <v>306</v>
      </c>
      <c r="D29" s="224">
        <v>248</v>
      </c>
      <c r="E29" s="225"/>
      <c r="F29" s="226"/>
      <c r="G29" s="227">
        <v>0</v>
      </c>
      <c r="H29" s="226">
        <v>0</v>
      </c>
      <c r="I29" s="228"/>
      <c r="J29" s="229"/>
    </row>
    <row r="30" spans="1:10" ht="17.100000000000001" customHeight="1">
      <c r="A30" s="221">
        <v>19</v>
      </c>
      <c r="B30" s="222" t="s">
        <v>49</v>
      </c>
      <c r="C30" s="223" t="s">
        <v>897</v>
      </c>
      <c r="D30" s="224">
        <v>4</v>
      </c>
      <c r="E30" s="225">
        <v>40260</v>
      </c>
      <c r="F30" s="226">
        <v>0</v>
      </c>
      <c r="G30" s="227">
        <v>40260</v>
      </c>
      <c r="H30" s="226">
        <v>161040</v>
      </c>
      <c r="I30" s="228" t="s">
        <v>523</v>
      </c>
      <c r="J30" s="229"/>
    </row>
    <row r="31" spans="1:10" s="231" customFormat="1" ht="17.100000000000001" customHeight="1">
      <c r="A31" s="221">
        <v>20</v>
      </c>
      <c r="B31" s="222" t="s">
        <v>50</v>
      </c>
      <c r="C31" s="223" t="s">
        <v>308</v>
      </c>
      <c r="D31" s="224">
        <v>120</v>
      </c>
      <c r="E31" s="225"/>
      <c r="F31" s="226"/>
      <c r="G31" s="227">
        <v>0</v>
      </c>
      <c r="H31" s="226">
        <v>0</v>
      </c>
      <c r="I31" s="223"/>
      <c r="J31" s="230"/>
    </row>
    <row r="32" spans="1:10" ht="17.100000000000001" customHeight="1">
      <c r="A32" s="221">
        <v>21</v>
      </c>
      <c r="B32" s="222" t="s">
        <v>51</v>
      </c>
      <c r="C32" s="223" t="s">
        <v>305</v>
      </c>
      <c r="D32" s="224">
        <v>8000</v>
      </c>
      <c r="E32" s="225"/>
      <c r="F32" s="226"/>
      <c r="G32" s="227">
        <v>0</v>
      </c>
      <c r="H32" s="226">
        <v>0</v>
      </c>
      <c r="I32" s="228"/>
      <c r="J32" s="229"/>
    </row>
    <row r="33" spans="1:10" ht="17.100000000000001" customHeight="1">
      <c r="A33" s="221">
        <v>22</v>
      </c>
      <c r="B33" s="222" t="s">
        <v>741</v>
      </c>
      <c r="C33" s="223" t="s">
        <v>305</v>
      </c>
      <c r="D33" s="224">
        <v>120</v>
      </c>
      <c r="E33" s="225">
        <v>14220</v>
      </c>
      <c r="F33" s="226">
        <v>0</v>
      </c>
      <c r="G33" s="227">
        <v>14220</v>
      </c>
      <c r="H33" s="226">
        <v>1706400</v>
      </c>
      <c r="I33" s="228" t="s">
        <v>1020</v>
      </c>
      <c r="J33" s="229" t="s">
        <v>1021</v>
      </c>
    </row>
    <row r="34" spans="1:10" ht="17.100000000000001" customHeight="1">
      <c r="A34" s="221">
        <v>23</v>
      </c>
      <c r="B34" s="222" t="s">
        <v>52</v>
      </c>
      <c r="C34" s="223" t="s">
        <v>305</v>
      </c>
      <c r="D34" s="224">
        <v>120</v>
      </c>
      <c r="E34" s="225">
        <v>19860</v>
      </c>
      <c r="F34" s="226">
        <v>0</v>
      </c>
      <c r="G34" s="227">
        <v>19860</v>
      </c>
      <c r="H34" s="226">
        <v>2383200</v>
      </c>
      <c r="I34" s="228" t="s">
        <v>1020</v>
      </c>
      <c r="J34" s="229" t="s">
        <v>1021</v>
      </c>
    </row>
    <row r="35" spans="1:10" ht="17.100000000000001" customHeight="1">
      <c r="A35" s="221">
        <v>24</v>
      </c>
      <c r="B35" s="222" t="s">
        <v>742</v>
      </c>
      <c r="C35" s="223" t="s">
        <v>309</v>
      </c>
      <c r="D35" s="224">
        <v>4</v>
      </c>
      <c r="E35" s="225">
        <v>480000</v>
      </c>
      <c r="F35" s="226">
        <v>0</v>
      </c>
      <c r="G35" s="227">
        <v>480000</v>
      </c>
      <c r="H35" s="226">
        <v>1920000</v>
      </c>
      <c r="I35" s="223" t="s">
        <v>1022</v>
      </c>
      <c r="J35" s="229" t="s">
        <v>1023</v>
      </c>
    </row>
    <row r="36" spans="1:10" ht="17.100000000000001" customHeight="1">
      <c r="A36" s="221">
        <v>25</v>
      </c>
      <c r="B36" s="222" t="s">
        <v>743</v>
      </c>
      <c r="C36" s="223" t="s">
        <v>310</v>
      </c>
      <c r="D36" s="224">
        <v>4</v>
      </c>
      <c r="E36" s="225">
        <v>0</v>
      </c>
      <c r="F36" s="226">
        <v>0</v>
      </c>
      <c r="G36" s="227">
        <v>0</v>
      </c>
      <c r="H36" s="226">
        <v>0</v>
      </c>
      <c r="I36" s="223"/>
      <c r="J36" s="229"/>
    </row>
    <row r="37" spans="1:10" ht="17.100000000000001" customHeight="1">
      <c r="A37" s="221">
        <v>26</v>
      </c>
      <c r="B37" s="222" t="s">
        <v>744</v>
      </c>
      <c r="C37" s="223" t="s">
        <v>310</v>
      </c>
      <c r="D37" s="224">
        <v>4</v>
      </c>
      <c r="E37" s="225">
        <v>0</v>
      </c>
      <c r="F37" s="226"/>
      <c r="G37" s="227">
        <v>0</v>
      </c>
      <c r="H37" s="226">
        <v>0</v>
      </c>
      <c r="I37" s="223"/>
      <c r="J37" s="229"/>
    </row>
    <row r="38" spans="1:10" ht="33">
      <c r="A38" s="221">
        <v>27</v>
      </c>
      <c r="B38" s="222" t="s">
        <v>745</v>
      </c>
      <c r="C38" s="223" t="s">
        <v>305</v>
      </c>
      <c r="D38" s="224">
        <v>40</v>
      </c>
      <c r="E38" s="225">
        <v>25000</v>
      </c>
      <c r="F38" s="226">
        <v>0</v>
      </c>
      <c r="G38" s="227">
        <v>25000</v>
      </c>
      <c r="H38" s="226">
        <v>1000000</v>
      </c>
      <c r="I38" s="223" t="s">
        <v>1024</v>
      </c>
      <c r="J38" s="229" t="s">
        <v>1023</v>
      </c>
    </row>
    <row r="39" spans="1:10" ht="16.5">
      <c r="A39" s="221">
        <v>28</v>
      </c>
      <c r="B39" s="222" t="s">
        <v>746</v>
      </c>
      <c r="C39" s="223" t="s">
        <v>305</v>
      </c>
      <c r="D39" s="224">
        <v>40</v>
      </c>
      <c r="E39" s="225">
        <v>25000</v>
      </c>
      <c r="F39" s="226">
        <v>0</v>
      </c>
      <c r="G39" s="227">
        <v>25000</v>
      </c>
      <c r="H39" s="226">
        <v>1000000</v>
      </c>
      <c r="I39" s="223" t="s">
        <v>1024</v>
      </c>
      <c r="J39" s="229" t="s">
        <v>1023</v>
      </c>
    </row>
    <row r="40" spans="1:10" ht="33">
      <c r="A40" s="221">
        <v>29</v>
      </c>
      <c r="B40" s="222" t="s">
        <v>747</v>
      </c>
      <c r="C40" s="223" t="s">
        <v>305</v>
      </c>
      <c r="D40" s="224">
        <v>60</v>
      </c>
      <c r="E40" s="225">
        <v>14500</v>
      </c>
      <c r="F40" s="226">
        <v>0</v>
      </c>
      <c r="G40" s="227">
        <v>14500</v>
      </c>
      <c r="H40" s="226">
        <v>870000</v>
      </c>
      <c r="I40" s="223" t="s">
        <v>1025</v>
      </c>
      <c r="J40" s="229" t="s">
        <v>1026</v>
      </c>
    </row>
    <row r="41" spans="1:10" ht="33">
      <c r="A41" s="221">
        <v>30</v>
      </c>
      <c r="B41" s="222" t="s">
        <v>53</v>
      </c>
      <c r="C41" s="223" t="s">
        <v>305</v>
      </c>
      <c r="D41" s="224">
        <v>60</v>
      </c>
      <c r="E41" s="225">
        <v>16350</v>
      </c>
      <c r="F41" s="226">
        <v>0</v>
      </c>
      <c r="G41" s="227">
        <v>16350</v>
      </c>
      <c r="H41" s="226">
        <v>981000</v>
      </c>
      <c r="I41" s="223" t="s">
        <v>1027</v>
      </c>
      <c r="J41" s="229" t="s">
        <v>1023</v>
      </c>
    </row>
    <row r="42" spans="1:10" ht="16.5">
      <c r="A42" s="221">
        <v>31</v>
      </c>
      <c r="B42" s="222" t="s">
        <v>54</v>
      </c>
      <c r="C42" s="223" t="s">
        <v>305</v>
      </c>
      <c r="D42" s="224">
        <v>20</v>
      </c>
      <c r="E42" s="225">
        <v>108000</v>
      </c>
      <c r="F42" s="226">
        <v>0</v>
      </c>
      <c r="G42" s="227">
        <v>108000</v>
      </c>
      <c r="H42" s="226">
        <v>2160000</v>
      </c>
      <c r="I42" s="223" t="s">
        <v>1028</v>
      </c>
      <c r="J42" s="229" t="s">
        <v>1029</v>
      </c>
    </row>
    <row r="43" spans="1:10" ht="33">
      <c r="A43" s="221">
        <v>32</v>
      </c>
      <c r="B43" s="222" t="s">
        <v>748</v>
      </c>
      <c r="C43" s="223" t="s">
        <v>305</v>
      </c>
      <c r="D43" s="224">
        <v>40</v>
      </c>
      <c r="E43" s="225">
        <v>21600</v>
      </c>
      <c r="F43" s="226">
        <v>0</v>
      </c>
      <c r="G43" s="227">
        <v>21600</v>
      </c>
      <c r="H43" s="226">
        <v>864000</v>
      </c>
      <c r="I43" s="223" t="s">
        <v>1030</v>
      </c>
      <c r="J43" s="230" t="s">
        <v>1031</v>
      </c>
    </row>
    <row r="44" spans="1:10" ht="33">
      <c r="A44" s="221">
        <v>33</v>
      </c>
      <c r="B44" s="222" t="s">
        <v>749</v>
      </c>
      <c r="C44" s="223" t="s">
        <v>305</v>
      </c>
      <c r="D44" s="224">
        <v>40</v>
      </c>
      <c r="E44" s="225">
        <v>14400</v>
      </c>
      <c r="F44" s="226">
        <v>0</v>
      </c>
      <c r="G44" s="227">
        <v>14400</v>
      </c>
      <c r="H44" s="226">
        <v>576000</v>
      </c>
      <c r="I44" s="223" t="s">
        <v>1032</v>
      </c>
      <c r="J44" s="229" t="s">
        <v>1033</v>
      </c>
    </row>
    <row r="45" spans="1:10" ht="33">
      <c r="A45" s="221">
        <v>34</v>
      </c>
      <c r="B45" s="222" t="s">
        <v>750</v>
      </c>
      <c r="C45" s="223" t="s">
        <v>305</v>
      </c>
      <c r="D45" s="224">
        <v>40</v>
      </c>
      <c r="E45" s="225">
        <v>16350</v>
      </c>
      <c r="F45" s="226">
        <v>0</v>
      </c>
      <c r="G45" s="227">
        <v>16350</v>
      </c>
      <c r="H45" s="226">
        <v>654000</v>
      </c>
      <c r="I45" s="223" t="s">
        <v>1034</v>
      </c>
      <c r="J45" s="229" t="s">
        <v>1033</v>
      </c>
    </row>
    <row r="46" spans="1:10" s="231" customFormat="1" ht="33">
      <c r="A46" s="221">
        <v>35</v>
      </c>
      <c r="B46" s="222" t="s">
        <v>751</v>
      </c>
      <c r="C46" s="223" t="s">
        <v>305</v>
      </c>
      <c r="D46" s="224">
        <v>40</v>
      </c>
      <c r="E46" s="225">
        <v>37900</v>
      </c>
      <c r="F46" s="226">
        <v>0</v>
      </c>
      <c r="G46" s="227">
        <v>37900</v>
      </c>
      <c r="H46" s="226">
        <v>1516000</v>
      </c>
      <c r="I46" s="223" t="s">
        <v>1035</v>
      </c>
      <c r="J46" s="230" t="s">
        <v>1033</v>
      </c>
    </row>
    <row r="47" spans="1:10" s="231" customFormat="1" ht="33">
      <c r="A47" s="221">
        <v>36</v>
      </c>
      <c r="B47" s="222" t="s">
        <v>752</v>
      </c>
      <c r="C47" s="223" t="s">
        <v>305</v>
      </c>
      <c r="D47" s="224">
        <v>40</v>
      </c>
      <c r="E47" s="225">
        <v>43100</v>
      </c>
      <c r="F47" s="226">
        <v>0</v>
      </c>
      <c r="G47" s="227">
        <v>43100</v>
      </c>
      <c r="H47" s="226">
        <v>1724000</v>
      </c>
      <c r="I47" s="223" t="s">
        <v>1036</v>
      </c>
      <c r="J47" s="230" t="s">
        <v>1037</v>
      </c>
    </row>
    <row r="48" spans="1:10" s="231" customFormat="1" ht="33">
      <c r="A48" s="221">
        <v>37</v>
      </c>
      <c r="B48" s="222" t="s">
        <v>753</v>
      </c>
      <c r="C48" s="223" t="s">
        <v>305</v>
      </c>
      <c r="D48" s="224">
        <v>40</v>
      </c>
      <c r="E48" s="225">
        <v>43100</v>
      </c>
      <c r="F48" s="226">
        <v>0</v>
      </c>
      <c r="G48" s="227">
        <v>43100</v>
      </c>
      <c r="H48" s="226">
        <v>1724000</v>
      </c>
      <c r="I48" s="223" t="s">
        <v>1036</v>
      </c>
      <c r="J48" s="230" t="s">
        <v>1037</v>
      </c>
    </row>
    <row r="49" spans="1:10" s="231" customFormat="1" ht="33">
      <c r="A49" s="221">
        <v>38</v>
      </c>
      <c r="B49" s="222" t="s">
        <v>55</v>
      </c>
      <c r="C49" s="223" t="s">
        <v>305</v>
      </c>
      <c r="D49" s="224">
        <v>16</v>
      </c>
      <c r="E49" s="225">
        <v>38000</v>
      </c>
      <c r="F49" s="226">
        <v>0</v>
      </c>
      <c r="G49" s="227">
        <v>38000</v>
      </c>
      <c r="H49" s="226">
        <v>608000</v>
      </c>
      <c r="I49" s="223" t="s">
        <v>1038</v>
      </c>
      <c r="J49" s="230" t="s">
        <v>1033</v>
      </c>
    </row>
    <row r="50" spans="1:10" s="231" customFormat="1" ht="33">
      <c r="A50" s="221">
        <v>39</v>
      </c>
      <c r="B50" s="222" t="s">
        <v>56</v>
      </c>
      <c r="C50" s="223" t="s">
        <v>305</v>
      </c>
      <c r="D50" s="224">
        <v>12</v>
      </c>
      <c r="E50" s="225">
        <v>38000</v>
      </c>
      <c r="F50" s="226">
        <v>0</v>
      </c>
      <c r="G50" s="227">
        <v>38000</v>
      </c>
      <c r="H50" s="226">
        <v>456000</v>
      </c>
      <c r="I50" s="223" t="s">
        <v>1038</v>
      </c>
      <c r="J50" s="230" t="s">
        <v>1033</v>
      </c>
    </row>
    <row r="51" spans="1:10" s="231" customFormat="1" ht="33">
      <c r="A51" s="221">
        <v>40</v>
      </c>
      <c r="B51" s="222" t="s">
        <v>754</v>
      </c>
      <c r="C51" s="223" t="s">
        <v>305</v>
      </c>
      <c r="D51" s="224">
        <v>40</v>
      </c>
      <c r="E51" s="225"/>
      <c r="F51" s="226"/>
      <c r="G51" s="227">
        <v>0</v>
      </c>
      <c r="H51" s="226">
        <v>0</v>
      </c>
      <c r="I51" s="223"/>
      <c r="J51" s="230"/>
    </row>
    <row r="52" spans="1:10" s="231" customFormat="1" ht="33">
      <c r="A52" s="221">
        <v>41</v>
      </c>
      <c r="B52" s="222" t="s">
        <v>755</v>
      </c>
      <c r="C52" s="223" t="s">
        <v>305</v>
      </c>
      <c r="D52" s="224">
        <v>120</v>
      </c>
      <c r="E52" s="225"/>
      <c r="F52" s="226"/>
      <c r="G52" s="227">
        <v>0</v>
      </c>
      <c r="H52" s="226">
        <v>0</v>
      </c>
      <c r="I52" s="223"/>
      <c r="J52" s="230"/>
    </row>
    <row r="53" spans="1:10" s="231" customFormat="1" ht="16.5">
      <c r="A53" s="221">
        <v>42</v>
      </c>
      <c r="B53" s="222" t="s">
        <v>57</v>
      </c>
      <c r="C53" s="223" t="s">
        <v>311</v>
      </c>
      <c r="D53" s="224">
        <v>8</v>
      </c>
      <c r="E53" s="225"/>
      <c r="F53" s="232"/>
      <c r="G53" s="227">
        <v>0</v>
      </c>
      <c r="H53" s="226">
        <v>0</v>
      </c>
      <c r="I53" s="223"/>
      <c r="J53" s="230"/>
    </row>
    <row r="54" spans="1:10" ht="16.5">
      <c r="A54" s="221">
        <v>43</v>
      </c>
      <c r="B54" s="222" t="s">
        <v>58</v>
      </c>
      <c r="C54" s="223" t="s">
        <v>305</v>
      </c>
      <c r="D54" s="224">
        <v>8</v>
      </c>
      <c r="E54" s="225">
        <v>24000</v>
      </c>
      <c r="F54" s="232">
        <v>0</v>
      </c>
      <c r="G54" s="227">
        <v>24000</v>
      </c>
      <c r="H54" s="226">
        <v>192000</v>
      </c>
      <c r="I54" s="228" t="s">
        <v>1020</v>
      </c>
      <c r="J54" s="229" t="s">
        <v>1039</v>
      </c>
    </row>
    <row r="55" spans="1:10" ht="33">
      <c r="A55" s="221">
        <v>44</v>
      </c>
      <c r="B55" s="222" t="s">
        <v>756</v>
      </c>
      <c r="C55" s="223" t="s">
        <v>305</v>
      </c>
      <c r="D55" s="224">
        <v>8</v>
      </c>
      <c r="E55" s="225">
        <v>12500</v>
      </c>
      <c r="F55" s="232">
        <v>0</v>
      </c>
      <c r="G55" s="227">
        <v>12500</v>
      </c>
      <c r="H55" s="226">
        <v>100000</v>
      </c>
      <c r="I55" s="228" t="s">
        <v>1020</v>
      </c>
      <c r="J55" s="229" t="s">
        <v>1040</v>
      </c>
    </row>
    <row r="56" spans="1:10" ht="33">
      <c r="A56" s="221">
        <v>45</v>
      </c>
      <c r="B56" s="222" t="s">
        <v>757</v>
      </c>
      <c r="C56" s="223" t="s">
        <v>305</v>
      </c>
      <c r="D56" s="224">
        <v>8</v>
      </c>
      <c r="E56" s="225">
        <v>15000</v>
      </c>
      <c r="F56" s="232">
        <v>0</v>
      </c>
      <c r="G56" s="227">
        <v>15000</v>
      </c>
      <c r="H56" s="226">
        <v>120000</v>
      </c>
      <c r="I56" s="228" t="s">
        <v>1020</v>
      </c>
      <c r="J56" s="229" t="s">
        <v>1040</v>
      </c>
    </row>
    <row r="57" spans="1:10" ht="18" customHeight="1">
      <c r="A57" s="221">
        <v>46</v>
      </c>
      <c r="B57" s="222" t="s">
        <v>758</v>
      </c>
      <c r="C57" s="223" t="s">
        <v>305</v>
      </c>
      <c r="D57" s="224">
        <v>8</v>
      </c>
      <c r="E57" s="225">
        <v>12500</v>
      </c>
      <c r="F57" s="232">
        <v>0</v>
      </c>
      <c r="G57" s="227">
        <v>12500</v>
      </c>
      <c r="H57" s="226">
        <v>100000</v>
      </c>
      <c r="I57" s="228" t="s">
        <v>1020</v>
      </c>
      <c r="J57" s="229" t="s">
        <v>1040</v>
      </c>
    </row>
    <row r="58" spans="1:10" ht="18" customHeight="1">
      <c r="A58" s="221">
        <v>47</v>
      </c>
      <c r="B58" s="222" t="s">
        <v>759</v>
      </c>
      <c r="C58" s="223" t="s">
        <v>305</v>
      </c>
      <c r="D58" s="224">
        <v>8</v>
      </c>
      <c r="E58" s="225">
        <v>12500</v>
      </c>
      <c r="F58" s="232">
        <v>0</v>
      </c>
      <c r="G58" s="227">
        <v>12500</v>
      </c>
      <c r="H58" s="226">
        <v>100000</v>
      </c>
      <c r="I58" s="228" t="s">
        <v>1020</v>
      </c>
      <c r="J58" s="229" t="s">
        <v>1040</v>
      </c>
    </row>
    <row r="59" spans="1:10" ht="18" customHeight="1">
      <c r="A59" s="221">
        <v>48</v>
      </c>
      <c r="B59" s="222" t="s">
        <v>760</v>
      </c>
      <c r="C59" s="223" t="s">
        <v>305</v>
      </c>
      <c r="D59" s="224">
        <v>8</v>
      </c>
      <c r="E59" s="225">
        <v>12500</v>
      </c>
      <c r="F59" s="232">
        <v>0</v>
      </c>
      <c r="G59" s="227">
        <v>12500</v>
      </c>
      <c r="H59" s="226">
        <v>100000</v>
      </c>
      <c r="I59" s="228" t="s">
        <v>1020</v>
      </c>
      <c r="J59" s="229" t="s">
        <v>1040</v>
      </c>
    </row>
    <row r="60" spans="1:10" ht="18" customHeight="1">
      <c r="A60" s="221">
        <v>49</v>
      </c>
      <c r="B60" s="222" t="s">
        <v>761</v>
      </c>
      <c r="C60" s="223" t="s">
        <v>305</v>
      </c>
      <c r="D60" s="224">
        <v>8</v>
      </c>
      <c r="E60" s="225">
        <v>12500</v>
      </c>
      <c r="F60" s="226">
        <v>0</v>
      </c>
      <c r="G60" s="227">
        <v>12500</v>
      </c>
      <c r="H60" s="226">
        <v>100000</v>
      </c>
      <c r="I60" s="228" t="s">
        <v>1020</v>
      </c>
      <c r="J60" s="229" t="s">
        <v>1040</v>
      </c>
    </row>
    <row r="61" spans="1:10" ht="18" customHeight="1">
      <c r="A61" s="221">
        <v>50</v>
      </c>
      <c r="B61" s="222" t="s">
        <v>762</v>
      </c>
      <c r="C61" s="223" t="s">
        <v>305</v>
      </c>
      <c r="D61" s="224">
        <v>8</v>
      </c>
      <c r="E61" s="225">
        <v>12500</v>
      </c>
      <c r="F61" s="232">
        <v>0</v>
      </c>
      <c r="G61" s="227">
        <v>12500</v>
      </c>
      <c r="H61" s="226">
        <v>100000</v>
      </c>
      <c r="I61" s="228" t="s">
        <v>1020</v>
      </c>
      <c r="J61" s="229" t="s">
        <v>1040</v>
      </c>
    </row>
    <row r="62" spans="1:10" ht="18" customHeight="1">
      <c r="A62" s="221">
        <v>51</v>
      </c>
      <c r="B62" s="222" t="s">
        <v>763</v>
      </c>
      <c r="C62" s="223" t="s">
        <v>305</v>
      </c>
      <c r="D62" s="224">
        <v>8</v>
      </c>
      <c r="E62" s="225">
        <v>15000</v>
      </c>
      <c r="F62" s="226">
        <v>0</v>
      </c>
      <c r="G62" s="227">
        <v>15000</v>
      </c>
      <c r="H62" s="226">
        <v>120000</v>
      </c>
      <c r="I62" s="228" t="s">
        <v>1020</v>
      </c>
      <c r="J62" s="229" t="s">
        <v>1040</v>
      </c>
    </row>
    <row r="63" spans="1:10" ht="18" customHeight="1">
      <c r="A63" s="221">
        <v>52</v>
      </c>
      <c r="B63" s="222" t="s">
        <v>764</v>
      </c>
      <c r="C63" s="223" t="s">
        <v>305</v>
      </c>
      <c r="D63" s="224">
        <v>8</v>
      </c>
      <c r="E63" s="225">
        <v>12500</v>
      </c>
      <c r="F63" s="226">
        <v>0</v>
      </c>
      <c r="G63" s="227">
        <v>12500</v>
      </c>
      <c r="H63" s="226">
        <v>100000</v>
      </c>
      <c r="I63" s="228" t="s">
        <v>1020</v>
      </c>
      <c r="J63" s="229" t="s">
        <v>1040</v>
      </c>
    </row>
    <row r="64" spans="1:10" ht="18" customHeight="1">
      <c r="A64" s="221">
        <v>53</v>
      </c>
      <c r="B64" s="222" t="s">
        <v>765</v>
      </c>
      <c r="C64" s="223" t="s">
        <v>305</v>
      </c>
      <c r="D64" s="224">
        <v>8</v>
      </c>
      <c r="E64" s="225">
        <v>12500</v>
      </c>
      <c r="F64" s="226">
        <v>0</v>
      </c>
      <c r="G64" s="227">
        <v>12500</v>
      </c>
      <c r="H64" s="226">
        <v>100000</v>
      </c>
      <c r="I64" s="228" t="s">
        <v>1020</v>
      </c>
      <c r="J64" s="229" t="s">
        <v>1040</v>
      </c>
    </row>
    <row r="65" spans="1:10" ht="18" customHeight="1">
      <c r="A65" s="221">
        <v>54</v>
      </c>
      <c r="B65" s="222" t="s">
        <v>766</v>
      </c>
      <c r="C65" s="223" t="s">
        <v>305</v>
      </c>
      <c r="D65" s="224">
        <v>8</v>
      </c>
      <c r="E65" s="225"/>
      <c r="F65" s="226"/>
      <c r="G65" s="227">
        <v>0</v>
      </c>
      <c r="H65" s="226">
        <v>0</v>
      </c>
      <c r="I65" s="228"/>
      <c r="J65" s="229"/>
    </row>
    <row r="66" spans="1:10" ht="18" customHeight="1">
      <c r="A66" s="221">
        <v>55</v>
      </c>
      <c r="B66" s="222" t="s">
        <v>767</v>
      </c>
      <c r="C66" s="223" t="s">
        <v>305</v>
      </c>
      <c r="D66" s="224">
        <v>8</v>
      </c>
      <c r="E66" s="225"/>
      <c r="F66" s="226"/>
      <c r="G66" s="227">
        <v>0</v>
      </c>
      <c r="H66" s="226">
        <v>0</v>
      </c>
      <c r="I66" s="228"/>
      <c r="J66" s="229"/>
    </row>
    <row r="67" spans="1:10" ht="18" customHeight="1">
      <c r="A67" s="221">
        <v>56</v>
      </c>
      <c r="B67" s="222" t="s">
        <v>768</v>
      </c>
      <c r="C67" s="223" t="s">
        <v>305</v>
      </c>
      <c r="D67" s="224">
        <v>20</v>
      </c>
      <c r="E67" s="225"/>
      <c r="F67" s="226"/>
      <c r="G67" s="227">
        <v>0</v>
      </c>
      <c r="H67" s="226">
        <v>0</v>
      </c>
      <c r="I67" s="228"/>
      <c r="J67" s="229"/>
    </row>
    <row r="68" spans="1:10" ht="18" customHeight="1">
      <c r="A68" s="221">
        <v>57</v>
      </c>
      <c r="B68" s="222" t="s">
        <v>59</v>
      </c>
      <c r="C68" s="223" t="s">
        <v>312</v>
      </c>
      <c r="D68" s="224">
        <v>16</v>
      </c>
      <c r="E68" s="225"/>
      <c r="F68" s="226"/>
      <c r="G68" s="227">
        <v>0</v>
      </c>
      <c r="H68" s="226">
        <v>0</v>
      </c>
      <c r="I68" s="228"/>
      <c r="J68" s="229"/>
    </row>
    <row r="69" spans="1:10" s="231" customFormat="1" ht="18" customHeight="1">
      <c r="A69" s="221">
        <v>58</v>
      </c>
      <c r="B69" s="222" t="s">
        <v>769</v>
      </c>
      <c r="C69" s="223" t="s">
        <v>305</v>
      </c>
      <c r="D69" s="224">
        <v>8</v>
      </c>
      <c r="E69" s="225">
        <v>5450</v>
      </c>
      <c r="F69" s="226">
        <v>0</v>
      </c>
      <c r="G69" s="227">
        <v>5450</v>
      </c>
      <c r="H69" s="226">
        <v>43600</v>
      </c>
      <c r="I69" s="223" t="s">
        <v>1020</v>
      </c>
      <c r="J69" s="230" t="s">
        <v>1040</v>
      </c>
    </row>
    <row r="70" spans="1:10" ht="18" customHeight="1">
      <c r="A70" s="221">
        <v>59</v>
      </c>
      <c r="B70" s="222" t="s">
        <v>770</v>
      </c>
      <c r="C70" s="223" t="s">
        <v>305</v>
      </c>
      <c r="D70" s="224">
        <v>8</v>
      </c>
      <c r="E70" s="225">
        <v>5450</v>
      </c>
      <c r="F70" s="226">
        <v>0</v>
      </c>
      <c r="G70" s="227">
        <v>5450</v>
      </c>
      <c r="H70" s="226">
        <v>43600</v>
      </c>
      <c r="I70" s="228" t="s">
        <v>1020</v>
      </c>
      <c r="J70" s="229" t="s">
        <v>1040</v>
      </c>
    </row>
    <row r="71" spans="1:10" ht="18" customHeight="1">
      <c r="A71" s="221">
        <v>60</v>
      </c>
      <c r="B71" s="222" t="s">
        <v>771</v>
      </c>
      <c r="C71" s="223" t="s">
        <v>305</v>
      </c>
      <c r="D71" s="224">
        <v>8</v>
      </c>
      <c r="E71" s="225">
        <v>5450</v>
      </c>
      <c r="F71" s="226">
        <v>0</v>
      </c>
      <c r="G71" s="227">
        <v>5450</v>
      </c>
      <c r="H71" s="226">
        <v>43600</v>
      </c>
      <c r="I71" s="228" t="s">
        <v>1020</v>
      </c>
      <c r="J71" s="229" t="s">
        <v>1040</v>
      </c>
    </row>
    <row r="72" spans="1:10" ht="18" customHeight="1">
      <c r="A72" s="221">
        <v>61</v>
      </c>
      <c r="B72" s="222" t="s">
        <v>772</v>
      </c>
      <c r="C72" s="223" t="s">
        <v>305</v>
      </c>
      <c r="D72" s="224">
        <v>12</v>
      </c>
      <c r="E72" s="225">
        <v>5450</v>
      </c>
      <c r="F72" s="226">
        <v>0</v>
      </c>
      <c r="G72" s="227">
        <v>5450</v>
      </c>
      <c r="H72" s="226">
        <v>65400</v>
      </c>
      <c r="I72" s="228" t="s">
        <v>1020</v>
      </c>
      <c r="J72" s="229" t="s">
        <v>1040</v>
      </c>
    </row>
    <row r="73" spans="1:10" ht="18" customHeight="1">
      <c r="A73" s="221">
        <v>62</v>
      </c>
      <c r="B73" s="222" t="s">
        <v>773</v>
      </c>
      <c r="C73" s="223" t="s">
        <v>305</v>
      </c>
      <c r="D73" s="224">
        <v>12</v>
      </c>
      <c r="E73" s="225">
        <v>9600</v>
      </c>
      <c r="F73" s="226">
        <v>0</v>
      </c>
      <c r="G73" s="227">
        <v>9600</v>
      </c>
      <c r="H73" s="226">
        <v>115200</v>
      </c>
      <c r="I73" s="228" t="s">
        <v>1020</v>
      </c>
      <c r="J73" s="229" t="s">
        <v>1040</v>
      </c>
    </row>
    <row r="74" spans="1:10" ht="18" customHeight="1">
      <c r="A74" s="221">
        <v>63</v>
      </c>
      <c r="B74" s="222" t="s">
        <v>60</v>
      </c>
      <c r="C74" s="223" t="s">
        <v>305</v>
      </c>
      <c r="D74" s="224">
        <v>600</v>
      </c>
      <c r="E74" s="225"/>
      <c r="F74" s="226"/>
      <c r="G74" s="227">
        <v>0</v>
      </c>
      <c r="H74" s="226">
        <v>0</v>
      </c>
      <c r="I74" s="228"/>
      <c r="J74" s="229"/>
    </row>
    <row r="75" spans="1:10" s="235" customFormat="1" ht="18" customHeight="1">
      <c r="A75" s="221">
        <v>64</v>
      </c>
      <c r="B75" s="222" t="s">
        <v>61</v>
      </c>
      <c r="C75" s="223" t="s">
        <v>305</v>
      </c>
      <c r="D75" s="224">
        <v>10</v>
      </c>
      <c r="E75" s="225"/>
      <c r="F75" s="226"/>
      <c r="G75" s="227">
        <v>0</v>
      </c>
      <c r="H75" s="226">
        <v>0</v>
      </c>
      <c r="I75" s="233"/>
      <c r="J75" s="234"/>
    </row>
    <row r="76" spans="1:10" s="235" customFormat="1" ht="18" customHeight="1">
      <c r="A76" s="221">
        <v>65</v>
      </c>
      <c r="B76" s="222" t="s">
        <v>62</v>
      </c>
      <c r="C76" s="223" t="s">
        <v>305</v>
      </c>
      <c r="D76" s="224">
        <v>150</v>
      </c>
      <c r="E76" s="225"/>
      <c r="F76" s="226"/>
      <c r="G76" s="227">
        <v>0</v>
      </c>
      <c r="H76" s="226">
        <v>0</v>
      </c>
      <c r="I76" s="233"/>
      <c r="J76" s="234"/>
    </row>
    <row r="77" spans="1:10" s="235" customFormat="1" ht="18" customHeight="1">
      <c r="A77" s="221">
        <v>66</v>
      </c>
      <c r="B77" s="222" t="s">
        <v>63</v>
      </c>
      <c r="C77" s="223" t="s">
        <v>305</v>
      </c>
      <c r="D77" s="224">
        <v>40</v>
      </c>
      <c r="E77" s="225"/>
      <c r="F77" s="226"/>
      <c r="G77" s="227">
        <v>0</v>
      </c>
      <c r="H77" s="226">
        <v>0</v>
      </c>
      <c r="I77" s="233"/>
      <c r="J77" s="234"/>
    </row>
    <row r="78" spans="1:10" s="235" customFormat="1" ht="18" customHeight="1">
      <c r="A78" s="221">
        <v>67</v>
      </c>
      <c r="B78" s="222" t="s">
        <v>64</v>
      </c>
      <c r="C78" s="223" t="s">
        <v>305</v>
      </c>
      <c r="D78" s="224">
        <v>40</v>
      </c>
      <c r="E78" s="225"/>
      <c r="F78" s="226"/>
      <c r="G78" s="227">
        <v>0</v>
      </c>
      <c r="H78" s="226">
        <v>0</v>
      </c>
      <c r="I78" s="233"/>
      <c r="J78" s="234"/>
    </row>
    <row r="79" spans="1:10" s="235" customFormat="1" ht="33">
      <c r="A79" s="221">
        <v>68</v>
      </c>
      <c r="B79" s="222" t="s">
        <v>65</v>
      </c>
      <c r="C79" s="223" t="s">
        <v>305</v>
      </c>
      <c r="D79" s="224">
        <v>12</v>
      </c>
      <c r="E79" s="225"/>
      <c r="F79" s="226"/>
      <c r="G79" s="227">
        <v>0</v>
      </c>
      <c r="H79" s="226">
        <v>0</v>
      </c>
      <c r="I79" s="233"/>
      <c r="J79" s="234"/>
    </row>
    <row r="80" spans="1:10" s="235" customFormat="1" ht="18" customHeight="1">
      <c r="A80" s="221">
        <v>69</v>
      </c>
      <c r="B80" s="222" t="s">
        <v>774</v>
      </c>
      <c r="C80" s="223" t="s">
        <v>898</v>
      </c>
      <c r="D80" s="224">
        <v>4</v>
      </c>
      <c r="E80" s="225"/>
      <c r="F80" s="226"/>
      <c r="G80" s="227">
        <v>0</v>
      </c>
      <c r="H80" s="226">
        <v>0</v>
      </c>
      <c r="I80" s="233"/>
      <c r="J80" s="234"/>
    </row>
    <row r="81" spans="1:10" s="235" customFormat="1" ht="18" customHeight="1">
      <c r="A81" s="221">
        <v>70</v>
      </c>
      <c r="B81" s="222" t="s">
        <v>775</v>
      </c>
      <c r="C81" s="223" t="s">
        <v>898</v>
      </c>
      <c r="D81" s="224">
        <v>4</v>
      </c>
      <c r="E81" s="225"/>
      <c r="F81" s="226"/>
      <c r="G81" s="227">
        <v>0</v>
      </c>
      <c r="H81" s="226">
        <v>0</v>
      </c>
      <c r="I81" s="233"/>
      <c r="J81" s="234"/>
    </row>
    <row r="82" spans="1:10" s="235" customFormat="1" ht="18" customHeight="1">
      <c r="A82" s="221">
        <v>71</v>
      </c>
      <c r="B82" s="222" t="s">
        <v>66</v>
      </c>
      <c r="C82" s="223" t="s">
        <v>305</v>
      </c>
      <c r="D82" s="224">
        <v>4800</v>
      </c>
      <c r="E82" s="225"/>
      <c r="F82" s="226"/>
      <c r="G82" s="227">
        <v>0</v>
      </c>
      <c r="H82" s="226">
        <v>0</v>
      </c>
      <c r="I82" s="233"/>
      <c r="J82" s="234"/>
    </row>
    <row r="83" spans="1:10" s="235" customFormat="1" ht="18" customHeight="1">
      <c r="A83" s="221">
        <v>72</v>
      </c>
      <c r="B83" s="222" t="s">
        <v>67</v>
      </c>
      <c r="C83" s="223" t="s">
        <v>313</v>
      </c>
      <c r="D83" s="224">
        <v>2</v>
      </c>
      <c r="E83" s="225"/>
      <c r="F83" s="226"/>
      <c r="G83" s="227">
        <v>0</v>
      </c>
      <c r="H83" s="226">
        <v>0</v>
      </c>
      <c r="I83" s="233"/>
      <c r="J83" s="234"/>
    </row>
    <row r="84" spans="1:10" s="235" customFormat="1" ht="18" customHeight="1">
      <c r="A84" s="221">
        <v>73</v>
      </c>
      <c r="B84" s="222" t="s">
        <v>68</v>
      </c>
      <c r="C84" s="223" t="s">
        <v>305</v>
      </c>
      <c r="D84" s="224">
        <v>40</v>
      </c>
      <c r="E84" s="225">
        <v>810</v>
      </c>
      <c r="F84" s="226">
        <v>129.6</v>
      </c>
      <c r="G84" s="227">
        <v>939.6</v>
      </c>
      <c r="H84" s="226">
        <v>37584</v>
      </c>
      <c r="I84" s="233" t="s">
        <v>486</v>
      </c>
      <c r="J84" s="234" t="s">
        <v>1041</v>
      </c>
    </row>
    <row r="85" spans="1:10" s="235" customFormat="1" ht="18" customHeight="1">
      <c r="A85" s="221">
        <v>74</v>
      </c>
      <c r="B85" s="222" t="s">
        <v>69</v>
      </c>
      <c r="C85" s="223" t="s">
        <v>305</v>
      </c>
      <c r="D85" s="224">
        <v>20</v>
      </c>
      <c r="E85" s="225">
        <v>810</v>
      </c>
      <c r="F85" s="226">
        <v>129.6</v>
      </c>
      <c r="G85" s="227">
        <v>939.6</v>
      </c>
      <c r="H85" s="226">
        <v>18792</v>
      </c>
      <c r="I85" s="233" t="s">
        <v>486</v>
      </c>
      <c r="J85" s="234" t="s">
        <v>1041</v>
      </c>
    </row>
    <row r="86" spans="1:10" ht="18" customHeight="1">
      <c r="A86" s="221">
        <v>75</v>
      </c>
      <c r="B86" s="222" t="s">
        <v>70</v>
      </c>
      <c r="C86" s="223" t="s">
        <v>305</v>
      </c>
      <c r="D86" s="224">
        <v>20</v>
      </c>
      <c r="E86" s="225">
        <v>810</v>
      </c>
      <c r="F86" s="226">
        <v>129.6</v>
      </c>
      <c r="G86" s="227">
        <v>939.6</v>
      </c>
      <c r="H86" s="226">
        <v>18792</v>
      </c>
      <c r="I86" s="233" t="s">
        <v>486</v>
      </c>
      <c r="J86" s="234" t="s">
        <v>1041</v>
      </c>
    </row>
    <row r="87" spans="1:10" ht="18" customHeight="1">
      <c r="A87" s="221">
        <v>76</v>
      </c>
      <c r="B87" s="222" t="s">
        <v>71</v>
      </c>
      <c r="C87" s="223" t="s">
        <v>305</v>
      </c>
      <c r="D87" s="224">
        <v>40</v>
      </c>
      <c r="E87" s="225">
        <v>810</v>
      </c>
      <c r="F87" s="226">
        <v>129.6</v>
      </c>
      <c r="G87" s="227">
        <v>939.6</v>
      </c>
      <c r="H87" s="226">
        <v>37584</v>
      </c>
      <c r="I87" s="233" t="s">
        <v>486</v>
      </c>
      <c r="J87" s="234" t="s">
        <v>1041</v>
      </c>
    </row>
    <row r="88" spans="1:10" ht="18" customHeight="1">
      <c r="A88" s="221">
        <v>77</v>
      </c>
      <c r="B88" s="222" t="s">
        <v>72</v>
      </c>
      <c r="C88" s="223" t="s">
        <v>305</v>
      </c>
      <c r="D88" s="224">
        <v>40</v>
      </c>
      <c r="E88" s="225">
        <v>810</v>
      </c>
      <c r="F88" s="226">
        <v>129.6</v>
      </c>
      <c r="G88" s="227">
        <v>939.6</v>
      </c>
      <c r="H88" s="226">
        <v>37584</v>
      </c>
      <c r="I88" s="233" t="s">
        <v>486</v>
      </c>
      <c r="J88" s="234" t="s">
        <v>1041</v>
      </c>
    </row>
    <row r="89" spans="1:10" ht="18" customHeight="1">
      <c r="A89" s="221">
        <v>78</v>
      </c>
      <c r="B89" s="222" t="s">
        <v>73</v>
      </c>
      <c r="C89" s="223" t="s">
        <v>305</v>
      </c>
      <c r="D89" s="224">
        <v>80</v>
      </c>
      <c r="E89" s="225">
        <v>810</v>
      </c>
      <c r="F89" s="226">
        <v>129.6</v>
      </c>
      <c r="G89" s="227">
        <v>939.6</v>
      </c>
      <c r="H89" s="226">
        <v>75168</v>
      </c>
      <c r="I89" s="233" t="s">
        <v>486</v>
      </c>
      <c r="J89" s="234" t="s">
        <v>1041</v>
      </c>
    </row>
    <row r="90" spans="1:10" s="236" customFormat="1" ht="18" customHeight="1">
      <c r="A90" s="221">
        <v>79</v>
      </c>
      <c r="B90" s="222" t="s">
        <v>74</v>
      </c>
      <c r="C90" s="223" t="s">
        <v>305</v>
      </c>
      <c r="D90" s="224">
        <v>600</v>
      </c>
      <c r="E90" s="225">
        <v>850</v>
      </c>
      <c r="F90" s="226">
        <v>136</v>
      </c>
      <c r="G90" s="227">
        <v>986</v>
      </c>
      <c r="H90" s="226">
        <v>591600</v>
      </c>
      <c r="I90" s="233" t="s">
        <v>460</v>
      </c>
      <c r="J90" s="234" t="s">
        <v>471</v>
      </c>
    </row>
    <row r="91" spans="1:10" s="231" customFormat="1" ht="18" customHeight="1">
      <c r="A91" s="221">
        <v>80</v>
      </c>
      <c r="B91" s="222" t="s">
        <v>75</v>
      </c>
      <c r="C91" s="223" t="s">
        <v>305</v>
      </c>
      <c r="D91" s="224">
        <v>200</v>
      </c>
      <c r="E91" s="225">
        <v>1050</v>
      </c>
      <c r="F91" s="226">
        <v>168</v>
      </c>
      <c r="G91" s="227">
        <v>1218</v>
      </c>
      <c r="H91" s="226">
        <v>243600</v>
      </c>
      <c r="I91" s="223" t="s">
        <v>395</v>
      </c>
      <c r="J91" s="229" t="s">
        <v>1042</v>
      </c>
    </row>
    <row r="92" spans="1:10" ht="18" customHeight="1">
      <c r="A92" s="221">
        <v>81</v>
      </c>
      <c r="B92" s="222" t="s">
        <v>76</v>
      </c>
      <c r="C92" s="223" t="s">
        <v>305</v>
      </c>
      <c r="D92" s="224">
        <v>600</v>
      </c>
      <c r="E92" s="225">
        <v>900</v>
      </c>
      <c r="F92" s="226">
        <v>144</v>
      </c>
      <c r="G92" s="227">
        <v>1044</v>
      </c>
      <c r="H92" s="226">
        <v>626400</v>
      </c>
      <c r="I92" s="233" t="s">
        <v>460</v>
      </c>
      <c r="J92" s="234" t="s">
        <v>471</v>
      </c>
    </row>
    <row r="93" spans="1:10" s="231" customFormat="1" ht="33">
      <c r="A93" s="221">
        <v>82</v>
      </c>
      <c r="B93" s="237" t="s">
        <v>776</v>
      </c>
      <c r="C93" s="223" t="s">
        <v>305</v>
      </c>
      <c r="D93" s="224">
        <v>4</v>
      </c>
      <c r="E93" s="225"/>
      <c r="F93" s="226"/>
      <c r="G93" s="227">
        <v>0</v>
      </c>
      <c r="H93" s="226">
        <v>0</v>
      </c>
      <c r="I93" s="223"/>
      <c r="J93" s="230"/>
    </row>
    <row r="94" spans="1:10" s="231" customFormat="1" ht="33">
      <c r="A94" s="221">
        <v>83</v>
      </c>
      <c r="B94" s="237" t="s">
        <v>777</v>
      </c>
      <c r="C94" s="223" t="s">
        <v>305</v>
      </c>
      <c r="D94" s="224">
        <v>4</v>
      </c>
      <c r="E94" s="225"/>
      <c r="F94" s="226"/>
      <c r="G94" s="227">
        <v>0</v>
      </c>
      <c r="H94" s="226">
        <v>0</v>
      </c>
      <c r="I94" s="223"/>
      <c r="J94" s="230"/>
    </row>
    <row r="95" spans="1:10" s="231" customFormat="1" ht="16.5">
      <c r="A95" s="221">
        <v>84</v>
      </c>
      <c r="B95" s="222" t="s">
        <v>778</v>
      </c>
      <c r="C95" s="223" t="s">
        <v>305</v>
      </c>
      <c r="D95" s="224">
        <v>4</v>
      </c>
      <c r="E95" s="225"/>
      <c r="F95" s="226"/>
      <c r="G95" s="227">
        <v>0</v>
      </c>
      <c r="H95" s="226">
        <v>0</v>
      </c>
      <c r="I95" s="223"/>
      <c r="J95" s="230"/>
    </row>
    <row r="96" spans="1:10" s="231" customFormat="1" ht="16.5">
      <c r="A96" s="221">
        <v>85</v>
      </c>
      <c r="B96" s="222" t="s">
        <v>79</v>
      </c>
      <c r="C96" s="223" t="s">
        <v>305</v>
      </c>
      <c r="D96" s="224">
        <v>160</v>
      </c>
      <c r="E96" s="225">
        <v>2600</v>
      </c>
      <c r="F96" s="226">
        <v>0</v>
      </c>
      <c r="G96" s="227">
        <v>2600</v>
      </c>
      <c r="H96" s="226">
        <v>416000</v>
      </c>
      <c r="I96" s="228" t="s">
        <v>385</v>
      </c>
      <c r="J96" s="230" t="s">
        <v>1043</v>
      </c>
    </row>
    <row r="97" spans="1:10" ht="33">
      <c r="A97" s="221">
        <v>86</v>
      </c>
      <c r="B97" s="222" t="s">
        <v>81</v>
      </c>
      <c r="C97" s="223" t="s">
        <v>305</v>
      </c>
      <c r="D97" s="224">
        <v>800</v>
      </c>
      <c r="E97" s="225">
        <v>2390</v>
      </c>
      <c r="F97" s="226">
        <v>0</v>
      </c>
      <c r="G97" s="227">
        <v>2390</v>
      </c>
      <c r="H97" s="226">
        <v>1912000</v>
      </c>
      <c r="I97" s="228" t="s">
        <v>385</v>
      </c>
      <c r="J97" s="229" t="s">
        <v>1044</v>
      </c>
    </row>
    <row r="98" spans="1:10" ht="33">
      <c r="A98" s="221">
        <v>87</v>
      </c>
      <c r="B98" s="222" t="s">
        <v>80</v>
      </c>
      <c r="C98" s="223" t="s">
        <v>305</v>
      </c>
      <c r="D98" s="224">
        <v>800</v>
      </c>
      <c r="E98" s="225">
        <v>2425</v>
      </c>
      <c r="F98" s="232">
        <v>0</v>
      </c>
      <c r="G98" s="227">
        <v>2425</v>
      </c>
      <c r="H98" s="226">
        <v>1940000</v>
      </c>
      <c r="I98" s="228" t="s">
        <v>385</v>
      </c>
      <c r="J98" s="229" t="s">
        <v>1044</v>
      </c>
    </row>
    <row r="99" spans="1:10" ht="16.5">
      <c r="A99" s="221">
        <v>88</v>
      </c>
      <c r="B99" s="222" t="s">
        <v>82</v>
      </c>
      <c r="C99" s="223" t="s">
        <v>305</v>
      </c>
      <c r="D99" s="224">
        <v>3200</v>
      </c>
      <c r="E99" s="225">
        <v>1848</v>
      </c>
      <c r="F99" s="226">
        <v>0</v>
      </c>
      <c r="G99" s="227">
        <v>1848</v>
      </c>
      <c r="H99" s="226">
        <v>5913600</v>
      </c>
      <c r="I99" s="228" t="s">
        <v>385</v>
      </c>
      <c r="J99" s="229" t="s">
        <v>1044</v>
      </c>
    </row>
    <row r="100" spans="1:10" ht="33">
      <c r="A100" s="221">
        <v>89</v>
      </c>
      <c r="B100" s="222" t="s">
        <v>779</v>
      </c>
      <c r="C100" s="223" t="s">
        <v>305</v>
      </c>
      <c r="D100" s="224">
        <v>4000</v>
      </c>
      <c r="E100" s="225">
        <v>2390</v>
      </c>
      <c r="F100" s="226">
        <v>0</v>
      </c>
      <c r="G100" s="227">
        <v>2390</v>
      </c>
      <c r="H100" s="226">
        <v>9560000</v>
      </c>
      <c r="I100" s="228" t="s">
        <v>385</v>
      </c>
      <c r="J100" s="229" t="s">
        <v>1044</v>
      </c>
    </row>
    <row r="101" spans="1:10" ht="33">
      <c r="A101" s="221">
        <v>90</v>
      </c>
      <c r="B101" s="222" t="s">
        <v>780</v>
      </c>
      <c r="C101" s="223" t="s">
        <v>305</v>
      </c>
      <c r="D101" s="224">
        <v>200</v>
      </c>
      <c r="E101" s="225">
        <v>2390</v>
      </c>
      <c r="F101" s="226">
        <v>0</v>
      </c>
      <c r="G101" s="227">
        <v>2390</v>
      </c>
      <c r="H101" s="226">
        <v>478000</v>
      </c>
      <c r="I101" s="228" t="s">
        <v>385</v>
      </c>
      <c r="J101" s="229" t="s">
        <v>1044</v>
      </c>
    </row>
    <row r="102" spans="1:10" ht="16.5">
      <c r="A102" s="221">
        <v>91</v>
      </c>
      <c r="B102" s="222" t="s">
        <v>83</v>
      </c>
      <c r="C102" s="223" t="s">
        <v>305</v>
      </c>
      <c r="D102" s="224">
        <v>1200</v>
      </c>
      <c r="E102" s="225">
        <v>1848</v>
      </c>
      <c r="F102" s="238">
        <v>0</v>
      </c>
      <c r="G102" s="227">
        <v>1848</v>
      </c>
      <c r="H102" s="226">
        <v>2217600</v>
      </c>
      <c r="I102" s="228" t="s">
        <v>385</v>
      </c>
      <c r="J102" s="229" t="s">
        <v>1044</v>
      </c>
    </row>
    <row r="103" spans="1:10" ht="33">
      <c r="A103" s="221">
        <v>92</v>
      </c>
      <c r="B103" s="222" t="s">
        <v>781</v>
      </c>
      <c r="C103" s="223" t="s">
        <v>305</v>
      </c>
      <c r="D103" s="224">
        <v>400</v>
      </c>
      <c r="E103" s="225">
        <v>2390</v>
      </c>
      <c r="F103" s="226">
        <v>0</v>
      </c>
      <c r="G103" s="227">
        <v>2390</v>
      </c>
      <c r="H103" s="226">
        <v>956000</v>
      </c>
      <c r="I103" s="228" t="s">
        <v>385</v>
      </c>
      <c r="J103" s="229" t="s">
        <v>1044</v>
      </c>
    </row>
    <row r="104" spans="1:10" ht="16.5">
      <c r="A104" s="221">
        <v>93</v>
      </c>
      <c r="B104" s="222" t="s">
        <v>84</v>
      </c>
      <c r="C104" s="223" t="s">
        <v>305</v>
      </c>
      <c r="D104" s="224">
        <v>800</v>
      </c>
      <c r="E104" s="225">
        <v>1848</v>
      </c>
      <c r="F104" s="226">
        <v>0</v>
      </c>
      <c r="G104" s="227">
        <v>1848</v>
      </c>
      <c r="H104" s="226">
        <v>1478400</v>
      </c>
      <c r="I104" s="228" t="s">
        <v>385</v>
      </c>
      <c r="J104" s="229" t="s">
        <v>1044</v>
      </c>
    </row>
    <row r="105" spans="1:10" ht="33">
      <c r="A105" s="221">
        <v>94</v>
      </c>
      <c r="B105" s="222" t="s">
        <v>782</v>
      </c>
      <c r="C105" s="223" t="s">
        <v>305</v>
      </c>
      <c r="D105" s="224">
        <v>400</v>
      </c>
      <c r="E105" s="225">
        <v>2390</v>
      </c>
      <c r="F105" s="226">
        <v>0</v>
      </c>
      <c r="G105" s="227">
        <v>2390</v>
      </c>
      <c r="H105" s="226">
        <v>956000</v>
      </c>
      <c r="I105" s="228" t="s">
        <v>385</v>
      </c>
      <c r="J105" s="229" t="s">
        <v>1044</v>
      </c>
    </row>
    <row r="106" spans="1:10" ht="18" customHeight="1">
      <c r="A106" s="221">
        <v>95</v>
      </c>
      <c r="B106" s="222" t="s">
        <v>85</v>
      </c>
      <c r="C106" s="223" t="s">
        <v>305</v>
      </c>
      <c r="D106" s="224">
        <v>800</v>
      </c>
      <c r="E106" s="225">
        <v>1848</v>
      </c>
      <c r="F106" s="226">
        <v>0</v>
      </c>
      <c r="G106" s="227">
        <v>1848</v>
      </c>
      <c r="H106" s="226">
        <v>1478400</v>
      </c>
      <c r="I106" s="228" t="s">
        <v>385</v>
      </c>
      <c r="J106" s="229" t="s">
        <v>1044</v>
      </c>
    </row>
    <row r="107" spans="1:10" ht="18" customHeight="1">
      <c r="A107" s="221">
        <v>96</v>
      </c>
      <c r="B107" s="222" t="s">
        <v>783</v>
      </c>
      <c r="C107" s="223" t="s">
        <v>305</v>
      </c>
      <c r="D107" s="224">
        <v>2</v>
      </c>
      <c r="E107" s="225"/>
      <c r="F107" s="226"/>
      <c r="G107" s="227">
        <v>0</v>
      </c>
      <c r="H107" s="226">
        <v>0</v>
      </c>
      <c r="I107" s="228"/>
      <c r="J107" s="229"/>
    </row>
    <row r="108" spans="1:10" s="239" customFormat="1" ht="18" customHeight="1">
      <c r="A108" s="221">
        <v>97</v>
      </c>
      <c r="B108" s="222" t="s">
        <v>784</v>
      </c>
      <c r="C108" s="223" t="s">
        <v>305</v>
      </c>
      <c r="D108" s="224">
        <v>2</v>
      </c>
      <c r="E108" s="225"/>
      <c r="F108" s="226"/>
      <c r="G108" s="227">
        <v>0</v>
      </c>
      <c r="H108" s="226">
        <v>0</v>
      </c>
      <c r="I108" s="228"/>
      <c r="J108" s="229"/>
    </row>
    <row r="109" spans="1:10" s="239" customFormat="1" ht="18" customHeight="1">
      <c r="A109" s="221">
        <v>98</v>
      </c>
      <c r="B109" s="222" t="s">
        <v>785</v>
      </c>
      <c r="C109" s="223" t="s">
        <v>305</v>
      </c>
      <c r="D109" s="224">
        <v>2</v>
      </c>
      <c r="E109" s="225"/>
      <c r="F109" s="226"/>
      <c r="G109" s="227">
        <v>0</v>
      </c>
      <c r="H109" s="226">
        <v>0</v>
      </c>
      <c r="I109" s="228"/>
      <c r="J109" s="229"/>
    </row>
    <row r="110" spans="1:10" s="239" customFormat="1" ht="18" customHeight="1">
      <c r="A110" s="221">
        <v>99</v>
      </c>
      <c r="B110" s="222" t="s">
        <v>786</v>
      </c>
      <c r="C110" s="223" t="s">
        <v>305</v>
      </c>
      <c r="D110" s="224">
        <v>8</v>
      </c>
      <c r="E110" s="225"/>
      <c r="F110" s="226"/>
      <c r="G110" s="227">
        <v>0</v>
      </c>
      <c r="H110" s="226">
        <v>0</v>
      </c>
      <c r="I110" s="228"/>
      <c r="J110" s="229"/>
    </row>
    <row r="111" spans="1:10" s="239" customFormat="1" ht="18" customHeight="1">
      <c r="A111" s="221">
        <v>100</v>
      </c>
      <c r="B111" s="222" t="s">
        <v>86</v>
      </c>
      <c r="C111" s="223" t="s">
        <v>305</v>
      </c>
      <c r="D111" s="224">
        <v>96</v>
      </c>
      <c r="E111" s="225"/>
      <c r="F111" s="226"/>
      <c r="G111" s="227">
        <v>0</v>
      </c>
      <c r="H111" s="226">
        <v>0</v>
      </c>
      <c r="I111" s="228"/>
      <c r="J111" s="229"/>
    </row>
    <row r="112" spans="1:10" ht="18" customHeight="1">
      <c r="A112" s="221">
        <v>101</v>
      </c>
      <c r="B112" s="222" t="s">
        <v>87</v>
      </c>
      <c r="C112" s="223" t="s">
        <v>305</v>
      </c>
      <c r="D112" s="224">
        <v>48</v>
      </c>
      <c r="E112" s="225"/>
      <c r="F112" s="226"/>
      <c r="G112" s="227">
        <v>0</v>
      </c>
      <c r="H112" s="226">
        <v>0</v>
      </c>
      <c r="I112" s="228"/>
      <c r="J112" s="229"/>
    </row>
    <row r="113" spans="1:10" ht="18" customHeight="1">
      <c r="A113" s="221">
        <v>102</v>
      </c>
      <c r="B113" s="222" t="s">
        <v>88</v>
      </c>
      <c r="C113" s="223" t="s">
        <v>314</v>
      </c>
      <c r="D113" s="224">
        <v>30</v>
      </c>
      <c r="E113" s="225">
        <v>193200</v>
      </c>
      <c r="F113" s="226">
        <v>30912</v>
      </c>
      <c r="G113" s="227">
        <v>224112</v>
      </c>
      <c r="H113" s="226">
        <v>6723360</v>
      </c>
      <c r="I113" s="228" t="s">
        <v>1045</v>
      </c>
      <c r="J113" s="229" t="s">
        <v>472</v>
      </c>
    </row>
    <row r="114" spans="1:10" ht="18" customHeight="1">
      <c r="A114" s="221">
        <v>103</v>
      </c>
      <c r="B114" s="222" t="s">
        <v>89</v>
      </c>
      <c r="C114" s="223" t="s">
        <v>305</v>
      </c>
      <c r="D114" s="224">
        <v>24</v>
      </c>
      <c r="E114" s="225"/>
      <c r="F114" s="240"/>
      <c r="G114" s="227">
        <v>0</v>
      </c>
      <c r="H114" s="226">
        <v>0</v>
      </c>
      <c r="I114" s="228"/>
      <c r="J114" s="229"/>
    </row>
    <row r="115" spans="1:10" ht="18" customHeight="1">
      <c r="A115" s="221">
        <v>104</v>
      </c>
      <c r="B115" s="222" t="s">
        <v>90</v>
      </c>
      <c r="C115" s="223" t="s">
        <v>315</v>
      </c>
      <c r="D115" s="224">
        <v>4</v>
      </c>
      <c r="E115" s="225"/>
      <c r="F115" s="226"/>
      <c r="G115" s="227">
        <v>0</v>
      </c>
      <c r="H115" s="226">
        <v>0</v>
      </c>
      <c r="I115" s="228"/>
      <c r="J115" s="229"/>
    </row>
    <row r="116" spans="1:10" ht="18" customHeight="1">
      <c r="A116" s="221">
        <v>105</v>
      </c>
      <c r="B116" s="222" t="s">
        <v>91</v>
      </c>
      <c r="C116" s="223" t="s">
        <v>899</v>
      </c>
      <c r="D116" s="224">
        <v>30</v>
      </c>
      <c r="E116" s="225"/>
      <c r="F116" s="226"/>
      <c r="G116" s="227">
        <v>0</v>
      </c>
      <c r="H116" s="226">
        <v>0</v>
      </c>
      <c r="I116" s="228"/>
      <c r="J116" s="229"/>
    </row>
    <row r="117" spans="1:10" ht="49.5">
      <c r="A117" s="221">
        <v>106</v>
      </c>
      <c r="B117" s="222" t="s">
        <v>92</v>
      </c>
      <c r="C117" s="223" t="s">
        <v>305</v>
      </c>
      <c r="D117" s="224">
        <v>12</v>
      </c>
      <c r="E117" s="225">
        <v>1105000</v>
      </c>
      <c r="F117" s="226"/>
      <c r="G117" s="227">
        <v>1105000</v>
      </c>
      <c r="H117" s="226">
        <v>13260000</v>
      </c>
      <c r="I117" s="228" t="s">
        <v>1020</v>
      </c>
      <c r="J117" s="229" t="s">
        <v>1046</v>
      </c>
    </row>
    <row r="118" spans="1:10" ht="33">
      <c r="A118" s="221">
        <v>107</v>
      </c>
      <c r="B118" s="222" t="s">
        <v>93</v>
      </c>
      <c r="C118" s="223" t="s">
        <v>316</v>
      </c>
      <c r="D118" s="224">
        <v>8</v>
      </c>
      <c r="E118" s="225"/>
      <c r="F118" s="226"/>
      <c r="G118" s="227">
        <v>0</v>
      </c>
      <c r="H118" s="226">
        <v>0</v>
      </c>
      <c r="I118" s="228"/>
      <c r="J118" s="229"/>
    </row>
    <row r="119" spans="1:10" ht="16.5">
      <c r="A119" s="221">
        <v>108</v>
      </c>
      <c r="B119" s="222" t="s">
        <v>94</v>
      </c>
      <c r="C119" s="223" t="s">
        <v>305</v>
      </c>
      <c r="D119" s="224">
        <v>200</v>
      </c>
      <c r="E119" s="225"/>
      <c r="F119" s="226"/>
      <c r="G119" s="227">
        <v>0</v>
      </c>
      <c r="H119" s="226">
        <v>0</v>
      </c>
      <c r="I119" s="228"/>
      <c r="J119" s="229"/>
    </row>
    <row r="120" spans="1:10" ht="33">
      <c r="A120" s="221">
        <v>109</v>
      </c>
      <c r="B120" s="222" t="s">
        <v>95</v>
      </c>
      <c r="C120" s="223" t="s">
        <v>305</v>
      </c>
      <c r="D120" s="224">
        <v>80</v>
      </c>
      <c r="E120" s="225"/>
      <c r="F120" s="226"/>
      <c r="G120" s="227">
        <v>0</v>
      </c>
      <c r="H120" s="226">
        <v>0</v>
      </c>
      <c r="I120" s="228"/>
      <c r="J120" s="229"/>
    </row>
    <row r="121" spans="1:10" ht="18" customHeight="1">
      <c r="A121" s="221">
        <v>110</v>
      </c>
      <c r="B121" s="222" t="s">
        <v>787</v>
      </c>
      <c r="C121" s="223" t="s">
        <v>305</v>
      </c>
      <c r="D121" s="224">
        <v>4</v>
      </c>
      <c r="E121" s="225"/>
      <c r="F121" s="226"/>
      <c r="G121" s="227">
        <v>0</v>
      </c>
      <c r="H121" s="226">
        <v>0</v>
      </c>
      <c r="I121" s="228"/>
      <c r="J121" s="229"/>
    </row>
    <row r="122" spans="1:10" ht="18" customHeight="1">
      <c r="A122" s="221">
        <v>111</v>
      </c>
      <c r="B122" s="222" t="s">
        <v>788</v>
      </c>
      <c r="C122" s="223" t="s">
        <v>305</v>
      </c>
      <c r="D122" s="224">
        <v>20</v>
      </c>
      <c r="E122" s="225"/>
      <c r="F122" s="226"/>
      <c r="G122" s="227">
        <v>0</v>
      </c>
      <c r="H122" s="226">
        <v>0</v>
      </c>
      <c r="I122" s="228"/>
      <c r="J122" s="229"/>
    </row>
    <row r="123" spans="1:10" ht="18" customHeight="1">
      <c r="A123" s="221">
        <v>112</v>
      </c>
      <c r="B123" s="222" t="s">
        <v>789</v>
      </c>
      <c r="C123" s="223" t="s">
        <v>305</v>
      </c>
      <c r="D123" s="224">
        <v>15</v>
      </c>
      <c r="E123" s="225"/>
      <c r="F123" s="226"/>
      <c r="G123" s="227">
        <v>0</v>
      </c>
      <c r="H123" s="226">
        <v>0</v>
      </c>
      <c r="I123" s="228"/>
      <c r="J123" s="229"/>
    </row>
    <row r="124" spans="1:10" s="235" customFormat="1" ht="18" customHeight="1">
      <c r="A124" s="221">
        <v>113</v>
      </c>
      <c r="B124" s="222" t="s">
        <v>790</v>
      </c>
      <c r="C124" s="223" t="s">
        <v>305</v>
      </c>
      <c r="D124" s="224">
        <v>15</v>
      </c>
      <c r="E124" s="225"/>
      <c r="F124" s="226"/>
      <c r="G124" s="227">
        <v>0</v>
      </c>
      <c r="H124" s="226">
        <v>0</v>
      </c>
      <c r="I124" s="233"/>
      <c r="J124" s="234"/>
    </row>
    <row r="125" spans="1:10" s="244" customFormat="1" ht="18" customHeight="1">
      <c r="A125" s="221">
        <v>114</v>
      </c>
      <c r="B125" s="222" t="s">
        <v>791</v>
      </c>
      <c r="C125" s="223" t="s">
        <v>305</v>
      </c>
      <c r="D125" s="224">
        <v>40</v>
      </c>
      <c r="E125" s="225"/>
      <c r="F125" s="241"/>
      <c r="G125" s="227">
        <v>0</v>
      </c>
      <c r="H125" s="226">
        <v>0</v>
      </c>
      <c r="I125" s="242"/>
      <c r="J125" s="243"/>
    </row>
    <row r="126" spans="1:10" ht="18" customHeight="1">
      <c r="A126" s="221">
        <v>115</v>
      </c>
      <c r="B126" s="222" t="s">
        <v>792</v>
      </c>
      <c r="C126" s="223" t="s">
        <v>305</v>
      </c>
      <c r="D126" s="224">
        <v>20</v>
      </c>
      <c r="E126" s="225"/>
      <c r="F126" s="226"/>
      <c r="G126" s="227">
        <v>0</v>
      </c>
      <c r="H126" s="226">
        <v>0</v>
      </c>
      <c r="I126" s="228"/>
      <c r="J126" s="229"/>
    </row>
    <row r="127" spans="1:10" s="235" customFormat="1" ht="18" customHeight="1">
      <c r="A127" s="221">
        <v>116</v>
      </c>
      <c r="B127" s="222" t="s">
        <v>793</v>
      </c>
      <c r="C127" s="223" t="s">
        <v>305</v>
      </c>
      <c r="D127" s="224">
        <v>2</v>
      </c>
      <c r="E127" s="225"/>
      <c r="F127" s="240"/>
      <c r="G127" s="227">
        <v>0</v>
      </c>
      <c r="H127" s="226">
        <v>0</v>
      </c>
      <c r="I127" s="233"/>
      <c r="J127" s="234"/>
    </row>
    <row r="128" spans="1:10" s="235" customFormat="1" ht="18" customHeight="1">
      <c r="A128" s="221">
        <v>117</v>
      </c>
      <c r="B128" s="222" t="s">
        <v>794</v>
      </c>
      <c r="C128" s="223" t="s">
        <v>305</v>
      </c>
      <c r="D128" s="224">
        <v>2</v>
      </c>
      <c r="E128" s="225"/>
      <c r="F128" s="240"/>
      <c r="G128" s="227">
        <v>0</v>
      </c>
      <c r="H128" s="226">
        <v>0</v>
      </c>
      <c r="I128" s="233"/>
      <c r="J128" s="234"/>
    </row>
    <row r="129" spans="1:10" ht="18" customHeight="1">
      <c r="A129" s="221">
        <v>118</v>
      </c>
      <c r="B129" s="222" t="s">
        <v>795</v>
      </c>
      <c r="C129" s="223" t="s">
        <v>305</v>
      </c>
      <c r="D129" s="224">
        <v>2</v>
      </c>
      <c r="E129" s="225"/>
      <c r="F129" s="226"/>
      <c r="G129" s="227">
        <v>0</v>
      </c>
      <c r="H129" s="226">
        <v>0</v>
      </c>
      <c r="I129" s="228"/>
      <c r="J129" s="229"/>
    </row>
    <row r="130" spans="1:10" s="247" customFormat="1" ht="33">
      <c r="A130" s="221">
        <v>119</v>
      </c>
      <c r="B130" s="222" t="s">
        <v>796</v>
      </c>
      <c r="C130" s="223" t="s">
        <v>305</v>
      </c>
      <c r="D130" s="224">
        <v>10</v>
      </c>
      <c r="E130" s="225"/>
      <c r="F130" s="226"/>
      <c r="G130" s="227">
        <v>0</v>
      </c>
      <c r="H130" s="226">
        <v>0</v>
      </c>
      <c r="I130" s="245"/>
      <c r="J130" s="246"/>
    </row>
    <row r="131" spans="1:10" ht="33">
      <c r="A131" s="221">
        <v>120</v>
      </c>
      <c r="B131" s="222" t="s">
        <v>96</v>
      </c>
      <c r="C131" s="223" t="s">
        <v>305</v>
      </c>
      <c r="D131" s="224">
        <v>2000</v>
      </c>
      <c r="E131" s="225"/>
      <c r="F131" s="226"/>
      <c r="G131" s="227">
        <v>0</v>
      </c>
      <c r="H131" s="226">
        <v>0</v>
      </c>
      <c r="I131" s="228"/>
      <c r="J131" s="229"/>
    </row>
    <row r="132" spans="1:10" ht="18" customHeight="1">
      <c r="A132" s="221">
        <v>121</v>
      </c>
      <c r="B132" s="222" t="s">
        <v>797</v>
      </c>
      <c r="C132" s="223" t="s">
        <v>305</v>
      </c>
      <c r="D132" s="224">
        <v>20</v>
      </c>
      <c r="E132" s="225"/>
      <c r="F132" s="240"/>
      <c r="G132" s="227">
        <v>0</v>
      </c>
      <c r="H132" s="226">
        <v>0</v>
      </c>
      <c r="I132" s="228"/>
      <c r="J132" s="229"/>
    </row>
    <row r="133" spans="1:10" s="236" customFormat="1" ht="18" customHeight="1">
      <c r="A133" s="221">
        <v>122</v>
      </c>
      <c r="B133" s="222" t="s">
        <v>798</v>
      </c>
      <c r="C133" s="223" t="s">
        <v>304</v>
      </c>
      <c r="D133" s="224">
        <v>4</v>
      </c>
      <c r="E133" s="225"/>
      <c r="F133" s="226"/>
      <c r="G133" s="227">
        <v>0</v>
      </c>
      <c r="H133" s="226">
        <v>0</v>
      </c>
      <c r="I133" s="248"/>
      <c r="J133" s="249"/>
    </row>
    <row r="134" spans="1:10" s="235" customFormat="1" ht="18" customHeight="1">
      <c r="A134" s="221">
        <v>123</v>
      </c>
      <c r="B134" s="222" t="s">
        <v>97</v>
      </c>
      <c r="C134" s="223" t="s">
        <v>304</v>
      </c>
      <c r="D134" s="224">
        <v>40</v>
      </c>
      <c r="E134" s="225"/>
      <c r="F134" s="226"/>
      <c r="G134" s="227">
        <v>0</v>
      </c>
      <c r="H134" s="226">
        <v>0</v>
      </c>
      <c r="I134" s="233"/>
      <c r="J134" s="234"/>
    </row>
    <row r="135" spans="1:10" ht="18" customHeight="1">
      <c r="A135" s="221">
        <v>124</v>
      </c>
      <c r="B135" s="222" t="s">
        <v>98</v>
      </c>
      <c r="C135" s="223" t="s">
        <v>304</v>
      </c>
      <c r="D135" s="224">
        <v>4</v>
      </c>
      <c r="E135" s="225"/>
      <c r="F135" s="226"/>
      <c r="G135" s="227">
        <v>0</v>
      </c>
      <c r="H135" s="226">
        <v>0</v>
      </c>
      <c r="I135" s="228"/>
      <c r="J135" s="229"/>
    </row>
    <row r="136" spans="1:10" ht="18" customHeight="1">
      <c r="A136" s="221">
        <v>125</v>
      </c>
      <c r="B136" s="222" t="s">
        <v>99</v>
      </c>
      <c r="C136" s="223" t="s">
        <v>304</v>
      </c>
      <c r="D136" s="224">
        <v>12</v>
      </c>
      <c r="E136" s="225"/>
      <c r="F136" s="226"/>
      <c r="G136" s="227">
        <v>0</v>
      </c>
      <c r="H136" s="226">
        <v>0</v>
      </c>
      <c r="I136" s="228"/>
      <c r="J136" s="229"/>
    </row>
    <row r="137" spans="1:10" ht="18" customHeight="1">
      <c r="A137" s="221">
        <v>126</v>
      </c>
      <c r="B137" s="222" t="s">
        <v>799</v>
      </c>
      <c r="C137" s="223" t="s">
        <v>304</v>
      </c>
      <c r="D137" s="224">
        <v>4</v>
      </c>
      <c r="E137" s="225"/>
      <c r="F137" s="226"/>
      <c r="G137" s="227">
        <v>0</v>
      </c>
      <c r="H137" s="226">
        <v>0</v>
      </c>
      <c r="I137" s="228"/>
      <c r="J137" s="229"/>
    </row>
    <row r="138" spans="1:10" ht="18" customHeight="1">
      <c r="A138" s="221">
        <v>127</v>
      </c>
      <c r="B138" s="222" t="s">
        <v>100</v>
      </c>
      <c r="C138" s="223" t="s">
        <v>304</v>
      </c>
      <c r="D138" s="224">
        <v>48</v>
      </c>
      <c r="E138" s="225"/>
      <c r="F138" s="226"/>
      <c r="G138" s="227">
        <v>0</v>
      </c>
      <c r="H138" s="226">
        <v>0</v>
      </c>
      <c r="I138" s="228"/>
      <c r="J138" s="229"/>
    </row>
    <row r="139" spans="1:10" ht="18" customHeight="1">
      <c r="A139" s="221">
        <v>128</v>
      </c>
      <c r="B139" s="222" t="s">
        <v>101</v>
      </c>
      <c r="C139" s="223" t="s">
        <v>317</v>
      </c>
      <c r="D139" s="224">
        <v>12</v>
      </c>
      <c r="E139" s="225"/>
      <c r="F139" s="226"/>
      <c r="G139" s="227">
        <v>0</v>
      </c>
      <c r="H139" s="226">
        <v>0</v>
      </c>
      <c r="I139" s="228"/>
      <c r="J139" s="229"/>
    </row>
    <row r="140" spans="1:10" ht="33">
      <c r="A140" s="221">
        <v>129</v>
      </c>
      <c r="B140" s="222" t="s">
        <v>102</v>
      </c>
      <c r="C140" s="223" t="s">
        <v>305</v>
      </c>
      <c r="D140" s="224">
        <v>600</v>
      </c>
      <c r="E140" s="225">
        <v>2350</v>
      </c>
      <c r="F140" s="226">
        <v>14687.5</v>
      </c>
      <c r="G140" s="227">
        <v>17037.5</v>
      </c>
      <c r="H140" s="226">
        <v>10222500</v>
      </c>
      <c r="I140" s="228" t="s">
        <v>385</v>
      </c>
      <c r="J140" s="229" t="s">
        <v>1047</v>
      </c>
    </row>
    <row r="141" spans="1:10" ht="16.5">
      <c r="A141" s="221">
        <v>130</v>
      </c>
      <c r="B141" s="222" t="s">
        <v>800</v>
      </c>
      <c r="C141" s="223" t="s">
        <v>305</v>
      </c>
      <c r="D141" s="224">
        <v>200</v>
      </c>
      <c r="E141" s="225"/>
      <c r="F141" s="226"/>
      <c r="G141" s="227">
        <v>0</v>
      </c>
      <c r="H141" s="226">
        <v>0</v>
      </c>
      <c r="I141" s="228"/>
      <c r="J141" s="229"/>
    </row>
    <row r="142" spans="1:10" s="235" customFormat="1" ht="16.5">
      <c r="A142" s="221">
        <v>131</v>
      </c>
      <c r="B142" s="222" t="s">
        <v>103</v>
      </c>
      <c r="C142" s="223" t="s">
        <v>305</v>
      </c>
      <c r="D142" s="224">
        <v>6</v>
      </c>
      <c r="E142" s="225"/>
      <c r="F142" s="240"/>
      <c r="G142" s="227">
        <v>0</v>
      </c>
      <c r="H142" s="226">
        <v>0</v>
      </c>
      <c r="I142" s="233"/>
      <c r="J142" s="234"/>
    </row>
    <row r="143" spans="1:10" ht="18" customHeight="1">
      <c r="A143" s="221">
        <v>132</v>
      </c>
      <c r="B143" s="222" t="s">
        <v>104</v>
      </c>
      <c r="C143" s="223" t="s">
        <v>305</v>
      </c>
      <c r="D143" s="224">
        <v>8</v>
      </c>
      <c r="E143" s="225">
        <v>19800</v>
      </c>
      <c r="F143" s="226">
        <v>3168</v>
      </c>
      <c r="G143" s="227">
        <v>22968</v>
      </c>
      <c r="H143" s="226">
        <v>183744</v>
      </c>
      <c r="I143" s="228" t="s">
        <v>1048</v>
      </c>
      <c r="J143" s="229" t="s">
        <v>707</v>
      </c>
    </row>
    <row r="144" spans="1:10" ht="18" customHeight="1">
      <c r="A144" s="221">
        <v>133</v>
      </c>
      <c r="B144" s="222" t="s">
        <v>105</v>
      </c>
      <c r="C144" s="223" t="s">
        <v>318</v>
      </c>
      <c r="D144" s="224">
        <v>8</v>
      </c>
      <c r="E144" s="225">
        <v>19800</v>
      </c>
      <c r="F144" s="226">
        <v>3168</v>
      </c>
      <c r="G144" s="227">
        <v>22968</v>
      </c>
      <c r="H144" s="226">
        <v>183744</v>
      </c>
      <c r="I144" s="228" t="s">
        <v>1048</v>
      </c>
      <c r="J144" s="229" t="s">
        <v>707</v>
      </c>
    </row>
    <row r="145" spans="1:10" s="236" customFormat="1" ht="18" customHeight="1">
      <c r="A145" s="221">
        <v>134</v>
      </c>
      <c r="B145" s="222" t="s">
        <v>106</v>
      </c>
      <c r="C145" s="223" t="s">
        <v>319</v>
      </c>
      <c r="D145" s="224">
        <v>10</v>
      </c>
      <c r="E145" s="225">
        <v>24150</v>
      </c>
      <c r="F145" s="232">
        <v>3864</v>
      </c>
      <c r="G145" s="227">
        <v>28014</v>
      </c>
      <c r="H145" s="226">
        <v>280140</v>
      </c>
      <c r="I145" s="233" t="s">
        <v>395</v>
      </c>
      <c r="J145" s="234" t="s">
        <v>573</v>
      </c>
    </row>
    <row r="146" spans="1:10" s="231" customFormat="1" ht="18" customHeight="1">
      <c r="A146" s="221">
        <v>135</v>
      </c>
      <c r="B146" s="222" t="s">
        <v>107</v>
      </c>
      <c r="C146" s="223" t="s">
        <v>319</v>
      </c>
      <c r="D146" s="224">
        <v>16</v>
      </c>
      <c r="E146" s="225">
        <v>24150</v>
      </c>
      <c r="F146" s="226">
        <v>3864</v>
      </c>
      <c r="G146" s="227">
        <v>28014</v>
      </c>
      <c r="H146" s="226">
        <v>448224</v>
      </c>
      <c r="I146" s="223" t="s">
        <v>395</v>
      </c>
      <c r="J146" s="234" t="s">
        <v>573</v>
      </c>
    </row>
    <row r="147" spans="1:10" s="231" customFormat="1" ht="18" customHeight="1">
      <c r="A147" s="221">
        <v>136</v>
      </c>
      <c r="B147" s="222" t="s">
        <v>108</v>
      </c>
      <c r="C147" s="223" t="s">
        <v>320</v>
      </c>
      <c r="D147" s="224">
        <v>100</v>
      </c>
      <c r="E147" s="225">
        <v>19550</v>
      </c>
      <c r="F147" s="226">
        <v>3128</v>
      </c>
      <c r="G147" s="227">
        <v>22678</v>
      </c>
      <c r="H147" s="226">
        <v>2267800</v>
      </c>
      <c r="I147" s="223" t="s">
        <v>486</v>
      </c>
      <c r="J147" s="230" t="s">
        <v>936</v>
      </c>
    </row>
    <row r="148" spans="1:10" s="231" customFormat="1" ht="18" customHeight="1">
      <c r="A148" s="221">
        <v>137</v>
      </c>
      <c r="B148" s="222" t="s">
        <v>109</v>
      </c>
      <c r="C148" s="223" t="s">
        <v>305</v>
      </c>
      <c r="D148" s="224">
        <v>8</v>
      </c>
      <c r="E148" s="225"/>
      <c r="F148" s="232"/>
      <c r="G148" s="227">
        <v>0</v>
      </c>
      <c r="H148" s="226">
        <v>0</v>
      </c>
      <c r="I148" s="223"/>
      <c r="J148" s="230"/>
    </row>
    <row r="149" spans="1:10" s="231" customFormat="1" ht="16.5">
      <c r="A149" s="221">
        <v>138</v>
      </c>
      <c r="B149" s="222" t="s">
        <v>110</v>
      </c>
      <c r="C149" s="223" t="s">
        <v>320</v>
      </c>
      <c r="D149" s="224">
        <v>80</v>
      </c>
      <c r="E149" s="225"/>
      <c r="F149" s="226"/>
      <c r="G149" s="227">
        <v>0</v>
      </c>
      <c r="H149" s="226">
        <v>0</v>
      </c>
      <c r="I149" s="223"/>
      <c r="J149" s="230"/>
    </row>
    <row r="150" spans="1:10" ht="33">
      <c r="A150" s="221">
        <v>139</v>
      </c>
      <c r="B150" s="222" t="s">
        <v>801</v>
      </c>
      <c r="C150" s="223" t="s">
        <v>326</v>
      </c>
      <c r="D150" s="224">
        <v>10</v>
      </c>
      <c r="E150" s="225"/>
      <c r="F150" s="226"/>
      <c r="G150" s="227">
        <v>0</v>
      </c>
      <c r="H150" s="226">
        <v>0</v>
      </c>
      <c r="I150" s="228"/>
      <c r="J150" s="229"/>
    </row>
    <row r="151" spans="1:10" ht="16.5">
      <c r="A151" s="221">
        <v>140</v>
      </c>
      <c r="B151" s="222" t="s">
        <v>111</v>
      </c>
      <c r="C151" s="223" t="s">
        <v>305</v>
      </c>
      <c r="D151" s="224">
        <v>1200</v>
      </c>
      <c r="E151" s="225"/>
      <c r="F151" s="226"/>
      <c r="G151" s="227">
        <v>0</v>
      </c>
      <c r="H151" s="226">
        <v>0</v>
      </c>
      <c r="I151" s="228"/>
      <c r="J151" s="229"/>
    </row>
    <row r="152" spans="1:10" s="231" customFormat="1" ht="16.5">
      <c r="A152" s="221">
        <v>141</v>
      </c>
      <c r="B152" s="222" t="s">
        <v>112</v>
      </c>
      <c r="C152" s="223" t="s">
        <v>305</v>
      </c>
      <c r="D152" s="224">
        <v>10</v>
      </c>
      <c r="E152" s="225"/>
      <c r="F152" s="226"/>
      <c r="G152" s="227">
        <v>0</v>
      </c>
      <c r="H152" s="226">
        <v>0</v>
      </c>
      <c r="I152" s="223"/>
      <c r="J152" s="230"/>
    </row>
    <row r="153" spans="1:10" ht="16.5">
      <c r="A153" s="221">
        <v>142</v>
      </c>
      <c r="B153" s="222" t="s">
        <v>113</v>
      </c>
      <c r="C153" s="223" t="s">
        <v>305</v>
      </c>
      <c r="D153" s="224">
        <v>5600</v>
      </c>
      <c r="E153" s="225"/>
      <c r="F153" s="226"/>
      <c r="G153" s="227">
        <v>0</v>
      </c>
      <c r="H153" s="226">
        <v>0</v>
      </c>
      <c r="I153" s="228"/>
      <c r="J153" s="229"/>
    </row>
    <row r="154" spans="1:10" ht="16.5">
      <c r="A154" s="221">
        <v>143</v>
      </c>
      <c r="B154" s="222" t="s">
        <v>114</v>
      </c>
      <c r="C154" s="223" t="s">
        <v>305</v>
      </c>
      <c r="D154" s="224">
        <v>8</v>
      </c>
      <c r="E154" s="225"/>
      <c r="F154" s="232"/>
      <c r="G154" s="227">
        <v>0</v>
      </c>
      <c r="H154" s="226">
        <v>0</v>
      </c>
      <c r="I154" s="228"/>
      <c r="J154" s="229"/>
    </row>
    <row r="155" spans="1:10" ht="16.5">
      <c r="A155" s="221">
        <v>144</v>
      </c>
      <c r="B155" s="222" t="s">
        <v>115</v>
      </c>
      <c r="C155" s="223" t="s">
        <v>305</v>
      </c>
      <c r="D155" s="224">
        <v>200</v>
      </c>
      <c r="E155" s="225"/>
      <c r="F155" s="226"/>
      <c r="G155" s="227">
        <v>0</v>
      </c>
      <c r="H155" s="226">
        <v>0</v>
      </c>
      <c r="I155" s="228"/>
      <c r="J155" s="229"/>
    </row>
    <row r="156" spans="1:10" ht="33">
      <c r="A156" s="221">
        <v>145</v>
      </c>
      <c r="B156" s="222" t="s">
        <v>116</v>
      </c>
      <c r="C156" s="223" t="s">
        <v>321</v>
      </c>
      <c r="D156" s="224">
        <v>60</v>
      </c>
      <c r="E156" s="225"/>
      <c r="F156" s="226"/>
      <c r="G156" s="227">
        <v>0</v>
      </c>
      <c r="H156" s="226">
        <v>0</v>
      </c>
      <c r="I156" s="228"/>
      <c r="J156" s="229"/>
    </row>
    <row r="157" spans="1:10" ht="16.5">
      <c r="A157" s="221">
        <v>146</v>
      </c>
      <c r="B157" s="222" t="s">
        <v>117</v>
      </c>
      <c r="C157" s="223" t="s">
        <v>316</v>
      </c>
      <c r="D157" s="224">
        <v>40</v>
      </c>
      <c r="E157" s="225"/>
      <c r="F157" s="226"/>
      <c r="G157" s="227">
        <v>0</v>
      </c>
      <c r="H157" s="226">
        <v>0</v>
      </c>
      <c r="I157" s="228"/>
      <c r="J157" s="229"/>
    </row>
    <row r="158" spans="1:10" ht="16.5">
      <c r="A158" s="221">
        <v>147</v>
      </c>
      <c r="B158" s="222" t="s">
        <v>118</v>
      </c>
      <c r="C158" s="223" t="s">
        <v>322</v>
      </c>
      <c r="D158" s="224">
        <v>120</v>
      </c>
      <c r="E158" s="225"/>
      <c r="F158" s="226"/>
      <c r="G158" s="227">
        <v>0</v>
      </c>
      <c r="H158" s="226">
        <v>0</v>
      </c>
      <c r="I158" s="228"/>
      <c r="J158" s="229"/>
    </row>
    <row r="159" spans="1:10" ht="16.5">
      <c r="A159" s="221">
        <v>148</v>
      </c>
      <c r="B159" s="222" t="s">
        <v>119</v>
      </c>
      <c r="C159" s="223" t="s">
        <v>323</v>
      </c>
      <c r="D159" s="224">
        <v>80</v>
      </c>
      <c r="E159" s="225"/>
      <c r="F159" s="226"/>
      <c r="G159" s="227">
        <v>0</v>
      </c>
      <c r="H159" s="226">
        <v>0</v>
      </c>
      <c r="I159" s="228"/>
      <c r="J159" s="229"/>
    </row>
    <row r="160" spans="1:10" ht="16.5">
      <c r="A160" s="221">
        <v>149</v>
      </c>
      <c r="B160" s="222" t="s">
        <v>802</v>
      </c>
      <c r="C160" s="223" t="s">
        <v>305</v>
      </c>
      <c r="D160" s="224">
        <v>160</v>
      </c>
      <c r="E160" s="225"/>
      <c r="F160" s="226"/>
      <c r="G160" s="227">
        <v>0</v>
      </c>
      <c r="H160" s="226">
        <v>0</v>
      </c>
      <c r="I160" s="228"/>
      <c r="J160" s="229"/>
    </row>
    <row r="161" spans="1:10" ht="16.5">
      <c r="A161" s="221">
        <v>150</v>
      </c>
      <c r="B161" s="222" t="s">
        <v>803</v>
      </c>
      <c r="C161" s="223"/>
      <c r="D161" s="224">
        <v>100</v>
      </c>
      <c r="E161" s="225"/>
      <c r="F161" s="226"/>
      <c r="G161" s="227">
        <v>0</v>
      </c>
      <c r="H161" s="226">
        <v>0</v>
      </c>
      <c r="I161" s="228"/>
      <c r="J161" s="229"/>
    </row>
    <row r="162" spans="1:10" ht="16.5">
      <c r="A162" s="221">
        <v>151</v>
      </c>
      <c r="B162" s="222" t="s">
        <v>804</v>
      </c>
      <c r="C162" s="223" t="s">
        <v>305</v>
      </c>
      <c r="D162" s="224">
        <v>200</v>
      </c>
      <c r="E162" s="225">
        <v>5040</v>
      </c>
      <c r="F162" s="226">
        <v>806.4</v>
      </c>
      <c r="G162" s="227">
        <v>5846.4</v>
      </c>
      <c r="H162" s="226">
        <v>1169280</v>
      </c>
      <c r="I162" s="228" t="s">
        <v>385</v>
      </c>
      <c r="J162" s="229" t="s">
        <v>386</v>
      </c>
    </row>
    <row r="163" spans="1:10" ht="16.5">
      <c r="A163" s="221">
        <v>152</v>
      </c>
      <c r="B163" s="222" t="s">
        <v>805</v>
      </c>
      <c r="C163" s="223" t="s">
        <v>305</v>
      </c>
      <c r="D163" s="224">
        <v>400</v>
      </c>
      <c r="E163" s="225">
        <v>5040</v>
      </c>
      <c r="F163" s="226">
        <v>806.4</v>
      </c>
      <c r="G163" s="227">
        <v>5846.4</v>
      </c>
      <c r="H163" s="226">
        <v>2338560</v>
      </c>
      <c r="I163" s="228" t="s">
        <v>385</v>
      </c>
      <c r="J163" s="229" t="s">
        <v>386</v>
      </c>
    </row>
    <row r="164" spans="1:10" ht="16.5">
      <c r="A164" s="221">
        <v>153</v>
      </c>
      <c r="B164" s="222" t="s">
        <v>806</v>
      </c>
      <c r="C164" s="223" t="s">
        <v>305</v>
      </c>
      <c r="D164" s="224">
        <v>200</v>
      </c>
      <c r="E164" s="225">
        <v>5040</v>
      </c>
      <c r="F164" s="226">
        <v>806.4</v>
      </c>
      <c r="G164" s="227">
        <v>5846.4</v>
      </c>
      <c r="H164" s="226">
        <v>1169280</v>
      </c>
      <c r="I164" s="228" t="s">
        <v>385</v>
      </c>
      <c r="J164" s="229" t="s">
        <v>386</v>
      </c>
    </row>
    <row r="165" spans="1:10" ht="16.5">
      <c r="A165" s="221">
        <v>154</v>
      </c>
      <c r="B165" s="222" t="s">
        <v>120</v>
      </c>
      <c r="C165" s="223" t="s">
        <v>305</v>
      </c>
      <c r="D165" s="224">
        <v>200</v>
      </c>
      <c r="E165" s="225"/>
      <c r="F165" s="226"/>
      <c r="G165" s="227">
        <v>0</v>
      </c>
      <c r="H165" s="226">
        <v>0</v>
      </c>
      <c r="I165" s="228"/>
      <c r="J165" s="229"/>
    </row>
    <row r="166" spans="1:10" ht="33">
      <c r="A166" s="221">
        <v>155</v>
      </c>
      <c r="B166" s="222" t="s">
        <v>121</v>
      </c>
      <c r="C166" s="223" t="s">
        <v>22</v>
      </c>
      <c r="D166" s="224">
        <v>4</v>
      </c>
      <c r="E166" s="225"/>
      <c r="F166" s="226"/>
      <c r="G166" s="227">
        <v>0</v>
      </c>
      <c r="H166" s="226">
        <v>0</v>
      </c>
      <c r="I166" s="228"/>
      <c r="J166" s="229"/>
    </row>
    <row r="167" spans="1:10" ht="33">
      <c r="A167" s="221">
        <v>156</v>
      </c>
      <c r="B167" s="222" t="s">
        <v>122</v>
      </c>
      <c r="C167" s="223" t="s">
        <v>324</v>
      </c>
      <c r="D167" s="224">
        <v>200</v>
      </c>
      <c r="E167" s="225">
        <v>11160</v>
      </c>
      <c r="F167" s="226">
        <v>0</v>
      </c>
      <c r="G167" s="227">
        <v>11160</v>
      </c>
      <c r="H167" s="226">
        <v>2232000</v>
      </c>
      <c r="I167" s="228" t="s">
        <v>385</v>
      </c>
      <c r="J167" s="229" t="s">
        <v>730</v>
      </c>
    </row>
    <row r="168" spans="1:10" ht="16.5">
      <c r="A168" s="221">
        <v>157</v>
      </c>
      <c r="B168" s="222" t="s">
        <v>123</v>
      </c>
      <c r="C168" s="223" t="s">
        <v>305</v>
      </c>
      <c r="D168" s="224">
        <v>48</v>
      </c>
      <c r="E168" s="225"/>
      <c r="F168" s="226"/>
      <c r="G168" s="227">
        <v>0</v>
      </c>
      <c r="H168" s="226">
        <v>0</v>
      </c>
      <c r="I168" s="228"/>
      <c r="J168" s="229"/>
    </row>
    <row r="169" spans="1:10" ht="16.5">
      <c r="A169" s="221">
        <v>158</v>
      </c>
      <c r="B169" s="222" t="s">
        <v>124</v>
      </c>
      <c r="C169" s="223" t="s">
        <v>305</v>
      </c>
      <c r="D169" s="224">
        <v>48</v>
      </c>
      <c r="E169" s="225"/>
      <c r="F169" s="226"/>
      <c r="G169" s="227">
        <v>0</v>
      </c>
      <c r="H169" s="226">
        <v>0</v>
      </c>
      <c r="I169" s="228"/>
      <c r="J169" s="229"/>
    </row>
    <row r="170" spans="1:10" ht="16.5">
      <c r="A170" s="221">
        <v>159</v>
      </c>
      <c r="B170" s="222" t="s">
        <v>125</v>
      </c>
      <c r="C170" s="223" t="s">
        <v>305</v>
      </c>
      <c r="D170" s="224">
        <v>40</v>
      </c>
      <c r="E170" s="225"/>
      <c r="F170" s="226"/>
      <c r="G170" s="227">
        <v>0</v>
      </c>
      <c r="H170" s="226">
        <v>0</v>
      </c>
      <c r="I170" s="228"/>
      <c r="J170" s="229"/>
    </row>
    <row r="171" spans="1:10" ht="16.5">
      <c r="A171" s="221">
        <v>160</v>
      </c>
      <c r="B171" s="222" t="s">
        <v>126</v>
      </c>
      <c r="C171" s="223" t="s">
        <v>305</v>
      </c>
      <c r="D171" s="224">
        <v>250</v>
      </c>
      <c r="E171" s="225"/>
      <c r="F171" s="226"/>
      <c r="G171" s="227">
        <v>0</v>
      </c>
      <c r="H171" s="226">
        <v>0</v>
      </c>
      <c r="I171" s="228"/>
      <c r="J171" s="229"/>
    </row>
    <row r="172" spans="1:10" ht="16.5">
      <c r="A172" s="221">
        <v>161</v>
      </c>
      <c r="B172" s="222" t="s">
        <v>127</v>
      </c>
      <c r="C172" s="223" t="s">
        <v>325</v>
      </c>
      <c r="D172" s="224">
        <v>4</v>
      </c>
      <c r="E172" s="225"/>
      <c r="F172" s="226"/>
      <c r="G172" s="227">
        <v>0</v>
      </c>
      <c r="H172" s="226">
        <v>0</v>
      </c>
      <c r="I172" s="228"/>
      <c r="J172" s="229"/>
    </row>
    <row r="173" spans="1:10" ht="16.5">
      <c r="A173" s="221">
        <v>162</v>
      </c>
      <c r="B173" s="222" t="s">
        <v>128</v>
      </c>
      <c r="C173" s="223" t="s">
        <v>305</v>
      </c>
      <c r="D173" s="224">
        <v>30</v>
      </c>
      <c r="E173" s="225"/>
      <c r="F173" s="226"/>
      <c r="G173" s="227">
        <v>0</v>
      </c>
      <c r="H173" s="226">
        <v>0</v>
      </c>
      <c r="I173" s="228"/>
      <c r="J173" s="229"/>
    </row>
    <row r="174" spans="1:10" s="252" customFormat="1" ht="16.5">
      <c r="A174" s="221">
        <v>163</v>
      </c>
      <c r="B174" s="222" t="s">
        <v>129</v>
      </c>
      <c r="C174" s="223" t="s">
        <v>305</v>
      </c>
      <c r="D174" s="224">
        <v>200</v>
      </c>
      <c r="E174" s="225">
        <v>3250</v>
      </c>
      <c r="F174" s="250">
        <v>520</v>
      </c>
      <c r="G174" s="227">
        <v>3770</v>
      </c>
      <c r="H174" s="226">
        <v>754000</v>
      </c>
      <c r="I174" s="251" t="s">
        <v>1049</v>
      </c>
      <c r="J174" s="229" t="s">
        <v>1050</v>
      </c>
    </row>
    <row r="175" spans="1:10" s="252" customFormat="1" ht="16.5">
      <c r="A175" s="221">
        <v>164</v>
      </c>
      <c r="B175" s="222" t="s">
        <v>130</v>
      </c>
      <c r="C175" s="223" t="s">
        <v>305</v>
      </c>
      <c r="D175" s="224">
        <v>6000</v>
      </c>
      <c r="E175" s="225"/>
      <c r="F175" s="250"/>
      <c r="G175" s="227">
        <v>0</v>
      </c>
      <c r="H175" s="226">
        <v>0</v>
      </c>
      <c r="I175" s="251"/>
      <c r="J175" s="253"/>
    </row>
    <row r="176" spans="1:10" s="252" customFormat="1" ht="16.5">
      <c r="A176" s="221">
        <v>165</v>
      </c>
      <c r="B176" s="222" t="s">
        <v>131</v>
      </c>
      <c r="C176" s="223" t="s">
        <v>326</v>
      </c>
      <c r="D176" s="224">
        <v>40</v>
      </c>
      <c r="E176" s="225"/>
      <c r="F176" s="250"/>
      <c r="G176" s="227">
        <v>0</v>
      </c>
      <c r="H176" s="226">
        <v>0</v>
      </c>
      <c r="I176" s="251"/>
      <c r="J176" s="253"/>
    </row>
    <row r="177" spans="1:10" ht="33">
      <c r="A177" s="221">
        <v>166</v>
      </c>
      <c r="B177" s="222" t="s">
        <v>132</v>
      </c>
      <c r="C177" s="223" t="s">
        <v>327</v>
      </c>
      <c r="D177" s="224">
        <v>120</v>
      </c>
      <c r="E177" s="225"/>
      <c r="F177" s="226"/>
      <c r="G177" s="227">
        <v>0</v>
      </c>
      <c r="H177" s="226">
        <v>0</v>
      </c>
      <c r="I177" s="228"/>
      <c r="J177" s="229"/>
    </row>
    <row r="178" spans="1:10" s="252" customFormat="1" ht="16.5">
      <c r="A178" s="221">
        <v>167</v>
      </c>
      <c r="B178" s="222" t="s">
        <v>133</v>
      </c>
      <c r="C178" s="223" t="s">
        <v>328</v>
      </c>
      <c r="D178" s="224">
        <v>20</v>
      </c>
      <c r="E178" s="225"/>
      <c r="F178" s="250"/>
      <c r="G178" s="227">
        <v>0</v>
      </c>
      <c r="H178" s="226">
        <v>0</v>
      </c>
      <c r="I178" s="251"/>
      <c r="J178" s="253"/>
    </row>
    <row r="179" spans="1:10" s="252" customFormat="1" ht="33">
      <c r="A179" s="221">
        <v>168</v>
      </c>
      <c r="B179" s="222" t="s">
        <v>134</v>
      </c>
      <c r="C179" s="223" t="s">
        <v>329</v>
      </c>
      <c r="D179" s="224">
        <v>40</v>
      </c>
      <c r="E179" s="225"/>
      <c r="F179" s="250"/>
      <c r="G179" s="227">
        <v>0</v>
      </c>
      <c r="H179" s="226">
        <v>0</v>
      </c>
      <c r="I179" s="228"/>
      <c r="J179" s="229"/>
    </row>
    <row r="180" spans="1:10" s="252" customFormat="1" ht="33">
      <c r="A180" s="221">
        <v>169</v>
      </c>
      <c r="B180" s="222" t="s">
        <v>134</v>
      </c>
      <c r="C180" s="223" t="s">
        <v>330</v>
      </c>
      <c r="D180" s="224">
        <v>40</v>
      </c>
      <c r="E180" s="225">
        <v>30550</v>
      </c>
      <c r="F180" s="250">
        <v>0</v>
      </c>
      <c r="G180" s="227">
        <v>30550</v>
      </c>
      <c r="H180" s="226">
        <v>1222000</v>
      </c>
      <c r="I180" s="228" t="s">
        <v>1020</v>
      </c>
      <c r="J180" s="229" t="s">
        <v>1039</v>
      </c>
    </row>
    <row r="181" spans="1:10" ht="16.5">
      <c r="A181" s="221">
        <v>170</v>
      </c>
      <c r="B181" s="222" t="s">
        <v>135</v>
      </c>
      <c r="C181" s="223" t="s">
        <v>900</v>
      </c>
      <c r="D181" s="224">
        <v>40</v>
      </c>
      <c r="E181" s="225"/>
      <c r="F181" s="226"/>
      <c r="G181" s="227">
        <v>0</v>
      </c>
      <c r="H181" s="226">
        <v>0</v>
      </c>
      <c r="I181" s="228"/>
      <c r="J181" s="229"/>
    </row>
    <row r="182" spans="1:10" ht="16.5">
      <c r="A182" s="221">
        <v>171</v>
      </c>
      <c r="B182" s="222" t="s">
        <v>136</v>
      </c>
      <c r="C182" s="223" t="s">
        <v>897</v>
      </c>
      <c r="D182" s="224">
        <v>4</v>
      </c>
      <c r="E182" s="225"/>
      <c r="F182" s="226"/>
      <c r="G182" s="227">
        <v>0</v>
      </c>
      <c r="H182" s="226">
        <v>0</v>
      </c>
      <c r="I182" s="228"/>
      <c r="J182" s="229"/>
    </row>
    <row r="183" spans="1:10" ht="16.5">
      <c r="A183" s="221">
        <v>172</v>
      </c>
      <c r="B183" s="222" t="s">
        <v>137</v>
      </c>
      <c r="C183" s="223" t="s">
        <v>332</v>
      </c>
      <c r="D183" s="224">
        <v>240</v>
      </c>
      <c r="E183" s="225">
        <v>10200</v>
      </c>
      <c r="F183" s="226">
        <v>1632</v>
      </c>
      <c r="G183" s="227">
        <v>11832</v>
      </c>
      <c r="H183" s="226">
        <v>2839680</v>
      </c>
      <c r="I183" s="228" t="s">
        <v>460</v>
      </c>
      <c r="J183" s="229" t="s">
        <v>474</v>
      </c>
    </row>
    <row r="184" spans="1:10" ht="16.5">
      <c r="A184" s="221">
        <v>173</v>
      </c>
      <c r="B184" s="222" t="s">
        <v>138</v>
      </c>
      <c r="C184" s="223" t="s">
        <v>333</v>
      </c>
      <c r="D184" s="224">
        <v>24</v>
      </c>
      <c r="E184" s="225">
        <v>9600</v>
      </c>
      <c r="F184" s="226">
        <v>1536</v>
      </c>
      <c r="G184" s="227">
        <v>11136</v>
      </c>
      <c r="H184" s="226">
        <v>267264</v>
      </c>
      <c r="I184" s="228" t="s">
        <v>460</v>
      </c>
      <c r="J184" s="229" t="s">
        <v>1051</v>
      </c>
    </row>
    <row r="185" spans="1:10" ht="16.5">
      <c r="A185" s="221">
        <v>174</v>
      </c>
      <c r="B185" s="222" t="s">
        <v>139</v>
      </c>
      <c r="C185" s="223" t="s">
        <v>333</v>
      </c>
      <c r="D185" s="224">
        <v>800</v>
      </c>
      <c r="E185" s="225"/>
      <c r="F185" s="226"/>
      <c r="G185" s="227">
        <v>0</v>
      </c>
      <c r="H185" s="226">
        <v>0</v>
      </c>
      <c r="I185" s="228"/>
      <c r="J185" s="229"/>
    </row>
    <row r="186" spans="1:10" ht="16.5">
      <c r="A186" s="221">
        <v>175</v>
      </c>
      <c r="B186" s="222" t="s">
        <v>140</v>
      </c>
      <c r="C186" s="223" t="s">
        <v>333</v>
      </c>
      <c r="D186" s="224">
        <v>800</v>
      </c>
      <c r="E186" s="225"/>
      <c r="F186" s="226"/>
      <c r="G186" s="227">
        <v>0</v>
      </c>
      <c r="H186" s="226">
        <v>0</v>
      </c>
      <c r="I186" s="228"/>
      <c r="J186" s="229"/>
    </row>
    <row r="187" spans="1:10" ht="16.5">
      <c r="A187" s="221">
        <v>176</v>
      </c>
      <c r="B187" s="222" t="s">
        <v>141</v>
      </c>
      <c r="C187" s="223" t="s">
        <v>333</v>
      </c>
      <c r="D187" s="224">
        <v>40</v>
      </c>
      <c r="E187" s="225"/>
      <c r="F187" s="226"/>
      <c r="G187" s="227">
        <v>0</v>
      </c>
      <c r="H187" s="226">
        <v>0</v>
      </c>
      <c r="I187" s="228"/>
      <c r="J187" s="229"/>
    </row>
    <row r="188" spans="1:10" ht="16.5">
      <c r="A188" s="221">
        <v>177</v>
      </c>
      <c r="B188" s="222" t="s">
        <v>142</v>
      </c>
      <c r="C188" s="223" t="s">
        <v>333</v>
      </c>
      <c r="D188" s="224">
        <v>60</v>
      </c>
      <c r="E188" s="225">
        <v>41400</v>
      </c>
      <c r="F188" s="226">
        <v>6624</v>
      </c>
      <c r="G188" s="227">
        <v>48024</v>
      </c>
      <c r="H188" s="226">
        <v>2881440</v>
      </c>
      <c r="I188" s="228" t="s">
        <v>429</v>
      </c>
      <c r="J188" s="229" t="s">
        <v>1052</v>
      </c>
    </row>
    <row r="189" spans="1:10" ht="16.5">
      <c r="A189" s="221">
        <v>178</v>
      </c>
      <c r="B189" s="222" t="s">
        <v>143</v>
      </c>
      <c r="C189" s="223" t="s">
        <v>333</v>
      </c>
      <c r="D189" s="224">
        <v>60</v>
      </c>
      <c r="E189" s="225">
        <v>41400</v>
      </c>
      <c r="F189" s="226">
        <v>6624</v>
      </c>
      <c r="G189" s="227">
        <v>48024</v>
      </c>
      <c r="H189" s="226">
        <v>2881440</v>
      </c>
      <c r="I189" s="228" t="s">
        <v>429</v>
      </c>
      <c r="J189" s="229" t="s">
        <v>1052</v>
      </c>
    </row>
    <row r="190" spans="1:10" ht="16.5">
      <c r="A190" s="221">
        <v>179</v>
      </c>
      <c r="B190" s="222" t="s">
        <v>144</v>
      </c>
      <c r="C190" s="223" t="s">
        <v>333</v>
      </c>
      <c r="D190" s="224">
        <v>80</v>
      </c>
      <c r="E190" s="225">
        <v>41400</v>
      </c>
      <c r="F190" s="226">
        <v>6624</v>
      </c>
      <c r="G190" s="227">
        <v>48024</v>
      </c>
      <c r="H190" s="226">
        <v>3841920</v>
      </c>
      <c r="I190" s="228" t="s">
        <v>429</v>
      </c>
      <c r="J190" s="229" t="s">
        <v>1052</v>
      </c>
    </row>
    <row r="191" spans="1:10" ht="16.5">
      <c r="A191" s="221">
        <v>180</v>
      </c>
      <c r="B191" s="222" t="s">
        <v>145</v>
      </c>
      <c r="C191" s="223" t="s">
        <v>333</v>
      </c>
      <c r="D191" s="224">
        <v>24</v>
      </c>
      <c r="E191" s="225">
        <v>41400</v>
      </c>
      <c r="F191" s="226">
        <v>6624</v>
      </c>
      <c r="G191" s="227">
        <v>48024</v>
      </c>
      <c r="H191" s="226">
        <v>1152576</v>
      </c>
      <c r="I191" s="228" t="s">
        <v>429</v>
      </c>
      <c r="J191" s="229" t="s">
        <v>1053</v>
      </c>
    </row>
    <row r="192" spans="1:10" ht="16.5">
      <c r="A192" s="221">
        <v>181</v>
      </c>
      <c r="B192" s="222" t="s">
        <v>146</v>
      </c>
      <c r="C192" s="223" t="s">
        <v>333</v>
      </c>
      <c r="D192" s="224">
        <v>12</v>
      </c>
      <c r="E192" s="225"/>
      <c r="F192" s="226"/>
      <c r="G192" s="227">
        <v>0</v>
      </c>
      <c r="H192" s="226">
        <v>0</v>
      </c>
      <c r="I192" s="228"/>
      <c r="J192" s="229"/>
    </row>
    <row r="193" spans="1:10" s="235" customFormat="1" ht="16.5">
      <c r="A193" s="221">
        <v>182</v>
      </c>
      <c r="B193" s="222" t="s">
        <v>147</v>
      </c>
      <c r="C193" s="223" t="s">
        <v>333</v>
      </c>
      <c r="D193" s="224">
        <v>12</v>
      </c>
      <c r="E193" s="225"/>
      <c r="F193" s="240"/>
      <c r="G193" s="227">
        <v>0</v>
      </c>
      <c r="H193" s="226">
        <v>0</v>
      </c>
      <c r="I193" s="233"/>
      <c r="J193" s="234"/>
    </row>
    <row r="194" spans="1:10" s="252" customFormat="1" ht="16.5">
      <c r="A194" s="221">
        <v>183</v>
      </c>
      <c r="B194" s="222" t="s">
        <v>148</v>
      </c>
      <c r="C194" s="223" t="s">
        <v>333</v>
      </c>
      <c r="D194" s="224">
        <v>20</v>
      </c>
      <c r="E194" s="225"/>
      <c r="F194" s="250"/>
      <c r="G194" s="227">
        <v>0</v>
      </c>
      <c r="H194" s="226">
        <v>0</v>
      </c>
      <c r="I194" s="251"/>
      <c r="J194" s="253"/>
    </row>
    <row r="195" spans="1:10" s="244" customFormat="1" ht="16.5">
      <c r="A195" s="221">
        <v>184</v>
      </c>
      <c r="B195" s="222" t="s">
        <v>149</v>
      </c>
      <c r="C195" s="223" t="s">
        <v>305</v>
      </c>
      <c r="D195" s="224">
        <v>300</v>
      </c>
      <c r="E195" s="225">
        <v>2550</v>
      </c>
      <c r="F195" s="250">
        <v>408</v>
      </c>
      <c r="G195" s="227">
        <v>2958</v>
      </c>
      <c r="H195" s="226">
        <v>887400</v>
      </c>
      <c r="I195" s="242" t="s">
        <v>1054</v>
      </c>
      <c r="J195" s="229" t="s">
        <v>474</v>
      </c>
    </row>
    <row r="196" spans="1:10" s="252" customFormat="1" ht="16.5">
      <c r="A196" s="221">
        <v>185</v>
      </c>
      <c r="B196" s="222" t="s">
        <v>150</v>
      </c>
      <c r="C196" s="223" t="s">
        <v>305</v>
      </c>
      <c r="D196" s="224">
        <v>120</v>
      </c>
      <c r="E196" s="225">
        <v>1800</v>
      </c>
      <c r="F196" s="250">
        <v>288</v>
      </c>
      <c r="G196" s="227">
        <v>2088</v>
      </c>
      <c r="H196" s="226">
        <v>250560</v>
      </c>
      <c r="I196" s="251" t="s">
        <v>1054</v>
      </c>
      <c r="J196" s="229" t="s">
        <v>474</v>
      </c>
    </row>
    <row r="197" spans="1:10" ht="16.5">
      <c r="A197" s="221">
        <v>186</v>
      </c>
      <c r="B197" s="222" t="s">
        <v>151</v>
      </c>
      <c r="C197" s="223" t="s">
        <v>305</v>
      </c>
      <c r="D197" s="224">
        <v>200</v>
      </c>
      <c r="E197" s="225">
        <v>1500</v>
      </c>
      <c r="F197" s="250">
        <v>240</v>
      </c>
      <c r="G197" s="227">
        <v>1740</v>
      </c>
      <c r="H197" s="226">
        <v>348000</v>
      </c>
      <c r="I197" s="228" t="s">
        <v>1054</v>
      </c>
      <c r="J197" s="229" t="s">
        <v>474</v>
      </c>
    </row>
    <row r="198" spans="1:10" s="244" customFormat="1" ht="16.5">
      <c r="A198" s="221">
        <v>187</v>
      </c>
      <c r="B198" s="222" t="s">
        <v>807</v>
      </c>
      <c r="C198" s="223" t="s">
        <v>305</v>
      </c>
      <c r="D198" s="224">
        <v>4</v>
      </c>
      <c r="E198" s="225"/>
      <c r="F198" s="241"/>
      <c r="G198" s="227">
        <v>0</v>
      </c>
      <c r="H198" s="226">
        <v>0</v>
      </c>
      <c r="I198" s="242"/>
      <c r="J198" s="243"/>
    </row>
    <row r="199" spans="1:10" s="236" customFormat="1" ht="16.5">
      <c r="A199" s="221">
        <v>188</v>
      </c>
      <c r="B199" s="222" t="s">
        <v>808</v>
      </c>
      <c r="C199" s="223" t="s">
        <v>305</v>
      </c>
      <c r="D199" s="224">
        <v>4</v>
      </c>
      <c r="E199" s="225"/>
      <c r="F199" s="226"/>
      <c r="G199" s="227">
        <v>0</v>
      </c>
      <c r="H199" s="226">
        <v>0</v>
      </c>
      <c r="I199" s="248"/>
      <c r="J199" s="249"/>
    </row>
    <row r="200" spans="1:10" s="244" customFormat="1" ht="16.5">
      <c r="A200" s="221">
        <v>189</v>
      </c>
      <c r="B200" s="222" t="s">
        <v>809</v>
      </c>
      <c r="C200" s="223" t="s">
        <v>305</v>
      </c>
      <c r="D200" s="224">
        <v>4</v>
      </c>
      <c r="E200" s="225"/>
      <c r="F200" s="241"/>
      <c r="G200" s="227">
        <v>0</v>
      </c>
      <c r="H200" s="226">
        <v>0</v>
      </c>
      <c r="I200" s="242"/>
      <c r="J200" s="243"/>
    </row>
    <row r="201" spans="1:10" s="244" customFormat="1" ht="16.5">
      <c r="A201" s="221">
        <v>190</v>
      </c>
      <c r="B201" s="222" t="s">
        <v>152</v>
      </c>
      <c r="C201" s="223" t="s">
        <v>305</v>
      </c>
      <c r="D201" s="224">
        <v>8</v>
      </c>
      <c r="E201" s="225"/>
      <c r="F201" s="241"/>
      <c r="G201" s="227">
        <v>0</v>
      </c>
      <c r="H201" s="226">
        <v>0</v>
      </c>
      <c r="I201" s="242"/>
      <c r="J201" s="243"/>
    </row>
    <row r="202" spans="1:10" s="244" customFormat="1" ht="16.5">
      <c r="A202" s="221">
        <v>191</v>
      </c>
      <c r="B202" s="222" t="s">
        <v>153</v>
      </c>
      <c r="C202" s="223" t="s">
        <v>305</v>
      </c>
      <c r="D202" s="224">
        <v>8</v>
      </c>
      <c r="E202" s="225"/>
      <c r="F202" s="241"/>
      <c r="G202" s="227">
        <v>0</v>
      </c>
      <c r="H202" s="226">
        <v>0</v>
      </c>
      <c r="I202" s="242"/>
      <c r="J202" s="243"/>
    </row>
    <row r="203" spans="1:10" s="235" customFormat="1" ht="16.5">
      <c r="A203" s="221">
        <v>192</v>
      </c>
      <c r="B203" s="222" t="s">
        <v>154</v>
      </c>
      <c r="C203" s="223" t="s">
        <v>305</v>
      </c>
      <c r="D203" s="224">
        <v>8</v>
      </c>
      <c r="E203" s="225"/>
      <c r="F203" s="240"/>
      <c r="G203" s="227">
        <v>0</v>
      </c>
      <c r="H203" s="226">
        <v>0</v>
      </c>
      <c r="I203" s="233"/>
      <c r="J203" s="234"/>
    </row>
    <row r="204" spans="1:10" s="236" customFormat="1" ht="33">
      <c r="A204" s="221">
        <v>193</v>
      </c>
      <c r="B204" s="222" t="s">
        <v>810</v>
      </c>
      <c r="C204" s="223" t="s">
        <v>315</v>
      </c>
      <c r="D204" s="224">
        <v>4</v>
      </c>
      <c r="E204" s="225"/>
      <c r="F204" s="226"/>
      <c r="G204" s="227">
        <v>0</v>
      </c>
      <c r="H204" s="226">
        <v>0</v>
      </c>
      <c r="I204" s="248"/>
      <c r="J204" s="249"/>
    </row>
    <row r="205" spans="1:10" s="236" customFormat="1" ht="16.5">
      <c r="A205" s="221">
        <v>194</v>
      </c>
      <c r="B205" s="222" t="s">
        <v>155</v>
      </c>
      <c r="C205" s="223" t="s">
        <v>305</v>
      </c>
      <c r="D205" s="224">
        <v>1600</v>
      </c>
      <c r="E205" s="225"/>
      <c r="F205" s="226"/>
      <c r="G205" s="227">
        <v>0</v>
      </c>
      <c r="H205" s="226">
        <v>0</v>
      </c>
      <c r="I205" s="248"/>
      <c r="J205" s="249"/>
    </row>
    <row r="206" spans="1:10" s="252" customFormat="1" ht="16.5">
      <c r="A206" s="221">
        <v>195</v>
      </c>
      <c r="B206" s="222" t="s">
        <v>156</v>
      </c>
      <c r="C206" s="223" t="s">
        <v>305</v>
      </c>
      <c r="D206" s="224">
        <v>200</v>
      </c>
      <c r="E206" s="225"/>
      <c r="F206" s="250"/>
      <c r="G206" s="227">
        <v>0</v>
      </c>
      <c r="H206" s="226">
        <v>0</v>
      </c>
      <c r="I206" s="251"/>
      <c r="J206" s="253"/>
    </row>
    <row r="207" spans="1:10" s="231" customFormat="1" ht="16.5">
      <c r="A207" s="221">
        <v>196</v>
      </c>
      <c r="B207" s="222" t="s">
        <v>157</v>
      </c>
      <c r="C207" s="223" t="s">
        <v>305</v>
      </c>
      <c r="D207" s="224">
        <v>160</v>
      </c>
      <c r="E207" s="225"/>
      <c r="F207" s="226"/>
      <c r="G207" s="227">
        <v>0</v>
      </c>
      <c r="H207" s="226">
        <v>0</v>
      </c>
      <c r="I207" s="223"/>
      <c r="J207" s="230"/>
    </row>
    <row r="208" spans="1:10" ht="16.5">
      <c r="A208" s="221">
        <v>197</v>
      </c>
      <c r="B208" s="222" t="s">
        <v>811</v>
      </c>
      <c r="C208" s="223" t="s">
        <v>305</v>
      </c>
      <c r="D208" s="224">
        <v>4</v>
      </c>
      <c r="E208" s="225"/>
      <c r="F208" s="226"/>
      <c r="G208" s="227">
        <v>0</v>
      </c>
      <c r="H208" s="226">
        <v>0</v>
      </c>
      <c r="I208" s="228"/>
      <c r="J208" s="229"/>
    </row>
    <row r="209" spans="1:10" ht="33">
      <c r="A209" s="221">
        <v>198</v>
      </c>
      <c r="B209" s="222" t="s">
        <v>158</v>
      </c>
      <c r="C209" s="223" t="s">
        <v>305</v>
      </c>
      <c r="D209" s="224">
        <v>8</v>
      </c>
      <c r="E209" s="225"/>
      <c r="F209" s="226"/>
      <c r="G209" s="227">
        <v>0</v>
      </c>
      <c r="H209" s="226">
        <v>0</v>
      </c>
      <c r="I209" s="228"/>
      <c r="J209" s="229"/>
    </row>
    <row r="210" spans="1:10" ht="33">
      <c r="A210" s="221">
        <v>199</v>
      </c>
      <c r="B210" s="222" t="s">
        <v>812</v>
      </c>
      <c r="C210" s="223" t="s">
        <v>335</v>
      </c>
      <c r="D210" s="224">
        <v>1000</v>
      </c>
      <c r="E210" s="225"/>
      <c r="F210" s="226"/>
      <c r="G210" s="227">
        <v>0</v>
      </c>
      <c r="H210" s="226">
        <v>0</v>
      </c>
      <c r="I210" s="228"/>
      <c r="J210" s="229"/>
    </row>
    <row r="211" spans="1:10" ht="33">
      <c r="A211" s="221">
        <v>200</v>
      </c>
      <c r="B211" s="222" t="s">
        <v>813</v>
      </c>
      <c r="C211" s="223" t="s">
        <v>335</v>
      </c>
      <c r="D211" s="224">
        <v>1000</v>
      </c>
      <c r="E211" s="225"/>
      <c r="F211" s="226"/>
      <c r="G211" s="227">
        <v>0</v>
      </c>
      <c r="H211" s="226">
        <v>0</v>
      </c>
      <c r="I211" s="228"/>
      <c r="J211" s="229"/>
    </row>
    <row r="212" spans="1:10" ht="33">
      <c r="A212" s="221">
        <v>201</v>
      </c>
      <c r="B212" s="222" t="s">
        <v>814</v>
      </c>
      <c r="C212" s="223" t="s">
        <v>334</v>
      </c>
      <c r="D212" s="224">
        <v>40</v>
      </c>
      <c r="E212" s="225">
        <v>52800</v>
      </c>
      <c r="F212" s="226">
        <v>8448</v>
      </c>
      <c r="G212" s="227">
        <v>61248</v>
      </c>
      <c r="H212" s="226">
        <v>2449920</v>
      </c>
      <c r="I212" s="228" t="s">
        <v>385</v>
      </c>
      <c r="J212" s="229" t="s">
        <v>1055</v>
      </c>
    </row>
    <row r="213" spans="1:10" s="252" customFormat="1" ht="33">
      <c r="A213" s="221">
        <v>202</v>
      </c>
      <c r="B213" s="222" t="s">
        <v>159</v>
      </c>
      <c r="C213" s="223" t="s">
        <v>334</v>
      </c>
      <c r="D213" s="224">
        <v>80</v>
      </c>
      <c r="E213" s="225"/>
      <c r="F213" s="250"/>
      <c r="G213" s="227">
        <v>0</v>
      </c>
      <c r="H213" s="226">
        <v>0</v>
      </c>
      <c r="I213" s="251"/>
      <c r="J213" s="253"/>
    </row>
    <row r="214" spans="1:10" s="252" customFormat="1" ht="16.5">
      <c r="A214" s="221">
        <v>203</v>
      </c>
      <c r="B214" s="222" t="s">
        <v>161</v>
      </c>
      <c r="C214" s="254" t="s">
        <v>305</v>
      </c>
      <c r="D214" s="224">
        <v>800</v>
      </c>
      <c r="E214" s="225"/>
      <c r="F214" s="250"/>
      <c r="G214" s="227">
        <v>0</v>
      </c>
      <c r="H214" s="226">
        <v>0</v>
      </c>
      <c r="I214" s="251"/>
      <c r="J214" s="253"/>
    </row>
    <row r="215" spans="1:10" s="252" customFormat="1" ht="16.5">
      <c r="A215" s="221">
        <v>204</v>
      </c>
      <c r="B215" s="222" t="s">
        <v>815</v>
      </c>
      <c r="C215" s="223" t="s">
        <v>305</v>
      </c>
      <c r="D215" s="224">
        <v>2000</v>
      </c>
      <c r="E215" s="225">
        <v>420</v>
      </c>
      <c r="F215" s="250">
        <v>67.2</v>
      </c>
      <c r="G215" s="227">
        <v>487.2</v>
      </c>
      <c r="H215" s="226">
        <v>974400</v>
      </c>
      <c r="I215" s="251" t="s">
        <v>385</v>
      </c>
      <c r="J215" s="253" t="s">
        <v>994</v>
      </c>
    </row>
    <row r="216" spans="1:10" s="252" customFormat="1" ht="16.5">
      <c r="A216" s="221">
        <v>205</v>
      </c>
      <c r="B216" s="222" t="s">
        <v>162</v>
      </c>
      <c r="C216" s="223" t="s">
        <v>305</v>
      </c>
      <c r="D216" s="224">
        <v>4000</v>
      </c>
      <c r="E216" s="225">
        <v>290</v>
      </c>
      <c r="F216" s="250">
        <v>46.4</v>
      </c>
      <c r="G216" s="227">
        <v>336.4</v>
      </c>
      <c r="H216" s="226">
        <v>1345600</v>
      </c>
      <c r="I216" s="251" t="s">
        <v>385</v>
      </c>
      <c r="J216" s="253" t="s">
        <v>1056</v>
      </c>
    </row>
    <row r="217" spans="1:10" s="252" customFormat="1" ht="16.5">
      <c r="A217" s="221">
        <v>206</v>
      </c>
      <c r="B217" s="222" t="s">
        <v>163</v>
      </c>
      <c r="C217" s="223" t="s">
        <v>305</v>
      </c>
      <c r="D217" s="224">
        <v>40000</v>
      </c>
      <c r="E217" s="225"/>
      <c r="F217" s="250"/>
      <c r="G217" s="227">
        <v>0</v>
      </c>
      <c r="H217" s="226">
        <v>0</v>
      </c>
      <c r="I217" s="251"/>
      <c r="J217" s="253"/>
    </row>
    <row r="218" spans="1:10" s="252" customFormat="1" ht="16.5">
      <c r="A218" s="221">
        <v>207</v>
      </c>
      <c r="B218" s="222" t="s">
        <v>164</v>
      </c>
      <c r="C218" s="223" t="s">
        <v>305</v>
      </c>
      <c r="D218" s="224">
        <v>20000</v>
      </c>
      <c r="E218" s="225">
        <v>200</v>
      </c>
      <c r="F218" s="250">
        <v>32</v>
      </c>
      <c r="G218" s="227">
        <v>232</v>
      </c>
      <c r="H218" s="226">
        <v>4640000</v>
      </c>
      <c r="I218" s="251" t="s">
        <v>385</v>
      </c>
      <c r="J218" s="253" t="s">
        <v>1057</v>
      </c>
    </row>
    <row r="219" spans="1:10" s="252" customFormat="1" ht="16.5">
      <c r="A219" s="221">
        <v>208</v>
      </c>
      <c r="B219" s="222" t="s">
        <v>165</v>
      </c>
      <c r="C219" s="223" t="s">
        <v>305</v>
      </c>
      <c r="D219" s="224">
        <v>20000</v>
      </c>
      <c r="E219" s="225"/>
      <c r="F219" s="250"/>
      <c r="G219" s="227">
        <v>0</v>
      </c>
      <c r="H219" s="226">
        <v>0</v>
      </c>
      <c r="I219" s="251"/>
      <c r="J219" s="253"/>
    </row>
    <row r="220" spans="1:10" s="252" customFormat="1" ht="16.5">
      <c r="A220" s="221">
        <v>209</v>
      </c>
      <c r="B220" s="222" t="s">
        <v>166</v>
      </c>
      <c r="C220" s="223" t="s">
        <v>305</v>
      </c>
      <c r="D220" s="224">
        <v>32000</v>
      </c>
      <c r="E220" s="225"/>
      <c r="F220" s="250"/>
      <c r="G220" s="227">
        <v>0</v>
      </c>
      <c r="H220" s="226">
        <v>0</v>
      </c>
      <c r="I220" s="251"/>
      <c r="J220" s="253"/>
    </row>
    <row r="221" spans="1:10" s="252" customFormat="1" ht="16.5">
      <c r="A221" s="221">
        <v>210</v>
      </c>
      <c r="B221" s="222" t="s">
        <v>167</v>
      </c>
      <c r="C221" s="223" t="s">
        <v>305</v>
      </c>
      <c r="D221" s="224">
        <v>200</v>
      </c>
      <c r="E221" s="225"/>
      <c r="F221" s="250"/>
      <c r="G221" s="227">
        <v>0</v>
      </c>
      <c r="H221" s="226">
        <v>0</v>
      </c>
      <c r="I221" s="251"/>
      <c r="J221" s="253"/>
    </row>
    <row r="222" spans="1:10" ht="33">
      <c r="A222" s="221">
        <v>211</v>
      </c>
      <c r="B222" s="222" t="s">
        <v>168</v>
      </c>
      <c r="C222" s="223" t="s">
        <v>336</v>
      </c>
      <c r="D222" s="224">
        <v>4</v>
      </c>
      <c r="E222" s="225"/>
      <c r="F222" s="226"/>
      <c r="G222" s="227">
        <v>0</v>
      </c>
      <c r="H222" s="226">
        <v>0</v>
      </c>
      <c r="I222" s="228"/>
      <c r="J222" s="229"/>
    </row>
    <row r="223" spans="1:10" ht="33">
      <c r="A223" s="221">
        <v>212</v>
      </c>
      <c r="B223" s="222" t="s">
        <v>171</v>
      </c>
      <c r="C223" s="223" t="s">
        <v>305</v>
      </c>
      <c r="D223" s="224">
        <v>10</v>
      </c>
      <c r="E223" s="225"/>
      <c r="F223" s="226"/>
      <c r="G223" s="227">
        <v>0</v>
      </c>
      <c r="H223" s="226">
        <v>0</v>
      </c>
      <c r="I223" s="228"/>
      <c r="J223" s="229"/>
    </row>
    <row r="224" spans="1:10" ht="33">
      <c r="A224" s="221">
        <v>213</v>
      </c>
      <c r="B224" s="222" t="s">
        <v>170</v>
      </c>
      <c r="C224" s="223" t="s">
        <v>305</v>
      </c>
      <c r="D224" s="224">
        <v>10</v>
      </c>
      <c r="E224" s="225">
        <v>32500</v>
      </c>
      <c r="F224" s="226">
        <v>5200</v>
      </c>
      <c r="G224" s="227">
        <v>37700</v>
      </c>
      <c r="H224" s="226">
        <v>377000</v>
      </c>
      <c r="I224" s="228" t="s">
        <v>385</v>
      </c>
      <c r="J224" s="229" t="s">
        <v>735</v>
      </c>
    </row>
    <row r="225" spans="1:10" ht="33">
      <c r="A225" s="221">
        <v>214</v>
      </c>
      <c r="B225" s="222" t="s">
        <v>169</v>
      </c>
      <c r="C225" s="223" t="s">
        <v>305</v>
      </c>
      <c r="D225" s="224">
        <v>10</v>
      </c>
      <c r="E225" s="225">
        <v>32500</v>
      </c>
      <c r="F225" s="226">
        <v>5200</v>
      </c>
      <c r="G225" s="227">
        <v>37700</v>
      </c>
      <c r="H225" s="226">
        <v>377000</v>
      </c>
      <c r="I225" s="228" t="s">
        <v>385</v>
      </c>
      <c r="J225" s="229" t="s">
        <v>735</v>
      </c>
    </row>
    <row r="226" spans="1:10" ht="16.5">
      <c r="A226" s="221">
        <v>215</v>
      </c>
      <c r="B226" s="222" t="s">
        <v>172</v>
      </c>
      <c r="C226" s="223" t="s">
        <v>337</v>
      </c>
      <c r="D226" s="224">
        <v>120</v>
      </c>
      <c r="E226" s="225"/>
      <c r="F226" s="226"/>
      <c r="G226" s="227">
        <v>0</v>
      </c>
      <c r="H226" s="226">
        <v>0</v>
      </c>
      <c r="I226" s="228"/>
      <c r="J226" s="229"/>
    </row>
    <row r="227" spans="1:10" ht="16.5">
      <c r="A227" s="221">
        <v>216</v>
      </c>
      <c r="B227" s="222" t="s">
        <v>174</v>
      </c>
      <c r="C227" s="223" t="s">
        <v>338</v>
      </c>
      <c r="D227" s="224">
        <v>12</v>
      </c>
      <c r="E227" s="225"/>
      <c r="F227" s="226"/>
      <c r="G227" s="227">
        <v>0</v>
      </c>
      <c r="H227" s="226">
        <v>0</v>
      </c>
      <c r="I227" s="228"/>
      <c r="J227" s="229"/>
    </row>
    <row r="228" spans="1:10" ht="33">
      <c r="A228" s="221">
        <v>217</v>
      </c>
      <c r="B228" s="222" t="s">
        <v>173</v>
      </c>
      <c r="C228" s="223" t="s">
        <v>337</v>
      </c>
      <c r="D228" s="224">
        <v>20</v>
      </c>
      <c r="E228" s="225"/>
      <c r="F228" s="226"/>
      <c r="G228" s="227">
        <v>0</v>
      </c>
      <c r="H228" s="226">
        <v>0</v>
      </c>
      <c r="I228" s="228"/>
      <c r="J228" s="229"/>
    </row>
    <row r="229" spans="1:10" ht="16.5">
      <c r="A229" s="221">
        <v>218</v>
      </c>
      <c r="B229" s="222" t="s">
        <v>215</v>
      </c>
      <c r="C229" s="223" t="s">
        <v>305</v>
      </c>
      <c r="D229" s="224">
        <v>20</v>
      </c>
      <c r="E229" s="225"/>
      <c r="F229" s="226"/>
      <c r="G229" s="227">
        <v>0</v>
      </c>
      <c r="H229" s="226">
        <v>0</v>
      </c>
      <c r="I229" s="228"/>
      <c r="J229" s="229"/>
    </row>
    <row r="230" spans="1:10" ht="33">
      <c r="A230" s="221">
        <v>219</v>
      </c>
      <c r="B230" s="222" t="s">
        <v>816</v>
      </c>
      <c r="C230" s="223" t="s">
        <v>337</v>
      </c>
      <c r="D230" s="224">
        <v>2</v>
      </c>
      <c r="E230" s="225"/>
      <c r="F230" s="226"/>
      <c r="G230" s="227">
        <v>0</v>
      </c>
      <c r="H230" s="226">
        <v>0</v>
      </c>
      <c r="I230" s="228"/>
      <c r="J230" s="229"/>
    </row>
    <row r="231" spans="1:10" ht="16.5">
      <c r="A231" s="221">
        <v>220</v>
      </c>
      <c r="B231" s="222" t="s">
        <v>175</v>
      </c>
      <c r="C231" s="223" t="s">
        <v>304</v>
      </c>
      <c r="D231" s="224">
        <v>16</v>
      </c>
      <c r="E231" s="225"/>
      <c r="F231" s="226"/>
      <c r="G231" s="227">
        <v>0</v>
      </c>
      <c r="H231" s="226">
        <v>0</v>
      </c>
      <c r="I231" s="228"/>
      <c r="J231" s="229"/>
    </row>
    <row r="232" spans="1:10" ht="16.5">
      <c r="A232" s="221">
        <v>221</v>
      </c>
      <c r="B232" s="222" t="s">
        <v>176</v>
      </c>
      <c r="C232" s="223" t="s">
        <v>304</v>
      </c>
      <c r="D232" s="224">
        <v>8</v>
      </c>
      <c r="E232" s="225"/>
      <c r="F232" s="226"/>
      <c r="G232" s="227">
        <v>0</v>
      </c>
      <c r="H232" s="226">
        <v>0</v>
      </c>
      <c r="I232" s="228"/>
      <c r="J232" s="229"/>
    </row>
    <row r="233" spans="1:10" ht="16.5">
      <c r="A233" s="221">
        <v>222</v>
      </c>
      <c r="B233" s="222" t="s">
        <v>177</v>
      </c>
      <c r="C233" s="223" t="s">
        <v>305</v>
      </c>
      <c r="D233" s="224">
        <v>700</v>
      </c>
      <c r="E233" s="225">
        <v>5228</v>
      </c>
      <c r="F233" s="226">
        <v>836.48</v>
      </c>
      <c r="G233" s="227">
        <v>6064.48</v>
      </c>
      <c r="H233" s="226">
        <v>4245136</v>
      </c>
      <c r="I233" s="228" t="s">
        <v>486</v>
      </c>
      <c r="J233" s="229" t="s">
        <v>953</v>
      </c>
    </row>
    <row r="234" spans="1:10" ht="16.5">
      <c r="A234" s="221">
        <v>223</v>
      </c>
      <c r="B234" s="237" t="s">
        <v>817</v>
      </c>
      <c r="C234" s="223" t="s">
        <v>305</v>
      </c>
      <c r="D234" s="224">
        <v>4</v>
      </c>
      <c r="E234" s="225"/>
      <c r="F234" s="226"/>
      <c r="G234" s="227">
        <v>0</v>
      </c>
      <c r="H234" s="226">
        <v>0</v>
      </c>
      <c r="I234" s="228"/>
      <c r="J234" s="229"/>
    </row>
    <row r="235" spans="1:10" ht="16.5">
      <c r="A235" s="221">
        <v>224</v>
      </c>
      <c r="B235" s="222" t="s">
        <v>178</v>
      </c>
      <c r="C235" s="223" t="s">
        <v>305</v>
      </c>
      <c r="D235" s="224">
        <v>120</v>
      </c>
      <c r="E235" s="225"/>
      <c r="F235" s="232"/>
      <c r="G235" s="227">
        <v>0</v>
      </c>
      <c r="H235" s="226">
        <v>0</v>
      </c>
      <c r="I235" s="228"/>
      <c r="J235" s="229"/>
    </row>
    <row r="236" spans="1:10" ht="16.5">
      <c r="A236" s="221">
        <v>225</v>
      </c>
      <c r="B236" s="222" t="s">
        <v>179</v>
      </c>
      <c r="C236" s="223" t="s">
        <v>305</v>
      </c>
      <c r="D236" s="224">
        <v>4</v>
      </c>
      <c r="E236" s="225">
        <v>195000</v>
      </c>
      <c r="F236" s="232">
        <v>0</v>
      </c>
      <c r="G236" s="227">
        <v>195000</v>
      </c>
      <c r="H236" s="226">
        <v>780000</v>
      </c>
      <c r="I236" s="228" t="s">
        <v>1058</v>
      </c>
      <c r="J236" s="229" t="s">
        <v>1059</v>
      </c>
    </row>
    <row r="237" spans="1:10" s="231" customFormat="1" ht="16.5">
      <c r="A237" s="221">
        <v>226</v>
      </c>
      <c r="B237" s="222" t="s">
        <v>180</v>
      </c>
      <c r="C237" s="223" t="s">
        <v>339</v>
      </c>
      <c r="D237" s="224">
        <v>4</v>
      </c>
      <c r="E237" s="225"/>
      <c r="F237" s="226"/>
      <c r="G237" s="227">
        <v>0</v>
      </c>
      <c r="H237" s="226">
        <v>0</v>
      </c>
      <c r="I237" s="223"/>
      <c r="J237" s="230"/>
    </row>
    <row r="238" spans="1:10" s="231" customFormat="1" ht="16.5">
      <c r="A238" s="221">
        <v>227</v>
      </c>
      <c r="B238" s="222" t="s">
        <v>181</v>
      </c>
      <c r="C238" s="223" t="s">
        <v>305</v>
      </c>
      <c r="D238" s="224">
        <v>200</v>
      </c>
      <c r="E238" s="225"/>
      <c r="F238" s="226"/>
      <c r="G238" s="227">
        <v>0</v>
      </c>
      <c r="H238" s="226">
        <v>0</v>
      </c>
      <c r="I238" s="223"/>
      <c r="J238" s="230"/>
    </row>
    <row r="239" spans="1:10" s="252" customFormat="1" ht="16.5">
      <c r="A239" s="221">
        <v>228</v>
      </c>
      <c r="B239" s="222" t="s">
        <v>185</v>
      </c>
      <c r="C239" s="223" t="s">
        <v>305</v>
      </c>
      <c r="D239" s="224">
        <v>12</v>
      </c>
      <c r="E239" s="225">
        <v>73000</v>
      </c>
      <c r="F239" s="250">
        <v>11680</v>
      </c>
      <c r="G239" s="227">
        <v>84680</v>
      </c>
      <c r="H239" s="226">
        <v>1016160</v>
      </c>
      <c r="I239" s="251" t="s">
        <v>1060</v>
      </c>
      <c r="J239" s="229" t="s">
        <v>691</v>
      </c>
    </row>
    <row r="240" spans="1:10" ht="16.5">
      <c r="A240" s="221">
        <v>229</v>
      </c>
      <c r="B240" s="222" t="s">
        <v>182</v>
      </c>
      <c r="C240" s="223" t="s">
        <v>305</v>
      </c>
      <c r="D240" s="224">
        <v>40</v>
      </c>
      <c r="E240" s="225"/>
      <c r="F240" s="226"/>
      <c r="G240" s="227">
        <v>0</v>
      </c>
      <c r="H240" s="226">
        <v>0</v>
      </c>
      <c r="I240" s="228"/>
      <c r="J240" s="229"/>
    </row>
    <row r="241" spans="1:10" ht="16.5">
      <c r="A241" s="221">
        <v>230</v>
      </c>
      <c r="B241" s="222" t="s">
        <v>183</v>
      </c>
      <c r="C241" s="223" t="s">
        <v>305</v>
      </c>
      <c r="D241" s="224">
        <v>4</v>
      </c>
      <c r="E241" s="225"/>
      <c r="F241" s="226"/>
      <c r="G241" s="227">
        <v>0</v>
      </c>
      <c r="H241" s="226">
        <v>0</v>
      </c>
      <c r="I241" s="228"/>
      <c r="J241" s="229"/>
    </row>
    <row r="242" spans="1:10" ht="16.5">
      <c r="A242" s="221">
        <v>231</v>
      </c>
      <c r="B242" s="222" t="s">
        <v>184</v>
      </c>
      <c r="C242" s="223" t="s">
        <v>305</v>
      </c>
      <c r="D242" s="224">
        <v>4</v>
      </c>
      <c r="E242" s="225"/>
      <c r="F242" s="232"/>
      <c r="G242" s="227">
        <v>0</v>
      </c>
      <c r="H242" s="226">
        <v>0</v>
      </c>
      <c r="I242" s="228"/>
      <c r="J242" s="229"/>
    </row>
    <row r="243" spans="1:10" s="255" customFormat="1" ht="16.5">
      <c r="A243" s="221">
        <v>232</v>
      </c>
      <c r="B243" s="222" t="s">
        <v>187</v>
      </c>
      <c r="C243" s="223" t="s">
        <v>305</v>
      </c>
      <c r="D243" s="224">
        <v>12</v>
      </c>
      <c r="E243" s="225">
        <v>73000</v>
      </c>
      <c r="F243" s="250">
        <v>11680</v>
      </c>
      <c r="G243" s="227">
        <v>84680</v>
      </c>
      <c r="H243" s="226">
        <v>1016160</v>
      </c>
      <c r="I243" s="251" t="s">
        <v>1060</v>
      </c>
      <c r="J243" s="229" t="s">
        <v>691</v>
      </c>
    </row>
    <row r="244" spans="1:10" s="244" customFormat="1" ht="16.5">
      <c r="A244" s="221">
        <v>233</v>
      </c>
      <c r="B244" s="222" t="s">
        <v>189</v>
      </c>
      <c r="C244" s="223" t="s">
        <v>305</v>
      </c>
      <c r="D244" s="224">
        <v>12</v>
      </c>
      <c r="E244" s="225">
        <v>73000</v>
      </c>
      <c r="F244" s="250">
        <v>11680</v>
      </c>
      <c r="G244" s="227">
        <v>84680</v>
      </c>
      <c r="H244" s="226">
        <v>1016160</v>
      </c>
      <c r="I244" s="251" t="s">
        <v>1060</v>
      </c>
      <c r="J244" s="229" t="s">
        <v>691</v>
      </c>
    </row>
    <row r="245" spans="1:10" s="244" customFormat="1" ht="16.5">
      <c r="A245" s="221">
        <v>234</v>
      </c>
      <c r="B245" s="222" t="s">
        <v>190</v>
      </c>
      <c r="C245" s="223" t="s">
        <v>305</v>
      </c>
      <c r="D245" s="224">
        <v>12</v>
      </c>
      <c r="E245" s="225">
        <v>73000</v>
      </c>
      <c r="F245" s="250">
        <v>11680</v>
      </c>
      <c r="G245" s="227">
        <v>84680</v>
      </c>
      <c r="H245" s="226">
        <v>1016160</v>
      </c>
      <c r="I245" s="251" t="s">
        <v>1060</v>
      </c>
      <c r="J245" s="229" t="s">
        <v>691</v>
      </c>
    </row>
    <row r="246" spans="1:10" s="231" customFormat="1" ht="16.5">
      <c r="A246" s="221">
        <v>235</v>
      </c>
      <c r="B246" s="222" t="s">
        <v>191</v>
      </c>
      <c r="C246" s="223" t="s">
        <v>305</v>
      </c>
      <c r="D246" s="224">
        <v>12</v>
      </c>
      <c r="E246" s="225"/>
      <c r="F246" s="232"/>
      <c r="G246" s="227">
        <v>0</v>
      </c>
      <c r="H246" s="226">
        <v>0</v>
      </c>
      <c r="I246" s="223"/>
      <c r="J246" s="230"/>
    </row>
    <row r="247" spans="1:10" s="231" customFormat="1" ht="16.5">
      <c r="A247" s="221">
        <v>236</v>
      </c>
      <c r="B247" s="222" t="s">
        <v>192</v>
      </c>
      <c r="C247" s="223" t="s">
        <v>305</v>
      </c>
      <c r="D247" s="224">
        <v>12</v>
      </c>
      <c r="E247" s="225">
        <v>73000</v>
      </c>
      <c r="F247" s="250">
        <v>11680</v>
      </c>
      <c r="G247" s="227">
        <v>84680</v>
      </c>
      <c r="H247" s="226">
        <v>1016160</v>
      </c>
      <c r="I247" s="251" t="s">
        <v>1060</v>
      </c>
      <c r="J247" s="229" t="s">
        <v>691</v>
      </c>
    </row>
    <row r="248" spans="1:10" s="231" customFormat="1" ht="16.5">
      <c r="A248" s="221">
        <v>237</v>
      </c>
      <c r="B248" s="222" t="s">
        <v>193</v>
      </c>
      <c r="C248" s="223" t="s">
        <v>305</v>
      </c>
      <c r="D248" s="224">
        <v>12</v>
      </c>
      <c r="E248" s="225"/>
      <c r="F248" s="232"/>
      <c r="G248" s="227">
        <v>0</v>
      </c>
      <c r="H248" s="226">
        <v>0</v>
      </c>
      <c r="I248" s="223"/>
      <c r="J248" s="230"/>
    </row>
    <row r="249" spans="1:10" s="231" customFormat="1" ht="16.5">
      <c r="A249" s="221">
        <v>238</v>
      </c>
      <c r="B249" s="222" t="s">
        <v>186</v>
      </c>
      <c r="C249" s="223" t="s">
        <v>305</v>
      </c>
      <c r="D249" s="224">
        <v>12</v>
      </c>
      <c r="E249" s="225">
        <v>73000</v>
      </c>
      <c r="F249" s="250">
        <v>11680</v>
      </c>
      <c r="G249" s="227">
        <v>84680</v>
      </c>
      <c r="H249" s="226">
        <v>1016160</v>
      </c>
      <c r="I249" s="251" t="s">
        <v>1060</v>
      </c>
      <c r="J249" s="229" t="s">
        <v>691</v>
      </c>
    </row>
    <row r="250" spans="1:10" s="231" customFormat="1" ht="16.5">
      <c r="A250" s="221">
        <v>239</v>
      </c>
      <c r="B250" s="222" t="s">
        <v>188</v>
      </c>
      <c r="C250" s="223" t="s">
        <v>305</v>
      </c>
      <c r="D250" s="224">
        <v>12</v>
      </c>
      <c r="E250" s="225">
        <v>73000</v>
      </c>
      <c r="F250" s="250">
        <v>11680</v>
      </c>
      <c r="G250" s="227">
        <v>84680</v>
      </c>
      <c r="H250" s="226">
        <v>1016160</v>
      </c>
      <c r="I250" s="251" t="s">
        <v>1060</v>
      </c>
      <c r="J250" s="229" t="s">
        <v>691</v>
      </c>
    </row>
    <row r="251" spans="1:10" s="231" customFormat="1" ht="16.5">
      <c r="A251" s="221">
        <v>240</v>
      </c>
      <c r="B251" s="222" t="s">
        <v>194</v>
      </c>
      <c r="C251" s="223" t="s">
        <v>305</v>
      </c>
      <c r="D251" s="224">
        <v>80</v>
      </c>
      <c r="E251" s="225"/>
      <c r="F251" s="232"/>
      <c r="G251" s="227">
        <v>0</v>
      </c>
      <c r="H251" s="226">
        <v>0</v>
      </c>
      <c r="I251" s="223"/>
      <c r="J251" s="230"/>
    </row>
    <row r="252" spans="1:10" s="231" customFormat="1" ht="16.5">
      <c r="A252" s="221">
        <v>241</v>
      </c>
      <c r="B252" s="222" t="s">
        <v>818</v>
      </c>
      <c r="C252" s="223" t="s">
        <v>305</v>
      </c>
      <c r="D252" s="224">
        <v>40</v>
      </c>
      <c r="E252" s="225"/>
      <c r="F252" s="232"/>
      <c r="G252" s="227">
        <v>0</v>
      </c>
      <c r="H252" s="226">
        <v>0</v>
      </c>
      <c r="I252" s="223"/>
      <c r="J252" s="230"/>
    </row>
    <row r="253" spans="1:10" s="231" customFormat="1" ht="16.5">
      <c r="A253" s="221">
        <v>242</v>
      </c>
      <c r="B253" s="222" t="s">
        <v>195</v>
      </c>
      <c r="C253" s="223" t="s">
        <v>305</v>
      </c>
      <c r="D253" s="224">
        <v>200</v>
      </c>
      <c r="E253" s="225"/>
      <c r="F253" s="232"/>
      <c r="G253" s="227">
        <v>0</v>
      </c>
      <c r="H253" s="226">
        <v>0</v>
      </c>
      <c r="I253" s="223"/>
      <c r="J253" s="230"/>
    </row>
    <row r="254" spans="1:10" s="231" customFormat="1" ht="16.5">
      <c r="A254" s="221">
        <v>243</v>
      </c>
      <c r="B254" s="222" t="s">
        <v>196</v>
      </c>
      <c r="C254" s="223" t="s">
        <v>305</v>
      </c>
      <c r="D254" s="224">
        <v>80</v>
      </c>
      <c r="E254" s="225"/>
      <c r="F254" s="232"/>
      <c r="G254" s="227">
        <v>0</v>
      </c>
      <c r="H254" s="226">
        <v>0</v>
      </c>
      <c r="I254" s="223"/>
      <c r="J254" s="230"/>
    </row>
    <row r="255" spans="1:10" s="231" customFormat="1" ht="16.5">
      <c r="A255" s="221">
        <v>244</v>
      </c>
      <c r="B255" s="222" t="s">
        <v>197</v>
      </c>
      <c r="C255" s="223" t="s">
        <v>305</v>
      </c>
      <c r="D255" s="224">
        <v>60</v>
      </c>
      <c r="E255" s="225"/>
      <c r="F255" s="232"/>
      <c r="G255" s="227">
        <v>0</v>
      </c>
      <c r="H255" s="226">
        <v>0</v>
      </c>
      <c r="I255" s="223"/>
      <c r="J255" s="230"/>
    </row>
    <row r="256" spans="1:10" s="231" customFormat="1" ht="16.5">
      <c r="A256" s="221">
        <v>245</v>
      </c>
      <c r="B256" s="222" t="s">
        <v>201</v>
      </c>
      <c r="C256" s="223" t="s">
        <v>305</v>
      </c>
      <c r="D256" s="224">
        <v>60</v>
      </c>
      <c r="E256" s="225"/>
      <c r="F256" s="232"/>
      <c r="G256" s="227">
        <v>0</v>
      </c>
      <c r="H256" s="226">
        <v>0</v>
      </c>
      <c r="I256" s="223"/>
      <c r="J256" s="230"/>
    </row>
    <row r="257" spans="1:10" s="231" customFormat="1" ht="16.5">
      <c r="A257" s="221">
        <v>246</v>
      </c>
      <c r="B257" s="222" t="s">
        <v>198</v>
      </c>
      <c r="C257" s="223" t="s">
        <v>305</v>
      </c>
      <c r="D257" s="224">
        <v>20</v>
      </c>
      <c r="E257" s="225"/>
      <c r="F257" s="232"/>
      <c r="G257" s="227">
        <v>0</v>
      </c>
      <c r="H257" s="226">
        <v>0</v>
      </c>
      <c r="I257" s="223"/>
      <c r="J257" s="230"/>
    </row>
    <row r="258" spans="1:10" s="231" customFormat="1" ht="16.5">
      <c r="A258" s="221">
        <v>247</v>
      </c>
      <c r="B258" s="222" t="s">
        <v>199</v>
      </c>
      <c r="C258" s="223" t="s">
        <v>305</v>
      </c>
      <c r="D258" s="224">
        <v>20</v>
      </c>
      <c r="E258" s="225"/>
      <c r="F258" s="232"/>
      <c r="G258" s="227">
        <v>0</v>
      </c>
      <c r="H258" s="226">
        <v>0</v>
      </c>
      <c r="I258" s="223"/>
      <c r="J258" s="230"/>
    </row>
    <row r="259" spans="1:10" s="231" customFormat="1" ht="16.5">
      <c r="A259" s="221">
        <v>248</v>
      </c>
      <c r="B259" s="222" t="s">
        <v>202</v>
      </c>
      <c r="C259" s="223" t="s">
        <v>305</v>
      </c>
      <c r="D259" s="224">
        <v>40</v>
      </c>
      <c r="E259" s="225"/>
      <c r="F259" s="226"/>
      <c r="G259" s="227">
        <v>0</v>
      </c>
      <c r="H259" s="226">
        <v>0</v>
      </c>
      <c r="I259" s="223"/>
      <c r="J259" s="230"/>
    </row>
    <row r="260" spans="1:10" ht="16.5">
      <c r="A260" s="221">
        <v>249</v>
      </c>
      <c r="B260" s="222" t="s">
        <v>203</v>
      </c>
      <c r="C260" s="223" t="s">
        <v>305</v>
      </c>
      <c r="D260" s="224">
        <v>40</v>
      </c>
      <c r="E260" s="225"/>
      <c r="F260" s="226"/>
      <c r="G260" s="227">
        <v>0</v>
      </c>
      <c r="H260" s="226">
        <v>0</v>
      </c>
      <c r="I260" s="228"/>
      <c r="J260" s="229"/>
    </row>
    <row r="261" spans="1:10" ht="16.5">
      <c r="A261" s="221">
        <v>250</v>
      </c>
      <c r="B261" s="222" t="s">
        <v>200</v>
      </c>
      <c r="C261" s="223" t="s">
        <v>305</v>
      </c>
      <c r="D261" s="224">
        <v>32</v>
      </c>
      <c r="E261" s="225"/>
      <c r="F261" s="226"/>
      <c r="G261" s="227">
        <v>0</v>
      </c>
      <c r="H261" s="226">
        <v>0</v>
      </c>
      <c r="I261" s="228"/>
      <c r="J261" s="229"/>
    </row>
    <row r="262" spans="1:10" ht="16.5">
      <c r="A262" s="221">
        <v>251</v>
      </c>
      <c r="B262" s="222" t="s">
        <v>204</v>
      </c>
      <c r="C262" s="223" t="s">
        <v>305</v>
      </c>
      <c r="D262" s="224">
        <v>600</v>
      </c>
      <c r="E262" s="225">
        <v>2500</v>
      </c>
      <c r="F262" s="226">
        <v>400</v>
      </c>
      <c r="G262" s="227">
        <v>2900</v>
      </c>
      <c r="H262" s="226">
        <v>1740000</v>
      </c>
      <c r="I262" s="228" t="s">
        <v>460</v>
      </c>
      <c r="J262" s="229" t="s">
        <v>471</v>
      </c>
    </row>
    <row r="263" spans="1:10" ht="16.5">
      <c r="A263" s="221">
        <v>252</v>
      </c>
      <c r="B263" s="222" t="s">
        <v>205</v>
      </c>
      <c r="C263" s="223" t="s">
        <v>305</v>
      </c>
      <c r="D263" s="224">
        <v>400</v>
      </c>
      <c r="E263" s="225">
        <v>2500</v>
      </c>
      <c r="F263" s="232">
        <v>400</v>
      </c>
      <c r="G263" s="227">
        <v>2900</v>
      </c>
      <c r="H263" s="226">
        <v>1160000</v>
      </c>
      <c r="I263" s="228" t="s">
        <v>460</v>
      </c>
      <c r="J263" s="229" t="s">
        <v>471</v>
      </c>
    </row>
    <row r="264" spans="1:10" s="231" customFormat="1" ht="16.5">
      <c r="A264" s="221">
        <v>253</v>
      </c>
      <c r="B264" s="222" t="s">
        <v>206</v>
      </c>
      <c r="C264" s="223" t="s">
        <v>305</v>
      </c>
      <c r="D264" s="224">
        <v>48</v>
      </c>
      <c r="E264" s="225"/>
      <c r="F264" s="232"/>
      <c r="G264" s="227">
        <v>0</v>
      </c>
      <c r="H264" s="226">
        <v>0</v>
      </c>
      <c r="I264" s="223"/>
      <c r="J264" s="230"/>
    </row>
    <row r="265" spans="1:10" s="231" customFormat="1" ht="16.5">
      <c r="A265" s="221">
        <v>254</v>
      </c>
      <c r="B265" s="222" t="s">
        <v>207</v>
      </c>
      <c r="C265" s="223" t="s">
        <v>305</v>
      </c>
      <c r="D265" s="224">
        <v>320</v>
      </c>
      <c r="E265" s="225"/>
      <c r="F265" s="232"/>
      <c r="G265" s="227">
        <v>0</v>
      </c>
      <c r="H265" s="226">
        <v>0</v>
      </c>
      <c r="I265" s="223"/>
      <c r="J265" s="230"/>
    </row>
    <row r="266" spans="1:10" s="231" customFormat="1" ht="16.5">
      <c r="A266" s="221">
        <v>255</v>
      </c>
      <c r="B266" s="222" t="s">
        <v>208</v>
      </c>
      <c r="C266" s="223" t="s">
        <v>340</v>
      </c>
      <c r="D266" s="224">
        <v>4</v>
      </c>
      <c r="E266" s="225"/>
      <c r="F266" s="232"/>
      <c r="G266" s="227">
        <v>0</v>
      </c>
      <c r="H266" s="226">
        <v>0</v>
      </c>
      <c r="I266" s="223"/>
      <c r="J266" s="230"/>
    </row>
    <row r="267" spans="1:10" s="244" customFormat="1" ht="16.5">
      <c r="A267" s="221">
        <v>256</v>
      </c>
      <c r="B267" s="222" t="s">
        <v>209</v>
      </c>
      <c r="C267" s="223" t="s">
        <v>340</v>
      </c>
      <c r="D267" s="224">
        <v>4</v>
      </c>
      <c r="E267" s="225"/>
      <c r="F267" s="241"/>
      <c r="G267" s="227">
        <v>0</v>
      </c>
      <c r="H267" s="226">
        <v>0</v>
      </c>
      <c r="I267" s="242"/>
      <c r="J267" s="243"/>
    </row>
    <row r="268" spans="1:10" s="244" customFormat="1" ht="16.5">
      <c r="A268" s="221">
        <v>257</v>
      </c>
      <c r="B268" s="222" t="s">
        <v>819</v>
      </c>
      <c r="C268" s="223" t="s">
        <v>330</v>
      </c>
      <c r="D268" s="224">
        <v>4</v>
      </c>
      <c r="E268" s="225"/>
      <c r="F268" s="241"/>
      <c r="G268" s="227">
        <v>0</v>
      </c>
      <c r="H268" s="226">
        <v>0</v>
      </c>
      <c r="I268" s="242"/>
      <c r="J268" s="243"/>
    </row>
    <row r="269" spans="1:10" s="235" customFormat="1" ht="16.5">
      <c r="A269" s="221">
        <v>258</v>
      </c>
      <c r="B269" s="222" t="s">
        <v>211</v>
      </c>
      <c r="C269" s="223" t="s">
        <v>341</v>
      </c>
      <c r="D269" s="224">
        <v>4</v>
      </c>
      <c r="E269" s="225">
        <v>48000</v>
      </c>
      <c r="F269" s="240"/>
      <c r="G269" s="227">
        <v>48000</v>
      </c>
      <c r="H269" s="226">
        <v>192000</v>
      </c>
      <c r="I269" s="233" t="s">
        <v>1020</v>
      </c>
      <c r="J269" s="229" t="s">
        <v>1061</v>
      </c>
    </row>
    <row r="270" spans="1:10" s="236" customFormat="1" ht="16.5">
      <c r="A270" s="221">
        <v>259</v>
      </c>
      <c r="B270" s="222" t="s">
        <v>226</v>
      </c>
      <c r="C270" s="223" t="s">
        <v>305</v>
      </c>
      <c r="D270" s="224">
        <v>36</v>
      </c>
      <c r="E270" s="225"/>
      <c r="F270" s="226"/>
      <c r="G270" s="227">
        <v>0</v>
      </c>
      <c r="H270" s="226">
        <v>0</v>
      </c>
      <c r="I270" s="248"/>
      <c r="J270" s="249"/>
    </row>
    <row r="271" spans="1:10" s="235" customFormat="1" ht="33">
      <c r="A271" s="221">
        <v>260</v>
      </c>
      <c r="B271" s="222" t="s">
        <v>820</v>
      </c>
      <c r="C271" s="223" t="s">
        <v>305</v>
      </c>
      <c r="D271" s="224">
        <v>200</v>
      </c>
      <c r="E271" s="225"/>
      <c r="F271" s="240"/>
      <c r="G271" s="227">
        <v>0</v>
      </c>
      <c r="H271" s="226">
        <v>0</v>
      </c>
      <c r="I271" s="233"/>
      <c r="J271" s="234"/>
    </row>
    <row r="272" spans="1:10" s="235" customFormat="1" ht="33">
      <c r="A272" s="221">
        <v>261</v>
      </c>
      <c r="B272" s="222" t="s">
        <v>821</v>
      </c>
      <c r="C272" s="223"/>
      <c r="D272" s="224">
        <v>200</v>
      </c>
      <c r="E272" s="225"/>
      <c r="F272" s="240"/>
      <c r="G272" s="227">
        <v>0</v>
      </c>
      <c r="H272" s="226">
        <v>0</v>
      </c>
      <c r="I272" s="233"/>
      <c r="J272" s="234"/>
    </row>
    <row r="273" spans="1:10" s="235" customFormat="1" ht="33">
      <c r="A273" s="221">
        <v>262</v>
      </c>
      <c r="B273" s="222" t="s">
        <v>822</v>
      </c>
      <c r="C273" s="223" t="s">
        <v>305</v>
      </c>
      <c r="D273" s="224">
        <v>20</v>
      </c>
      <c r="E273" s="225">
        <v>4000</v>
      </c>
      <c r="F273" s="240">
        <v>640</v>
      </c>
      <c r="G273" s="227">
        <v>4640</v>
      </c>
      <c r="H273" s="226">
        <v>92800</v>
      </c>
      <c r="I273" s="233" t="s">
        <v>1020</v>
      </c>
      <c r="J273" s="256" t="s">
        <v>1062</v>
      </c>
    </row>
    <row r="274" spans="1:10" s="235" customFormat="1" ht="16.5">
      <c r="A274" s="221">
        <v>263</v>
      </c>
      <c r="B274" s="222" t="s">
        <v>212</v>
      </c>
      <c r="C274" s="223" t="s">
        <v>305</v>
      </c>
      <c r="D274" s="224">
        <v>120</v>
      </c>
      <c r="E274" s="225"/>
      <c r="F274" s="240"/>
      <c r="G274" s="227">
        <v>0</v>
      </c>
      <c r="H274" s="226">
        <v>0</v>
      </c>
      <c r="I274" s="233"/>
      <c r="J274" s="234"/>
    </row>
    <row r="275" spans="1:10" s="235" customFormat="1" ht="16.5">
      <c r="A275" s="221">
        <v>264</v>
      </c>
      <c r="B275" s="222" t="s">
        <v>213</v>
      </c>
      <c r="C275" s="223" t="s">
        <v>305</v>
      </c>
      <c r="D275" s="224">
        <v>40</v>
      </c>
      <c r="E275" s="225"/>
      <c r="F275" s="240"/>
      <c r="G275" s="227">
        <v>0</v>
      </c>
      <c r="H275" s="226">
        <v>0</v>
      </c>
      <c r="I275" s="233"/>
      <c r="J275" s="234"/>
    </row>
    <row r="276" spans="1:10" s="235" customFormat="1" ht="16.5">
      <c r="A276" s="221">
        <v>265</v>
      </c>
      <c r="B276" s="222" t="s">
        <v>214</v>
      </c>
      <c r="C276" s="223" t="s">
        <v>305</v>
      </c>
      <c r="D276" s="224">
        <v>40</v>
      </c>
      <c r="E276" s="225"/>
      <c r="F276" s="240"/>
      <c r="G276" s="227">
        <v>0</v>
      </c>
      <c r="H276" s="226">
        <v>0</v>
      </c>
      <c r="I276" s="233"/>
      <c r="J276" s="234"/>
    </row>
    <row r="277" spans="1:10" s="235" customFormat="1" ht="16.5">
      <c r="A277" s="221">
        <v>266</v>
      </c>
      <c r="B277" s="222" t="s">
        <v>216</v>
      </c>
      <c r="C277" s="223" t="s">
        <v>342</v>
      </c>
      <c r="D277" s="224">
        <v>200</v>
      </c>
      <c r="E277" s="225"/>
      <c r="F277" s="240"/>
      <c r="G277" s="227">
        <v>0</v>
      </c>
      <c r="H277" s="226">
        <v>0</v>
      </c>
      <c r="I277" s="233"/>
      <c r="J277" s="234"/>
    </row>
    <row r="278" spans="1:10" s="235" customFormat="1" ht="16.5">
      <c r="A278" s="221">
        <v>267</v>
      </c>
      <c r="B278" s="222" t="s">
        <v>823</v>
      </c>
      <c r="C278" s="223" t="s">
        <v>343</v>
      </c>
      <c r="D278" s="224">
        <v>4</v>
      </c>
      <c r="E278" s="225">
        <v>27600</v>
      </c>
      <c r="F278" s="240">
        <v>0</v>
      </c>
      <c r="G278" s="227">
        <v>27600</v>
      </c>
      <c r="H278" s="226">
        <v>110400</v>
      </c>
      <c r="I278" s="228" t="s">
        <v>1020</v>
      </c>
      <c r="J278" s="229" t="s">
        <v>663</v>
      </c>
    </row>
    <row r="279" spans="1:10" ht="16.5">
      <c r="A279" s="221">
        <v>268</v>
      </c>
      <c r="B279" s="222" t="s">
        <v>217</v>
      </c>
      <c r="C279" s="223" t="s">
        <v>305</v>
      </c>
      <c r="D279" s="224">
        <v>48</v>
      </c>
      <c r="E279" s="225"/>
      <c r="F279" s="226"/>
      <c r="G279" s="227">
        <v>0</v>
      </c>
      <c r="H279" s="226">
        <v>0</v>
      </c>
      <c r="I279" s="228"/>
      <c r="J279" s="229"/>
    </row>
    <row r="280" spans="1:10" ht="16.5">
      <c r="A280" s="221">
        <v>269</v>
      </c>
      <c r="B280" s="222" t="s">
        <v>218</v>
      </c>
      <c r="C280" s="223" t="s">
        <v>305</v>
      </c>
      <c r="D280" s="224">
        <v>288</v>
      </c>
      <c r="E280" s="225"/>
      <c r="F280" s="226"/>
      <c r="G280" s="227">
        <v>0</v>
      </c>
      <c r="H280" s="226">
        <v>0</v>
      </c>
      <c r="I280" s="228"/>
      <c r="J280" s="229"/>
    </row>
    <row r="281" spans="1:10" ht="16.5">
      <c r="A281" s="221">
        <v>270</v>
      </c>
      <c r="B281" s="222" t="s">
        <v>219</v>
      </c>
      <c r="C281" s="223" t="s">
        <v>305</v>
      </c>
      <c r="D281" s="224">
        <v>192</v>
      </c>
      <c r="E281" s="225"/>
      <c r="F281" s="226"/>
      <c r="G281" s="227">
        <v>0</v>
      </c>
      <c r="H281" s="226">
        <v>0</v>
      </c>
      <c r="I281" s="228"/>
      <c r="J281" s="229"/>
    </row>
    <row r="282" spans="1:10" ht="16.5">
      <c r="A282" s="221">
        <v>271</v>
      </c>
      <c r="B282" s="222" t="s">
        <v>220</v>
      </c>
      <c r="C282" s="223" t="s">
        <v>305</v>
      </c>
      <c r="D282" s="224">
        <v>48</v>
      </c>
      <c r="E282" s="225"/>
      <c r="F282" s="226"/>
      <c r="G282" s="227">
        <v>0</v>
      </c>
      <c r="H282" s="226">
        <v>0</v>
      </c>
      <c r="I282" s="228"/>
      <c r="J282" s="229"/>
    </row>
    <row r="283" spans="1:10" ht="16.5">
      <c r="A283" s="221">
        <v>272</v>
      </c>
      <c r="B283" s="222" t="s">
        <v>221</v>
      </c>
      <c r="C283" s="223" t="s">
        <v>305</v>
      </c>
      <c r="D283" s="224">
        <v>192</v>
      </c>
      <c r="E283" s="225"/>
      <c r="F283" s="226"/>
      <c r="G283" s="227">
        <v>0</v>
      </c>
      <c r="H283" s="226">
        <v>0</v>
      </c>
      <c r="I283" s="228"/>
      <c r="J283" s="229"/>
    </row>
    <row r="284" spans="1:10" ht="16.5">
      <c r="A284" s="221">
        <v>273</v>
      </c>
      <c r="B284" s="222" t="s">
        <v>222</v>
      </c>
      <c r="C284" s="223" t="s">
        <v>305</v>
      </c>
      <c r="D284" s="224">
        <v>288</v>
      </c>
      <c r="E284" s="225"/>
      <c r="F284" s="226"/>
      <c r="G284" s="227">
        <v>0</v>
      </c>
      <c r="H284" s="226">
        <v>0</v>
      </c>
      <c r="I284" s="228"/>
      <c r="J284" s="229"/>
    </row>
    <row r="285" spans="1:10" ht="16.5">
      <c r="A285" s="221">
        <v>274</v>
      </c>
      <c r="B285" s="222" t="s">
        <v>223</v>
      </c>
      <c r="C285" s="223" t="s">
        <v>305</v>
      </c>
      <c r="D285" s="224">
        <v>288</v>
      </c>
      <c r="E285" s="225"/>
      <c r="F285" s="226"/>
      <c r="G285" s="227">
        <v>0</v>
      </c>
      <c r="H285" s="226">
        <v>0</v>
      </c>
      <c r="I285" s="228"/>
      <c r="J285" s="229"/>
    </row>
    <row r="286" spans="1:10" ht="16.5">
      <c r="A286" s="221">
        <v>275</v>
      </c>
      <c r="B286" s="222" t="s">
        <v>824</v>
      </c>
      <c r="C286" s="223" t="s">
        <v>305</v>
      </c>
      <c r="D286" s="224">
        <v>48</v>
      </c>
      <c r="E286" s="225"/>
      <c r="F286" s="226"/>
      <c r="G286" s="227">
        <v>0</v>
      </c>
      <c r="H286" s="226">
        <v>0</v>
      </c>
      <c r="I286" s="228"/>
      <c r="J286" s="229"/>
    </row>
    <row r="287" spans="1:10" ht="16.5">
      <c r="A287" s="221">
        <v>276</v>
      </c>
      <c r="B287" s="222" t="s">
        <v>224</v>
      </c>
      <c r="C287" s="223" t="s">
        <v>305</v>
      </c>
      <c r="D287" s="224">
        <v>192</v>
      </c>
      <c r="E287" s="225"/>
      <c r="F287" s="226"/>
      <c r="G287" s="227">
        <v>0</v>
      </c>
      <c r="H287" s="226">
        <v>0</v>
      </c>
      <c r="I287" s="228"/>
      <c r="J287" s="229"/>
    </row>
    <row r="288" spans="1:10" s="252" customFormat="1" ht="16.5">
      <c r="A288" s="221">
        <v>277</v>
      </c>
      <c r="B288" s="222" t="s">
        <v>225</v>
      </c>
      <c r="C288" s="223" t="s">
        <v>305</v>
      </c>
      <c r="D288" s="224">
        <v>96</v>
      </c>
      <c r="E288" s="225"/>
      <c r="F288" s="250"/>
      <c r="G288" s="227">
        <v>0</v>
      </c>
      <c r="H288" s="226">
        <v>0</v>
      </c>
      <c r="I288" s="251"/>
      <c r="J288" s="253"/>
    </row>
    <row r="289" spans="1:10" s="252" customFormat="1" ht="16.5">
      <c r="A289" s="221">
        <v>278</v>
      </c>
      <c r="B289" s="222" t="s">
        <v>825</v>
      </c>
      <c r="C289" s="223" t="s">
        <v>305</v>
      </c>
      <c r="D289" s="224">
        <v>48</v>
      </c>
      <c r="E289" s="225"/>
      <c r="F289" s="250"/>
      <c r="G289" s="227">
        <v>0</v>
      </c>
      <c r="H289" s="226">
        <v>0</v>
      </c>
      <c r="I289" s="251"/>
      <c r="J289" s="253"/>
    </row>
    <row r="290" spans="1:10" s="252" customFormat="1" ht="16.5">
      <c r="A290" s="221">
        <v>279</v>
      </c>
      <c r="B290" s="222" t="s">
        <v>227</v>
      </c>
      <c r="C290" s="223" t="s">
        <v>305</v>
      </c>
      <c r="D290" s="224">
        <v>16</v>
      </c>
      <c r="E290" s="225"/>
      <c r="F290" s="250"/>
      <c r="G290" s="227">
        <v>0</v>
      </c>
      <c r="H290" s="226">
        <v>0</v>
      </c>
      <c r="I290" s="251"/>
      <c r="J290" s="253"/>
    </row>
    <row r="291" spans="1:10" s="231" customFormat="1" ht="16.5">
      <c r="A291" s="221">
        <v>280</v>
      </c>
      <c r="B291" s="222" t="s">
        <v>228</v>
      </c>
      <c r="C291" s="223" t="s">
        <v>305</v>
      </c>
      <c r="D291" s="224">
        <v>16</v>
      </c>
      <c r="E291" s="225"/>
      <c r="F291" s="226"/>
      <c r="G291" s="227">
        <v>0</v>
      </c>
      <c r="H291" s="226">
        <v>0</v>
      </c>
      <c r="I291" s="223"/>
      <c r="J291" s="230"/>
    </row>
    <row r="292" spans="1:10" ht="16.5">
      <c r="A292" s="221">
        <v>281</v>
      </c>
      <c r="B292" s="222" t="s">
        <v>229</v>
      </c>
      <c r="C292" s="223" t="s">
        <v>305</v>
      </c>
      <c r="D292" s="224">
        <v>16</v>
      </c>
      <c r="E292" s="225"/>
      <c r="F292" s="226"/>
      <c r="G292" s="227">
        <v>0</v>
      </c>
      <c r="H292" s="226">
        <v>0</v>
      </c>
      <c r="I292" s="228"/>
      <c r="J292" s="229"/>
    </row>
    <row r="293" spans="1:10" ht="16.5">
      <c r="A293" s="221">
        <v>282</v>
      </c>
      <c r="B293" s="222" t="s">
        <v>230</v>
      </c>
      <c r="C293" s="223" t="s">
        <v>305</v>
      </c>
      <c r="D293" s="224">
        <v>48</v>
      </c>
      <c r="E293" s="225"/>
      <c r="F293" s="226"/>
      <c r="G293" s="227">
        <v>0</v>
      </c>
      <c r="H293" s="226">
        <v>0</v>
      </c>
      <c r="I293" s="228"/>
      <c r="J293" s="229"/>
    </row>
    <row r="294" spans="1:10" ht="16.5">
      <c r="A294" s="221">
        <v>283</v>
      </c>
      <c r="B294" s="222" t="s">
        <v>231</v>
      </c>
      <c r="C294" s="223" t="s">
        <v>305</v>
      </c>
      <c r="D294" s="224">
        <v>96</v>
      </c>
      <c r="E294" s="225"/>
      <c r="F294" s="226"/>
      <c r="G294" s="227">
        <v>0</v>
      </c>
      <c r="H294" s="226">
        <v>0</v>
      </c>
      <c r="I294" s="228"/>
      <c r="J294" s="229"/>
    </row>
    <row r="295" spans="1:10" ht="16.5">
      <c r="A295" s="221">
        <v>284</v>
      </c>
      <c r="B295" s="222" t="s">
        <v>232</v>
      </c>
      <c r="C295" s="223" t="s">
        <v>305</v>
      </c>
      <c r="D295" s="224">
        <v>48</v>
      </c>
      <c r="E295" s="225"/>
      <c r="F295" s="226"/>
      <c r="G295" s="227">
        <v>0</v>
      </c>
      <c r="H295" s="226">
        <v>0</v>
      </c>
      <c r="I295" s="228"/>
      <c r="J295" s="229"/>
    </row>
    <row r="296" spans="1:10" ht="16.5">
      <c r="A296" s="221">
        <v>285</v>
      </c>
      <c r="B296" s="222" t="s">
        <v>826</v>
      </c>
      <c r="C296" s="223" t="s">
        <v>305</v>
      </c>
      <c r="D296" s="224">
        <v>48</v>
      </c>
      <c r="E296" s="225"/>
      <c r="F296" s="226"/>
      <c r="G296" s="227">
        <v>0</v>
      </c>
      <c r="H296" s="226">
        <v>0</v>
      </c>
      <c r="I296" s="228"/>
      <c r="J296" s="229"/>
    </row>
    <row r="297" spans="1:10" ht="33">
      <c r="A297" s="221">
        <v>286</v>
      </c>
      <c r="B297" s="222" t="s">
        <v>292</v>
      </c>
      <c r="C297" s="223" t="s">
        <v>346</v>
      </c>
      <c r="D297" s="224">
        <v>4</v>
      </c>
      <c r="E297" s="225"/>
      <c r="F297" s="226"/>
      <c r="G297" s="227">
        <v>0</v>
      </c>
      <c r="H297" s="226">
        <v>0</v>
      </c>
      <c r="I297" s="228"/>
      <c r="J297" s="229"/>
    </row>
    <row r="298" spans="1:10" ht="16.5">
      <c r="A298" s="221">
        <v>287</v>
      </c>
      <c r="B298" s="222" t="s">
        <v>210</v>
      </c>
      <c r="C298" s="223" t="s">
        <v>305</v>
      </c>
      <c r="D298" s="224">
        <v>4</v>
      </c>
      <c r="E298" s="225"/>
      <c r="F298" s="257"/>
      <c r="G298" s="227">
        <v>0</v>
      </c>
      <c r="H298" s="226">
        <v>0</v>
      </c>
      <c r="I298" s="228"/>
      <c r="J298" s="229"/>
    </row>
    <row r="299" spans="1:10" ht="16.5">
      <c r="A299" s="221">
        <v>288</v>
      </c>
      <c r="B299" s="222" t="s">
        <v>827</v>
      </c>
      <c r="C299" s="223" t="s">
        <v>305</v>
      </c>
      <c r="D299" s="224">
        <v>8</v>
      </c>
      <c r="E299" s="225"/>
      <c r="F299" s="226"/>
      <c r="G299" s="227">
        <v>0</v>
      </c>
      <c r="H299" s="226">
        <v>0</v>
      </c>
      <c r="I299" s="228"/>
      <c r="J299" s="229"/>
    </row>
    <row r="300" spans="1:10" ht="16.5">
      <c r="A300" s="221">
        <v>289</v>
      </c>
      <c r="B300" s="222" t="s">
        <v>828</v>
      </c>
      <c r="C300" s="223" t="s">
        <v>305</v>
      </c>
      <c r="D300" s="224">
        <v>12</v>
      </c>
      <c r="E300" s="225"/>
      <c r="F300" s="226"/>
      <c r="G300" s="227">
        <v>0</v>
      </c>
      <c r="H300" s="226">
        <v>0</v>
      </c>
      <c r="I300" s="228"/>
      <c r="J300" s="229"/>
    </row>
    <row r="301" spans="1:10" ht="33">
      <c r="A301" s="221">
        <v>290</v>
      </c>
      <c r="B301" s="222" t="s">
        <v>829</v>
      </c>
      <c r="C301" s="223" t="s">
        <v>305</v>
      </c>
      <c r="D301" s="224">
        <v>12</v>
      </c>
      <c r="E301" s="225">
        <v>10500</v>
      </c>
      <c r="F301" s="226">
        <v>0</v>
      </c>
      <c r="G301" s="227">
        <v>10500</v>
      </c>
      <c r="H301" s="226">
        <v>126000</v>
      </c>
      <c r="I301" s="228" t="s">
        <v>1020</v>
      </c>
      <c r="J301" s="229" t="s">
        <v>1063</v>
      </c>
    </row>
    <row r="302" spans="1:10" ht="33">
      <c r="A302" s="221">
        <v>291</v>
      </c>
      <c r="B302" s="222" t="s">
        <v>830</v>
      </c>
      <c r="C302" s="223" t="s">
        <v>305</v>
      </c>
      <c r="D302" s="224">
        <v>8</v>
      </c>
      <c r="E302" s="225">
        <v>11000</v>
      </c>
      <c r="F302" s="226"/>
      <c r="G302" s="227">
        <v>11000</v>
      </c>
      <c r="H302" s="226">
        <v>88000</v>
      </c>
      <c r="I302" s="228" t="s">
        <v>1020</v>
      </c>
      <c r="J302" s="229" t="s">
        <v>1040</v>
      </c>
    </row>
    <row r="303" spans="1:10" ht="33">
      <c r="A303" s="221">
        <v>292</v>
      </c>
      <c r="B303" s="222" t="s">
        <v>831</v>
      </c>
      <c r="C303" s="223" t="s">
        <v>305</v>
      </c>
      <c r="D303" s="224">
        <v>40</v>
      </c>
      <c r="E303" s="225"/>
      <c r="F303" s="226"/>
      <c r="G303" s="227">
        <v>0</v>
      </c>
      <c r="H303" s="226">
        <v>0</v>
      </c>
      <c r="I303" s="228"/>
      <c r="J303" s="229"/>
    </row>
    <row r="304" spans="1:10" ht="33">
      <c r="A304" s="221">
        <v>293</v>
      </c>
      <c r="B304" s="222" t="s">
        <v>832</v>
      </c>
      <c r="C304" s="223" t="s">
        <v>305</v>
      </c>
      <c r="D304" s="224">
        <v>40</v>
      </c>
      <c r="E304" s="225"/>
      <c r="F304" s="226"/>
      <c r="G304" s="227">
        <v>0</v>
      </c>
      <c r="H304" s="226">
        <v>0</v>
      </c>
      <c r="I304" s="228"/>
      <c r="J304" s="229"/>
    </row>
    <row r="305" spans="1:10" ht="16.5">
      <c r="A305" s="221">
        <v>294</v>
      </c>
      <c r="B305" s="222" t="s">
        <v>233</v>
      </c>
      <c r="C305" s="223" t="s">
        <v>30</v>
      </c>
      <c r="D305" s="224">
        <v>4</v>
      </c>
      <c r="E305" s="225"/>
      <c r="F305" s="226"/>
      <c r="G305" s="227">
        <v>0</v>
      </c>
      <c r="H305" s="226">
        <v>0</v>
      </c>
      <c r="I305" s="228"/>
      <c r="J305" s="229"/>
    </row>
    <row r="306" spans="1:10" ht="33">
      <c r="A306" s="221">
        <v>295</v>
      </c>
      <c r="B306" s="222" t="s">
        <v>833</v>
      </c>
      <c r="C306" s="254" t="s">
        <v>901</v>
      </c>
      <c r="D306" s="224">
        <v>400</v>
      </c>
      <c r="E306" s="225"/>
      <c r="F306" s="226"/>
      <c r="G306" s="227">
        <v>0</v>
      </c>
      <c r="H306" s="226">
        <v>0</v>
      </c>
      <c r="I306" s="228"/>
      <c r="J306" s="229"/>
    </row>
    <row r="307" spans="1:10" ht="16.5">
      <c r="A307" s="221">
        <v>296</v>
      </c>
      <c r="B307" s="222" t="s">
        <v>234</v>
      </c>
      <c r="C307" s="223" t="s">
        <v>305</v>
      </c>
      <c r="D307" s="224">
        <v>4</v>
      </c>
      <c r="E307" s="225"/>
      <c r="F307" s="226"/>
      <c r="G307" s="227">
        <v>0</v>
      </c>
      <c r="H307" s="226">
        <v>0</v>
      </c>
      <c r="I307" s="228"/>
      <c r="J307" s="229"/>
    </row>
    <row r="308" spans="1:10" ht="16.5">
      <c r="A308" s="221">
        <v>297</v>
      </c>
      <c r="B308" s="222" t="s">
        <v>235</v>
      </c>
      <c r="C308" s="223" t="s">
        <v>305</v>
      </c>
      <c r="D308" s="224">
        <v>16</v>
      </c>
      <c r="E308" s="225"/>
      <c r="F308" s="226"/>
      <c r="G308" s="227">
        <v>0</v>
      </c>
      <c r="H308" s="226">
        <v>0</v>
      </c>
      <c r="I308" s="228"/>
      <c r="J308" s="229"/>
    </row>
    <row r="309" spans="1:10" ht="16.5">
      <c r="A309" s="221">
        <v>298</v>
      </c>
      <c r="B309" s="222" t="s">
        <v>236</v>
      </c>
      <c r="C309" s="223" t="s">
        <v>305</v>
      </c>
      <c r="D309" s="224">
        <v>16</v>
      </c>
      <c r="E309" s="225"/>
      <c r="F309" s="226"/>
      <c r="G309" s="227">
        <v>0</v>
      </c>
      <c r="H309" s="226">
        <v>0</v>
      </c>
      <c r="I309" s="228"/>
      <c r="J309" s="229"/>
    </row>
    <row r="310" spans="1:10" ht="16.5">
      <c r="A310" s="221">
        <v>299</v>
      </c>
      <c r="B310" s="222" t="s">
        <v>237</v>
      </c>
      <c r="C310" s="223" t="s">
        <v>305</v>
      </c>
      <c r="D310" s="224">
        <v>12</v>
      </c>
      <c r="E310" s="225"/>
      <c r="F310" s="226"/>
      <c r="G310" s="227">
        <v>0</v>
      </c>
      <c r="H310" s="226">
        <v>0</v>
      </c>
      <c r="I310" s="228"/>
      <c r="J310" s="229"/>
    </row>
    <row r="311" spans="1:10" s="231" customFormat="1" ht="16.5">
      <c r="A311" s="221">
        <v>300</v>
      </c>
      <c r="B311" s="222" t="s">
        <v>238</v>
      </c>
      <c r="C311" s="223" t="s">
        <v>305</v>
      </c>
      <c r="D311" s="224">
        <v>160</v>
      </c>
      <c r="E311" s="225">
        <v>750</v>
      </c>
      <c r="F311" s="232">
        <v>0</v>
      </c>
      <c r="G311" s="227">
        <v>750</v>
      </c>
      <c r="H311" s="226">
        <v>120000</v>
      </c>
      <c r="I311" s="223" t="s">
        <v>395</v>
      </c>
      <c r="J311" s="229" t="s">
        <v>663</v>
      </c>
    </row>
    <row r="312" spans="1:10" s="255" customFormat="1" ht="16.5">
      <c r="A312" s="221">
        <v>301</v>
      </c>
      <c r="B312" s="222" t="s">
        <v>239</v>
      </c>
      <c r="C312" s="223" t="s">
        <v>305</v>
      </c>
      <c r="D312" s="224">
        <v>160</v>
      </c>
      <c r="E312" s="225">
        <v>750</v>
      </c>
      <c r="F312" s="257">
        <v>0</v>
      </c>
      <c r="G312" s="227">
        <v>750</v>
      </c>
      <c r="H312" s="226">
        <v>120000</v>
      </c>
      <c r="I312" s="258" t="s">
        <v>395</v>
      </c>
      <c r="J312" s="229" t="s">
        <v>663</v>
      </c>
    </row>
    <row r="313" spans="1:10" s="231" customFormat="1" ht="16.5">
      <c r="A313" s="221">
        <v>302</v>
      </c>
      <c r="B313" s="222" t="s">
        <v>240</v>
      </c>
      <c r="C313" s="223" t="s">
        <v>305</v>
      </c>
      <c r="D313" s="224">
        <v>8</v>
      </c>
      <c r="E313" s="225"/>
      <c r="F313" s="232"/>
      <c r="G313" s="227">
        <v>0</v>
      </c>
      <c r="H313" s="226">
        <v>0</v>
      </c>
      <c r="I313" s="223"/>
      <c r="J313" s="230"/>
    </row>
    <row r="314" spans="1:10" s="231" customFormat="1" ht="16.5">
      <c r="A314" s="221">
        <v>303</v>
      </c>
      <c r="B314" s="222" t="s">
        <v>241</v>
      </c>
      <c r="C314" s="223" t="s">
        <v>305</v>
      </c>
      <c r="D314" s="224">
        <v>8</v>
      </c>
      <c r="E314" s="225"/>
      <c r="F314" s="232"/>
      <c r="G314" s="227">
        <v>0</v>
      </c>
      <c r="H314" s="226">
        <v>0</v>
      </c>
      <c r="I314" s="223"/>
      <c r="J314" s="230"/>
    </row>
    <row r="315" spans="1:10" s="231" customFormat="1" ht="16.5">
      <c r="A315" s="221">
        <v>304</v>
      </c>
      <c r="B315" s="222" t="s">
        <v>242</v>
      </c>
      <c r="C315" s="223" t="s">
        <v>305</v>
      </c>
      <c r="D315" s="224">
        <v>8</v>
      </c>
      <c r="E315" s="225"/>
      <c r="F315" s="232"/>
      <c r="G315" s="227">
        <v>0</v>
      </c>
      <c r="H315" s="226">
        <v>0</v>
      </c>
      <c r="I315" s="223"/>
      <c r="J315" s="230"/>
    </row>
    <row r="316" spans="1:10" s="231" customFormat="1" ht="16.5">
      <c r="A316" s="221">
        <v>305</v>
      </c>
      <c r="B316" s="222" t="s">
        <v>243</v>
      </c>
      <c r="C316" s="223" t="s">
        <v>305</v>
      </c>
      <c r="D316" s="224">
        <v>200</v>
      </c>
      <c r="E316" s="225">
        <v>400</v>
      </c>
      <c r="F316" s="232">
        <v>0</v>
      </c>
      <c r="G316" s="227">
        <v>400</v>
      </c>
      <c r="H316" s="226">
        <v>80000</v>
      </c>
      <c r="I316" s="223" t="s">
        <v>395</v>
      </c>
      <c r="J316" s="230" t="s">
        <v>484</v>
      </c>
    </row>
    <row r="317" spans="1:10" s="231" customFormat="1" ht="16.5">
      <c r="A317" s="221">
        <v>306</v>
      </c>
      <c r="B317" s="222" t="s">
        <v>244</v>
      </c>
      <c r="C317" s="223" t="s">
        <v>305</v>
      </c>
      <c r="D317" s="224">
        <v>80</v>
      </c>
      <c r="E317" s="225">
        <v>420</v>
      </c>
      <c r="F317" s="232">
        <v>0</v>
      </c>
      <c r="G317" s="227">
        <v>420</v>
      </c>
      <c r="H317" s="226">
        <v>33600</v>
      </c>
      <c r="I317" s="223" t="s">
        <v>395</v>
      </c>
      <c r="J317" s="230" t="s">
        <v>484</v>
      </c>
    </row>
    <row r="318" spans="1:10" s="231" customFormat="1" ht="16.5">
      <c r="A318" s="221">
        <v>307</v>
      </c>
      <c r="B318" s="222" t="s">
        <v>245</v>
      </c>
      <c r="C318" s="223" t="s">
        <v>305</v>
      </c>
      <c r="D318" s="224">
        <v>80</v>
      </c>
      <c r="E318" s="225">
        <v>420</v>
      </c>
      <c r="F318" s="232">
        <v>0</v>
      </c>
      <c r="G318" s="227">
        <v>420</v>
      </c>
      <c r="H318" s="226">
        <v>33600</v>
      </c>
      <c r="I318" s="223" t="s">
        <v>395</v>
      </c>
      <c r="J318" s="230" t="s">
        <v>484</v>
      </c>
    </row>
    <row r="319" spans="1:10" s="231" customFormat="1" ht="16.5">
      <c r="A319" s="221">
        <v>308</v>
      </c>
      <c r="B319" s="222" t="s">
        <v>246</v>
      </c>
      <c r="C319" s="223" t="s">
        <v>305</v>
      </c>
      <c r="D319" s="224">
        <v>120</v>
      </c>
      <c r="E319" s="225">
        <v>420</v>
      </c>
      <c r="F319" s="232">
        <v>0</v>
      </c>
      <c r="G319" s="227">
        <v>420</v>
      </c>
      <c r="H319" s="226">
        <v>50400</v>
      </c>
      <c r="I319" s="223" t="s">
        <v>395</v>
      </c>
      <c r="J319" s="230" t="s">
        <v>484</v>
      </c>
    </row>
    <row r="320" spans="1:10" s="231" customFormat="1" ht="16.5">
      <c r="A320" s="221">
        <v>309</v>
      </c>
      <c r="B320" s="222" t="s">
        <v>247</v>
      </c>
      <c r="C320" s="223" t="s">
        <v>305</v>
      </c>
      <c r="D320" s="224">
        <v>120</v>
      </c>
      <c r="E320" s="225">
        <v>420</v>
      </c>
      <c r="F320" s="232">
        <v>0</v>
      </c>
      <c r="G320" s="227">
        <v>420</v>
      </c>
      <c r="H320" s="226">
        <v>50400</v>
      </c>
      <c r="I320" s="223" t="s">
        <v>395</v>
      </c>
      <c r="J320" s="230" t="s">
        <v>484</v>
      </c>
    </row>
    <row r="321" spans="1:10" s="231" customFormat="1" ht="16.5">
      <c r="A321" s="221">
        <v>310</v>
      </c>
      <c r="B321" s="222" t="s">
        <v>248</v>
      </c>
      <c r="C321" s="223" t="s">
        <v>305</v>
      </c>
      <c r="D321" s="224">
        <v>80</v>
      </c>
      <c r="E321" s="225"/>
      <c r="F321" s="232"/>
      <c r="G321" s="227">
        <v>0</v>
      </c>
      <c r="H321" s="226">
        <v>0</v>
      </c>
      <c r="I321" s="223"/>
      <c r="J321" s="230"/>
    </row>
    <row r="322" spans="1:10" s="231" customFormat="1" ht="16.5">
      <c r="A322" s="221">
        <v>311</v>
      </c>
      <c r="B322" s="222" t="s">
        <v>249</v>
      </c>
      <c r="C322" s="223" t="s">
        <v>305</v>
      </c>
      <c r="D322" s="224">
        <v>200</v>
      </c>
      <c r="E322" s="225">
        <v>400</v>
      </c>
      <c r="F322" s="232">
        <v>0</v>
      </c>
      <c r="G322" s="227">
        <v>400</v>
      </c>
      <c r="H322" s="226">
        <v>80000</v>
      </c>
      <c r="I322" s="223" t="s">
        <v>395</v>
      </c>
      <c r="J322" s="230" t="s">
        <v>484</v>
      </c>
    </row>
    <row r="323" spans="1:10" s="231" customFormat="1" ht="16.5">
      <c r="A323" s="221">
        <v>312</v>
      </c>
      <c r="B323" s="222" t="s">
        <v>250</v>
      </c>
      <c r="C323" s="223" t="s">
        <v>305</v>
      </c>
      <c r="D323" s="224">
        <v>240</v>
      </c>
      <c r="E323" s="225">
        <v>400</v>
      </c>
      <c r="F323" s="232">
        <v>0</v>
      </c>
      <c r="G323" s="227">
        <v>400</v>
      </c>
      <c r="H323" s="226">
        <v>96000</v>
      </c>
      <c r="I323" s="223" t="s">
        <v>395</v>
      </c>
      <c r="J323" s="230" t="s">
        <v>484</v>
      </c>
    </row>
    <row r="324" spans="1:10" s="231" customFormat="1" ht="16.5">
      <c r="A324" s="221">
        <v>313</v>
      </c>
      <c r="B324" s="222" t="s">
        <v>251</v>
      </c>
      <c r="C324" s="223" t="s">
        <v>305</v>
      </c>
      <c r="D324" s="224">
        <v>400</v>
      </c>
      <c r="E324" s="225">
        <v>400</v>
      </c>
      <c r="F324" s="232">
        <v>0</v>
      </c>
      <c r="G324" s="227">
        <v>400</v>
      </c>
      <c r="H324" s="226">
        <v>160000</v>
      </c>
      <c r="I324" s="223" t="s">
        <v>395</v>
      </c>
      <c r="J324" s="230" t="s">
        <v>484</v>
      </c>
    </row>
    <row r="325" spans="1:10" s="231" customFormat="1" ht="33">
      <c r="A325" s="221">
        <v>314</v>
      </c>
      <c r="B325" s="222" t="s">
        <v>252</v>
      </c>
      <c r="C325" s="223" t="s">
        <v>305</v>
      </c>
      <c r="D325" s="224">
        <v>4</v>
      </c>
      <c r="E325" s="225"/>
      <c r="F325" s="232"/>
      <c r="G325" s="227">
        <v>0</v>
      </c>
      <c r="H325" s="226">
        <v>0</v>
      </c>
      <c r="I325" s="223"/>
      <c r="J325" s="230"/>
    </row>
    <row r="326" spans="1:10" s="231" customFormat="1" ht="33">
      <c r="A326" s="221">
        <v>315</v>
      </c>
      <c r="B326" s="222" t="s">
        <v>253</v>
      </c>
      <c r="C326" s="223" t="s">
        <v>305</v>
      </c>
      <c r="D326" s="224">
        <v>4</v>
      </c>
      <c r="E326" s="225"/>
      <c r="F326" s="232"/>
      <c r="G326" s="227">
        <v>0</v>
      </c>
      <c r="H326" s="226">
        <v>0</v>
      </c>
      <c r="I326" s="223"/>
      <c r="J326" s="230"/>
    </row>
    <row r="327" spans="1:10" s="231" customFormat="1" ht="16.5">
      <c r="A327" s="221">
        <v>316</v>
      </c>
      <c r="B327" s="222" t="s">
        <v>256</v>
      </c>
      <c r="C327" s="223" t="s">
        <v>305</v>
      </c>
      <c r="D327" s="224">
        <v>4</v>
      </c>
      <c r="E327" s="225"/>
      <c r="F327" s="232"/>
      <c r="G327" s="227">
        <v>0</v>
      </c>
      <c r="H327" s="226">
        <v>0</v>
      </c>
      <c r="I327" s="223"/>
      <c r="J327" s="230"/>
    </row>
    <row r="328" spans="1:10" s="231" customFormat="1" ht="16.5">
      <c r="A328" s="221">
        <v>317</v>
      </c>
      <c r="B328" s="222" t="s">
        <v>834</v>
      </c>
      <c r="C328" s="223" t="s">
        <v>305</v>
      </c>
      <c r="D328" s="224">
        <v>4</v>
      </c>
      <c r="E328" s="225"/>
      <c r="F328" s="232"/>
      <c r="G328" s="227">
        <v>0</v>
      </c>
      <c r="H328" s="226">
        <v>0</v>
      </c>
      <c r="I328" s="223"/>
      <c r="J328" s="230"/>
    </row>
    <row r="329" spans="1:10" s="231" customFormat="1" ht="16.5">
      <c r="A329" s="221">
        <v>318</v>
      </c>
      <c r="B329" s="222" t="s">
        <v>257</v>
      </c>
      <c r="C329" s="223" t="s">
        <v>305</v>
      </c>
      <c r="D329" s="224">
        <v>400</v>
      </c>
      <c r="E329" s="225">
        <v>2150</v>
      </c>
      <c r="F329" s="232">
        <v>0</v>
      </c>
      <c r="G329" s="227">
        <v>2150</v>
      </c>
      <c r="H329" s="226">
        <v>860000</v>
      </c>
      <c r="I329" s="223" t="s">
        <v>486</v>
      </c>
      <c r="J329" s="230" t="s">
        <v>1064</v>
      </c>
    </row>
    <row r="330" spans="1:10" s="231" customFormat="1" ht="16.5">
      <c r="A330" s="221">
        <v>319</v>
      </c>
      <c r="B330" s="222" t="s">
        <v>258</v>
      </c>
      <c r="C330" s="223" t="s">
        <v>305</v>
      </c>
      <c r="D330" s="224">
        <v>400</v>
      </c>
      <c r="E330" s="225">
        <v>2150</v>
      </c>
      <c r="F330" s="232">
        <v>0</v>
      </c>
      <c r="G330" s="227">
        <v>2150</v>
      </c>
      <c r="H330" s="226">
        <v>860000</v>
      </c>
      <c r="I330" s="223" t="s">
        <v>486</v>
      </c>
      <c r="J330" s="230" t="s">
        <v>1064</v>
      </c>
    </row>
    <row r="331" spans="1:10" ht="16.5">
      <c r="A331" s="221">
        <v>320</v>
      </c>
      <c r="B331" s="222" t="s">
        <v>835</v>
      </c>
      <c r="C331" s="223"/>
      <c r="D331" s="224">
        <v>400</v>
      </c>
      <c r="E331" s="225">
        <v>2150</v>
      </c>
      <c r="F331" s="226">
        <v>0</v>
      </c>
      <c r="G331" s="227">
        <v>2150</v>
      </c>
      <c r="H331" s="226">
        <v>860000</v>
      </c>
      <c r="I331" s="223" t="s">
        <v>486</v>
      </c>
      <c r="J331" s="230" t="s">
        <v>1064</v>
      </c>
    </row>
    <row r="332" spans="1:10" ht="16.5">
      <c r="A332" s="221">
        <v>321</v>
      </c>
      <c r="B332" s="222" t="s">
        <v>836</v>
      </c>
      <c r="C332" s="223"/>
      <c r="D332" s="224">
        <v>8</v>
      </c>
      <c r="E332" s="225"/>
      <c r="F332" s="226"/>
      <c r="G332" s="227">
        <v>0</v>
      </c>
      <c r="H332" s="226">
        <v>0</v>
      </c>
      <c r="I332" s="228"/>
      <c r="J332" s="229"/>
    </row>
    <row r="333" spans="1:10" ht="16.5">
      <c r="A333" s="221">
        <v>322</v>
      </c>
      <c r="B333" s="222" t="s">
        <v>254</v>
      </c>
      <c r="C333" s="223" t="s">
        <v>305</v>
      </c>
      <c r="D333" s="224">
        <v>20</v>
      </c>
      <c r="E333" s="225"/>
      <c r="F333" s="226"/>
      <c r="G333" s="227">
        <v>0</v>
      </c>
      <c r="H333" s="226">
        <v>0</v>
      </c>
      <c r="I333" s="228"/>
      <c r="J333" s="229"/>
    </row>
    <row r="334" spans="1:10" ht="16.5">
      <c r="A334" s="221">
        <v>323</v>
      </c>
      <c r="B334" s="222" t="s">
        <v>255</v>
      </c>
      <c r="C334" s="223" t="s">
        <v>305</v>
      </c>
      <c r="D334" s="224">
        <v>8</v>
      </c>
      <c r="E334" s="225"/>
      <c r="F334" s="226"/>
      <c r="G334" s="227">
        <v>0</v>
      </c>
      <c r="H334" s="226">
        <v>0</v>
      </c>
      <c r="I334" s="228"/>
      <c r="J334" s="229"/>
    </row>
    <row r="335" spans="1:10" ht="16.5">
      <c r="A335" s="221">
        <v>324</v>
      </c>
      <c r="B335" s="222" t="s">
        <v>837</v>
      </c>
      <c r="C335" s="223" t="s">
        <v>305</v>
      </c>
      <c r="D335" s="224">
        <v>50</v>
      </c>
      <c r="E335" s="225">
        <v>3000</v>
      </c>
      <c r="F335" s="226"/>
      <c r="G335" s="227">
        <v>3000</v>
      </c>
      <c r="H335" s="226">
        <v>150000</v>
      </c>
      <c r="I335" s="228" t="s">
        <v>486</v>
      </c>
      <c r="J335" s="230" t="s">
        <v>1064</v>
      </c>
    </row>
    <row r="336" spans="1:10" ht="16.5">
      <c r="A336" s="221">
        <v>325</v>
      </c>
      <c r="B336" s="222" t="s">
        <v>259</v>
      </c>
      <c r="C336" s="223" t="s">
        <v>305</v>
      </c>
      <c r="D336" s="224">
        <v>12</v>
      </c>
      <c r="E336" s="225"/>
      <c r="F336" s="226"/>
      <c r="G336" s="227">
        <v>0</v>
      </c>
      <c r="H336" s="226">
        <v>0</v>
      </c>
      <c r="I336" s="228"/>
      <c r="J336" s="229"/>
    </row>
    <row r="337" spans="1:10" ht="16.5">
      <c r="A337" s="221">
        <v>326</v>
      </c>
      <c r="B337" s="222" t="s">
        <v>260</v>
      </c>
      <c r="C337" s="223" t="s">
        <v>305</v>
      </c>
      <c r="D337" s="224">
        <v>12</v>
      </c>
      <c r="E337" s="225"/>
      <c r="F337" s="226"/>
      <c r="G337" s="227">
        <v>0</v>
      </c>
      <c r="H337" s="226">
        <v>0</v>
      </c>
      <c r="I337" s="228"/>
      <c r="J337" s="229"/>
    </row>
    <row r="338" spans="1:10" ht="16.5">
      <c r="A338" s="221">
        <v>327</v>
      </c>
      <c r="B338" s="222" t="s">
        <v>261</v>
      </c>
      <c r="C338" s="223" t="s">
        <v>305</v>
      </c>
      <c r="D338" s="224">
        <v>12</v>
      </c>
      <c r="E338" s="225"/>
      <c r="F338" s="226"/>
      <c r="G338" s="227">
        <v>0</v>
      </c>
      <c r="H338" s="226">
        <v>0</v>
      </c>
      <c r="I338" s="228"/>
      <c r="J338" s="229"/>
    </row>
    <row r="339" spans="1:10" ht="16.5">
      <c r="A339" s="221">
        <v>328</v>
      </c>
      <c r="B339" s="222" t="s">
        <v>838</v>
      </c>
      <c r="C339" s="223" t="s">
        <v>324</v>
      </c>
      <c r="D339" s="224">
        <v>200</v>
      </c>
      <c r="E339" s="225"/>
      <c r="F339" s="226"/>
      <c r="G339" s="227">
        <v>0</v>
      </c>
      <c r="H339" s="226">
        <v>0</v>
      </c>
      <c r="I339" s="228"/>
      <c r="J339" s="229"/>
    </row>
    <row r="340" spans="1:10" ht="16.5">
      <c r="A340" s="221">
        <v>329</v>
      </c>
      <c r="B340" s="222" t="s">
        <v>262</v>
      </c>
      <c r="C340" s="223" t="s">
        <v>344</v>
      </c>
      <c r="D340" s="224">
        <v>80</v>
      </c>
      <c r="E340" s="225">
        <v>6800</v>
      </c>
      <c r="F340" s="226">
        <v>1088</v>
      </c>
      <c r="G340" s="227">
        <v>7888</v>
      </c>
      <c r="H340" s="226">
        <v>631040</v>
      </c>
      <c r="I340" s="228" t="s">
        <v>460</v>
      </c>
      <c r="J340" s="229" t="s">
        <v>485</v>
      </c>
    </row>
    <row r="341" spans="1:10" s="231" customFormat="1" ht="16.5">
      <c r="A341" s="221">
        <v>330</v>
      </c>
      <c r="B341" s="222" t="s">
        <v>263</v>
      </c>
      <c r="C341" s="223" t="s">
        <v>345</v>
      </c>
      <c r="D341" s="224">
        <v>300</v>
      </c>
      <c r="E341" s="225">
        <v>6900</v>
      </c>
      <c r="F341" s="226">
        <v>1104</v>
      </c>
      <c r="G341" s="227">
        <v>8004</v>
      </c>
      <c r="H341" s="226">
        <v>2401200</v>
      </c>
      <c r="I341" s="223" t="s">
        <v>460</v>
      </c>
      <c r="J341" s="229" t="s">
        <v>485</v>
      </c>
    </row>
    <row r="342" spans="1:10" s="231" customFormat="1" ht="16.5">
      <c r="A342" s="221">
        <v>331</v>
      </c>
      <c r="B342" s="222" t="s">
        <v>839</v>
      </c>
      <c r="C342" s="223" t="s">
        <v>326</v>
      </c>
      <c r="D342" s="224">
        <v>200</v>
      </c>
      <c r="E342" s="225">
        <v>1250</v>
      </c>
      <c r="F342" s="232">
        <v>200</v>
      </c>
      <c r="G342" s="227">
        <v>1450</v>
      </c>
      <c r="H342" s="226">
        <v>290000</v>
      </c>
      <c r="I342" s="223" t="s">
        <v>1065</v>
      </c>
      <c r="J342" s="230"/>
    </row>
    <row r="343" spans="1:10" s="231" customFormat="1" ht="16.5">
      <c r="A343" s="221">
        <v>332</v>
      </c>
      <c r="B343" s="222" t="s">
        <v>264</v>
      </c>
      <c r="C343" s="223" t="s">
        <v>305</v>
      </c>
      <c r="D343" s="224">
        <v>800</v>
      </c>
      <c r="E343" s="225"/>
      <c r="F343" s="232"/>
      <c r="G343" s="227">
        <v>0</v>
      </c>
      <c r="H343" s="226">
        <v>0</v>
      </c>
      <c r="I343" s="223"/>
      <c r="J343" s="230"/>
    </row>
    <row r="344" spans="1:10" s="231" customFormat="1" ht="16.5">
      <c r="A344" s="221">
        <v>333</v>
      </c>
      <c r="B344" s="222" t="s">
        <v>265</v>
      </c>
      <c r="C344" s="223" t="s">
        <v>902</v>
      </c>
      <c r="D344" s="224">
        <v>20</v>
      </c>
      <c r="E344" s="225">
        <v>53000</v>
      </c>
      <c r="F344" s="232">
        <v>0</v>
      </c>
      <c r="G344" s="227">
        <v>53000</v>
      </c>
      <c r="H344" s="226">
        <v>1060000</v>
      </c>
      <c r="I344" s="223" t="s">
        <v>523</v>
      </c>
      <c r="J344" s="230"/>
    </row>
    <row r="345" spans="1:10" s="231" customFormat="1" ht="16.5">
      <c r="A345" s="221">
        <v>334</v>
      </c>
      <c r="B345" s="222" t="s">
        <v>266</v>
      </c>
      <c r="C345" s="223" t="s">
        <v>344</v>
      </c>
      <c r="D345" s="224">
        <v>140</v>
      </c>
      <c r="E345" s="225"/>
      <c r="F345" s="232"/>
      <c r="G345" s="227">
        <v>0</v>
      </c>
      <c r="H345" s="226">
        <v>0</v>
      </c>
      <c r="I345" s="223"/>
      <c r="J345" s="230"/>
    </row>
    <row r="346" spans="1:10" s="231" customFormat="1" ht="49.5">
      <c r="A346" s="221">
        <v>335</v>
      </c>
      <c r="B346" s="222" t="s">
        <v>840</v>
      </c>
      <c r="C346" s="223" t="s">
        <v>305</v>
      </c>
      <c r="D346" s="224">
        <v>12</v>
      </c>
      <c r="E346" s="225"/>
      <c r="F346" s="232"/>
      <c r="G346" s="227">
        <v>0</v>
      </c>
      <c r="H346" s="226">
        <v>0</v>
      </c>
      <c r="I346" s="223"/>
      <c r="J346" s="230"/>
    </row>
    <row r="347" spans="1:10" s="231" customFormat="1" ht="49.5">
      <c r="A347" s="221">
        <v>336</v>
      </c>
      <c r="B347" s="222" t="s">
        <v>841</v>
      </c>
      <c r="C347" s="223" t="s">
        <v>305</v>
      </c>
      <c r="D347" s="224">
        <v>12</v>
      </c>
      <c r="E347" s="225"/>
      <c r="F347" s="232"/>
      <c r="G347" s="227">
        <v>0</v>
      </c>
      <c r="H347" s="226">
        <v>0</v>
      </c>
      <c r="I347" s="223"/>
      <c r="J347" s="230"/>
    </row>
    <row r="348" spans="1:10" s="231" customFormat="1" ht="16.5">
      <c r="A348" s="221">
        <v>337</v>
      </c>
      <c r="B348" s="222" t="s">
        <v>842</v>
      </c>
      <c r="C348" s="223" t="s">
        <v>305</v>
      </c>
      <c r="D348" s="224">
        <v>8</v>
      </c>
      <c r="E348" s="225"/>
      <c r="F348" s="232"/>
      <c r="G348" s="227">
        <v>0</v>
      </c>
      <c r="H348" s="226">
        <v>0</v>
      </c>
      <c r="I348" s="223"/>
      <c r="J348" s="230"/>
    </row>
    <row r="349" spans="1:10" s="231" customFormat="1" ht="16.5">
      <c r="A349" s="221">
        <v>338</v>
      </c>
      <c r="B349" s="222" t="s">
        <v>843</v>
      </c>
      <c r="C349" s="223" t="s">
        <v>305</v>
      </c>
      <c r="D349" s="224">
        <v>8</v>
      </c>
      <c r="E349" s="225"/>
      <c r="F349" s="232"/>
      <c r="G349" s="227">
        <v>0</v>
      </c>
      <c r="H349" s="226">
        <v>0</v>
      </c>
      <c r="I349" s="223"/>
      <c r="J349" s="230"/>
    </row>
    <row r="350" spans="1:10" s="252" customFormat="1" ht="16.5">
      <c r="A350" s="221">
        <v>339</v>
      </c>
      <c r="B350" s="222" t="s">
        <v>844</v>
      </c>
      <c r="C350" s="223" t="s">
        <v>305</v>
      </c>
      <c r="D350" s="224">
        <v>8</v>
      </c>
      <c r="E350" s="225"/>
      <c r="F350" s="250"/>
      <c r="G350" s="227">
        <v>0</v>
      </c>
      <c r="H350" s="226">
        <v>0</v>
      </c>
      <c r="I350" s="251"/>
      <c r="J350" s="253"/>
    </row>
    <row r="351" spans="1:10" s="252" customFormat="1" ht="16.5">
      <c r="A351" s="221">
        <v>340</v>
      </c>
      <c r="B351" s="222" t="s">
        <v>845</v>
      </c>
      <c r="C351" s="223" t="s">
        <v>305</v>
      </c>
      <c r="D351" s="224">
        <v>8</v>
      </c>
      <c r="E351" s="225"/>
      <c r="F351" s="250"/>
      <c r="G351" s="227">
        <v>0</v>
      </c>
      <c r="H351" s="226">
        <v>0</v>
      </c>
      <c r="I351" s="251"/>
      <c r="J351" s="253"/>
    </row>
    <row r="352" spans="1:10" ht="16.5">
      <c r="A352" s="221">
        <v>341</v>
      </c>
      <c r="B352" s="222" t="s">
        <v>267</v>
      </c>
      <c r="C352" s="223" t="s">
        <v>305</v>
      </c>
      <c r="D352" s="224">
        <v>8</v>
      </c>
      <c r="E352" s="225"/>
      <c r="F352" s="232"/>
      <c r="G352" s="227">
        <v>0</v>
      </c>
      <c r="H352" s="259">
        <v>0</v>
      </c>
      <c r="I352" s="228"/>
      <c r="J352" s="229"/>
    </row>
    <row r="353" spans="1:10" ht="16.5">
      <c r="A353" s="221">
        <v>342</v>
      </c>
      <c r="B353" s="222" t="s">
        <v>268</v>
      </c>
      <c r="C353" s="223" t="s">
        <v>305</v>
      </c>
      <c r="D353" s="224">
        <v>8</v>
      </c>
      <c r="E353" s="225"/>
      <c r="F353" s="226"/>
      <c r="G353" s="227">
        <v>0</v>
      </c>
      <c r="H353" s="226">
        <v>0</v>
      </c>
      <c r="I353" s="228"/>
      <c r="J353" s="229"/>
    </row>
    <row r="354" spans="1:10" ht="16.5">
      <c r="A354" s="221">
        <v>343</v>
      </c>
      <c r="B354" s="222" t="s">
        <v>846</v>
      </c>
      <c r="C354" s="223" t="s">
        <v>305</v>
      </c>
      <c r="D354" s="224">
        <v>8</v>
      </c>
      <c r="E354" s="225"/>
      <c r="F354" s="226"/>
      <c r="G354" s="227">
        <v>0</v>
      </c>
      <c r="H354" s="226">
        <v>0</v>
      </c>
      <c r="I354" s="228"/>
      <c r="J354" s="229"/>
    </row>
    <row r="355" spans="1:10" ht="16.5">
      <c r="A355" s="221">
        <v>344</v>
      </c>
      <c r="B355" s="222" t="s">
        <v>847</v>
      </c>
      <c r="C355" s="223" t="s">
        <v>305</v>
      </c>
      <c r="D355" s="224">
        <v>4</v>
      </c>
      <c r="E355" s="225"/>
      <c r="F355" s="226"/>
      <c r="G355" s="227">
        <v>0</v>
      </c>
      <c r="H355" s="226">
        <v>0</v>
      </c>
      <c r="I355" s="228"/>
      <c r="J355" s="229"/>
    </row>
    <row r="356" spans="1:10" ht="16.5">
      <c r="A356" s="221">
        <v>345</v>
      </c>
      <c r="B356" s="222" t="s">
        <v>269</v>
      </c>
      <c r="C356" s="223" t="s">
        <v>305</v>
      </c>
      <c r="D356" s="224">
        <v>4</v>
      </c>
      <c r="E356" s="225">
        <v>4810</v>
      </c>
      <c r="F356" s="226">
        <v>769.6</v>
      </c>
      <c r="G356" s="227">
        <v>5579.6</v>
      </c>
      <c r="H356" s="226">
        <v>22318.400000000001</v>
      </c>
      <c r="I356" s="228" t="s">
        <v>395</v>
      </c>
      <c r="J356" s="229" t="s">
        <v>651</v>
      </c>
    </row>
    <row r="357" spans="1:10" ht="16.5">
      <c r="A357" s="221">
        <v>346</v>
      </c>
      <c r="B357" s="222" t="s">
        <v>848</v>
      </c>
      <c r="C357" s="223"/>
      <c r="D357" s="224">
        <v>4</v>
      </c>
      <c r="E357" s="225">
        <v>4810</v>
      </c>
      <c r="F357" s="226">
        <v>769.6</v>
      </c>
      <c r="G357" s="227">
        <v>5579.6</v>
      </c>
      <c r="H357" s="226">
        <v>22318.400000000001</v>
      </c>
      <c r="I357" s="228" t="s">
        <v>395</v>
      </c>
      <c r="J357" s="229" t="s">
        <v>651</v>
      </c>
    </row>
    <row r="358" spans="1:10" ht="16.5">
      <c r="A358" s="221">
        <v>347</v>
      </c>
      <c r="B358" s="222" t="s">
        <v>270</v>
      </c>
      <c r="C358" s="223" t="s">
        <v>305</v>
      </c>
      <c r="D358" s="224">
        <v>8</v>
      </c>
      <c r="E358" s="225">
        <v>4810</v>
      </c>
      <c r="F358" s="226">
        <v>769.6</v>
      </c>
      <c r="G358" s="227">
        <v>5579.6</v>
      </c>
      <c r="H358" s="226">
        <v>44636.800000000003</v>
      </c>
      <c r="I358" s="228" t="s">
        <v>395</v>
      </c>
      <c r="J358" s="229" t="s">
        <v>651</v>
      </c>
    </row>
    <row r="359" spans="1:10" ht="16.5">
      <c r="A359" s="221">
        <v>348</v>
      </c>
      <c r="B359" s="222" t="s">
        <v>849</v>
      </c>
      <c r="C359" s="223" t="s">
        <v>305</v>
      </c>
      <c r="D359" s="224">
        <v>4</v>
      </c>
      <c r="E359" s="225"/>
      <c r="F359" s="226"/>
      <c r="G359" s="227">
        <v>0</v>
      </c>
      <c r="H359" s="226">
        <v>0</v>
      </c>
      <c r="I359" s="228"/>
      <c r="J359" s="229"/>
    </row>
    <row r="360" spans="1:10" ht="16.5">
      <c r="A360" s="221">
        <v>349</v>
      </c>
      <c r="B360" s="222" t="s">
        <v>850</v>
      </c>
      <c r="C360" s="223" t="s">
        <v>305</v>
      </c>
      <c r="D360" s="224">
        <v>4</v>
      </c>
      <c r="E360" s="225"/>
      <c r="F360" s="226"/>
      <c r="G360" s="227">
        <v>0</v>
      </c>
      <c r="H360" s="226">
        <v>0</v>
      </c>
      <c r="I360" s="228"/>
      <c r="J360" s="229"/>
    </row>
    <row r="361" spans="1:10" ht="16.5">
      <c r="A361" s="221">
        <v>350</v>
      </c>
      <c r="B361" s="222" t="s">
        <v>851</v>
      </c>
      <c r="C361" s="223" t="s">
        <v>305</v>
      </c>
      <c r="D361" s="224">
        <v>4</v>
      </c>
      <c r="E361" s="225"/>
      <c r="F361" s="226"/>
      <c r="G361" s="227">
        <v>0</v>
      </c>
      <c r="H361" s="226">
        <v>0</v>
      </c>
      <c r="I361" s="228"/>
      <c r="J361" s="229"/>
    </row>
    <row r="362" spans="1:10" ht="16.5">
      <c r="A362" s="221">
        <v>351</v>
      </c>
      <c r="B362" s="222" t="s">
        <v>852</v>
      </c>
      <c r="C362" s="223" t="s">
        <v>305</v>
      </c>
      <c r="D362" s="224">
        <v>4</v>
      </c>
      <c r="E362" s="225"/>
      <c r="F362" s="226"/>
      <c r="G362" s="227">
        <v>0</v>
      </c>
      <c r="H362" s="226">
        <v>0</v>
      </c>
      <c r="I362" s="228"/>
      <c r="J362" s="229"/>
    </row>
    <row r="363" spans="1:10" ht="16.5">
      <c r="A363" s="221">
        <v>352</v>
      </c>
      <c r="B363" s="222" t="s">
        <v>853</v>
      </c>
      <c r="C363" s="223" t="s">
        <v>305</v>
      </c>
      <c r="D363" s="224">
        <v>4</v>
      </c>
      <c r="E363" s="225"/>
      <c r="F363" s="226"/>
      <c r="G363" s="227">
        <v>0</v>
      </c>
      <c r="H363" s="226">
        <v>0</v>
      </c>
      <c r="I363" s="228"/>
      <c r="J363" s="229"/>
    </row>
    <row r="364" spans="1:10" ht="16.5">
      <c r="A364" s="221">
        <v>353</v>
      </c>
      <c r="B364" s="222" t="s">
        <v>271</v>
      </c>
      <c r="C364" s="223" t="s">
        <v>305</v>
      </c>
      <c r="D364" s="224">
        <v>24</v>
      </c>
      <c r="E364" s="225"/>
      <c r="F364" s="226"/>
      <c r="G364" s="227">
        <v>0</v>
      </c>
      <c r="H364" s="226">
        <v>0</v>
      </c>
      <c r="I364" s="228"/>
      <c r="J364" s="229"/>
    </row>
    <row r="365" spans="1:10" ht="16.5">
      <c r="A365" s="221">
        <v>354</v>
      </c>
      <c r="B365" s="222" t="s">
        <v>854</v>
      </c>
      <c r="C365" s="223" t="s">
        <v>305</v>
      </c>
      <c r="D365" s="260">
        <v>30</v>
      </c>
      <c r="E365" s="225"/>
      <c r="F365" s="226"/>
      <c r="G365" s="227">
        <v>0</v>
      </c>
      <c r="H365" s="226">
        <v>0</v>
      </c>
      <c r="I365" s="228"/>
      <c r="J365" s="229"/>
    </row>
    <row r="366" spans="1:10" ht="16.5">
      <c r="A366" s="221">
        <v>355</v>
      </c>
      <c r="B366" s="222" t="s">
        <v>855</v>
      </c>
      <c r="C366" s="223" t="s">
        <v>305</v>
      </c>
      <c r="D366" s="260">
        <v>30</v>
      </c>
      <c r="E366" s="225"/>
      <c r="F366" s="226"/>
      <c r="G366" s="227">
        <v>0</v>
      </c>
      <c r="H366" s="226">
        <v>0</v>
      </c>
      <c r="I366" s="228"/>
      <c r="J366" s="229"/>
    </row>
    <row r="367" spans="1:10" ht="16.5">
      <c r="A367" s="221">
        <v>356</v>
      </c>
      <c r="B367" s="222" t="s">
        <v>272</v>
      </c>
      <c r="C367" s="223" t="s">
        <v>305</v>
      </c>
      <c r="D367" s="224">
        <v>100</v>
      </c>
      <c r="E367" s="225">
        <v>2500</v>
      </c>
      <c r="F367" s="226">
        <v>400</v>
      </c>
      <c r="G367" s="227">
        <v>2900</v>
      </c>
      <c r="H367" s="226">
        <v>290000</v>
      </c>
      <c r="I367" s="228" t="s">
        <v>486</v>
      </c>
      <c r="J367" s="229" t="s">
        <v>432</v>
      </c>
    </row>
    <row r="368" spans="1:10" ht="16.5">
      <c r="A368" s="221">
        <v>357</v>
      </c>
      <c r="B368" s="222" t="s">
        <v>273</v>
      </c>
      <c r="C368" s="223" t="s">
        <v>305</v>
      </c>
      <c r="D368" s="224">
        <v>100</v>
      </c>
      <c r="E368" s="225">
        <v>2500</v>
      </c>
      <c r="F368" s="226">
        <v>400</v>
      </c>
      <c r="G368" s="227">
        <v>2900</v>
      </c>
      <c r="H368" s="226">
        <v>290000</v>
      </c>
      <c r="I368" s="228" t="s">
        <v>486</v>
      </c>
      <c r="J368" s="229" t="s">
        <v>432</v>
      </c>
    </row>
    <row r="369" spans="1:10" ht="16.5">
      <c r="A369" s="221">
        <v>358</v>
      </c>
      <c r="B369" s="222" t="s">
        <v>274</v>
      </c>
      <c r="C369" s="223" t="s">
        <v>305</v>
      </c>
      <c r="D369" s="224">
        <v>20</v>
      </c>
      <c r="E369" s="225">
        <v>2500</v>
      </c>
      <c r="F369" s="226">
        <v>400</v>
      </c>
      <c r="G369" s="227">
        <v>2900</v>
      </c>
      <c r="H369" s="226">
        <v>58000</v>
      </c>
      <c r="I369" s="228" t="s">
        <v>486</v>
      </c>
      <c r="J369" s="229" t="s">
        <v>432</v>
      </c>
    </row>
    <row r="370" spans="1:10" ht="16.5">
      <c r="A370" s="221">
        <v>359</v>
      </c>
      <c r="B370" s="222" t="s">
        <v>275</v>
      </c>
      <c r="C370" s="223" t="s">
        <v>305</v>
      </c>
      <c r="D370" s="224">
        <v>20</v>
      </c>
      <c r="E370" s="225"/>
      <c r="F370" s="226"/>
      <c r="G370" s="227">
        <v>0</v>
      </c>
      <c r="H370" s="226">
        <v>0</v>
      </c>
      <c r="I370" s="228"/>
      <c r="J370" s="229"/>
    </row>
    <row r="371" spans="1:10" ht="16.5">
      <c r="A371" s="221">
        <v>360</v>
      </c>
      <c r="B371" s="222" t="s">
        <v>276</v>
      </c>
      <c r="C371" s="223" t="s">
        <v>305</v>
      </c>
      <c r="D371" s="224">
        <v>4</v>
      </c>
      <c r="E371" s="225"/>
      <c r="F371" s="226"/>
      <c r="G371" s="227">
        <v>0</v>
      </c>
      <c r="H371" s="226">
        <v>0</v>
      </c>
      <c r="I371" s="228"/>
      <c r="J371" s="229"/>
    </row>
    <row r="372" spans="1:10" ht="16.5">
      <c r="A372" s="221">
        <v>361</v>
      </c>
      <c r="B372" s="222" t="s">
        <v>277</v>
      </c>
      <c r="C372" s="223" t="s">
        <v>305</v>
      </c>
      <c r="D372" s="224">
        <v>12</v>
      </c>
      <c r="E372" s="225"/>
      <c r="F372" s="226"/>
      <c r="G372" s="227">
        <v>0</v>
      </c>
      <c r="H372" s="226">
        <v>0</v>
      </c>
      <c r="I372" s="228"/>
      <c r="J372" s="229"/>
    </row>
    <row r="373" spans="1:10" ht="16.5">
      <c r="A373" s="221">
        <v>362</v>
      </c>
      <c r="B373" s="222" t="s">
        <v>856</v>
      </c>
      <c r="C373" s="223" t="s">
        <v>305</v>
      </c>
      <c r="D373" s="224">
        <v>4</v>
      </c>
      <c r="E373" s="225"/>
      <c r="F373" s="226"/>
      <c r="G373" s="227">
        <v>0</v>
      </c>
      <c r="H373" s="226">
        <v>0</v>
      </c>
      <c r="I373" s="228"/>
      <c r="J373" s="229"/>
    </row>
    <row r="374" spans="1:10" ht="16.5">
      <c r="A374" s="221">
        <v>363</v>
      </c>
      <c r="B374" s="222" t="s">
        <v>278</v>
      </c>
      <c r="C374" s="223" t="s">
        <v>305</v>
      </c>
      <c r="D374" s="224">
        <v>16</v>
      </c>
      <c r="E374" s="225">
        <v>2500</v>
      </c>
      <c r="F374" s="226">
        <v>400</v>
      </c>
      <c r="G374" s="227">
        <v>2900</v>
      </c>
      <c r="H374" s="226">
        <v>46400</v>
      </c>
      <c r="I374" s="228" t="s">
        <v>486</v>
      </c>
      <c r="J374" s="229" t="s">
        <v>432</v>
      </c>
    </row>
    <row r="375" spans="1:10" ht="16.5">
      <c r="A375" s="221">
        <v>364</v>
      </c>
      <c r="B375" s="222" t="s">
        <v>857</v>
      </c>
      <c r="C375" s="223" t="s">
        <v>305</v>
      </c>
      <c r="D375" s="224">
        <v>4</v>
      </c>
      <c r="E375" s="225"/>
      <c r="F375" s="226"/>
      <c r="G375" s="227">
        <v>0</v>
      </c>
      <c r="H375" s="226">
        <v>0</v>
      </c>
      <c r="I375" s="228"/>
      <c r="J375" s="229"/>
    </row>
    <row r="376" spans="1:10" ht="16.5">
      <c r="A376" s="221">
        <v>365</v>
      </c>
      <c r="B376" s="222" t="s">
        <v>858</v>
      </c>
      <c r="C376" s="223" t="s">
        <v>305</v>
      </c>
      <c r="D376" s="224">
        <v>4</v>
      </c>
      <c r="E376" s="225"/>
      <c r="F376" s="226"/>
      <c r="G376" s="227">
        <v>0</v>
      </c>
      <c r="H376" s="226">
        <v>0</v>
      </c>
      <c r="I376" s="228"/>
      <c r="J376" s="229"/>
    </row>
    <row r="377" spans="1:10" ht="16.5">
      <c r="A377" s="221">
        <v>366</v>
      </c>
      <c r="B377" s="222" t="s">
        <v>279</v>
      </c>
      <c r="C377" s="223" t="s">
        <v>305</v>
      </c>
      <c r="D377" s="224">
        <v>20</v>
      </c>
      <c r="E377" s="225"/>
      <c r="F377" s="226"/>
      <c r="G377" s="227">
        <v>0</v>
      </c>
      <c r="H377" s="226">
        <v>0</v>
      </c>
      <c r="I377" s="228"/>
      <c r="J377" s="229"/>
    </row>
    <row r="378" spans="1:10" ht="16.5">
      <c r="A378" s="221">
        <v>367</v>
      </c>
      <c r="B378" s="222" t="s">
        <v>859</v>
      </c>
      <c r="C378" s="223" t="s">
        <v>305</v>
      </c>
      <c r="D378" s="224">
        <v>4</v>
      </c>
      <c r="E378" s="225"/>
      <c r="F378" s="226"/>
      <c r="G378" s="227">
        <v>0</v>
      </c>
      <c r="H378" s="226">
        <v>0</v>
      </c>
      <c r="I378" s="228"/>
      <c r="J378" s="229"/>
    </row>
    <row r="379" spans="1:10" ht="16.5">
      <c r="A379" s="221">
        <v>368</v>
      </c>
      <c r="B379" s="222" t="s">
        <v>280</v>
      </c>
      <c r="C379" s="223" t="s">
        <v>305</v>
      </c>
      <c r="D379" s="224">
        <v>20</v>
      </c>
      <c r="E379" s="225"/>
      <c r="F379" s="226"/>
      <c r="G379" s="227">
        <v>0</v>
      </c>
      <c r="H379" s="226">
        <v>0</v>
      </c>
      <c r="I379" s="228"/>
      <c r="J379" s="229"/>
    </row>
    <row r="380" spans="1:10" ht="16.5">
      <c r="A380" s="221">
        <v>369</v>
      </c>
      <c r="B380" s="222" t="s">
        <v>281</v>
      </c>
      <c r="C380" s="223" t="s">
        <v>305</v>
      </c>
      <c r="D380" s="224">
        <v>20</v>
      </c>
      <c r="E380" s="225"/>
      <c r="F380" s="226"/>
      <c r="G380" s="227">
        <v>0</v>
      </c>
      <c r="H380" s="226">
        <v>0</v>
      </c>
      <c r="I380" s="228"/>
      <c r="J380" s="229"/>
    </row>
    <row r="381" spans="1:10" ht="16.5">
      <c r="A381" s="221">
        <v>370</v>
      </c>
      <c r="B381" s="222" t="s">
        <v>860</v>
      </c>
      <c r="C381" s="223" t="s">
        <v>305</v>
      </c>
      <c r="D381" s="224">
        <v>4</v>
      </c>
      <c r="E381" s="225"/>
      <c r="F381" s="226"/>
      <c r="G381" s="227">
        <v>0</v>
      </c>
      <c r="H381" s="226">
        <v>0</v>
      </c>
      <c r="I381" s="228"/>
      <c r="J381" s="229"/>
    </row>
    <row r="382" spans="1:10" ht="16.5">
      <c r="A382" s="221">
        <v>371</v>
      </c>
      <c r="B382" s="222" t="s">
        <v>282</v>
      </c>
      <c r="C382" s="223" t="s">
        <v>305</v>
      </c>
      <c r="D382" s="224">
        <v>20</v>
      </c>
      <c r="E382" s="225"/>
      <c r="F382" s="226"/>
      <c r="G382" s="227">
        <v>0</v>
      </c>
      <c r="H382" s="226">
        <v>0</v>
      </c>
      <c r="I382" s="228"/>
      <c r="J382" s="229"/>
    </row>
    <row r="383" spans="1:10" ht="33">
      <c r="A383" s="221">
        <v>372</v>
      </c>
      <c r="B383" s="222" t="s">
        <v>861</v>
      </c>
      <c r="C383" s="223" t="s">
        <v>305</v>
      </c>
      <c r="D383" s="224">
        <v>4</v>
      </c>
      <c r="E383" s="225"/>
      <c r="F383" s="226"/>
      <c r="G383" s="227">
        <v>0</v>
      </c>
      <c r="H383" s="226">
        <v>0</v>
      </c>
      <c r="I383" s="228"/>
      <c r="J383" s="229"/>
    </row>
    <row r="384" spans="1:10" ht="33">
      <c r="A384" s="221">
        <v>373</v>
      </c>
      <c r="B384" s="222" t="s">
        <v>862</v>
      </c>
      <c r="C384" s="223" t="s">
        <v>305</v>
      </c>
      <c r="D384" s="224">
        <v>4</v>
      </c>
      <c r="E384" s="225">
        <v>9100</v>
      </c>
      <c r="F384" s="226">
        <v>1456</v>
      </c>
      <c r="G384" s="227">
        <v>10556</v>
      </c>
      <c r="H384" s="226">
        <v>42224</v>
      </c>
      <c r="I384" s="228" t="s">
        <v>1066</v>
      </c>
      <c r="J384" s="229" t="s">
        <v>1067</v>
      </c>
    </row>
    <row r="385" spans="1:10" ht="33">
      <c r="A385" s="221">
        <v>374</v>
      </c>
      <c r="B385" s="222" t="s">
        <v>863</v>
      </c>
      <c r="C385" s="223" t="s">
        <v>305</v>
      </c>
      <c r="D385" s="224">
        <v>4</v>
      </c>
      <c r="E385" s="225">
        <v>9100</v>
      </c>
      <c r="F385" s="226">
        <v>1456</v>
      </c>
      <c r="G385" s="227">
        <v>10556</v>
      </c>
      <c r="H385" s="226">
        <v>42224</v>
      </c>
      <c r="I385" s="228" t="s">
        <v>1066</v>
      </c>
      <c r="J385" s="229" t="s">
        <v>1067</v>
      </c>
    </row>
    <row r="386" spans="1:10" ht="33">
      <c r="A386" s="221">
        <v>375</v>
      </c>
      <c r="B386" s="222" t="s">
        <v>864</v>
      </c>
      <c r="C386" s="223" t="s">
        <v>305</v>
      </c>
      <c r="D386" s="224">
        <v>4</v>
      </c>
      <c r="E386" s="225">
        <v>9100</v>
      </c>
      <c r="F386" s="226">
        <v>1456</v>
      </c>
      <c r="G386" s="227">
        <v>10556</v>
      </c>
      <c r="H386" s="226">
        <v>42224</v>
      </c>
      <c r="I386" s="228" t="s">
        <v>1066</v>
      </c>
      <c r="J386" s="229" t="s">
        <v>1067</v>
      </c>
    </row>
    <row r="387" spans="1:10" ht="16.5">
      <c r="A387" s="221">
        <v>376</v>
      </c>
      <c r="B387" s="222" t="s">
        <v>283</v>
      </c>
      <c r="C387" s="223" t="s">
        <v>305</v>
      </c>
      <c r="D387" s="224">
        <v>1200</v>
      </c>
      <c r="E387" s="225"/>
      <c r="F387" s="226"/>
      <c r="G387" s="227">
        <v>0</v>
      </c>
      <c r="H387" s="226">
        <v>0</v>
      </c>
      <c r="I387" s="228"/>
      <c r="J387" s="229"/>
    </row>
    <row r="388" spans="1:10" ht="16.5">
      <c r="A388" s="221">
        <v>377</v>
      </c>
      <c r="B388" s="222" t="s">
        <v>284</v>
      </c>
      <c r="C388" s="223" t="s">
        <v>305</v>
      </c>
      <c r="D388" s="224">
        <v>1600</v>
      </c>
      <c r="E388" s="225"/>
      <c r="F388" s="226"/>
      <c r="G388" s="227">
        <v>0</v>
      </c>
      <c r="H388" s="226">
        <v>0</v>
      </c>
      <c r="I388" s="228"/>
      <c r="J388" s="229"/>
    </row>
    <row r="389" spans="1:10" ht="16.5">
      <c r="A389" s="221">
        <v>378</v>
      </c>
      <c r="B389" s="222" t="s">
        <v>285</v>
      </c>
      <c r="C389" s="223" t="s">
        <v>305</v>
      </c>
      <c r="D389" s="224">
        <v>800</v>
      </c>
      <c r="E389" s="225"/>
      <c r="F389" s="226"/>
      <c r="G389" s="227">
        <v>0</v>
      </c>
      <c r="H389" s="226">
        <v>0</v>
      </c>
      <c r="I389" s="228"/>
      <c r="J389" s="229"/>
    </row>
    <row r="390" spans="1:10" ht="16.5">
      <c r="A390" s="221">
        <v>379</v>
      </c>
      <c r="B390" s="222" t="s">
        <v>286</v>
      </c>
      <c r="C390" s="223" t="s">
        <v>305</v>
      </c>
      <c r="D390" s="224">
        <v>288</v>
      </c>
      <c r="E390" s="225"/>
      <c r="F390" s="226"/>
      <c r="G390" s="227">
        <v>0</v>
      </c>
      <c r="H390" s="226">
        <v>0</v>
      </c>
      <c r="I390" s="228"/>
      <c r="J390" s="229"/>
    </row>
    <row r="391" spans="1:10" ht="16.5">
      <c r="A391" s="221">
        <v>380</v>
      </c>
      <c r="B391" s="222" t="s">
        <v>287</v>
      </c>
      <c r="C391" s="223" t="s">
        <v>305</v>
      </c>
      <c r="D391" s="224">
        <v>288</v>
      </c>
      <c r="E391" s="225"/>
      <c r="F391" s="226"/>
      <c r="G391" s="227">
        <v>0</v>
      </c>
      <c r="H391" s="226">
        <v>0</v>
      </c>
      <c r="I391" s="228"/>
      <c r="J391" s="229"/>
    </row>
    <row r="392" spans="1:10" ht="16.5">
      <c r="A392" s="221">
        <v>381</v>
      </c>
      <c r="B392" s="222" t="s">
        <v>288</v>
      </c>
      <c r="C392" s="223" t="s">
        <v>305</v>
      </c>
      <c r="D392" s="224">
        <v>288</v>
      </c>
      <c r="E392" s="225"/>
      <c r="F392" s="226"/>
      <c r="G392" s="227">
        <v>0</v>
      </c>
      <c r="H392" s="226">
        <v>0</v>
      </c>
      <c r="I392" s="228"/>
      <c r="J392" s="229"/>
    </row>
    <row r="393" spans="1:10" ht="16.5">
      <c r="A393" s="221">
        <v>382</v>
      </c>
      <c r="B393" s="222" t="s">
        <v>289</v>
      </c>
      <c r="C393" s="223" t="s">
        <v>305</v>
      </c>
      <c r="D393" s="224">
        <v>1600</v>
      </c>
      <c r="E393" s="225">
        <v>985</v>
      </c>
      <c r="F393" s="226">
        <v>0</v>
      </c>
      <c r="G393" s="227">
        <v>985</v>
      </c>
      <c r="H393" s="226">
        <v>1576000</v>
      </c>
      <c r="I393" s="228" t="s">
        <v>460</v>
      </c>
      <c r="J393" s="229" t="s">
        <v>487</v>
      </c>
    </row>
    <row r="394" spans="1:10" ht="16.5">
      <c r="A394" s="221">
        <v>383</v>
      </c>
      <c r="B394" s="222" t="s">
        <v>290</v>
      </c>
      <c r="C394" s="223" t="s">
        <v>305</v>
      </c>
      <c r="D394" s="224">
        <v>1600</v>
      </c>
      <c r="E394" s="225">
        <v>1225</v>
      </c>
      <c r="F394" s="226">
        <v>0</v>
      </c>
      <c r="G394" s="227">
        <v>1225</v>
      </c>
      <c r="H394" s="226">
        <v>1960000</v>
      </c>
      <c r="I394" s="228" t="s">
        <v>460</v>
      </c>
      <c r="J394" s="229" t="s">
        <v>487</v>
      </c>
    </row>
    <row r="395" spans="1:10" ht="16.5">
      <c r="A395" s="221">
        <v>384</v>
      </c>
      <c r="B395" s="222" t="s">
        <v>291</v>
      </c>
      <c r="C395" s="223" t="s">
        <v>305</v>
      </c>
      <c r="D395" s="224">
        <v>1600</v>
      </c>
      <c r="E395" s="225">
        <v>1440</v>
      </c>
      <c r="F395" s="226">
        <v>0</v>
      </c>
      <c r="G395" s="227">
        <v>1440</v>
      </c>
      <c r="H395" s="226">
        <v>2304000</v>
      </c>
      <c r="I395" s="228" t="s">
        <v>460</v>
      </c>
      <c r="J395" s="229" t="s">
        <v>487</v>
      </c>
    </row>
    <row r="396" spans="1:10" ht="16.5">
      <c r="A396" s="221">
        <v>385</v>
      </c>
      <c r="B396" s="222" t="s">
        <v>294</v>
      </c>
      <c r="C396" s="223" t="s">
        <v>305</v>
      </c>
      <c r="D396" s="224">
        <v>288</v>
      </c>
      <c r="E396" s="225"/>
      <c r="F396" s="226"/>
      <c r="G396" s="227">
        <v>0</v>
      </c>
      <c r="H396" s="226">
        <v>0</v>
      </c>
      <c r="I396" s="228"/>
      <c r="J396" s="229"/>
    </row>
    <row r="397" spans="1:10" ht="16.5">
      <c r="A397" s="221">
        <v>386</v>
      </c>
      <c r="B397" s="222" t="s">
        <v>295</v>
      </c>
      <c r="C397" s="223" t="s">
        <v>305</v>
      </c>
      <c r="D397" s="224">
        <v>96</v>
      </c>
      <c r="E397" s="225"/>
      <c r="F397" s="226"/>
      <c r="G397" s="227">
        <v>0</v>
      </c>
      <c r="H397" s="226">
        <v>0</v>
      </c>
      <c r="I397" s="228"/>
      <c r="J397" s="229"/>
    </row>
    <row r="398" spans="1:10" ht="16.5">
      <c r="A398" s="221">
        <v>387</v>
      </c>
      <c r="B398" s="222" t="s">
        <v>297</v>
      </c>
      <c r="C398" s="223" t="s">
        <v>305</v>
      </c>
      <c r="D398" s="224">
        <v>288</v>
      </c>
      <c r="E398" s="225"/>
      <c r="F398" s="226"/>
      <c r="G398" s="227">
        <v>0</v>
      </c>
      <c r="H398" s="226">
        <v>0</v>
      </c>
      <c r="I398" s="228"/>
      <c r="J398" s="229"/>
    </row>
    <row r="399" spans="1:10" ht="16.5">
      <c r="A399" s="221">
        <v>388</v>
      </c>
      <c r="B399" s="222" t="s">
        <v>299</v>
      </c>
      <c r="C399" s="223" t="s">
        <v>305</v>
      </c>
      <c r="D399" s="224">
        <v>48</v>
      </c>
      <c r="E399" s="225"/>
      <c r="F399" s="226"/>
      <c r="G399" s="227">
        <v>0</v>
      </c>
      <c r="H399" s="226">
        <v>0</v>
      </c>
      <c r="I399" s="228"/>
      <c r="J399" s="229"/>
    </row>
    <row r="400" spans="1:10" ht="16.5">
      <c r="A400" s="221">
        <v>389</v>
      </c>
      <c r="B400" s="222" t="s">
        <v>293</v>
      </c>
      <c r="C400" s="223" t="s">
        <v>305</v>
      </c>
      <c r="D400" s="224">
        <v>240</v>
      </c>
      <c r="E400" s="225"/>
      <c r="F400" s="226"/>
      <c r="G400" s="227">
        <v>0</v>
      </c>
      <c r="H400" s="226">
        <v>0</v>
      </c>
      <c r="I400" s="228"/>
      <c r="J400" s="229"/>
    </row>
    <row r="401" spans="1:10" ht="16.5">
      <c r="A401" s="221">
        <v>390</v>
      </c>
      <c r="B401" s="222" t="s">
        <v>296</v>
      </c>
      <c r="C401" s="223" t="s">
        <v>305</v>
      </c>
      <c r="D401" s="224">
        <v>240</v>
      </c>
      <c r="E401" s="225"/>
      <c r="F401" s="226"/>
      <c r="G401" s="227">
        <v>0</v>
      </c>
      <c r="H401" s="226">
        <v>0</v>
      </c>
      <c r="I401" s="228"/>
      <c r="J401" s="229"/>
    </row>
    <row r="402" spans="1:10" ht="16.5">
      <c r="A402" s="221">
        <v>391</v>
      </c>
      <c r="B402" s="222" t="s">
        <v>865</v>
      </c>
      <c r="C402" s="223" t="s">
        <v>305</v>
      </c>
      <c r="D402" s="224">
        <v>48</v>
      </c>
      <c r="E402" s="225"/>
      <c r="F402" s="226"/>
      <c r="G402" s="227">
        <v>0</v>
      </c>
      <c r="H402" s="226">
        <v>0</v>
      </c>
      <c r="I402" s="228"/>
      <c r="J402" s="229"/>
    </row>
    <row r="403" spans="1:10" ht="16.5">
      <c r="A403" s="221">
        <v>392</v>
      </c>
      <c r="B403" s="222" t="s">
        <v>298</v>
      </c>
      <c r="C403" s="223" t="s">
        <v>305</v>
      </c>
      <c r="D403" s="224">
        <v>96</v>
      </c>
      <c r="E403" s="225"/>
      <c r="F403" s="226"/>
      <c r="G403" s="227">
        <v>0</v>
      </c>
      <c r="H403" s="226">
        <v>0</v>
      </c>
      <c r="I403" s="228"/>
      <c r="J403" s="229"/>
    </row>
    <row r="404" spans="1:10" ht="16.5">
      <c r="A404" s="221">
        <v>393</v>
      </c>
      <c r="B404" s="222" t="s">
        <v>866</v>
      </c>
      <c r="C404" s="223" t="s">
        <v>305</v>
      </c>
      <c r="D404" s="224">
        <v>48</v>
      </c>
      <c r="E404" s="225"/>
      <c r="F404" s="226"/>
      <c r="G404" s="227">
        <v>0</v>
      </c>
      <c r="H404" s="226">
        <v>0</v>
      </c>
      <c r="I404" s="228"/>
      <c r="J404" s="229"/>
    </row>
    <row r="405" spans="1:10" ht="16.5">
      <c r="A405" s="221">
        <v>394</v>
      </c>
      <c r="B405" s="222" t="s">
        <v>300</v>
      </c>
      <c r="C405" s="223" t="s">
        <v>305</v>
      </c>
      <c r="D405" s="224">
        <v>80</v>
      </c>
      <c r="E405" s="225"/>
      <c r="F405" s="226"/>
      <c r="G405" s="227">
        <v>0</v>
      </c>
      <c r="H405" s="226">
        <v>0</v>
      </c>
      <c r="I405" s="228"/>
      <c r="J405" s="229"/>
    </row>
    <row r="406" spans="1:10" ht="16.5">
      <c r="A406" s="221">
        <v>395</v>
      </c>
      <c r="B406" s="222" t="s">
        <v>301</v>
      </c>
      <c r="C406" s="223" t="s">
        <v>903</v>
      </c>
      <c r="D406" s="224">
        <v>2000</v>
      </c>
      <c r="E406" s="225"/>
      <c r="F406" s="226"/>
      <c r="G406" s="227">
        <v>0</v>
      </c>
      <c r="H406" s="226">
        <v>0</v>
      </c>
      <c r="I406" s="228"/>
      <c r="J406" s="229"/>
    </row>
    <row r="407" spans="1:10" ht="16.5">
      <c r="A407" s="221">
        <v>396</v>
      </c>
      <c r="B407" s="222" t="s">
        <v>302</v>
      </c>
      <c r="C407" s="223" t="s">
        <v>903</v>
      </c>
      <c r="D407" s="224">
        <v>1800</v>
      </c>
      <c r="E407" s="225"/>
      <c r="F407" s="226"/>
      <c r="G407" s="227">
        <v>0</v>
      </c>
      <c r="H407" s="226">
        <v>0</v>
      </c>
      <c r="I407" s="228"/>
      <c r="J407" s="229"/>
    </row>
    <row r="408" spans="1:10" s="231" customFormat="1" ht="33">
      <c r="A408" s="261">
        <v>397</v>
      </c>
      <c r="B408" s="222" t="s">
        <v>867</v>
      </c>
      <c r="C408" s="223" t="s">
        <v>904</v>
      </c>
      <c r="D408" s="224">
        <v>40</v>
      </c>
      <c r="E408" s="225"/>
      <c r="F408" s="232"/>
      <c r="G408" s="262">
        <v>0</v>
      </c>
      <c r="H408" s="232">
        <v>0</v>
      </c>
      <c r="I408" s="223"/>
      <c r="J408" s="230"/>
    </row>
    <row r="409" spans="1:10" s="231" customFormat="1" ht="33">
      <c r="A409" s="261">
        <v>398</v>
      </c>
      <c r="B409" s="222" t="s">
        <v>868</v>
      </c>
      <c r="C409" s="223" t="s">
        <v>305</v>
      </c>
      <c r="D409" s="224">
        <v>40</v>
      </c>
      <c r="E409" s="225"/>
      <c r="F409" s="232"/>
      <c r="G409" s="262">
        <v>0</v>
      </c>
      <c r="H409" s="232">
        <v>0</v>
      </c>
      <c r="I409" s="223"/>
      <c r="J409" s="230"/>
    </row>
    <row r="410" spans="1:10" s="231" customFormat="1" ht="33">
      <c r="A410" s="261">
        <v>399</v>
      </c>
      <c r="B410" s="222" t="s">
        <v>869</v>
      </c>
      <c r="C410" s="223" t="s">
        <v>305</v>
      </c>
      <c r="D410" s="224">
        <v>40</v>
      </c>
      <c r="E410" s="225"/>
      <c r="F410" s="232"/>
      <c r="G410" s="262">
        <v>0</v>
      </c>
      <c r="H410" s="232">
        <v>0</v>
      </c>
      <c r="I410" s="223"/>
      <c r="J410" s="230"/>
    </row>
    <row r="411" spans="1:10" s="231" customFormat="1" ht="33">
      <c r="A411" s="261">
        <v>400</v>
      </c>
      <c r="B411" s="222" t="s">
        <v>870</v>
      </c>
      <c r="C411" s="223" t="s">
        <v>305</v>
      </c>
      <c r="D411" s="224">
        <v>40</v>
      </c>
      <c r="E411" s="225"/>
      <c r="F411" s="232"/>
      <c r="G411" s="262">
        <v>0</v>
      </c>
      <c r="H411" s="232">
        <v>0</v>
      </c>
      <c r="I411" s="223"/>
      <c r="J411" s="230"/>
    </row>
    <row r="412" spans="1:10" s="231" customFormat="1" ht="33">
      <c r="A412" s="261">
        <v>401</v>
      </c>
      <c r="B412" s="222" t="s">
        <v>871</v>
      </c>
      <c r="C412" s="223" t="s">
        <v>305</v>
      </c>
      <c r="D412" s="224">
        <v>40</v>
      </c>
      <c r="E412" s="225"/>
      <c r="F412" s="232"/>
      <c r="G412" s="262">
        <v>0</v>
      </c>
      <c r="H412" s="232">
        <v>0</v>
      </c>
      <c r="I412" s="223"/>
      <c r="J412" s="230"/>
    </row>
    <row r="413" spans="1:10" s="231" customFormat="1" ht="33">
      <c r="A413" s="261">
        <v>402</v>
      </c>
      <c r="B413" s="222" t="s">
        <v>872</v>
      </c>
      <c r="C413" s="223" t="s">
        <v>305</v>
      </c>
      <c r="D413" s="224">
        <v>24</v>
      </c>
      <c r="E413" s="225"/>
      <c r="F413" s="232"/>
      <c r="G413" s="262">
        <v>0</v>
      </c>
      <c r="H413" s="232">
        <v>0</v>
      </c>
      <c r="I413" s="223"/>
      <c r="J413" s="230"/>
    </row>
    <row r="414" spans="1:10" s="231" customFormat="1" ht="33">
      <c r="A414" s="261">
        <v>403</v>
      </c>
      <c r="B414" s="222" t="s">
        <v>873</v>
      </c>
      <c r="C414" s="223" t="s">
        <v>305</v>
      </c>
      <c r="D414" s="224">
        <v>40</v>
      </c>
      <c r="E414" s="225"/>
      <c r="F414" s="232"/>
      <c r="G414" s="262">
        <v>0</v>
      </c>
      <c r="H414" s="232">
        <v>0</v>
      </c>
      <c r="I414" s="223"/>
      <c r="J414" s="230"/>
    </row>
    <row r="415" spans="1:10" s="231" customFormat="1" ht="16.5">
      <c r="A415" s="261">
        <v>404</v>
      </c>
      <c r="B415" s="222" t="s">
        <v>874</v>
      </c>
      <c r="C415" s="223" t="s">
        <v>305</v>
      </c>
      <c r="D415" s="224">
        <v>40</v>
      </c>
      <c r="E415" s="225"/>
      <c r="F415" s="232"/>
      <c r="G415" s="262">
        <v>0</v>
      </c>
      <c r="H415" s="232">
        <v>0</v>
      </c>
      <c r="I415" s="223"/>
      <c r="J415" s="230"/>
    </row>
    <row r="416" spans="1:10" s="231" customFormat="1" ht="33">
      <c r="A416" s="261">
        <v>405</v>
      </c>
      <c r="B416" s="222" t="s">
        <v>875</v>
      </c>
      <c r="C416" s="223" t="s">
        <v>305</v>
      </c>
      <c r="D416" s="224">
        <v>40</v>
      </c>
      <c r="E416" s="225"/>
      <c r="F416" s="232"/>
      <c r="G416" s="262">
        <v>0</v>
      </c>
      <c r="H416" s="232">
        <v>0</v>
      </c>
      <c r="I416" s="223"/>
      <c r="J416" s="230"/>
    </row>
    <row r="417" spans="1:10" s="231" customFormat="1" ht="16.5">
      <c r="A417" s="261">
        <v>406</v>
      </c>
      <c r="B417" s="222" t="s">
        <v>876</v>
      </c>
      <c r="C417" s="223" t="s">
        <v>305</v>
      </c>
      <c r="D417" s="224">
        <v>20</v>
      </c>
      <c r="E417" s="225"/>
      <c r="F417" s="232"/>
      <c r="G417" s="262">
        <v>0</v>
      </c>
      <c r="H417" s="232">
        <v>0</v>
      </c>
      <c r="I417" s="223"/>
      <c r="J417" s="230"/>
    </row>
    <row r="418" spans="1:10" s="231" customFormat="1" ht="16.5">
      <c r="A418" s="261">
        <v>407</v>
      </c>
      <c r="B418" s="222" t="s">
        <v>877</v>
      </c>
      <c r="C418" s="223" t="s">
        <v>305</v>
      </c>
      <c r="D418" s="224">
        <v>40</v>
      </c>
      <c r="E418" s="225"/>
      <c r="F418" s="232"/>
      <c r="G418" s="262">
        <v>0</v>
      </c>
      <c r="H418" s="232">
        <v>0</v>
      </c>
      <c r="I418" s="223"/>
      <c r="J418" s="230"/>
    </row>
    <row r="419" spans="1:10" s="231" customFormat="1" ht="16.5">
      <c r="A419" s="261">
        <v>408</v>
      </c>
      <c r="B419" s="263" t="s">
        <v>878</v>
      </c>
      <c r="C419" s="258" t="s">
        <v>305</v>
      </c>
      <c r="D419" s="224">
        <v>8</v>
      </c>
      <c r="E419" s="225"/>
      <c r="F419" s="232"/>
      <c r="G419" s="262">
        <v>0</v>
      </c>
      <c r="H419" s="232">
        <v>0</v>
      </c>
      <c r="I419" s="223"/>
      <c r="J419" s="230"/>
    </row>
    <row r="420" spans="1:10" s="231" customFormat="1" ht="33">
      <c r="A420" s="261">
        <v>409</v>
      </c>
      <c r="B420" s="222" t="s">
        <v>879</v>
      </c>
      <c r="C420" s="223" t="s">
        <v>305</v>
      </c>
      <c r="D420" s="224">
        <v>40</v>
      </c>
      <c r="E420" s="225"/>
      <c r="F420" s="232"/>
      <c r="G420" s="262">
        <v>0</v>
      </c>
      <c r="H420" s="232">
        <v>0</v>
      </c>
      <c r="I420" s="223"/>
      <c r="J420" s="230"/>
    </row>
    <row r="421" spans="1:10" s="231" customFormat="1" ht="33">
      <c r="A421" s="261">
        <v>410</v>
      </c>
      <c r="B421" s="222" t="s">
        <v>880</v>
      </c>
      <c r="C421" s="223" t="s">
        <v>905</v>
      </c>
      <c r="D421" s="224">
        <v>16</v>
      </c>
      <c r="E421" s="225"/>
      <c r="F421" s="232"/>
      <c r="G421" s="262">
        <v>0</v>
      </c>
      <c r="H421" s="232">
        <v>0</v>
      </c>
      <c r="I421" s="223"/>
      <c r="J421" s="230"/>
    </row>
    <row r="422" spans="1:10" s="231" customFormat="1" ht="16.5">
      <c r="A422" s="261">
        <v>411</v>
      </c>
      <c r="B422" s="222" t="s">
        <v>881</v>
      </c>
      <c r="C422" s="223" t="s">
        <v>305</v>
      </c>
      <c r="D422" s="224">
        <v>2</v>
      </c>
      <c r="E422" s="225"/>
      <c r="F422" s="232"/>
      <c r="G422" s="262">
        <v>0</v>
      </c>
      <c r="H422" s="232">
        <v>0</v>
      </c>
      <c r="I422" s="223"/>
      <c r="J422" s="230"/>
    </row>
    <row r="423" spans="1:10" s="231" customFormat="1" ht="16.5">
      <c r="A423" s="261">
        <v>412</v>
      </c>
      <c r="B423" s="222" t="s">
        <v>882</v>
      </c>
      <c r="C423" s="258" t="s">
        <v>305</v>
      </c>
      <c r="D423" s="224">
        <v>2</v>
      </c>
      <c r="E423" s="225"/>
      <c r="F423" s="232"/>
      <c r="G423" s="262">
        <v>0</v>
      </c>
      <c r="H423" s="232">
        <v>0</v>
      </c>
      <c r="I423" s="223"/>
      <c r="J423" s="230"/>
    </row>
    <row r="424" spans="1:10" s="231" customFormat="1" ht="16.5">
      <c r="A424" s="261">
        <v>413</v>
      </c>
      <c r="B424" s="222" t="s">
        <v>883</v>
      </c>
      <c r="C424" s="223" t="s">
        <v>305</v>
      </c>
      <c r="D424" s="224">
        <v>40</v>
      </c>
      <c r="E424" s="225"/>
      <c r="F424" s="232"/>
      <c r="G424" s="262">
        <v>0</v>
      </c>
      <c r="H424" s="232">
        <v>0</v>
      </c>
      <c r="I424" s="223"/>
      <c r="J424" s="230"/>
    </row>
    <row r="425" spans="1:10" s="231" customFormat="1" ht="16.5">
      <c r="A425" s="261">
        <v>414</v>
      </c>
      <c r="B425" s="222" t="s">
        <v>884</v>
      </c>
      <c r="C425" s="223" t="s">
        <v>305</v>
      </c>
      <c r="D425" s="224">
        <v>12</v>
      </c>
      <c r="E425" s="225"/>
      <c r="F425" s="232"/>
      <c r="G425" s="262">
        <v>0</v>
      </c>
      <c r="H425" s="232">
        <v>0</v>
      </c>
      <c r="I425" s="223"/>
      <c r="J425" s="230"/>
    </row>
    <row r="426" spans="1:10" s="231" customFormat="1" ht="16.5">
      <c r="A426" s="261">
        <v>415</v>
      </c>
      <c r="B426" s="222" t="s">
        <v>885</v>
      </c>
      <c r="C426" s="223" t="s">
        <v>305</v>
      </c>
      <c r="D426" s="224">
        <v>32</v>
      </c>
      <c r="E426" s="225"/>
      <c r="F426" s="232"/>
      <c r="G426" s="262">
        <v>0</v>
      </c>
      <c r="H426" s="232">
        <v>0</v>
      </c>
      <c r="I426" s="223"/>
      <c r="J426" s="230"/>
    </row>
    <row r="427" spans="1:10" s="231" customFormat="1" ht="33">
      <c r="A427" s="261">
        <v>416</v>
      </c>
      <c r="B427" s="222" t="s">
        <v>886</v>
      </c>
      <c r="C427" s="223" t="s">
        <v>906</v>
      </c>
      <c r="D427" s="224">
        <v>16</v>
      </c>
      <c r="E427" s="225"/>
      <c r="F427" s="232"/>
      <c r="G427" s="262">
        <v>0</v>
      </c>
      <c r="H427" s="232">
        <v>0</v>
      </c>
      <c r="I427" s="223"/>
      <c r="J427" s="230"/>
    </row>
    <row r="428" spans="1:10" s="231" customFormat="1" ht="33">
      <c r="A428" s="261">
        <v>417</v>
      </c>
      <c r="B428" s="222" t="s">
        <v>887</v>
      </c>
      <c r="C428" s="223" t="s">
        <v>907</v>
      </c>
      <c r="D428" s="224">
        <v>60</v>
      </c>
      <c r="E428" s="225"/>
      <c r="F428" s="232"/>
      <c r="G428" s="262">
        <v>0</v>
      </c>
      <c r="H428" s="232">
        <v>0</v>
      </c>
      <c r="I428" s="223"/>
      <c r="J428" s="230"/>
    </row>
    <row r="429" spans="1:10" s="231" customFormat="1" ht="33">
      <c r="A429" s="261">
        <v>418</v>
      </c>
      <c r="B429" s="222" t="s">
        <v>888</v>
      </c>
      <c r="C429" s="223" t="s">
        <v>907</v>
      </c>
      <c r="D429" s="224">
        <v>400</v>
      </c>
      <c r="E429" s="225"/>
      <c r="F429" s="232"/>
      <c r="G429" s="262">
        <v>0</v>
      </c>
      <c r="H429" s="232">
        <v>0</v>
      </c>
      <c r="I429" s="223"/>
      <c r="J429" s="230"/>
    </row>
    <row r="430" spans="1:10" ht="33">
      <c r="A430" s="221">
        <v>419</v>
      </c>
      <c r="B430" s="264" t="s">
        <v>889</v>
      </c>
      <c r="C430" s="228" t="s">
        <v>908</v>
      </c>
      <c r="D430" s="265">
        <v>10</v>
      </c>
      <c r="E430" s="266"/>
      <c r="F430" s="226"/>
      <c r="G430" s="227">
        <v>0</v>
      </c>
      <c r="H430" s="226">
        <v>0</v>
      </c>
      <c r="I430" s="228"/>
      <c r="J430" s="229"/>
    </row>
    <row r="431" spans="1:10" ht="33">
      <c r="A431" s="221">
        <v>420</v>
      </c>
      <c r="B431" s="264" t="s">
        <v>890</v>
      </c>
      <c r="C431" s="228" t="s">
        <v>908</v>
      </c>
      <c r="D431" s="265">
        <v>10</v>
      </c>
      <c r="E431" s="266"/>
      <c r="F431" s="226"/>
      <c r="G431" s="227">
        <v>0</v>
      </c>
      <c r="H431" s="226">
        <v>0</v>
      </c>
      <c r="I431" s="228"/>
      <c r="J431" s="229"/>
    </row>
    <row r="432" spans="1:10" ht="33">
      <c r="A432" s="221">
        <v>421</v>
      </c>
      <c r="B432" s="264" t="s">
        <v>891</v>
      </c>
      <c r="C432" s="228" t="s">
        <v>908</v>
      </c>
      <c r="D432" s="265">
        <v>10</v>
      </c>
      <c r="E432" s="266"/>
      <c r="F432" s="226"/>
      <c r="G432" s="227">
        <v>0</v>
      </c>
      <c r="H432" s="226">
        <v>0</v>
      </c>
      <c r="I432" s="228"/>
      <c r="J432" s="229"/>
    </row>
    <row r="433" spans="1:10" ht="16.5">
      <c r="A433" s="221">
        <v>422</v>
      </c>
      <c r="B433" s="264" t="s">
        <v>892</v>
      </c>
      <c r="C433" s="228" t="s">
        <v>909</v>
      </c>
      <c r="D433" s="265">
        <v>3</v>
      </c>
      <c r="E433" s="266"/>
      <c r="F433" s="226"/>
      <c r="G433" s="227">
        <v>0</v>
      </c>
      <c r="H433" s="226">
        <v>0</v>
      </c>
      <c r="I433" s="228"/>
      <c r="J433" s="229"/>
    </row>
    <row r="434" spans="1:10" ht="16.5">
      <c r="A434" s="221">
        <v>423</v>
      </c>
      <c r="B434" s="264" t="s">
        <v>893</v>
      </c>
      <c r="C434" s="228" t="s">
        <v>909</v>
      </c>
      <c r="D434" s="265">
        <v>8</v>
      </c>
      <c r="E434" s="266"/>
      <c r="F434" s="226"/>
      <c r="G434" s="227">
        <v>0</v>
      </c>
      <c r="H434" s="226">
        <v>0</v>
      </c>
      <c r="I434" s="228"/>
      <c r="J434" s="229"/>
    </row>
    <row r="435" spans="1:10" ht="16.5">
      <c r="A435" s="221">
        <v>424</v>
      </c>
      <c r="B435" s="264" t="s">
        <v>894</v>
      </c>
      <c r="C435" s="228" t="s">
        <v>909</v>
      </c>
      <c r="D435" s="265">
        <v>3</v>
      </c>
      <c r="E435" s="266"/>
      <c r="F435" s="226"/>
      <c r="G435" s="227">
        <v>0</v>
      </c>
      <c r="H435" s="226">
        <v>0</v>
      </c>
      <c r="I435" s="228"/>
      <c r="J435" s="229"/>
    </row>
    <row r="436" spans="1:10" ht="16.5">
      <c r="A436" s="221">
        <v>425</v>
      </c>
      <c r="B436" s="264" t="s">
        <v>895</v>
      </c>
      <c r="C436" s="228" t="s">
        <v>910</v>
      </c>
      <c r="D436" s="265">
        <v>2</v>
      </c>
      <c r="E436" s="266"/>
      <c r="F436" s="226"/>
      <c r="G436" s="227">
        <v>0</v>
      </c>
      <c r="H436" s="226">
        <v>0</v>
      </c>
      <c r="I436" s="228"/>
      <c r="J436" s="229"/>
    </row>
    <row r="437" spans="1:10" ht="16.5">
      <c r="A437" s="221">
        <v>426</v>
      </c>
      <c r="B437" s="264" t="s">
        <v>896</v>
      </c>
      <c r="C437" s="228" t="s">
        <v>910</v>
      </c>
      <c r="D437" s="265">
        <v>2</v>
      </c>
      <c r="E437" s="266"/>
      <c r="F437" s="226"/>
      <c r="G437" s="227">
        <v>0</v>
      </c>
      <c r="H437" s="226">
        <v>0</v>
      </c>
      <c r="I437" s="228"/>
      <c r="J437" s="229"/>
    </row>
    <row r="438" spans="1:10" s="239" customFormat="1" ht="42" customHeight="1">
      <c r="A438" s="1025" t="s">
        <v>1068</v>
      </c>
      <c r="B438" s="1026"/>
      <c r="C438" s="1026"/>
      <c r="D438" s="1026"/>
      <c r="E438" s="1026"/>
      <c r="F438" s="1026"/>
      <c r="G438" s="1027"/>
      <c r="H438" s="267">
        <v>149455961.60000002</v>
      </c>
      <c r="I438" s="228"/>
      <c r="J438" s="229"/>
    </row>
    <row r="439" spans="1:10">
      <c r="A439" s="204"/>
      <c r="B439" s="205"/>
      <c r="C439" s="206"/>
      <c r="D439" s="207"/>
      <c r="E439" s="208"/>
      <c r="F439" s="208"/>
      <c r="G439" s="742">
        <f>+SUM(G12:G437)</f>
        <v>4226154.1800000006</v>
      </c>
      <c r="H439" s="210"/>
      <c r="I439" s="206"/>
      <c r="J439" s="211"/>
    </row>
    <row r="440" spans="1:10">
      <c r="A440" s="204"/>
      <c r="B440" s="205"/>
      <c r="C440" s="206"/>
      <c r="D440" s="207"/>
      <c r="E440" s="208"/>
      <c r="F440" s="208"/>
      <c r="G440" s="209"/>
      <c r="H440" s="210"/>
      <c r="I440" s="206"/>
      <c r="J440" s="211"/>
    </row>
    <row r="441" spans="1:10" ht="35.25">
      <c r="A441" s="1007" t="s">
        <v>1069</v>
      </c>
      <c r="B441" s="1008"/>
      <c r="C441" s="1008"/>
      <c r="D441" s="1008"/>
      <c r="E441" s="1008"/>
      <c r="F441" s="1008"/>
      <c r="G441" s="1008"/>
      <c r="H441" s="1008"/>
      <c r="I441" s="1008"/>
      <c r="J441" s="1009"/>
    </row>
    <row r="442" spans="1:10">
      <c r="A442" s="204"/>
      <c r="B442" s="205"/>
      <c r="C442" s="206"/>
      <c r="D442" s="207"/>
      <c r="E442" s="208"/>
      <c r="F442" s="208"/>
      <c r="G442" s="209"/>
      <c r="H442" s="210"/>
      <c r="I442" s="206"/>
      <c r="J442" s="211"/>
    </row>
    <row r="443" spans="1:10">
      <c r="A443" s="204"/>
      <c r="B443" s="205"/>
      <c r="C443" s="206"/>
      <c r="D443" s="207"/>
      <c r="E443" s="208"/>
      <c r="F443" s="208"/>
      <c r="G443" s="209"/>
      <c r="H443" s="210"/>
      <c r="I443" s="206"/>
      <c r="J443" s="211"/>
    </row>
    <row r="444" spans="1:10">
      <c r="A444" s="204"/>
      <c r="B444" s="205"/>
      <c r="C444" s="206"/>
      <c r="D444" s="207"/>
      <c r="E444" s="208"/>
      <c r="F444" s="208"/>
      <c r="G444" s="209"/>
      <c r="H444" s="210"/>
      <c r="I444" s="206"/>
      <c r="J444" s="211"/>
    </row>
    <row r="445" spans="1:10">
      <c r="A445" s="204"/>
      <c r="B445" s="205"/>
      <c r="C445" s="206"/>
      <c r="D445" s="207"/>
      <c r="E445" s="208"/>
      <c r="F445" s="208"/>
      <c r="G445" s="209"/>
      <c r="H445" s="210"/>
      <c r="I445" s="206"/>
      <c r="J445" s="211"/>
    </row>
    <row r="446" spans="1:10" ht="33.75">
      <c r="A446" s="268" t="s">
        <v>1070</v>
      </c>
      <c r="B446" s="205"/>
      <c r="C446" s="206"/>
      <c r="D446" s="207"/>
      <c r="E446" s="208"/>
      <c r="F446" s="208"/>
      <c r="G446" s="209"/>
      <c r="H446" s="210"/>
      <c r="I446" s="206"/>
      <c r="J446" s="211"/>
    </row>
    <row r="447" spans="1:10">
      <c r="A447" s="204"/>
      <c r="B447" s="205"/>
      <c r="C447" s="206"/>
      <c r="D447" s="207"/>
      <c r="E447" s="208"/>
      <c r="F447" s="208"/>
      <c r="G447" s="209"/>
      <c r="H447" s="210"/>
      <c r="I447" s="206"/>
      <c r="J447" s="211"/>
    </row>
    <row r="448" spans="1:10">
      <c r="A448" s="204"/>
      <c r="B448" s="205"/>
      <c r="C448" s="206"/>
      <c r="D448" s="207"/>
      <c r="E448" s="208"/>
      <c r="F448" s="208"/>
      <c r="G448" s="209"/>
      <c r="H448" s="210"/>
      <c r="I448" s="206"/>
      <c r="J448" s="211"/>
    </row>
    <row r="449" spans="1:10">
      <c r="A449" s="204"/>
      <c r="B449" s="205"/>
      <c r="C449" s="206"/>
      <c r="D449" s="207"/>
      <c r="E449" s="208"/>
      <c r="F449" s="208"/>
      <c r="G449" s="209"/>
      <c r="H449" s="210"/>
      <c r="I449" s="206"/>
      <c r="J449" s="211"/>
    </row>
    <row r="450" spans="1:10">
      <c r="A450" s="204"/>
      <c r="B450" s="205"/>
      <c r="C450" s="206"/>
      <c r="D450" s="207"/>
      <c r="E450" s="208"/>
      <c r="F450" s="208"/>
      <c r="G450" s="209"/>
      <c r="H450" s="210"/>
      <c r="I450" s="206"/>
      <c r="J450" s="211"/>
    </row>
    <row r="451" spans="1:10" ht="16.5" thickBot="1">
      <c r="A451" s="269"/>
      <c r="B451" s="270"/>
      <c r="C451" s="206"/>
      <c r="D451" s="207"/>
      <c r="E451" s="208"/>
      <c r="F451" s="208"/>
      <c r="G451" s="209"/>
      <c r="H451" s="210"/>
      <c r="I451" s="206"/>
      <c r="J451" s="211"/>
    </row>
    <row r="452" spans="1:10" ht="28.5">
      <c r="A452" s="271" t="s">
        <v>1071</v>
      </c>
      <c r="B452" s="205"/>
      <c r="C452" s="206"/>
      <c r="D452" s="207"/>
      <c r="E452" s="208"/>
      <c r="F452" s="208"/>
      <c r="G452" s="209"/>
      <c r="H452" s="210"/>
      <c r="I452" s="206"/>
      <c r="J452" s="211"/>
    </row>
    <row r="453" spans="1:10" ht="28.5">
      <c r="A453" s="271" t="s">
        <v>1072</v>
      </c>
      <c r="B453" s="205"/>
      <c r="C453" s="206"/>
      <c r="D453" s="207"/>
      <c r="E453" s="208"/>
      <c r="F453" s="208"/>
      <c r="G453" s="209"/>
      <c r="H453" s="210"/>
      <c r="I453" s="206"/>
      <c r="J453" s="211"/>
    </row>
    <row r="454" spans="1:10" ht="28.5">
      <c r="A454" s="271" t="s">
        <v>1073</v>
      </c>
      <c r="B454" s="205"/>
      <c r="C454" s="206"/>
      <c r="D454" s="207"/>
      <c r="E454" s="208"/>
      <c r="F454" s="208"/>
      <c r="G454" s="209"/>
      <c r="H454" s="210"/>
      <c r="I454" s="206"/>
      <c r="J454" s="211"/>
    </row>
    <row r="455" spans="1:10" ht="16.5" thickBot="1">
      <c r="A455" s="269"/>
      <c r="B455" s="270"/>
      <c r="C455" s="272"/>
      <c r="D455" s="273"/>
      <c r="E455" s="274"/>
      <c r="F455" s="274"/>
      <c r="G455" s="275"/>
      <c r="H455" s="276"/>
      <c r="I455" s="272"/>
      <c r="J455" s="277"/>
    </row>
    <row r="456" spans="1:10" ht="81" customHeight="1" thickBot="1">
      <c r="A456" s="1010" t="s">
        <v>1074</v>
      </c>
      <c r="B456" s="1011"/>
      <c r="C456" s="1011"/>
      <c r="D456" s="1011"/>
      <c r="E456" s="1011"/>
      <c r="F456" s="1011"/>
      <c r="G456" s="1011"/>
      <c r="H456" s="1011"/>
      <c r="I456" s="1011"/>
      <c r="J456" s="1012"/>
    </row>
  </sheetData>
  <autoFilter ref="A11:J439"/>
  <mergeCells count="8">
    <mergeCell ref="A441:J441"/>
    <mergeCell ref="A456:J456"/>
    <mergeCell ref="A1:J1"/>
    <mergeCell ref="A7:J7"/>
    <mergeCell ref="A8:J8"/>
    <mergeCell ref="A9:J9"/>
    <mergeCell ref="A10:J10"/>
    <mergeCell ref="A438:G438"/>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dimension ref="A1:S431"/>
  <sheetViews>
    <sheetView zoomScale="85" zoomScaleNormal="85" zoomScalePageLayoutView="85" workbookViewId="0">
      <selection activeCell="A6" sqref="A6"/>
    </sheetView>
  </sheetViews>
  <sheetFormatPr baseColWidth="10" defaultColWidth="10.85546875" defaultRowHeight="15"/>
  <cols>
    <col min="1" max="1" width="11.42578125" customWidth="1"/>
    <col min="2" max="2" width="69" style="25" customWidth="1"/>
    <col min="3" max="3" width="10.85546875" style="22"/>
    <col min="4" max="4" width="14.42578125" style="22" bestFit="1" customWidth="1"/>
    <col min="5" max="5" width="15.42578125" style="22" bestFit="1" customWidth="1"/>
    <col min="6" max="6" width="15" style="22" customWidth="1"/>
    <col min="7" max="7" width="13.28515625" style="22" customWidth="1"/>
    <col min="8" max="8" width="16.28515625" style="22" customWidth="1"/>
    <col min="9" max="9" width="10.140625" style="22" bestFit="1" customWidth="1"/>
    <col min="10" max="10" width="10.85546875" style="22"/>
    <col min="11" max="11" width="15.85546875" style="22" customWidth="1"/>
    <col min="12" max="13" width="10.85546875" style="22"/>
    <col min="14" max="14" width="16.85546875" style="22" customWidth="1"/>
    <col min="15" max="15" width="18.7109375" style="22" customWidth="1"/>
    <col min="16" max="18" width="16.85546875" style="22" customWidth="1"/>
    <col min="19" max="19" width="22.140625" style="24" bestFit="1" customWidth="1"/>
    <col min="20" max="16384" width="10.85546875" style="22"/>
  </cols>
  <sheetData>
    <row r="1" spans="1:19" s="1" customFormat="1">
      <c r="B1" s="20">
        <f>+'DATOS GENERALES'!B1</f>
        <v>0</v>
      </c>
      <c r="S1" s="5"/>
    </row>
    <row r="2" spans="1:19" s="1" customFormat="1">
      <c r="B2" s="20">
        <f>+'DATOS GENERALES'!B2</f>
        <v>0</v>
      </c>
      <c r="S2" s="5"/>
    </row>
    <row r="3" spans="1:19" s="1" customFormat="1">
      <c r="B3" s="20">
        <f>+'DATOS GENERALES'!B3</f>
        <v>0</v>
      </c>
      <c r="S3" s="5"/>
    </row>
    <row r="4" spans="1:19" s="1" customFormat="1">
      <c r="A4"/>
      <c r="B4" s="20"/>
      <c r="S4" s="5"/>
    </row>
    <row r="5" spans="1:19" s="2" customFormat="1" ht="45">
      <c r="A5" s="9" t="s">
        <v>3</v>
      </c>
      <c r="B5" s="4" t="s">
        <v>4</v>
      </c>
      <c r="C5" s="4" t="s">
        <v>5</v>
      </c>
      <c r="D5" s="4" t="s">
        <v>6</v>
      </c>
      <c r="E5" s="4" t="str">
        <f>+'DATOS GENERALES'!E5</f>
        <v>PHARMAEUROPEA</v>
      </c>
      <c r="F5" s="4" t="str">
        <f>+'DATOS GENERALES'!F5</f>
        <v>LABORATORIOS LTDA</v>
      </c>
      <c r="G5" s="4" t="str">
        <f>+'DATOS GENERALES'!G5</f>
        <v>HOSPIMEDICS SA</v>
      </c>
      <c r="H5" s="4" t="str">
        <f>+'DATOS GENERALES'!H5</f>
        <v>OC LA ECONOMIA</v>
      </c>
      <c r="I5" s="4" t="str">
        <f>+'DATOS GENERALES'!I5</f>
        <v>COBO Y ASOCIADOS SAS</v>
      </c>
      <c r="J5" s="4" t="str">
        <f>+'DATOS GENERALES'!J5</f>
        <v>COOSBOY</v>
      </c>
      <c r="K5" s="4" t="str">
        <f>+'DATOS GENERALES'!K5</f>
        <v>PRODUSER LTDA</v>
      </c>
      <c r="L5" s="4" t="str">
        <f>+'DATOS GENERALES'!L5</f>
        <v>ALFA TRADING SAS</v>
      </c>
      <c r="M5" s="4" t="str">
        <f>+'DATOS GENERALES'!M5</f>
        <v>ALLERS GROUP</v>
      </c>
      <c r="N5" s="4" t="str">
        <f>+'DATOS GENERALES'!N5</f>
        <v>PRO-H SA</v>
      </c>
      <c r="O5" s="4" t="str">
        <f>+'DATOS GENERALES'!O5</f>
        <v>S Y D COLOMBIA</v>
      </c>
      <c r="P5" s="4" t="str">
        <f>+'DATOS GENERALES'!P5</f>
        <v>REM EQUIPOS</v>
      </c>
      <c r="Q5" s="4" t="str">
        <f>+'DATOS GENERALES'!Q5</f>
        <v>COMERCIAL MEDICA CI LTDA</v>
      </c>
      <c r="R5" s="4" t="str">
        <f>+'DATOS GENERALES'!R5</f>
        <v>ASEPSIS PRODUCTS LTDA</v>
      </c>
      <c r="S5" s="4" t="str">
        <f>+'DATOS GENERALES'!S5</f>
        <v>DEPOSFARMA SAS</v>
      </c>
    </row>
    <row r="6" spans="1:19">
      <c r="A6" s="13">
        <f>+'DATOS GENERALES'!A6</f>
        <v>1</v>
      </c>
      <c r="B6" s="65" t="str">
        <f>+'DATOS GENERALES'!B6</f>
        <v>ACEITE MINERAL CRISTAL</v>
      </c>
      <c r="C6" s="21" t="str">
        <f>+'DATOS GENERALES'!C6</f>
        <v xml:space="preserve">GLN </v>
      </c>
      <c r="D6" s="21">
        <f>+'DATOS GENERALES'!D6</f>
        <v>4</v>
      </c>
      <c r="E6" s="3">
        <f>+IF('DATOS GENERALES'!E6='DATOS GENERALES'!T6,100,IF('DATOS GENERALES'!E6=0,0,(('DATOS GENERALES'!T6*100)/'DATOS GENERALES'!E6)))</f>
        <v>80.77093395345139</v>
      </c>
      <c r="F6" s="3">
        <f>+IF('DATOS GENERALES'!F6='DATOS GENERALES'!T6,100,IF('DATOS GENERALES'!F6=0,0,(('DATOS GENERALES'!T6*100)/'DATOS GENERALES'!F6)))</f>
        <v>0</v>
      </c>
      <c r="G6" s="3">
        <f>+IF('DATOS GENERALES'!G6='DATOS GENERALES'!T6,100,IF('DATOS GENERALES'!G6=0,0,(('DATOS GENERALES'!T6*100)/'DATOS GENERALES'!G6)))</f>
        <v>0</v>
      </c>
      <c r="H6" s="3">
        <f>+IF('DATOS GENERALES'!H6='DATOS GENERALES'!T6,100,IF('DATOS GENERALES'!H6=0,0,(('DATOS GENERALES'!T6*100)/'DATOS GENERALES'!H6)))</f>
        <v>76.505666629014641</v>
      </c>
      <c r="I6" s="3">
        <f>+IF('DATOS GENERALES'!I6='DATOS GENERALES'!T6,100,IF('DATOS GENERALES'!I6=0,0,(('DATOS GENERALES'!T6*100)/'DATOS GENERALES'!I6)))</f>
        <v>0</v>
      </c>
      <c r="J6" s="3">
        <f>+IF('DATOS GENERALES'!J6='DATOS GENERALES'!T6,100,IF('DATOS GENERALES'!J6=0,0,(('DATOS GENERALES'!T6*100)/'DATOS GENERALES'!J6)))</f>
        <v>94.468803425717695</v>
      </c>
      <c r="K6" s="3">
        <f>+IF('DATOS GENERALES'!K6='DATOS GENERALES'!T6,100,IF('DATOS GENERALES'!K6=0,0,(('DATOS GENERALES'!T6*100)/'DATOS GENERALES'!K6)))</f>
        <v>0</v>
      </c>
      <c r="L6" s="3">
        <f>+IF('DATOS GENERALES'!L6='DATOS GENERALES'!T6,100,IF('DATOS GENERALES'!L6=0,0,(('DATOS GENERALES'!T6*100)/'DATOS GENERALES'!L6)))</f>
        <v>0</v>
      </c>
      <c r="M6" s="3">
        <f>+IF('DATOS GENERALES'!M6='DATOS GENERALES'!T6,100,IF('DATOS GENERALES'!M6=0,0,(('DATOS GENERALES'!T6*100)/'DATOS GENERALES'!M6)))</f>
        <v>0</v>
      </c>
      <c r="N6" s="3">
        <f>+IF('DATOS GENERALES'!N6='DATOS GENERALES'!T6,100,IF('DATOS GENERALES'!N6=0,0,(('DATOS GENERALES'!T6*100)/'DATOS GENERALES'!N6)))</f>
        <v>100</v>
      </c>
      <c r="O6" s="3">
        <f>+IF('DATOS GENERALES'!O6='DATOS GENERALES'!T6,100,IF('DATOS GENERALES'!O6=0,0,(('DATOS GENERALES'!T6*100)/'DATOS GENERALES'!O6)))</f>
        <v>0</v>
      </c>
      <c r="P6" s="3">
        <f>+IF('DATOS GENERALES'!P6='DATOS GENERALES'!T6,100,IF('DATOS GENERALES'!P6=0,0,(('DATOS GENERALES'!T6*100)/'DATOS GENERALES'!P6)))</f>
        <v>79.081264108352144</v>
      </c>
      <c r="Q6" s="3">
        <f>+IF('DATOS GENERALES'!Q6='DATOS GENERALES'!T6,100,IF('DATOS GENERALES'!Q6=0,0,(('DATOS GENERALES'!T6*100)/'DATOS GENERALES'!Q6)))</f>
        <v>73.63741460851287</v>
      </c>
      <c r="R6" s="3">
        <f>+IF('DATOS GENERALES'!R6='DATOS GENERALES'!$T$6,100,IF('DATOS GENERALES'!R6=0,0,(('DATOS GENERALES'!$T$6*100)/'DATOS GENERALES'!R6)))</f>
        <v>0</v>
      </c>
      <c r="S6" s="3">
        <f>+IF('DATOS GENERALES'!S6='DATOS GENERALES'!T6,100,IF('DATOS GENERALES'!S6=0,0,(('DATOS GENERALES'!$T$6*100)/'DATOS GENERALES'!S6)))</f>
        <v>89.828205128205127</v>
      </c>
    </row>
    <row r="7" spans="1:19">
      <c r="A7" s="13">
        <f>+'DATOS GENERALES'!A7</f>
        <v>2</v>
      </c>
      <c r="B7" s="65" t="str">
        <f>+'DATOS GENERALES'!B7</f>
        <v>AGUJA DESECHABLE No. 18 X 1</v>
      </c>
      <c r="C7" s="21" t="str">
        <f>+'DATOS GENERALES'!C7</f>
        <v>CJA X 100 UNIDADES</v>
      </c>
      <c r="D7" s="21">
        <f>+'DATOS GENERALES'!D7</f>
        <v>40</v>
      </c>
      <c r="E7" s="3">
        <f>+IF('DATOS GENERALES'!E7='DATOS GENERALES'!T7,100,IF('DATOS GENERALES'!E7=0,0,(('DATOS GENERALES'!T7*100)/'DATOS GENERALES'!E7)))</f>
        <v>68.333333333333329</v>
      </c>
      <c r="F7" s="3">
        <f>+IF('DATOS GENERALES'!F7='DATOS GENERALES'!T7,100,IF('DATOS GENERALES'!F7=0,0,(('DATOS GENERALES'!T7*100)/'DATOS GENERALES'!F7)))</f>
        <v>0</v>
      </c>
      <c r="G7" s="3">
        <f>+IF('DATOS GENERALES'!G7='DATOS GENERALES'!T7,100,IF('DATOS GENERALES'!G7=0,0,(('DATOS GENERALES'!T7*100)/'DATOS GENERALES'!G7)))</f>
        <v>0</v>
      </c>
      <c r="H7" s="3">
        <f>+IF('DATOS GENERALES'!H7='DATOS GENERALES'!T7,100,IF('DATOS GENERALES'!H7=0,0,(('DATOS GENERALES'!T7*100)/'DATOS GENERALES'!H7)))</f>
        <v>83.673469387755105</v>
      </c>
      <c r="I7" s="3">
        <f>+IF('DATOS GENERALES'!I7='DATOS GENERALES'!T7,100,IF('DATOS GENERALES'!I7=0,0,(('DATOS GENERALES'!T7*100)/'DATOS GENERALES'!I7)))</f>
        <v>0</v>
      </c>
      <c r="J7" s="3">
        <f>+IF('DATOS GENERALES'!J7='DATOS GENERALES'!T7,100,IF('DATOS GENERALES'!J7=0,0,(('DATOS GENERALES'!T7*100)/'DATOS GENERALES'!J7)))</f>
        <v>73.397780164697465</v>
      </c>
      <c r="K7" s="3">
        <f>+IF('DATOS GENERALES'!K7='DATOS GENERALES'!T7,100,IF('DATOS GENERALES'!K7=0,0,(('DATOS GENERALES'!T7*100)/'DATOS GENERALES'!K7)))</f>
        <v>0</v>
      </c>
      <c r="L7" s="3">
        <f>+IF('DATOS GENERALES'!L7='DATOS GENERALES'!T7,100,IF('DATOS GENERALES'!L7=0,0,(('DATOS GENERALES'!T7*100)/'DATOS GENERALES'!L7)))</f>
        <v>0</v>
      </c>
      <c r="M7" s="3">
        <f>+IF('DATOS GENERALES'!M7='DATOS GENERALES'!T7,100,IF('DATOS GENERALES'!M7=0,0,(('DATOS GENERALES'!T7*100)/'DATOS GENERALES'!M7)))</f>
        <v>66.862361382909327</v>
      </c>
      <c r="N7" s="3">
        <f>+IF('DATOS GENERALES'!N7='DATOS GENERALES'!T7,100,IF('DATOS GENERALES'!N7=0,0,(('DATOS GENERALES'!T7*100)/'DATOS GENERALES'!N7)))</f>
        <v>0</v>
      </c>
      <c r="O7" s="3">
        <f>+IF('DATOS GENERALES'!O7='DATOS GENERALES'!T7,100,IF('DATOS GENERALES'!O7=0,0,(('DATOS GENERALES'!T7*100)/'DATOS GENERALES'!O7)))</f>
        <v>89.735849056603769</v>
      </c>
      <c r="P7" s="3">
        <f>+IF('DATOS GENERALES'!P7='DATOS GENERALES'!T7,100,IF('DATOS GENERALES'!P7=0,0,(('DATOS GENERALES'!T7*100)/'DATOS GENERALES'!P7)))</f>
        <v>100</v>
      </c>
      <c r="Q7" s="3">
        <f>+IF('DATOS GENERALES'!Q7='DATOS GENERALES'!T7,100,IF('DATOS GENERALES'!Q7=0,0,(('DATOS GENERALES'!T7*100)/'DATOS GENERALES'!Q7)))</f>
        <v>89.735849056603769</v>
      </c>
      <c r="R7" s="3">
        <f>+IF('DATOS GENERALES'!R7='DATOS GENERALES'!$T$6,100,IF('DATOS GENERALES'!R7=0,0,(('DATOS GENERALES'!$T$6*100)/'DATOS GENERALES'!R7)))</f>
        <v>0</v>
      </c>
      <c r="S7" s="3">
        <f>+IF('DATOS GENERALES'!S7='DATOS GENERALES'!T7,100,IF('DATOS GENERALES'!S7=0,0,(('DATOS GENERALES'!$T$6*100)/'DATOS GENERALES'!S7)))</f>
        <v>0</v>
      </c>
    </row>
    <row r="8" spans="1:19">
      <c r="A8" s="13">
        <f>+'DATOS GENERALES'!A8</f>
        <v>3</v>
      </c>
      <c r="B8" s="65" t="str">
        <f>+'DATOS GENERALES'!B8</f>
        <v>AGUJA DESECHABLE No. 18 X 1 1/2</v>
      </c>
      <c r="C8" s="21" t="str">
        <f>+'DATOS GENERALES'!C8</f>
        <v>CJA X 100 UNIDADES</v>
      </c>
      <c r="D8" s="21">
        <f>+'DATOS GENERALES'!D8</f>
        <v>8</v>
      </c>
      <c r="E8" s="3">
        <f>+IF('DATOS GENERALES'!E8='DATOS GENERALES'!T8,100,IF('DATOS GENERALES'!E8=0,0,(('DATOS GENERALES'!T8*100)/'DATOS GENERALES'!E8)))</f>
        <v>68.333333333333329</v>
      </c>
      <c r="F8" s="3">
        <f>+IF('DATOS GENERALES'!F8='DATOS GENERALES'!T8,100,IF('DATOS GENERALES'!F8=0,0,(('DATOS GENERALES'!T8*100)/'DATOS GENERALES'!F8)))</f>
        <v>0</v>
      </c>
      <c r="G8" s="3">
        <f>+IF('DATOS GENERALES'!G8='DATOS GENERALES'!T8,100,IF('DATOS GENERALES'!G8=0,0,(('DATOS GENERALES'!T8*100)/'DATOS GENERALES'!G8)))</f>
        <v>0</v>
      </c>
      <c r="H8" s="3">
        <f>+IF('DATOS GENERALES'!H8='DATOS GENERALES'!T8,100,IF('DATOS GENERALES'!H8=0,0,(('DATOS GENERALES'!T8*100)/'DATOS GENERALES'!H8)))</f>
        <v>89.130434782608702</v>
      </c>
      <c r="I8" s="3">
        <f>+IF('DATOS GENERALES'!I8='DATOS GENERALES'!T8,100,IF('DATOS GENERALES'!I8=0,0,(('DATOS GENERALES'!T8*100)/'DATOS GENERALES'!I8)))</f>
        <v>0</v>
      </c>
      <c r="J8" s="3">
        <f>+IF('DATOS GENERALES'!J8='DATOS GENERALES'!T8,100,IF('DATOS GENERALES'!J8=0,0,(('DATOS GENERALES'!T8*100)/'DATOS GENERALES'!J8)))</f>
        <v>73.397780164697465</v>
      </c>
      <c r="K8" s="3">
        <f>+IF('DATOS GENERALES'!K8='DATOS GENERALES'!T8,100,IF('DATOS GENERALES'!K8=0,0,(('DATOS GENERALES'!T8*100)/'DATOS GENERALES'!K8)))</f>
        <v>0</v>
      </c>
      <c r="L8" s="3">
        <f>+IF('DATOS GENERALES'!L8='DATOS GENERALES'!T8,100,IF('DATOS GENERALES'!L8=0,0,(('DATOS GENERALES'!T8*100)/'DATOS GENERALES'!L8)))</f>
        <v>0</v>
      </c>
      <c r="M8" s="3">
        <f>+IF('DATOS GENERALES'!M8='DATOS GENERALES'!T8,100,IF('DATOS GENERALES'!M8=0,0,(('DATOS GENERALES'!T8*100)/'DATOS GENERALES'!M8)))</f>
        <v>66.862361382909327</v>
      </c>
      <c r="N8" s="3">
        <f>+IF('DATOS GENERALES'!N8='DATOS GENERALES'!T8,100,IF('DATOS GENERALES'!N8=0,0,(('DATOS GENERALES'!T8*100)/'DATOS GENERALES'!N8)))</f>
        <v>85.416666666666671</v>
      </c>
      <c r="O8" s="3">
        <f>+IF('DATOS GENERALES'!O8='DATOS GENERALES'!T8,100,IF('DATOS GENERALES'!O8=0,0,(('DATOS GENERALES'!T8*100)/'DATOS GENERALES'!O8)))</f>
        <v>57.30120481927711</v>
      </c>
      <c r="P8" s="3">
        <f>+IF('DATOS GENERALES'!P8='DATOS GENERALES'!T8,100,IF('DATOS GENERALES'!P8=0,0,(('DATOS GENERALES'!T8*100)/'DATOS GENERALES'!P8)))</f>
        <v>100</v>
      </c>
      <c r="Q8" s="3">
        <f>+IF('DATOS GENERALES'!Q8='DATOS GENERALES'!T8,100,IF('DATOS GENERALES'!Q8=0,0,(('DATOS GENERALES'!T8*100)/'DATOS GENERALES'!Q8)))</f>
        <v>89.735849056603769</v>
      </c>
      <c r="R8" s="3">
        <f>+IF('DATOS GENERALES'!R8='DATOS GENERALES'!$T$6,100,IF('DATOS GENERALES'!R8=0,0,(('DATOS GENERALES'!$T$6*100)/'DATOS GENERALES'!R8)))</f>
        <v>0</v>
      </c>
      <c r="S8" s="3">
        <f>+IF('DATOS GENERALES'!S8='DATOS GENERALES'!T8,100,IF('DATOS GENERALES'!S8=0,0,(('DATOS GENERALES'!$T$6*100)/'DATOS GENERALES'!S8)))</f>
        <v>0</v>
      </c>
    </row>
    <row r="9" spans="1:19">
      <c r="A9" s="13">
        <f>+'DATOS GENERALES'!A9</f>
        <v>4</v>
      </c>
      <c r="B9" s="65" t="str">
        <f>+'DATOS GENERALES'!B9</f>
        <v>AGUJA DESECHABLE No. 19 X 1</v>
      </c>
      <c r="C9" s="21" t="str">
        <f>+'DATOS GENERALES'!C9</f>
        <v>CJA X 100 UNIDADES</v>
      </c>
      <c r="D9" s="21">
        <f>+'DATOS GENERALES'!D9</f>
        <v>8</v>
      </c>
      <c r="E9" s="3">
        <f>+IF('DATOS GENERALES'!E9='DATOS GENERALES'!T9,100,IF('DATOS GENERALES'!E9=0,0,(('DATOS GENERALES'!T9*100)/'DATOS GENERALES'!E9)))</f>
        <v>68.333333333333329</v>
      </c>
      <c r="F9" s="3">
        <f>+IF('DATOS GENERALES'!F9='DATOS GENERALES'!T9,100,IF('DATOS GENERALES'!F9=0,0,(('DATOS GENERALES'!T9*100)/'DATOS GENERALES'!F9)))</f>
        <v>0</v>
      </c>
      <c r="G9" s="3">
        <f>+IF('DATOS GENERALES'!G9='DATOS GENERALES'!T9,100,IF('DATOS GENERALES'!G9=0,0,(('DATOS GENERALES'!T9*100)/'DATOS GENERALES'!G9)))</f>
        <v>0</v>
      </c>
      <c r="H9" s="3">
        <f>+IF('DATOS GENERALES'!H9='DATOS GENERALES'!T9,100,IF('DATOS GENERALES'!H9=0,0,(('DATOS GENERALES'!T9*100)/'DATOS GENERALES'!H9)))</f>
        <v>77.35849056603773</v>
      </c>
      <c r="I9" s="3">
        <f>+IF('DATOS GENERALES'!I9='DATOS GENERALES'!T9,100,IF('DATOS GENERALES'!I9=0,0,(('DATOS GENERALES'!T9*100)/'DATOS GENERALES'!I9)))</f>
        <v>0</v>
      </c>
      <c r="J9" s="3">
        <f>+IF('DATOS GENERALES'!J9='DATOS GENERALES'!T9,100,IF('DATOS GENERALES'!J9=0,0,(('DATOS GENERALES'!T9*100)/'DATOS GENERALES'!J9)))</f>
        <v>73.397780164697465</v>
      </c>
      <c r="K9" s="3">
        <f>+IF('DATOS GENERALES'!K9='DATOS GENERALES'!T9,100,IF('DATOS GENERALES'!K9=0,0,(('DATOS GENERALES'!T9*100)/'DATOS GENERALES'!K9)))</f>
        <v>0</v>
      </c>
      <c r="L9" s="3">
        <f>+IF('DATOS GENERALES'!L9='DATOS GENERALES'!T9,100,IF('DATOS GENERALES'!L9=0,0,(('DATOS GENERALES'!T9*100)/'DATOS GENERALES'!L9)))</f>
        <v>0</v>
      </c>
      <c r="M9" s="3">
        <f>+IF('DATOS GENERALES'!M9='DATOS GENERALES'!T9,100,IF('DATOS GENERALES'!M9=0,0,(('DATOS GENERALES'!T9*100)/'DATOS GENERALES'!M9)))</f>
        <v>66.862361382909327</v>
      </c>
      <c r="N9" s="3">
        <f>+IF('DATOS GENERALES'!N9='DATOS GENERALES'!T9,100,IF('DATOS GENERALES'!N9=0,0,(('DATOS GENERALES'!T9*100)/'DATOS GENERALES'!N9)))</f>
        <v>85.416666666666671</v>
      </c>
      <c r="O9" s="3">
        <f>+IF('DATOS GENERALES'!O9='DATOS GENERALES'!T9,100,IF('DATOS GENERALES'!O9=0,0,(('DATOS GENERALES'!T9*100)/'DATOS GENERALES'!O9)))</f>
        <v>79.266666666666666</v>
      </c>
      <c r="P9" s="3">
        <f>+IF('DATOS GENERALES'!P9='DATOS GENERALES'!T9,100,IF('DATOS GENERALES'!P9=0,0,(('DATOS GENERALES'!T9*100)/'DATOS GENERALES'!P9)))</f>
        <v>100</v>
      </c>
      <c r="Q9" s="3">
        <f>+IF('DATOS GENERALES'!Q9='DATOS GENERALES'!T9,100,IF('DATOS GENERALES'!Q9=0,0,(('DATOS GENERALES'!T9*100)/'DATOS GENERALES'!Q9)))</f>
        <v>89.735849056603769</v>
      </c>
      <c r="R9" s="3">
        <f>+IF('DATOS GENERALES'!R9='DATOS GENERALES'!$T$6,100,IF('DATOS GENERALES'!R9=0,0,(('DATOS GENERALES'!$T$6*100)/'DATOS GENERALES'!R9)))</f>
        <v>0</v>
      </c>
      <c r="S9" s="3">
        <f>+IF('DATOS GENERALES'!S9='DATOS GENERALES'!T9,100,IF('DATOS GENERALES'!S9=0,0,(('DATOS GENERALES'!$T$6*100)/'DATOS GENERALES'!S9)))</f>
        <v>0</v>
      </c>
    </row>
    <row r="10" spans="1:19">
      <c r="A10" s="13">
        <f>+'DATOS GENERALES'!A10</f>
        <v>5</v>
      </c>
      <c r="B10" s="65" t="str">
        <f>+'DATOS GENERALES'!B10</f>
        <v>AGUJA DESECHABLE No. 20 X 11/2</v>
      </c>
      <c r="C10" s="21" t="str">
        <f>+'DATOS GENERALES'!C10</f>
        <v>CJA X 100 UNIDADES</v>
      </c>
      <c r="D10" s="21">
        <f>+'DATOS GENERALES'!D10</f>
        <v>8</v>
      </c>
      <c r="E10" s="3">
        <f>+IF('DATOS GENERALES'!E10='DATOS GENERALES'!T10,100,IF('DATOS GENERALES'!E10=0,0,(('DATOS GENERALES'!T10*100)/'DATOS GENERALES'!E10)))</f>
        <v>68.333333333333329</v>
      </c>
      <c r="F10" s="3">
        <f>+IF('DATOS GENERALES'!F10='DATOS GENERALES'!T10,100,IF('DATOS GENERALES'!F10=0,0,(('DATOS GENERALES'!T10*100)/'DATOS GENERALES'!F10)))</f>
        <v>0</v>
      </c>
      <c r="G10" s="3">
        <f>+IF('DATOS GENERALES'!G10='DATOS GENERALES'!T10,100,IF('DATOS GENERALES'!G10=0,0,(('DATOS GENERALES'!T10*100)/'DATOS GENERALES'!G10)))</f>
        <v>0</v>
      </c>
      <c r="H10" s="3">
        <f>+IF('DATOS GENERALES'!H10='DATOS GENERALES'!T10,100,IF('DATOS GENERALES'!H10=0,0,(('DATOS GENERALES'!T10*100)/'DATOS GENERALES'!H10)))</f>
        <v>83.673469387755105</v>
      </c>
      <c r="I10" s="3">
        <f>+IF('DATOS GENERALES'!I10='DATOS GENERALES'!T10,100,IF('DATOS GENERALES'!I10=0,0,(('DATOS GENERALES'!T10*100)/'DATOS GENERALES'!I10)))</f>
        <v>0</v>
      </c>
      <c r="J10" s="3">
        <f>+IF('DATOS GENERALES'!J10='DATOS GENERALES'!T10,100,IF('DATOS GENERALES'!J10=0,0,(('DATOS GENERALES'!T10*100)/'DATOS GENERALES'!J10)))</f>
        <v>73.397780164697465</v>
      </c>
      <c r="K10" s="3">
        <f>+IF('DATOS GENERALES'!K10='DATOS GENERALES'!T10,100,IF('DATOS GENERALES'!K10=0,0,(('DATOS GENERALES'!T10*100)/'DATOS GENERALES'!K10)))</f>
        <v>0</v>
      </c>
      <c r="L10" s="3">
        <f>+IF('DATOS GENERALES'!L10='DATOS GENERALES'!T10,100,IF('DATOS GENERALES'!L10=0,0,(('DATOS GENERALES'!T10*100)/'DATOS GENERALES'!L10)))</f>
        <v>0</v>
      </c>
      <c r="M10" s="3">
        <f>+IF('DATOS GENERALES'!M10='DATOS GENERALES'!T10,100,IF('DATOS GENERALES'!M10=0,0,(('DATOS GENERALES'!T10*100)/'DATOS GENERALES'!M10)))</f>
        <v>66.862361382909327</v>
      </c>
      <c r="N10" s="3">
        <f>+IF('DATOS GENERALES'!N10='DATOS GENERALES'!T10,100,IF('DATOS GENERALES'!N10=0,0,(('DATOS GENERALES'!T10*100)/'DATOS GENERALES'!N10)))</f>
        <v>85.416666666666671</v>
      </c>
      <c r="O10" s="3">
        <f>+IF('DATOS GENERALES'!O10='DATOS GENERALES'!T10,100,IF('DATOS GENERALES'!O10=0,0,(('DATOS GENERALES'!T10*100)/'DATOS GENERALES'!O10)))</f>
        <v>60.974358974358971</v>
      </c>
      <c r="P10" s="3">
        <f>+IF('DATOS GENERALES'!P10='DATOS GENERALES'!T10,100,IF('DATOS GENERALES'!P10=0,0,(('DATOS GENERALES'!T10*100)/'DATOS GENERALES'!P10)))</f>
        <v>100</v>
      </c>
      <c r="Q10" s="3">
        <f>+IF('DATOS GENERALES'!Q10='DATOS GENERALES'!T10,100,IF('DATOS GENERALES'!Q10=0,0,(('DATOS GENERALES'!T10*100)/'DATOS GENERALES'!Q10)))</f>
        <v>89.735849056603769</v>
      </c>
      <c r="R10" s="3">
        <f>+IF('DATOS GENERALES'!R10='DATOS GENERALES'!$T$6,100,IF('DATOS GENERALES'!R10=0,0,(('DATOS GENERALES'!$T$6*100)/'DATOS GENERALES'!R10)))</f>
        <v>0</v>
      </c>
      <c r="S10" s="3">
        <f>+IF('DATOS GENERALES'!S10='DATOS GENERALES'!T10,100,IF('DATOS GENERALES'!S10=0,0,(('DATOS GENERALES'!$T$6*100)/'DATOS GENERALES'!S10)))</f>
        <v>0</v>
      </c>
    </row>
    <row r="11" spans="1:19" s="48" customFormat="1">
      <c r="A11" s="13">
        <f>+'DATOS GENERALES'!A11</f>
        <v>6</v>
      </c>
      <c r="B11" s="66" t="str">
        <f>+'DATOS GENERALES'!B11</f>
        <v>AGUJA DESECHABLE No. 22 X 1 1/2</v>
      </c>
      <c r="C11" s="47" t="str">
        <f>+'DATOS GENERALES'!C11</f>
        <v>CJA X 100 UNIDADES</v>
      </c>
      <c r="D11" s="47">
        <f>+'DATOS GENERALES'!D11</f>
        <v>8</v>
      </c>
      <c r="E11" s="3">
        <f>+IF('DATOS GENERALES'!E11='DATOS GENERALES'!T11,100,IF('DATOS GENERALES'!E11=0,0,(('DATOS GENERALES'!T11*100)/'DATOS GENERALES'!E11)))</f>
        <v>68.333333333333329</v>
      </c>
      <c r="F11" s="3">
        <f>+IF('DATOS GENERALES'!F11='DATOS GENERALES'!T11,100,IF('DATOS GENERALES'!F11=0,0,(('DATOS GENERALES'!T11*100)/'DATOS GENERALES'!F11)))</f>
        <v>0</v>
      </c>
      <c r="G11" s="3">
        <f>+IF('DATOS GENERALES'!G11='DATOS GENERALES'!T11,100,IF('DATOS GENERALES'!G11=0,0,(('DATOS GENERALES'!T11*100)/'DATOS GENERALES'!G11)))</f>
        <v>0</v>
      </c>
      <c r="H11" s="3">
        <f>+IF('DATOS GENERALES'!H11='DATOS GENERALES'!T11,100,IF('DATOS GENERALES'!H11=0,0,(('DATOS GENERALES'!T11*100)/'DATOS GENERALES'!H11)))</f>
        <v>77.35849056603773</v>
      </c>
      <c r="I11" s="3">
        <f>+IF('DATOS GENERALES'!I11='DATOS GENERALES'!T11,100,IF('DATOS GENERALES'!I11=0,0,(('DATOS GENERALES'!T11*100)/'DATOS GENERALES'!I11)))</f>
        <v>0</v>
      </c>
      <c r="J11" s="3">
        <f>+IF('DATOS GENERALES'!J11='DATOS GENERALES'!T11,100,IF('DATOS GENERALES'!J11=0,0,(('DATOS GENERALES'!T11*100)/'DATOS GENERALES'!J11)))</f>
        <v>73.397780164697465</v>
      </c>
      <c r="K11" s="3">
        <f>+IF('DATOS GENERALES'!K11='DATOS GENERALES'!T11,100,IF('DATOS GENERALES'!K11=0,0,(('DATOS GENERALES'!T11*100)/'DATOS GENERALES'!K11)))</f>
        <v>0</v>
      </c>
      <c r="L11" s="3">
        <f>+IF('DATOS GENERALES'!L11='DATOS GENERALES'!T11,100,IF('DATOS GENERALES'!L11=0,0,(('DATOS GENERALES'!T11*100)/'DATOS GENERALES'!L11)))</f>
        <v>0</v>
      </c>
      <c r="M11" s="3">
        <f>+IF('DATOS GENERALES'!M11='DATOS GENERALES'!T11,100,IF('DATOS GENERALES'!M11=0,0,(('DATOS GENERALES'!T11*100)/'DATOS GENERALES'!M11)))</f>
        <v>66.862361382909327</v>
      </c>
      <c r="N11" s="3">
        <f>+IF('DATOS GENERALES'!N11='DATOS GENERALES'!T11,100,IF('DATOS GENERALES'!N11=0,0,(('DATOS GENERALES'!T11*100)/'DATOS GENERALES'!N11)))</f>
        <v>85.416666666666671</v>
      </c>
      <c r="O11" s="3">
        <f>+IF('DATOS GENERALES'!O11='DATOS GENERALES'!T11,100,IF('DATOS GENERALES'!O11=0,0,(('DATOS GENERALES'!T11*100)/'DATOS GENERALES'!O11)))</f>
        <v>84.928571428571431</v>
      </c>
      <c r="P11" s="3">
        <f>+IF('DATOS GENERALES'!P11='DATOS GENERALES'!T11,100,IF('DATOS GENERALES'!P11=0,0,(('DATOS GENERALES'!T11*100)/'DATOS GENERALES'!P11)))</f>
        <v>100</v>
      </c>
      <c r="Q11" s="3">
        <f>+IF('DATOS GENERALES'!Q11='DATOS GENERALES'!T11,100,IF('DATOS GENERALES'!Q11=0,0,(('DATOS GENERALES'!T11*100)/'DATOS GENERALES'!Q11)))</f>
        <v>89.735849056603769</v>
      </c>
      <c r="R11" s="3">
        <f>+IF('DATOS GENERALES'!R11='DATOS GENERALES'!$T$6,100,IF('DATOS GENERALES'!R11=0,0,(('DATOS GENERALES'!$T$6*100)/'DATOS GENERALES'!R11)))</f>
        <v>0</v>
      </c>
      <c r="S11" s="3">
        <f>+IF('DATOS GENERALES'!S11='DATOS GENERALES'!T11,100,IF('DATOS GENERALES'!S11=0,0,(('DATOS GENERALES'!$T$6*100)/'DATOS GENERALES'!S11)))</f>
        <v>0</v>
      </c>
    </row>
    <row r="12" spans="1:19">
      <c r="A12" s="13">
        <f>+'DATOS GENERALES'!A12</f>
        <v>7</v>
      </c>
      <c r="B12" s="65" t="str">
        <f>+'DATOS GENERALES'!B12</f>
        <v>AGUJA DESECHABLE No. 24 X 1</v>
      </c>
      <c r="C12" s="21" t="str">
        <f>+'DATOS GENERALES'!C12</f>
        <v>CJA X 100 UNIDADES</v>
      </c>
      <c r="D12" s="21">
        <f>+'DATOS GENERALES'!D12</f>
        <v>16</v>
      </c>
      <c r="E12" s="3">
        <f>+IF('DATOS GENERALES'!E12='DATOS GENERALES'!T12,100,IF('DATOS GENERALES'!E12=0,0,(('DATOS GENERALES'!T12*100)/'DATOS GENERALES'!E12)))</f>
        <v>68.333333333333329</v>
      </c>
      <c r="F12" s="3">
        <f>+IF('DATOS GENERALES'!F12='DATOS GENERALES'!T12,100,IF('DATOS GENERALES'!F12=0,0,(('DATOS GENERALES'!T12*100)/'DATOS GENERALES'!F12)))</f>
        <v>0</v>
      </c>
      <c r="G12" s="3">
        <f>+IF('DATOS GENERALES'!G12='DATOS GENERALES'!T12,100,IF('DATOS GENERALES'!G12=0,0,(('DATOS GENERALES'!T12*100)/'DATOS GENERALES'!G12)))</f>
        <v>0</v>
      </c>
      <c r="H12" s="3">
        <f>+IF('DATOS GENERALES'!H12='DATOS GENERALES'!T12,100,IF('DATOS GENERALES'!H12=0,0,(('DATOS GENERALES'!T12*100)/'DATOS GENERALES'!H12)))</f>
        <v>74.545454545454547</v>
      </c>
      <c r="I12" s="3">
        <f>+IF('DATOS GENERALES'!I12='DATOS GENERALES'!T12,100,IF('DATOS GENERALES'!I12=0,0,(('DATOS GENERALES'!T12*100)/'DATOS GENERALES'!I12)))</f>
        <v>0</v>
      </c>
      <c r="J12" s="3">
        <f>+IF('DATOS GENERALES'!J12='DATOS GENERALES'!T12,100,IF('DATOS GENERALES'!J12=0,0,(('DATOS GENERALES'!T12*100)/'DATOS GENERALES'!J12)))</f>
        <v>73.397780164697465</v>
      </c>
      <c r="K12" s="3">
        <f>+IF('DATOS GENERALES'!K12='DATOS GENERALES'!T12,100,IF('DATOS GENERALES'!K12=0,0,(('DATOS GENERALES'!T12*100)/'DATOS GENERALES'!K12)))</f>
        <v>0</v>
      </c>
      <c r="L12" s="3">
        <f>+IF('DATOS GENERALES'!L12='DATOS GENERALES'!T12,100,IF('DATOS GENERALES'!L12=0,0,(('DATOS GENERALES'!T12*100)/'DATOS GENERALES'!L12)))</f>
        <v>0</v>
      </c>
      <c r="M12" s="3">
        <f>+IF('DATOS GENERALES'!M12='DATOS GENERALES'!T12,100,IF('DATOS GENERALES'!M12=0,0,(('DATOS GENERALES'!T12*100)/'DATOS GENERALES'!M12)))</f>
        <v>66.862361382909327</v>
      </c>
      <c r="N12" s="3">
        <f>+IF('DATOS GENERALES'!N12='DATOS GENERALES'!T12,100,IF('DATOS GENERALES'!N12=0,0,(('DATOS GENERALES'!T12*100)/'DATOS GENERALES'!N12)))</f>
        <v>0</v>
      </c>
      <c r="O12" s="3">
        <f>+IF('DATOS GENERALES'!O12='DATOS GENERALES'!T12,100,IF('DATOS GENERALES'!O12=0,0,(('DATOS GENERALES'!T12*100)/'DATOS GENERALES'!O12)))</f>
        <v>0</v>
      </c>
      <c r="P12" s="3">
        <f>+IF('DATOS GENERALES'!P12='DATOS GENERALES'!T12,100,IF('DATOS GENERALES'!P12=0,0,(('DATOS GENERALES'!T12*100)/'DATOS GENERALES'!P12)))</f>
        <v>100</v>
      </c>
      <c r="Q12" s="3">
        <f>+IF('DATOS GENERALES'!Q12='DATOS GENERALES'!T12,100,IF('DATOS GENERALES'!Q12=0,0,(('DATOS GENERALES'!T12*100)/'DATOS GENERALES'!Q12)))</f>
        <v>0</v>
      </c>
      <c r="R12" s="3">
        <f>+IF('DATOS GENERALES'!R12='DATOS GENERALES'!$T$6,100,IF('DATOS GENERALES'!R12=0,0,(('DATOS GENERALES'!$T$6*100)/'DATOS GENERALES'!R12)))</f>
        <v>0</v>
      </c>
      <c r="S12" s="3">
        <f>+IF('DATOS GENERALES'!S12='DATOS GENERALES'!T12,100,IF('DATOS GENERALES'!S12=0,0,(('DATOS GENERALES'!$T$6*100)/'DATOS GENERALES'!S12)))</f>
        <v>0</v>
      </c>
    </row>
    <row r="13" spans="1:19">
      <c r="A13" s="13">
        <f>+'DATOS GENERALES'!A13</f>
        <v>8</v>
      </c>
      <c r="B13" s="65" t="str">
        <f>+'DATOS GENERALES'!B13</f>
        <v>AGUJA DESECHABLE No. 26 X 1/2</v>
      </c>
      <c r="C13" s="21" t="str">
        <f>+'DATOS GENERALES'!C13</f>
        <v>CJA X 100 UNIDADES</v>
      </c>
      <c r="D13" s="21">
        <f>+'DATOS GENERALES'!D13</f>
        <v>8</v>
      </c>
      <c r="E13" s="3">
        <f>+IF('DATOS GENERALES'!E13='DATOS GENERALES'!T13,100,IF('DATOS GENERALES'!E13=0,0,(('DATOS GENERALES'!T13*100)/'DATOS GENERALES'!E13)))</f>
        <v>0</v>
      </c>
      <c r="F13" s="3">
        <f>+IF('DATOS GENERALES'!F13='DATOS GENERALES'!T13,100,IF('DATOS GENERALES'!F13=0,0,(('DATOS GENERALES'!T13*100)/'DATOS GENERALES'!F13)))</f>
        <v>0</v>
      </c>
      <c r="G13" s="3">
        <f>+IF('DATOS GENERALES'!G13='DATOS GENERALES'!T13,100,IF('DATOS GENERALES'!G13=0,0,(('DATOS GENERALES'!T13*100)/'DATOS GENERALES'!G13)))</f>
        <v>0</v>
      </c>
      <c r="H13" s="3">
        <f>+IF('DATOS GENERALES'!H13='DATOS GENERALES'!T13,100,IF('DATOS GENERALES'!H13=0,0,(('DATOS GENERALES'!T13*100)/'DATOS GENERALES'!H13)))</f>
        <v>100</v>
      </c>
      <c r="I13" s="3">
        <f>+IF('DATOS GENERALES'!I13='DATOS GENERALES'!T13,100,IF('DATOS GENERALES'!I13=0,0,(('DATOS GENERALES'!T13*100)/'DATOS GENERALES'!I13)))</f>
        <v>0</v>
      </c>
      <c r="J13" s="3">
        <f>+IF('DATOS GENERALES'!J13='DATOS GENERALES'!T13,100,IF('DATOS GENERALES'!J13=0,0,(('DATOS GENERALES'!T13*100)/'DATOS GENERALES'!J13)))</f>
        <v>73.397780164697465</v>
      </c>
      <c r="K13" s="3">
        <f>+IF('DATOS GENERALES'!K13='DATOS GENERALES'!T13,100,IF('DATOS GENERALES'!K13=0,0,(('DATOS GENERALES'!T13*100)/'DATOS GENERALES'!K13)))</f>
        <v>0</v>
      </c>
      <c r="L13" s="3">
        <f>+IF('DATOS GENERALES'!L13='DATOS GENERALES'!T13,100,IF('DATOS GENERALES'!L13=0,0,(('DATOS GENERALES'!T13*100)/'DATOS GENERALES'!L13)))</f>
        <v>0</v>
      </c>
      <c r="M13" s="3">
        <f>+IF('DATOS GENERALES'!M13='DATOS GENERALES'!T13,100,IF('DATOS GENERALES'!M13=0,0,(('DATOS GENERALES'!T13*100)/'DATOS GENERALES'!M13)))</f>
        <v>66.862361382909327</v>
      </c>
      <c r="N13" s="3">
        <f>+IF('DATOS GENERALES'!N13='DATOS GENERALES'!T13,100,IF('DATOS GENERALES'!N13=0,0,(('DATOS GENERALES'!T13*100)/'DATOS GENERALES'!N13)))</f>
        <v>85.416666666666671</v>
      </c>
      <c r="O13" s="3">
        <f>+IF('DATOS GENERALES'!O13='DATOS GENERALES'!T13,100,IF('DATOS GENERALES'!O13=0,0,(('DATOS GENERALES'!T13*100)/'DATOS GENERALES'!O13)))</f>
        <v>79.266666666666666</v>
      </c>
      <c r="P13" s="3">
        <f>+IF('DATOS GENERALES'!P13='DATOS GENERALES'!T13,100,IF('DATOS GENERALES'!P13=0,0,(('DATOS GENERALES'!T13*100)/'DATOS GENERALES'!P13)))</f>
        <v>100</v>
      </c>
      <c r="Q13" s="3">
        <f>+IF('DATOS GENERALES'!Q13='DATOS GENERALES'!T13,100,IF('DATOS GENERALES'!Q13=0,0,(('DATOS GENERALES'!T13*100)/'DATOS GENERALES'!Q13)))</f>
        <v>0</v>
      </c>
      <c r="R13" s="3">
        <f>+IF('DATOS GENERALES'!R13='DATOS GENERALES'!$T$6,100,IF('DATOS GENERALES'!R13=0,0,(('DATOS GENERALES'!$T$6*100)/'DATOS GENERALES'!R13)))</f>
        <v>0</v>
      </c>
      <c r="S13" s="3">
        <f>+IF('DATOS GENERALES'!S13='DATOS GENERALES'!T13,100,IF('DATOS GENERALES'!S13=0,0,(('DATOS GENERALES'!$T$6*100)/'DATOS GENERALES'!S13)))</f>
        <v>0</v>
      </c>
    </row>
    <row r="14" spans="1:19">
      <c r="A14" s="13">
        <f>+'DATOS GENERALES'!A14</f>
        <v>9</v>
      </c>
      <c r="B14" s="65" t="str">
        <f>+'DATOS GENERALES'!B14</f>
        <v>AGUJA DESECHABLE. No. 21 X 1 1/2</v>
      </c>
      <c r="C14" s="21" t="str">
        <f>+'DATOS GENERALES'!C14</f>
        <v>CJA X 100 UNIDADES</v>
      </c>
      <c r="D14" s="21">
        <f>+'DATOS GENERALES'!D14</f>
        <v>4</v>
      </c>
      <c r="E14" s="3">
        <f>+IF('DATOS GENERALES'!E14='DATOS GENERALES'!T14,100,IF('DATOS GENERALES'!E14=0,0,(('DATOS GENERALES'!T14*100)/'DATOS GENERALES'!E14)))</f>
        <v>68.333333333333329</v>
      </c>
      <c r="F14" s="3">
        <f>+IF('DATOS GENERALES'!F14='DATOS GENERALES'!T14,100,IF('DATOS GENERALES'!F14=0,0,(('DATOS GENERALES'!T14*100)/'DATOS GENERALES'!F14)))</f>
        <v>0</v>
      </c>
      <c r="G14" s="3">
        <f>+IF('DATOS GENERALES'!G14='DATOS GENERALES'!T14,100,IF('DATOS GENERALES'!G14=0,0,(('DATOS GENERALES'!T14*100)/'DATOS GENERALES'!G14)))</f>
        <v>0</v>
      </c>
      <c r="H14" s="3">
        <f>+IF('DATOS GENERALES'!H14='DATOS GENERALES'!T14,100,IF('DATOS GENERALES'!H14=0,0,(('DATOS GENERALES'!T14*100)/'DATOS GENERALES'!H14)))</f>
        <v>85.416666666666671</v>
      </c>
      <c r="I14" s="3">
        <f>+IF('DATOS GENERALES'!I14='DATOS GENERALES'!T14,100,IF('DATOS GENERALES'!I14=0,0,(('DATOS GENERALES'!T14*100)/'DATOS GENERALES'!I14)))</f>
        <v>0</v>
      </c>
      <c r="J14" s="3">
        <f>+IF('DATOS GENERALES'!J14='DATOS GENERALES'!T14,100,IF('DATOS GENERALES'!J14=0,0,(('DATOS GENERALES'!T14*100)/'DATOS GENERALES'!J14)))</f>
        <v>73.397780164697465</v>
      </c>
      <c r="K14" s="3">
        <f>+IF('DATOS GENERALES'!K14='DATOS GENERALES'!T14,100,IF('DATOS GENERALES'!K14=0,0,(('DATOS GENERALES'!T14*100)/'DATOS GENERALES'!K14)))</f>
        <v>0</v>
      </c>
      <c r="L14" s="3">
        <f>+IF('DATOS GENERALES'!L14='DATOS GENERALES'!T14,100,IF('DATOS GENERALES'!L14=0,0,(('DATOS GENERALES'!T14*100)/'DATOS GENERALES'!L14)))</f>
        <v>0</v>
      </c>
      <c r="M14" s="3">
        <f>+IF('DATOS GENERALES'!M14='DATOS GENERALES'!T14,100,IF('DATOS GENERALES'!M14=0,0,(('DATOS GENERALES'!T14*100)/'DATOS GENERALES'!M14)))</f>
        <v>66.862361382909327</v>
      </c>
      <c r="N14" s="3">
        <f>+IF('DATOS GENERALES'!N14='DATOS GENERALES'!T14,100,IF('DATOS GENERALES'!N14=0,0,(('DATOS GENERALES'!T14*100)/'DATOS GENERALES'!N14)))</f>
        <v>85.416666666666671</v>
      </c>
      <c r="O14" s="3">
        <f>+IF('DATOS GENERALES'!O14='DATOS GENERALES'!T14,100,IF('DATOS GENERALES'!O14=0,0,(('DATOS GENERALES'!T14*100)/'DATOS GENERALES'!O14)))</f>
        <v>51.695652173913047</v>
      </c>
      <c r="P14" s="3">
        <f>+IF('DATOS GENERALES'!P14='DATOS GENERALES'!T14,100,IF('DATOS GENERALES'!P14=0,0,(('DATOS GENERALES'!T14*100)/'DATOS GENERALES'!P14)))</f>
        <v>100</v>
      </c>
      <c r="Q14" s="3">
        <f>+IF('DATOS GENERALES'!Q14='DATOS GENERALES'!T14,100,IF('DATOS GENERALES'!Q14=0,0,(('DATOS GENERALES'!T14*100)/'DATOS GENERALES'!Q14)))</f>
        <v>89.735849056603769</v>
      </c>
      <c r="R14" s="3">
        <f>+IF('DATOS GENERALES'!R14='DATOS GENERALES'!$T$6,100,IF('DATOS GENERALES'!R14=0,0,(('DATOS GENERALES'!$T$6*100)/'DATOS GENERALES'!R14)))</f>
        <v>0</v>
      </c>
      <c r="S14" s="3">
        <f>+IF('DATOS GENERALES'!S14='DATOS GENERALES'!T14,100,IF('DATOS GENERALES'!S14=0,0,(('DATOS GENERALES'!$T$6*100)/'DATOS GENERALES'!S14)))</f>
        <v>0</v>
      </c>
    </row>
    <row r="15" spans="1:19">
      <c r="A15" s="13">
        <f>+'DATOS GENERALES'!A15</f>
        <v>10</v>
      </c>
      <c r="B15" s="65" t="str">
        <f>+'DATOS GENERALES'!B15</f>
        <v>AGUJA DESECHABLE. No. 23 X 1</v>
      </c>
      <c r="C15" s="21" t="str">
        <f>+'DATOS GENERALES'!C15</f>
        <v>CJA X 100 UNIDADES</v>
      </c>
      <c r="D15" s="21">
        <f>+'DATOS GENERALES'!D15</f>
        <v>8</v>
      </c>
      <c r="E15" s="3">
        <f>+IF('DATOS GENERALES'!E15='DATOS GENERALES'!T15,100,IF('DATOS GENERALES'!E15=0,0,(('DATOS GENERALES'!T15*100)/'DATOS GENERALES'!E15)))</f>
        <v>68.333333333333329</v>
      </c>
      <c r="F15" s="3">
        <f>+IF('DATOS GENERALES'!F15='DATOS GENERALES'!T15,100,IF('DATOS GENERALES'!F15=0,0,(('DATOS GENERALES'!T15*100)/'DATOS GENERALES'!F15)))</f>
        <v>0</v>
      </c>
      <c r="G15" s="3">
        <f>+IF('DATOS GENERALES'!G15='DATOS GENERALES'!T15,100,IF('DATOS GENERALES'!G15=0,0,(('DATOS GENERALES'!T15*100)/'DATOS GENERALES'!G15)))</f>
        <v>0</v>
      </c>
      <c r="H15" s="3">
        <f>+IF('DATOS GENERALES'!H15='DATOS GENERALES'!T15,100,IF('DATOS GENERALES'!H15=0,0,(('DATOS GENERALES'!T15*100)/'DATOS GENERALES'!H15)))</f>
        <v>77.35849056603773</v>
      </c>
      <c r="I15" s="3">
        <f>+IF('DATOS GENERALES'!I15='DATOS GENERALES'!T15,100,IF('DATOS GENERALES'!I15=0,0,(('DATOS GENERALES'!T15*100)/'DATOS GENERALES'!I15)))</f>
        <v>0</v>
      </c>
      <c r="J15" s="3">
        <f>+IF('DATOS GENERALES'!J15='DATOS GENERALES'!T15,100,IF('DATOS GENERALES'!J15=0,0,(('DATOS GENERALES'!T15*100)/'DATOS GENERALES'!J15)))</f>
        <v>73.397780164697465</v>
      </c>
      <c r="K15" s="3">
        <f>+IF('DATOS GENERALES'!K15='DATOS GENERALES'!T15,100,IF('DATOS GENERALES'!K15=0,0,(('DATOS GENERALES'!T15*100)/'DATOS GENERALES'!K15)))</f>
        <v>0</v>
      </c>
      <c r="L15" s="3">
        <f>+IF('DATOS GENERALES'!L15='DATOS GENERALES'!T15,100,IF('DATOS GENERALES'!L15=0,0,(('DATOS GENERALES'!T15*100)/'DATOS GENERALES'!L15)))</f>
        <v>0</v>
      </c>
      <c r="M15" s="3">
        <f>+IF('DATOS GENERALES'!M15='DATOS GENERALES'!T15,100,IF('DATOS GENERALES'!M15=0,0,(('DATOS GENERALES'!T15*100)/'DATOS GENERALES'!M15)))</f>
        <v>66.862361382909327</v>
      </c>
      <c r="N15" s="3">
        <f>+IF('DATOS GENERALES'!N15='DATOS GENERALES'!T15,100,IF('DATOS GENERALES'!N15=0,0,(('DATOS GENERALES'!T15*100)/'DATOS GENERALES'!N15)))</f>
        <v>85.416666666666671</v>
      </c>
      <c r="O15" s="3">
        <f>+IF('DATOS GENERALES'!O15='DATOS GENERALES'!T15,100,IF('DATOS GENERALES'!O15=0,0,(('DATOS GENERALES'!T15*100)/'DATOS GENERALES'!O15)))</f>
        <v>58</v>
      </c>
      <c r="P15" s="3">
        <f>+IF('DATOS GENERALES'!P15='DATOS GENERALES'!T15,100,IF('DATOS GENERALES'!P15=0,0,(('DATOS GENERALES'!T15*100)/'DATOS GENERALES'!P15)))</f>
        <v>100</v>
      </c>
      <c r="Q15" s="3">
        <f>+IF('DATOS GENERALES'!Q15='DATOS GENERALES'!T15,100,IF('DATOS GENERALES'!Q15=0,0,(('DATOS GENERALES'!T15*100)/'DATOS GENERALES'!Q15)))</f>
        <v>89.735849056603769</v>
      </c>
      <c r="R15" s="3">
        <f>+IF('DATOS GENERALES'!R15='DATOS GENERALES'!$T$6,100,IF('DATOS GENERALES'!R15=0,0,(('DATOS GENERALES'!$T$6*100)/'DATOS GENERALES'!R15)))</f>
        <v>0</v>
      </c>
      <c r="S15" s="3">
        <f>+IF('DATOS GENERALES'!S15='DATOS GENERALES'!T15,100,IF('DATOS GENERALES'!S15=0,0,(('DATOS GENERALES'!$T$6*100)/'DATOS GENERALES'!S15)))</f>
        <v>0</v>
      </c>
    </row>
    <row r="16" spans="1:19">
      <c r="A16" s="13">
        <f>+'DATOS GENERALES'!A16</f>
        <v>11</v>
      </c>
      <c r="B16" s="65" t="str">
        <f>+'DATOS GENERALES'!B16</f>
        <v>AGUJA DESECHABLES No.19 X 1 X 1/2</v>
      </c>
      <c r="C16" s="21" t="str">
        <f>+'DATOS GENERALES'!C16</f>
        <v>CJA X 100 UNIDADES</v>
      </c>
      <c r="D16" s="21">
        <f>+'DATOS GENERALES'!D16</f>
        <v>8</v>
      </c>
      <c r="E16" s="3">
        <f>+IF('DATOS GENERALES'!E16='DATOS GENERALES'!T16,100,IF('DATOS GENERALES'!E16=0,0,(('DATOS GENERALES'!T16*100)/'DATOS GENERALES'!E16)))</f>
        <v>68.333333333333329</v>
      </c>
      <c r="F16" s="3">
        <f>+IF('DATOS GENERALES'!F16='DATOS GENERALES'!T16,100,IF('DATOS GENERALES'!F16=0,0,(('DATOS GENERALES'!T16*100)/'DATOS GENERALES'!F16)))</f>
        <v>0</v>
      </c>
      <c r="G16" s="3">
        <f>+IF('DATOS GENERALES'!G16='DATOS GENERALES'!T16,100,IF('DATOS GENERALES'!G16=0,0,(('DATOS GENERALES'!T16*100)/'DATOS GENERALES'!G16)))</f>
        <v>0</v>
      </c>
      <c r="H16" s="3">
        <f>+IF('DATOS GENERALES'!H16='DATOS GENERALES'!T16,100,IF('DATOS GENERALES'!H16=0,0,(('DATOS GENERALES'!T16*100)/'DATOS GENERALES'!H16)))</f>
        <v>77.35849056603773</v>
      </c>
      <c r="I16" s="3">
        <f>+IF('DATOS GENERALES'!I16='DATOS GENERALES'!T16,100,IF('DATOS GENERALES'!I16=0,0,(('DATOS GENERALES'!T16*100)/'DATOS GENERALES'!I16)))</f>
        <v>0</v>
      </c>
      <c r="J16" s="3">
        <f>+IF('DATOS GENERALES'!J16='DATOS GENERALES'!T16,100,IF('DATOS GENERALES'!J16=0,0,(('DATOS GENERALES'!T16*100)/'DATOS GENERALES'!J16)))</f>
        <v>73.397780164697465</v>
      </c>
      <c r="K16" s="3">
        <f>+IF('DATOS GENERALES'!K16='DATOS GENERALES'!T16,100,IF('DATOS GENERALES'!K16=0,0,(('DATOS GENERALES'!T16*100)/'DATOS GENERALES'!K16)))</f>
        <v>0</v>
      </c>
      <c r="L16" s="3">
        <f>+IF('DATOS GENERALES'!L16='DATOS GENERALES'!T16,100,IF('DATOS GENERALES'!L16=0,0,(('DATOS GENERALES'!T16*100)/'DATOS GENERALES'!L16)))</f>
        <v>0</v>
      </c>
      <c r="M16" s="3">
        <f>+IF('DATOS GENERALES'!M16='DATOS GENERALES'!T16,100,IF('DATOS GENERALES'!M16=0,0,(('DATOS GENERALES'!T16*100)/'DATOS GENERALES'!M16)))</f>
        <v>0</v>
      </c>
      <c r="N16" s="3">
        <f>+IF('DATOS GENERALES'!N16='DATOS GENERALES'!T16,100,IF('DATOS GENERALES'!N16=0,0,(('DATOS GENERALES'!T16*100)/'DATOS GENERALES'!N16)))</f>
        <v>85.416666666666671</v>
      </c>
      <c r="O16" s="3">
        <f>+IF('DATOS GENERALES'!O16='DATOS GENERALES'!T16,100,IF('DATOS GENERALES'!O16=0,0,(('DATOS GENERALES'!T16*100)/'DATOS GENERALES'!O16)))</f>
        <v>79.266666666666666</v>
      </c>
      <c r="P16" s="3">
        <f>+IF('DATOS GENERALES'!P16='DATOS GENERALES'!T16,100,IF('DATOS GENERALES'!P16=0,0,(('DATOS GENERALES'!T16*100)/'DATOS GENERALES'!P16)))</f>
        <v>100</v>
      </c>
      <c r="Q16" s="3">
        <f>+IF('DATOS GENERALES'!Q16='DATOS GENERALES'!T16,100,IF('DATOS GENERALES'!Q16=0,0,(('DATOS GENERALES'!T16*100)/'DATOS GENERALES'!Q16)))</f>
        <v>89.735849056603769</v>
      </c>
      <c r="R16" s="3">
        <f>+IF('DATOS GENERALES'!R16='DATOS GENERALES'!$T$6,100,IF('DATOS GENERALES'!R16=0,0,(('DATOS GENERALES'!$T$6*100)/'DATOS GENERALES'!R16)))</f>
        <v>0</v>
      </c>
      <c r="S16" s="3">
        <f>+IF('DATOS GENERALES'!S16='DATOS GENERALES'!T16,100,IF('DATOS GENERALES'!S16=0,0,(('DATOS GENERALES'!$T$6*100)/'DATOS GENERALES'!S16)))</f>
        <v>0</v>
      </c>
    </row>
    <row r="17" spans="1:19">
      <c r="A17" s="13">
        <f>+'DATOS GENERALES'!A17</f>
        <v>12</v>
      </c>
      <c r="B17" s="65" t="str">
        <f>+'DATOS GENERALES'!B17</f>
        <v>AGUJA DESECHABLES No.21 X 1</v>
      </c>
      <c r="C17" s="21" t="str">
        <f>+'DATOS GENERALES'!C17</f>
        <v>CJA X 100 UNIDADES</v>
      </c>
      <c r="D17" s="21">
        <f>+'DATOS GENERALES'!D17</f>
        <v>68</v>
      </c>
      <c r="E17" s="3">
        <f>+IF('DATOS GENERALES'!E17='DATOS GENERALES'!T17,100,IF('DATOS GENERALES'!E17=0,0,(('DATOS GENERALES'!T17*100)/'DATOS GENERALES'!E17)))</f>
        <v>68.333333333333329</v>
      </c>
      <c r="F17" s="3">
        <f>+IF('DATOS GENERALES'!F17='DATOS GENERALES'!T17,100,IF('DATOS GENERALES'!F17=0,0,(('DATOS GENERALES'!T17*100)/'DATOS GENERALES'!F17)))</f>
        <v>0</v>
      </c>
      <c r="G17" s="3">
        <f>+IF('DATOS GENERALES'!G17='DATOS GENERALES'!T17,100,IF('DATOS GENERALES'!G17=0,0,(('DATOS GENERALES'!T17*100)/'DATOS GENERALES'!G17)))</f>
        <v>0</v>
      </c>
      <c r="H17" s="3">
        <f>+IF('DATOS GENERALES'!H17='DATOS GENERALES'!T17,100,IF('DATOS GENERALES'!H17=0,0,(('DATOS GENERALES'!T17*100)/'DATOS GENERALES'!H17)))</f>
        <v>100</v>
      </c>
      <c r="I17" s="3">
        <f>+IF('DATOS GENERALES'!I17='DATOS GENERALES'!T17,100,IF('DATOS GENERALES'!I17=0,0,(('DATOS GENERALES'!T17*100)/'DATOS GENERALES'!I17)))</f>
        <v>0</v>
      </c>
      <c r="J17" s="3">
        <f>+IF('DATOS GENERALES'!J17='DATOS GENERALES'!T17,100,IF('DATOS GENERALES'!J17=0,0,(('DATOS GENERALES'!T17*100)/'DATOS GENERALES'!J17)))</f>
        <v>73.397780164697465</v>
      </c>
      <c r="K17" s="3">
        <f>+IF('DATOS GENERALES'!K17='DATOS GENERALES'!T17,100,IF('DATOS GENERALES'!K17=0,0,(('DATOS GENERALES'!T17*100)/'DATOS GENERALES'!K17)))</f>
        <v>0</v>
      </c>
      <c r="L17" s="3">
        <f>+IF('DATOS GENERALES'!L17='DATOS GENERALES'!T17,100,IF('DATOS GENERALES'!L17=0,0,(('DATOS GENERALES'!T17*100)/'DATOS GENERALES'!L17)))</f>
        <v>0</v>
      </c>
      <c r="M17" s="3">
        <f>+IF('DATOS GENERALES'!M17='DATOS GENERALES'!T17,100,IF('DATOS GENERALES'!M17=0,0,(('DATOS GENERALES'!T17*100)/'DATOS GENERALES'!M17)))</f>
        <v>66.862361382909327</v>
      </c>
      <c r="N17" s="3">
        <f>+IF('DATOS GENERALES'!N17='DATOS GENERALES'!T17,100,IF('DATOS GENERALES'!N17=0,0,(('DATOS GENERALES'!T17*100)/'DATOS GENERALES'!N17)))</f>
        <v>85.416666666666671</v>
      </c>
      <c r="O17" s="3">
        <f>+IF('DATOS GENERALES'!O17='DATOS GENERALES'!T17,100,IF('DATOS GENERALES'!O17=0,0,(('DATOS GENERALES'!T17*100)/'DATOS GENERALES'!O17)))</f>
        <v>84.928571428571431</v>
      </c>
      <c r="P17" s="3">
        <f>+IF('DATOS GENERALES'!P17='DATOS GENERALES'!T17,100,IF('DATOS GENERALES'!P17=0,0,(('DATOS GENERALES'!T17*100)/'DATOS GENERALES'!P17)))</f>
        <v>100</v>
      </c>
      <c r="Q17" s="3">
        <f>+IF('DATOS GENERALES'!Q17='DATOS GENERALES'!T17,100,IF('DATOS GENERALES'!Q17=0,0,(('DATOS GENERALES'!T17*100)/'DATOS GENERALES'!Q17)))</f>
        <v>89.735849056603769</v>
      </c>
      <c r="R17" s="3">
        <f>+IF('DATOS GENERALES'!R17='DATOS GENERALES'!$T$6,100,IF('DATOS GENERALES'!R17=0,0,(('DATOS GENERALES'!$T$6*100)/'DATOS GENERALES'!R17)))</f>
        <v>0</v>
      </c>
      <c r="S17" s="3">
        <f>+IF('DATOS GENERALES'!S17='DATOS GENERALES'!T17,100,IF('DATOS GENERALES'!S17=0,0,(('DATOS GENERALES'!$T$6*100)/'DATOS GENERALES'!S17)))</f>
        <v>0</v>
      </c>
    </row>
    <row r="18" spans="1:19">
      <c r="A18" s="13">
        <f>+'DATOS GENERALES'!A18</f>
        <v>13</v>
      </c>
      <c r="B18" s="65" t="str">
        <f>+'DATOS GENERALES'!B18</f>
        <v>AGUJA DESECHABLES No.22 X 1</v>
      </c>
      <c r="C18" s="21" t="str">
        <f>+'DATOS GENERALES'!C18</f>
        <v>CJA X 100 UNIDADES</v>
      </c>
      <c r="D18" s="21">
        <f>+'DATOS GENERALES'!D18</f>
        <v>8</v>
      </c>
      <c r="E18" s="3">
        <f>+IF('DATOS GENERALES'!E18='DATOS GENERALES'!T18,100,IF('DATOS GENERALES'!E18=0,0,(('DATOS GENERALES'!T18*100)/'DATOS GENERALES'!E18)))</f>
        <v>68.333333333333329</v>
      </c>
      <c r="F18" s="3">
        <f>+IF('DATOS GENERALES'!F18='DATOS GENERALES'!T18,100,IF('DATOS GENERALES'!F18=0,0,(('DATOS GENERALES'!T18*100)/'DATOS GENERALES'!F18)))</f>
        <v>0</v>
      </c>
      <c r="G18" s="3">
        <f>+IF('DATOS GENERALES'!G18='DATOS GENERALES'!T18,100,IF('DATOS GENERALES'!G18=0,0,(('DATOS GENERALES'!T18*100)/'DATOS GENERALES'!G18)))</f>
        <v>0</v>
      </c>
      <c r="H18" s="3">
        <f>+IF('DATOS GENERALES'!H18='DATOS GENERALES'!T18,100,IF('DATOS GENERALES'!H18=0,0,(('DATOS GENERALES'!T18*100)/'DATOS GENERALES'!H18)))</f>
        <v>77.35849056603773</v>
      </c>
      <c r="I18" s="3">
        <f>+IF('DATOS GENERALES'!I18='DATOS GENERALES'!T18,100,IF('DATOS GENERALES'!I18=0,0,(('DATOS GENERALES'!T18*100)/'DATOS GENERALES'!I18)))</f>
        <v>0</v>
      </c>
      <c r="J18" s="3">
        <f>+IF('DATOS GENERALES'!J18='DATOS GENERALES'!T18,100,IF('DATOS GENERALES'!J18=0,0,(('DATOS GENERALES'!T18*100)/'DATOS GENERALES'!J18)))</f>
        <v>73.397780164697465</v>
      </c>
      <c r="K18" s="3">
        <f>+IF('DATOS GENERALES'!K18='DATOS GENERALES'!T18,100,IF('DATOS GENERALES'!K18=0,0,(('DATOS GENERALES'!T18*100)/'DATOS GENERALES'!K18)))</f>
        <v>0</v>
      </c>
      <c r="L18" s="3">
        <f>+IF('DATOS GENERALES'!L18='DATOS GENERALES'!T18,100,IF('DATOS GENERALES'!L18=0,0,(('DATOS GENERALES'!T18*100)/'DATOS GENERALES'!L18)))</f>
        <v>0</v>
      </c>
      <c r="M18" s="3">
        <f>+IF('DATOS GENERALES'!M18='DATOS GENERALES'!T18,100,IF('DATOS GENERALES'!M18=0,0,(('DATOS GENERALES'!T18*100)/'DATOS GENERALES'!M18)))</f>
        <v>66.862361382909327</v>
      </c>
      <c r="N18" s="3">
        <f>+IF('DATOS GENERALES'!N18='DATOS GENERALES'!T18,100,IF('DATOS GENERALES'!N18=0,0,(('DATOS GENERALES'!T18*100)/'DATOS GENERALES'!N18)))</f>
        <v>85.416666666666671</v>
      </c>
      <c r="O18" s="3">
        <f>+IF('DATOS GENERALES'!O18='DATOS GENERALES'!T18,100,IF('DATOS GENERALES'!O18=0,0,(('DATOS GENERALES'!T18*100)/'DATOS GENERALES'!O18)))</f>
        <v>84.928571428571431</v>
      </c>
      <c r="P18" s="3">
        <f>+IF('DATOS GENERALES'!P18='DATOS GENERALES'!T18,100,IF('DATOS GENERALES'!P18=0,0,(('DATOS GENERALES'!T18*100)/'DATOS GENERALES'!P18)))</f>
        <v>100</v>
      </c>
      <c r="Q18" s="3">
        <f>+IF('DATOS GENERALES'!Q18='DATOS GENERALES'!T18,100,IF('DATOS GENERALES'!Q18=0,0,(('DATOS GENERALES'!T18*100)/'DATOS GENERALES'!Q18)))</f>
        <v>89.735849056603769</v>
      </c>
      <c r="R18" s="3">
        <f>+IF('DATOS GENERALES'!R18='DATOS GENERALES'!$T$6,100,IF('DATOS GENERALES'!R18=0,0,(('DATOS GENERALES'!$T$6*100)/'DATOS GENERALES'!R18)))</f>
        <v>0</v>
      </c>
      <c r="S18" s="3">
        <f>+IF('DATOS GENERALES'!S18='DATOS GENERALES'!T18,100,IF('DATOS GENERALES'!S18=0,0,(('DATOS GENERALES'!$T$6*100)/'DATOS GENERALES'!S18)))</f>
        <v>0</v>
      </c>
    </row>
    <row r="19" spans="1:19">
      <c r="A19" s="13">
        <f>+'DATOS GENERALES'!A19</f>
        <v>14</v>
      </c>
      <c r="B19" s="65" t="str">
        <f>+'DATOS GENERALES'!B19</f>
        <v>AGUJA DESECHABLES No.23 X 1 1/2</v>
      </c>
      <c r="C19" s="21" t="str">
        <f>+'DATOS GENERALES'!C19</f>
        <v>CJA X 100 UNIDADES</v>
      </c>
      <c r="D19" s="21">
        <f>+'DATOS GENERALES'!D19</f>
        <v>8</v>
      </c>
      <c r="E19" s="3">
        <f>+IF('DATOS GENERALES'!E19='DATOS GENERALES'!T19,100,IF('DATOS GENERALES'!E19=0,0,(('DATOS GENERALES'!T19*100)/'DATOS GENERALES'!E19)))</f>
        <v>68.333333333333329</v>
      </c>
      <c r="F19" s="3">
        <f>+IF('DATOS GENERALES'!F19='DATOS GENERALES'!T19,100,IF('DATOS GENERALES'!F19=0,0,(('DATOS GENERALES'!T19*100)/'DATOS GENERALES'!F19)))</f>
        <v>0</v>
      </c>
      <c r="G19" s="3">
        <f>+IF('DATOS GENERALES'!G19='DATOS GENERALES'!T19,100,IF('DATOS GENERALES'!G19=0,0,(('DATOS GENERALES'!T19*100)/'DATOS GENERALES'!G19)))</f>
        <v>0</v>
      </c>
      <c r="H19" s="3">
        <f>+IF('DATOS GENERALES'!H19='DATOS GENERALES'!T19,100,IF('DATOS GENERALES'!H19=0,0,(('DATOS GENERALES'!T19*100)/'DATOS GENERALES'!H19)))</f>
        <v>89.130434782608702</v>
      </c>
      <c r="I19" s="3">
        <f>+IF('DATOS GENERALES'!I19='DATOS GENERALES'!T19,100,IF('DATOS GENERALES'!I19=0,0,(('DATOS GENERALES'!T19*100)/'DATOS GENERALES'!I19)))</f>
        <v>0</v>
      </c>
      <c r="J19" s="3">
        <f>+IF('DATOS GENERALES'!J19='DATOS GENERALES'!T19,100,IF('DATOS GENERALES'!J19=0,0,(('DATOS GENERALES'!T19*100)/'DATOS GENERALES'!J19)))</f>
        <v>73.397780164697465</v>
      </c>
      <c r="K19" s="3">
        <f>+IF('DATOS GENERALES'!K19='DATOS GENERALES'!T19,100,IF('DATOS GENERALES'!K19=0,0,(('DATOS GENERALES'!T19*100)/'DATOS GENERALES'!K19)))</f>
        <v>0</v>
      </c>
      <c r="L19" s="3">
        <f>+IF('DATOS GENERALES'!L19='DATOS GENERALES'!T19,100,IF('DATOS GENERALES'!L19=0,0,(('DATOS GENERALES'!T19*100)/'DATOS GENERALES'!L19)))</f>
        <v>0</v>
      </c>
      <c r="M19" s="3">
        <f>+IF('DATOS GENERALES'!M19='DATOS GENERALES'!T19,100,IF('DATOS GENERALES'!M19=0,0,(('DATOS GENERALES'!T19*100)/'DATOS GENERALES'!M19)))</f>
        <v>66.862361382909327</v>
      </c>
      <c r="N19" s="3">
        <f>+IF('DATOS GENERALES'!N19='DATOS GENERALES'!T19,100,IF('DATOS GENERALES'!N19=0,0,(('DATOS GENERALES'!T19*100)/'DATOS GENERALES'!N19)))</f>
        <v>85.416666666666671</v>
      </c>
      <c r="O19" s="3">
        <f>+IF('DATOS GENERALES'!O19='DATOS GENERALES'!T19,100,IF('DATOS GENERALES'!O19=0,0,(('DATOS GENERALES'!T19*100)/'DATOS GENERALES'!O19)))</f>
        <v>59.45</v>
      </c>
      <c r="P19" s="3">
        <f>+IF('DATOS GENERALES'!P19='DATOS GENERALES'!T19,100,IF('DATOS GENERALES'!P19=0,0,(('DATOS GENERALES'!T19*100)/'DATOS GENERALES'!P19)))</f>
        <v>100</v>
      </c>
      <c r="Q19" s="3">
        <f>+IF('DATOS GENERALES'!Q19='DATOS GENERALES'!T19,100,IF('DATOS GENERALES'!Q19=0,0,(('DATOS GENERALES'!T19*100)/'DATOS GENERALES'!Q19)))</f>
        <v>89.735849056603769</v>
      </c>
      <c r="R19" s="3">
        <f>+IF('DATOS GENERALES'!R19='DATOS GENERALES'!$T$6,100,IF('DATOS GENERALES'!R19=0,0,(('DATOS GENERALES'!$T$6*100)/'DATOS GENERALES'!R19)))</f>
        <v>0</v>
      </c>
      <c r="S19" s="3">
        <f>+IF('DATOS GENERALES'!S19='DATOS GENERALES'!T19,100,IF('DATOS GENERALES'!S19=0,0,(('DATOS GENERALES'!$T$6*100)/'DATOS GENERALES'!S19)))</f>
        <v>0</v>
      </c>
    </row>
    <row r="20" spans="1:19">
      <c r="A20" s="13">
        <f>+'DATOS GENERALES'!A20</f>
        <v>15</v>
      </c>
      <c r="B20" s="65" t="str">
        <f>+'DATOS GENERALES'!B20</f>
        <v>AGUJA LARGAS PARA JERINGA CARPULA odontologia</v>
      </c>
      <c r="C20" s="21" t="str">
        <f>+'DATOS GENERALES'!C20</f>
        <v>CJA X 100 UNIDADES</v>
      </c>
      <c r="D20" s="21">
        <f>+'DATOS GENERALES'!D20</f>
        <v>2</v>
      </c>
      <c r="E20" s="3">
        <f>+IF('DATOS GENERALES'!E20='DATOS GENERALES'!T20,100,IF('DATOS GENERALES'!E20=0,0,(('DATOS GENERALES'!T20*100)/'DATOS GENERALES'!E20)))</f>
        <v>0</v>
      </c>
      <c r="F20" s="3">
        <f>+IF('DATOS GENERALES'!F20='DATOS GENERALES'!T20,100,IF('DATOS GENERALES'!F20=0,0,(('DATOS GENERALES'!T20*100)/'DATOS GENERALES'!F20)))</f>
        <v>0</v>
      </c>
      <c r="G20" s="3">
        <f>+IF('DATOS GENERALES'!G20='DATOS GENERALES'!T20,100,IF('DATOS GENERALES'!G20=0,0,(('DATOS GENERALES'!T20*100)/'DATOS GENERALES'!G20)))</f>
        <v>0</v>
      </c>
      <c r="H20" s="3">
        <f>+IF('DATOS GENERALES'!H20='DATOS GENERALES'!T20,100,IF('DATOS GENERALES'!H20=0,0,(('DATOS GENERALES'!T20*100)/'DATOS GENERALES'!H20)))</f>
        <v>81.666666666666671</v>
      </c>
      <c r="I20" s="3">
        <f>+IF('DATOS GENERALES'!I20='DATOS GENERALES'!T20,100,IF('DATOS GENERALES'!I20=0,0,(('DATOS GENERALES'!T20*100)/'DATOS GENERALES'!I20)))</f>
        <v>0</v>
      </c>
      <c r="J20" s="3">
        <f>+IF('DATOS GENERALES'!J20='DATOS GENERALES'!T20,100,IF('DATOS GENERALES'!J20=0,0,(('DATOS GENERALES'!T20*100)/'DATOS GENERALES'!J20)))</f>
        <v>0</v>
      </c>
      <c r="K20" s="3">
        <f>+IF('DATOS GENERALES'!K20='DATOS GENERALES'!T20,100,IF('DATOS GENERALES'!K20=0,0,(('DATOS GENERALES'!T20*100)/'DATOS GENERALES'!K20)))</f>
        <v>0</v>
      </c>
      <c r="L20" s="3">
        <f>+IF('DATOS GENERALES'!L20='DATOS GENERALES'!T20,100,IF('DATOS GENERALES'!L20=0,0,(('DATOS GENERALES'!T20*100)/'DATOS GENERALES'!L20)))</f>
        <v>0</v>
      </c>
      <c r="M20" s="3">
        <f>+IF('DATOS GENERALES'!M20='DATOS GENERALES'!T20,100,IF('DATOS GENERALES'!M20=0,0,(('DATOS GENERALES'!T20*100)/'DATOS GENERALES'!M20)))</f>
        <v>0</v>
      </c>
      <c r="N20" s="3">
        <f>+IF('DATOS GENERALES'!N20='DATOS GENERALES'!T20,100,IF('DATOS GENERALES'!N20=0,0,(('DATOS GENERALES'!T20*100)/'DATOS GENERALES'!N20)))</f>
        <v>0</v>
      </c>
      <c r="O20" s="3">
        <f>+IF('DATOS GENERALES'!O20='DATOS GENERALES'!T20,100,IF('DATOS GENERALES'!O20=0,0,(('DATOS GENERALES'!T20*100)/'DATOS GENERALES'!O20)))</f>
        <v>0</v>
      </c>
      <c r="P20" s="3">
        <f>+IF('DATOS GENERALES'!P20='DATOS GENERALES'!T20,100,IF('DATOS GENERALES'!P20=0,0,(('DATOS GENERALES'!T20*100)/'DATOS GENERALES'!P20)))</f>
        <v>100</v>
      </c>
      <c r="Q20" s="3">
        <f>+IF('DATOS GENERALES'!Q20='DATOS GENERALES'!T20,100,IF('DATOS GENERALES'!Q20=0,0,(('DATOS GENERALES'!T20*100)/'DATOS GENERALES'!Q20)))</f>
        <v>0</v>
      </c>
      <c r="R20" s="3">
        <f>+IF('DATOS GENERALES'!R20='DATOS GENERALES'!$T$6,100,IF('DATOS GENERALES'!R20=0,0,(('DATOS GENERALES'!$T$6*100)/'DATOS GENERALES'!R20)))</f>
        <v>0</v>
      </c>
      <c r="S20" s="3">
        <f>+IF('DATOS GENERALES'!S20='DATOS GENERALES'!T20,100,IF('DATOS GENERALES'!S20=0,0,(('DATOS GENERALES'!$T$6*100)/'DATOS GENERALES'!S20)))</f>
        <v>0</v>
      </c>
    </row>
    <row r="21" spans="1:19">
      <c r="A21" s="13">
        <f>+'DATOS GENERALES'!A21</f>
        <v>16</v>
      </c>
      <c r="B21" s="65" t="str">
        <f>+'DATOS GENERALES'!B21</f>
        <v>AGUJA PARA ANESTESIA EPIDURAL CON BISEL TIPO TUOHY No. 16</v>
      </c>
      <c r="C21" s="21" t="str">
        <f>+'DATOS GENERALES'!C21</f>
        <v>UND</v>
      </c>
      <c r="D21" s="21">
        <f>+'DATOS GENERALES'!D21</f>
        <v>8</v>
      </c>
      <c r="E21" s="3">
        <f>+IF('DATOS GENERALES'!E21='DATOS GENERALES'!T21,100,IF('DATOS GENERALES'!E21=0,0,(('DATOS GENERALES'!T21*100)/'DATOS GENERALES'!E21)))</f>
        <v>0</v>
      </c>
      <c r="F21" s="3">
        <f>+IF('DATOS GENERALES'!F21='DATOS GENERALES'!T21,100,IF('DATOS GENERALES'!F21=0,0,(('DATOS GENERALES'!T21*100)/'DATOS GENERALES'!F21)))</f>
        <v>0</v>
      </c>
      <c r="G21" s="3">
        <f>+IF('DATOS GENERALES'!G21='DATOS GENERALES'!T21,100,IF('DATOS GENERALES'!G21=0,0,(('DATOS GENERALES'!T21*100)/'DATOS GENERALES'!G21)))</f>
        <v>0</v>
      </c>
      <c r="H21" s="3">
        <f>+IF('DATOS GENERALES'!H21='DATOS GENERALES'!T21,100,IF('DATOS GENERALES'!H21=0,0,(('DATOS GENERALES'!T21*100)/'DATOS GENERALES'!H21)))</f>
        <v>0.96327200815005687</v>
      </c>
      <c r="I21" s="3">
        <f>+IF('DATOS GENERALES'!I21='DATOS GENERALES'!T21,100,IF('DATOS GENERALES'!I21=0,0,(('DATOS GENERALES'!T21*100)/'DATOS GENERALES'!I21)))</f>
        <v>0</v>
      </c>
      <c r="J21" s="3">
        <f>+IF('DATOS GENERALES'!J21='DATOS GENERALES'!T21,100,IF('DATOS GENERALES'!J21=0,0,(('DATOS GENERALES'!T21*100)/'DATOS GENERALES'!J21)))</f>
        <v>1.6858894809840135</v>
      </c>
      <c r="K21" s="3">
        <f>+IF('DATOS GENERALES'!K21='DATOS GENERALES'!T21,100,IF('DATOS GENERALES'!K21=0,0,(('DATOS GENERALES'!T21*100)/'DATOS GENERALES'!K21)))</f>
        <v>0</v>
      </c>
      <c r="L21" s="3">
        <f>+IF('DATOS GENERALES'!L21='DATOS GENERALES'!T21,100,IF('DATOS GENERALES'!L21=0,0,(('DATOS GENERALES'!T21*100)/'DATOS GENERALES'!L21)))</f>
        <v>0</v>
      </c>
      <c r="M21" s="3">
        <f>+IF('DATOS GENERALES'!M21='DATOS GENERALES'!T21,100,IF('DATOS GENERALES'!M21=0,0,(('DATOS GENERALES'!T21*100)/'DATOS GENERALES'!M21)))</f>
        <v>0</v>
      </c>
      <c r="N21" s="3">
        <f>+IF('DATOS GENERALES'!N21='DATOS GENERALES'!T21,100,IF('DATOS GENERALES'!N21=0,0,(('DATOS GENERALES'!T21*100)/'DATOS GENERALES'!N21)))</f>
        <v>0</v>
      </c>
      <c r="O21" s="3">
        <f>+IF('DATOS GENERALES'!O21='DATOS GENERALES'!T21,100,IF('DATOS GENERALES'!O21=0,0,(('DATOS GENERALES'!T21*100)/'DATOS GENERALES'!O21)))</f>
        <v>100</v>
      </c>
      <c r="P21" s="3">
        <f>+IF('DATOS GENERALES'!P21='DATOS GENERALES'!T21,100,IF('DATOS GENERALES'!P21=0,0,(('DATOS GENERALES'!T21*100)/'DATOS GENERALES'!P21)))</f>
        <v>0.94535407286123618</v>
      </c>
      <c r="Q21" s="3">
        <f>+IF('DATOS GENERALES'!Q21='DATOS GENERALES'!T21,100,IF('DATOS GENERALES'!Q21=0,0,(('DATOS GENERALES'!T21*100)/'DATOS GENERALES'!Q21)))</f>
        <v>0</v>
      </c>
      <c r="R21" s="3">
        <f>+IF('DATOS GENERALES'!R21='DATOS GENERALES'!$T$6,100,IF('DATOS GENERALES'!R21=0,0,(('DATOS GENERALES'!$T$6*100)/'DATOS GENERALES'!R21)))</f>
        <v>0</v>
      </c>
      <c r="S21" s="3">
        <f>+IF('DATOS GENERALES'!S21='DATOS GENERALES'!T21,100,IF('DATOS GENERALES'!S21=0,0,(('DATOS GENERALES'!$T$6*100)/'DATOS GENERALES'!S21)))</f>
        <v>343.46078431372547</v>
      </c>
    </row>
    <row r="22" spans="1:19">
      <c r="A22" s="13">
        <f>+'DATOS GENERALES'!A22</f>
        <v>17</v>
      </c>
      <c r="B22" s="65" t="str">
        <f>+'DATOS GENERALES'!B22</f>
        <v>AGUJA PARA ANESTESIA EPIDURAL CON BISEL TIPO TUOHY No. 17</v>
      </c>
      <c r="C22" s="21" t="str">
        <f>+'DATOS GENERALES'!C22</f>
        <v>UND</v>
      </c>
      <c r="D22" s="21">
        <f>+'DATOS GENERALES'!D22</f>
        <v>4</v>
      </c>
      <c r="E22" s="3">
        <f>+IF('DATOS GENERALES'!E22='DATOS GENERALES'!T22,100,IF('DATOS GENERALES'!E22=0,0,(('DATOS GENERALES'!T22*100)/'DATOS GENERALES'!E22)))</f>
        <v>0</v>
      </c>
      <c r="F22" s="3">
        <f>+IF('DATOS GENERALES'!F22='DATOS GENERALES'!T22,100,IF('DATOS GENERALES'!F22=0,0,(('DATOS GENERALES'!T22*100)/'DATOS GENERALES'!F22)))</f>
        <v>0</v>
      </c>
      <c r="G22" s="3">
        <f>+IF('DATOS GENERALES'!G22='DATOS GENERALES'!T22,100,IF('DATOS GENERALES'!G22=0,0,(('DATOS GENERALES'!T22*100)/'DATOS GENERALES'!G22)))</f>
        <v>0</v>
      </c>
      <c r="H22" s="3">
        <f>+IF('DATOS GENERALES'!H22='DATOS GENERALES'!T22,100,IF('DATOS GENERALES'!H22=0,0,(('DATOS GENERALES'!T22*100)/'DATOS GENERALES'!H22)))</f>
        <v>57.137316473901834</v>
      </c>
      <c r="I22" s="3">
        <f>+IF('DATOS GENERALES'!I22='DATOS GENERALES'!T22,100,IF('DATOS GENERALES'!I22=0,0,(('DATOS GENERALES'!T22*100)/'DATOS GENERALES'!I22)))</f>
        <v>0</v>
      </c>
      <c r="J22" s="3">
        <f>+IF('DATOS GENERALES'!J22='DATOS GENERALES'!T22,100,IF('DATOS GENERALES'!J22=0,0,(('DATOS GENERALES'!T22*100)/'DATOS GENERALES'!J22)))</f>
        <v>100</v>
      </c>
      <c r="K22" s="3">
        <f>+IF('DATOS GENERALES'!K22='DATOS GENERALES'!T22,100,IF('DATOS GENERALES'!K22=0,0,(('DATOS GENERALES'!T22*100)/'DATOS GENERALES'!K22)))</f>
        <v>0</v>
      </c>
      <c r="L22" s="3">
        <f>+IF('DATOS GENERALES'!L22='DATOS GENERALES'!T22,100,IF('DATOS GENERALES'!L22=0,0,(('DATOS GENERALES'!T22*100)/'DATOS GENERALES'!L22)))</f>
        <v>0</v>
      </c>
      <c r="M22" s="3">
        <f>+IF('DATOS GENERALES'!M22='DATOS GENERALES'!T22,100,IF('DATOS GENERALES'!M22=0,0,(('DATOS GENERALES'!T22*100)/'DATOS GENERALES'!M22)))</f>
        <v>0</v>
      </c>
      <c r="N22" s="3">
        <f>+IF('DATOS GENERALES'!N22='DATOS GENERALES'!T22,100,IF('DATOS GENERALES'!N22=0,0,(('DATOS GENERALES'!T22*100)/'DATOS GENERALES'!N22)))</f>
        <v>90.07561643835615</v>
      </c>
      <c r="O22" s="3">
        <f>+IF('DATOS GENERALES'!O22='DATOS GENERALES'!T22,100,IF('DATOS GENERALES'!O22=0,0,(('DATOS GENERALES'!T22*100)/'DATOS GENERALES'!O22)))</f>
        <v>61.03363778124303</v>
      </c>
      <c r="P22" s="3">
        <f>+IF('DATOS GENERALES'!P22='DATOS GENERALES'!T22,100,IF('DATOS GENERALES'!P22=0,0,(('DATOS GENERALES'!T22*100)/'DATOS GENERALES'!P22)))</f>
        <v>56.07449856733524</v>
      </c>
      <c r="Q22" s="3">
        <f>+IF('DATOS GENERALES'!Q22='DATOS GENERALES'!T22,100,IF('DATOS GENERALES'!Q22=0,0,(('DATOS GENERALES'!T22*100)/'DATOS GENERALES'!Q22)))</f>
        <v>0</v>
      </c>
      <c r="R22" s="3">
        <f>+IF('DATOS GENERALES'!R22='DATOS GENERALES'!$T$6,100,IF('DATOS GENERALES'!R22=0,0,(('DATOS GENERALES'!$T$6*100)/'DATOS GENERALES'!R22)))</f>
        <v>0</v>
      </c>
      <c r="S22" s="3">
        <f>+IF('DATOS GENERALES'!S22='DATOS GENERALES'!T22,100,IF('DATOS GENERALES'!S22=0,0,(('DATOS GENERALES'!$T$6*100)/'DATOS GENERALES'!S22)))</f>
        <v>343.46078431372547</v>
      </c>
    </row>
    <row r="23" spans="1:19">
      <c r="A23" s="13">
        <f>+'DATOS GENERALES'!A23</f>
        <v>18</v>
      </c>
      <c r="B23" s="65" t="str">
        <f>+'DATOS GENERALES'!B23</f>
        <v>ALCOHOL ANTISEPTICO X 700 ML</v>
      </c>
      <c r="C23" s="21" t="str">
        <f>+'DATOS GENERALES'!C23</f>
        <v>FCO X 700 ML</v>
      </c>
      <c r="D23" s="21">
        <f>+'DATOS GENERALES'!D23</f>
        <v>248</v>
      </c>
      <c r="E23" s="3">
        <f>+IF('DATOS GENERALES'!E23='DATOS GENERALES'!T23,100,IF('DATOS GENERALES'!E23=0,0,(('DATOS GENERALES'!T23*100)/'DATOS GENERALES'!E23)))</f>
        <v>79.120410580339524</v>
      </c>
      <c r="F23" s="3">
        <f>+IF('DATOS GENERALES'!F23='DATOS GENERALES'!T23,100,IF('DATOS GENERALES'!F23=0,0,(('DATOS GENERALES'!T23*100)/'DATOS GENERALES'!F23)))</f>
        <v>0</v>
      </c>
      <c r="G23" s="3">
        <f>+IF('DATOS GENERALES'!G23='DATOS GENERALES'!T23,100,IF('DATOS GENERALES'!G23=0,0,(('DATOS GENERALES'!T23*100)/'DATOS GENERALES'!G23)))</f>
        <v>0</v>
      </c>
      <c r="H23" s="3">
        <f>+IF('DATOS GENERALES'!H23='DATOS GENERALES'!T23,100,IF('DATOS GENERALES'!H23=0,0,(('DATOS GENERALES'!T23*100)/'DATOS GENERALES'!H23)))</f>
        <v>92.826308476146366</v>
      </c>
      <c r="I23" s="3">
        <f>+IF('DATOS GENERALES'!I23='DATOS GENERALES'!T23,100,IF('DATOS GENERALES'!I23=0,0,(('DATOS GENERALES'!T23*100)/'DATOS GENERALES'!I23)))</f>
        <v>0</v>
      </c>
      <c r="J23" s="3">
        <f>+IF('DATOS GENERALES'!J23='DATOS GENERALES'!T23,100,IF('DATOS GENERALES'!J23=0,0,(('DATOS GENERALES'!T23*100)/'DATOS GENERALES'!J23)))</f>
        <v>100</v>
      </c>
      <c r="K23" s="3">
        <f>+IF('DATOS GENERALES'!K23='DATOS GENERALES'!T23,100,IF('DATOS GENERALES'!K23=0,0,(('DATOS GENERALES'!T23*100)/'DATOS GENERALES'!K23)))</f>
        <v>0</v>
      </c>
      <c r="L23" s="3">
        <f>+IF('DATOS GENERALES'!L23='DATOS GENERALES'!T23,100,IF('DATOS GENERALES'!L23=0,0,(('DATOS GENERALES'!T23*100)/'DATOS GENERALES'!L23)))</f>
        <v>0</v>
      </c>
      <c r="M23" s="3">
        <f>+IF('DATOS GENERALES'!M23='DATOS GENERALES'!T23,100,IF('DATOS GENERALES'!M23=0,0,(('DATOS GENERALES'!T23*100)/'DATOS GENERALES'!M23)))</f>
        <v>0</v>
      </c>
      <c r="N23" s="3">
        <f>+IF('DATOS GENERALES'!N23='DATOS GENERALES'!T23,100,IF('DATOS GENERALES'!N23=0,0,(('DATOS GENERALES'!T23*100)/'DATOS GENERALES'!N23)))</f>
        <v>86.384482758620692</v>
      </c>
      <c r="O23" s="3">
        <f>+IF('DATOS GENERALES'!O23='DATOS GENERALES'!T23,100,IF('DATOS GENERALES'!O23=0,0,(('DATOS GENERALES'!T23*100)/'DATOS GENERALES'!O23)))</f>
        <v>73.843773028739861</v>
      </c>
      <c r="P23" s="3">
        <f>+IF('DATOS GENERALES'!P23='DATOS GENERALES'!T23,100,IF('DATOS GENERALES'!P23=0,0,(('DATOS GENERALES'!T23*100)/'DATOS GENERALES'!P23)))</f>
        <v>80.1648</v>
      </c>
      <c r="Q23" s="3">
        <f>+IF('DATOS GENERALES'!Q23='DATOS GENERALES'!T23,100,IF('DATOS GENERALES'!Q23=0,0,(('DATOS GENERALES'!T23*100)/'DATOS GENERALES'!Q23)))</f>
        <v>65.90332127589609</v>
      </c>
      <c r="R23" s="3">
        <f>+IF('DATOS GENERALES'!R23='DATOS GENERALES'!$T$6,100,IF('DATOS GENERALES'!R23=0,0,(('DATOS GENERALES'!$T$6*100)/'DATOS GENERALES'!R23)))</f>
        <v>0</v>
      </c>
      <c r="S23" s="3">
        <f>+IF('DATOS GENERALES'!S23='DATOS GENERALES'!T23,100,IF('DATOS GENERALES'!S23=0,0,(('DATOS GENERALES'!$T$6*100)/'DATOS GENERALES'!S23)))</f>
        <v>0</v>
      </c>
    </row>
    <row r="24" spans="1:19">
      <c r="A24" s="13">
        <f>+'DATOS GENERALES'!A24</f>
        <v>19</v>
      </c>
      <c r="B24" s="65" t="str">
        <f>+'DATOS GENERALES'!B24</f>
        <v>ALCOHOL YODADO</v>
      </c>
      <c r="C24" s="21" t="str">
        <f>+'DATOS GENERALES'!C24</f>
        <v xml:space="preserve">GLN </v>
      </c>
      <c r="D24" s="21">
        <f>+'DATOS GENERALES'!D24</f>
        <v>4</v>
      </c>
      <c r="E24" s="3">
        <f>+IF('DATOS GENERALES'!E24='DATOS GENERALES'!T24,100,IF('DATOS GENERALES'!E24=0,0,(('DATOS GENERALES'!T24*100)/'DATOS GENERALES'!E24)))</f>
        <v>85.500637113540336</v>
      </c>
      <c r="F24" s="3">
        <f>+IF('DATOS GENERALES'!F24='DATOS GENERALES'!T24,100,IF('DATOS GENERALES'!F24=0,0,(('DATOS GENERALES'!T24*100)/'DATOS GENERALES'!F24)))</f>
        <v>0</v>
      </c>
      <c r="G24" s="3">
        <f>+IF('DATOS GENERALES'!G24='DATOS GENERALES'!T24,100,IF('DATOS GENERALES'!G24=0,0,(('DATOS GENERALES'!T24*100)/'DATOS GENERALES'!G24)))</f>
        <v>0</v>
      </c>
      <c r="H24" s="3">
        <f>+IF('DATOS GENERALES'!H24='DATOS GENERALES'!T24,100,IF('DATOS GENERALES'!H24=0,0,(('DATOS GENERALES'!T24*100)/'DATOS GENERALES'!H24)))</f>
        <v>83.001302083333329</v>
      </c>
      <c r="I24" s="3">
        <f>+IF('DATOS GENERALES'!I24='DATOS GENERALES'!T24,100,IF('DATOS GENERALES'!I24=0,0,(('DATOS GENERALES'!T24*100)/'DATOS GENERALES'!I24)))</f>
        <v>0</v>
      </c>
      <c r="J24" s="3">
        <f>+IF('DATOS GENERALES'!J24='DATOS GENERALES'!T24,100,IF('DATOS GENERALES'!J24=0,0,(('DATOS GENERALES'!T24*100)/'DATOS GENERALES'!J24)))</f>
        <v>100</v>
      </c>
      <c r="K24" s="3">
        <f>+IF('DATOS GENERALES'!K24='DATOS GENERALES'!T24,100,IF('DATOS GENERALES'!K24=0,0,(('DATOS GENERALES'!T24*100)/'DATOS GENERALES'!K24)))</f>
        <v>0</v>
      </c>
      <c r="L24" s="3">
        <f>+IF('DATOS GENERALES'!L24='DATOS GENERALES'!T24,100,IF('DATOS GENERALES'!L24=0,0,(('DATOS GENERALES'!T24*100)/'DATOS GENERALES'!L24)))</f>
        <v>0</v>
      </c>
      <c r="M24" s="3">
        <f>+IF('DATOS GENERALES'!M24='DATOS GENERALES'!T24,100,IF('DATOS GENERALES'!M24=0,0,(('DATOS GENERALES'!T24*100)/'DATOS GENERALES'!M24)))</f>
        <v>0</v>
      </c>
      <c r="N24" s="3">
        <f>+IF('DATOS GENERALES'!N24='DATOS GENERALES'!T24,100,IF('DATOS GENERALES'!N24=0,0,(('DATOS GENERALES'!T24*100)/'DATOS GENERALES'!N24)))</f>
        <v>0</v>
      </c>
      <c r="O24" s="3">
        <f>+IF('DATOS GENERALES'!O24='DATOS GENERALES'!T24,100,IF('DATOS GENERALES'!O24=0,0,(('DATOS GENERALES'!T24*100)/'DATOS GENERALES'!O24)))</f>
        <v>0</v>
      </c>
      <c r="P24" s="3">
        <f>+IF('DATOS GENERALES'!P24='DATOS GENERALES'!T24,100,IF('DATOS GENERALES'!P24=0,0,(('DATOS GENERALES'!T24*100)/'DATOS GENERALES'!P24)))</f>
        <v>88.5777808656986</v>
      </c>
      <c r="Q24" s="3">
        <f>+IF('DATOS GENERALES'!Q24='DATOS GENERALES'!T24,100,IF('DATOS GENERALES'!Q24=0,0,(('DATOS GENERALES'!T24*100)/'DATOS GENERALES'!Q24)))</f>
        <v>77.948519371471662</v>
      </c>
      <c r="R24" s="3">
        <f>+IF('DATOS GENERALES'!R24='DATOS GENERALES'!$T$6,100,IF('DATOS GENERALES'!R24=0,0,(('DATOS GENERALES'!$T$6*100)/'DATOS GENERALES'!R24)))</f>
        <v>0</v>
      </c>
      <c r="S24" s="3">
        <f>+IF('DATOS GENERALES'!S24='DATOS GENERALES'!T24,100,IF('DATOS GENERALES'!S24=0,0,(('DATOS GENERALES'!$T$6*100)/'DATOS GENERALES'!S24)))</f>
        <v>100.93959264778937</v>
      </c>
    </row>
    <row r="25" spans="1:19">
      <c r="A25" s="13">
        <f>+'DATOS GENERALES'!A25</f>
        <v>20</v>
      </c>
      <c r="B25" s="65" t="str">
        <f>+'DATOS GENERALES'!B25</f>
        <v xml:space="preserve">ALGODON HOSPITALARIO </v>
      </c>
      <c r="C25" s="21" t="str">
        <f>+'DATOS GENERALES'!C25</f>
        <v>RLO X 500GR</v>
      </c>
      <c r="D25" s="21">
        <f>+'DATOS GENERALES'!D25</f>
        <v>120</v>
      </c>
      <c r="E25" s="3">
        <f>+IF('DATOS GENERALES'!E25='DATOS GENERALES'!T25,100,IF('DATOS GENERALES'!E25=0,0,(('DATOS GENERALES'!T25*100)/'DATOS GENERALES'!E25)))</f>
        <v>89.685714285714283</v>
      </c>
      <c r="F25" s="3">
        <f>+IF('DATOS GENERALES'!F25='DATOS GENERALES'!T25,100,IF('DATOS GENERALES'!F25=0,0,(('DATOS GENERALES'!T25*100)/'DATOS GENERALES'!F25)))</f>
        <v>0</v>
      </c>
      <c r="G25" s="3">
        <f>+IF('DATOS GENERALES'!G25='DATOS GENERALES'!T25,100,IF('DATOS GENERALES'!G25=0,0,(('DATOS GENERALES'!T25*100)/'DATOS GENERALES'!G25)))</f>
        <v>0</v>
      </c>
      <c r="H25" s="3">
        <f>+IF('DATOS GENERALES'!H25='DATOS GENERALES'!T25,100,IF('DATOS GENERALES'!H25=0,0,(('DATOS GENERALES'!T25*100)/'DATOS GENERALES'!H25)))</f>
        <v>100</v>
      </c>
      <c r="I25" s="3">
        <f>+IF('DATOS GENERALES'!I25='DATOS GENERALES'!T25,100,IF('DATOS GENERALES'!I25=0,0,(('DATOS GENERALES'!T25*100)/'DATOS GENERALES'!I25)))</f>
        <v>0</v>
      </c>
      <c r="J25" s="3">
        <f>+IF('DATOS GENERALES'!J25='DATOS GENERALES'!T25,100,IF('DATOS GENERALES'!J25=0,0,(('DATOS GENERALES'!T25*100)/'DATOS GENERALES'!J25)))</f>
        <v>99.494445236850041</v>
      </c>
      <c r="K25" s="3">
        <f>+IF('DATOS GENERALES'!K25='DATOS GENERALES'!T25,100,IF('DATOS GENERALES'!K25=0,0,(('DATOS GENERALES'!T25*100)/'DATOS GENERALES'!K25)))</f>
        <v>0</v>
      </c>
      <c r="L25" s="3">
        <f>+IF('DATOS GENERALES'!L25='DATOS GENERALES'!T25,100,IF('DATOS GENERALES'!L25=0,0,(('DATOS GENERALES'!T25*100)/'DATOS GENERALES'!L25)))</f>
        <v>0</v>
      </c>
      <c r="M25" s="3">
        <f>+IF('DATOS GENERALES'!M25='DATOS GENERALES'!T25,100,IF('DATOS GENERALES'!M25=0,0,(('DATOS GENERALES'!T25*100)/'DATOS GENERALES'!M25)))</f>
        <v>0</v>
      </c>
      <c r="N25" s="3">
        <f>+IF('DATOS GENERALES'!N25='DATOS GENERALES'!T25,100,IF('DATOS GENERALES'!N25=0,0,(('DATOS GENERALES'!T25*100)/'DATOS GENERALES'!N25)))</f>
        <v>93.007407407407413</v>
      </c>
      <c r="O25" s="3">
        <f>+IF('DATOS GENERALES'!O25='DATOS GENERALES'!T25,100,IF('DATOS GENERALES'!O25=0,0,(('DATOS GENERALES'!T25*100)/'DATOS GENERALES'!O25)))</f>
        <v>75.766352884383295</v>
      </c>
      <c r="P25" s="3">
        <f>+IF('DATOS GENERALES'!P25='DATOS GENERALES'!T25,100,IF('DATOS GENERALES'!P25=0,0,(('DATOS GENERALES'!T25*100)/'DATOS GENERALES'!P25)))</f>
        <v>76.560975609756099</v>
      </c>
      <c r="Q25" s="3">
        <f>+IF('DATOS GENERALES'!Q25='DATOS GENERALES'!T25,100,IF('DATOS GENERALES'!Q25=0,0,(('DATOS GENERALES'!T25*100)/'DATOS GENERALES'!Q25)))</f>
        <v>72.485856136704768</v>
      </c>
      <c r="R25" s="3">
        <f>+IF('DATOS GENERALES'!R25='DATOS GENERALES'!$T$6,100,IF('DATOS GENERALES'!R25=0,0,(('DATOS GENERALES'!$T$6*100)/'DATOS GENERALES'!R25)))</f>
        <v>0</v>
      </c>
      <c r="S25" s="3">
        <f>+IF('DATOS GENERALES'!S25='DATOS GENERALES'!T25,100,IF('DATOS GENERALES'!S25=0,0,(('DATOS GENERALES'!$T$6*100)/'DATOS GENERALES'!S25)))</f>
        <v>0</v>
      </c>
    </row>
    <row r="26" spans="1:19">
      <c r="A26" s="13">
        <f>+'DATOS GENERALES'!A26</f>
        <v>21</v>
      </c>
      <c r="B26" s="65" t="str">
        <f>+'DATOS GENERALES'!B26</f>
        <v xml:space="preserve">APLICADORES DE MADERA CON ALGODÓN </v>
      </c>
      <c r="C26" s="21" t="str">
        <f>+'DATOS GENERALES'!C26</f>
        <v>UND</v>
      </c>
      <c r="D26" s="21">
        <f>+'DATOS GENERALES'!D26</f>
        <v>8000</v>
      </c>
      <c r="E26" s="3">
        <f>+IF('DATOS GENERALES'!E26='DATOS GENERALES'!T26,100,IF('DATOS GENERALES'!E26=0,0,(('DATOS GENERALES'!T26*100)/'DATOS GENERALES'!E26)))</f>
        <v>86.999999999999986</v>
      </c>
      <c r="F26" s="3">
        <f>+IF('DATOS GENERALES'!F26='DATOS GENERALES'!T26,100,IF('DATOS GENERALES'!F26=0,0,(('DATOS GENERALES'!T26*100)/'DATOS GENERALES'!F26)))</f>
        <v>0</v>
      </c>
      <c r="G26" s="3">
        <f>+IF('DATOS GENERALES'!G26='DATOS GENERALES'!T26,100,IF('DATOS GENERALES'!G26=0,0,(('DATOS GENERALES'!T26*100)/'DATOS GENERALES'!G26)))</f>
        <v>0</v>
      </c>
      <c r="H26" s="3">
        <f>+IF('DATOS GENERALES'!H26='DATOS GENERALES'!T26,100,IF('DATOS GENERALES'!H26=0,0,(('DATOS GENERALES'!T26*100)/'DATOS GENERALES'!H26)))</f>
        <v>66.92307692307692</v>
      </c>
      <c r="I26" s="3">
        <f>+IF('DATOS GENERALES'!I26='DATOS GENERALES'!T26,100,IF('DATOS GENERALES'!I26=0,0,(('DATOS GENERALES'!T26*100)/'DATOS GENERALES'!I26)))</f>
        <v>0</v>
      </c>
      <c r="J26" s="3">
        <f>+IF('DATOS GENERALES'!J26='DATOS GENERALES'!T26,100,IF('DATOS GENERALES'!J26=0,0,(('DATOS GENERALES'!T26*100)/'DATOS GENERALES'!J26)))</f>
        <v>59.808612440191389</v>
      </c>
      <c r="K26" s="3">
        <f>+IF('DATOS GENERALES'!K26='DATOS GENERALES'!T26,100,IF('DATOS GENERALES'!K26=0,0,(('DATOS GENERALES'!T26*100)/'DATOS GENERALES'!K26)))</f>
        <v>0</v>
      </c>
      <c r="L26" s="3">
        <f>+IF('DATOS GENERALES'!L26='DATOS GENERALES'!T26,100,IF('DATOS GENERALES'!L26=0,0,(('DATOS GENERALES'!T26*100)/'DATOS GENERALES'!L26)))</f>
        <v>66.749784214059645</v>
      </c>
      <c r="M26" s="3">
        <f>+IF('DATOS GENERALES'!M26='DATOS GENERALES'!T26,100,IF('DATOS GENERALES'!M26=0,0,(('DATOS GENERALES'!T26*100)/'DATOS GENERALES'!M26)))</f>
        <v>73.673870333988205</v>
      </c>
      <c r="N26" s="3">
        <f>+IF('DATOS GENERALES'!N26='DATOS GENERALES'!T26,100,IF('DATOS GENERALES'!N26=0,0,(('DATOS GENERALES'!T26*100)/'DATOS GENERALES'!N26)))</f>
        <v>0</v>
      </c>
      <c r="O26" s="3">
        <f>+IF('DATOS GENERALES'!O26='DATOS GENERALES'!T26,100,IF('DATOS GENERALES'!O26=0,0,(('DATOS GENERALES'!T26*100)/'DATOS GENERALES'!O26)))</f>
        <v>58.343057176196027</v>
      </c>
      <c r="P26" s="3">
        <f>+IF('DATOS GENERALES'!P26='DATOS GENERALES'!T26,100,IF('DATOS GENERALES'!P26=0,0,(('DATOS GENERALES'!T26*100)/'DATOS GENERALES'!P26)))</f>
        <v>100</v>
      </c>
      <c r="Q26" s="3">
        <f>+IF('DATOS GENERALES'!Q26='DATOS GENERALES'!T26,100,IF('DATOS GENERALES'!Q26=0,0,(('DATOS GENERALES'!T26*100)/'DATOS GENERALES'!Q26)))</f>
        <v>53.571428571428555</v>
      </c>
      <c r="R26" s="3">
        <f>+IF('DATOS GENERALES'!R26='DATOS GENERALES'!$T$6,100,IF('DATOS GENERALES'!R26=0,0,(('DATOS GENERALES'!$T$6*100)/'DATOS GENERALES'!R26)))</f>
        <v>0</v>
      </c>
      <c r="S26" s="3">
        <f>+IF('DATOS GENERALES'!S26='DATOS GENERALES'!T26,100,IF('DATOS GENERALES'!S26=0,0,(('DATOS GENERALES'!$T$6*100)/'DATOS GENERALES'!S26)))</f>
        <v>0</v>
      </c>
    </row>
    <row r="27" spans="1:19" s="46" customFormat="1">
      <c r="A27" s="14">
        <f>+'DATOS GENERALES'!A27</f>
        <v>22</v>
      </c>
      <c r="B27" s="67" t="str">
        <f>+'DATOS GENERALES'!B27</f>
        <v>APOSITO ABSORBENTE TRANSPARENTE  T PLUS 7.2 X 5 cm</v>
      </c>
      <c r="C27" s="45" t="str">
        <f>+'DATOS GENERALES'!C27</f>
        <v>UND</v>
      </c>
      <c r="D27" s="45">
        <f>+'DATOS GENERALES'!D27</f>
        <v>120</v>
      </c>
      <c r="E27" s="3">
        <f>+IF('DATOS GENERALES'!E27='DATOS GENERALES'!T27,100,IF('DATOS GENERALES'!E27=0,0,(('DATOS GENERALES'!T27*100)/'DATOS GENERALES'!E27)))</f>
        <v>85.48517940717629</v>
      </c>
      <c r="F27" s="3">
        <f>+IF('DATOS GENERALES'!F27='DATOS GENERALES'!T27,100,IF('DATOS GENERALES'!F27=0,0,(('DATOS GENERALES'!T27*100)/'DATOS GENERALES'!F27)))</f>
        <v>89.535947712418306</v>
      </c>
      <c r="G27" s="3">
        <f>+IF('DATOS GENERALES'!G27='DATOS GENERALES'!T27,100,IF('DATOS GENERALES'!G27=0,0,(('DATOS GENERALES'!T27*100)/'DATOS GENERALES'!G27)))</f>
        <v>0</v>
      </c>
      <c r="H27" s="3">
        <f>+IF('DATOS GENERALES'!H27='DATOS GENERALES'!T27,100,IF('DATOS GENERALES'!H27=0,0,(('DATOS GENERALES'!T27*100)/'DATOS GENERALES'!H27)))</f>
        <v>0</v>
      </c>
      <c r="I27" s="3">
        <f>+IF('DATOS GENERALES'!I27='DATOS GENERALES'!T27,100,IF('DATOS GENERALES'!I27=0,0,(('DATOS GENERALES'!T27*100)/'DATOS GENERALES'!I27)))</f>
        <v>64.465882352941179</v>
      </c>
      <c r="J27" s="3">
        <f>+IF('DATOS GENERALES'!J27='DATOS GENERALES'!T27,100,IF('DATOS GENERALES'!J27=0,0,(('DATOS GENERALES'!T27*100)/'DATOS GENERALES'!J27)))</f>
        <v>100</v>
      </c>
      <c r="K27" s="3">
        <f>+IF('DATOS GENERALES'!K27='DATOS GENERALES'!T27,100,IF('DATOS GENERALES'!K27=0,0,(('DATOS GENERALES'!T27*100)/'DATOS GENERALES'!K27)))</f>
        <v>0</v>
      </c>
      <c r="L27" s="3">
        <f>+IF('DATOS GENERALES'!L27='DATOS GENERALES'!T27,100,IF('DATOS GENERALES'!L27=0,0,(('DATOS GENERALES'!T27*100)/'DATOS GENERALES'!L27)))</f>
        <v>0</v>
      </c>
      <c r="M27" s="3">
        <f>+IF('DATOS GENERALES'!M27='DATOS GENERALES'!T27,100,IF('DATOS GENERALES'!M27=0,0,(('DATOS GENERALES'!T27*100)/'DATOS GENERALES'!M27)))</f>
        <v>0</v>
      </c>
      <c r="N27" s="3">
        <f>+IF('DATOS GENERALES'!N27='DATOS GENERALES'!T27,100,IF('DATOS GENERALES'!N27=0,0,(('DATOS GENERALES'!T27*100)/'DATOS GENERALES'!N27)))</f>
        <v>0</v>
      </c>
      <c r="O27" s="3">
        <f>+IF('DATOS GENERALES'!O27='DATOS GENERALES'!T27,100,IF('DATOS GENERALES'!O27=0,0,(('DATOS GENERALES'!T27*100)/'DATOS GENERALES'!O27)))</f>
        <v>0</v>
      </c>
      <c r="P27" s="3">
        <f>+IF('DATOS GENERALES'!P27='DATOS GENERALES'!T27,100,IF('DATOS GENERALES'!P27=0,0,(('DATOS GENERALES'!T27*100)/'DATOS GENERALES'!P27)))</f>
        <v>0</v>
      </c>
      <c r="Q27" s="3">
        <f>+IF('DATOS GENERALES'!Q27='DATOS GENERALES'!T27,100,IF('DATOS GENERALES'!Q27=0,0,(('DATOS GENERALES'!T27*100)/'DATOS GENERALES'!Q27)))</f>
        <v>76</v>
      </c>
      <c r="R27" s="3">
        <f>+IF('DATOS GENERALES'!R27='DATOS GENERALES'!$T$6,100,IF('DATOS GENERALES'!R27=0,0,(('DATOS GENERALES'!$T$6*100)/'DATOS GENERALES'!R27)))</f>
        <v>1451.3671428571429</v>
      </c>
      <c r="S27" s="3">
        <f>+IF('DATOS GENERALES'!S27='DATOS GENERALES'!T27,100,IF('DATOS GENERALES'!S27=0,0,(('DATOS GENERALES'!$T$6*100)/'DATOS GENERALES'!S27)))</f>
        <v>285.78255977496485</v>
      </c>
    </row>
    <row r="28" spans="1:19">
      <c r="A28" s="13">
        <f>+'DATOS GENERALES'!A28</f>
        <v>23</v>
      </c>
      <c r="B28" s="65" t="str">
        <f>+'DATOS GENERALES'!B28</f>
        <v>APOSITO ABSORBENTE TRANSPARENTE  T PLUS 8 X 15 cm</v>
      </c>
      <c r="C28" s="21" t="str">
        <f>+'DATOS GENERALES'!C28</f>
        <v>UND</v>
      </c>
      <c r="D28" s="21">
        <f>+'DATOS GENERALES'!D28</f>
        <v>120</v>
      </c>
      <c r="E28" s="3">
        <f>+IF('DATOS GENERALES'!E28='DATOS GENERALES'!T28,100,IF('DATOS GENERALES'!E28=0,0,(('DATOS GENERALES'!T28*100)/'DATOS GENERALES'!E28)))</f>
        <v>0</v>
      </c>
      <c r="F28" s="3">
        <f>+IF('DATOS GENERALES'!F28='DATOS GENERALES'!T28,100,IF('DATOS GENERALES'!F28=0,0,(('DATOS GENERALES'!T28*100)/'DATOS GENERALES'!F28)))</f>
        <v>100</v>
      </c>
      <c r="G28" s="3">
        <f>+IF('DATOS GENERALES'!G28='DATOS GENERALES'!T28,100,IF('DATOS GENERALES'!G28=0,0,(('DATOS GENERALES'!T28*100)/'DATOS GENERALES'!G28)))</f>
        <v>0</v>
      </c>
      <c r="H28" s="3">
        <f>+IF('DATOS GENERALES'!H28='DATOS GENERALES'!T28,100,IF('DATOS GENERALES'!H28=0,0,(('DATOS GENERALES'!T28*100)/'DATOS GENERALES'!H28)))</f>
        <v>0</v>
      </c>
      <c r="I28" s="3">
        <f>+IF('DATOS GENERALES'!I28='DATOS GENERALES'!T28,100,IF('DATOS GENERALES'!I28=0,0,(('DATOS GENERALES'!T28*100)/'DATOS GENERALES'!I28)))</f>
        <v>72.562018819503848</v>
      </c>
      <c r="J28" s="3">
        <f>+IF('DATOS GENERALES'!J28='DATOS GENERALES'!T28,100,IF('DATOS GENERALES'!J28=0,0,(('DATOS GENERALES'!T28*100)/'DATOS GENERALES'!J28)))</f>
        <v>67.643540669856463</v>
      </c>
      <c r="K28" s="3">
        <f>+IF('DATOS GENERALES'!K28='DATOS GENERALES'!T28,100,IF('DATOS GENERALES'!K28=0,0,(('DATOS GENERALES'!T28*100)/'DATOS GENERALES'!K28)))</f>
        <v>0</v>
      </c>
      <c r="L28" s="3">
        <f>+IF('DATOS GENERALES'!L28='DATOS GENERALES'!T28,100,IF('DATOS GENERALES'!L28=0,0,(('DATOS GENERALES'!T28*100)/'DATOS GENERALES'!L28)))</f>
        <v>0</v>
      </c>
      <c r="M28" s="3">
        <f>+IF('DATOS GENERALES'!M28='DATOS GENERALES'!T28,100,IF('DATOS GENERALES'!M28=0,0,(('DATOS GENERALES'!T28*100)/'DATOS GENERALES'!M28)))</f>
        <v>0</v>
      </c>
      <c r="N28" s="3">
        <f>+IF('DATOS GENERALES'!N28='DATOS GENERALES'!T28,100,IF('DATOS GENERALES'!N28=0,0,(('DATOS GENERALES'!T28*100)/'DATOS GENERALES'!N28)))</f>
        <v>0</v>
      </c>
      <c r="O28" s="3">
        <f>+IF('DATOS GENERALES'!O28='DATOS GENERALES'!T28,100,IF('DATOS GENERALES'!O28=0,0,(('DATOS GENERALES'!T28*100)/'DATOS GENERALES'!O28)))</f>
        <v>0</v>
      </c>
      <c r="P28" s="3">
        <f>+IF('DATOS GENERALES'!P28='DATOS GENERALES'!T28,100,IF('DATOS GENERALES'!P28=0,0,(('DATOS GENERALES'!T28*100)/'DATOS GENERALES'!P28)))</f>
        <v>0</v>
      </c>
      <c r="Q28" s="3">
        <f>+IF('DATOS GENERALES'!Q28='DATOS GENERALES'!T28,100,IF('DATOS GENERALES'!Q28=0,0,(('DATOS GENERALES'!T28*100)/'DATOS GENERALES'!Q28)))</f>
        <v>94.11927877947295</v>
      </c>
      <c r="R28" s="3">
        <f>+IF('DATOS GENERALES'!R28='DATOS GENERALES'!$T$6,100,IF('DATOS GENERALES'!R28=0,0,(('DATOS GENERALES'!$T$6*100)/'DATOS GENERALES'!R28)))</f>
        <v>353.37634782608694</v>
      </c>
      <c r="S28" s="3">
        <f>+IF('DATOS GENERALES'!S28='DATOS GENERALES'!T28,100,IF('DATOS GENERALES'!S28=0,0,(('DATOS GENERALES'!$T$6*100)/'DATOS GENERALES'!S28)))</f>
        <v>204.62376636455187</v>
      </c>
    </row>
    <row r="29" spans="1:19">
      <c r="A29" s="13">
        <f>+'DATOS GENERALES'!A29</f>
        <v>24</v>
      </c>
      <c r="B29" s="65" t="str">
        <f>+'DATOS GENERALES'!B29</f>
        <v>APOSITO DE HIDROFIBRA CON PLATA ionicA AL 1,2% 10 X 10cm</v>
      </c>
      <c r="C29" s="21" t="str">
        <f>+'DATOS GENERALES'!C29</f>
        <v>CJA X 10 UNIDADES</v>
      </c>
      <c r="D29" s="21">
        <f>+'DATOS GENERALES'!D29</f>
        <v>4</v>
      </c>
      <c r="E29" s="3">
        <f>+IF('DATOS GENERALES'!E29='DATOS GENERALES'!T29,100,IF('DATOS GENERALES'!E29=0,0,(('DATOS GENERALES'!T29*100)/'DATOS GENERALES'!E29)))</f>
        <v>68.947976453499948</v>
      </c>
      <c r="F29" s="3">
        <f>+IF('DATOS GENERALES'!F29='DATOS GENERALES'!T29,100,IF('DATOS GENERALES'!F29=0,0,(('DATOS GENERALES'!T29*100)/'DATOS GENERALES'!F29)))</f>
        <v>68.134330618054079</v>
      </c>
      <c r="G29" s="3">
        <f>+IF('DATOS GENERALES'!G29='DATOS GENERALES'!T29,100,IF('DATOS GENERALES'!G29=0,0,(('DATOS GENERALES'!T29*100)/'DATOS GENERALES'!G29)))</f>
        <v>0</v>
      </c>
      <c r="H29" s="3">
        <f>+IF('DATOS GENERALES'!H29='DATOS GENERALES'!T29,100,IF('DATOS GENERALES'!H29=0,0,(('DATOS GENERALES'!T29*100)/'DATOS GENERALES'!H29)))</f>
        <v>80.897422068816738</v>
      </c>
      <c r="I29" s="3">
        <f>+IF('DATOS GENERALES'!I29='DATOS GENERALES'!T29,100,IF('DATOS GENERALES'!I29=0,0,(('DATOS GENERALES'!T29*100)/'DATOS GENERALES'!I29)))</f>
        <v>68.228751292555785</v>
      </c>
      <c r="J29" s="3">
        <f>+IF('DATOS GENERALES'!J29='DATOS GENERALES'!T29,100,IF('DATOS GENERALES'!J29=0,0,(('DATOS GENERALES'!T29*100)/'DATOS GENERALES'!J29)))</f>
        <v>49.342105263157904</v>
      </c>
      <c r="K29" s="3">
        <f>+IF('DATOS GENERALES'!K29='DATOS GENERALES'!T29,100,IF('DATOS GENERALES'!K29=0,0,(('DATOS GENERALES'!T29*100)/'DATOS GENERALES'!K29)))</f>
        <v>0</v>
      </c>
      <c r="L29" s="3">
        <f>+IF('DATOS GENERALES'!L29='DATOS GENERALES'!T29,100,IF('DATOS GENERALES'!L29=0,0,(('DATOS GENERALES'!T29*100)/'DATOS GENERALES'!L29)))</f>
        <v>0</v>
      </c>
      <c r="M29" s="3">
        <f>+IF('DATOS GENERALES'!M29='DATOS GENERALES'!T29,100,IF('DATOS GENERALES'!M29=0,0,(('DATOS GENERALES'!T29*100)/'DATOS GENERALES'!M29)))</f>
        <v>0</v>
      </c>
      <c r="N29" s="3">
        <f>+IF('DATOS GENERALES'!N29='DATOS GENERALES'!T29,100,IF('DATOS GENERALES'!N29=0,0,(('DATOS GENERALES'!T29*100)/'DATOS GENERALES'!N29)))</f>
        <v>100</v>
      </c>
      <c r="O29" s="3">
        <f>+IF('DATOS GENERALES'!O29='DATOS GENERALES'!T29,100,IF('DATOS GENERALES'!O29=0,0,(('DATOS GENERALES'!T29*100)/'DATOS GENERALES'!O29)))</f>
        <v>0</v>
      </c>
      <c r="P29" s="3">
        <f>+IF('DATOS GENERALES'!P29='DATOS GENERALES'!T29,100,IF('DATOS GENERALES'!P29=0,0,(('DATOS GENERALES'!T29*100)/'DATOS GENERALES'!P29)))</f>
        <v>0</v>
      </c>
      <c r="Q29" s="3">
        <f>+IF('DATOS GENERALES'!Q29='DATOS GENERALES'!T29,100,IF('DATOS GENERALES'!Q29=0,0,(('DATOS GENERALES'!T29*100)/'DATOS GENERALES'!Q29)))</f>
        <v>0</v>
      </c>
      <c r="R29" s="3">
        <f>+IF('DATOS GENERALES'!R29='DATOS GENERALES'!$T$6,100,IF('DATOS GENERALES'!R29=0,0,(('DATOS GENERALES'!$T$6*100)/'DATOS GENERALES'!R29)))</f>
        <v>0</v>
      </c>
      <c r="S29" s="3">
        <f>+IF('DATOS GENERALES'!S29='DATOS GENERALES'!T29,100,IF('DATOS GENERALES'!S29=0,0,(('DATOS GENERALES'!$T$6*100)/'DATOS GENERALES'!S29)))</f>
        <v>8.466308333333334</v>
      </c>
    </row>
    <row r="30" spans="1:19">
      <c r="A30" s="13">
        <f>+'DATOS GENERALES'!A30</f>
        <v>25</v>
      </c>
      <c r="B30" s="65" t="str">
        <f>+'DATOS GENERALES'!B30</f>
        <v>APOSITO DE HIDROFIBRA CON PLATA ionicA AL 1,2% 15 X 15cm</v>
      </c>
      <c r="C30" s="21" t="str">
        <f>+'DATOS GENERALES'!C30</f>
        <v>CJA X 5 UNIDADES</v>
      </c>
      <c r="D30" s="21">
        <f>+'DATOS GENERALES'!D30</f>
        <v>4</v>
      </c>
      <c r="E30" s="3">
        <f>+IF('DATOS GENERALES'!E30='DATOS GENERALES'!T30,100,IF('DATOS GENERALES'!E30=0,0,(('DATOS GENERALES'!T30*100)/'DATOS GENERALES'!E30)))</f>
        <v>88.235656033986842</v>
      </c>
      <c r="F30" s="3">
        <f>+IF('DATOS GENERALES'!F30='DATOS GENERALES'!T30,100,IF('DATOS GENERALES'!F30=0,0,(('DATOS GENERALES'!T30*100)/'DATOS GENERALES'!F30)))</f>
        <v>87.184826055899208</v>
      </c>
      <c r="G30" s="3">
        <f>+IF('DATOS GENERALES'!G30='DATOS GENERALES'!T30,100,IF('DATOS GENERALES'!G30=0,0,(('DATOS GENERALES'!T30*100)/'DATOS GENERALES'!G30)))</f>
        <v>0</v>
      </c>
      <c r="H30" s="3">
        <f>+IF('DATOS GENERALES'!H30='DATOS GENERALES'!T30,100,IF('DATOS GENERALES'!H30=0,0,(('DATOS GENERALES'!T30*100)/'DATOS GENERALES'!H30)))</f>
        <v>100</v>
      </c>
      <c r="I30" s="3">
        <f>+IF('DATOS GENERALES'!I30='DATOS GENERALES'!T30,100,IF('DATOS GENERALES'!I30=0,0,(('DATOS GENERALES'!T30*100)/'DATOS GENERALES'!I30)))</f>
        <v>87.306902062247929</v>
      </c>
      <c r="J30" s="3">
        <f>+IF('DATOS GENERALES'!J30='DATOS GENERALES'!T30,100,IF('DATOS GENERALES'!J30=0,0,(('DATOS GENERALES'!T30*100)/'DATOS GENERALES'!J30)))</f>
        <v>88.799787245833542</v>
      </c>
      <c r="K30" s="3">
        <f>+IF('DATOS GENERALES'!K30='DATOS GENERALES'!T30,100,IF('DATOS GENERALES'!K30=0,0,(('DATOS GENERALES'!T30*100)/'DATOS GENERALES'!K30)))</f>
        <v>0</v>
      </c>
      <c r="L30" s="3">
        <f>+IF('DATOS GENERALES'!L30='DATOS GENERALES'!T30,100,IF('DATOS GENERALES'!L30=0,0,(('DATOS GENERALES'!T30*100)/'DATOS GENERALES'!L30)))</f>
        <v>0</v>
      </c>
      <c r="M30" s="3">
        <f>+IF('DATOS GENERALES'!M30='DATOS GENERALES'!T30,100,IF('DATOS GENERALES'!M30=0,0,(('DATOS GENERALES'!T30*100)/'DATOS GENERALES'!M30)))</f>
        <v>0</v>
      </c>
      <c r="N30" s="3">
        <f>+IF('DATOS GENERALES'!N30='DATOS GENERALES'!T30,100,IF('DATOS GENERALES'!N30=0,0,(('DATOS GENERALES'!T30*100)/'DATOS GENERALES'!N30)))</f>
        <v>0</v>
      </c>
      <c r="O30" s="3">
        <f>+IF('DATOS GENERALES'!O30='DATOS GENERALES'!T30,100,IF('DATOS GENERALES'!O30=0,0,(('DATOS GENERALES'!T30*100)/'DATOS GENERALES'!O30)))</f>
        <v>0</v>
      </c>
      <c r="P30" s="3">
        <f>+IF('DATOS GENERALES'!P30='DATOS GENERALES'!T30,100,IF('DATOS GENERALES'!P30=0,0,(('DATOS GENERALES'!T30*100)/'DATOS GENERALES'!P30)))</f>
        <v>0</v>
      </c>
      <c r="Q30" s="3">
        <f>+IF('DATOS GENERALES'!Q30='DATOS GENERALES'!T30,100,IF('DATOS GENERALES'!Q30=0,0,(('DATOS GENERALES'!T30*100)/'DATOS GENERALES'!Q30)))</f>
        <v>0</v>
      </c>
      <c r="R30" s="3">
        <f>+IF('DATOS GENERALES'!R30='DATOS GENERALES'!$T$6,100,IF('DATOS GENERALES'!R30=0,0,(('DATOS GENERALES'!$T$6*100)/'DATOS GENERALES'!R30)))</f>
        <v>0</v>
      </c>
      <c r="S30" s="3">
        <f>+IF('DATOS GENERALES'!S30='DATOS GENERALES'!T30,100,IF('DATOS GENERALES'!S30=0,0,(('DATOS GENERALES'!$T$6*100)/'DATOS GENERALES'!S30)))</f>
        <v>0</v>
      </c>
    </row>
    <row r="31" spans="1:19">
      <c r="A31" s="13">
        <f>+'DATOS GENERALES'!A31</f>
        <v>26</v>
      </c>
      <c r="B31" s="65" t="str">
        <f>+'DATOS GENERALES'!B31</f>
        <v>APOSITO DE HIDROFIBRA CON PLATA ionicA AL 1,2% 20 X 30cm</v>
      </c>
      <c r="C31" s="21" t="str">
        <f>+'DATOS GENERALES'!C31</f>
        <v>CJA X 5 UNIDADES</v>
      </c>
      <c r="D31" s="21">
        <f>+'DATOS GENERALES'!D31</f>
        <v>4</v>
      </c>
      <c r="E31" s="3">
        <f>+IF('DATOS GENERALES'!E31='DATOS GENERALES'!T31,100,IF('DATOS GENERALES'!E31=0,0,(('DATOS GENERALES'!T31*100)/'DATOS GENERALES'!E31)))</f>
        <v>51.477113537444993</v>
      </c>
      <c r="F31" s="3">
        <f>+IF('DATOS GENERALES'!F31='DATOS GENERALES'!T31,100,IF('DATOS GENERALES'!F31=0,0,(('DATOS GENERALES'!T31*100)/'DATOS GENERALES'!F31)))</f>
        <v>50.866440944881887</v>
      </c>
      <c r="G31" s="3">
        <f>+IF('DATOS GENERALES'!G31='DATOS GENERALES'!T31,100,IF('DATOS GENERALES'!G31=0,0,(('DATOS GENERALES'!T31*100)/'DATOS GENERALES'!G31)))</f>
        <v>0</v>
      </c>
      <c r="H31" s="3">
        <f>+IF('DATOS GENERALES'!H31='DATOS GENERALES'!T31,100,IF('DATOS GENERALES'!H31=0,0,(('DATOS GENERALES'!T31*100)/'DATOS GENERALES'!H31)))</f>
        <v>75.499485765041371</v>
      </c>
      <c r="I31" s="3">
        <f>+IF('DATOS GENERALES'!I31='DATOS GENERALES'!T31,100,IF('DATOS GENERALES'!I31=0,0,(('DATOS GENERALES'!T31*100)/'DATOS GENERALES'!I31)))</f>
        <v>50.938155450350564</v>
      </c>
      <c r="J31" s="3">
        <f>+IF('DATOS GENERALES'!J31='DATOS GENERALES'!T31,100,IF('DATOS GENERALES'!J31=0,0,(('DATOS GENERALES'!T31*100)/'DATOS GENERALES'!J31)))</f>
        <v>100</v>
      </c>
      <c r="K31" s="3">
        <f>+IF('DATOS GENERALES'!K31='DATOS GENERALES'!T31,100,IF('DATOS GENERALES'!K31=0,0,(('DATOS GENERALES'!T31*100)/'DATOS GENERALES'!K31)))</f>
        <v>0</v>
      </c>
      <c r="L31" s="3">
        <f>+IF('DATOS GENERALES'!L31='DATOS GENERALES'!T31,100,IF('DATOS GENERALES'!L31=0,0,(('DATOS GENERALES'!T31*100)/'DATOS GENERALES'!L31)))</f>
        <v>0</v>
      </c>
      <c r="M31" s="3">
        <f>+IF('DATOS GENERALES'!M31='DATOS GENERALES'!T31,100,IF('DATOS GENERALES'!M31=0,0,(('DATOS GENERALES'!T31*100)/'DATOS GENERALES'!M31)))</f>
        <v>0</v>
      </c>
      <c r="N31" s="3">
        <f>+IF('DATOS GENERALES'!N31='DATOS GENERALES'!T31,100,IF('DATOS GENERALES'!N31=0,0,(('DATOS GENERALES'!T31*100)/'DATOS GENERALES'!N31)))</f>
        <v>0</v>
      </c>
      <c r="O31" s="3">
        <f>+IF('DATOS GENERALES'!O31='DATOS GENERALES'!T31,100,IF('DATOS GENERALES'!O31=0,0,(('DATOS GENERALES'!T31*100)/'DATOS GENERALES'!O31)))</f>
        <v>0</v>
      </c>
      <c r="P31" s="3">
        <f>+IF('DATOS GENERALES'!P31='DATOS GENERALES'!T31,100,IF('DATOS GENERALES'!P31=0,0,(('DATOS GENERALES'!T31*100)/'DATOS GENERALES'!P31)))</f>
        <v>0</v>
      </c>
      <c r="Q31" s="3">
        <f>+IF('DATOS GENERALES'!Q31='DATOS GENERALES'!T31,100,IF('DATOS GENERALES'!Q31=0,0,(('DATOS GENERALES'!T31*100)/'DATOS GENERALES'!Q31)))</f>
        <v>0</v>
      </c>
      <c r="R31" s="3">
        <f>+IF('DATOS GENERALES'!R31='DATOS GENERALES'!$T$6,100,IF('DATOS GENERALES'!R31=0,0,(('DATOS GENERALES'!$T$6*100)/'DATOS GENERALES'!R31)))</f>
        <v>0</v>
      </c>
      <c r="S31" s="3">
        <f>+IF('DATOS GENERALES'!S31='DATOS GENERALES'!T31,100,IF('DATOS GENERALES'!S31=0,0,(('DATOS GENERALES'!$T$6*100)/'DATOS GENERALES'!S31)))</f>
        <v>0</v>
      </c>
    </row>
    <row r="32" spans="1:19" ht="30">
      <c r="A32" s="13">
        <f>+'DATOS GENERALES'!A32</f>
        <v>27</v>
      </c>
      <c r="B32" s="65" t="str">
        <f>+'DATOS GENERALES'!B32</f>
        <v>APOSITO HIDROCELULAR DE POLIURETANO CON PARTICULAS SUPER ABSORBENTES Y CAPA  DE SILICONA  DE 10X10  cm</v>
      </c>
      <c r="C32" s="21" t="str">
        <f>+'DATOS GENERALES'!C32</f>
        <v>UND</v>
      </c>
      <c r="D32" s="21">
        <f>+'DATOS GENERALES'!D32</f>
        <v>40</v>
      </c>
      <c r="E32" s="3">
        <f>+IF('DATOS GENERALES'!E32='DATOS GENERALES'!T32,100,IF('DATOS GENERALES'!E32=0,0,(('DATOS GENERALES'!T32*100)/'DATOS GENERALES'!E32)))</f>
        <v>85.334034940012629</v>
      </c>
      <c r="F32" s="3">
        <f>+IF('DATOS GENERALES'!F32='DATOS GENERALES'!T32,100,IF('DATOS GENERALES'!F32=0,0,(('DATOS GENERALES'!T32*100)/'DATOS GENERALES'!F32)))</f>
        <v>95.573314474304567</v>
      </c>
      <c r="G32" s="3">
        <f>+IF('DATOS GENERALES'!G32='DATOS GENERALES'!T32,100,IF('DATOS GENERALES'!G32=0,0,(('DATOS GENERALES'!T32*100)/'DATOS GENERALES'!G32)))</f>
        <v>0</v>
      </c>
      <c r="H32" s="3">
        <f>+IF('DATOS GENERALES'!H32='DATOS GENERALES'!T32,100,IF('DATOS GENERALES'!H32=0,0,(('DATOS GENERALES'!T32*100)/'DATOS GENERALES'!H32)))</f>
        <v>53.931624689606245</v>
      </c>
      <c r="I32" s="3">
        <f>+IF('DATOS GENERALES'!I32='DATOS GENERALES'!T32,100,IF('DATOS GENERALES'!I32=0,0,(('DATOS GENERALES'!T32*100)/'DATOS GENERALES'!I32)))</f>
        <v>45.49169658886894</v>
      </c>
      <c r="J32" s="3">
        <f>+IF('DATOS GENERALES'!J32='DATOS GENERALES'!T32,100,IF('DATOS GENERALES'!J32=0,0,(('DATOS GENERALES'!T32*100)/'DATOS GENERALES'!J32)))</f>
        <v>100</v>
      </c>
      <c r="K32" s="3">
        <f>+IF('DATOS GENERALES'!K32='DATOS GENERALES'!T32,100,IF('DATOS GENERALES'!K32=0,0,(('DATOS GENERALES'!T32*100)/'DATOS GENERALES'!K32)))</f>
        <v>0</v>
      </c>
      <c r="L32" s="3">
        <f>+IF('DATOS GENERALES'!L32='DATOS GENERALES'!T32,100,IF('DATOS GENERALES'!L32=0,0,(('DATOS GENERALES'!T32*100)/'DATOS GENERALES'!L32)))</f>
        <v>0</v>
      </c>
      <c r="M32" s="3">
        <f>+IF('DATOS GENERALES'!M32='DATOS GENERALES'!T32,100,IF('DATOS GENERALES'!M32=0,0,(('DATOS GENERALES'!T32*100)/'DATOS GENERALES'!M32)))</f>
        <v>0</v>
      </c>
      <c r="N32" s="3">
        <f>+IF('DATOS GENERALES'!N32='DATOS GENERALES'!T32,100,IF('DATOS GENERALES'!N32=0,0,(('DATOS GENERALES'!T32*100)/'DATOS GENERALES'!N32)))</f>
        <v>0</v>
      </c>
      <c r="O32" s="3">
        <f>+IF('DATOS GENERALES'!O32='DATOS GENERALES'!T32,100,IF('DATOS GENERALES'!O32=0,0,(('DATOS GENERALES'!T32*100)/'DATOS GENERALES'!O32)))</f>
        <v>0</v>
      </c>
      <c r="P32" s="3">
        <f>+IF('DATOS GENERALES'!P32='DATOS GENERALES'!T32,100,IF('DATOS GENERALES'!P32=0,0,(('DATOS GENERALES'!T32*100)/'DATOS GENERALES'!P32)))</f>
        <v>0</v>
      </c>
      <c r="Q32" s="3">
        <f>+IF('DATOS GENERALES'!Q32='DATOS GENERALES'!T32,100,IF('DATOS GENERALES'!Q32=0,0,(('DATOS GENERALES'!T32*100)/'DATOS GENERALES'!Q32)))</f>
        <v>91.024247867085762</v>
      </c>
      <c r="R32" s="3">
        <f>+IF('DATOS GENERALES'!R32='DATOS GENERALES'!$T$6,100,IF('DATOS GENERALES'!R32=0,0,(('DATOS GENERALES'!$T$6*100)/'DATOS GENERALES'!R32)))</f>
        <v>0</v>
      </c>
      <c r="S32" s="3">
        <f>+IF('DATOS GENERALES'!S32='DATOS GENERALES'!T32,100,IF('DATOS GENERALES'!S32=0,0,(('DATOS GENERALES'!$T$6*100)/'DATOS GENERALES'!S32)))</f>
        <v>162.55312000000001</v>
      </c>
    </row>
    <row r="33" spans="1:19">
      <c r="A33" s="13">
        <f>+'DATOS GENERALES'!A33</f>
        <v>28</v>
      </c>
      <c r="B33" s="65" t="str">
        <f>+'DATOS GENERALES'!B33</f>
        <v>APOSITO HIDROCELULAR NO ADHESIVO PARA TALONES</v>
      </c>
      <c r="C33" s="21" t="str">
        <f>+'DATOS GENERALES'!C33</f>
        <v>UND</v>
      </c>
      <c r="D33" s="21">
        <f>+'DATOS GENERALES'!D33</f>
        <v>40</v>
      </c>
      <c r="E33" s="3">
        <f>+IF('DATOS GENERALES'!E33='DATOS GENERALES'!T33,100,IF('DATOS GENERALES'!E33=0,0,(('DATOS GENERALES'!T33*100)/'DATOS GENERALES'!E33)))</f>
        <v>0</v>
      </c>
      <c r="F33" s="3">
        <f>+IF('DATOS GENERALES'!F33='DATOS GENERALES'!T33,100,IF('DATOS GENERALES'!F33=0,0,(('DATOS GENERALES'!T33*100)/'DATOS GENERALES'!F33)))</f>
        <v>0</v>
      </c>
      <c r="G33" s="3">
        <f>+IF('DATOS GENERALES'!G33='DATOS GENERALES'!T33,100,IF('DATOS GENERALES'!G33=0,0,(('DATOS GENERALES'!T33*100)/'DATOS GENERALES'!G33)))</f>
        <v>0</v>
      </c>
      <c r="H33" s="3">
        <f>+IF('DATOS GENERALES'!H33='DATOS GENERALES'!T33,100,IF('DATOS GENERALES'!H33=0,0,(('DATOS GENERALES'!T33*100)/'DATOS GENERALES'!H33)))</f>
        <v>0</v>
      </c>
      <c r="I33" s="3">
        <f>+IF('DATOS GENERALES'!I33='DATOS GENERALES'!T33,100,IF('DATOS GENERALES'!I33=0,0,(('DATOS GENERALES'!T33*100)/'DATOS GENERALES'!I33)))</f>
        <v>0</v>
      </c>
      <c r="J33" s="3">
        <f>+IF('DATOS GENERALES'!J33='DATOS GENERALES'!T33,100,IF('DATOS GENERALES'!J33=0,0,(('DATOS GENERALES'!T33*100)/'DATOS GENERALES'!J33)))</f>
        <v>100</v>
      </c>
      <c r="K33" s="3">
        <f>+IF('DATOS GENERALES'!K33='DATOS GENERALES'!T33,100,IF('DATOS GENERALES'!K33=0,0,(('DATOS GENERALES'!T33*100)/'DATOS GENERALES'!K33)))</f>
        <v>0</v>
      </c>
      <c r="L33" s="3">
        <f>+IF('DATOS GENERALES'!L33='DATOS GENERALES'!T33,100,IF('DATOS GENERALES'!L33=0,0,(('DATOS GENERALES'!T33*100)/'DATOS GENERALES'!L33)))</f>
        <v>0</v>
      </c>
      <c r="M33" s="3">
        <f>+IF('DATOS GENERALES'!M33='DATOS GENERALES'!T33,100,IF('DATOS GENERALES'!M33=0,0,(('DATOS GENERALES'!T33*100)/'DATOS GENERALES'!M33)))</f>
        <v>0</v>
      </c>
      <c r="N33" s="3">
        <f>+IF('DATOS GENERALES'!N33='DATOS GENERALES'!T33,100,IF('DATOS GENERALES'!N33=0,0,(('DATOS GENERALES'!T33*100)/'DATOS GENERALES'!N33)))</f>
        <v>0</v>
      </c>
      <c r="O33" s="3">
        <f>+IF('DATOS GENERALES'!O33='DATOS GENERALES'!T33,100,IF('DATOS GENERALES'!O33=0,0,(('DATOS GENERALES'!T33*100)/'DATOS GENERALES'!O33)))</f>
        <v>0</v>
      </c>
      <c r="P33" s="3">
        <f>+IF('DATOS GENERALES'!P33='DATOS GENERALES'!T33,100,IF('DATOS GENERALES'!P33=0,0,(('DATOS GENERALES'!T33*100)/'DATOS GENERALES'!P33)))</f>
        <v>0</v>
      </c>
      <c r="Q33" s="3">
        <f>+IF('DATOS GENERALES'!Q33='DATOS GENERALES'!T33,100,IF('DATOS GENERALES'!Q33=0,0,(('DATOS GENERALES'!T33*100)/'DATOS GENERALES'!Q33)))</f>
        <v>0</v>
      </c>
      <c r="R33" s="3">
        <f>+IF('DATOS GENERALES'!R33='DATOS GENERALES'!$T$6,100,IF('DATOS GENERALES'!R33=0,0,(('DATOS GENERALES'!$T$6*100)/'DATOS GENERALES'!R33)))</f>
        <v>67.730466666666672</v>
      </c>
      <c r="S33" s="3">
        <f>+IF('DATOS GENERALES'!S33='DATOS GENERALES'!T33,100,IF('DATOS GENERALES'!S33=0,0,(('DATOS GENERALES'!$T$6*100)/'DATOS GENERALES'!S33)))</f>
        <v>162.55312000000001</v>
      </c>
    </row>
    <row r="34" spans="1:19">
      <c r="A34" s="13">
        <f>+'DATOS GENERALES'!A34</f>
        <v>29</v>
      </c>
      <c r="B34" s="65" t="str">
        <f>+'DATOS GENERALES'!B34</f>
        <v>APOSITO HIDROCOLOIDE EXTRA CON HIDROCOLOIDES  DELGADO 10 X 10</v>
      </c>
      <c r="C34" s="21" t="str">
        <f>+'DATOS GENERALES'!C34</f>
        <v>UND</v>
      </c>
      <c r="D34" s="21">
        <f>+'DATOS GENERALES'!D34</f>
        <v>60</v>
      </c>
      <c r="E34" s="3">
        <f>+IF('DATOS GENERALES'!E34='DATOS GENERALES'!T34,100,IF('DATOS GENERALES'!E34=0,0,(('DATOS GENERALES'!T34*100)/'DATOS GENERALES'!E34)))</f>
        <v>83.820623916811087</v>
      </c>
      <c r="F34" s="3">
        <f>+IF('DATOS GENERALES'!F34='DATOS GENERALES'!T34,100,IF('DATOS GENERALES'!F34=0,0,(('DATOS GENERALES'!T34*100)/'DATOS GENERALES'!F34)))</f>
        <v>92.972895040369096</v>
      </c>
      <c r="G34" s="3">
        <f>+IF('DATOS GENERALES'!G34='DATOS GENERALES'!T34,100,IF('DATOS GENERALES'!G34=0,0,(('DATOS GENERALES'!T34*100)/'DATOS GENERALES'!G34)))</f>
        <v>0</v>
      </c>
      <c r="H34" s="3">
        <f>+IF('DATOS GENERALES'!H34='DATOS GENERALES'!T34,100,IF('DATOS GENERALES'!H34=0,0,(('DATOS GENERALES'!T34*100)/'DATOS GENERALES'!H34)))</f>
        <v>62.61992619926199</v>
      </c>
      <c r="I34" s="3">
        <f>+IF('DATOS GENERALES'!I34='DATOS GENERALES'!T34,100,IF('DATOS GENERALES'!I34=0,0,(('DATOS GENERALES'!T34*100)/'DATOS GENERALES'!I34)))</f>
        <v>79.809405940594061</v>
      </c>
      <c r="J34" s="3">
        <f>+IF('DATOS GENERALES'!J34='DATOS GENERALES'!T34,100,IF('DATOS GENERALES'!J34=0,0,(('DATOS GENERALES'!T34*100)/'DATOS GENERALES'!J34)))</f>
        <v>100</v>
      </c>
      <c r="K34" s="3">
        <f>+IF('DATOS GENERALES'!K34='DATOS GENERALES'!T34,100,IF('DATOS GENERALES'!K34=0,0,(('DATOS GENERALES'!T34*100)/'DATOS GENERALES'!K34)))</f>
        <v>0</v>
      </c>
      <c r="L34" s="3">
        <f>+IF('DATOS GENERALES'!L34='DATOS GENERALES'!T34,100,IF('DATOS GENERALES'!L34=0,0,(('DATOS GENERALES'!T34*100)/'DATOS GENERALES'!L34)))</f>
        <v>0</v>
      </c>
      <c r="M34" s="3">
        <f>+IF('DATOS GENERALES'!M34='DATOS GENERALES'!T34,100,IF('DATOS GENERALES'!M34=0,0,(('DATOS GENERALES'!T34*100)/'DATOS GENERALES'!M34)))</f>
        <v>0</v>
      </c>
      <c r="N34" s="3">
        <f>+IF('DATOS GENERALES'!N34='DATOS GENERALES'!T34,100,IF('DATOS GENERALES'!N34=0,0,(('DATOS GENERALES'!T34*100)/'DATOS GENERALES'!N34)))</f>
        <v>96.728999999999999</v>
      </c>
      <c r="O34" s="3">
        <f>+IF('DATOS GENERALES'!O34='DATOS GENERALES'!T34,100,IF('DATOS GENERALES'!O34=0,0,(('DATOS GENERALES'!T34*100)/'DATOS GENERALES'!O34)))</f>
        <v>0</v>
      </c>
      <c r="P34" s="3">
        <f>+IF('DATOS GENERALES'!P34='DATOS GENERALES'!T34,100,IF('DATOS GENERALES'!P34=0,0,(('DATOS GENERALES'!T34*100)/'DATOS GENERALES'!P34)))</f>
        <v>0</v>
      </c>
      <c r="Q34" s="3">
        <f>+IF('DATOS GENERALES'!Q34='DATOS GENERALES'!T34,100,IF('DATOS GENERALES'!Q34=0,0,(('DATOS GENERALES'!T34*100)/'DATOS GENERALES'!Q34)))</f>
        <v>88.539130434782606</v>
      </c>
      <c r="R34" s="3">
        <f>+IF('DATOS GENERALES'!R34='DATOS GENERALES'!$T$6,100,IF('DATOS GENERALES'!R34=0,0,(('DATOS GENERALES'!$T$6*100)/'DATOS GENERALES'!R34)))</f>
        <v>0</v>
      </c>
      <c r="S34" s="3">
        <f>+IF('DATOS GENERALES'!S34='DATOS GENERALES'!T34,100,IF('DATOS GENERALES'!S34=0,0,(('DATOS GENERALES'!$T$6*100)/'DATOS GENERALES'!S34)))</f>
        <v>280.26400000000001</v>
      </c>
    </row>
    <row r="35" spans="1:19">
      <c r="A35" s="13">
        <f>+'DATOS GENERALES'!A35</f>
        <v>30</v>
      </c>
      <c r="B35" s="65" t="str">
        <f>+'DATOS GENERALES'!B35</f>
        <v>APOSITO HIDROCOLOIDE EXTRA CON HIDROCOLOIDES  DELGADO 15 X 15</v>
      </c>
      <c r="C35" s="21" t="str">
        <f>+'DATOS GENERALES'!C35</f>
        <v>UND</v>
      </c>
      <c r="D35" s="21">
        <f>+'DATOS GENERALES'!D35</f>
        <v>60</v>
      </c>
      <c r="E35" s="3">
        <f>+IF('DATOS GENERALES'!E35='DATOS GENERALES'!T35,100,IF('DATOS GENERALES'!E35=0,0,(('DATOS GENERALES'!T35*100)/'DATOS GENERALES'!E35)))</f>
        <v>77.392302700544093</v>
      </c>
      <c r="F35" s="3">
        <f>+IF('DATOS GENERALES'!F35='DATOS GENERALES'!T35,100,IF('DATOS GENERALES'!F35=0,0,(('DATOS GENERALES'!T35*100)/'DATOS GENERALES'!F35)))</f>
        <v>60.730933448235334</v>
      </c>
      <c r="G35" s="3">
        <f>+IF('DATOS GENERALES'!G35='DATOS GENERALES'!T35,100,IF('DATOS GENERALES'!G35=0,0,(('DATOS GENERALES'!T35*100)/'DATOS GENERALES'!G35)))</f>
        <v>0</v>
      </c>
      <c r="H35" s="3">
        <f>+IF('DATOS GENERALES'!H35='DATOS GENERALES'!T35,100,IF('DATOS GENERALES'!H35=0,0,(('DATOS GENERALES'!T35*100)/'DATOS GENERALES'!H35)))</f>
        <v>36.824853926179273</v>
      </c>
      <c r="I35" s="3">
        <f>+IF('DATOS GENERALES'!I35='DATOS GENERALES'!T35,100,IF('DATOS GENERALES'!I35=0,0,(('DATOS GENERALES'!T35*100)/'DATOS GENERALES'!I35)))</f>
        <v>73.702224757558454</v>
      </c>
      <c r="J35" s="3">
        <f>+IF('DATOS GENERALES'!J35='DATOS GENERALES'!T35,100,IF('DATOS GENERALES'!J35=0,0,(('DATOS GENERALES'!T35*100)/'DATOS GENERALES'!J35)))</f>
        <v>100</v>
      </c>
      <c r="K35" s="3">
        <f>+IF('DATOS GENERALES'!K35='DATOS GENERALES'!T35,100,IF('DATOS GENERALES'!K35=0,0,(('DATOS GENERALES'!T35*100)/'DATOS GENERALES'!K35)))</f>
        <v>0</v>
      </c>
      <c r="L35" s="3">
        <f>+IF('DATOS GENERALES'!L35='DATOS GENERALES'!T35,100,IF('DATOS GENERALES'!L35=0,0,(('DATOS GENERALES'!T35*100)/'DATOS GENERALES'!L35)))</f>
        <v>0</v>
      </c>
      <c r="M35" s="3">
        <f>+IF('DATOS GENERALES'!M35='DATOS GENERALES'!T35,100,IF('DATOS GENERALES'!M35=0,0,(('DATOS GENERALES'!T35*100)/'DATOS GENERALES'!M35)))</f>
        <v>0</v>
      </c>
      <c r="N35" s="3">
        <f>+IF('DATOS GENERALES'!N35='DATOS GENERALES'!T35,100,IF('DATOS GENERALES'!N35=0,0,(('DATOS GENERALES'!T35*100)/'DATOS GENERALES'!N35)))</f>
        <v>82.683590208522205</v>
      </c>
      <c r="O35" s="3">
        <f>+IF('DATOS GENERALES'!O35='DATOS GENERALES'!T35,100,IF('DATOS GENERALES'!O35=0,0,(('DATOS GENERALES'!T35*100)/'DATOS GENERALES'!O35)))</f>
        <v>0</v>
      </c>
      <c r="P35" s="3">
        <f>+IF('DATOS GENERALES'!P35='DATOS GENERALES'!T35,100,IF('DATOS GENERALES'!P35=0,0,(('DATOS GENERALES'!T35*100)/'DATOS GENERALES'!P35)))</f>
        <v>0</v>
      </c>
      <c r="Q35" s="3">
        <f>+IF('DATOS GENERALES'!Q35='DATOS GENERALES'!T35,100,IF('DATOS GENERALES'!Q35=0,0,(('DATOS GENERALES'!T35*100)/'DATOS GENERALES'!Q35)))</f>
        <v>57.839955232232782</v>
      </c>
      <c r="R35" s="3">
        <f>+IF('DATOS GENERALES'!R35='DATOS GENERALES'!$T$6,100,IF('DATOS GENERALES'!R35=0,0,(('DATOS GENERALES'!$T$6*100)/'DATOS GENERALES'!R35)))</f>
        <v>0</v>
      </c>
      <c r="S35" s="3">
        <f>+IF('DATOS GENERALES'!S35='DATOS GENERALES'!T35,100,IF('DATOS GENERALES'!S35=0,0,(('DATOS GENERALES'!$T$6*100)/'DATOS GENERALES'!S35)))</f>
        <v>248.55217125382262</v>
      </c>
    </row>
    <row r="36" spans="1:19">
      <c r="A36" s="13">
        <f>+'DATOS GENERALES'!A36</f>
        <v>31</v>
      </c>
      <c r="B36" s="65" t="str">
        <f>+'DATOS GENERALES'!B36</f>
        <v>APOSITO HIDROFIBRA CON PLATA IONICA 2 X 45 cm MECHA</v>
      </c>
      <c r="C36" s="21" t="str">
        <f>+'DATOS GENERALES'!C36</f>
        <v>UND</v>
      </c>
      <c r="D36" s="21">
        <f>+'DATOS GENERALES'!D36</f>
        <v>20</v>
      </c>
      <c r="E36" s="3">
        <f>+IF('DATOS GENERALES'!E36='DATOS GENERALES'!T36,100,IF('DATOS GENERALES'!E36=0,0,(('DATOS GENERALES'!T36*100)/'DATOS GENERALES'!E36)))</f>
        <v>88.234506311313496</v>
      </c>
      <c r="F36" s="3">
        <f>+IF('DATOS GENERALES'!F36='DATOS GENERALES'!T36,100,IF('DATOS GENERALES'!F36=0,0,(('DATOS GENERALES'!T36*100)/'DATOS GENERALES'!F36)))</f>
        <v>87.186528154568919</v>
      </c>
      <c r="G36" s="3">
        <f>+IF('DATOS GENERALES'!G36='DATOS GENERALES'!T36,100,IF('DATOS GENERALES'!G36=0,0,(('DATOS GENERALES'!T36*100)/'DATOS GENERALES'!G36)))</f>
        <v>0</v>
      </c>
      <c r="H36" s="3">
        <f>+IF('DATOS GENERALES'!H36='DATOS GENERALES'!T36,100,IF('DATOS GENERALES'!H36=0,0,(('DATOS GENERALES'!T36*100)/'DATOS GENERALES'!H36)))</f>
        <v>100</v>
      </c>
      <c r="I36" s="3">
        <f>+IF('DATOS GENERALES'!I36='DATOS GENERALES'!T36,100,IF('DATOS GENERALES'!I36=0,0,(('DATOS GENERALES'!T36*100)/'DATOS GENERALES'!I36)))</f>
        <v>68.483147527351164</v>
      </c>
      <c r="J36" s="3">
        <f>+IF('DATOS GENERALES'!J36='DATOS GENERALES'!T36,100,IF('DATOS GENERALES'!J36=0,0,(('DATOS GENERALES'!T36*100)/'DATOS GENERALES'!J36)))</f>
        <v>26.143849206349202</v>
      </c>
      <c r="K36" s="3">
        <f>+IF('DATOS GENERALES'!K36='DATOS GENERALES'!T36,100,IF('DATOS GENERALES'!K36=0,0,(('DATOS GENERALES'!T36*100)/'DATOS GENERALES'!K36)))</f>
        <v>0</v>
      </c>
      <c r="L36" s="3">
        <f>+IF('DATOS GENERALES'!L36='DATOS GENERALES'!T36,100,IF('DATOS GENERALES'!L36=0,0,(('DATOS GENERALES'!T36*100)/'DATOS GENERALES'!L36)))</f>
        <v>0</v>
      </c>
      <c r="M36" s="3">
        <f>+IF('DATOS GENERALES'!M36='DATOS GENERALES'!T36,100,IF('DATOS GENERALES'!M36=0,0,(('DATOS GENERALES'!T36*100)/'DATOS GENERALES'!M36)))</f>
        <v>0</v>
      </c>
      <c r="N36" s="3">
        <f>+IF('DATOS GENERALES'!N36='DATOS GENERALES'!T36,100,IF('DATOS GENERALES'!N36=0,0,(('DATOS GENERALES'!T36*100)/'DATOS GENERALES'!N36)))</f>
        <v>0</v>
      </c>
      <c r="O36" s="3">
        <f>+IF('DATOS GENERALES'!O36='DATOS GENERALES'!T36,100,IF('DATOS GENERALES'!O36=0,0,(('DATOS GENERALES'!T36*100)/'DATOS GENERALES'!O36)))</f>
        <v>0</v>
      </c>
      <c r="P36" s="3">
        <f>+IF('DATOS GENERALES'!P36='DATOS GENERALES'!T36,100,IF('DATOS GENERALES'!P36=0,0,(('DATOS GENERALES'!T36*100)/'DATOS GENERALES'!P36)))</f>
        <v>0</v>
      </c>
      <c r="Q36" s="3">
        <f>+IF('DATOS GENERALES'!Q36='DATOS GENERALES'!T36,100,IF('DATOS GENERALES'!Q36=0,0,(('DATOS GENERALES'!T36*100)/'DATOS GENERALES'!Q36)))</f>
        <v>0</v>
      </c>
      <c r="R36" s="3">
        <f>+IF('DATOS GENERALES'!R36='DATOS GENERALES'!$T$6,100,IF('DATOS GENERALES'!R36=0,0,(('DATOS GENERALES'!$T$6*100)/'DATOS GENERALES'!R36)))</f>
        <v>0</v>
      </c>
      <c r="S36" s="3">
        <f>+IF('DATOS GENERALES'!S36='DATOS GENERALES'!T36,100,IF('DATOS GENERALES'!S36=0,0,(('DATOS GENERALES'!$T$6*100)/'DATOS GENERALES'!S36)))</f>
        <v>37.628037037037039</v>
      </c>
    </row>
    <row r="37" spans="1:19">
      <c r="A37" s="13">
        <f>+'DATOS GENERALES'!A37</f>
        <v>32</v>
      </c>
      <c r="B37" s="65" t="str">
        <f>+'DATOS GENERALES'!B37</f>
        <v>APOSITO IMPREGNADO CON CLORURO DIAQUILCARBAMILO 10X10cm</v>
      </c>
      <c r="C37" s="21" t="str">
        <f>+'DATOS GENERALES'!C37</f>
        <v>UND</v>
      </c>
      <c r="D37" s="21">
        <f>+'DATOS GENERALES'!D37</f>
        <v>40</v>
      </c>
      <c r="E37" s="3">
        <f>+IF('DATOS GENERALES'!E37='DATOS GENERALES'!T37,100,IF('DATOS GENERALES'!E37=0,0,(('DATOS GENERALES'!T37*100)/'DATOS GENERALES'!E37)))</f>
        <v>78.46736262475622</v>
      </c>
      <c r="F37" s="3">
        <f>+IF('DATOS GENERALES'!F37='DATOS GENERALES'!T37,100,IF('DATOS GENERALES'!F37=0,0,(('DATOS GENERALES'!T37*100)/'DATOS GENERALES'!F37)))</f>
        <v>88.927410617551459</v>
      </c>
      <c r="G37" s="3">
        <f>+IF('DATOS GENERALES'!G37='DATOS GENERALES'!T37,100,IF('DATOS GENERALES'!G37=0,0,(('DATOS GENERALES'!T37*100)/'DATOS GENERALES'!G37)))</f>
        <v>0</v>
      </c>
      <c r="H37" s="3">
        <f>+IF('DATOS GENERALES'!H37='DATOS GENERALES'!T37,100,IF('DATOS GENERALES'!H37=0,0,(('DATOS GENERALES'!T37*100)/'DATOS GENERALES'!H37)))</f>
        <v>0</v>
      </c>
      <c r="I37" s="3">
        <f>+IF('DATOS GENERALES'!I37='DATOS GENERALES'!T37,100,IF('DATOS GENERALES'!I37=0,0,(('DATOS GENERALES'!T37*100)/'DATOS GENERALES'!I37)))</f>
        <v>0</v>
      </c>
      <c r="J37" s="3">
        <f>+IF('DATOS GENERALES'!J37='DATOS GENERALES'!T37,100,IF('DATOS GENERALES'!J37=0,0,(('DATOS GENERALES'!T37*100)/'DATOS GENERALES'!J37)))</f>
        <v>100</v>
      </c>
      <c r="K37" s="3">
        <f>+IF('DATOS GENERALES'!K37='DATOS GENERALES'!T37,100,IF('DATOS GENERALES'!K37=0,0,(('DATOS GENERALES'!T37*100)/'DATOS GENERALES'!K37)))</f>
        <v>0</v>
      </c>
      <c r="L37" s="3">
        <f>+IF('DATOS GENERALES'!L37='DATOS GENERALES'!T37,100,IF('DATOS GENERALES'!L37=0,0,(('DATOS GENERALES'!T37*100)/'DATOS GENERALES'!L37)))</f>
        <v>0</v>
      </c>
      <c r="M37" s="3">
        <f>+IF('DATOS GENERALES'!M37='DATOS GENERALES'!T37,100,IF('DATOS GENERALES'!M37=0,0,(('DATOS GENERALES'!T37*100)/'DATOS GENERALES'!M37)))</f>
        <v>0</v>
      </c>
      <c r="N37" s="3">
        <f>+IF('DATOS GENERALES'!N37='DATOS GENERALES'!T37,100,IF('DATOS GENERALES'!N37=0,0,(('DATOS GENERALES'!T37*100)/'DATOS GENERALES'!N37)))</f>
        <v>0</v>
      </c>
      <c r="O37" s="3">
        <f>+IF('DATOS GENERALES'!O37='DATOS GENERALES'!T37,100,IF('DATOS GENERALES'!O37=0,0,(('DATOS GENERALES'!T37*100)/'DATOS GENERALES'!O37)))</f>
        <v>0</v>
      </c>
      <c r="P37" s="3">
        <f>+IF('DATOS GENERALES'!P37='DATOS GENERALES'!T37,100,IF('DATOS GENERALES'!P37=0,0,(('DATOS GENERALES'!T37*100)/'DATOS GENERALES'!P37)))</f>
        <v>0</v>
      </c>
      <c r="Q37" s="3">
        <f>+IF('DATOS GENERALES'!Q37='DATOS GENERALES'!T37,100,IF('DATOS GENERALES'!Q37=0,0,(('DATOS GENERALES'!T37*100)/'DATOS GENERALES'!Q37)))</f>
        <v>83.70044052863436</v>
      </c>
      <c r="R37" s="3">
        <f>+IF('DATOS GENERALES'!R37='DATOS GENERALES'!$T$6,100,IF('DATOS GENERALES'!R37=0,0,(('DATOS GENERALES'!$T$6*100)/'DATOS GENERALES'!R37)))</f>
        <v>0</v>
      </c>
      <c r="S37" s="3">
        <f>+IF('DATOS GENERALES'!S37='DATOS GENERALES'!T37,100,IF('DATOS GENERALES'!S37=0,0,(('DATOS GENERALES'!$T$6*100)/'DATOS GENERALES'!S37)))</f>
        <v>188.14018518518517</v>
      </c>
    </row>
    <row r="38" spans="1:19">
      <c r="A38" s="13">
        <f>+'DATOS GENERALES'!A38</f>
        <v>33</v>
      </c>
      <c r="B38" s="65" t="str">
        <f>+'DATOS GENERALES'!B38</f>
        <v>APOSITO OCLUSIVO CON FORMULA GEL CONTROLADO  CGF 10 X 10cm</v>
      </c>
      <c r="C38" s="21" t="str">
        <f>+'DATOS GENERALES'!C38</f>
        <v>UND</v>
      </c>
      <c r="D38" s="21">
        <f>+'DATOS GENERALES'!D38</f>
        <v>40</v>
      </c>
      <c r="E38" s="3">
        <f>+IF('DATOS GENERALES'!E38='DATOS GENERALES'!T38,100,IF('DATOS GENERALES'!E38=0,0,(('DATOS GENERALES'!T38*100)/'DATOS GENERALES'!E38)))</f>
        <v>73.339409210314685</v>
      </c>
      <c r="F38" s="3">
        <f>+IF('DATOS GENERALES'!F38='DATOS GENERALES'!T38,100,IF('DATOS GENERALES'!F38=0,0,(('DATOS GENERALES'!T38*100)/'DATOS GENERALES'!F38)))</f>
        <v>69.646675491294147</v>
      </c>
      <c r="G38" s="3">
        <f>+IF('DATOS GENERALES'!G38='DATOS GENERALES'!T38,100,IF('DATOS GENERALES'!G38=0,0,(('DATOS GENERALES'!T38*100)/'DATOS GENERALES'!G38)))</f>
        <v>0</v>
      </c>
      <c r="H38" s="3">
        <f>+IF('DATOS GENERALES'!H38='DATOS GENERALES'!T38,100,IF('DATOS GENERALES'!H38=0,0,(('DATOS GENERALES'!T38*100)/'DATOS GENERALES'!H38)))</f>
        <v>17.209711913448231</v>
      </c>
      <c r="I38" s="3">
        <f>+IF('DATOS GENERALES'!I38='DATOS GENERALES'!T38,100,IF('DATOS GENERALES'!I38=0,0,(('DATOS GENERALES'!T38*100)/'DATOS GENERALES'!I38)))</f>
        <v>69.742543971450402</v>
      </c>
      <c r="J38" s="3">
        <f>+IF('DATOS GENERALES'!J38='DATOS GENERALES'!T38,100,IF('DATOS GENERALES'!J38=0,0,(('DATOS GENERALES'!T38*100)/'DATOS GENERALES'!J38)))</f>
        <v>100</v>
      </c>
      <c r="K38" s="3">
        <f>+IF('DATOS GENERALES'!K38='DATOS GENERALES'!T38,100,IF('DATOS GENERALES'!K38=0,0,(('DATOS GENERALES'!T38*100)/'DATOS GENERALES'!K38)))</f>
        <v>0</v>
      </c>
      <c r="L38" s="3">
        <f>+IF('DATOS GENERALES'!L38='DATOS GENERALES'!T38,100,IF('DATOS GENERALES'!L38=0,0,(('DATOS GENERALES'!T38*100)/'DATOS GENERALES'!L38)))</f>
        <v>0</v>
      </c>
      <c r="M38" s="3">
        <f>+IF('DATOS GENERALES'!M38='DATOS GENERALES'!T38,100,IF('DATOS GENERALES'!M38=0,0,(('DATOS GENERALES'!T38*100)/'DATOS GENERALES'!M38)))</f>
        <v>0</v>
      </c>
      <c r="N38" s="3">
        <f>+IF('DATOS GENERALES'!N38='DATOS GENERALES'!T38,100,IF('DATOS GENERALES'!N38=0,0,(('DATOS GENERALES'!T38*100)/'DATOS GENERALES'!N38)))</f>
        <v>0</v>
      </c>
      <c r="O38" s="3">
        <f>+IF('DATOS GENERALES'!O38='DATOS GENERALES'!T38,100,IF('DATOS GENERALES'!O38=0,0,(('DATOS GENERALES'!T38*100)/'DATOS GENERALES'!O38)))</f>
        <v>0</v>
      </c>
      <c r="P38" s="3">
        <f>+IF('DATOS GENERALES'!P38='DATOS GENERALES'!T38,100,IF('DATOS GENERALES'!P38=0,0,(('DATOS GENERALES'!T38*100)/'DATOS GENERALES'!P38)))</f>
        <v>0</v>
      </c>
      <c r="Q38" s="3">
        <f>+IF('DATOS GENERALES'!Q38='DATOS GENERALES'!T38,100,IF('DATOS GENERALES'!Q38=0,0,(('DATOS GENERALES'!T38*100)/'DATOS GENERALES'!Q38)))</f>
        <v>0</v>
      </c>
      <c r="R38" s="3">
        <f>+IF('DATOS GENERALES'!R38='DATOS GENERALES'!$T$6,100,IF('DATOS GENERALES'!R38=0,0,(('DATOS GENERALES'!$T$6*100)/'DATOS GENERALES'!R38)))</f>
        <v>0</v>
      </c>
      <c r="S38" s="3">
        <f>+IF('DATOS GENERALES'!S38='DATOS GENERALES'!T38,100,IF('DATOS GENERALES'!S38=0,0,(('DATOS GENERALES'!$T$6*100)/'DATOS GENERALES'!S38)))</f>
        <v>282.21027777777778</v>
      </c>
    </row>
    <row r="39" spans="1:19">
      <c r="A39" s="13">
        <f>+'DATOS GENERALES'!A39</f>
        <v>34</v>
      </c>
      <c r="B39" s="65" t="str">
        <f>+'DATOS GENERALES'!B39</f>
        <v>APOSITO OCLUSIVO CON FORMULA GEL CONTROLADO CGF 15 X 15cm</v>
      </c>
      <c r="C39" s="21" t="str">
        <f>+'DATOS GENERALES'!C39</f>
        <v>UND</v>
      </c>
      <c r="D39" s="21">
        <f>+'DATOS GENERALES'!D39</f>
        <v>40</v>
      </c>
      <c r="E39" s="3">
        <f>+IF('DATOS GENERALES'!E39='DATOS GENERALES'!T39,100,IF('DATOS GENERALES'!E39=0,0,(('DATOS GENERALES'!T39*100)/'DATOS GENERALES'!E39)))</f>
        <v>47.577254733482668</v>
      </c>
      <c r="F39" s="3">
        <f>+IF('DATOS GENERALES'!F39='DATOS GENERALES'!T39,100,IF('DATOS GENERALES'!F39=0,0,(('DATOS GENERALES'!T39*100)/'DATOS GENERALES'!F39)))</f>
        <v>45.205119981339472</v>
      </c>
      <c r="G39" s="3">
        <f>+IF('DATOS GENERALES'!G39='DATOS GENERALES'!T39,100,IF('DATOS GENERALES'!G39=0,0,(('DATOS GENERALES'!T39*100)/'DATOS GENERALES'!G39)))</f>
        <v>0</v>
      </c>
      <c r="H39" s="3">
        <f>+IF('DATOS GENERALES'!H39='DATOS GENERALES'!T39,100,IF('DATOS GENERALES'!H39=0,0,(('DATOS GENERALES'!T39*100)/'DATOS GENERALES'!H39)))</f>
        <v>55.824001728297262</v>
      </c>
      <c r="I39" s="3">
        <f>+IF('DATOS GENERALES'!I39='DATOS GENERALES'!T39,100,IF('DATOS GENERALES'!I39=0,0,(('DATOS GENERALES'!T39*100)/'DATOS GENERALES'!I39)))</f>
        <v>45.268474991970564</v>
      </c>
      <c r="J39" s="3">
        <f>+IF('DATOS GENERALES'!J39='DATOS GENERALES'!T39,100,IF('DATOS GENERALES'!J39=0,0,(('DATOS GENERALES'!T39*100)/'DATOS GENERALES'!J39)))</f>
        <v>100</v>
      </c>
      <c r="K39" s="3">
        <f>+IF('DATOS GENERALES'!K39='DATOS GENERALES'!T39,100,IF('DATOS GENERALES'!K39=0,0,(('DATOS GENERALES'!T39*100)/'DATOS GENERALES'!K39)))</f>
        <v>0</v>
      </c>
      <c r="L39" s="3">
        <f>+IF('DATOS GENERALES'!L39='DATOS GENERALES'!T39,100,IF('DATOS GENERALES'!L39=0,0,(('DATOS GENERALES'!T39*100)/'DATOS GENERALES'!L39)))</f>
        <v>0</v>
      </c>
      <c r="M39" s="3">
        <f>+IF('DATOS GENERALES'!M39='DATOS GENERALES'!T39,100,IF('DATOS GENERALES'!M39=0,0,(('DATOS GENERALES'!T39*100)/'DATOS GENERALES'!M39)))</f>
        <v>0</v>
      </c>
      <c r="N39" s="3">
        <f>+IF('DATOS GENERALES'!N39='DATOS GENERALES'!T39,100,IF('DATOS GENERALES'!N39=0,0,(('DATOS GENERALES'!T39*100)/'DATOS GENERALES'!N39)))</f>
        <v>0</v>
      </c>
      <c r="O39" s="3">
        <f>+IF('DATOS GENERALES'!O39='DATOS GENERALES'!T39,100,IF('DATOS GENERALES'!O39=0,0,(('DATOS GENERALES'!T39*100)/'DATOS GENERALES'!O39)))</f>
        <v>0</v>
      </c>
      <c r="P39" s="3">
        <f>+IF('DATOS GENERALES'!P39='DATOS GENERALES'!T39,100,IF('DATOS GENERALES'!P39=0,0,(('DATOS GENERALES'!T39*100)/'DATOS GENERALES'!P39)))</f>
        <v>0</v>
      </c>
      <c r="Q39" s="3">
        <f>+IF('DATOS GENERALES'!Q39='DATOS GENERALES'!T39,100,IF('DATOS GENERALES'!Q39=0,0,(('DATOS GENERALES'!T39*100)/'DATOS GENERALES'!Q39)))</f>
        <v>0</v>
      </c>
      <c r="R39" s="3">
        <f>+IF('DATOS GENERALES'!R39='DATOS GENERALES'!$T$6,100,IF('DATOS GENERALES'!R39=0,0,(('DATOS GENERALES'!$T$6*100)/'DATOS GENERALES'!R39)))</f>
        <v>0</v>
      </c>
      <c r="S39" s="3">
        <f>+IF('DATOS GENERALES'!S39='DATOS GENERALES'!T39,100,IF('DATOS GENERALES'!S39=0,0,(('DATOS GENERALES'!$T$6*100)/'DATOS GENERALES'!S39)))</f>
        <v>248.55217125382262</v>
      </c>
    </row>
    <row r="40" spans="1:19">
      <c r="A40" s="13">
        <f>+'DATOS GENERALES'!A40</f>
        <v>35</v>
      </c>
      <c r="B40" s="65" t="str">
        <f>+'DATOS GENERALES'!B40</f>
        <v>APOSITO OCLUSIVO CON FORMULA GEL CONTROLADO CGF 20 X 20cm</v>
      </c>
      <c r="C40" s="21" t="str">
        <f>+'DATOS GENERALES'!C40</f>
        <v>UND</v>
      </c>
      <c r="D40" s="21">
        <f>+'DATOS GENERALES'!D40</f>
        <v>40</v>
      </c>
      <c r="E40" s="3">
        <f>+IF('DATOS GENERALES'!E40='DATOS GENERALES'!T40,100,IF('DATOS GENERALES'!E40=0,0,(('DATOS GENERALES'!T40*100)/'DATOS GENERALES'!E40)))</f>
        <v>61.386111111111113</v>
      </c>
      <c r="F40" s="3">
        <f>+IF('DATOS GENERALES'!F40='DATOS GENERALES'!T40,100,IF('DATOS GENERALES'!F40=0,0,(('DATOS GENERALES'!T40*100)/'DATOS GENERALES'!F40)))</f>
        <v>57.205908524648514</v>
      </c>
      <c r="G40" s="3">
        <f>+IF('DATOS GENERALES'!G40='DATOS GENERALES'!T40,100,IF('DATOS GENERALES'!G40=0,0,(('DATOS GENERALES'!T40*100)/'DATOS GENERALES'!G40)))</f>
        <v>0</v>
      </c>
      <c r="H40" s="3">
        <f>+IF('DATOS GENERALES'!H40='DATOS GENERALES'!T40,100,IF('DATOS GENERALES'!H40=0,0,(('DATOS GENERALES'!T40*100)/'DATOS GENERALES'!H40)))</f>
        <v>72.026236988450023</v>
      </c>
      <c r="I40" s="3">
        <f>+IF('DATOS GENERALES'!I40='DATOS GENERALES'!T40,100,IF('DATOS GENERALES'!I40=0,0,(('DATOS GENERALES'!T40*100)/'DATOS GENERALES'!I40)))</f>
        <v>57.286542885842977</v>
      </c>
      <c r="J40" s="3">
        <f>+IF('DATOS GENERALES'!J40='DATOS GENERALES'!T40,100,IF('DATOS GENERALES'!J40=0,0,(('DATOS GENERALES'!T40*100)/'DATOS GENERALES'!J40)))</f>
        <v>100</v>
      </c>
      <c r="K40" s="3">
        <f>+IF('DATOS GENERALES'!K40='DATOS GENERALES'!T40,100,IF('DATOS GENERALES'!K40=0,0,(('DATOS GENERALES'!T40*100)/'DATOS GENERALES'!K40)))</f>
        <v>0</v>
      </c>
      <c r="L40" s="3">
        <f>+IF('DATOS GENERALES'!L40='DATOS GENERALES'!T40,100,IF('DATOS GENERALES'!L40=0,0,(('DATOS GENERALES'!T40*100)/'DATOS GENERALES'!L40)))</f>
        <v>0</v>
      </c>
      <c r="M40" s="3">
        <f>+IF('DATOS GENERALES'!M40='DATOS GENERALES'!T40,100,IF('DATOS GENERALES'!M40=0,0,(('DATOS GENERALES'!T40*100)/'DATOS GENERALES'!M40)))</f>
        <v>0</v>
      </c>
      <c r="N40" s="3">
        <f>+IF('DATOS GENERALES'!N40='DATOS GENERALES'!T40,100,IF('DATOS GENERALES'!N40=0,0,(('DATOS GENERALES'!T40*100)/'DATOS GENERALES'!N40)))</f>
        <v>0</v>
      </c>
      <c r="O40" s="3">
        <f>+IF('DATOS GENERALES'!O40='DATOS GENERALES'!T40,100,IF('DATOS GENERALES'!O40=0,0,(('DATOS GENERALES'!T40*100)/'DATOS GENERALES'!O40)))</f>
        <v>0</v>
      </c>
      <c r="P40" s="3">
        <f>+IF('DATOS GENERALES'!P40='DATOS GENERALES'!T40,100,IF('DATOS GENERALES'!P40=0,0,(('DATOS GENERALES'!T40*100)/'DATOS GENERALES'!P40)))</f>
        <v>0</v>
      </c>
      <c r="Q40" s="3">
        <f>+IF('DATOS GENERALES'!Q40='DATOS GENERALES'!T40,100,IF('DATOS GENERALES'!Q40=0,0,(('DATOS GENERALES'!T40*100)/'DATOS GENERALES'!Q40)))</f>
        <v>0</v>
      </c>
      <c r="R40" s="3">
        <f>+IF('DATOS GENERALES'!R40='DATOS GENERALES'!$T$6,100,IF('DATOS GENERALES'!R40=0,0,(('DATOS GENERALES'!$T$6*100)/'DATOS GENERALES'!R40)))</f>
        <v>0</v>
      </c>
      <c r="S40" s="3">
        <f>+IF('DATOS GENERALES'!S40='DATOS GENERALES'!T40,100,IF('DATOS GENERALES'!S40=0,0,(('DATOS GENERALES'!$T$6*100)/'DATOS GENERALES'!S40)))</f>
        <v>107.22501319261214</v>
      </c>
    </row>
    <row r="41" spans="1:19" ht="30">
      <c r="A41" s="13">
        <f>+'DATOS GENERALES'!A41</f>
        <v>36</v>
      </c>
      <c r="B41" s="65" t="str">
        <f>+'DATOS GENERALES'!B41</f>
        <v>APOSITO OCLUSIVO GELIFICANTE CON HIDROFIBRA DE 18.5 X 20.5 cm PARA TALON</v>
      </c>
      <c r="C41" s="21" t="str">
        <f>+'DATOS GENERALES'!C41</f>
        <v>UND</v>
      </c>
      <c r="D41" s="21">
        <f>+'DATOS GENERALES'!D41</f>
        <v>40</v>
      </c>
      <c r="E41" s="3">
        <f>+IF('DATOS GENERALES'!E41='DATOS GENERALES'!T41,100,IF('DATOS GENERALES'!E41=0,0,(('DATOS GENERALES'!T41*100)/'DATOS GENERALES'!E41)))</f>
        <v>70.471601171374971</v>
      </c>
      <c r="F41" s="3">
        <f>+IF('DATOS GENERALES'!F41='DATOS GENERALES'!T41,100,IF('DATOS GENERALES'!F41=0,0,(('DATOS GENERALES'!T41*100)/'DATOS GENERALES'!F41)))</f>
        <v>78.929688113756001</v>
      </c>
      <c r="G41" s="3">
        <f>+IF('DATOS GENERALES'!G41='DATOS GENERALES'!T41,100,IF('DATOS GENERALES'!G41=0,0,(('DATOS GENERALES'!T41*100)/'DATOS GENERALES'!G41)))</f>
        <v>0</v>
      </c>
      <c r="H41" s="3">
        <f>+IF('DATOS GENERALES'!H41='DATOS GENERALES'!T41,100,IF('DATOS GENERALES'!H41=0,0,(('DATOS GENERALES'!T41*100)/'DATOS GENERALES'!H41)))</f>
        <v>82.685924737156157</v>
      </c>
      <c r="I41" s="3">
        <f>+IF('DATOS GENERALES'!I41='DATOS GENERALES'!T41,100,IF('DATOS GENERALES'!I41=0,0,(('DATOS GENERALES'!T41*100)/'DATOS GENERALES'!I41)))</f>
        <v>69.759655609366604</v>
      </c>
      <c r="J41" s="3">
        <f>+IF('DATOS GENERALES'!J41='DATOS GENERALES'!T41,100,IF('DATOS GENERALES'!J41=0,0,(('DATOS GENERALES'!T41*100)/'DATOS GENERALES'!J41)))</f>
        <v>100</v>
      </c>
      <c r="K41" s="3">
        <f>+IF('DATOS GENERALES'!K41='DATOS GENERALES'!T41,100,IF('DATOS GENERALES'!K41=0,0,(('DATOS GENERALES'!T41*100)/'DATOS GENERALES'!K41)))</f>
        <v>0</v>
      </c>
      <c r="L41" s="3">
        <f>+IF('DATOS GENERALES'!L41='DATOS GENERALES'!T41,100,IF('DATOS GENERALES'!L41=0,0,(('DATOS GENERALES'!T41*100)/'DATOS GENERALES'!L41)))</f>
        <v>0</v>
      </c>
      <c r="M41" s="3">
        <f>+IF('DATOS GENERALES'!M41='DATOS GENERALES'!T41,100,IF('DATOS GENERALES'!M41=0,0,(('DATOS GENERALES'!T41*100)/'DATOS GENERALES'!M41)))</f>
        <v>0</v>
      </c>
      <c r="N41" s="3">
        <f>+IF('DATOS GENERALES'!N41='DATOS GENERALES'!T41,100,IF('DATOS GENERALES'!N41=0,0,(('DATOS GENERALES'!T41*100)/'DATOS GENERALES'!N41)))</f>
        <v>0</v>
      </c>
      <c r="O41" s="3">
        <f>+IF('DATOS GENERALES'!O41='DATOS GENERALES'!T41,100,IF('DATOS GENERALES'!O41=0,0,(('DATOS GENERALES'!T41*100)/'DATOS GENERALES'!O41)))</f>
        <v>0</v>
      </c>
      <c r="P41" s="3">
        <f>+IF('DATOS GENERALES'!P41='DATOS GENERALES'!T41,100,IF('DATOS GENERALES'!P41=0,0,(('DATOS GENERALES'!T41*100)/'DATOS GENERALES'!P41)))</f>
        <v>0</v>
      </c>
      <c r="Q41" s="3">
        <f>+IF('DATOS GENERALES'!Q41='DATOS GENERALES'!T41,100,IF('DATOS GENERALES'!Q41=0,0,(('DATOS GENERALES'!T41*100)/'DATOS GENERALES'!Q41)))</f>
        <v>0</v>
      </c>
      <c r="R41" s="3">
        <f>+IF('DATOS GENERALES'!R41='DATOS GENERALES'!$T$6,100,IF('DATOS GENERALES'!R41=0,0,(('DATOS GENERALES'!$T$6*100)/'DATOS GENERALES'!R41)))</f>
        <v>0</v>
      </c>
      <c r="S41" s="3">
        <f>+IF('DATOS GENERALES'!S41='DATOS GENERALES'!T41,100,IF('DATOS GENERALES'!S41=0,0,(('DATOS GENERALES'!$T$6*100)/'DATOS GENERALES'!S41)))</f>
        <v>94.288352668213463</v>
      </c>
    </row>
    <row r="42" spans="1:19" ht="30">
      <c r="A42" s="13">
        <f>+'DATOS GENERALES'!A42</f>
        <v>37</v>
      </c>
      <c r="B42" s="65" t="str">
        <f>+'DATOS GENERALES'!B42</f>
        <v>APOSITO OCLUSIVO GELIFICANTE CON HIDROFIBRA DE 21 X 25 cm PARA REGION SACRA</v>
      </c>
      <c r="C42" s="21" t="str">
        <f>+'DATOS GENERALES'!C42</f>
        <v>UND</v>
      </c>
      <c r="D42" s="21">
        <f>+'DATOS GENERALES'!D42</f>
        <v>40</v>
      </c>
      <c r="E42" s="3">
        <f>+IF('DATOS GENERALES'!E42='DATOS GENERALES'!T42,100,IF('DATOS GENERALES'!E42=0,0,(('DATOS GENERALES'!T42*100)/'DATOS GENERALES'!E42)))</f>
        <v>56.592229591764898</v>
      </c>
      <c r="F42" s="3">
        <f>+IF('DATOS GENERALES'!F42='DATOS GENERALES'!T42,100,IF('DATOS GENERALES'!F42=0,0,(('DATOS GENERALES'!T42*100)/'DATOS GENERALES'!F42)))</f>
        <v>63.383761276891057</v>
      </c>
      <c r="G42" s="3">
        <f>+IF('DATOS GENERALES'!G42='DATOS GENERALES'!T42,100,IF('DATOS GENERALES'!G42=0,0,(('DATOS GENERALES'!T42*100)/'DATOS GENERALES'!G42)))</f>
        <v>0</v>
      </c>
      <c r="H42" s="3">
        <f>+IF('DATOS GENERALES'!H42='DATOS GENERALES'!T42,100,IF('DATOS GENERALES'!H42=0,0,(('DATOS GENERALES'!T42*100)/'DATOS GENERALES'!H42)))</f>
        <v>66.400938486195344</v>
      </c>
      <c r="I42" s="3">
        <f>+IF('DATOS GENERALES'!I42='DATOS GENERALES'!T42,100,IF('DATOS GENERALES'!I42=0,0,(('DATOS GENERALES'!T42*100)/'DATOS GENERALES'!I42)))</f>
        <v>55.996878831791335</v>
      </c>
      <c r="J42" s="3">
        <f>+IF('DATOS GENERALES'!J42='DATOS GENERALES'!T42,100,IF('DATOS GENERALES'!J42=0,0,(('DATOS GENERALES'!T42*100)/'DATOS GENERALES'!J42)))</f>
        <v>100</v>
      </c>
      <c r="K42" s="3">
        <f>+IF('DATOS GENERALES'!K42='DATOS GENERALES'!T42,100,IF('DATOS GENERALES'!K42=0,0,(('DATOS GENERALES'!T42*100)/'DATOS GENERALES'!K42)))</f>
        <v>0</v>
      </c>
      <c r="L42" s="3">
        <f>+IF('DATOS GENERALES'!L42='DATOS GENERALES'!T42,100,IF('DATOS GENERALES'!L42=0,0,(('DATOS GENERALES'!T42*100)/'DATOS GENERALES'!L42)))</f>
        <v>0</v>
      </c>
      <c r="M42" s="3">
        <f>+IF('DATOS GENERALES'!M42='DATOS GENERALES'!T42,100,IF('DATOS GENERALES'!M42=0,0,(('DATOS GENERALES'!T42*100)/'DATOS GENERALES'!M42)))</f>
        <v>0</v>
      </c>
      <c r="N42" s="3">
        <f>+IF('DATOS GENERALES'!N42='DATOS GENERALES'!T42,100,IF('DATOS GENERALES'!N42=0,0,(('DATOS GENERALES'!T42*100)/'DATOS GENERALES'!N42)))</f>
        <v>0</v>
      </c>
      <c r="O42" s="3">
        <f>+IF('DATOS GENERALES'!O42='DATOS GENERALES'!T42,100,IF('DATOS GENERALES'!O42=0,0,(('DATOS GENERALES'!T42*100)/'DATOS GENERALES'!O42)))</f>
        <v>0</v>
      </c>
      <c r="P42" s="3">
        <f>+IF('DATOS GENERALES'!P42='DATOS GENERALES'!T42,100,IF('DATOS GENERALES'!P42=0,0,(('DATOS GENERALES'!T42*100)/'DATOS GENERALES'!P42)))</f>
        <v>0</v>
      </c>
      <c r="Q42" s="3">
        <f>+IF('DATOS GENERALES'!Q42='DATOS GENERALES'!T42,100,IF('DATOS GENERALES'!Q42=0,0,(('DATOS GENERALES'!T42*100)/'DATOS GENERALES'!Q42)))</f>
        <v>0</v>
      </c>
      <c r="R42" s="3">
        <f>+IF('DATOS GENERALES'!R42='DATOS GENERALES'!$T$6,100,IF('DATOS GENERALES'!R42=0,0,(('DATOS GENERALES'!$T$6*100)/'DATOS GENERALES'!R42)))</f>
        <v>0</v>
      </c>
      <c r="S42" s="3">
        <f>+IF('DATOS GENERALES'!S42='DATOS GENERALES'!T42,100,IF('DATOS GENERALES'!S42=0,0,(('DATOS GENERALES'!$T$6*100)/'DATOS GENERALES'!S42)))</f>
        <v>94.288352668213463</v>
      </c>
    </row>
    <row r="43" spans="1:19" ht="30">
      <c r="A43" s="13">
        <f>+'DATOS GENERALES'!A43</f>
        <v>38</v>
      </c>
      <c r="B43" s="65" t="str">
        <f>+'DATOS GENERALES'!B43</f>
        <v>APOSITO OCLUSIVO HIDROCOLOIDE CON INDICADOR DE CAMBIO Y PELICULA DE BAJA FRICCION 18,5 X 19,5 TALON</v>
      </c>
      <c r="C43" s="21" t="str">
        <f>+'DATOS GENERALES'!C43</f>
        <v>UND</v>
      </c>
      <c r="D43" s="21">
        <f>+'DATOS GENERALES'!D43</f>
        <v>16</v>
      </c>
      <c r="E43" s="3">
        <f>+IF('DATOS GENERALES'!E43='DATOS GENERALES'!T43,100,IF('DATOS GENERALES'!E43=0,0,(('DATOS GENERALES'!T43*100)/'DATOS GENERALES'!E43)))</f>
        <v>56.826299085784655</v>
      </c>
      <c r="F43" s="3">
        <f>+IF('DATOS GENERALES'!F43='DATOS GENERALES'!T43,100,IF('DATOS GENERALES'!F43=0,0,(('DATOS GENERALES'!T43*100)/'DATOS GENERALES'!F43)))</f>
        <v>56.234062499999993</v>
      </c>
      <c r="G43" s="3">
        <f>+IF('DATOS GENERALES'!G43='DATOS GENERALES'!T43,100,IF('DATOS GENERALES'!G43=0,0,(('DATOS GENERALES'!T43*100)/'DATOS GENERALES'!G43)))</f>
        <v>0</v>
      </c>
      <c r="H43" s="3">
        <f>+IF('DATOS GENERALES'!H43='DATOS GENERALES'!T43,100,IF('DATOS GENERALES'!H43=0,0,(('DATOS GENERALES'!T43*100)/'DATOS GENERALES'!H43)))</f>
        <v>66.67494164289154</v>
      </c>
      <c r="I43" s="3">
        <f>+IF('DATOS GENERALES'!I43='DATOS GENERALES'!T43,100,IF('DATOS GENERALES'!I43=0,0,(('DATOS GENERALES'!T43*100)/'DATOS GENERALES'!I43)))</f>
        <v>56.313253012048186</v>
      </c>
      <c r="J43" s="3">
        <f>+IF('DATOS GENERALES'!J43='DATOS GENERALES'!T43,100,IF('DATOS GENERALES'!J43=0,0,(('DATOS GENERALES'!T43*100)/'DATOS GENERALES'!J43)))</f>
        <v>100</v>
      </c>
      <c r="K43" s="3">
        <f>+IF('DATOS GENERALES'!K43='DATOS GENERALES'!T43,100,IF('DATOS GENERALES'!K43=0,0,(('DATOS GENERALES'!T43*100)/'DATOS GENERALES'!K43)))</f>
        <v>0</v>
      </c>
      <c r="L43" s="3">
        <f>+IF('DATOS GENERALES'!L43='DATOS GENERALES'!T43,100,IF('DATOS GENERALES'!L43=0,0,(('DATOS GENERALES'!T43*100)/'DATOS GENERALES'!L43)))</f>
        <v>0</v>
      </c>
      <c r="M43" s="3">
        <f>+IF('DATOS GENERALES'!M43='DATOS GENERALES'!T43,100,IF('DATOS GENERALES'!M43=0,0,(('DATOS GENERALES'!T43*100)/'DATOS GENERALES'!M43)))</f>
        <v>0</v>
      </c>
      <c r="N43" s="3">
        <f>+IF('DATOS GENERALES'!N43='DATOS GENERALES'!T43,100,IF('DATOS GENERALES'!N43=0,0,(('DATOS GENERALES'!T43*100)/'DATOS GENERALES'!N43)))</f>
        <v>0</v>
      </c>
      <c r="O43" s="3">
        <f>+IF('DATOS GENERALES'!O43='DATOS GENERALES'!T43,100,IF('DATOS GENERALES'!O43=0,0,(('DATOS GENERALES'!T43*100)/'DATOS GENERALES'!O43)))</f>
        <v>0</v>
      </c>
      <c r="P43" s="3">
        <f>+IF('DATOS GENERALES'!P43='DATOS GENERALES'!T43,100,IF('DATOS GENERALES'!P43=0,0,(('DATOS GENERALES'!T43*100)/'DATOS GENERALES'!P43)))</f>
        <v>0</v>
      </c>
      <c r="Q43" s="3">
        <f>+IF('DATOS GENERALES'!Q43='DATOS GENERALES'!T43,100,IF('DATOS GENERALES'!Q43=0,0,(('DATOS GENERALES'!T43*100)/'DATOS GENERALES'!Q43)))</f>
        <v>0</v>
      </c>
      <c r="R43" s="3">
        <f>+IF('DATOS GENERALES'!R43='DATOS GENERALES'!$T$6,100,IF('DATOS GENERALES'!R43=0,0,(('DATOS GENERALES'!$T$6*100)/'DATOS GENERALES'!R43)))</f>
        <v>0</v>
      </c>
      <c r="S43" s="3">
        <f>+IF('DATOS GENERALES'!S43='DATOS GENERALES'!T43,100,IF('DATOS GENERALES'!S43=0,0,(('DATOS GENERALES'!$T$6*100)/'DATOS GENERALES'!S43)))</f>
        <v>106.94284210526315</v>
      </c>
    </row>
    <row r="44" spans="1:19" ht="30">
      <c r="A44" s="13">
        <f>+'DATOS GENERALES'!A44</f>
        <v>39</v>
      </c>
      <c r="B44" s="65" t="str">
        <f>+'DATOS GENERALES'!B44</f>
        <v>APOSITO OCLUSIVO HIDROCOLOIDE CON INDICADOR DE CAMBIO Y PELICULA DE BAJA FRICCION 20 X 22,5</v>
      </c>
      <c r="C44" s="21" t="str">
        <f>+'DATOS GENERALES'!C44</f>
        <v>UND</v>
      </c>
      <c r="D44" s="21">
        <f>+'DATOS GENERALES'!D44</f>
        <v>12</v>
      </c>
      <c r="E44" s="3">
        <f>+IF('DATOS GENERALES'!E44='DATOS GENERALES'!T44,100,IF('DATOS GENERALES'!E44=0,0,(('DATOS GENERALES'!T44*100)/'DATOS GENERALES'!E44)))</f>
        <v>44.431851851851846</v>
      </c>
      <c r="F44" s="3">
        <f>+IF('DATOS GENERALES'!F44='DATOS GENERALES'!T44,100,IF('DATOS GENERALES'!F44=0,0,(('DATOS GENERALES'!T44*100)/'DATOS GENERALES'!F44)))</f>
        <v>43.909277243667944</v>
      </c>
      <c r="G44" s="3">
        <f>+IF('DATOS GENERALES'!G44='DATOS GENERALES'!T44,100,IF('DATOS GENERALES'!G44=0,0,(('DATOS GENERALES'!T44*100)/'DATOS GENERALES'!G44)))</f>
        <v>0</v>
      </c>
      <c r="H44" s="3">
        <f>+IF('DATOS GENERALES'!H44='DATOS GENERALES'!T44,100,IF('DATOS GENERALES'!H44=0,0,(('DATOS GENERALES'!T44*100)/'DATOS GENERALES'!H44)))</f>
        <v>52.13268631853407</v>
      </c>
      <c r="I44" s="3">
        <f>+IF('DATOS GENERALES'!I44='DATOS GENERALES'!T44,100,IF('DATOS GENERALES'!I44=0,0,(('DATOS GENERALES'!T44*100)/'DATOS GENERALES'!I44)))</f>
        <v>43.970970934281418</v>
      </c>
      <c r="J44" s="3">
        <f>+IF('DATOS GENERALES'!J44='DATOS GENERALES'!T44,100,IF('DATOS GENERALES'!J44=0,0,(('DATOS GENERALES'!T44*100)/'DATOS GENERALES'!J44)))</f>
        <v>100</v>
      </c>
      <c r="K44" s="3">
        <f>+IF('DATOS GENERALES'!K44='DATOS GENERALES'!T44,100,IF('DATOS GENERALES'!K44=0,0,(('DATOS GENERALES'!T44*100)/'DATOS GENERALES'!K44)))</f>
        <v>0</v>
      </c>
      <c r="L44" s="3">
        <f>+IF('DATOS GENERALES'!L44='DATOS GENERALES'!T44,100,IF('DATOS GENERALES'!L44=0,0,(('DATOS GENERALES'!T44*100)/'DATOS GENERALES'!L44)))</f>
        <v>0</v>
      </c>
      <c r="M44" s="3">
        <f>+IF('DATOS GENERALES'!M44='DATOS GENERALES'!T44,100,IF('DATOS GENERALES'!M44=0,0,(('DATOS GENERALES'!T44*100)/'DATOS GENERALES'!M44)))</f>
        <v>0</v>
      </c>
      <c r="N44" s="3">
        <f>+IF('DATOS GENERALES'!N44='DATOS GENERALES'!T44,100,IF('DATOS GENERALES'!N44=0,0,(('DATOS GENERALES'!T44*100)/'DATOS GENERALES'!N44)))</f>
        <v>0</v>
      </c>
      <c r="O44" s="3">
        <f>+IF('DATOS GENERALES'!O44='DATOS GENERALES'!T44,100,IF('DATOS GENERALES'!O44=0,0,(('DATOS GENERALES'!T44*100)/'DATOS GENERALES'!O44)))</f>
        <v>0</v>
      </c>
      <c r="P44" s="3">
        <f>+IF('DATOS GENERALES'!P44='DATOS GENERALES'!T44,100,IF('DATOS GENERALES'!P44=0,0,(('DATOS GENERALES'!T44*100)/'DATOS GENERALES'!P44)))</f>
        <v>0</v>
      </c>
      <c r="Q44" s="3">
        <f>+IF('DATOS GENERALES'!Q44='DATOS GENERALES'!T44,100,IF('DATOS GENERALES'!Q44=0,0,(('DATOS GENERALES'!T44*100)/'DATOS GENERALES'!Q44)))</f>
        <v>0</v>
      </c>
      <c r="R44" s="3">
        <f>+IF('DATOS GENERALES'!R44='DATOS GENERALES'!$T$6,100,IF('DATOS GENERALES'!R44=0,0,(('DATOS GENERALES'!$T$6*100)/'DATOS GENERALES'!R44)))</f>
        <v>0</v>
      </c>
      <c r="S44" s="3">
        <f>+IF('DATOS GENERALES'!S44='DATOS GENERALES'!T44,100,IF('DATOS GENERALES'!S44=0,0,(('DATOS GENERALES'!$T$6*100)/'DATOS GENERALES'!S44)))</f>
        <v>106.94284210526315</v>
      </c>
    </row>
    <row r="45" spans="1:19">
      <c r="A45" s="13">
        <f>+'DATOS GENERALES'!A45</f>
        <v>40</v>
      </c>
      <c r="B45" s="65" t="str">
        <f>+'DATOS GENERALES'!B45</f>
        <v>APOSITO TRANSPARENTE CON MARCO DE APLICACIÓN 10X10cm</v>
      </c>
      <c r="C45" s="21" t="str">
        <f>+'DATOS GENERALES'!C45</f>
        <v>UND</v>
      </c>
      <c r="D45" s="21">
        <f>+'DATOS GENERALES'!D45</f>
        <v>40</v>
      </c>
      <c r="E45" s="3">
        <f>+IF('DATOS GENERALES'!E45='DATOS GENERALES'!T45,100,IF('DATOS GENERALES'!E45=0,0,(('DATOS GENERALES'!T45*100)/'DATOS GENERALES'!E45)))</f>
        <v>0</v>
      </c>
      <c r="F45" s="3">
        <f>+IF('DATOS GENERALES'!F45='DATOS GENERALES'!T45,100,IF('DATOS GENERALES'!F45=0,0,(('DATOS GENERALES'!T45*100)/'DATOS GENERALES'!F45)))</f>
        <v>100</v>
      </c>
      <c r="G45" s="3">
        <f>+IF('DATOS GENERALES'!G45='DATOS GENERALES'!T45,100,IF('DATOS GENERALES'!G45=0,0,(('DATOS GENERALES'!T45*100)/'DATOS GENERALES'!G45)))</f>
        <v>0</v>
      </c>
      <c r="H45" s="3">
        <f>+IF('DATOS GENERALES'!H45='DATOS GENERALES'!T45,100,IF('DATOS GENERALES'!H45=0,0,(('DATOS GENERALES'!T45*100)/'DATOS GENERALES'!H45)))</f>
        <v>0</v>
      </c>
      <c r="I45" s="3">
        <f>+IF('DATOS GENERALES'!I45='DATOS GENERALES'!T45,100,IF('DATOS GENERALES'!I45=0,0,(('DATOS GENERALES'!T45*100)/'DATOS GENERALES'!I45)))</f>
        <v>0</v>
      </c>
      <c r="J45" s="3">
        <f>+IF('DATOS GENERALES'!J45='DATOS GENERALES'!T45,100,IF('DATOS GENERALES'!J45=0,0,(('DATOS GENERALES'!T45*100)/'DATOS GENERALES'!J45)))</f>
        <v>0</v>
      </c>
      <c r="K45" s="3">
        <f>+IF('DATOS GENERALES'!K45='DATOS GENERALES'!T45,100,IF('DATOS GENERALES'!K45=0,0,(('DATOS GENERALES'!T45*100)/'DATOS GENERALES'!K45)))</f>
        <v>0</v>
      </c>
      <c r="L45" s="3">
        <f>+IF('DATOS GENERALES'!L45='DATOS GENERALES'!T45,100,IF('DATOS GENERALES'!L45=0,0,(('DATOS GENERALES'!T45*100)/'DATOS GENERALES'!L45)))</f>
        <v>0</v>
      </c>
      <c r="M45" s="3">
        <f>+IF('DATOS GENERALES'!M45='DATOS GENERALES'!T45,100,IF('DATOS GENERALES'!M45=0,0,(('DATOS GENERALES'!T45*100)/'DATOS GENERALES'!M45)))</f>
        <v>0</v>
      </c>
      <c r="N45" s="3">
        <f>+IF('DATOS GENERALES'!N45='DATOS GENERALES'!T45,100,IF('DATOS GENERALES'!N45=0,0,(('DATOS GENERALES'!T45*100)/'DATOS GENERALES'!N45)))</f>
        <v>0</v>
      </c>
      <c r="O45" s="3">
        <f>+IF('DATOS GENERALES'!O45='DATOS GENERALES'!T45,100,IF('DATOS GENERALES'!O45=0,0,(('DATOS GENERALES'!T45*100)/'DATOS GENERALES'!O45)))</f>
        <v>0</v>
      </c>
      <c r="P45" s="3">
        <f>+IF('DATOS GENERALES'!P45='DATOS GENERALES'!T45,100,IF('DATOS GENERALES'!P45=0,0,(('DATOS GENERALES'!T45*100)/'DATOS GENERALES'!P45)))</f>
        <v>0</v>
      </c>
      <c r="Q45" s="3">
        <f>+IF('DATOS GENERALES'!Q45='DATOS GENERALES'!T45,100,IF('DATOS GENERALES'!Q45=0,0,(('DATOS GENERALES'!T45*100)/'DATOS GENERALES'!Q45)))</f>
        <v>0</v>
      </c>
      <c r="R45" s="3">
        <f>+IF('DATOS GENERALES'!R45='DATOS GENERALES'!$T$6,100,IF('DATOS GENERALES'!R45=0,0,(('DATOS GENERALES'!$T$6*100)/'DATOS GENERALES'!R45)))</f>
        <v>0</v>
      </c>
      <c r="S45" s="3">
        <f>+IF('DATOS GENERALES'!S45='DATOS GENERALES'!T45,100,IF('DATOS GENERALES'!S45=0,0,(('DATOS GENERALES'!$T$6*100)/'DATOS GENERALES'!S45)))</f>
        <v>0</v>
      </c>
    </row>
    <row r="46" spans="1:19">
      <c r="A46" s="13">
        <f>+'DATOS GENERALES'!A46</f>
        <v>41</v>
      </c>
      <c r="B46" s="65" t="str">
        <f>+'DATOS GENERALES'!B46</f>
        <v>APOSITO TRANSPARENTE CON MARCO DE APLICACIÓN 10X15cm</v>
      </c>
      <c r="C46" s="21" t="str">
        <f>+'DATOS GENERALES'!C46</f>
        <v>UND</v>
      </c>
      <c r="D46" s="21">
        <f>+'DATOS GENERALES'!D46</f>
        <v>120</v>
      </c>
      <c r="E46" s="3">
        <f>+IF('DATOS GENERALES'!E46='DATOS GENERALES'!T46,100,IF('DATOS GENERALES'!E46=0,0,(('DATOS GENERALES'!T46*100)/'DATOS GENERALES'!E46)))</f>
        <v>100</v>
      </c>
      <c r="F46" s="3">
        <f>+IF('DATOS GENERALES'!F46='DATOS GENERALES'!T46,100,IF('DATOS GENERALES'!F46=0,0,(('DATOS GENERALES'!T46*100)/'DATOS GENERALES'!F46)))</f>
        <v>100</v>
      </c>
      <c r="G46" s="3">
        <f>+IF('DATOS GENERALES'!G46='DATOS GENERALES'!T46,100,IF('DATOS GENERALES'!G46=0,0,(('DATOS GENERALES'!T46*100)/'DATOS GENERALES'!G46)))</f>
        <v>100</v>
      </c>
      <c r="H46" s="3">
        <f>+IF('DATOS GENERALES'!H46='DATOS GENERALES'!T46,100,IF('DATOS GENERALES'!H46=0,0,(('DATOS GENERALES'!T46*100)/'DATOS GENERALES'!H46)))</f>
        <v>100</v>
      </c>
      <c r="I46" s="3">
        <f>+IF('DATOS GENERALES'!I46='DATOS GENERALES'!T46,100,IF('DATOS GENERALES'!I46=0,0,(('DATOS GENERALES'!T46*100)/'DATOS GENERALES'!I46)))</f>
        <v>100</v>
      </c>
      <c r="J46" s="3">
        <f>+IF('DATOS GENERALES'!J46='DATOS GENERALES'!T46,100,IF('DATOS GENERALES'!J46=0,0,(('DATOS GENERALES'!T46*100)/'DATOS GENERALES'!J46)))</f>
        <v>100</v>
      </c>
      <c r="K46" s="3">
        <f>+IF('DATOS GENERALES'!K46='DATOS GENERALES'!T46,100,IF('DATOS GENERALES'!K46=0,0,(('DATOS GENERALES'!T46*100)/'DATOS GENERALES'!K46)))</f>
        <v>100</v>
      </c>
      <c r="L46" s="3">
        <f>+IF('DATOS GENERALES'!L46='DATOS GENERALES'!T46,100,IF('DATOS GENERALES'!L46=0,0,(('DATOS GENERALES'!T46*100)/'DATOS GENERALES'!L46)))</f>
        <v>100</v>
      </c>
      <c r="M46" s="3">
        <f>+IF('DATOS GENERALES'!M46='DATOS GENERALES'!T46,100,IF('DATOS GENERALES'!M46=0,0,(('DATOS GENERALES'!T46*100)/'DATOS GENERALES'!M46)))</f>
        <v>100</v>
      </c>
      <c r="N46" s="3">
        <f>+IF('DATOS GENERALES'!N46='DATOS GENERALES'!T46,100,IF('DATOS GENERALES'!N46=0,0,(('DATOS GENERALES'!T46*100)/'DATOS GENERALES'!N46)))</f>
        <v>100</v>
      </c>
      <c r="O46" s="3">
        <f>+IF('DATOS GENERALES'!O46='DATOS GENERALES'!T46,100,IF('DATOS GENERALES'!O46=0,0,(('DATOS GENERALES'!T46*100)/'DATOS GENERALES'!O46)))</f>
        <v>100</v>
      </c>
      <c r="P46" s="3">
        <f>+IF('DATOS GENERALES'!P46='DATOS GENERALES'!T46,100,IF('DATOS GENERALES'!P46=0,0,(('DATOS GENERALES'!T46*100)/'DATOS GENERALES'!P46)))</f>
        <v>100</v>
      </c>
      <c r="Q46" s="3">
        <f>+IF('DATOS GENERALES'!Q46='DATOS GENERALES'!T46,100,IF('DATOS GENERALES'!Q46=0,0,(('DATOS GENERALES'!T46*100)/'DATOS GENERALES'!Q46)))</f>
        <v>100</v>
      </c>
      <c r="R46" s="3">
        <f>+IF('DATOS GENERALES'!R46='DATOS GENERALES'!$T$6,100,IF('DATOS GENERALES'!R46=0,0,(('DATOS GENERALES'!$T$6*100)/'DATOS GENERALES'!R46)))</f>
        <v>0</v>
      </c>
      <c r="S46" s="3">
        <f>+IF('DATOS GENERALES'!S46='DATOS GENERALES'!T46,100,IF('DATOS GENERALES'!S46=0,0,(('DATOS GENERALES'!$T$6*100)/'DATOS GENERALES'!S46)))</f>
        <v>100</v>
      </c>
    </row>
    <row r="47" spans="1:19">
      <c r="A47" s="13">
        <f>+'DATOS GENERALES'!A47</f>
        <v>42</v>
      </c>
      <c r="B47" s="65" t="str">
        <f>+'DATOS GENERALES'!B47</f>
        <v>BAJALENGUAS</v>
      </c>
      <c r="C47" s="21" t="str">
        <f>+'DATOS GENERALES'!C47</f>
        <v>CJA X 500 UNIDADES</v>
      </c>
      <c r="D47" s="21">
        <f>+'DATOS GENERALES'!D47</f>
        <v>8</v>
      </c>
      <c r="E47" s="3">
        <f>+IF('DATOS GENERALES'!E47='DATOS GENERALES'!T47,100,IF('DATOS GENERALES'!E47=0,0,(('DATOS GENERALES'!T47*100)/'DATOS GENERALES'!E47)))</f>
        <v>93.828028837700018</v>
      </c>
      <c r="F47" s="3">
        <f>+IF('DATOS GENERALES'!F47='DATOS GENERALES'!T47,100,IF('DATOS GENERALES'!F47=0,0,(('DATOS GENERALES'!T47*100)/'DATOS GENERALES'!F47)))</f>
        <v>0</v>
      </c>
      <c r="G47" s="3">
        <f>+IF('DATOS GENERALES'!G47='DATOS GENERALES'!T47,100,IF('DATOS GENERALES'!G47=0,0,(('DATOS GENERALES'!T47*100)/'DATOS GENERALES'!G47)))</f>
        <v>0</v>
      </c>
      <c r="H47" s="3">
        <f>+IF('DATOS GENERALES'!H47='DATOS GENERALES'!T47,100,IF('DATOS GENERALES'!H47=0,0,(('DATOS GENERALES'!T47*100)/'DATOS GENERALES'!H47)))</f>
        <v>95.172413793103445</v>
      </c>
      <c r="I47" s="3">
        <f>+IF('DATOS GENERALES'!I47='DATOS GENERALES'!T47,100,IF('DATOS GENERALES'!I47=0,0,(('DATOS GENERALES'!T47*100)/'DATOS GENERALES'!I47)))</f>
        <v>0</v>
      </c>
      <c r="J47" s="3">
        <f>+IF('DATOS GENERALES'!J47='DATOS GENERALES'!T47,100,IF('DATOS GENERALES'!J47=0,0,(('DATOS GENERALES'!T47*100)/'DATOS GENERALES'!J47)))</f>
        <v>68.799449604403165</v>
      </c>
      <c r="K47" s="3">
        <f>+IF('DATOS GENERALES'!K47='DATOS GENERALES'!T47,100,IF('DATOS GENERALES'!K47=0,0,(('DATOS GENERALES'!T47*100)/'DATOS GENERALES'!K47)))</f>
        <v>0</v>
      </c>
      <c r="L47" s="3">
        <f>+IF('DATOS GENERALES'!L47='DATOS GENERALES'!T47,100,IF('DATOS GENERALES'!L47=0,0,(('DATOS GENERALES'!T47*100)/'DATOS GENERALES'!L47)))</f>
        <v>86.25</v>
      </c>
      <c r="M47" s="3">
        <f>+IF('DATOS GENERALES'!M47='DATOS GENERALES'!T47,100,IF('DATOS GENERALES'!M47=0,0,(('DATOS GENERALES'!T47*100)/'DATOS GENERALES'!M47)))</f>
        <v>0</v>
      </c>
      <c r="N47" s="3">
        <f>+IF('DATOS GENERALES'!N47='DATOS GENERALES'!T47,100,IF('DATOS GENERALES'!N47=0,0,(('DATOS GENERALES'!T47*100)/'DATOS GENERALES'!N47)))</f>
        <v>0</v>
      </c>
      <c r="O47" s="3">
        <f>+IF('DATOS GENERALES'!O47='DATOS GENERALES'!T47,100,IF('DATOS GENERALES'!O47=0,0,(('DATOS GENERALES'!T47*100)/'DATOS GENERALES'!O47)))</f>
        <v>91.95772058823529</v>
      </c>
      <c r="P47" s="3">
        <f>+IF('DATOS GENERALES'!P47='DATOS GENERALES'!T47,100,IF('DATOS GENERALES'!P47=0,0,(('DATOS GENERALES'!T47*100)/'DATOS GENERALES'!P47)))</f>
        <v>100</v>
      </c>
      <c r="Q47" s="3">
        <f>+IF('DATOS GENERALES'!Q47='DATOS GENERALES'!T47,100,IF('DATOS GENERALES'!Q47=0,0,(('DATOS GENERALES'!T47*100)/'DATOS GENERALES'!Q47)))</f>
        <v>58.080808080808083</v>
      </c>
      <c r="R47" s="3">
        <f>+IF('DATOS GENERALES'!R47='DATOS GENERALES'!$T$6,100,IF('DATOS GENERALES'!R47=0,0,(('DATOS GENERALES'!$T$6*100)/'DATOS GENERALES'!R47)))</f>
        <v>0</v>
      </c>
      <c r="S47" s="3">
        <f>+IF('DATOS GENERALES'!S47='DATOS GENERALES'!T47,100,IF('DATOS GENERALES'!S47=0,0,(('DATOS GENERALES'!$T$6*100)/'DATOS GENERALES'!S47)))</f>
        <v>0</v>
      </c>
    </row>
    <row r="48" spans="1:19">
      <c r="A48" s="13">
        <f>+'DATOS GENERALES'!A48</f>
        <v>43</v>
      </c>
      <c r="B48" s="65" t="str">
        <f>+'DATOS GENERALES'!B48</f>
        <v>BARRERA LISA PROTECTORA DE PIEL 20 X 20</v>
      </c>
      <c r="C48" s="21" t="str">
        <f>+'DATOS GENERALES'!C48</f>
        <v>UND</v>
      </c>
      <c r="D48" s="21">
        <f>+'DATOS GENERALES'!D48</f>
        <v>8</v>
      </c>
      <c r="E48" s="3">
        <f>+IF('DATOS GENERALES'!E48='DATOS GENERALES'!T48,100,IF('DATOS GENERALES'!E48=0,0,(('DATOS GENERALES'!T48*100)/'DATOS GENERALES'!E48)))</f>
        <v>67.459313601484098</v>
      </c>
      <c r="F48" s="3">
        <f>+IF('DATOS GENERALES'!F48='DATOS GENERALES'!T48,100,IF('DATOS GENERALES'!F48=0,0,(('DATOS GENERALES'!T48*100)/'DATOS GENERALES'!F48)))</f>
        <v>75.554855973555803</v>
      </c>
      <c r="G48" s="3">
        <f>+IF('DATOS GENERALES'!G48='DATOS GENERALES'!T48,100,IF('DATOS GENERALES'!G48=0,0,(('DATOS GENERALES'!T48*100)/'DATOS GENERALES'!G48)))</f>
        <v>0</v>
      </c>
      <c r="H48" s="3">
        <f>+IF('DATOS GENERALES'!H48='DATOS GENERALES'!T48,100,IF('DATOS GENERALES'!H48=0,0,(('DATOS GENERALES'!T48*100)/'DATOS GENERALES'!H48)))</f>
        <v>79.150451817162462</v>
      </c>
      <c r="I48" s="3">
        <f>+IF('DATOS GENERALES'!I48='DATOS GENERALES'!T48,100,IF('DATOS GENERALES'!I48=0,0,(('DATOS GENERALES'!T48*100)/'DATOS GENERALES'!I48)))</f>
        <v>64.53521202506117</v>
      </c>
      <c r="J48" s="3">
        <f>+IF('DATOS GENERALES'!J48='DATOS GENERALES'!T48,100,IF('DATOS GENERALES'!J48=0,0,(('DATOS GENERALES'!T48*100)/'DATOS GENERALES'!J48)))</f>
        <v>59.61891588963347</v>
      </c>
      <c r="K48" s="3">
        <f>+IF('DATOS GENERALES'!K48='DATOS GENERALES'!T48,100,IF('DATOS GENERALES'!K48=0,0,(('DATOS GENERALES'!T48*100)/'DATOS GENERALES'!K48)))</f>
        <v>0</v>
      </c>
      <c r="L48" s="3">
        <f>+IF('DATOS GENERALES'!L48='DATOS GENERALES'!T48,100,IF('DATOS GENERALES'!L48=0,0,(('DATOS GENERALES'!T48*100)/'DATOS GENERALES'!L48)))</f>
        <v>0</v>
      </c>
      <c r="M48" s="3">
        <f>+IF('DATOS GENERALES'!M48='DATOS GENERALES'!T48,100,IF('DATOS GENERALES'!M48=0,0,(('DATOS GENERALES'!T48*100)/'DATOS GENERALES'!M48)))</f>
        <v>0</v>
      </c>
      <c r="N48" s="3">
        <f>+IF('DATOS GENERALES'!N48='DATOS GENERALES'!T48,100,IF('DATOS GENERALES'!N48=0,0,(('DATOS GENERALES'!T48*100)/'DATOS GENERALES'!N48)))</f>
        <v>0</v>
      </c>
      <c r="O48" s="3">
        <f>+IF('DATOS GENERALES'!O48='DATOS GENERALES'!T48,100,IF('DATOS GENERALES'!O48=0,0,(('DATOS GENERALES'!T48*100)/'DATOS GENERALES'!O48)))</f>
        <v>45.745654162854528</v>
      </c>
      <c r="P48" s="3">
        <f>+IF('DATOS GENERALES'!P48='DATOS GENERALES'!T48,100,IF('DATOS GENERALES'!P48=0,0,(('DATOS GENERALES'!T48*100)/'DATOS GENERALES'!P48)))</f>
        <v>0</v>
      </c>
      <c r="Q48" s="3">
        <f>+IF('DATOS GENERALES'!Q48='DATOS GENERALES'!T48,100,IF('DATOS GENERALES'!Q48=0,0,(('DATOS GENERALES'!T48*100)/'DATOS GENERALES'!Q48)))</f>
        <v>0</v>
      </c>
      <c r="R48" s="3">
        <f>+IF('DATOS GENERALES'!R48='DATOS GENERALES'!$T$6,100,IF('DATOS GENERALES'!R48=0,0,(('DATOS GENERALES'!$T$6*100)/'DATOS GENERALES'!R48)))</f>
        <v>0</v>
      </c>
      <c r="S48" s="3">
        <f>+IF('DATOS GENERALES'!S48='DATOS GENERALES'!T48,100,IF('DATOS GENERALES'!S48=0,0,(('DATOS GENERALES'!$T$6*100)/'DATOS GENERALES'!S48)))</f>
        <v>100</v>
      </c>
    </row>
    <row r="49" spans="1:19">
      <c r="A49" s="13">
        <f>+'DATOS GENERALES'!A49</f>
        <v>44</v>
      </c>
      <c r="B49" s="65" t="str">
        <f>+'DATOS GENERALES'!B49</f>
        <v>BARRERA PROTECTORA DE PIEL FLEXIBLE PARA ADULTO DE 57mm</v>
      </c>
      <c r="C49" s="21" t="str">
        <f>+'DATOS GENERALES'!C49</f>
        <v>UND</v>
      </c>
      <c r="D49" s="21">
        <f>+'DATOS GENERALES'!D49</f>
        <v>8</v>
      </c>
      <c r="E49" s="3">
        <f>+IF('DATOS GENERALES'!E49='DATOS GENERALES'!T49,100,IF('DATOS GENERALES'!E49=0,0,(('DATOS GENERALES'!T49*100)/'DATOS GENERALES'!E49)))</f>
        <v>43.75</v>
      </c>
      <c r="F49" s="3">
        <f>+IF('DATOS GENERALES'!F49='DATOS GENERALES'!T49,100,IF('DATOS GENERALES'!F49=0,0,(('DATOS GENERALES'!T49*100)/'DATOS GENERALES'!F49)))</f>
        <v>49.002450122506126</v>
      </c>
      <c r="G49" s="3">
        <f>+IF('DATOS GENERALES'!G49='DATOS GENERALES'!T49,100,IF('DATOS GENERALES'!G49=0,0,(('DATOS GENERALES'!T49*100)/'DATOS GENERALES'!G49)))</f>
        <v>0</v>
      </c>
      <c r="H49" s="3">
        <f>+IF('DATOS GENERALES'!H49='DATOS GENERALES'!T49,100,IF('DATOS GENERALES'!H49=0,0,(('DATOS GENERALES'!T49*100)/'DATOS GENERALES'!H49)))</f>
        <v>51.330937889565156</v>
      </c>
      <c r="I49" s="3">
        <f>+IF('DATOS GENERALES'!I49='DATOS GENERALES'!T49,100,IF('DATOS GENERALES'!I49=0,0,(('DATOS GENERALES'!T49*100)/'DATOS GENERALES'!I49)))</f>
        <v>38.586626977564634</v>
      </c>
      <c r="J49" s="3">
        <f>+IF('DATOS GENERALES'!J49='DATOS GENERALES'!T49,100,IF('DATOS GENERALES'!J49=0,0,(('DATOS GENERALES'!T49*100)/'DATOS GENERALES'!J49)))</f>
        <v>35.64790059328292</v>
      </c>
      <c r="K49" s="3">
        <f>+IF('DATOS GENERALES'!K49='DATOS GENERALES'!T49,100,IF('DATOS GENERALES'!K49=0,0,(('DATOS GENERALES'!T49*100)/'DATOS GENERALES'!K49)))</f>
        <v>0</v>
      </c>
      <c r="L49" s="3">
        <f>+IF('DATOS GENERALES'!L49='DATOS GENERALES'!T49,100,IF('DATOS GENERALES'!L49=0,0,(('DATOS GENERALES'!T49*100)/'DATOS GENERALES'!L49)))</f>
        <v>0</v>
      </c>
      <c r="M49" s="3">
        <f>+IF('DATOS GENERALES'!M49='DATOS GENERALES'!T49,100,IF('DATOS GENERALES'!M49=0,0,(('DATOS GENERALES'!T49*100)/'DATOS GENERALES'!M49)))</f>
        <v>0</v>
      </c>
      <c r="N49" s="3">
        <f>+IF('DATOS GENERALES'!N49='DATOS GENERALES'!T49,100,IF('DATOS GENERALES'!N49=0,0,(('DATOS GENERALES'!T49*100)/'DATOS GENERALES'!N49)))</f>
        <v>55.441153175986059</v>
      </c>
      <c r="O49" s="3">
        <f>+IF('DATOS GENERALES'!O49='DATOS GENERALES'!T49,100,IF('DATOS GENERALES'!O49=0,0,(('DATOS GENERALES'!T49*100)/'DATOS GENERALES'!O49)))</f>
        <v>32.110091743119263</v>
      </c>
      <c r="P49" s="3">
        <f>+IF('DATOS GENERALES'!P49='DATOS GENERALES'!T49,100,IF('DATOS GENERALES'!P49=0,0,(('DATOS GENERALES'!T49*100)/'DATOS GENERALES'!P49)))</f>
        <v>0</v>
      </c>
      <c r="Q49" s="3">
        <f>+IF('DATOS GENERALES'!Q49='DATOS GENERALES'!T49,100,IF('DATOS GENERALES'!Q49=0,0,(('DATOS GENERALES'!T49*100)/'DATOS GENERALES'!Q49)))</f>
        <v>0</v>
      </c>
      <c r="R49" s="3">
        <f>+IF('DATOS GENERALES'!R49='DATOS GENERALES'!$T$6,100,IF('DATOS GENERALES'!R49=0,0,(('DATOS GENERALES'!$T$6*100)/'DATOS GENERALES'!R49)))</f>
        <v>580.54685714285711</v>
      </c>
      <c r="S49" s="3">
        <f>+IF('DATOS GENERALES'!S49='DATOS GENERALES'!T49,100,IF('DATOS GENERALES'!S49=0,0,(('DATOS GENERALES'!$T$6*100)/'DATOS GENERALES'!S49)))</f>
        <v>325.10624000000001</v>
      </c>
    </row>
    <row r="50" spans="1:19">
      <c r="A50" s="13">
        <f>+'DATOS GENERALES'!A50</f>
        <v>45</v>
      </c>
      <c r="B50" s="65" t="str">
        <f>+'DATOS GENERALES'!B50</f>
        <v>BARRERA PROTECTORA DE PIEL FLEXIBLE PARA ADULTO DE 70mm</v>
      </c>
      <c r="C50" s="21" t="str">
        <f>+'DATOS GENERALES'!C50</f>
        <v>UND</v>
      </c>
      <c r="D50" s="21">
        <f>+'DATOS GENERALES'!D50</f>
        <v>8</v>
      </c>
      <c r="E50" s="3">
        <f>+IF('DATOS GENERALES'!E50='DATOS GENERALES'!T50,100,IF('DATOS GENERALES'!E50=0,0,(('DATOS GENERALES'!T50*100)/'DATOS GENERALES'!E50)))</f>
        <v>42.406251893136243</v>
      </c>
      <c r="F50" s="3">
        <f>+IF('DATOS GENERALES'!F50='DATOS GENERALES'!T50,100,IF('DATOS GENERALES'!F50=0,0,(('DATOS GENERALES'!T50*100)/'DATOS GENERALES'!F50)))</f>
        <v>47.496268150359612</v>
      </c>
      <c r="G50" s="3">
        <f>+IF('DATOS GENERALES'!G50='DATOS GENERALES'!T50,100,IF('DATOS GENERALES'!G50=0,0,(('DATOS GENERALES'!T50*100)/'DATOS GENERALES'!G50)))</f>
        <v>0</v>
      </c>
      <c r="H50" s="3">
        <f>+IF('DATOS GENERALES'!H50='DATOS GENERALES'!T50,100,IF('DATOS GENERALES'!H50=0,0,(('DATOS GENERALES'!T50*100)/'DATOS GENERALES'!H50)))</f>
        <v>49.754780012794086</v>
      </c>
      <c r="I50" s="3">
        <f>+IF('DATOS GENERALES'!I50='DATOS GENERALES'!T50,100,IF('DATOS GENERALES'!I50=0,0,(('DATOS GENERALES'!T50*100)/'DATOS GENERALES'!I50)))</f>
        <v>37.363223912463305</v>
      </c>
      <c r="J50" s="3">
        <f>+IF('DATOS GENERALES'!J50='DATOS GENERALES'!T50,100,IF('DATOS GENERALES'!J50=0,0,(('DATOS GENERALES'!T50*100)/'DATOS GENERALES'!J50)))</f>
        <v>34.515744110134811</v>
      </c>
      <c r="K50" s="3">
        <f>+IF('DATOS GENERALES'!K50='DATOS GENERALES'!T50,100,IF('DATOS GENERALES'!K50=0,0,(('DATOS GENERALES'!T50*100)/'DATOS GENERALES'!K50)))</f>
        <v>0</v>
      </c>
      <c r="L50" s="3">
        <f>+IF('DATOS GENERALES'!L50='DATOS GENERALES'!T50,100,IF('DATOS GENERALES'!L50=0,0,(('DATOS GENERALES'!T50*100)/'DATOS GENERALES'!L50)))</f>
        <v>0</v>
      </c>
      <c r="M50" s="3">
        <f>+IF('DATOS GENERALES'!M50='DATOS GENERALES'!T50,100,IF('DATOS GENERALES'!M50=0,0,(('DATOS GENERALES'!T50*100)/'DATOS GENERALES'!M50)))</f>
        <v>0</v>
      </c>
      <c r="N50" s="3">
        <f>+IF('DATOS GENERALES'!N50='DATOS GENERALES'!T50,100,IF('DATOS GENERALES'!N50=0,0,(('DATOS GENERALES'!T50*100)/'DATOS GENERALES'!N50)))</f>
        <v>55.441153175986059</v>
      </c>
      <c r="O50" s="3">
        <f>+IF('DATOS GENERALES'!O50='DATOS GENERALES'!T50,100,IF('DATOS GENERALES'!O50=0,0,(('DATOS GENERALES'!T50*100)/'DATOS GENERALES'!O50)))</f>
        <v>31.0903841883189</v>
      </c>
      <c r="P50" s="3">
        <f>+IF('DATOS GENERALES'!P50='DATOS GENERALES'!T50,100,IF('DATOS GENERALES'!P50=0,0,(('DATOS GENERALES'!T50*100)/'DATOS GENERALES'!P50)))</f>
        <v>0</v>
      </c>
      <c r="Q50" s="3">
        <f>+IF('DATOS GENERALES'!Q50='DATOS GENERALES'!T50,100,IF('DATOS GENERALES'!Q50=0,0,(('DATOS GENERALES'!T50*100)/'DATOS GENERALES'!Q50)))</f>
        <v>0</v>
      </c>
      <c r="R50" s="3">
        <f>+IF('DATOS GENERALES'!R50='DATOS GENERALES'!$T$6,100,IF('DATOS GENERALES'!R50=0,0,(('DATOS GENERALES'!$T$6*100)/'DATOS GENERALES'!R50)))</f>
        <v>580.54685714285711</v>
      </c>
      <c r="S50" s="3">
        <f>+IF('DATOS GENERALES'!S50='DATOS GENERALES'!T50,100,IF('DATOS GENERALES'!S50=0,0,(('DATOS GENERALES'!$T$6*100)/'DATOS GENERALES'!S50)))</f>
        <v>270.92186666666669</v>
      </c>
    </row>
    <row r="51" spans="1:19">
      <c r="A51" s="13">
        <f>+'DATOS GENERALES'!A51</f>
        <v>46</v>
      </c>
      <c r="B51" s="65" t="str">
        <f>+'DATOS GENERALES'!B51</f>
        <v>BARRERA PROTECTORA DE PIEL FLEXIBLE PARA NIÑOS DE 32mm</v>
      </c>
      <c r="C51" s="21" t="str">
        <f>+'DATOS GENERALES'!C51</f>
        <v>UND</v>
      </c>
      <c r="D51" s="21">
        <f>+'DATOS GENERALES'!D51</f>
        <v>8</v>
      </c>
      <c r="E51" s="3">
        <f>+IF('DATOS GENERALES'!E51='DATOS GENERALES'!T51,100,IF('DATOS GENERALES'!E51=0,0,(('DATOS GENERALES'!T51*100)/'DATOS GENERALES'!E51)))</f>
        <v>85.227272727272734</v>
      </c>
      <c r="F51" s="3">
        <f>+IF('DATOS GENERALES'!F51='DATOS GENERALES'!T51,100,IF('DATOS GENERALES'!F51=0,0,(('DATOS GENERALES'!T51*100)/'DATOS GENERALES'!F51)))</f>
        <v>95.456649182351129</v>
      </c>
      <c r="G51" s="3">
        <f>+IF('DATOS GENERALES'!G51='DATOS GENERALES'!T51,100,IF('DATOS GENERALES'!G51=0,0,(('DATOS GENERALES'!T51*100)/'DATOS GENERALES'!G51)))</f>
        <v>0</v>
      </c>
      <c r="H51" s="3">
        <f>+IF('DATOS GENERALES'!H51='DATOS GENERALES'!T51,100,IF('DATOS GENERALES'!H51=0,0,(('DATOS GENERALES'!T51*100)/'DATOS GENERALES'!H51)))</f>
        <v>100</v>
      </c>
      <c r="I51" s="3">
        <f>+IF('DATOS GENERALES'!I51='DATOS GENERALES'!T51,100,IF('DATOS GENERALES'!I51=0,0,(('DATOS GENERALES'!T51*100)/'DATOS GENERALES'!I51)))</f>
        <v>81.516369145642585</v>
      </c>
      <c r="J51" s="3">
        <f>+IF('DATOS GENERALES'!J51='DATOS GENERALES'!T51,100,IF('DATOS GENERALES'!J51=0,0,(('DATOS GENERALES'!T51*100)/'DATOS GENERALES'!J51)))</f>
        <v>75.305328878909037</v>
      </c>
      <c r="K51" s="3">
        <f>+IF('DATOS GENERALES'!K51='DATOS GENERALES'!T51,100,IF('DATOS GENERALES'!K51=0,0,(('DATOS GENERALES'!T51*100)/'DATOS GENERALES'!K51)))</f>
        <v>0</v>
      </c>
      <c r="L51" s="3">
        <f>+IF('DATOS GENERALES'!L51='DATOS GENERALES'!T51,100,IF('DATOS GENERALES'!L51=0,0,(('DATOS GENERALES'!T51*100)/'DATOS GENERALES'!L51)))</f>
        <v>0</v>
      </c>
      <c r="M51" s="3">
        <f>+IF('DATOS GENERALES'!M51='DATOS GENERALES'!T51,100,IF('DATOS GENERALES'!M51=0,0,(('DATOS GENERALES'!T51*100)/'DATOS GENERALES'!M51)))</f>
        <v>0</v>
      </c>
      <c r="N51" s="3">
        <f>+IF('DATOS GENERALES'!N51='DATOS GENERALES'!T51,100,IF('DATOS GENERALES'!N51=0,0,(('DATOS GENERALES'!T51*100)/'DATOS GENERALES'!N51)))</f>
        <v>98.012038650403923</v>
      </c>
      <c r="O51" s="3">
        <f>+IF('DATOS GENERALES'!O51='DATOS GENERALES'!T51,100,IF('DATOS GENERALES'!O51=0,0,(('DATOS GENERALES'!T51*100)/'DATOS GENERALES'!O51)))</f>
        <v>67.834237789837204</v>
      </c>
      <c r="P51" s="3">
        <f>+IF('DATOS GENERALES'!P51='DATOS GENERALES'!T51,100,IF('DATOS GENERALES'!P51=0,0,(('DATOS GENERALES'!T51*100)/'DATOS GENERALES'!P51)))</f>
        <v>0</v>
      </c>
      <c r="Q51" s="3">
        <f>+IF('DATOS GENERALES'!Q51='DATOS GENERALES'!T51,100,IF('DATOS GENERALES'!Q51=0,0,(('DATOS GENERALES'!T51*100)/'DATOS GENERALES'!Q51)))</f>
        <v>0</v>
      </c>
      <c r="R51" s="3">
        <f>+IF('DATOS GENERALES'!R51='DATOS GENERALES'!$T$6,100,IF('DATOS GENERALES'!R51=0,0,(('DATOS GENERALES'!$T$6*100)/'DATOS GENERALES'!R51)))</f>
        <v>0</v>
      </c>
      <c r="S51" s="3">
        <f>+IF('DATOS GENERALES'!S51='DATOS GENERALES'!T51,100,IF('DATOS GENERALES'!S51=0,0,(('DATOS GENERALES'!$T$6*100)/'DATOS GENERALES'!S51)))</f>
        <v>325.10624000000001</v>
      </c>
    </row>
    <row r="52" spans="1:19">
      <c r="A52" s="13">
        <f>+'DATOS GENERALES'!A52</f>
        <v>47</v>
      </c>
      <c r="B52" s="65" t="str">
        <f>+'DATOS GENERALES'!B52</f>
        <v>BARRERA PROTECTORA DE PIEL FLEXIBLE PARA NIÑOS DE 45mm</v>
      </c>
      <c r="C52" s="21" t="str">
        <f>+'DATOS GENERALES'!C52</f>
        <v>UND</v>
      </c>
      <c r="D52" s="21">
        <f>+'DATOS GENERALES'!D52</f>
        <v>8</v>
      </c>
      <c r="E52" s="3">
        <f>+IF('DATOS GENERALES'!E52='DATOS GENERALES'!T52,100,IF('DATOS GENERALES'!E52=0,0,(('DATOS GENERALES'!T52*100)/'DATOS GENERALES'!E52)))</f>
        <v>48.209366391184574</v>
      </c>
      <c r="F52" s="3">
        <f>+IF('DATOS GENERALES'!F52='DATOS GENERALES'!T52,100,IF('DATOS GENERALES'!F52=0,0,(('DATOS GENERALES'!T52*100)/'DATOS GENERALES'!F52)))</f>
        <v>53.995680345572353</v>
      </c>
      <c r="G52" s="3">
        <f>+IF('DATOS GENERALES'!G52='DATOS GENERALES'!T52,100,IF('DATOS GENERALES'!G52=0,0,(('DATOS GENERALES'!T52*100)/'DATOS GENERALES'!G52)))</f>
        <v>0</v>
      </c>
      <c r="H52" s="3">
        <f>+IF('DATOS GENERALES'!H52='DATOS GENERALES'!T52,100,IF('DATOS GENERALES'!H52=0,0,(('DATOS GENERALES'!T52*100)/'DATOS GENERALES'!H52)))</f>
        <v>56.565656565656568</v>
      </c>
      <c r="I52" s="3">
        <f>+IF('DATOS GENERALES'!I52='DATOS GENERALES'!T52,100,IF('DATOS GENERALES'!I52=0,0,(('DATOS GENERALES'!T52*100)/'DATOS GENERALES'!I52)))</f>
        <v>46.110269415717013</v>
      </c>
      <c r="J52" s="3">
        <f>+IF('DATOS GENERALES'!J52='DATOS GENERALES'!T52,100,IF('DATOS GENERALES'!J52=0,0,(('DATOS GENERALES'!T52*100)/'DATOS GENERALES'!J52)))</f>
        <v>42.596953709281877</v>
      </c>
      <c r="K52" s="3">
        <f>+IF('DATOS GENERALES'!K52='DATOS GENERALES'!T52,100,IF('DATOS GENERALES'!K52=0,0,(('DATOS GENERALES'!T52*100)/'DATOS GENERALES'!K52)))</f>
        <v>0</v>
      </c>
      <c r="L52" s="3">
        <f>+IF('DATOS GENERALES'!L52='DATOS GENERALES'!T52,100,IF('DATOS GENERALES'!L52=0,0,(('DATOS GENERALES'!T52*100)/'DATOS GENERALES'!L52)))</f>
        <v>0</v>
      </c>
      <c r="M52" s="3">
        <f>+IF('DATOS GENERALES'!M52='DATOS GENERALES'!T52,100,IF('DATOS GENERALES'!M52=0,0,(('DATOS GENERALES'!T52*100)/'DATOS GENERALES'!M52)))</f>
        <v>0</v>
      </c>
      <c r="N52" s="3">
        <f>+IF('DATOS GENERALES'!N52='DATOS GENERALES'!T52,100,IF('DATOS GENERALES'!N52=0,0,(('DATOS GENERALES'!T52*100)/'DATOS GENERALES'!N52)))</f>
        <v>60.215053763440864</v>
      </c>
      <c r="O52" s="3">
        <f>+IF('DATOS GENERALES'!O52='DATOS GENERALES'!T52,100,IF('DATOS GENERALES'!O52=0,0,(('DATOS GENERALES'!T52*100)/'DATOS GENERALES'!O52)))</f>
        <v>32.110091743119263</v>
      </c>
      <c r="P52" s="3">
        <f>+IF('DATOS GENERALES'!P52='DATOS GENERALES'!T52,100,IF('DATOS GENERALES'!P52=0,0,(('DATOS GENERALES'!T52*100)/'DATOS GENERALES'!P52)))</f>
        <v>0</v>
      </c>
      <c r="Q52" s="3">
        <f>+IF('DATOS GENERALES'!Q52='DATOS GENERALES'!T52,100,IF('DATOS GENERALES'!Q52=0,0,(('DATOS GENERALES'!T52*100)/'DATOS GENERALES'!Q52)))</f>
        <v>0</v>
      </c>
      <c r="R52" s="3">
        <f>+IF('DATOS GENERALES'!R52='DATOS GENERALES'!$T$6,100,IF('DATOS GENERALES'!R52=0,0,(('DATOS GENERALES'!$T$6*100)/'DATOS GENERALES'!R52)))</f>
        <v>580.54685714285711</v>
      </c>
      <c r="S52" s="3">
        <f>+IF('DATOS GENERALES'!S52='DATOS GENERALES'!T52,100,IF('DATOS GENERALES'!S52=0,0,(('DATOS GENERALES'!$T$6*100)/'DATOS GENERALES'!S52)))</f>
        <v>325.10624000000001</v>
      </c>
    </row>
    <row r="53" spans="1:19">
      <c r="A53" s="13">
        <f>+'DATOS GENERALES'!A53</f>
        <v>48</v>
      </c>
      <c r="B53" s="65" t="str">
        <f>+'DATOS GENERALES'!B53</f>
        <v>BARRERA PROTECTORA DE PIEL REGULAR DE 38mm</v>
      </c>
      <c r="C53" s="21" t="str">
        <f>+'DATOS GENERALES'!C53</f>
        <v>UND</v>
      </c>
      <c r="D53" s="21">
        <f>+'DATOS GENERALES'!D53</f>
        <v>8</v>
      </c>
      <c r="E53" s="3">
        <f>+IF('DATOS GENERALES'!E53='DATOS GENERALES'!T53,100,IF('DATOS GENERALES'!E53=0,0,(('DATOS GENERALES'!T53*100)/'DATOS GENERALES'!E53)))</f>
        <v>74.21875</v>
      </c>
      <c r="F53" s="3">
        <f>+IF('DATOS GENERALES'!F53='DATOS GENERALES'!T53,100,IF('DATOS GENERALES'!F53=0,0,(('DATOS GENERALES'!T53*100)/'DATOS GENERALES'!F53)))</f>
        <v>83.129156457822887</v>
      </c>
      <c r="G53" s="3">
        <f>+IF('DATOS GENERALES'!G53='DATOS GENERALES'!T53,100,IF('DATOS GENERALES'!G53=0,0,(('DATOS GENERALES'!T53*100)/'DATOS GENERALES'!G53)))</f>
        <v>0</v>
      </c>
      <c r="H53" s="3">
        <f>+IF('DATOS GENERALES'!H53='DATOS GENERALES'!T53,100,IF('DATOS GENERALES'!H53=0,0,(('DATOS GENERALES'!T53*100)/'DATOS GENERALES'!H53)))</f>
        <v>87.079269634083744</v>
      </c>
      <c r="I53" s="3">
        <f>+IF('DATOS GENERALES'!I53='DATOS GENERALES'!T53,100,IF('DATOS GENERALES'!I53=0,0,(('DATOS GENERALES'!T53*100)/'DATOS GENERALES'!I53)))</f>
        <v>65.45945647979714</v>
      </c>
      <c r="J53" s="3">
        <f>+IF('DATOS GENERALES'!J53='DATOS GENERALES'!T53,100,IF('DATOS GENERALES'!J53=0,0,(('DATOS GENERALES'!T53*100)/'DATOS GENERALES'!J53)))</f>
        <v>60.474117077890661</v>
      </c>
      <c r="K53" s="3">
        <f>+IF('DATOS GENERALES'!K53='DATOS GENERALES'!T53,100,IF('DATOS GENERALES'!K53=0,0,(('DATOS GENERALES'!T53*100)/'DATOS GENERALES'!K53)))</f>
        <v>0</v>
      </c>
      <c r="L53" s="3">
        <f>+IF('DATOS GENERALES'!L53='DATOS GENERALES'!T53,100,IF('DATOS GENERALES'!L53=0,0,(('DATOS GENERALES'!T53*100)/'DATOS GENERALES'!L53)))</f>
        <v>0</v>
      </c>
      <c r="M53" s="3">
        <f>+IF('DATOS GENERALES'!M53='DATOS GENERALES'!T53,100,IF('DATOS GENERALES'!M53=0,0,(('DATOS GENERALES'!T53*100)/'DATOS GENERALES'!M53)))</f>
        <v>0</v>
      </c>
      <c r="N53" s="3">
        <f>+IF('DATOS GENERALES'!N53='DATOS GENERALES'!T53,100,IF('DATOS GENERALES'!N53=0,0,(('DATOS GENERALES'!T53*100)/'DATOS GENERALES'!N53)))</f>
        <v>100</v>
      </c>
      <c r="O53" s="3">
        <f>+IF('DATOS GENERALES'!O53='DATOS GENERALES'!T53,100,IF('DATOS GENERALES'!O53=0,0,(('DATOS GENERALES'!T53*100)/'DATOS GENERALES'!O53)))</f>
        <v>37.823289591030708</v>
      </c>
      <c r="P53" s="3">
        <f>+IF('DATOS GENERALES'!P53='DATOS GENERALES'!T53,100,IF('DATOS GENERALES'!P53=0,0,(('DATOS GENERALES'!T53*100)/'DATOS GENERALES'!P53)))</f>
        <v>0</v>
      </c>
      <c r="Q53" s="3">
        <f>+IF('DATOS GENERALES'!Q53='DATOS GENERALES'!T53,100,IF('DATOS GENERALES'!Q53=0,0,(('DATOS GENERALES'!T53*100)/'DATOS GENERALES'!Q53)))</f>
        <v>82.59720386728803</v>
      </c>
      <c r="R53" s="3">
        <f>+IF('DATOS GENERALES'!R53='DATOS GENERALES'!$T$6,100,IF('DATOS GENERALES'!R53=0,0,(('DATOS GENERALES'!$T$6*100)/'DATOS GENERALES'!R53)))</f>
        <v>0</v>
      </c>
      <c r="S53" s="3">
        <f>+IF('DATOS GENERALES'!S53='DATOS GENERALES'!T53,100,IF('DATOS GENERALES'!S53=0,0,(('DATOS GENERALES'!$T$6*100)/'DATOS GENERALES'!S53)))</f>
        <v>325.10624000000001</v>
      </c>
    </row>
    <row r="54" spans="1:19">
      <c r="A54" s="13">
        <f>+'DATOS GENERALES'!A54</f>
        <v>49</v>
      </c>
      <c r="B54" s="65" t="str">
        <f>+'DATOS GENERALES'!B54</f>
        <v>BARRERA PROTECTORA DE PIEL REGULAR DE 45mm</v>
      </c>
      <c r="C54" s="21" t="str">
        <f>+'DATOS GENERALES'!C54</f>
        <v>UND</v>
      </c>
      <c r="D54" s="21">
        <f>+'DATOS GENERALES'!D54</f>
        <v>8</v>
      </c>
      <c r="E54" s="3">
        <f>+IF('DATOS GENERALES'!E54='DATOS GENERALES'!T54,100,IF('DATOS GENERALES'!E54=0,0,(('DATOS GENERALES'!T54*100)/'DATOS GENERALES'!E54)))</f>
        <v>43.75</v>
      </c>
      <c r="F54" s="3">
        <f>+IF('DATOS GENERALES'!F54='DATOS GENERALES'!T54,100,IF('DATOS GENERALES'!F54=0,0,(('DATOS GENERALES'!T54*100)/'DATOS GENERALES'!F54)))</f>
        <v>0</v>
      </c>
      <c r="G54" s="3">
        <f>+IF('DATOS GENERALES'!G54='DATOS GENERALES'!T54,100,IF('DATOS GENERALES'!G54=0,0,(('DATOS GENERALES'!T54*100)/'DATOS GENERALES'!G54)))</f>
        <v>0</v>
      </c>
      <c r="H54" s="3">
        <f>+IF('DATOS GENERALES'!H54='DATOS GENERALES'!T54,100,IF('DATOS GENERALES'!H54=0,0,(('DATOS GENERALES'!T54*100)/'DATOS GENERALES'!H54)))</f>
        <v>10.266187577913032</v>
      </c>
      <c r="I54" s="3">
        <f>+IF('DATOS GENERALES'!I54='DATOS GENERALES'!T54,100,IF('DATOS GENERALES'!I54=0,0,(('DATOS GENERALES'!T54*100)/'DATOS GENERALES'!I54)))</f>
        <v>38.586626977564634</v>
      </c>
      <c r="J54" s="3">
        <f>+IF('DATOS GENERALES'!J54='DATOS GENERALES'!T54,100,IF('DATOS GENERALES'!J54=0,0,(('DATOS GENERALES'!T54*100)/'DATOS GENERALES'!J54)))</f>
        <v>35.64790059328292</v>
      </c>
      <c r="K54" s="3">
        <f>+IF('DATOS GENERALES'!K54='DATOS GENERALES'!T54,100,IF('DATOS GENERALES'!K54=0,0,(('DATOS GENERALES'!T54*100)/'DATOS GENERALES'!K54)))</f>
        <v>0</v>
      </c>
      <c r="L54" s="3">
        <f>+IF('DATOS GENERALES'!L54='DATOS GENERALES'!T54,100,IF('DATOS GENERALES'!L54=0,0,(('DATOS GENERALES'!T54*100)/'DATOS GENERALES'!L54)))</f>
        <v>0</v>
      </c>
      <c r="M54" s="3">
        <f>+IF('DATOS GENERALES'!M54='DATOS GENERALES'!T54,100,IF('DATOS GENERALES'!M54=0,0,(('DATOS GENERALES'!T54*100)/'DATOS GENERALES'!M54)))</f>
        <v>0</v>
      </c>
      <c r="N54" s="3">
        <f>+IF('DATOS GENERALES'!N54='DATOS GENERALES'!T54,100,IF('DATOS GENERALES'!N54=0,0,(('DATOS GENERALES'!T54*100)/'DATOS GENERALES'!N54)))</f>
        <v>58.94736842105263</v>
      </c>
      <c r="O54" s="3">
        <f>+IF('DATOS GENERALES'!O54='DATOS GENERALES'!T54,100,IF('DATOS GENERALES'!O54=0,0,(('DATOS GENERALES'!T54*100)/'DATOS GENERALES'!O54)))</f>
        <v>32.215012195683187</v>
      </c>
      <c r="P54" s="3">
        <f>+IF('DATOS GENERALES'!P54='DATOS GENERALES'!T54,100,IF('DATOS GENERALES'!P54=0,0,(('DATOS GENERALES'!T54*100)/'DATOS GENERALES'!P54)))</f>
        <v>0</v>
      </c>
      <c r="Q54" s="3">
        <f>+IF('DATOS GENERALES'!Q54='DATOS GENERALES'!T54,100,IF('DATOS GENERALES'!Q54=0,0,(('DATOS GENERALES'!T54*100)/'DATOS GENERALES'!Q54)))</f>
        <v>48.688878069138205</v>
      </c>
      <c r="R54" s="3">
        <f>+IF('DATOS GENERALES'!R54='DATOS GENERALES'!$T$6,100,IF('DATOS GENERALES'!R54=0,0,(('DATOS GENERALES'!$T$6*100)/'DATOS GENERALES'!R54)))</f>
        <v>580.54685714285711</v>
      </c>
      <c r="S54" s="3">
        <f>+IF('DATOS GENERALES'!S54='DATOS GENERALES'!T54,100,IF('DATOS GENERALES'!S54=0,0,(('DATOS GENERALES'!$T$6*100)/'DATOS GENERALES'!S54)))</f>
        <v>325.10624000000001</v>
      </c>
    </row>
    <row r="55" spans="1:19">
      <c r="A55" s="13">
        <f>+'DATOS GENERALES'!A55</f>
        <v>50</v>
      </c>
      <c r="B55" s="65" t="str">
        <f>+'DATOS GENERALES'!B55</f>
        <v>BARRERA PROTECTORA DE PIEL REGULAR DE 57mm</v>
      </c>
      <c r="C55" s="21" t="str">
        <f>+'DATOS GENERALES'!C55</f>
        <v>UND</v>
      </c>
      <c r="D55" s="21">
        <f>+'DATOS GENERALES'!D55</f>
        <v>8</v>
      </c>
      <c r="E55" s="3">
        <f>+IF('DATOS GENERALES'!E55='DATOS GENERALES'!T55,100,IF('DATOS GENERALES'!E55=0,0,(('DATOS GENERALES'!T55*100)/'DATOS GENERALES'!E55)))</f>
        <v>43.75</v>
      </c>
      <c r="F55" s="3">
        <f>+IF('DATOS GENERALES'!F55='DATOS GENERALES'!T55,100,IF('DATOS GENERALES'!F55=0,0,(('DATOS GENERALES'!T55*100)/'DATOS GENERALES'!F55)))</f>
        <v>49.002450122506126</v>
      </c>
      <c r="G55" s="3">
        <f>+IF('DATOS GENERALES'!G55='DATOS GENERALES'!T55,100,IF('DATOS GENERALES'!G55=0,0,(('DATOS GENERALES'!T55*100)/'DATOS GENERALES'!G55)))</f>
        <v>0</v>
      </c>
      <c r="H55" s="3">
        <f>+IF('DATOS GENERALES'!H55='DATOS GENERALES'!T55,100,IF('DATOS GENERALES'!H55=0,0,(('DATOS GENERALES'!T55*100)/'DATOS GENERALES'!H55)))</f>
        <v>10.266187577913032</v>
      </c>
      <c r="I55" s="3">
        <f>+IF('DATOS GENERALES'!I55='DATOS GENERALES'!T55,100,IF('DATOS GENERALES'!I55=0,0,(('DATOS GENERALES'!T55*100)/'DATOS GENERALES'!I55)))</f>
        <v>38.586626977564634</v>
      </c>
      <c r="J55" s="3">
        <f>+IF('DATOS GENERALES'!J55='DATOS GENERALES'!T55,100,IF('DATOS GENERALES'!J55=0,0,(('DATOS GENERALES'!T55*100)/'DATOS GENERALES'!J55)))</f>
        <v>35.64790059328292</v>
      </c>
      <c r="K55" s="3">
        <f>+IF('DATOS GENERALES'!K55='DATOS GENERALES'!T55,100,IF('DATOS GENERALES'!K55=0,0,(('DATOS GENERALES'!T55*100)/'DATOS GENERALES'!K55)))</f>
        <v>0</v>
      </c>
      <c r="L55" s="3">
        <f>+IF('DATOS GENERALES'!L55='DATOS GENERALES'!T55,100,IF('DATOS GENERALES'!L55=0,0,(('DATOS GENERALES'!T55*100)/'DATOS GENERALES'!L55)))</f>
        <v>0</v>
      </c>
      <c r="M55" s="3">
        <f>+IF('DATOS GENERALES'!M55='DATOS GENERALES'!T55,100,IF('DATOS GENERALES'!M55=0,0,(('DATOS GENERALES'!T55*100)/'DATOS GENERALES'!M55)))</f>
        <v>0</v>
      </c>
      <c r="N55" s="3">
        <f>+IF('DATOS GENERALES'!N55='DATOS GENERALES'!T55,100,IF('DATOS GENERALES'!N55=0,0,(('DATOS GENERALES'!T55*100)/'DATOS GENERALES'!N55)))</f>
        <v>57.727197756886028</v>
      </c>
      <c r="O55" s="3">
        <f>+IF('DATOS GENERALES'!O55='DATOS GENERALES'!T55,100,IF('DATOS GENERALES'!O55=0,0,(('DATOS GENERALES'!T55*100)/'DATOS GENERALES'!O55)))</f>
        <v>32.110091743119263</v>
      </c>
      <c r="P55" s="3">
        <f>+IF('DATOS GENERALES'!P55='DATOS GENERALES'!T55,100,IF('DATOS GENERALES'!P55=0,0,(('DATOS GENERALES'!T55*100)/'DATOS GENERALES'!P55)))</f>
        <v>0</v>
      </c>
      <c r="Q55" s="3">
        <f>+IF('DATOS GENERALES'!Q55='DATOS GENERALES'!T55,100,IF('DATOS GENERALES'!Q55=0,0,(('DATOS GENERALES'!T55*100)/'DATOS GENERALES'!Q55)))</f>
        <v>48.688878069138205</v>
      </c>
      <c r="R55" s="3">
        <f>+IF('DATOS GENERALES'!R55='DATOS GENERALES'!$T$6,100,IF('DATOS GENERALES'!R55=0,0,(('DATOS GENERALES'!$T$6*100)/'DATOS GENERALES'!R55)))</f>
        <v>580.54685714285711</v>
      </c>
      <c r="S55" s="3">
        <f>+IF('DATOS GENERALES'!S55='DATOS GENERALES'!T55,100,IF('DATOS GENERALES'!S55=0,0,(('DATOS GENERALES'!$T$6*100)/'DATOS GENERALES'!S55)))</f>
        <v>325.10624000000001</v>
      </c>
    </row>
    <row r="56" spans="1:19">
      <c r="A56" s="13">
        <f>+'DATOS GENERALES'!A56</f>
        <v>51</v>
      </c>
      <c r="B56" s="65" t="str">
        <f>+'DATOS GENERALES'!B56</f>
        <v>BARRERA PROTECTORA DE PIEL REGULAR DE 70mm</v>
      </c>
      <c r="C56" s="21" t="str">
        <f>+'DATOS GENERALES'!C56</f>
        <v>UND</v>
      </c>
      <c r="D56" s="21">
        <f>+'DATOS GENERALES'!D56</f>
        <v>8</v>
      </c>
      <c r="E56" s="3">
        <f>+IF('DATOS GENERALES'!E56='DATOS GENERALES'!T56,100,IF('DATOS GENERALES'!E56=0,0,(('DATOS GENERALES'!T56*100)/'DATOS GENERALES'!E56)))</f>
        <v>42.406251893136243</v>
      </c>
      <c r="F56" s="3">
        <f>+IF('DATOS GENERALES'!F56='DATOS GENERALES'!T56,100,IF('DATOS GENERALES'!F56=0,0,(('DATOS GENERALES'!T56*100)/'DATOS GENERALES'!F56)))</f>
        <v>47.496268150359612</v>
      </c>
      <c r="G56" s="3">
        <f>+IF('DATOS GENERALES'!G56='DATOS GENERALES'!T56,100,IF('DATOS GENERALES'!G56=0,0,(('DATOS GENERALES'!T56*100)/'DATOS GENERALES'!G56)))</f>
        <v>0</v>
      </c>
      <c r="H56" s="3">
        <f>+IF('DATOS GENERALES'!H56='DATOS GENERALES'!T56,100,IF('DATOS GENERALES'!H56=0,0,(('DATOS GENERALES'!T56*100)/'DATOS GENERALES'!H56)))</f>
        <v>9.9509560025588168</v>
      </c>
      <c r="I56" s="3">
        <f>+IF('DATOS GENERALES'!I56='DATOS GENERALES'!T56,100,IF('DATOS GENERALES'!I56=0,0,(('DATOS GENERALES'!T56*100)/'DATOS GENERALES'!I56)))</f>
        <v>37.363223912463305</v>
      </c>
      <c r="J56" s="3">
        <f>+IF('DATOS GENERALES'!J56='DATOS GENERALES'!T56,100,IF('DATOS GENERALES'!J56=0,0,(('DATOS GENERALES'!T56*100)/'DATOS GENERALES'!J56)))</f>
        <v>34.515744110134811</v>
      </c>
      <c r="K56" s="3">
        <f>+IF('DATOS GENERALES'!K56='DATOS GENERALES'!T56,100,IF('DATOS GENERALES'!K56=0,0,(('DATOS GENERALES'!T56*100)/'DATOS GENERALES'!K56)))</f>
        <v>0</v>
      </c>
      <c r="L56" s="3">
        <f>+IF('DATOS GENERALES'!L56='DATOS GENERALES'!T56,100,IF('DATOS GENERALES'!L56=0,0,(('DATOS GENERALES'!T56*100)/'DATOS GENERALES'!L56)))</f>
        <v>0</v>
      </c>
      <c r="M56" s="3">
        <f>+IF('DATOS GENERALES'!M56='DATOS GENERALES'!T56,100,IF('DATOS GENERALES'!M56=0,0,(('DATOS GENERALES'!T56*100)/'DATOS GENERALES'!M56)))</f>
        <v>0</v>
      </c>
      <c r="N56" s="3">
        <f>+IF('DATOS GENERALES'!N56='DATOS GENERALES'!T56,100,IF('DATOS GENERALES'!N56=0,0,(('DATOS GENERALES'!T56*100)/'DATOS GENERALES'!N56)))</f>
        <v>57.727197756886028</v>
      </c>
      <c r="O56" s="3">
        <f>+IF('DATOS GENERALES'!O56='DATOS GENERALES'!T56,100,IF('DATOS GENERALES'!O56=0,0,(('DATOS GENERALES'!T56*100)/'DATOS GENERALES'!O56)))</f>
        <v>31.0903841883189</v>
      </c>
      <c r="P56" s="3">
        <f>+IF('DATOS GENERALES'!P56='DATOS GENERALES'!T56,100,IF('DATOS GENERALES'!P56=0,0,(('DATOS GENERALES'!T56*100)/'DATOS GENERALES'!P56)))</f>
        <v>0</v>
      </c>
      <c r="Q56" s="3">
        <f>+IF('DATOS GENERALES'!Q56='DATOS GENERALES'!T56,100,IF('DATOS GENERALES'!Q56=0,0,(('DATOS GENERALES'!T56*100)/'DATOS GENERALES'!Q56)))</f>
        <v>48.688878069138205</v>
      </c>
      <c r="R56" s="3">
        <f>+IF('DATOS GENERALES'!R56='DATOS GENERALES'!$T$6,100,IF('DATOS GENERALES'!R56=0,0,(('DATOS GENERALES'!$T$6*100)/'DATOS GENERALES'!R56)))</f>
        <v>580.54685714285711</v>
      </c>
      <c r="S56" s="3">
        <f>+IF('DATOS GENERALES'!S56='DATOS GENERALES'!T56,100,IF('DATOS GENERALES'!S56=0,0,(('DATOS GENERALES'!$T$6*100)/'DATOS GENERALES'!S56)))</f>
        <v>270.92186666666669</v>
      </c>
    </row>
    <row r="57" spans="1:19">
      <c r="A57" s="13">
        <f>+'DATOS GENERALES'!A57</f>
        <v>52</v>
      </c>
      <c r="B57" s="65" t="str">
        <f>+'DATOS GENERALES'!B57</f>
        <v>BARRERA PROTECTORA MOLDEABLE CONVEXA DE 45mm</v>
      </c>
      <c r="C57" s="21" t="str">
        <f>+'DATOS GENERALES'!C57</f>
        <v>UND</v>
      </c>
      <c r="D57" s="21">
        <f>+'DATOS GENERALES'!D57</f>
        <v>8</v>
      </c>
      <c r="E57" s="3">
        <f>+IF('DATOS GENERALES'!E57='DATOS GENERALES'!T57,100,IF('DATOS GENERALES'!E57=0,0,(('DATOS GENERALES'!T57*100)/'DATOS GENERALES'!E57)))</f>
        <v>59.354226020892689</v>
      </c>
      <c r="F57" s="3">
        <f>+IF('DATOS GENERALES'!F57='DATOS GENERALES'!T57,100,IF('DATOS GENERALES'!F57=0,0,(('DATOS GENERALES'!T57*100)/'DATOS GENERALES'!F57)))</f>
        <v>66.478753390416429</v>
      </c>
      <c r="G57" s="3">
        <f>+IF('DATOS GENERALES'!G57='DATOS GENERALES'!T57,100,IF('DATOS GENERALES'!G57=0,0,(('DATOS GENERALES'!T57*100)/'DATOS GENERALES'!G57)))</f>
        <v>0</v>
      </c>
      <c r="H57" s="3">
        <f>+IF('DATOS GENERALES'!H57='DATOS GENERALES'!T57,100,IF('DATOS GENERALES'!H57=0,0,(('DATOS GENERALES'!T57*100)/'DATOS GENERALES'!H57)))</f>
        <v>69.641762772299288</v>
      </c>
      <c r="I57" s="3">
        <f>+IF('DATOS GENERALES'!I57='DATOS GENERALES'!T57,100,IF('DATOS GENERALES'!I57=0,0,(('DATOS GENERALES'!T57*100)/'DATOS GENERALES'!I57)))</f>
        <v>42.127258021029924</v>
      </c>
      <c r="J57" s="3">
        <f>+IF('DATOS GENERALES'!J57='DATOS GENERALES'!T57,100,IF('DATOS GENERALES'!J57=0,0,(('DATOS GENERALES'!T57*100)/'DATOS GENERALES'!J57)))</f>
        <v>38.917168698142881</v>
      </c>
      <c r="K57" s="3">
        <f>+IF('DATOS GENERALES'!K57='DATOS GENERALES'!T57,100,IF('DATOS GENERALES'!K57=0,0,(('DATOS GENERALES'!T57*100)/'DATOS GENERALES'!K57)))</f>
        <v>0</v>
      </c>
      <c r="L57" s="3">
        <f>+IF('DATOS GENERALES'!L57='DATOS GENERALES'!T57,100,IF('DATOS GENERALES'!L57=0,0,(('DATOS GENERALES'!T57*100)/'DATOS GENERALES'!L57)))</f>
        <v>0</v>
      </c>
      <c r="M57" s="3">
        <f>+IF('DATOS GENERALES'!M57='DATOS GENERALES'!T57,100,IF('DATOS GENERALES'!M57=0,0,(('DATOS GENERALES'!T57*100)/'DATOS GENERALES'!M57)))</f>
        <v>0</v>
      </c>
      <c r="N57" s="3">
        <f>+IF('DATOS GENERALES'!N57='DATOS GENERALES'!T57,100,IF('DATOS GENERALES'!N57=0,0,(('DATOS GENERALES'!T57*100)/'DATOS GENERALES'!N57)))</f>
        <v>41.666666666666664</v>
      </c>
      <c r="O57" s="3">
        <f>+IF('DATOS GENERALES'!O57='DATOS GENERALES'!T57,100,IF('DATOS GENERALES'!O57=0,0,(('DATOS GENERALES'!T57*100)/'DATOS GENERALES'!O57)))</f>
        <v>0</v>
      </c>
      <c r="P57" s="3">
        <f>+IF('DATOS GENERALES'!P57='DATOS GENERALES'!T57,100,IF('DATOS GENERALES'!P57=0,0,(('DATOS GENERALES'!T57*100)/'DATOS GENERALES'!P57)))</f>
        <v>0</v>
      </c>
      <c r="Q57" s="3">
        <f>+IF('DATOS GENERALES'!Q57='DATOS GENERALES'!T57,100,IF('DATOS GENERALES'!Q57=0,0,(('DATOS GENERALES'!T57*100)/'DATOS GENERALES'!Q57)))</f>
        <v>0</v>
      </c>
      <c r="R57" s="3">
        <f>+IF('DATOS GENERALES'!R57='DATOS GENERALES'!$T$6,100,IF('DATOS GENERALES'!R57=0,0,(('DATOS GENERALES'!$T$6*100)/'DATOS GENERALES'!R57)))</f>
        <v>0</v>
      </c>
      <c r="S57" s="3">
        <f>+IF('DATOS GENERALES'!S57='DATOS GENERALES'!T57,100,IF('DATOS GENERALES'!S57=0,0,(('DATOS GENERALES'!$T$6*100)/'DATOS GENERALES'!S57)))</f>
        <v>100</v>
      </c>
    </row>
    <row r="58" spans="1:19">
      <c r="A58" s="13">
        <f>+'DATOS GENERALES'!A58</f>
        <v>53</v>
      </c>
      <c r="B58" s="65" t="str">
        <f>+'DATOS GENERALES'!B58</f>
        <v>BARRERA PROTECTORA MOLDEABLE CONVEXA DE 57mm</v>
      </c>
      <c r="C58" s="21" t="str">
        <f>+'DATOS GENERALES'!C58</f>
        <v>UND</v>
      </c>
      <c r="D58" s="21">
        <f>+'DATOS GENERALES'!D58</f>
        <v>8</v>
      </c>
      <c r="E58" s="3">
        <f>+IF('DATOS GENERALES'!E58='DATOS GENERALES'!T58,100,IF('DATOS GENERALES'!E58=0,0,(('DATOS GENERALES'!T58*100)/'DATOS GENERALES'!E58)))</f>
        <v>59.354226020892689</v>
      </c>
      <c r="F58" s="3">
        <f>+IF('DATOS GENERALES'!F58='DATOS GENERALES'!T58,100,IF('DATOS GENERALES'!F58=0,0,(('DATOS GENERALES'!T58*100)/'DATOS GENERALES'!F58)))</f>
        <v>66.478753390416429</v>
      </c>
      <c r="G58" s="3">
        <f>+IF('DATOS GENERALES'!G58='DATOS GENERALES'!T58,100,IF('DATOS GENERALES'!G58=0,0,(('DATOS GENERALES'!T58*100)/'DATOS GENERALES'!G58)))</f>
        <v>0</v>
      </c>
      <c r="H58" s="3">
        <f>+IF('DATOS GENERALES'!H58='DATOS GENERALES'!T58,100,IF('DATOS GENERALES'!H58=0,0,(('DATOS GENERALES'!T58*100)/'DATOS GENERALES'!H58)))</f>
        <v>69.641762772299288</v>
      </c>
      <c r="I58" s="3">
        <f>+IF('DATOS GENERALES'!I58='DATOS GENERALES'!T58,100,IF('DATOS GENERALES'!I58=0,0,(('DATOS GENERALES'!T58*100)/'DATOS GENERALES'!I58)))</f>
        <v>42.127258021029924</v>
      </c>
      <c r="J58" s="3">
        <f>+IF('DATOS GENERALES'!J58='DATOS GENERALES'!T58,100,IF('DATOS GENERALES'!J58=0,0,(('DATOS GENERALES'!T58*100)/'DATOS GENERALES'!J58)))</f>
        <v>38.917168698142881</v>
      </c>
      <c r="K58" s="3">
        <f>+IF('DATOS GENERALES'!K58='DATOS GENERALES'!T58,100,IF('DATOS GENERALES'!K58=0,0,(('DATOS GENERALES'!T58*100)/'DATOS GENERALES'!K58)))</f>
        <v>0</v>
      </c>
      <c r="L58" s="3">
        <f>+IF('DATOS GENERALES'!L58='DATOS GENERALES'!T58,100,IF('DATOS GENERALES'!L58=0,0,(('DATOS GENERALES'!T58*100)/'DATOS GENERALES'!L58)))</f>
        <v>0</v>
      </c>
      <c r="M58" s="3">
        <f>+IF('DATOS GENERALES'!M58='DATOS GENERALES'!T58,100,IF('DATOS GENERALES'!M58=0,0,(('DATOS GENERALES'!T58*100)/'DATOS GENERALES'!M58)))</f>
        <v>0</v>
      </c>
      <c r="N58" s="3">
        <f>+IF('DATOS GENERALES'!N58='DATOS GENERALES'!T58,100,IF('DATOS GENERALES'!N58=0,0,(('DATOS GENERALES'!T58*100)/'DATOS GENERALES'!N58)))</f>
        <v>41.666666666666664</v>
      </c>
      <c r="O58" s="3">
        <f>+IF('DATOS GENERALES'!O58='DATOS GENERALES'!T58,100,IF('DATOS GENERALES'!O58=0,0,(('DATOS GENERALES'!T58*100)/'DATOS GENERALES'!O58)))</f>
        <v>0</v>
      </c>
      <c r="P58" s="3">
        <f>+IF('DATOS GENERALES'!P58='DATOS GENERALES'!T58,100,IF('DATOS GENERALES'!P58=0,0,(('DATOS GENERALES'!T58*100)/'DATOS GENERALES'!P58)))</f>
        <v>0</v>
      </c>
      <c r="Q58" s="3">
        <f>+IF('DATOS GENERALES'!Q58='DATOS GENERALES'!T58,100,IF('DATOS GENERALES'!Q58=0,0,(('DATOS GENERALES'!T58*100)/'DATOS GENERALES'!Q58)))</f>
        <v>0</v>
      </c>
      <c r="R58" s="3">
        <f>+IF('DATOS GENERALES'!R58='DATOS GENERALES'!$T$6,100,IF('DATOS GENERALES'!R58=0,0,(('DATOS GENERALES'!$T$6*100)/'DATOS GENERALES'!R58)))</f>
        <v>0</v>
      </c>
      <c r="S58" s="3">
        <f>+IF('DATOS GENERALES'!S58='DATOS GENERALES'!T58,100,IF('DATOS GENERALES'!S58=0,0,(('DATOS GENERALES'!$T$6*100)/'DATOS GENERALES'!S58)))</f>
        <v>100</v>
      </c>
    </row>
    <row r="59" spans="1:19">
      <c r="A59" s="13">
        <f>+'DATOS GENERALES'!A59</f>
        <v>54</v>
      </c>
      <c r="B59" s="65" t="str">
        <f>+'DATOS GENERALES'!B59</f>
        <v>BARRERA PROTECTORA MOLDEABLE PLANA DE 45mm</v>
      </c>
      <c r="C59" s="21" t="str">
        <f>+'DATOS GENERALES'!C59</f>
        <v>UND</v>
      </c>
      <c r="D59" s="21">
        <f>+'DATOS GENERALES'!D59</f>
        <v>8</v>
      </c>
      <c r="E59" s="3">
        <f>+IF('DATOS GENERALES'!E59='DATOS GENERALES'!T59,100,IF('DATOS GENERALES'!E59=0,0,(('DATOS GENERALES'!T59*100)/'DATOS GENERALES'!E59)))</f>
        <v>35.460992907801419</v>
      </c>
      <c r="F59" s="3">
        <f>+IF('DATOS GENERALES'!F59='DATOS GENERALES'!T59,100,IF('DATOS GENERALES'!F59=0,0,(('DATOS GENERALES'!T59*100)/'DATOS GENERALES'!F59)))</f>
        <v>39.716312056737586</v>
      </c>
      <c r="G59" s="3">
        <f>+IF('DATOS GENERALES'!G59='DATOS GENERALES'!T59,100,IF('DATOS GENERALES'!G59=0,0,(('DATOS GENERALES'!T59*100)/'DATOS GENERALES'!G59)))</f>
        <v>0</v>
      </c>
      <c r="H59" s="3">
        <f>+IF('DATOS GENERALES'!H59='DATOS GENERALES'!T59,100,IF('DATOS GENERALES'!H59=0,0,(('DATOS GENERALES'!T59*100)/'DATOS GENERALES'!H59)))</f>
        <v>41.607227769852592</v>
      </c>
      <c r="I59" s="3">
        <f>+IF('DATOS GENERALES'!I59='DATOS GENERALES'!T59,100,IF('DATOS GENERALES'!I59=0,0,(('DATOS GENERALES'!T59*100)/'DATOS GENERALES'!I59)))</f>
        <v>25.233409033560434</v>
      </c>
      <c r="J59" s="3">
        <f>+IF('DATOS GENERALES'!J59='DATOS GENERALES'!T59,100,IF('DATOS GENERALES'!J59=0,0,(('DATOS GENERALES'!T59*100)/'DATOS GENERALES'!J59)))</f>
        <v>23.311001393997884</v>
      </c>
      <c r="K59" s="3">
        <f>+IF('DATOS GENERALES'!K59='DATOS GENERALES'!T59,100,IF('DATOS GENERALES'!K59=0,0,(('DATOS GENERALES'!T59*100)/'DATOS GENERALES'!K59)))</f>
        <v>0</v>
      </c>
      <c r="L59" s="3">
        <f>+IF('DATOS GENERALES'!L59='DATOS GENERALES'!T59,100,IF('DATOS GENERALES'!L59=0,0,(('DATOS GENERALES'!T59*100)/'DATOS GENERALES'!L59)))</f>
        <v>0</v>
      </c>
      <c r="M59" s="3">
        <f>+IF('DATOS GENERALES'!M59='DATOS GENERALES'!T59,100,IF('DATOS GENERALES'!M59=0,0,(('DATOS GENERALES'!T59*100)/'DATOS GENERALES'!M59)))</f>
        <v>0</v>
      </c>
      <c r="N59" s="3">
        <f>+IF('DATOS GENERALES'!N59='DATOS GENERALES'!T59,100,IF('DATOS GENERALES'!N59=0,0,(('DATOS GENERALES'!T59*100)/'DATOS GENERALES'!N59)))</f>
        <v>0</v>
      </c>
      <c r="O59" s="3">
        <f>+IF('DATOS GENERALES'!O59='DATOS GENERALES'!T59,100,IF('DATOS GENERALES'!O59=0,0,(('DATOS GENERALES'!T59*100)/'DATOS GENERALES'!O59)))</f>
        <v>0</v>
      </c>
      <c r="P59" s="3">
        <f>+IF('DATOS GENERALES'!P59='DATOS GENERALES'!T59,100,IF('DATOS GENERALES'!P59=0,0,(('DATOS GENERALES'!T59*100)/'DATOS GENERALES'!P59)))</f>
        <v>0</v>
      </c>
      <c r="Q59" s="3">
        <f>+IF('DATOS GENERALES'!Q59='DATOS GENERALES'!T59,100,IF('DATOS GENERALES'!Q59=0,0,(('DATOS GENERALES'!T59*100)/'DATOS GENERALES'!Q59)))</f>
        <v>0</v>
      </c>
      <c r="R59" s="3">
        <f>+IF('DATOS GENERALES'!R59='DATOS GENERALES'!$T$6,100,IF('DATOS GENERALES'!R59=0,0,(('DATOS GENERALES'!$T$6*100)/'DATOS GENERALES'!R59)))</f>
        <v>580.54685714285711</v>
      </c>
      <c r="S59" s="3">
        <f>+IF('DATOS GENERALES'!S59='DATOS GENERALES'!T59,100,IF('DATOS GENERALES'!S59=0,0,(('DATOS GENERALES'!$T$6*100)/'DATOS GENERALES'!S59)))</f>
        <v>0</v>
      </c>
    </row>
    <row r="60" spans="1:19">
      <c r="A60" s="13">
        <f>+'DATOS GENERALES'!A60</f>
        <v>55</v>
      </c>
      <c r="B60" s="65" t="str">
        <f>+'DATOS GENERALES'!B60</f>
        <v>BARRERA PROTECTORA MOLDEABLE PLANA DE 57mm</v>
      </c>
      <c r="C60" s="21" t="str">
        <f>+'DATOS GENERALES'!C60</f>
        <v>UND</v>
      </c>
      <c r="D60" s="21">
        <f>+'DATOS GENERALES'!D60</f>
        <v>8</v>
      </c>
      <c r="E60" s="3">
        <f>+IF('DATOS GENERALES'!E60='DATOS GENERALES'!T60,100,IF('DATOS GENERALES'!E60=0,0,(('DATOS GENERALES'!T60*100)/'DATOS GENERALES'!E60)))</f>
        <v>35.460992907801419</v>
      </c>
      <c r="F60" s="3">
        <f>+IF('DATOS GENERALES'!F60='DATOS GENERALES'!T60,100,IF('DATOS GENERALES'!F60=0,0,(('DATOS GENERALES'!T60*100)/'DATOS GENERALES'!F60)))</f>
        <v>39.716312056737586</v>
      </c>
      <c r="G60" s="3">
        <f>+IF('DATOS GENERALES'!G60='DATOS GENERALES'!T60,100,IF('DATOS GENERALES'!G60=0,0,(('DATOS GENERALES'!T60*100)/'DATOS GENERALES'!G60)))</f>
        <v>0</v>
      </c>
      <c r="H60" s="3">
        <f>+IF('DATOS GENERALES'!H60='DATOS GENERALES'!T60,100,IF('DATOS GENERALES'!H60=0,0,(('DATOS GENERALES'!T60*100)/'DATOS GENERALES'!H60)))</f>
        <v>41.607227769852592</v>
      </c>
      <c r="I60" s="3">
        <f>+IF('DATOS GENERALES'!I60='DATOS GENERALES'!T60,100,IF('DATOS GENERALES'!I60=0,0,(('DATOS GENERALES'!T60*100)/'DATOS GENERALES'!I60)))</f>
        <v>25.233409033560434</v>
      </c>
      <c r="J60" s="3">
        <f>+IF('DATOS GENERALES'!J60='DATOS GENERALES'!T60,100,IF('DATOS GENERALES'!J60=0,0,(('DATOS GENERALES'!T60*100)/'DATOS GENERALES'!J60)))</f>
        <v>23.311001393997884</v>
      </c>
      <c r="K60" s="3">
        <f>+IF('DATOS GENERALES'!K60='DATOS GENERALES'!T60,100,IF('DATOS GENERALES'!K60=0,0,(('DATOS GENERALES'!T60*100)/'DATOS GENERALES'!K60)))</f>
        <v>0</v>
      </c>
      <c r="L60" s="3">
        <f>+IF('DATOS GENERALES'!L60='DATOS GENERALES'!T60,100,IF('DATOS GENERALES'!L60=0,0,(('DATOS GENERALES'!T60*100)/'DATOS GENERALES'!L60)))</f>
        <v>0</v>
      </c>
      <c r="M60" s="3">
        <f>+IF('DATOS GENERALES'!M60='DATOS GENERALES'!T60,100,IF('DATOS GENERALES'!M60=0,0,(('DATOS GENERALES'!T60*100)/'DATOS GENERALES'!M60)))</f>
        <v>0</v>
      </c>
      <c r="N60" s="3">
        <f>+IF('DATOS GENERALES'!N60='DATOS GENERALES'!T60,100,IF('DATOS GENERALES'!N60=0,0,(('DATOS GENERALES'!T60*100)/'DATOS GENERALES'!N60)))</f>
        <v>0</v>
      </c>
      <c r="O60" s="3">
        <f>+IF('DATOS GENERALES'!O60='DATOS GENERALES'!T60,100,IF('DATOS GENERALES'!O60=0,0,(('DATOS GENERALES'!T60*100)/'DATOS GENERALES'!O60)))</f>
        <v>0</v>
      </c>
      <c r="P60" s="3">
        <f>+IF('DATOS GENERALES'!P60='DATOS GENERALES'!T60,100,IF('DATOS GENERALES'!P60=0,0,(('DATOS GENERALES'!T60*100)/'DATOS GENERALES'!P60)))</f>
        <v>0</v>
      </c>
      <c r="Q60" s="3">
        <f>+IF('DATOS GENERALES'!Q60='DATOS GENERALES'!T60,100,IF('DATOS GENERALES'!Q60=0,0,(('DATOS GENERALES'!T60*100)/'DATOS GENERALES'!Q60)))</f>
        <v>0</v>
      </c>
      <c r="R60" s="3">
        <f>+IF('DATOS GENERALES'!R60='DATOS GENERALES'!$T$6,100,IF('DATOS GENERALES'!R60=0,0,(('DATOS GENERALES'!$T$6*100)/'DATOS GENERALES'!R60)))</f>
        <v>580.54685714285711</v>
      </c>
      <c r="S60" s="3">
        <f>+IF('DATOS GENERALES'!S60='DATOS GENERALES'!T60,100,IF('DATOS GENERALES'!S60=0,0,(('DATOS GENERALES'!$T$6*100)/'DATOS GENERALES'!S60)))</f>
        <v>0</v>
      </c>
    </row>
    <row r="61" spans="1:19">
      <c r="A61" s="13">
        <f>+'DATOS GENERALES'!A61</f>
        <v>56</v>
      </c>
      <c r="B61" s="65" t="str">
        <f>+'DATOS GENERALES'!B61</f>
        <v>BARRERA PROTECTORA MOLDEABLE PLANA DE 70mm</v>
      </c>
      <c r="C61" s="21" t="str">
        <f>+'DATOS GENERALES'!C61</f>
        <v>UND</v>
      </c>
      <c r="D61" s="21">
        <f>+'DATOS GENERALES'!D61</f>
        <v>20</v>
      </c>
      <c r="E61" s="3">
        <f>+IF('DATOS GENERALES'!E61='DATOS GENERALES'!T61,100,IF('DATOS GENERALES'!E61=0,0,(('DATOS GENERALES'!T61*100)/'DATOS GENERALES'!E61)))</f>
        <v>35.460992907801419</v>
      </c>
      <c r="F61" s="3">
        <f>+IF('DATOS GENERALES'!F61='DATOS GENERALES'!T61,100,IF('DATOS GENERALES'!F61=0,0,(('DATOS GENERALES'!T61*100)/'DATOS GENERALES'!F61)))</f>
        <v>39.716312056737586</v>
      </c>
      <c r="G61" s="3">
        <f>+IF('DATOS GENERALES'!G61='DATOS GENERALES'!T61,100,IF('DATOS GENERALES'!G61=0,0,(('DATOS GENERALES'!T61*100)/'DATOS GENERALES'!G61)))</f>
        <v>0</v>
      </c>
      <c r="H61" s="3">
        <f>+IF('DATOS GENERALES'!H61='DATOS GENERALES'!T61,100,IF('DATOS GENERALES'!H61=0,0,(('DATOS GENERALES'!T61*100)/'DATOS GENERALES'!H61)))</f>
        <v>41.607227769852592</v>
      </c>
      <c r="I61" s="3">
        <f>+IF('DATOS GENERALES'!I61='DATOS GENERALES'!T61,100,IF('DATOS GENERALES'!I61=0,0,(('DATOS GENERALES'!T61*100)/'DATOS GENERALES'!I61)))</f>
        <v>25.233409033560434</v>
      </c>
      <c r="J61" s="3">
        <f>+IF('DATOS GENERALES'!J61='DATOS GENERALES'!T61,100,IF('DATOS GENERALES'!J61=0,0,(('DATOS GENERALES'!T61*100)/'DATOS GENERALES'!J61)))</f>
        <v>23.311001393997884</v>
      </c>
      <c r="K61" s="3">
        <f>+IF('DATOS GENERALES'!K61='DATOS GENERALES'!T61,100,IF('DATOS GENERALES'!K61=0,0,(('DATOS GENERALES'!T61*100)/'DATOS GENERALES'!K61)))</f>
        <v>0</v>
      </c>
      <c r="L61" s="3">
        <f>+IF('DATOS GENERALES'!L61='DATOS GENERALES'!T61,100,IF('DATOS GENERALES'!L61=0,0,(('DATOS GENERALES'!T61*100)/'DATOS GENERALES'!L61)))</f>
        <v>0</v>
      </c>
      <c r="M61" s="3">
        <f>+IF('DATOS GENERALES'!M61='DATOS GENERALES'!T61,100,IF('DATOS GENERALES'!M61=0,0,(('DATOS GENERALES'!T61*100)/'DATOS GENERALES'!M61)))</f>
        <v>0</v>
      </c>
      <c r="N61" s="3">
        <f>+IF('DATOS GENERALES'!N61='DATOS GENERALES'!T61,100,IF('DATOS GENERALES'!N61=0,0,(('DATOS GENERALES'!T61*100)/'DATOS GENERALES'!N61)))</f>
        <v>0</v>
      </c>
      <c r="O61" s="3">
        <f>+IF('DATOS GENERALES'!O61='DATOS GENERALES'!T61,100,IF('DATOS GENERALES'!O61=0,0,(('DATOS GENERALES'!T61*100)/'DATOS GENERALES'!O61)))</f>
        <v>0</v>
      </c>
      <c r="P61" s="3">
        <f>+IF('DATOS GENERALES'!P61='DATOS GENERALES'!T61,100,IF('DATOS GENERALES'!P61=0,0,(('DATOS GENERALES'!T61*100)/'DATOS GENERALES'!P61)))</f>
        <v>0</v>
      </c>
      <c r="Q61" s="3">
        <f>+IF('DATOS GENERALES'!Q61='DATOS GENERALES'!T61,100,IF('DATOS GENERALES'!Q61=0,0,(('DATOS GENERALES'!T61*100)/'DATOS GENERALES'!Q61)))</f>
        <v>0</v>
      </c>
      <c r="R61" s="3">
        <f>+IF('DATOS GENERALES'!R61='DATOS GENERALES'!$T$6,100,IF('DATOS GENERALES'!R61=0,0,(('DATOS GENERALES'!$T$6*100)/'DATOS GENERALES'!R61)))</f>
        <v>580.54685714285711</v>
      </c>
      <c r="S61" s="3">
        <f>+IF('DATOS GENERALES'!S61='DATOS GENERALES'!T61,100,IF('DATOS GENERALES'!S61=0,0,(('DATOS GENERALES'!$T$6*100)/'DATOS GENERALES'!S61)))</f>
        <v>0</v>
      </c>
    </row>
    <row r="62" spans="1:19">
      <c r="A62" s="13">
        <f>+'DATOS GENERALES'!A62</f>
        <v>57</v>
      </c>
      <c r="B62" s="65" t="str">
        <f>+'DATOS GENERALES'!B62</f>
        <v>BICARBONATO DE SODIO BOLSA X 500 GR</v>
      </c>
      <c r="C62" s="21" t="str">
        <f>+'DATOS GENERALES'!C62</f>
        <v>BOLSAS X 500 GR</v>
      </c>
      <c r="D62" s="21">
        <f>+'DATOS GENERALES'!D62</f>
        <v>16</v>
      </c>
      <c r="E62" s="3">
        <f>+IF('DATOS GENERALES'!E62='DATOS GENERALES'!T62,100,IF('DATOS GENERALES'!E62=0,0,(('DATOS GENERALES'!T62*100)/'DATOS GENERALES'!E62)))</f>
        <v>0</v>
      </c>
      <c r="F62" s="3">
        <f>+IF('DATOS GENERALES'!F62='DATOS GENERALES'!T62,100,IF('DATOS GENERALES'!F62=0,0,(('DATOS GENERALES'!T62*100)/'DATOS GENERALES'!F62)))</f>
        <v>0</v>
      </c>
      <c r="G62" s="3">
        <f>+IF('DATOS GENERALES'!G62='DATOS GENERALES'!T62,100,IF('DATOS GENERALES'!G62=0,0,(('DATOS GENERALES'!T62*100)/'DATOS GENERALES'!G62)))</f>
        <v>0</v>
      </c>
      <c r="H62" s="3">
        <f>+IF('DATOS GENERALES'!H62='DATOS GENERALES'!T62,100,IF('DATOS GENERALES'!H62=0,0,(('DATOS GENERALES'!T62*100)/'DATOS GENERALES'!H62)))</f>
        <v>100</v>
      </c>
      <c r="I62" s="3">
        <f>+IF('DATOS GENERALES'!I62='DATOS GENERALES'!T62,100,IF('DATOS GENERALES'!I62=0,0,(('DATOS GENERALES'!T62*100)/'DATOS GENERALES'!I62)))</f>
        <v>0</v>
      </c>
      <c r="J62" s="3">
        <f>+IF('DATOS GENERALES'!J62='DATOS GENERALES'!T62,100,IF('DATOS GENERALES'!J62=0,0,(('DATOS GENERALES'!T62*100)/'DATOS GENERALES'!J62)))</f>
        <v>0</v>
      </c>
      <c r="K62" s="3">
        <f>+IF('DATOS GENERALES'!K62='DATOS GENERALES'!T62,100,IF('DATOS GENERALES'!K62=0,0,(('DATOS GENERALES'!T62*100)/'DATOS GENERALES'!K62)))</f>
        <v>0</v>
      </c>
      <c r="L62" s="3">
        <f>+IF('DATOS GENERALES'!L62='DATOS GENERALES'!T62,100,IF('DATOS GENERALES'!L62=0,0,(('DATOS GENERALES'!T62*100)/'DATOS GENERALES'!L62)))</f>
        <v>0</v>
      </c>
      <c r="M62" s="3">
        <f>+IF('DATOS GENERALES'!M62='DATOS GENERALES'!T62,100,IF('DATOS GENERALES'!M62=0,0,(('DATOS GENERALES'!T62*100)/'DATOS GENERALES'!M62)))</f>
        <v>0</v>
      </c>
      <c r="N62" s="3">
        <f>+IF('DATOS GENERALES'!N62='DATOS GENERALES'!T62,100,IF('DATOS GENERALES'!N62=0,0,(('DATOS GENERALES'!T62*100)/'DATOS GENERALES'!N62)))</f>
        <v>0</v>
      </c>
      <c r="O62" s="3">
        <f>+IF('DATOS GENERALES'!O62='DATOS GENERALES'!T62,100,IF('DATOS GENERALES'!O62=0,0,(('DATOS GENERALES'!T62*100)/'DATOS GENERALES'!O62)))</f>
        <v>0</v>
      </c>
      <c r="P62" s="3">
        <f>+IF('DATOS GENERALES'!P62='DATOS GENERALES'!T62,100,IF('DATOS GENERALES'!P62=0,0,(('DATOS GENERALES'!T62*100)/'DATOS GENERALES'!P62)))</f>
        <v>0</v>
      </c>
      <c r="Q62" s="3">
        <f>+IF('DATOS GENERALES'!Q62='DATOS GENERALES'!T62,100,IF('DATOS GENERALES'!Q62=0,0,(('DATOS GENERALES'!T62*100)/'DATOS GENERALES'!Q62)))</f>
        <v>0</v>
      </c>
      <c r="R62" s="3">
        <f>+IF('DATOS GENERALES'!R62='DATOS GENERALES'!$T$6,100,IF('DATOS GENERALES'!R62=0,0,(('DATOS GENERALES'!$T$6*100)/'DATOS GENERALES'!R62)))</f>
        <v>0</v>
      </c>
      <c r="S62" s="3">
        <f>+IF('DATOS GENERALES'!S62='DATOS GENERALES'!T62,100,IF('DATOS GENERALES'!S62=0,0,(('DATOS GENERALES'!$T$6*100)/'DATOS GENERALES'!S62)))</f>
        <v>0</v>
      </c>
    </row>
    <row r="63" spans="1:19">
      <c r="A63" s="13">
        <f>+'DATOS GENERALES'!A63</f>
        <v>58</v>
      </c>
      <c r="B63" s="65" t="str">
        <f>+'DATOS GENERALES'!B63</f>
        <v>BOLSA DRENABLE DE COLOSTOMIA 32 MM</v>
      </c>
      <c r="C63" s="21" t="str">
        <f>+'DATOS GENERALES'!C63</f>
        <v>UND</v>
      </c>
      <c r="D63" s="21">
        <f>+'DATOS GENERALES'!D63</f>
        <v>8</v>
      </c>
      <c r="E63" s="3">
        <f>+IF('DATOS GENERALES'!E63='DATOS GENERALES'!T63,100,IF('DATOS GENERALES'!E63=0,0,(('DATOS GENERALES'!T63*100)/'DATOS GENERALES'!E63)))</f>
        <v>65.821256038647348</v>
      </c>
      <c r="F63" s="3">
        <f>+IF('DATOS GENERALES'!F63='DATOS GENERALES'!T63,100,IF('DATOS GENERALES'!F63=0,0,(('DATOS GENERALES'!T63*100)/'DATOS GENERALES'!F63)))</f>
        <v>73.728354978354972</v>
      </c>
      <c r="G63" s="3">
        <f>+IF('DATOS GENERALES'!G63='DATOS GENERALES'!T63,100,IF('DATOS GENERALES'!G63=0,0,(('DATOS GENERALES'!T63*100)/'DATOS GENERALES'!G63)))</f>
        <v>0</v>
      </c>
      <c r="H63" s="3">
        <f>+IF('DATOS GENERALES'!H63='DATOS GENERALES'!T63,100,IF('DATOS GENERALES'!H63=0,0,(('DATOS GENERALES'!T63*100)/'DATOS GENERALES'!H63)))</f>
        <v>51.415094339622641</v>
      </c>
      <c r="I63" s="3">
        <f>+IF('DATOS GENERALES'!I63='DATOS GENERALES'!T63,100,IF('DATOS GENERALES'!I63=0,0,(('DATOS GENERALES'!T63*100)/'DATOS GENERALES'!I63)))</f>
        <v>63.056808978363996</v>
      </c>
      <c r="J63" s="3">
        <f>+IF('DATOS GENERALES'!J63='DATOS GENERALES'!T63,100,IF('DATOS GENERALES'!J63=0,0,(('DATOS GENERALES'!T63*100)/'DATOS GENERALES'!J63)))</f>
        <v>58.258612653984471</v>
      </c>
      <c r="K63" s="3">
        <f>+IF('DATOS GENERALES'!K63='DATOS GENERALES'!T63,100,IF('DATOS GENERALES'!K63=0,0,(('DATOS GENERALES'!T63*100)/'DATOS GENERALES'!K63)))</f>
        <v>0</v>
      </c>
      <c r="L63" s="3">
        <f>+IF('DATOS GENERALES'!L63='DATOS GENERALES'!T63,100,IF('DATOS GENERALES'!L63=0,0,(('DATOS GENERALES'!T63*100)/'DATOS GENERALES'!L63)))</f>
        <v>0</v>
      </c>
      <c r="M63" s="3">
        <f>+IF('DATOS GENERALES'!M63='DATOS GENERALES'!T63,100,IF('DATOS GENERALES'!M63=0,0,(('DATOS GENERALES'!T63*100)/'DATOS GENERALES'!M63)))</f>
        <v>0</v>
      </c>
      <c r="N63" s="3">
        <f>+IF('DATOS GENERALES'!N63='DATOS GENERALES'!T63,100,IF('DATOS GENERALES'!N63=0,0,(('DATOS GENERALES'!T63*100)/'DATOS GENERALES'!N63)))</f>
        <v>62.278596731802082</v>
      </c>
      <c r="O63" s="3">
        <f>+IF('DATOS GENERALES'!O63='DATOS GENERALES'!T63,100,IF('DATOS GENERALES'!O63=0,0,(('DATOS GENERALES'!T63*100)/'DATOS GENERALES'!O63)))</f>
        <v>52.474484883497013</v>
      </c>
      <c r="P63" s="3">
        <f>+IF('DATOS GENERALES'!P63='DATOS GENERALES'!T63,100,IF('DATOS GENERALES'!P63=0,0,(('DATOS GENERALES'!T63*100)/'DATOS GENERALES'!P63)))</f>
        <v>0</v>
      </c>
      <c r="Q63" s="3">
        <f>+IF('DATOS GENERALES'!Q63='DATOS GENERALES'!T63,100,IF('DATOS GENERALES'!Q63=0,0,(('DATOS GENERALES'!T63*100)/'DATOS GENERALES'!Q63)))</f>
        <v>0</v>
      </c>
      <c r="R63" s="3">
        <f>+IF('DATOS GENERALES'!R63='DATOS GENERALES'!$T$6,100,IF('DATOS GENERALES'!R63=0,0,(('DATOS GENERALES'!$T$6*100)/'DATOS GENERALES'!R63)))</f>
        <v>0</v>
      </c>
      <c r="S63" s="3">
        <f>+IF('DATOS GENERALES'!S63='DATOS GENERALES'!T63,100,IF('DATOS GENERALES'!S63=0,0,(('DATOS GENERALES'!$T$6*100)/'DATOS GENERALES'!S63)))</f>
        <v>100</v>
      </c>
    </row>
    <row r="64" spans="1:19">
      <c r="A64" s="13">
        <f>+'DATOS GENERALES'!A64</f>
        <v>59</v>
      </c>
      <c r="B64" s="65" t="str">
        <f>+'DATOS GENERALES'!B64</f>
        <v>BOLSA DRENABLE DE COLOSTOMIA 38 MM</v>
      </c>
      <c r="C64" s="21" t="str">
        <f>+'DATOS GENERALES'!C64</f>
        <v>UND</v>
      </c>
      <c r="D64" s="21">
        <f>+'DATOS GENERALES'!D64</f>
        <v>8</v>
      </c>
      <c r="E64" s="3">
        <f>+IF('DATOS GENERALES'!E64='DATOS GENERALES'!T64,100,IF('DATOS GENERALES'!E64=0,0,(('DATOS GENERALES'!T64*100)/'DATOS GENERALES'!E64)))</f>
        <v>39.115996793770755</v>
      </c>
      <c r="F64" s="3">
        <f>+IF('DATOS GENERALES'!F64='DATOS GENERALES'!T64,100,IF('DATOS GENERALES'!F64=0,0,(('DATOS GENERALES'!T64*100)/'DATOS GENERALES'!F64)))</f>
        <v>43.811722457355394</v>
      </c>
      <c r="G64" s="3">
        <f>+IF('DATOS GENERALES'!G64='DATOS GENERALES'!T64,100,IF('DATOS GENERALES'!G64=0,0,(('DATOS GENERALES'!T64*100)/'DATOS GENERALES'!G64)))</f>
        <v>0</v>
      </c>
      <c r="H64" s="3">
        <f>+IF('DATOS GENERALES'!H64='DATOS GENERALES'!T64,100,IF('DATOS GENERALES'!H64=0,0,(('DATOS GENERALES'!T64*100)/'DATOS GENERALES'!H64)))</f>
        <v>45.883143049026195</v>
      </c>
      <c r="I64" s="3">
        <f>+IF('DATOS GENERALES'!I64='DATOS GENERALES'!T64,100,IF('DATOS GENERALES'!I64=0,0,(('DATOS GENERALES'!T64*100)/'DATOS GENERALES'!I64)))</f>
        <v>36.464560204953031</v>
      </c>
      <c r="J64" s="3">
        <f>+IF('DATOS GENERALES'!J64='DATOS GENERALES'!T64,100,IF('DATOS GENERALES'!J64=0,0,(('DATOS GENERALES'!T64*100)/'DATOS GENERALES'!J64)))</f>
        <v>33.687366251491575</v>
      </c>
      <c r="K64" s="3">
        <f>+IF('DATOS GENERALES'!K64='DATOS GENERALES'!T64,100,IF('DATOS GENERALES'!K64=0,0,(('DATOS GENERALES'!T64*100)/'DATOS GENERALES'!K64)))</f>
        <v>0</v>
      </c>
      <c r="L64" s="3">
        <f>+IF('DATOS GENERALES'!L64='DATOS GENERALES'!T64,100,IF('DATOS GENERALES'!L64=0,0,(('DATOS GENERALES'!T64*100)/'DATOS GENERALES'!L64)))</f>
        <v>0</v>
      </c>
      <c r="M64" s="3">
        <f>+IF('DATOS GENERALES'!M64='DATOS GENERALES'!T64,100,IF('DATOS GENERALES'!M64=0,0,(('DATOS GENERALES'!T64*100)/'DATOS GENERALES'!M64)))</f>
        <v>0</v>
      </c>
      <c r="N64" s="3">
        <f>+IF('DATOS GENERALES'!N64='DATOS GENERALES'!T64,100,IF('DATOS GENERALES'!N64=0,0,(('DATOS GENERALES'!T64*100)/'DATOS GENERALES'!N64)))</f>
        <v>39.035538795566218</v>
      </c>
      <c r="O64" s="3">
        <f>+IF('DATOS GENERALES'!O64='DATOS GENERALES'!T64,100,IF('DATOS GENERALES'!O64=0,0,(('DATOS GENERALES'!T64*100)/'DATOS GENERALES'!O64)))</f>
        <v>23.743657468547994</v>
      </c>
      <c r="P64" s="3">
        <f>+IF('DATOS GENERALES'!P64='DATOS GENERALES'!T64,100,IF('DATOS GENERALES'!P64=0,0,(('DATOS GENERALES'!T64*100)/'DATOS GENERALES'!P64)))</f>
        <v>0</v>
      </c>
      <c r="Q64" s="3">
        <f>+IF('DATOS GENERALES'!Q64='DATOS GENERALES'!T64,100,IF('DATOS GENERALES'!Q64=0,0,(('DATOS GENERALES'!T64*100)/'DATOS GENERALES'!Q64)))</f>
        <v>100</v>
      </c>
      <c r="R64" s="3">
        <f>+IF('DATOS GENERALES'!R64='DATOS GENERALES'!$T$6,100,IF('DATOS GENERALES'!R64=0,0,(('DATOS GENERALES'!$T$6*100)/'DATOS GENERALES'!R64)))</f>
        <v>0</v>
      </c>
      <c r="S64" s="3">
        <f>+IF('DATOS GENERALES'!S64='DATOS GENERALES'!T64,100,IF('DATOS GENERALES'!S64=0,0,(('DATOS GENERALES'!$T$6*100)/'DATOS GENERALES'!S64)))</f>
        <v>745.65651376146786</v>
      </c>
    </row>
    <row r="65" spans="1:19">
      <c r="A65" s="13">
        <f>+'DATOS GENERALES'!A65</f>
        <v>60</v>
      </c>
      <c r="B65" s="65" t="str">
        <f>+'DATOS GENERALES'!B65</f>
        <v>BOLSA DRENABLE DE COLOSTOMIA 45 MM</v>
      </c>
      <c r="C65" s="21" t="str">
        <f>+'DATOS GENERALES'!C65</f>
        <v>UND</v>
      </c>
      <c r="D65" s="21">
        <f>+'DATOS GENERALES'!D65</f>
        <v>8</v>
      </c>
      <c r="E65" s="3">
        <f>+IF('DATOS GENERALES'!E65='DATOS GENERALES'!T65,100,IF('DATOS GENERALES'!E65=0,0,(('DATOS GENERALES'!T65*100)/'DATOS GENERALES'!E65)))</f>
        <v>39.115996793770755</v>
      </c>
      <c r="F65" s="3">
        <f>+IF('DATOS GENERALES'!F65='DATOS GENERALES'!T65,100,IF('DATOS GENERALES'!F65=0,0,(('DATOS GENERALES'!T65*100)/'DATOS GENERALES'!F65)))</f>
        <v>43.811722457355394</v>
      </c>
      <c r="G65" s="3">
        <f>+IF('DATOS GENERALES'!G65='DATOS GENERALES'!T65,100,IF('DATOS GENERALES'!G65=0,0,(('DATOS GENERALES'!T65*100)/'DATOS GENERALES'!G65)))</f>
        <v>0</v>
      </c>
      <c r="H65" s="3">
        <f>+IF('DATOS GENERALES'!H65='DATOS GENERALES'!T65,100,IF('DATOS GENERALES'!H65=0,0,(('DATOS GENERALES'!T65*100)/'DATOS GENERALES'!H65)))</f>
        <v>4.5883143049026192</v>
      </c>
      <c r="I65" s="3">
        <f>+IF('DATOS GENERALES'!I65='DATOS GENERALES'!T65,100,IF('DATOS GENERALES'!I65=0,0,(('DATOS GENERALES'!T65*100)/'DATOS GENERALES'!I65)))</f>
        <v>36.464560204953031</v>
      </c>
      <c r="J65" s="3">
        <f>+IF('DATOS GENERALES'!J65='DATOS GENERALES'!T65,100,IF('DATOS GENERALES'!J65=0,0,(('DATOS GENERALES'!T65*100)/'DATOS GENERALES'!J65)))</f>
        <v>33.687366251491575</v>
      </c>
      <c r="K65" s="3">
        <f>+IF('DATOS GENERALES'!K65='DATOS GENERALES'!T65,100,IF('DATOS GENERALES'!K65=0,0,(('DATOS GENERALES'!T65*100)/'DATOS GENERALES'!K65)))</f>
        <v>0</v>
      </c>
      <c r="L65" s="3">
        <f>+IF('DATOS GENERALES'!L65='DATOS GENERALES'!T65,100,IF('DATOS GENERALES'!L65=0,0,(('DATOS GENERALES'!T65*100)/'DATOS GENERALES'!L65)))</f>
        <v>0</v>
      </c>
      <c r="M65" s="3">
        <f>+IF('DATOS GENERALES'!M65='DATOS GENERALES'!T65,100,IF('DATOS GENERALES'!M65=0,0,(('DATOS GENERALES'!T65*100)/'DATOS GENERALES'!M65)))</f>
        <v>0</v>
      </c>
      <c r="N65" s="3">
        <f>+IF('DATOS GENERALES'!N65='DATOS GENERALES'!T65,100,IF('DATOS GENERALES'!N65=0,0,(('DATOS GENERALES'!T65*100)/'DATOS GENERALES'!N65)))</f>
        <v>39.035538795566218</v>
      </c>
      <c r="O65" s="3">
        <f>+IF('DATOS GENERALES'!O65='DATOS GENERALES'!T65,100,IF('DATOS GENERALES'!O65=0,0,(('DATOS GENERALES'!T65*100)/'DATOS GENERALES'!O65)))</f>
        <v>23.743657468547994</v>
      </c>
      <c r="P65" s="3">
        <f>+IF('DATOS GENERALES'!P65='DATOS GENERALES'!T65,100,IF('DATOS GENERALES'!P65=0,0,(('DATOS GENERALES'!T65*100)/'DATOS GENERALES'!P65)))</f>
        <v>0</v>
      </c>
      <c r="Q65" s="3">
        <f>+IF('DATOS GENERALES'!Q65='DATOS GENERALES'!T65,100,IF('DATOS GENERALES'!Q65=0,0,(('DATOS GENERALES'!T65*100)/'DATOS GENERALES'!Q65)))</f>
        <v>100</v>
      </c>
      <c r="R65" s="3">
        <f>+IF('DATOS GENERALES'!R65='DATOS GENERALES'!$T$6,100,IF('DATOS GENERALES'!R65=0,0,(('DATOS GENERALES'!$T$6*100)/'DATOS GENERALES'!R65)))</f>
        <v>549.16594594594596</v>
      </c>
      <c r="S65" s="3">
        <f>+IF('DATOS GENERALES'!S65='DATOS GENERALES'!T65,100,IF('DATOS GENERALES'!S65=0,0,(('DATOS GENERALES'!$T$6*100)/'DATOS GENERALES'!S65)))</f>
        <v>745.65651376146786</v>
      </c>
    </row>
    <row r="66" spans="1:19">
      <c r="A66" s="13">
        <f>+'DATOS GENERALES'!A66</f>
        <v>61</v>
      </c>
      <c r="B66" s="65" t="str">
        <f>+'DATOS GENERALES'!B66</f>
        <v>BOLSA DRENABLE DE COLOSTOMIA 57 MM</v>
      </c>
      <c r="C66" s="21" t="str">
        <f>+'DATOS GENERALES'!C66</f>
        <v>UND</v>
      </c>
      <c r="D66" s="21">
        <f>+'DATOS GENERALES'!D66</f>
        <v>12</v>
      </c>
      <c r="E66" s="3">
        <f>+IF('DATOS GENERALES'!E66='DATOS GENERALES'!T66,100,IF('DATOS GENERALES'!E66=0,0,(('DATOS GENERALES'!T66*100)/'DATOS GENERALES'!E66)))</f>
        <v>39.115996793770755</v>
      </c>
      <c r="F66" s="3">
        <f>+IF('DATOS GENERALES'!F66='DATOS GENERALES'!T66,100,IF('DATOS GENERALES'!F66=0,0,(('DATOS GENERALES'!T66*100)/'DATOS GENERALES'!F66)))</f>
        <v>43.811722457355394</v>
      </c>
      <c r="G66" s="3">
        <f>+IF('DATOS GENERALES'!G66='DATOS GENERALES'!T66,100,IF('DATOS GENERALES'!G66=0,0,(('DATOS GENERALES'!T66*100)/'DATOS GENERALES'!G66)))</f>
        <v>0</v>
      </c>
      <c r="H66" s="3">
        <f>+IF('DATOS GENERALES'!H66='DATOS GENERALES'!T66,100,IF('DATOS GENERALES'!H66=0,0,(('DATOS GENERALES'!T66*100)/'DATOS GENERALES'!H66)))</f>
        <v>4.5883143049026192</v>
      </c>
      <c r="I66" s="3">
        <f>+IF('DATOS GENERALES'!I66='DATOS GENERALES'!T66,100,IF('DATOS GENERALES'!I66=0,0,(('DATOS GENERALES'!T66*100)/'DATOS GENERALES'!I66)))</f>
        <v>36.464560204953031</v>
      </c>
      <c r="J66" s="3">
        <f>+IF('DATOS GENERALES'!J66='DATOS GENERALES'!T66,100,IF('DATOS GENERALES'!J66=0,0,(('DATOS GENERALES'!T66*100)/'DATOS GENERALES'!J66)))</f>
        <v>33.687366251491575</v>
      </c>
      <c r="K66" s="3">
        <f>+IF('DATOS GENERALES'!K66='DATOS GENERALES'!T66,100,IF('DATOS GENERALES'!K66=0,0,(('DATOS GENERALES'!T66*100)/'DATOS GENERALES'!K66)))</f>
        <v>0</v>
      </c>
      <c r="L66" s="3">
        <f>+IF('DATOS GENERALES'!L66='DATOS GENERALES'!T66,100,IF('DATOS GENERALES'!L66=0,0,(('DATOS GENERALES'!T66*100)/'DATOS GENERALES'!L66)))</f>
        <v>0</v>
      </c>
      <c r="M66" s="3">
        <f>+IF('DATOS GENERALES'!M66='DATOS GENERALES'!T66,100,IF('DATOS GENERALES'!M66=0,0,(('DATOS GENERALES'!T66*100)/'DATOS GENERALES'!M66)))</f>
        <v>0</v>
      </c>
      <c r="N66" s="3">
        <f>+IF('DATOS GENERALES'!N66='DATOS GENERALES'!T66,100,IF('DATOS GENERALES'!N66=0,0,(('DATOS GENERALES'!T66*100)/'DATOS GENERALES'!N66)))</f>
        <v>39.035538795566218</v>
      </c>
      <c r="O66" s="3">
        <f>+IF('DATOS GENERALES'!O66='DATOS GENERALES'!T66,100,IF('DATOS GENERALES'!O66=0,0,(('DATOS GENERALES'!T66*100)/'DATOS GENERALES'!O66)))</f>
        <v>30.345562760948741</v>
      </c>
      <c r="P66" s="3">
        <f>+IF('DATOS GENERALES'!P66='DATOS GENERALES'!T66,100,IF('DATOS GENERALES'!P66=0,0,(('DATOS GENERALES'!T66*100)/'DATOS GENERALES'!P66)))</f>
        <v>0</v>
      </c>
      <c r="Q66" s="3">
        <f>+IF('DATOS GENERALES'!Q66='DATOS GENERALES'!T66,100,IF('DATOS GENERALES'!Q66=0,0,(('DATOS GENERALES'!T66*100)/'DATOS GENERALES'!Q66)))</f>
        <v>100</v>
      </c>
      <c r="R66" s="3">
        <f>+IF('DATOS GENERALES'!R66='DATOS GENERALES'!$T$6,100,IF('DATOS GENERALES'!R66=0,0,(('DATOS GENERALES'!$T$6*100)/'DATOS GENERALES'!R66)))</f>
        <v>549.16594594594596</v>
      </c>
      <c r="S66" s="3">
        <f>+IF('DATOS GENERALES'!S66='DATOS GENERALES'!T66,100,IF('DATOS GENERALES'!S66=0,0,(('DATOS GENERALES'!$T$6*100)/'DATOS GENERALES'!S66)))</f>
        <v>745.65651376146786</v>
      </c>
    </row>
    <row r="67" spans="1:19">
      <c r="A67" s="13">
        <f>+'DATOS GENERALES'!A67</f>
        <v>62</v>
      </c>
      <c r="B67" s="65" t="str">
        <f>+'DATOS GENERALES'!B67</f>
        <v>BOLSA DRENABLE DE COLOSTOMIA 70 MM</v>
      </c>
      <c r="C67" s="21" t="str">
        <f>+'DATOS GENERALES'!C67</f>
        <v>UND</v>
      </c>
      <c r="D67" s="21">
        <f>+'DATOS GENERALES'!D67</f>
        <v>12</v>
      </c>
      <c r="E67" s="3">
        <f>+IF('DATOS GENERALES'!E67='DATOS GENERALES'!T67,100,IF('DATOS GENERALES'!E67=0,0,(('DATOS GENERALES'!T67*100)/'DATOS GENERALES'!E67)))</f>
        <v>39.115996793770755</v>
      </c>
      <c r="F67" s="3">
        <f>+IF('DATOS GENERALES'!F67='DATOS GENERALES'!T67,100,IF('DATOS GENERALES'!F67=0,0,(('DATOS GENERALES'!T67*100)/'DATOS GENERALES'!F67)))</f>
        <v>43.811722457355394</v>
      </c>
      <c r="G67" s="3">
        <f>+IF('DATOS GENERALES'!G67='DATOS GENERALES'!T67,100,IF('DATOS GENERALES'!G67=0,0,(('DATOS GENERALES'!T67*100)/'DATOS GENERALES'!G67)))</f>
        <v>0</v>
      </c>
      <c r="H67" s="3">
        <f>+IF('DATOS GENERALES'!H67='DATOS GENERALES'!T67,100,IF('DATOS GENERALES'!H67=0,0,(('DATOS GENERALES'!T67*100)/'DATOS GENERALES'!H67)))</f>
        <v>4.5883143049026192</v>
      </c>
      <c r="I67" s="3">
        <f>+IF('DATOS GENERALES'!I67='DATOS GENERALES'!T67,100,IF('DATOS GENERALES'!I67=0,0,(('DATOS GENERALES'!T67*100)/'DATOS GENERALES'!I67)))</f>
        <v>36.464560204953031</v>
      </c>
      <c r="J67" s="3">
        <f>+IF('DATOS GENERALES'!J67='DATOS GENERALES'!T67,100,IF('DATOS GENERALES'!J67=0,0,(('DATOS GENERALES'!T67*100)/'DATOS GENERALES'!J67)))</f>
        <v>33.687366251491575</v>
      </c>
      <c r="K67" s="3">
        <f>+IF('DATOS GENERALES'!K67='DATOS GENERALES'!T67,100,IF('DATOS GENERALES'!K67=0,0,(('DATOS GENERALES'!T67*100)/'DATOS GENERALES'!K67)))</f>
        <v>0</v>
      </c>
      <c r="L67" s="3">
        <f>+IF('DATOS GENERALES'!L67='DATOS GENERALES'!T67,100,IF('DATOS GENERALES'!L67=0,0,(('DATOS GENERALES'!T67*100)/'DATOS GENERALES'!L67)))</f>
        <v>0</v>
      </c>
      <c r="M67" s="3">
        <f>+IF('DATOS GENERALES'!M67='DATOS GENERALES'!T67,100,IF('DATOS GENERALES'!M67=0,0,(('DATOS GENERALES'!T67*100)/'DATOS GENERALES'!M67)))</f>
        <v>0</v>
      </c>
      <c r="N67" s="3">
        <f>+IF('DATOS GENERALES'!N67='DATOS GENERALES'!T67,100,IF('DATOS GENERALES'!N67=0,0,(('DATOS GENERALES'!T67*100)/'DATOS GENERALES'!N67)))</f>
        <v>39.035538795566218</v>
      </c>
      <c r="O67" s="3">
        <f>+IF('DATOS GENERALES'!O67='DATOS GENERALES'!T67,100,IF('DATOS GENERALES'!O67=0,0,(('DATOS GENERALES'!T67*100)/'DATOS GENERALES'!O67)))</f>
        <v>30.345562760948741</v>
      </c>
      <c r="P67" s="3">
        <f>+IF('DATOS GENERALES'!P67='DATOS GENERALES'!T67,100,IF('DATOS GENERALES'!P67=0,0,(('DATOS GENERALES'!T67*100)/'DATOS GENERALES'!P67)))</f>
        <v>0</v>
      </c>
      <c r="Q67" s="3">
        <f>+IF('DATOS GENERALES'!Q67='DATOS GENERALES'!T67,100,IF('DATOS GENERALES'!Q67=0,0,(('DATOS GENERALES'!T67*100)/'DATOS GENERALES'!Q67)))</f>
        <v>100</v>
      </c>
      <c r="R67" s="3">
        <f>+IF('DATOS GENERALES'!R67='DATOS GENERALES'!$T$6,100,IF('DATOS GENERALES'!R67=0,0,(('DATOS GENERALES'!$T$6*100)/'DATOS GENERALES'!R67)))</f>
        <v>549.16594594594596</v>
      </c>
      <c r="S67" s="3">
        <f>+IF('DATOS GENERALES'!S67='DATOS GENERALES'!T67,100,IF('DATOS GENERALES'!S67=0,0,(('DATOS GENERALES'!$T$6*100)/'DATOS GENERALES'!S67)))</f>
        <v>423.31541666666669</v>
      </c>
    </row>
    <row r="68" spans="1:19">
      <c r="A68" s="13">
        <f>+'DATOS GENERALES'!A68</f>
        <v>63</v>
      </c>
      <c r="B68" s="65" t="str">
        <f>+'DATOS GENERALES'!B68</f>
        <v>BOLSA DE DRENAJE URINARIO CYSTOFLO</v>
      </c>
      <c r="C68" s="21" t="str">
        <f>+'DATOS GENERALES'!C68</f>
        <v>UND</v>
      </c>
      <c r="D68" s="21">
        <f>+'DATOS GENERALES'!D68</f>
        <v>600</v>
      </c>
      <c r="E68" s="3">
        <f>+IF('DATOS GENERALES'!E68='DATOS GENERALES'!T68,100,IF('DATOS GENERALES'!E68=0,0,(('DATOS GENERALES'!T68*100)/'DATOS GENERALES'!E68)))</f>
        <v>100</v>
      </c>
      <c r="F68" s="3">
        <f>+IF('DATOS GENERALES'!F68='DATOS GENERALES'!T68,100,IF('DATOS GENERALES'!F68=0,0,(('DATOS GENERALES'!T68*100)/'DATOS GENERALES'!F68)))</f>
        <v>0</v>
      </c>
      <c r="G68" s="3">
        <f>+IF('DATOS GENERALES'!G68='DATOS GENERALES'!T68,100,IF('DATOS GENERALES'!G68=0,0,(('DATOS GENERALES'!T68*100)/'DATOS GENERALES'!G68)))</f>
        <v>0</v>
      </c>
      <c r="H68" s="3">
        <f>+IF('DATOS GENERALES'!H68='DATOS GENERALES'!T68,100,IF('DATOS GENERALES'!H68=0,0,(('DATOS GENERALES'!T68*100)/'DATOS GENERALES'!H68)))</f>
        <v>56.405919661733613</v>
      </c>
      <c r="I68" s="3">
        <f>+IF('DATOS GENERALES'!I68='DATOS GENERALES'!T68,100,IF('DATOS GENERALES'!I68=0,0,(('DATOS GENERALES'!T68*100)/'DATOS GENERALES'!I68)))</f>
        <v>0</v>
      </c>
      <c r="J68" s="3">
        <f>+IF('DATOS GENERALES'!J68='DATOS GENERALES'!T68,100,IF('DATOS GENERALES'!J68=0,0,(('DATOS GENERALES'!T68*100)/'DATOS GENERALES'!J68)))</f>
        <v>67.115219491252532</v>
      </c>
      <c r="K68" s="3">
        <f>+IF('DATOS GENERALES'!K68='DATOS GENERALES'!T68,100,IF('DATOS GENERALES'!K68=0,0,(('DATOS GENERALES'!T68*100)/'DATOS GENERALES'!K68)))</f>
        <v>0</v>
      </c>
      <c r="L68" s="3">
        <f>+IF('DATOS GENERALES'!L68='DATOS GENERALES'!T68,100,IF('DATOS GENERALES'!L68=0,0,(('DATOS GENERALES'!T68*100)/'DATOS GENERALES'!L68)))</f>
        <v>0</v>
      </c>
      <c r="M68" s="3">
        <f>+IF('DATOS GENERALES'!M68='DATOS GENERALES'!T68,100,IF('DATOS GENERALES'!M68=0,0,(('DATOS GENERALES'!T68*100)/'DATOS GENERALES'!M68)))</f>
        <v>0</v>
      </c>
      <c r="N68" s="3">
        <f>+IF('DATOS GENERALES'!N68='DATOS GENERALES'!T68,100,IF('DATOS GENERALES'!N68=0,0,(('DATOS GENERALES'!T68*100)/'DATOS GENERALES'!N68)))</f>
        <v>0</v>
      </c>
      <c r="O68" s="3">
        <f>+IF('DATOS GENERALES'!O68='DATOS GENERALES'!T68,100,IF('DATOS GENERALES'!O68=0,0,(('DATOS GENERALES'!T68*100)/'DATOS GENERALES'!O68)))</f>
        <v>46.265254123642208</v>
      </c>
      <c r="P68" s="3">
        <f>+IF('DATOS GENERALES'!P68='DATOS GENERALES'!T68,100,IF('DATOS GENERALES'!P68=0,0,(('DATOS GENERALES'!T68*100)/'DATOS GENERALES'!P68)))</f>
        <v>43.472782258064512</v>
      </c>
      <c r="Q68" s="3">
        <f>+IF('DATOS GENERALES'!Q68='DATOS GENERALES'!T68,100,IF('DATOS GENERALES'!Q68=0,0,(('DATOS GENERALES'!T68*100)/'DATOS GENERALES'!Q68)))</f>
        <v>49.981266391907084</v>
      </c>
      <c r="R68" s="3">
        <f>+IF('DATOS GENERALES'!R68='DATOS GENERALES'!$T$6,100,IF('DATOS GENERALES'!R68=0,0,(('DATOS GENERALES'!$T$6*100)/'DATOS GENERALES'!R68)))</f>
        <v>0</v>
      </c>
      <c r="S68" s="3">
        <f>+IF('DATOS GENERALES'!S68='DATOS GENERALES'!T68,100,IF('DATOS GENERALES'!S68=0,0,(('DATOS GENERALES'!$T$6*100)/'DATOS GENERALES'!S68)))</f>
        <v>0</v>
      </c>
    </row>
    <row r="69" spans="1:19">
      <c r="A69" s="13">
        <f>+'DATOS GENERALES'!A69</f>
        <v>64</v>
      </c>
      <c r="B69" s="65" t="str">
        <f>+'DATOS GENERALES'!B69</f>
        <v>BOLSA DE GASTROCLISIS PARA NUTRICION ENTERAL</v>
      </c>
      <c r="C69" s="21" t="str">
        <f>+'DATOS GENERALES'!C69</f>
        <v>UND</v>
      </c>
      <c r="D69" s="21">
        <f>+'DATOS GENERALES'!D69</f>
        <v>10</v>
      </c>
      <c r="E69" s="3">
        <f>+IF('DATOS GENERALES'!E69='DATOS GENERALES'!T69,100,IF('DATOS GENERALES'!E69=0,0,(('DATOS GENERALES'!T69*100)/'DATOS GENERALES'!E69)))</f>
        <v>0</v>
      </c>
      <c r="F69" s="3">
        <f>+IF('DATOS GENERALES'!F69='DATOS GENERALES'!T69,100,IF('DATOS GENERALES'!F69=0,0,(('DATOS GENERALES'!T69*100)/'DATOS GENERALES'!F69)))</f>
        <v>0</v>
      </c>
      <c r="G69" s="3">
        <f>+IF('DATOS GENERALES'!G69='DATOS GENERALES'!T69,100,IF('DATOS GENERALES'!G69=0,0,(('DATOS GENERALES'!T69*100)/'DATOS GENERALES'!G69)))</f>
        <v>0</v>
      </c>
      <c r="H69" s="3">
        <f>+IF('DATOS GENERALES'!H69='DATOS GENERALES'!T69,100,IF('DATOS GENERALES'!H69=0,0,(('DATOS GENERALES'!T69*100)/'DATOS GENERALES'!H69)))</f>
        <v>100</v>
      </c>
      <c r="I69" s="3">
        <f>+IF('DATOS GENERALES'!I69='DATOS GENERALES'!T69,100,IF('DATOS GENERALES'!I69=0,0,(('DATOS GENERALES'!T69*100)/'DATOS GENERALES'!I69)))</f>
        <v>0</v>
      </c>
      <c r="J69" s="3">
        <f>+IF('DATOS GENERALES'!J69='DATOS GENERALES'!T69,100,IF('DATOS GENERALES'!J69=0,0,(('DATOS GENERALES'!T69*100)/'DATOS GENERALES'!J69)))</f>
        <v>0</v>
      </c>
      <c r="K69" s="3">
        <f>+IF('DATOS GENERALES'!K69='DATOS GENERALES'!T69,100,IF('DATOS GENERALES'!K69=0,0,(('DATOS GENERALES'!T69*100)/'DATOS GENERALES'!K69)))</f>
        <v>0</v>
      </c>
      <c r="L69" s="3">
        <f>+IF('DATOS GENERALES'!L69='DATOS GENERALES'!T69,100,IF('DATOS GENERALES'!L69=0,0,(('DATOS GENERALES'!T69*100)/'DATOS GENERALES'!L69)))</f>
        <v>0</v>
      </c>
      <c r="M69" s="3">
        <f>+IF('DATOS GENERALES'!M69='DATOS GENERALES'!T69,100,IF('DATOS GENERALES'!M69=0,0,(('DATOS GENERALES'!T69*100)/'DATOS GENERALES'!M69)))</f>
        <v>0</v>
      </c>
      <c r="N69" s="3">
        <f>+IF('DATOS GENERALES'!N69='DATOS GENERALES'!T69,100,IF('DATOS GENERALES'!N69=0,0,(('DATOS GENERALES'!T69*100)/'DATOS GENERALES'!N69)))</f>
        <v>0</v>
      </c>
      <c r="O69" s="3">
        <f>+IF('DATOS GENERALES'!O69='DATOS GENERALES'!T69,100,IF('DATOS GENERALES'!O69=0,0,(('DATOS GENERALES'!T69*100)/'DATOS GENERALES'!O69)))</f>
        <v>75.710256746856828</v>
      </c>
      <c r="P69" s="3">
        <f>+IF('DATOS GENERALES'!P69='DATOS GENERALES'!T69,100,IF('DATOS GENERALES'!P69=0,0,(('DATOS GENERALES'!T69*100)/'DATOS GENERALES'!P69)))</f>
        <v>83.115419034668719</v>
      </c>
      <c r="Q69" s="3">
        <f>+IF('DATOS GENERALES'!Q69='DATOS GENERALES'!T69,100,IF('DATOS GENERALES'!Q69=0,0,(('DATOS GENERALES'!T69*100)/'DATOS GENERALES'!Q69)))</f>
        <v>0</v>
      </c>
      <c r="R69" s="3">
        <f>+IF('DATOS GENERALES'!R69='DATOS GENERALES'!$T$6,100,IF('DATOS GENERALES'!R69=0,0,(('DATOS GENERALES'!$T$6*100)/'DATOS GENERALES'!R69)))</f>
        <v>0</v>
      </c>
      <c r="S69" s="3">
        <f>+IF('DATOS GENERALES'!S69='DATOS GENERALES'!T69,100,IF('DATOS GENERALES'!S69=0,0,(('DATOS GENERALES'!$T$6*100)/'DATOS GENERALES'!S69)))</f>
        <v>0</v>
      </c>
    </row>
    <row r="70" spans="1:19" s="48" customFormat="1">
      <c r="A70" s="13">
        <f>+'DATOS GENERALES'!A70</f>
        <v>65</v>
      </c>
      <c r="B70" s="66" t="str">
        <f>+'DATOS GENERALES'!B70</f>
        <v>BOLSA RECOLECTOR DE  ORINA PEDIATRICO</v>
      </c>
      <c r="C70" s="47" t="str">
        <f>+'DATOS GENERALES'!C70</f>
        <v>UND</v>
      </c>
      <c r="D70" s="47">
        <f>+'DATOS GENERALES'!D70</f>
        <v>150</v>
      </c>
      <c r="E70" s="3">
        <f>+IF('DATOS GENERALES'!E70='DATOS GENERALES'!T70,100,IF('DATOS GENERALES'!E70=0,0,(('DATOS GENERALES'!T70*100)/'DATOS GENERALES'!E70)))</f>
        <v>76.67697478991596</v>
      </c>
      <c r="F70" s="3">
        <f>+IF('DATOS GENERALES'!F70='DATOS GENERALES'!T70,100,IF('DATOS GENERALES'!F70=0,0,(('DATOS GENERALES'!T70*100)/'DATOS GENERALES'!F70)))</f>
        <v>0</v>
      </c>
      <c r="G70" s="3">
        <f>+IF('DATOS GENERALES'!G70='DATOS GENERALES'!T70,100,IF('DATOS GENERALES'!G70=0,0,(('DATOS GENERALES'!T70*100)/'DATOS GENERALES'!G70)))</f>
        <v>0</v>
      </c>
      <c r="H70" s="3">
        <f>+IF('DATOS GENERALES'!H70='DATOS GENERALES'!T70,100,IF('DATOS GENERALES'!H70=0,0,(('DATOS GENERALES'!T70*100)/'DATOS GENERALES'!H70)))</f>
        <v>2.6656617002629273</v>
      </c>
      <c r="I70" s="3">
        <f>+IF('DATOS GENERALES'!I70='DATOS GENERALES'!T70,100,IF('DATOS GENERALES'!I70=0,0,(('DATOS GENERALES'!T70*100)/'DATOS GENERALES'!I70)))</f>
        <v>0</v>
      </c>
      <c r="J70" s="3">
        <f>+IF('DATOS GENERALES'!J70='DATOS GENERALES'!T70,100,IF('DATOS GENERALES'!J70=0,0,(('DATOS GENERALES'!T70*100)/'DATOS GENERALES'!J70)))</f>
        <v>100</v>
      </c>
      <c r="K70" s="3">
        <f>+IF('DATOS GENERALES'!K70='DATOS GENERALES'!T70,100,IF('DATOS GENERALES'!K70=0,0,(('DATOS GENERALES'!T70*100)/'DATOS GENERALES'!K70)))</f>
        <v>0</v>
      </c>
      <c r="L70" s="3">
        <f>+IF('DATOS GENERALES'!L70='DATOS GENERALES'!T70,100,IF('DATOS GENERALES'!L70=0,0,(('DATOS GENERALES'!T70*100)/'DATOS GENERALES'!L70)))</f>
        <v>0</v>
      </c>
      <c r="M70" s="3">
        <f>+IF('DATOS GENERALES'!M70='DATOS GENERALES'!T70,100,IF('DATOS GENERALES'!M70=0,0,(('DATOS GENERALES'!T70*100)/'DATOS GENERALES'!M70)))</f>
        <v>0</v>
      </c>
      <c r="N70" s="3">
        <f>+IF('DATOS GENERALES'!N70='DATOS GENERALES'!T70,100,IF('DATOS GENERALES'!N70=0,0,(('DATOS GENERALES'!T70*100)/'DATOS GENERALES'!N70)))</f>
        <v>0</v>
      </c>
      <c r="O70" s="3">
        <f>+IF('DATOS GENERALES'!O70='DATOS GENERALES'!T70,100,IF('DATOS GENERALES'!O70=0,0,(('DATOS GENERALES'!T70*100)/'DATOS GENERALES'!O70)))</f>
        <v>74.914285714285711</v>
      </c>
      <c r="P70" s="3">
        <f>+IF('DATOS GENERALES'!P70='DATOS GENERALES'!T70,100,IF('DATOS GENERALES'!P70=0,0,(('DATOS GENERALES'!T70*100)/'DATOS GENERALES'!P70)))</f>
        <v>89.386363636363626</v>
      </c>
      <c r="Q70" s="3">
        <f>+IF('DATOS GENERALES'!Q70='DATOS GENERALES'!T70,100,IF('DATOS GENERALES'!Q70=0,0,(('DATOS GENERALES'!T70*100)/'DATOS GENERALES'!Q70)))</f>
        <v>61.453125</v>
      </c>
      <c r="R70" s="3">
        <f>+IF('DATOS GENERALES'!R70='DATOS GENERALES'!$T$6,100,IF('DATOS GENERALES'!R70=0,0,(('DATOS GENERALES'!$T$6*100)/'DATOS GENERALES'!R70)))</f>
        <v>0</v>
      </c>
      <c r="S70" s="3">
        <f>+IF('DATOS GENERALES'!S70='DATOS GENERALES'!T70,100,IF('DATOS GENERALES'!S70=0,0,(('DATOS GENERALES'!$T$6*100)/'DATOS GENERALES'!S70)))</f>
        <v>0</v>
      </c>
    </row>
    <row r="71" spans="1:19">
      <c r="A71" s="13">
        <f>+'DATOS GENERALES'!A71</f>
        <v>66</v>
      </c>
      <c r="B71" s="65" t="str">
        <f>+'DATOS GENERALES'!B71</f>
        <v>BOLSA RESERVORIO ADULTOS</v>
      </c>
      <c r="C71" s="21" t="str">
        <f>+'DATOS GENERALES'!C71</f>
        <v>UND</v>
      </c>
      <c r="D71" s="21">
        <f>+'DATOS GENERALES'!D71</f>
        <v>40</v>
      </c>
      <c r="E71" s="3">
        <f>+IF('DATOS GENERALES'!E71='DATOS GENERALES'!T71,100,IF('DATOS GENERALES'!E71=0,0,(('DATOS GENERALES'!T71*100)/'DATOS GENERALES'!E71)))</f>
        <v>82.500371195248704</v>
      </c>
      <c r="F71" s="3">
        <f>+IF('DATOS GENERALES'!F71='DATOS GENERALES'!T71,100,IF('DATOS GENERALES'!F71=0,0,(('DATOS GENERALES'!T71*100)/'DATOS GENERALES'!F71)))</f>
        <v>0</v>
      </c>
      <c r="G71" s="3">
        <f>+IF('DATOS GENERALES'!G71='DATOS GENERALES'!T71,100,IF('DATOS GENERALES'!G71=0,0,(('DATOS GENERALES'!T71*100)/'DATOS GENERALES'!G71)))</f>
        <v>47.347611202635917</v>
      </c>
      <c r="H71" s="3">
        <f>+IF('DATOS GENERALES'!H71='DATOS GENERALES'!T71,100,IF('DATOS GENERALES'!H71=0,0,(('DATOS GENERALES'!T71*100)/'DATOS GENERALES'!H71)))</f>
        <v>75.545887151597555</v>
      </c>
      <c r="I71" s="3">
        <f>+IF('DATOS GENERALES'!I71='DATOS GENERALES'!T71,100,IF('DATOS GENERALES'!I71=0,0,(('DATOS GENERALES'!T71*100)/'DATOS GENERALES'!I71)))</f>
        <v>0</v>
      </c>
      <c r="J71" s="3">
        <f>+IF('DATOS GENERALES'!J71='DATOS GENERALES'!T71,100,IF('DATOS GENERALES'!J71=0,0,(('DATOS GENERALES'!T71*100)/'DATOS GENERALES'!J71)))</f>
        <v>47.12711530893349</v>
      </c>
      <c r="K71" s="3">
        <f>+IF('DATOS GENERALES'!K71='DATOS GENERALES'!T71,100,IF('DATOS GENERALES'!K71=0,0,(('DATOS GENERALES'!T71*100)/'DATOS GENERALES'!K71)))</f>
        <v>0</v>
      </c>
      <c r="L71" s="3">
        <f>+IF('DATOS GENERALES'!L71='DATOS GENERALES'!T71,100,IF('DATOS GENERALES'!L71=0,0,(('DATOS GENERALES'!T71*100)/'DATOS GENERALES'!L71)))</f>
        <v>0</v>
      </c>
      <c r="M71" s="3">
        <f>+IF('DATOS GENERALES'!M71='DATOS GENERALES'!T71,100,IF('DATOS GENERALES'!M71=0,0,(('DATOS GENERALES'!T71*100)/'DATOS GENERALES'!M71)))</f>
        <v>0</v>
      </c>
      <c r="N71" s="3">
        <f>+IF('DATOS GENERALES'!N71='DATOS GENERALES'!T71,100,IF('DATOS GENERALES'!N71=0,0,(('DATOS GENERALES'!T71*100)/'DATOS GENERALES'!N71)))</f>
        <v>0</v>
      </c>
      <c r="O71" s="3">
        <f>+IF('DATOS GENERALES'!O71='DATOS GENERALES'!T71,100,IF('DATOS GENERALES'!O71=0,0,(('DATOS GENERALES'!T71*100)/'DATOS GENERALES'!O71)))</f>
        <v>77.0096463022508</v>
      </c>
      <c r="P71" s="3">
        <f>+IF('DATOS GENERALES'!P71='DATOS GENERALES'!T71,100,IF('DATOS GENERALES'!P71=0,0,(('DATOS GENERALES'!T71*100)/'DATOS GENERALES'!P71)))</f>
        <v>100</v>
      </c>
      <c r="Q71" s="3">
        <f>+IF('DATOS GENERALES'!Q71='DATOS GENERALES'!T71,100,IF('DATOS GENERALES'!Q71=0,0,(('DATOS GENERALES'!T71*100)/'DATOS GENERALES'!Q71)))</f>
        <v>0</v>
      </c>
      <c r="R71" s="3">
        <f>+IF('DATOS GENERALES'!R71='DATOS GENERALES'!$T$6,100,IF('DATOS GENERALES'!R71=0,0,(('DATOS GENERALES'!$T$6*100)/'DATOS GENERALES'!R71)))</f>
        <v>0</v>
      </c>
      <c r="S71" s="3">
        <f>+IF('DATOS GENERALES'!S71='DATOS GENERALES'!T71,100,IF('DATOS GENERALES'!S71=0,0,(('DATOS GENERALES'!$T$6*100)/'DATOS GENERALES'!S71)))</f>
        <v>0</v>
      </c>
    </row>
    <row r="72" spans="1:19">
      <c r="A72" s="15">
        <f>+'DATOS GENERALES'!A72</f>
        <v>67</v>
      </c>
      <c r="B72" s="65" t="str">
        <f>+'DATOS GENERALES'!B72</f>
        <v>BOLSA RESERVORIO PEDIATRICA</v>
      </c>
      <c r="C72" s="21" t="str">
        <f>+'DATOS GENERALES'!C72</f>
        <v>UND</v>
      </c>
      <c r="D72" s="21">
        <f>+'DATOS GENERALES'!D72</f>
        <v>40</v>
      </c>
      <c r="E72" s="3">
        <f>+IF('DATOS GENERALES'!E72='DATOS GENERALES'!T72,100,IF('DATOS GENERALES'!E72=0,0,(('DATOS GENERALES'!T72*100)/'DATOS GENERALES'!E72)))</f>
        <v>82.500371195248704</v>
      </c>
      <c r="F72" s="3">
        <f>+IF('DATOS GENERALES'!F72='DATOS GENERALES'!T72,100,IF('DATOS GENERALES'!F72=0,0,(('DATOS GENERALES'!T72*100)/'DATOS GENERALES'!F72)))</f>
        <v>0</v>
      </c>
      <c r="G72" s="3">
        <f>+IF('DATOS GENERALES'!G72='DATOS GENERALES'!T72,100,IF('DATOS GENERALES'!G72=0,0,(('DATOS GENERALES'!T72*100)/'DATOS GENERALES'!G72)))</f>
        <v>59.669884771099341</v>
      </c>
      <c r="H72" s="3">
        <f>+IF('DATOS GENERALES'!H72='DATOS GENERALES'!T72,100,IF('DATOS GENERALES'!H72=0,0,(('DATOS GENERALES'!T72*100)/'DATOS GENERALES'!H72)))</f>
        <v>0</v>
      </c>
      <c r="I72" s="3">
        <f>+IF('DATOS GENERALES'!I72='DATOS GENERALES'!T72,100,IF('DATOS GENERALES'!I72=0,0,(('DATOS GENERALES'!T72*100)/'DATOS GENERALES'!I72)))</f>
        <v>0</v>
      </c>
      <c r="J72" s="3">
        <f>+IF('DATOS GENERALES'!J72='DATOS GENERALES'!T72,100,IF('DATOS GENERALES'!J72=0,0,(('DATOS GENERALES'!T72*100)/'DATOS GENERALES'!J72)))</f>
        <v>47.12711530893349</v>
      </c>
      <c r="K72" s="3">
        <f>+IF('DATOS GENERALES'!K72='DATOS GENERALES'!T72,100,IF('DATOS GENERALES'!K72=0,0,(('DATOS GENERALES'!T72*100)/'DATOS GENERALES'!K72)))</f>
        <v>0</v>
      </c>
      <c r="L72" s="3">
        <f>+IF('DATOS GENERALES'!L72='DATOS GENERALES'!T72,100,IF('DATOS GENERALES'!L72=0,0,(('DATOS GENERALES'!T72*100)/'DATOS GENERALES'!L72)))</f>
        <v>0</v>
      </c>
      <c r="M72" s="3">
        <f>+IF('DATOS GENERALES'!M72='DATOS GENERALES'!T72,100,IF('DATOS GENERALES'!M72=0,0,(('DATOS GENERALES'!T72*100)/'DATOS GENERALES'!M72)))</f>
        <v>0</v>
      </c>
      <c r="N72" s="3">
        <f>+IF('DATOS GENERALES'!N72='DATOS GENERALES'!T72,100,IF('DATOS GENERALES'!N72=0,0,(('DATOS GENERALES'!T72*100)/'DATOS GENERALES'!N72)))</f>
        <v>0</v>
      </c>
      <c r="O72" s="3">
        <f>+IF('DATOS GENERALES'!O72='DATOS GENERALES'!T72,100,IF('DATOS GENERALES'!O72=0,0,(('DATOS GENERALES'!T72*100)/'DATOS GENERALES'!O72)))</f>
        <v>77.0096463022508</v>
      </c>
      <c r="P72" s="3">
        <f>+IF('DATOS GENERALES'!P72='DATOS GENERALES'!T72,100,IF('DATOS GENERALES'!P72=0,0,(('DATOS GENERALES'!T72*100)/'DATOS GENERALES'!P72)))</f>
        <v>100</v>
      </c>
      <c r="Q72" s="3">
        <f>+IF('DATOS GENERALES'!Q72='DATOS GENERALES'!T72,100,IF('DATOS GENERALES'!Q72=0,0,(('DATOS GENERALES'!T72*100)/'DATOS GENERALES'!Q72)))</f>
        <v>0</v>
      </c>
      <c r="R72" s="3">
        <f>+IF('DATOS GENERALES'!R72='DATOS GENERALES'!$T$6,100,IF('DATOS GENERALES'!R72=0,0,(('DATOS GENERALES'!$T$6*100)/'DATOS GENERALES'!R72)))</f>
        <v>0</v>
      </c>
      <c r="S72" s="3">
        <f>+IF('DATOS GENERALES'!S72='DATOS GENERALES'!T72,100,IF('DATOS GENERALES'!S72=0,0,(('DATOS GENERALES'!$T$6*100)/'DATOS GENERALES'!S72)))</f>
        <v>0</v>
      </c>
    </row>
    <row r="73" spans="1:19">
      <c r="A73" s="13">
        <f>+'DATOS GENERALES'!A73</f>
        <v>68</v>
      </c>
      <c r="B73" s="65" t="str">
        <f>+'DATOS GENERALES'!B73</f>
        <v xml:space="preserve">BOTA DE UNA VENDA EXTENSIBLE IMPREGNADA CON OXIDO DE ZINC </v>
      </c>
      <c r="C73" s="21" t="str">
        <f>+'DATOS GENERALES'!C73</f>
        <v>UND</v>
      </c>
      <c r="D73" s="21">
        <f>+'DATOS GENERALES'!D73</f>
        <v>12</v>
      </c>
      <c r="E73" s="3">
        <f>+IF('DATOS GENERALES'!E73='DATOS GENERALES'!T73,100,IF('DATOS GENERALES'!E73=0,0,(('DATOS GENERALES'!T73*100)/'DATOS GENERALES'!E73)))</f>
        <v>85.228114902321167</v>
      </c>
      <c r="F73" s="3">
        <f>+IF('DATOS GENERALES'!F73='DATOS GENERALES'!T73,100,IF('DATOS GENERALES'!F73=0,0,(('DATOS GENERALES'!T73*100)/'DATOS GENERALES'!F73)))</f>
        <v>84.293546779253532</v>
      </c>
      <c r="G73" s="3">
        <f>+IF('DATOS GENERALES'!G73='DATOS GENERALES'!T73,100,IF('DATOS GENERALES'!G73=0,0,(('DATOS GENERALES'!T73*100)/'DATOS GENERALES'!G73)))</f>
        <v>0</v>
      </c>
      <c r="H73" s="3">
        <f>+IF('DATOS GENERALES'!H73='DATOS GENERALES'!T73,100,IF('DATOS GENERALES'!H73=0,0,(('DATOS GENERALES'!T73*100)/'DATOS GENERALES'!H73)))</f>
        <v>100</v>
      </c>
      <c r="I73" s="3">
        <f>+IF('DATOS GENERALES'!I73='DATOS GENERALES'!T73,100,IF('DATOS GENERALES'!I73=0,0,(('DATOS GENERALES'!T73*100)/'DATOS GENERALES'!I73)))</f>
        <v>66.440192272139029</v>
      </c>
      <c r="J73" s="3">
        <f>+IF('DATOS GENERALES'!J73='DATOS GENERALES'!T73,100,IF('DATOS GENERALES'!J73=0,0,(('DATOS GENERALES'!T73*100)/'DATOS GENERALES'!J73)))</f>
        <v>61.378743783133856</v>
      </c>
      <c r="K73" s="3">
        <f>+IF('DATOS GENERALES'!K73='DATOS GENERALES'!T73,100,IF('DATOS GENERALES'!K73=0,0,(('DATOS GENERALES'!T73*100)/'DATOS GENERALES'!K73)))</f>
        <v>0</v>
      </c>
      <c r="L73" s="3">
        <f>+IF('DATOS GENERALES'!L73='DATOS GENERALES'!T73,100,IF('DATOS GENERALES'!L73=0,0,(('DATOS GENERALES'!T73*100)/'DATOS GENERALES'!L73)))</f>
        <v>0</v>
      </c>
      <c r="M73" s="3">
        <f>+IF('DATOS GENERALES'!M73='DATOS GENERALES'!T73,100,IF('DATOS GENERALES'!M73=0,0,(('DATOS GENERALES'!T73*100)/'DATOS GENERALES'!M73)))</f>
        <v>0</v>
      </c>
      <c r="N73" s="3">
        <f>+IF('DATOS GENERALES'!N73='DATOS GENERALES'!T73,100,IF('DATOS GENERALES'!N73=0,0,(('DATOS GENERALES'!T73*100)/'DATOS GENERALES'!N73)))</f>
        <v>71.875</v>
      </c>
      <c r="O73" s="3">
        <f>+IF('DATOS GENERALES'!O73='DATOS GENERALES'!T73,100,IF('DATOS GENERALES'!O73=0,0,(('DATOS GENERALES'!T73*100)/'DATOS GENERALES'!O73)))</f>
        <v>70.243592562730583</v>
      </c>
      <c r="P73" s="3">
        <f>+IF('DATOS GENERALES'!P73='DATOS GENERALES'!T73,100,IF('DATOS GENERALES'!P73=0,0,(('DATOS GENERALES'!T73*100)/'DATOS GENERALES'!P73)))</f>
        <v>0</v>
      </c>
      <c r="Q73" s="3">
        <f>+IF('DATOS GENERALES'!Q73='DATOS GENERALES'!T73,100,IF('DATOS GENERALES'!Q73=0,0,(('DATOS GENERALES'!T73*100)/'DATOS GENERALES'!Q73)))</f>
        <v>0</v>
      </c>
      <c r="R73" s="3">
        <f>+IF('DATOS GENERALES'!R73='DATOS GENERALES'!$T$6,100,IF('DATOS GENERALES'!R73=0,0,(('DATOS GENERALES'!$T$6*100)/'DATOS GENERALES'!R73)))</f>
        <v>0</v>
      </c>
      <c r="S73" s="3">
        <f>+IF('DATOS GENERALES'!S73='DATOS GENERALES'!T73,100,IF('DATOS GENERALES'!S73=0,0,(('DATOS GENERALES'!$T$6*100)/'DATOS GENERALES'!S73)))</f>
        <v>0</v>
      </c>
    </row>
    <row r="74" spans="1:19">
      <c r="A74" s="13">
        <f>+'DATOS GENERALES'!A74</f>
        <v>69</v>
      </c>
      <c r="B74" s="65" t="str">
        <f>+'DATOS GENERALES'!B74</f>
        <v>SET DE BUJIAS DE FROVA ADULTO</v>
      </c>
      <c r="C74" s="21" t="str">
        <f>+'DATOS GENERALES'!C74</f>
        <v>SET X 5 UNIDADES</v>
      </c>
      <c r="D74" s="21">
        <f>+'DATOS GENERALES'!D74</f>
        <v>4</v>
      </c>
      <c r="E74" s="3">
        <f>+IF('DATOS GENERALES'!E74='DATOS GENERALES'!T74,100,IF('DATOS GENERALES'!E74=0,0,(('DATOS GENERALES'!T74*100)/'DATOS GENERALES'!E74)))</f>
        <v>0</v>
      </c>
      <c r="F74" s="3">
        <f>+IF('DATOS GENERALES'!F74='DATOS GENERALES'!T74,100,IF('DATOS GENERALES'!F74=0,0,(('DATOS GENERALES'!T74*100)/'DATOS GENERALES'!F74)))</f>
        <v>0</v>
      </c>
      <c r="G74" s="3">
        <f>+IF('DATOS GENERALES'!G74='DATOS GENERALES'!T74,100,IF('DATOS GENERALES'!G74=0,0,(('DATOS GENERALES'!T74*100)/'DATOS GENERALES'!G74)))</f>
        <v>0</v>
      </c>
      <c r="H74" s="3">
        <f>+IF('DATOS GENERALES'!H74='DATOS GENERALES'!T74,100,IF('DATOS GENERALES'!H74=0,0,(('DATOS GENERALES'!T74*100)/'DATOS GENERALES'!H74)))</f>
        <v>0</v>
      </c>
      <c r="I74" s="3">
        <f>+IF('DATOS GENERALES'!I74='DATOS GENERALES'!T74,100,IF('DATOS GENERALES'!I74=0,0,(('DATOS GENERALES'!T74*100)/'DATOS GENERALES'!I74)))</f>
        <v>0</v>
      </c>
      <c r="J74" s="3">
        <f>+IF('DATOS GENERALES'!J74='DATOS GENERALES'!T74,100,IF('DATOS GENERALES'!J74=0,0,(('DATOS GENERALES'!T74*100)/'DATOS GENERALES'!J74)))</f>
        <v>100</v>
      </c>
      <c r="K74" s="3">
        <f>+IF('DATOS GENERALES'!K74='DATOS GENERALES'!T74,100,IF('DATOS GENERALES'!K74=0,0,(('DATOS GENERALES'!T74*100)/'DATOS GENERALES'!K74)))</f>
        <v>0</v>
      </c>
      <c r="L74" s="3">
        <f>+IF('DATOS GENERALES'!L74='DATOS GENERALES'!T74,100,IF('DATOS GENERALES'!L74=0,0,(('DATOS GENERALES'!T74*100)/'DATOS GENERALES'!L74)))</f>
        <v>0</v>
      </c>
      <c r="M74" s="3">
        <f>+IF('DATOS GENERALES'!M74='DATOS GENERALES'!T74,100,IF('DATOS GENERALES'!M74=0,0,(('DATOS GENERALES'!T74*100)/'DATOS GENERALES'!M74)))</f>
        <v>0</v>
      </c>
      <c r="N74" s="3">
        <f>+IF('DATOS GENERALES'!N74='DATOS GENERALES'!T74,100,IF('DATOS GENERALES'!N74=0,0,(('DATOS GENERALES'!T74*100)/'DATOS GENERALES'!N74)))</f>
        <v>0</v>
      </c>
      <c r="O74" s="3">
        <f>+IF('DATOS GENERALES'!O74='DATOS GENERALES'!T74,100,IF('DATOS GENERALES'!O74=0,0,(('DATOS GENERALES'!T74*100)/'DATOS GENERALES'!O74)))</f>
        <v>0</v>
      </c>
      <c r="P74" s="3">
        <f>+IF('DATOS GENERALES'!P74='DATOS GENERALES'!T74,100,IF('DATOS GENERALES'!P74=0,0,(('DATOS GENERALES'!T74*100)/'DATOS GENERALES'!P74)))</f>
        <v>0</v>
      </c>
      <c r="Q74" s="3">
        <f>+IF('DATOS GENERALES'!Q74='DATOS GENERALES'!T74,100,IF('DATOS GENERALES'!Q74=0,0,(('DATOS GENERALES'!T74*100)/'DATOS GENERALES'!Q74)))</f>
        <v>0</v>
      </c>
      <c r="R74" s="3">
        <f>+IF('DATOS GENERALES'!R74='DATOS GENERALES'!$T$6,100,IF('DATOS GENERALES'!R74=0,0,(('DATOS GENERALES'!$T$6*100)/'DATOS GENERALES'!R74)))</f>
        <v>0</v>
      </c>
      <c r="S74" s="3">
        <f>+IF('DATOS GENERALES'!S74='DATOS GENERALES'!T74,100,IF('DATOS GENERALES'!S74=0,0,(('DATOS GENERALES'!$T$6*100)/'DATOS GENERALES'!S74)))</f>
        <v>0</v>
      </c>
    </row>
    <row r="75" spans="1:19">
      <c r="A75" s="13">
        <f>+'DATOS GENERALES'!A75</f>
        <v>70</v>
      </c>
      <c r="B75" s="65" t="str">
        <f>+'DATOS GENERALES'!B75</f>
        <v>SET DE BUJIAS DE FROVA PEDIATRICO</v>
      </c>
      <c r="C75" s="21" t="str">
        <f>+'DATOS GENERALES'!C75</f>
        <v>SET X 5 UNIDADES</v>
      </c>
      <c r="D75" s="21">
        <f>+'DATOS GENERALES'!D75</f>
        <v>4</v>
      </c>
      <c r="E75" s="3">
        <f>+IF('DATOS GENERALES'!E75='DATOS GENERALES'!T75,100,IF('DATOS GENERALES'!E75=0,0,(('DATOS GENERALES'!T75*100)/'DATOS GENERALES'!E75)))</f>
        <v>0</v>
      </c>
      <c r="F75" s="3">
        <f>+IF('DATOS GENERALES'!F75='DATOS GENERALES'!T75,100,IF('DATOS GENERALES'!F75=0,0,(('DATOS GENERALES'!T75*100)/'DATOS GENERALES'!F75)))</f>
        <v>0</v>
      </c>
      <c r="G75" s="3">
        <f>+IF('DATOS GENERALES'!G75='DATOS GENERALES'!T75,100,IF('DATOS GENERALES'!G75=0,0,(('DATOS GENERALES'!T75*100)/'DATOS GENERALES'!G75)))</f>
        <v>0</v>
      </c>
      <c r="H75" s="3">
        <f>+IF('DATOS GENERALES'!H75='DATOS GENERALES'!T75,100,IF('DATOS GENERALES'!H75=0,0,(('DATOS GENERALES'!T75*100)/'DATOS GENERALES'!H75)))</f>
        <v>0</v>
      </c>
      <c r="I75" s="3">
        <f>+IF('DATOS GENERALES'!I75='DATOS GENERALES'!T75,100,IF('DATOS GENERALES'!I75=0,0,(('DATOS GENERALES'!T75*100)/'DATOS GENERALES'!I75)))</f>
        <v>0</v>
      </c>
      <c r="J75" s="3">
        <f>+IF('DATOS GENERALES'!J75='DATOS GENERALES'!T75,100,IF('DATOS GENERALES'!J75=0,0,(('DATOS GENERALES'!T75*100)/'DATOS GENERALES'!J75)))</f>
        <v>100</v>
      </c>
      <c r="K75" s="3">
        <f>+IF('DATOS GENERALES'!K75='DATOS GENERALES'!T75,100,IF('DATOS GENERALES'!K75=0,0,(('DATOS GENERALES'!T75*100)/'DATOS GENERALES'!K75)))</f>
        <v>0</v>
      </c>
      <c r="L75" s="3">
        <f>+IF('DATOS GENERALES'!L75='DATOS GENERALES'!T75,100,IF('DATOS GENERALES'!L75=0,0,(('DATOS GENERALES'!T75*100)/'DATOS GENERALES'!L75)))</f>
        <v>0</v>
      </c>
      <c r="M75" s="3">
        <f>+IF('DATOS GENERALES'!M75='DATOS GENERALES'!T75,100,IF('DATOS GENERALES'!M75=0,0,(('DATOS GENERALES'!T75*100)/'DATOS GENERALES'!M75)))</f>
        <v>0</v>
      </c>
      <c r="N75" s="3">
        <f>+IF('DATOS GENERALES'!N75='DATOS GENERALES'!T75,100,IF('DATOS GENERALES'!N75=0,0,(('DATOS GENERALES'!T75*100)/'DATOS GENERALES'!N75)))</f>
        <v>0</v>
      </c>
      <c r="O75" s="3">
        <f>+IF('DATOS GENERALES'!O75='DATOS GENERALES'!T75,100,IF('DATOS GENERALES'!O75=0,0,(('DATOS GENERALES'!T75*100)/'DATOS GENERALES'!O75)))</f>
        <v>0</v>
      </c>
      <c r="P75" s="3">
        <f>+IF('DATOS GENERALES'!P75='DATOS GENERALES'!T75,100,IF('DATOS GENERALES'!P75=0,0,(('DATOS GENERALES'!T75*100)/'DATOS GENERALES'!P75)))</f>
        <v>0</v>
      </c>
      <c r="Q75" s="3">
        <f>+IF('DATOS GENERALES'!Q75='DATOS GENERALES'!T75,100,IF('DATOS GENERALES'!Q75=0,0,(('DATOS GENERALES'!T75*100)/'DATOS GENERALES'!Q75)))</f>
        <v>0</v>
      </c>
      <c r="R75" s="3">
        <f>+IF('DATOS GENERALES'!R75='DATOS GENERALES'!$T$6,100,IF('DATOS GENERALES'!R75=0,0,(('DATOS GENERALES'!$T$6*100)/'DATOS GENERALES'!R75)))</f>
        <v>0</v>
      </c>
      <c r="S75" s="3">
        <f>+IF('DATOS GENERALES'!S75='DATOS GENERALES'!T75,100,IF('DATOS GENERALES'!S75=0,0,(('DATOS GENERALES'!$T$6*100)/'DATOS GENERALES'!S75)))</f>
        <v>0</v>
      </c>
    </row>
    <row r="76" spans="1:19">
      <c r="A76" s="13">
        <f>+'DATOS GENERALES'!A76</f>
        <v>71</v>
      </c>
      <c r="B76" s="65" t="str">
        <f>+'DATOS GENERALES'!B76</f>
        <v>BURETA X 150 ML BURETROL</v>
      </c>
      <c r="C76" s="21" t="str">
        <f>+'DATOS GENERALES'!C76</f>
        <v>UND</v>
      </c>
      <c r="D76" s="21">
        <f>+'DATOS GENERALES'!D76</f>
        <v>4800</v>
      </c>
      <c r="E76" s="3">
        <f>+IF('DATOS GENERALES'!E76='DATOS GENERALES'!T76,100,IF('DATOS GENERALES'!E76=0,0,(('DATOS GENERALES'!T76*100)/'DATOS GENERALES'!E76)))</f>
        <v>94.594594594594597</v>
      </c>
      <c r="F76" s="3">
        <f>+IF('DATOS GENERALES'!F76='DATOS GENERALES'!T76,100,IF('DATOS GENERALES'!F76=0,0,(('DATOS GENERALES'!T76*100)/'DATOS GENERALES'!F76)))</f>
        <v>0</v>
      </c>
      <c r="G76" s="3">
        <f>+IF('DATOS GENERALES'!G76='DATOS GENERALES'!T76,100,IF('DATOS GENERALES'!G76=0,0,(('DATOS GENERALES'!T76*100)/'DATOS GENERALES'!G76)))</f>
        <v>0</v>
      </c>
      <c r="H76" s="3">
        <f>+IF('DATOS GENERALES'!H76='DATOS GENERALES'!T76,100,IF('DATOS GENERALES'!H76=0,0,(('DATOS GENERALES'!T76*100)/'DATOS GENERALES'!H76)))</f>
        <v>46.161962542864678</v>
      </c>
      <c r="I76" s="3">
        <f>+IF('DATOS GENERALES'!I76='DATOS GENERALES'!T76,100,IF('DATOS GENERALES'!I76=0,0,(('DATOS GENERALES'!T76*100)/'DATOS GENERALES'!I76)))</f>
        <v>0</v>
      </c>
      <c r="J76" s="3">
        <f>+IF('DATOS GENERALES'!J76='DATOS GENERALES'!T76,100,IF('DATOS GENERALES'!J76=0,0,(('DATOS GENERALES'!T76*100)/'DATOS GENERALES'!J76)))</f>
        <v>46.727225150461663</v>
      </c>
      <c r="K76" s="3">
        <f>+IF('DATOS GENERALES'!K76='DATOS GENERALES'!T76,100,IF('DATOS GENERALES'!K76=0,0,(('DATOS GENERALES'!T76*100)/'DATOS GENERALES'!K76)))</f>
        <v>0</v>
      </c>
      <c r="L76" s="3">
        <f>+IF('DATOS GENERALES'!L76='DATOS GENERALES'!T76,100,IF('DATOS GENERALES'!L76=0,0,(('DATOS GENERALES'!T76*100)/'DATOS GENERALES'!L76)))</f>
        <v>0</v>
      </c>
      <c r="M76" s="3">
        <f>+IF('DATOS GENERALES'!M76='DATOS GENERALES'!T76,100,IF('DATOS GENERALES'!M76=0,0,(('DATOS GENERALES'!T76*100)/'DATOS GENERALES'!M76)))</f>
        <v>75.13954486904251</v>
      </c>
      <c r="N76" s="3">
        <f>+IF('DATOS GENERALES'!N76='DATOS GENERALES'!T76,100,IF('DATOS GENERALES'!N76=0,0,(('DATOS GENERALES'!T76*100)/'DATOS GENERALES'!N76)))</f>
        <v>100</v>
      </c>
      <c r="O76" s="3">
        <f>+IF('DATOS GENERALES'!O76='DATOS GENERALES'!T76,100,IF('DATOS GENERALES'!O76=0,0,(('DATOS GENERALES'!T76*100)/'DATOS GENERALES'!O76)))</f>
        <v>84.500241429261223</v>
      </c>
      <c r="P76" s="3">
        <f>+IF('DATOS GENERALES'!P76='DATOS GENERALES'!T76,100,IF('DATOS GENERALES'!P76=0,0,(('DATOS GENERALES'!T76*100)/'DATOS GENERALES'!P76)))</f>
        <v>50.548815713460428</v>
      </c>
      <c r="Q76" s="3">
        <f>+IF('DATOS GENERALES'!Q76='DATOS GENERALES'!T76,100,IF('DATOS GENERALES'!Q76=0,0,(('DATOS GENERALES'!T76*100)/'DATOS GENERALES'!Q76)))</f>
        <v>36.239387036653554</v>
      </c>
      <c r="R76" s="3">
        <f>+IF('DATOS GENERALES'!R76='DATOS GENERALES'!$T$6,100,IF('DATOS GENERALES'!R76=0,0,(('DATOS GENERALES'!$T$6*100)/'DATOS GENERALES'!R76)))</f>
        <v>0</v>
      </c>
      <c r="S76" s="3">
        <f>+IF('DATOS GENERALES'!S76='DATOS GENERALES'!T76,100,IF('DATOS GENERALES'!S76=0,0,(('DATOS GENERALES'!$T$6*100)/'DATOS GENERALES'!S76)))</f>
        <v>0</v>
      </c>
    </row>
    <row r="77" spans="1:19">
      <c r="A77" s="13">
        <f>+'DATOS GENERALES'!A77</f>
        <v>72</v>
      </c>
      <c r="B77" s="65" t="str">
        <f>+'DATOS GENERALES'!B77</f>
        <v>CAL SODADA CANECA X 33 LB</v>
      </c>
      <c r="C77" s="21" t="str">
        <f>+'DATOS GENERALES'!C77</f>
        <v>CANECA X 33 LB</v>
      </c>
      <c r="D77" s="21">
        <f>+'DATOS GENERALES'!D77</f>
        <v>2</v>
      </c>
      <c r="E77" s="3">
        <f>+IF('DATOS GENERALES'!E77='DATOS GENERALES'!T77,100,IF('DATOS GENERALES'!E77=0,0,(('DATOS GENERALES'!T77*100)/'DATOS GENERALES'!E77)))</f>
        <v>82.500196442964707</v>
      </c>
      <c r="F77" s="3">
        <f>+IF('DATOS GENERALES'!F77='DATOS GENERALES'!T77,100,IF('DATOS GENERALES'!F77=0,0,(('DATOS GENERALES'!T77*100)/'DATOS GENERALES'!F77)))</f>
        <v>0</v>
      </c>
      <c r="G77" s="3">
        <f>+IF('DATOS GENERALES'!G77='DATOS GENERALES'!T77,100,IF('DATOS GENERALES'!G77=0,0,(('DATOS GENERALES'!T77*100)/'DATOS GENERALES'!G77)))</f>
        <v>0</v>
      </c>
      <c r="H77" s="3">
        <f>+IF('DATOS GENERALES'!H77='DATOS GENERALES'!T77,100,IF('DATOS GENERALES'!H77=0,0,(('DATOS GENERALES'!T77*100)/'DATOS GENERALES'!H77)))</f>
        <v>96.800444828864457</v>
      </c>
      <c r="I77" s="3">
        <f>+IF('DATOS GENERALES'!I77='DATOS GENERALES'!T77,100,IF('DATOS GENERALES'!I77=0,0,(('DATOS GENERALES'!T77*100)/'DATOS GENERALES'!I77)))</f>
        <v>0</v>
      </c>
      <c r="J77" s="3">
        <f>+IF('DATOS GENERALES'!J77='DATOS GENERALES'!T77,100,IF('DATOS GENERALES'!J77=0,0,(('DATOS GENERALES'!T77*100)/'DATOS GENERALES'!J77)))</f>
        <v>69.942418028542434</v>
      </c>
      <c r="K77" s="3">
        <f>+IF('DATOS GENERALES'!K77='DATOS GENERALES'!T77,100,IF('DATOS GENERALES'!K77=0,0,(('DATOS GENERALES'!T77*100)/'DATOS GENERALES'!K77)))</f>
        <v>0</v>
      </c>
      <c r="L77" s="3">
        <f>+IF('DATOS GENERALES'!L77='DATOS GENERALES'!T77,100,IF('DATOS GENERALES'!L77=0,0,(('DATOS GENERALES'!T77*100)/'DATOS GENERALES'!L77)))</f>
        <v>0</v>
      </c>
      <c r="M77" s="3">
        <f>+IF('DATOS GENERALES'!M77='DATOS GENERALES'!T77,100,IF('DATOS GENERALES'!M77=0,0,(('DATOS GENERALES'!T77*100)/'DATOS GENERALES'!M77)))</f>
        <v>0</v>
      </c>
      <c r="N77" s="3">
        <f>+IF('DATOS GENERALES'!N77='DATOS GENERALES'!T77,100,IF('DATOS GENERALES'!N77=0,0,(('DATOS GENERALES'!T77*100)/'DATOS GENERALES'!N77)))</f>
        <v>0</v>
      </c>
      <c r="O77" s="3">
        <f>+IF('DATOS GENERALES'!O77='DATOS GENERALES'!T77,100,IF('DATOS GENERALES'!O77=0,0,(('DATOS GENERALES'!T77*100)/'DATOS GENERALES'!O77)))</f>
        <v>75.405605036459363</v>
      </c>
      <c r="P77" s="3">
        <f>+IF('DATOS GENERALES'!P77='DATOS GENERALES'!T77,100,IF('DATOS GENERALES'!P77=0,0,(('DATOS GENERALES'!T77*100)/'DATOS GENERALES'!P77)))</f>
        <v>100</v>
      </c>
      <c r="Q77" s="3">
        <f>+IF('DATOS GENERALES'!Q77='DATOS GENERALES'!T77,100,IF('DATOS GENERALES'!Q77=0,0,(('DATOS GENERALES'!T77*100)/'DATOS GENERALES'!Q77)))</f>
        <v>88.00010023304182</v>
      </c>
      <c r="R77" s="3">
        <f>+IF('DATOS GENERALES'!R77='DATOS GENERALES'!$T$6,100,IF('DATOS GENERALES'!R77=0,0,(('DATOS GENERALES'!$T$6*100)/'DATOS GENERALES'!R77)))</f>
        <v>0</v>
      </c>
      <c r="S77" s="3">
        <f>+IF('DATOS GENERALES'!S77='DATOS GENERALES'!T77,100,IF('DATOS GENERALES'!S77=0,0,(('DATOS GENERALES'!$T$6*100)/'DATOS GENERALES'!S77)))</f>
        <v>0</v>
      </c>
    </row>
    <row r="78" spans="1:19">
      <c r="A78" s="13">
        <f>+'DATOS GENERALES'!A78</f>
        <v>73</v>
      </c>
      <c r="B78" s="65" t="str">
        <f>+'DATOS GENERALES'!B78</f>
        <v>CANULA DE GUEDEL No. 100</v>
      </c>
      <c r="C78" s="21" t="str">
        <f>+'DATOS GENERALES'!C78</f>
        <v>UND</v>
      </c>
      <c r="D78" s="21">
        <f>+'DATOS GENERALES'!D78</f>
        <v>40</v>
      </c>
      <c r="E78" s="3">
        <f>+IF('DATOS GENERALES'!E78='DATOS GENERALES'!T78,100,IF('DATOS GENERALES'!E78=0,0,(('DATOS GENERALES'!T78*100)/'DATOS GENERALES'!E78)))</f>
        <v>72.780062305295942</v>
      </c>
      <c r="F78" s="3">
        <f>+IF('DATOS GENERALES'!F78='DATOS GENERALES'!T78,100,IF('DATOS GENERALES'!F78=0,0,(('DATOS GENERALES'!T78*100)/'DATOS GENERALES'!F78)))</f>
        <v>0</v>
      </c>
      <c r="G78" s="3">
        <f>+IF('DATOS GENERALES'!G78='DATOS GENERALES'!T78,100,IF('DATOS GENERALES'!G78=0,0,(('DATOS GENERALES'!T78*100)/'DATOS GENERALES'!G78)))</f>
        <v>0</v>
      </c>
      <c r="H78" s="3">
        <f>+IF('DATOS GENERALES'!H78='DATOS GENERALES'!T78,100,IF('DATOS GENERALES'!H78=0,0,(('DATOS GENERALES'!T78*100)/'DATOS GENERALES'!H78)))</f>
        <v>55.935514764565042</v>
      </c>
      <c r="I78" s="3">
        <f>+IF('DATOS GENERALES'!I78='DATOS GENERALES'!T78,100,IF('DATOS GENERALES'!I78=0,0,(('DATOS GENERALES'!T78*100)/'DATOS GENERALES'!I78)))</f>
        <v>0</v>
      </c>
      <c r="J78" s="3">
        <f>+IF('DATOS GENERALES'!J78='DATOS GENERALES'!T78,100,IF('DATOS GENERALES'!J78=0,0,(('DATOS GENERALES'!T78*100)/'DATOS GENERALES'!J78)))</f>
        <v>100</v>
      </c>
      <c r="K78" s="3">
        <f>+IF('DATOS GENERALES'!K78='DATOS GENERALES'!T78,100,IF('DATOS GENERALES'!K78=0,0,(('DATOS GENERALES'!T78*100)/'DATOS GENERALES'!K78)))</f>
        <v>0</v>
      </c>
      <c r="L78" s="3">
        <f>+IF('DATOS GENERALES'!L78='DATOS GENERALES'!T78,100,IF('DATOS GENERALES'!L78=0,0,(('DATOS GENERALES'!T78*100)/'DATOS GENERALES'!L78)))</f>
        <v>0</v>
      </c>
      <c r="M78" s="3">
        <f>+IF('DATOS GENERALES'!M78='DATOS GENERALES'!T78,100,IF('DATOS GENERALES'!M78=0,0,(('DATOS GENERALES'!T78*100)/'DATOS GENERALES'!M78)))</f>
        <v>39.645669291338585</v>
      </c>
      <c r="N78" s="3">
        <f>+IF('DATOS GENERALES'!N78='DATOS GENERALES'!T78,100,IF('DATOS GENERALES'!N78=0,0,(('DATOS GENERALES'!T78*100)/'DATOS GENERALES'!N78)))</f>
        <v>68.972602739726028</v>
      </c>
      <c r="O78" s="3">
        <f>+IF('DATOS GENERALES'!O78='DATOS GENERALES'!T78,100,IF('DATOS GENERALES'!O78=0,0,(('DATOS GENERALES'!T78*100)/'DATOS GENERALES'!O78)))</f>
        <v>62.224510813594222</v>
      </c>
      <c r="P78" s="3">
        <f>+IF('DATOS GENERALES'!P78='DATOS GENERALES'!T78,100,IF('DATOS GENERALES'!P78=0,0,(('DATOS GENERALES'!T78*100)/'DATOS GENERALES'!P78)))</f>
        <v>91.545454545454533</v>
      </c>
      <c r="Q78" s="3">
        <f>+IF('DATOS GENERALES'!Q78='DATOS GENERALES'!T78,100,IF('DATOS GENERALES'!Q78=0,0,(('DATOS GENERALES'!T78*100)/'DATOS GENERALES'!Q78)))</f>
        <v>0</v>
      </c>
      <c r="R78" s="3">
        <f>+IF('DATOS GENERALES'!R78='DATOS GENERALES'!$T$6,100,IF('DATOS GENERALES'!R78=0,0,(('DATOS GENERALES'!$T$6*100)/'DATOS GENERALES'!R78)))</f>
        <v>0</v>
      </c>
      <c r="S78" s="3">
        <f>+IF('DATOS GENERALES'!S78='DATOS GENERALES'!T78,100,IF('DATOS GENERALES'!S78=0,0,(('DATOS GENERALES'!$T$6*100)/'DATOS GENERALES'!S78)))</f>
        <v>4325.0617283950614</v>
      </c>
    </row>
    <row r="79" spans="1:19">
      <c r="A79" s="15">
        <f>+'DATOS GENERALES'!A79</f>
        <v>74</v>
      </c>
      <c r="B79" s="65" t="str">
        <f>+'DATOS GENERALES'!B79</f>
        <v>CANULA DE GUEDEL No. 50</v>
      </c>
      <c r="C79" s="21" t="str">
        <f>+'DATOS GENERALES'!C79</f>
        <v>UND</v>
      </c>
      <c r="D79" s="21">
        <f>+'DATOS GENERALES'!D79</f>
        <v>20</v>
      </c>
      <c r="E79" s="3">
        <f>+IF('DATOS GENERALES'!E79='DATOS GENERALES'!T79,100,IF('DATOS GENERALES'!E79=0,0,(('DATOS GENERALES'!T79*100)/'DATOS GENERALES'!E79)))</f>
        <v>79.501557632398757</v>
      </c>
      <c r="F79" s="3">
        <f>+IF('DATOS GENERALES'!F79='DATOS GENERALES'!T79,100,IF('DATOS GENERALES'!F79=0,0,(('DATOS GENERALES'!T79*100)/'DATOS GENERALES'!F79)))</f>
        <v>0</v>
      </c>
      <c r="G79" s="3">
        <f>+IF('DATOS GENERALES'!G79='DATOS GENERALES'!T79,100,IF('DATOS GENERALES'!G79=0,0,(('DATOS GENERALES'!T79*100)/'DATOS GENERALES'!G79)))</f>
        <v>0</v>
      </c>
      <c r="H79" s="3">
        <f>+IF('DATOS GENERALES'!H79='DATOS GENERALES'!T79,100,IF('DATOS GENERALES'!H79=0,0,(('DATOS GENERALES'!T79*100)/'DATOS GENERALES'!H79)))</f>
        <v>61.101356743814847</v>
      </c>
      <c r="I79" s="3">
        <f>+IF('DATOS GENERALES'!I79='DATOS GENERALES'!T79,100,IF('DATOS GENERALES'!I79=0,0,(('DATOS GENERALES'!T79*100)/'DATOS GENERALES'!I79)))</f>
        <v>0</v>
      </c>
      <c r="J79" s="3">
        <f>+IF('DATOS GENERALES'!J79='DATOS GENERALES'!T79,100,IF('DATOS GENERALES'!J79=0,0,(('DATOS GENERALES'!T79*100)/'DATOS GENERALES'!J79)))</f>
        <v>83.905415713196049</v>
      </c>
      <c r="K79" s="3">
        <f>+IF('DATOS GENERALES'!K79='DATOS GENERALES'!T79,100,IF('DATOS GENERALES'!K79=0,0,(('DATOS GENERALES'!T79*100)/'DATOS GENERALES'!K79)))</f>
        <v>0</v>
      </c>
      <c r="L79" s="3">
        <f>+IF('DATOS GENERALES'!L79='DATOS GENERALES'!T79,100,IF('DATOS GENERALES'!L79=0,0,(('DATOS GENERALES'!T79*100)/'DATOS GENERALES'!L79)))</f>
        <v>0</v>
      </c>
      <c r="M79" s="3">
        <f>+IF('DATOS GENERALES'!M79='DATOS GENERALES'!T79,100,IF('DATOS GENERALES'!M79=0,0,(('DATOS GENERALES'!T79*100)/'DATOS GENERALES'!M79)))</f>
        <v>50.652340752110511</v>
      </c>
      <c r="N79" s="3">
        <f>+IF('DATOS GENERALES'!N79='DATOS GENERALES'!T79,100,IF('DATOS GENERALES'!N79=0,0,(('DATOS GENERALES'!T79*100)/'DATOS GENERALES'!N79)))</f>
        <v>75.342465753424662</v>
      </c>
      <c r="O79" s="3">
        <f>+IF('DATOS GENERALES'!O79='DATOS GENERALES'!T79,100,IF('DATOS GENERALES'!O79=0,0,(('DATOS GENERALES'!T79*100)/'DATOS GENERALES'!O79)))</f>
        <v>67.971163748712655</v>
      </c>
      <c r="P79" s="3">
        <f>+IF('DATOS GENERALES'!P79='DATOS GENERALES'!T79,100,IF('DATOS GENERALES'!P79=0,0,(('DATOS GENERALES'!T79*100)/'DATOS GENERALES'!P79)))</f>
        <v>100</v>
      </c>
      <c r="Q79" s="3">
        <f>+IF('DATOS GENERALES'!Q79='DATOS GENERALES'!T79,100,IF('DATOS GENERALES'!Q79=0,0,(('DATOS GENERALES'!T79*100)/'DATOS GENERALES'!Q79)))</f>
        <v>0</v>
      </c>
      <c r="R79" s="3">
        <f>+IF('DATOS GENERALES'!R79='DATOS GENERALES'!$T$6,100,IF('DATOS GENERALES'!R79=0,0,(('DATOS GENERALES'!$T$6*100)/'DATOS GENERALES'!R79)))</f>
        <v>0</v>
      </c>
      <c r="S79" s="3">
        <f>+IF('DATOS GENERALES'!S79='DATOS GENERALES'!T79,100,IF('DATOS GENERALES'!S79=0,0,(('DATOS GENERALES'!$T$6*100)/'DATOS GENERALES'!S79)))</f>
        <v>4325.0617283950614</v>
      </c>
    </row>
    <row r="80" spans="1:19">
      <c r="A80" s="13">
        <f>+'DATOS GENERALES'!A80</f>
        <v>75</v>
      </c>
      <c r="B80" s="65" t="str">
        <f>+'DATOS GENERALES'!B80</f>
        <v>CANULA DE GUEDEL No. 60</v>
      </c>
      <c r="C80" s="21" t="str">
        <f>+'DATOS GENERALES'!C80</f>
        <v>UND</v>
      </c>
      <c r="D80" s="21">
        <f>+'DATOS GENERALES'!D80</f>
        <v>20</v>
      </c>
      <c r="E80" s="3">
        <f>+IF('DATOS GENERALES'!E80='DATOS GENERALES'!T80,100,IF('DATOS GENERALES'!E80=0,0,(('DATOS GENERALES'!T80*100)/'DATOS GENERALES'!E80)))</f>
        <v>72.780062305295942</v>
      </c>
      <c r="F80" s="3">
        <f>+IF('DATOS GENERALES'!F80='DATOS GENERALES'!T80,100,IF('DATOS GENERALES'!F80=0,0,(('DATOS GENERALES'!T80*100)/'DATOS GENERALES'!F80)))</f>
        <v>0</v>
      </c>
      <c r="G80" s="3">
        <f>+IF('DATOS GENERALES'!G80='DATOS GENERALES'!T80,100,IF('DATOS GENERALES'!G80=0,0,(('DATOS GENERALES'!T80*100)/'DATOS GENERALES'!G80)))</f>
        <v>0</v>
      </c>
      <c r="H80" s="3">
        <f>+IF('DATOS GENERALES'!H80='DATOS GENERALES'!T80,100,IF('DATOS GENERALES'!H80=0,0,(('DATOS GENERALES'!T80*100)/'DATOS GENERALES'!H80)))</f>
        <v>55.935514764565042</v>
      </c>
      <c r="I80" s="3">
        <f>+IF('DATOS GENERALES'!I80='DATOS GENERALES'!T80,100,IF('DATOS GENERALES'!I80=0,0,(('DATOS GENERALES'!T80*100)/'DATOS GENERALES'!I80)))</f>
        <v>0</v>
      </c>
      <c r="J80" s="3">
        <f>+IF('DATOS GENERALES'!J80='DATOS GENERALES'!T80,100,IF('DATOS GENERALES'!J80=0,0,(('DATOS GENERALES'!T80*100)/'DATOS GENERALES'!J80)))</f>
        <v>100</v>
      </c>
      <c r="K80" s="3">
        <f>+IF('DATOS GENERALES'!K80='DATOS GENERALES'!T80,100,IF('DATOS GENERALES'!K80=0,0,(('DATOS GENERALES'!T80*100)/'DATOS GENERALES'!K80)))</f>
        <v>0</v>
      </c>
      <c r="L80" s="3">
        <f>+IF('DATOS GENERALES'!L80='DATOS GENERALES'!T80,100,IF('DATOS GENERALES'!L80=0,0,(('DATOS GENERALES'!T80*100)/'DATOS GENERALES'!L80)))</f>
        <v>0</v>
      </c>
      <c r="M80" s="3">
        <f>+IF('DATOS GENERALES'!M80='DATOS GENERALES'!T80,100,IF('DATOS GENERALES'!M80=0,0,(('DATOS GENERALES'!T80*100)/'DATOS GENERALES'!M80)))</f>
        <v>38</v>
      </c>
      <c r="N80" s="3">
        <f>+IF('DATOS GENERALES'!N80='DATOS GENERALES'!T80,100,IF('DATOS GENERALES'!N80=0,0,(('DATOS GENERALES'!T80*100)/'DATOS GENERALES'!N80)))</f>
        <v>68.972602739726028</v>
      </c>
      <c r="O80" s="3">
        <f>+IF('DATOS GENERALES'!O80='DATOS GENERALES'!T80,100,IF('DATOS GENERALES'!O80=0,0,(('DATOS GENERALES'!T80*100)/'DATOS GENERALES'!O80)))</f>
        <v>0</v>
      </c>
      <c r="P80" s="3">
        <f>+IF('DATOS GENERALES'!P80='DATOS GENERALES'!T80,100,IF('DATOS GENERALES'!P80=0,0,(('DATOS GENERALES'!T80*100)/'DATOS GENERALES'!P80)))</f>
        <v>91.545454545454533</v>
      </c>
      <c r="Q80" s="3">
        <f>+IF('DATOS GENERALES'!Q80='DATOS GENERALES'!T80,100,IF('DATOS GENERALES'!Q80=0,0,(('DATOS GENERALES'!T80*100)/'DATOS GENERALES'!Q80)))</f>
        <v>0</v>
      </c>
      <c r="R80" s="3">
        <f>+IF('DATOS GENERALES'!R80='DATOS GENERALES'!$T$6,100,IF('DATOS GENERALES'!R80=0,0,(('DATOS GENERALES'!$T$6*100)/'DATOS GENERALES'!R80)))</f>
        <v>0</v>
      </c>
      <c r="S80" s="3">
        <f>+IF('DATOS GENERALES'!S80='DATOS GENERALES'!T80,100,IF('DATOS GENERALES'!S80=0,0,(('DATOS GENERALES'!$T$6*100)/'DATOS GENERALES'!S80)))</f>
        <v>4325.0617283950614</v>
      </c>
    </row>
    <row r="81" spans="1:19">
      <c r="A81" s="13">
        <f>+'DATOS GENERALES'!A81</f>
        <v>76</v>
      </c>
      <c r="B81" s="65" t="str">
        <f>+'DATOS GENERALES'!B81</f>
        <v>CANULA DE GUEDEL No. 70</v>
      </c>
      <c r="C81" s="21" t="str">
        <f>+'DATOS GENERALES'!C81</f>
        <v>UND</v>
      </c>
      <c r="D81" s="21">
        <f>+'DATOS GENERALES'!D81</f>
        <v>40</v>
      </c>
      <c r="E81" s="3">
        <f>+IF('DATOS GENERALES'!E81='DATOS GENERALES'!T81,100,IF('DATOS GENERALES'!E81=0,0,(('DATOS GENERALES'!T81*100)/'DATOS GENERALES'!E81)))</f>
        <v>72.780062305295942</v>
      </c>
      <c r="F81" s="3">
        <f>+IF('DATOS GENERALES'!F81='DATOS GENERALES'!T81,100,IF('DATOS GENERALES'!F81=0,0,(('DATOS GENERALES'!T81*100)/'DATOS GENERALES'!F81)))</f>
        <v>0</v>
      </c>
      <c r="G81" s="3">
        <f>+IF('DATOS GENERALES'!G81='DATOS GENERALES'!T81,100,IF('DATOS GENERALES'!G81=0,0,(('DATOS GENERALES'!T81*100)/'DATOS GENERALES'!G81)))</f>
        <v>0</v>
      </c>
      <c r="H81" s="3">
        <f>+IF('DATOS GENERALES'!H81='DATOS GENERALES'!T81,100,IF('DATOS GENERALES'!H81=0,0,(('DATOS GENERALES'!T81*100)/'DATOS GENERALES'!H81)))</f>
        <v>55.935514764565042</v>
      </c>
      <c r="I81" s="3">
        <f>+IF('DATOS GENERALES'!I81='DATOS GENERALES'!T81,100,IF('DATOS GENERALES'!I81=0,0,(('DATOS GENERALES'!T81*100)/'DATOS GENERALES'!I81)))</f>
        <v>0</v>
      </c>
      <c r="J81" s="3">
        <f>+IF('DATOS GENERALES'!J81='DATOS GENERALES'!T81,100,IF('DATOS GENERALES'!J81=0,0,(('DATOS GENERALES'!T81*100)/'DATOS GENERALES'!J81)))</f>
        <v>100</v>
      </c>
      <c r="K81" s="3">
        <f>+IF('DATOS GENERALES'!K81='DATOS GENERALES'!T81,100,IF('DATOS GENERALES'!K81=0,0,(('DATOS GENERALES'!T81*100)/'DATOS GENERALES'!K81)))</f>
        <v>0</v>
      </c>
      <c r="L81" s="3">
        <f>+IF('DATOS GENERALES'!L81='DATOS GENERALES'!T81,100,IF('DATOS GENERALES'!L81=0,0,(('DATOS GENERALES'!T81*100)/'DATOS GENERALES'!L81)))</f>
        <v>0</v>
      </c>
      <c r="M81" s="3">
        <f>+IF('DATOS GENERALES'!M81='DATOS GENERALES'!T81,100,IF('DATOS GENERALES'!M81=0,0,(('DATOS GENERALES'!T81*100)/'DATOS GENERALES'!M81)))</f>
        <v>39.645669291338585</v>
      </c>
      <c r="N81" s="3">
        <f>+IF('DATOS GENERALES'!N81='DATOS GENERALES'!T81,100,IF('DATOS GENERALES'!N81=0,0,(('DATOS GENERALES'!T81*100)/'DATOS GENERALES'!N81)))</f>
        <v>68.972602739726028</v>
      </c>
      <c r="O81" s="3">
        <f>+IF('DATOS GENERALES'!O81='DATOS GENERALES'!T81,100,IF('DATOS GENERALES'!O81=0,0,(('DATOS GENERALES'!T81*100)/'DATOS GENERALES'!O81)))</f>
        <v>62.224510813594222</v>
      </c>
      <c r="P81" s="3">
        <f>+IF('DATOS GENERALES'!P81='DATOS GENERALES'!T81,100,IF('DATOS GENERALES'!P81=0,0,(('DATOS GENERALES'!T81*100)/'DATOS GENERALES'!P81)))</f>
        <v>0</v>
      </c>
      <c r="Q81" s="3">
        <f>+IF('DATOS GENERALES'!Q81='DATOS GENERALES'!T81,100,IF('DATOS GENERALES'!Q81=0,0,(('DATOS GENERALES'!T81*100)/'DATOS GENERALES'!Q81)))</f>
        <v>0</v>
      </c>
      <c r="R81" s="3">
        <f>+IF('DATOS GENERALES'!R81='DATOS GENERALES'!$T$6,100,IF('DATOS GENERALES'!R81=0,0,(('DATOS GENERALES'!$T$6*100)/'DATOS GENERALES'!R81)))</f>
        <v>0</v>
      </c>
      <c r="S81" s="3">
        <f>+IF('DATOS GENERALES'!S81='DATOS GENERALES'!T81,100,IF('DATOS GENERALES'!S81=0,0,(('DATOS GENERALES'!$T$6*100)/'DATOS GENERALES'!S81)))</f>
        <v>4325.0617283950614</v>
      </c>
    </row>
    <row r="82" spans="1:19">
      <c r="A82" s="13">
        <f>+'DATOS GENERALES'!A82</f>
        <v>77</v>
      </c>
      <c r="B82" s="65" t="str">
        <f>+'DATOS GENERALES'!B82</f>
        <v>CANULA DE GUEDEL No. 80</v>
      </c>
      <c r="C82" s="21" t="str">
        <f>+'DATOS GENERALES'!C82</f>
        <v>UND</v>
      </c>
      <c r="D82" s="21">
        <f>+'DATOS GENERALES'!D82</f>
        <v>40</v>
      </c>
      <c r="E82" s="3">
        <f>+IF('DATOS GENERALES'!E82='DATOS GENERALES'!T82,100,IF('DATOS GENERALES'!E82=0,0,(('DATOS GENERALES'!T82*100)/'DATOS GENERALES'!E82)))</f>
        <v>72.780062305295942</v>
      </c>
      <c r="F82" s="3">
        <f>+IF('DATOS GENERALES'!F82='DATOS GENERALES'!T82,100,IF('DATOS GENERALES'!F82=0,0,(('DATOS GENERALES'!T82*100)/'DATOS GENERALES'!F82)))</f>
        <v>0</v>
      </c>
      <c r="G82" s="3">
        <f>+IF('DATOS GENERALES'!G82='DATOS GENERALES'!T82,100,IF('DATOS GENERALES'!G82=0,0,(('DATOS GENERALES'!T82*100)/'DATOS GENERALES'!G82)))</f>
        <v>0</v>
      </c>
      <c r="H82" s="3">
        <f>+IF('DATOS GENERALES'!H82='DATOS GENERALES'!T82,100,IF('DATOS GENERALES'!H82=0,0,(('DATOS GENERALES'!T82*100)/'DATOS GENERALES'!H82)))</f>
        <v>0</v>
      </c>
      <c r="I82" s="3">
        <f>+IF('DATOS GENERALES'!I82='DATOS GENERALES'!T82,100,IF('DATOS GENERALES'!I82=0,0,(('DATOS GENERALES'!T82*100)/'DATOS GENERALES'!I82)))</f>
        <v>0</v>
      </c>
      <c r="J82" s="3">
        <f>+IF('DATOS GENERALES'!J82='DATOS GENERALES'!T82,100,IF('DATOS GENERALES'!J82=0,0,(('DATOS GENERALES'!T82*100)/'DATOS GENERALES'!J82)))</f>
        <v>100</v>
      </c>
      <c r="K82" s="3">
        <f>+IF('DATOS GENERALES'!K82='DATOS GENERALES'!T82,100,IF('DATOS GENERALES'!K82=0,0,(('DATOS GENERALES'!T82*100)/'DATOS GENERALES'!K82)))</f>
        <v>0</v>
      </c>
      <c r="L82" s="3">
        <f>+IF('DATOS GENERALES'!L82='DATOS GENERALES'!T82,100,IF('DATOS GENERALES'!L82=0,0,(('DATOS GENERALES'!T82*100)/'DATOS GENERALES'!L82)))</f>
        <v>0</v>
      </c>
      <c r="M82" s="3">
        <f>+IF('DATOS GENERALES'!M82='DATOS GENERALES'!T82,100,IF('DATOS GENERALES'!M82=0,0,(('DATOS GENERALES'!T82*100)/'DATOS GENERALES'!M82)))</f>
        <v>39.645669291338585</v>
      </c>
      <c r="N82" s="3">
        <f>+IF('DATOS GENERALES'!N82='DATOS GENERALES'!T82,100,IF('DATOS GENERALES'!N82=0,0,(('DATOS GENERALES'!T82*100)/'DATOS GENERALES'!N82)))</f>
        <v>68.972602739726028</v>
      </c>
      <c r="O82" s="3">
        <f>+IF('DATOS GENERALES'!O82='DATOS GENERALES'!T82,100,IF('DATOS GENERALES'!O82=0,0,(('DATOS GENERALES'!T82*100)/'DATOS GENERALES'!O82)))</f>
        <v>62.224510813594222</v>
      </c>
      <c r="P82" s="3">
        <f>+IF('DATOS GENERALES'!P82='DATOS GENERALES'!T82,100,IF('DATOS GENERALES'!P82=0,0,(('DATOS GENERALES'!T82*100)/'DATOS GENERALES'!P82)))</f>
        <v>0</v>
      </c>
      <c r="Q82" s="3">
        <f>+IF('DATOS GENERALES'!Q82='DATOS GENERALES'!T82,100,IF('DATOS GENERALES'!Q82=0,0,(('DATOS GENERALES'!T82*100)/'DATOS GENERALES'!Q82)))</f>
        <v>0</v>
      </c>
      <c r="R82" s="3">
        <f>+IF('DATOS GENERALES'!R82='DATOS GENERALES'!$T$6,100,IF('DATOS GENERALES'!R82=0,0,(('DATOS GENERALES'!$T$6*100)/'DATOS GENERALES'!R82)))</f>
        <v>0</v>
      </c>
      <c r="S82" s="3">
        <f>+IF('DATOS GENERALES'!S82='DATOS GENERALES'!T82,100,IF('DATOS GENERALES'!S82=0,0,(('DATOS GENERALES'!$T$6*100)/'DATOS GENERALES'!S82)))</f>
        <v>4325.0617283950614</v>
      </c>
    </row>
    <row r="83" spans="1:19">
      <c r="A83" s="13">
        <f>+'DATOS GENERALES'!A83</f>
        <v>78</v>
      </c>
      <c r="B83" s="65" t="str">
        <f>+'DATOS GENERALES'!B83</f>
        <v>CANULA DE GUEDEL No. 90</v>
      </c>
      <c r="C83" s="21" t="str">
        <f>+'DATOS GENERALES'!C83</f>
        <v>UND</v>
      </c>
      <c r="D83" s="21">
        <f>+'DATOS GENERALES'!D83</f>
        <v>80</v>
      </c>
      <c r="E83" s="3">
        <f>+IF('DATOS GENERALES'!E83='DATOS GENERALES'!T83,100,IF('DATOS GENERALES'!E83=0,0,(('DATOS GENERALES'!T83*100)/'DATOS GENERALES'!E83)))</f>
        <v>72.780062305295942</v>
      </c>
      <c r="F83" s="3">
        <f>+IF('DATOS GENERALES'!F83='DATOS GENERALES'!T83,100,IF('DATOS GENERALES'!F83=0,0,(('DATOS GENERALES'!T83*100)/'DATOS GENERALES'!F83)))</f>
        <v>0</v>
      </c>
      <c r="G83" s="3">
        <f>+IF('DATOS GENERALES'!G83='DATOS GENERALES'!T83,100,IF('DATOS GENERALES'!G83=0,0,(('DATOS GENERALES'!T83*100)/'DATOS GENERALES'!G83)))</f>
        <v>0</v>
      </c>
      <c r="H83" s="3">
        <f>+IF('DATOS GENERALES'!H83='DATOS GENERALES'!T83,100,IF('DATOS GENERALES'!H83=0,0,(('DATOS GENERALES'!T83*100)/'DATOS GENERALES'!H83)))</f>
        <v>55.935514764565042</v>
      </c>
      <c r="I83" s="3">
        <f>+IF('DATOS GENERALES'!I83='DATOS GENERALES'!T83,100,IF('DATOS GENERALES'!I83=0,0,(('DATOS GENERALES'!T83*100)/'DATOS GENERALES'!I83)))</f>
        <v>0</v>
      </c>
      <c r="J83" s="3">
        <f>+IF('DATOS GENERALES'!J83='DATOS GENERALES'!T83,100,IF('DATOS GENERALES'!J83=0,0,(('DATOS GENERALES'!T83*100)/'DATOS GENERALES'!J83)))</f>
        <v>100</v>
      </c>
      <c r="K83" s="3">
        <f>+IF('DATOS GENERALES'!K83='DATOS GENERALES'!T83,100,IF('DATOS GENERALES'!K83=0,0,(('DATOS GENERALES'!T83*100)/'DATOS GENERALES'!K83)))</f>
        <v>0</v>
      </c>
      <c r="L83" s="3">
        <f>+IF('DATOS GENERALES'!L83='DATOS GENERALES'!T83,100,IF('DATOS GENERALES'!L83=0,0,(('DATOS GENERALES'!T83*100)/'DATOS GENERALES'!L83)))</f>
        <v>0</v>
      </c>
      <c r="M83" s="3">
        <f>+IF('DATOS GENERALES'!M83='DATOS GENERALES'!T83,100,IF('DATOS GENERALES'!M83=0,0,(('DATOS GENERALES'!T83*100)/'DATOS GENERALES'!M83)))</f>
        <v>39.645669291338585</v>
      </c>
      <c r="N83" s="3">
        <f>+IF('DATOS GENERALES'!N83='DATOS GENERALES'!T83,100,IF('DATOS GENERALES'!N83=0,0,(('DATOS GENERALES'!T83*100)/'DATOS GENERALES'!N83)))</f>
        <v>68.972602739726028</v>
      </c>
      <c r="O83" s="3">
        <f>+IF('DATOS GENERALES'!O83='DATOS GENERALES'!T83,100,IF('DATOS GENERALES'!O83=0,0,(('DATOS GENERALES'!T83*100)/'DATOS GENERALES'!O83)))</f>
        <v>62.224510813594222</v>
      </c>
      <c r="P83" s="3">
        <f>+IF('DATOS GENERALES'!P83='DATOS GENERALES'!T83,100,IF('DATOS GENERALES'!P83=0,0,(('DATOS GENERALES'!T83*100)/'DATOS GENERALES'!P83)))</f>
        <v>0</v>
      </c>
      <c r="Q83" s="3">
        <f>+IF('DATOS GENERALES'!Q83='DATOS GENERALES'!T83,100,IF('DATOS GENERALES'!Q83=0,0,(('DATOS GENERALES'!T83*100)/'DATOS GENERALES'!Q83)))</f>
        <v>0</v>
      </c>
      <c r="R83" s="3">
        <f>+IF('DATOS GENERALES'!R83='DATOS GENERALES'!$T$6,100,IF('DATOS GENERALES'!R83=0,0,(('DATOS GENERALES'!$T$6*100)/'DATOS GENERALES'!R83)))</f>
        <v>0</v>
      </c>
      <c r="S83" s="3">
        <f>+IF('DATOS GENERALES'!S83='DATOS GENERALES'!T83,100,IF('DATOS GENERALES'!S83=0,0,(('DATOS GENERALES'!$T$6*100)/'DATOS GENERALES'!S83)))</f>
        <v>4325.0617283950614</v>
      </c>
    </row>
    <row r="84" spans="1:19">
      <c r="A84" s="13">
        <f>+'DATOS GENERALES'!A84</f>
        <v>79</v>
      </c>
      <c r="B84" s="65" t="str">
        <f>+'DATOS GENERALES'!B84</f>
        <v>CANULA DE OXIGENO ADULTO</v>
      </c>
      <c r="C84" s="21" t="str">
        <f>+'DATOS GENERALES'!C84</f>
        <v>UND</v>
      </c>
      <c r="D84" s="21">
        <f>+'DATOS GENERALES'!D84</f>
        <v>600</v>
      </c>
      <c r="E84" s="3">
        <f>+IF('DATOS GENERALES'!E84='DATOS GENERALES'!T84,100,IF('DATOS GENERALES'!E84=0,0,(('DATOS GENERALES'!T84*100)/'DATOS GENERALES'!E84)))</f>
        <v>32.5</v>
      </c>
      <c r="F84" s="3">
        <f>+IF('DATOS GENERALES'!F84='DATOS GENERALES'!T84,100,IF('DATOS GENERALES'!F84=0,0,(('DATOS GENERALES'!T84*100)/'DATOS GENERALES'!F84)))</f>
        <v>0</v>
      </c>
      <c r="G84" s="3">
        <f>+IF('DATOS GENERALES'!G84='DATOS GENERALES'!T84,100,IF('DATOS GENERALES'!G84=0,0,(('DATOS GENERALES'!T84*100)/'DATOS GENERALES'!G84)))</f>
        <v>0</v>
      </c>
      <c r="H84" s="3">
        <f>+IF('DATOS GENERALES'!H84='DATOS GENERALES'!T84,100,IF('DATOS GENERALES'!H84=0,0,(('DATOS GENERALES'!T84*100)/'DATOS GENERALES'!H84)))</f>
        <v>66.19313647246608</v>
      </c>
      <c r="I84" s="3">
        <f>+IF('DATOS GENERALES'!I84='DATOS GENERALES'!T84,100,IF('DATOS GENERALES'!I84=0,0,(('DATOS GENERALES'!T84*100)/'DATOS GENERALES'!I84)))</f>
        <v>0</v>
      </c>
      <c r="J84" s="3">
        <f>+IF('DATOS GENERALES'!J84='DATOS GENERALES'!T84,100,IF('DATOS GENERALES'!J84=0,0,(('DATOS GENERALES'!T84*100)/'DATOS GENERALES'!J84)))</f>
        <v>95.029239766081872</v>
      </c>
      <c r="K84" s="3">
        <f>+IF('DATOS GENERALES'!K84='DATOS GENERALES'!T84,100,IF('DATOS GENERALES'!K84=0,0,(('DATOS GENERALES'!T84*100)/'DATOS GENERALES'!K84)))</f>
        <v>0</v>
      </c>
      <c r="L84" s="3">
        <f>+IF('DATOS GENERALES'!L84='DATOS GENERALES'!T84,100,IF('DATOS GENERALES'!L84=0,0,(('DATOS GENERALES'!T84*100)/'DATOS GENERALES'!L84)))</f>
        <v>0</v>
      </c>
      <c r="M84" s="3">
        <f>+IF('DATOS GENERALES'!M84='DATOS GENERALES'!T84,100,IF('DATOS GENERALES'!M84=0,0,(('DATOS GENERALES'!T84*100)/'DATOS GENERALES'!M84)))</f>
        <v>42.458432304038006</v>
      </c>
      <c r="N84" s="3">
        <f>+IF('DATOS GENERALES'!N84='DATOS GENERALES'!T84,100,IF('DATOS GENERALES'!N84=0,0,(('DATOS GENERALES'!T84*100)/'DATOS GENERALES'!N84)))</f>
        <v>87.195121951219505</v>
      </c>
      <c r="O84" s="3">
        <f>+IF('DATOS GENERALES'!O84='DATOS GENERALES'!T84,100,IF('DATOS GENERALES'!O84=0,0,(('DATOS GENERALES'!T84*100)/'DATOS GENERALES'!O84)))</f>
        <v>60.286677908937605</v>
      </c>
      <c r="P84" s="3">
        <f>+IF('DATOS GENERALES'!P84='DATOS GENERALES'!T84,100,IF('DATOS GENERALES'!P84=0,0,(('DATOS GENERALES'!T84*100)/'DATOS GENERALES'!P84)))</f>
        <v>100</v>
      </c>
      <c r="Q84" s="3">
        <f>+IF('DATOS GENERALES'!Q84='DATOS GENERALES'!T84,100,IF('DATOS GENERALES'!Q84=0,0,(('DATOS GENERALES'!T84*100)/'DATOS GENERALES'!Q84)))</f>
        <v>0</v>
      </c>
      <c r="R84" s="3">
        <f>+IF('DATOS GENERALES'!R84='DATOS GENERALES'!$T$6,100,IF('DATOS GENERALES'!R84=0,0,(('DATOS GENERALES'!$T$6*100)/'DATOS GENERALES'!R84)))</f>
        <v>0</v>
      </c>
      <c r="S84" s="3">
        <f>+IF('DATOS GENERALES'!S84='DATOS GENERALES'!T84,100,IF('DATOS GENERALES'!S84=0,0,(('DATOS GENERALES'!$T$6*100)/'DATOS GENERALES'!S84)))</f>
        <v>4121.5294117647063</v>
      </c>
    </row>
    <row r="85" spans="1:19">
      <c r="A85" s="13">
        <f>+'DATOS GENERALES'!A85</f>
        <v>80</v>
      </c>
      <c r="B85" s="65" t="str">
        <f>+'DATOS GENERALES'!B85</f>
        <v>CANULA DE OXIGENO NEONATAL</v>
      </c>
      <c r="C85" s="21" t="str">
        <f>+'DATOS GENERALES'!C85</f>
        <v>UND</v>
      </c>
      <c r="D85" s="21">
        <f>+'DATOS GENERALES'!D85</f>
        <v>200</v>
      </c>
      <c r="E85" s="3">
        <f>+IF('DATOS GENERALES'!E85='DATOS GENERALES'!T85,100,IF('DATOS GENERALES'!E85=0,0,(('DATOS GENERALES'!T85*100)/'DATOS GENERALES'!E85)))</f>
        <v>43.268181818181802</v>
      </c>
      <c r="F85" s="3">
        <f>+IF('DATOS GENERALES'!F85='DATOS GENERALES'!T85,100,IF('DATOS GENERALES'!F85=0,0,(('DATOS GENERALES'!T85*100)/'DATOS GENERALES'!F85)))</f>
        <v>0</v>
      </c>
      <c r="G85" s="3">
        <f>+IF('DATOS GENERALES'!G85='DATOS GENERALES'!T85,100,IF('DATOS GENERALES'!G85=0,0,(('DATOS GENERALES'!T85*100)/'DATOS GENERALES'!G85)))</f>
        <v>0</v>
      </c>
      <c r="H85" s="3">
        <f>+IF('DATOS GENERALES'!H85='DATOS GENERALES'!T85,100,IF('DATOS GENERALES'!H85=0,0,(('DATOS GENERALES'!T85*100)/'DATOS GENERALES'!H85)))</f>
        <v>11.506919549812418</v>
      </c>
      <c r="I85" s="3">
        <f>+IF('DATOS GENERALES'!I85='DATOS GENERALES'!T85,100,IF('DATOS GENERALES'!I85=0,0,(('DATOS GENERALES'!T85*100)/'DATOS GENERALES'!I85)))</f>
        <v>0</v>
      </c>
      <c r="J85" s="3">
        <f>+IF('DATOS GENERALES'!J85='DATOS GENERALES'!T85,100,IF('DATOS GENERALES'!J85=0,0,(('DATOS GENERALES'!T85*100)/'DATOS GENERALES'!J85)))</f>
        <v>100</v>
      </c>
      <c r="K85" s="3">
        <f>+IF('DATOS GENERALES'!K85='DATOS GENERALES'!T85,100,IF('DATOS GENERALES'!K85=0,0,(('DATOS GENERALES'!T85*100)/'DATOS GENERALES'!K85)))</f>
        <v>0</v>
      </c>
      <c r="L85" s="3">
        <f>+IF('DATOS GENERALES'!L85='DATOS GENERALES'!T85,100,IF('DATOS GENERALES'!L85=0,0,(('DATOS GENERALES'!T85*100)/'DATOS GENERALES'!L85)))</f>
        <v>0</v>
      </c>
      <c r="M85" s="3">
        <f>+IF('DATOS GENERALES'!M85='DATOS GENERALES'!T85,100,IF('DATOS GENERALES'!M85=0,0,(('DATOS GENERALES'!T85*100)/'DATOS GENERALES'!M85)))</f>
        <v>0</v>
      </c>
      <c r="N85" s="3">
        <f>+IF('DATOS GENERALES'!N85='DATOS GENERALES'!T85,100,IF('DATOS GENERALES'!N85=0,0,(('DATOS GENERALES'!T85*100)/'DATOS GENERALES'!N85)))</f>
        <v>76.091127098321309</v>
      </c>
      <c r="O85" s="3">
        <f>+IF('DATOS GENERALES'!O85='DATOS GENERALES'!T85,100,IF('DATOS GENERALES'!O85=0,0,(('DATOS GENERALES'!T85*100)/'DATOS GENERALES'!O85)))</f>
        <v>91.882239382239348</v>
      </c>
      <c r="P85" s="3">
        <f>+IF('DATOS GENERALES'!P85='DATOS GENERALES'!T85,100,IF('DATOS GENERALES'!P85=0,0,(('DATOS GENERALES'!T85*100)/'DATOS GENERALES'!P85)))</f>
        <v>87.010968921389377</v>
      </c>
      <c r="Q85" s="3">
        <f>+IF('DATOS GENERALES'!Q85='DATOS GENERALES'!T85,100,IF('DATOS GENERALES'!Q85=0,0,(('DATOS GENERALES'!T85*100)/'DATOS GENERALES'!Q85)))</f>
        <v>0</v>
      </c>
      <c r="R85" s="3">
        <f>+IF('DATOS GENERALES'!R85='DATOS GENERALES'!$T$6,100,IF('DATOS GENERALES'!R85=0,0,(('DATOS GENERALES'!$T$6*100)/'DATOS GENERALES'!R85)))</f>
        <v>0</v>
      </c>
      <c r="S85" s="3">
        <f>+IF('DATOS GENERALES'!S85='DATOS GENERALES'!T85,100,IF('DATOS GENERALES'!S85=0,0,(('DATOS GENERALES'!$T$6*100)/'DATOS GENERALES'!S85)))</f>
        <v>3336.4761904761904</v>
      </c>
    </row>
    <row r="86" spans="1:19">
      <c r="A86" s="13">
        <f>+'DATOS GENERALES'!A86</f>
        <v>81</v>
      </c>
      <c r="B86" s="65" t="str">
        <f>+'DATOS GENERALES'!B86</f>
        <v>CANULA DE OXIGENO PEDIATRICA</v>
      </c>
      <c r="C86" s="21" t="str">
        <f>+'DATOS GENERALES'!C86</f>
        <v>UND</v>
      </c>
      <c r="D86" s="21">
        <f>+'DATOS GENERALES'!D86</f>
        <v>600</v>
      </c>
      <c r="E86" s="3">
        <f>+IF('DATOS GENERALES'!E86='DATOS GENERALES'!T86,100,IF('DATOS GENERALES'!E86=0,0,(('DATOS GENERALES'!T86*100)/'DATOS GENERALES'!E86)))</f>
        <v>32.5</v>
      </c>
      <c r="F86" s="3">
        <f>+IF('DATOS GENERALES'!F86='DATOS GENERALES'!T86,100,IF('DATOS GENERALES'!F86=0,0,(('DATOS GENERALES'!T86*100)/'DATOS GENERALES'!F86)))</f>
        <v>0</v>
      </c>
      <c r="G86" s="3">
        <f>+IF('DATOS GENERALES'!G86='DATOS GENERALES'!T86,100,IF('DATOS GENERALES'!G86=0,0,(('DATOS GENERALES'!T86*100)/'DATOS GENERALES'!G86)))</f>
        <v>0</v>
      </c>
      <c r="H86" s="3">
        <f>+IF('DATOS GENERALES'!H86='DATOS GENERALES'!T86,100,IF('DATOS GENERALES'!H86=0,0,(('DATOS GENERALES'!T86*100)/'DATOS GENERALES'!H86)))</f>
        <v>66.19313647246608</v>
      </c>
      <c r="I86" s="3">
        <f>+IF('DATOS GENERALES'!I86='DATOS GENERALES'!T86,100,IF('DATOS GENERALES'!I86=0,0,(('DATOS GENERALES'!T86*100)/'DATOS GENERALES'!I86)))</f>
        <v>0</v>
      </c>
      <c r="J86" s="3">
        <f>+IF('DATOS GENERALES'!J86='DATOS GENERALES'!T86,100,IF('DATOS GENERALES'!J86=0,0,(('DATOS GENERALES'!T86*100)/'DATOS GENERALES'!J86)))</f>
        <v>77.431232401992631</v>
      </c>
      <c r="K86" s="3">
        <f>+IF('DATOS GENERALES'!K86='DATOS GENERALES'!T86,100,IF('DATOS GENERALES'!K86=0,0,(('DATOS GENERALES'!T86*100)/'DATOS GENERALES'!K86)))</f>
        <v>0</v>
      </c>
      <c r="L86" s="3">
        <f>+IF('DATOS GENERALES'!L86='DATOS GENERALES'!T86,100,IF('DATOS GENERALES'!L86=0,0,(('DATOS GENERALES'!T86*100)/'DATOS GENERALES'!L86)))</f>
        <v>0</v>
      </c>
      <c r="M86" s="3">
        <f>+IF('DATOS GENERALES'!M86='DATOS GENERALES'!T86,100,IF('DATOS GENERALES'!M86=0,0,(('DATOS GENERALES'!T86*100)/'DATOS GENERALES'!M86)))</f>
        <v>42.458432304038006</v>
      </c>
      <c r="N86" s="3">
        <f>+IF('DATOS GENERALES'!N86='DATOS GENERALES'!T86,100,IF('DATOS GENERALES'!N86=0,0,(('DATOS GENERALES'!T86*100)/'DATOS GENERALES'!N86)))</f>
        <v>87.195121951219505</v>
      </c>
      <c r="O86" s="3">
        <f>+IF('DATOS GENERALES'!O86='DATOS GENERALES'!T86,100,IF('DATOS GENERALES'!O86=0,0,(('DATOS GENERALES'!T86*100)/'DATOS GENERALES'!O86)))</f>
        <v>69.015444015444018</v>
      </c>
      <c r="P86" s="3">
        <f>+IF('DATOS GENERALES'!P86='DATOS GENERALES'!T86,100,IF('DATOS GENERALES'!P86=0,0,(('DATOS GENERALES'!T86*100)/'DATOS GENERALES'!P86)))</f>
        <v>100</v>
      </c>
      <c r="Q86" s="3">
        <f>+IF('DATOS GENERALES'!Q86='DATOS GENERALES'!T86,100,IF('DATOS GENERALES'!Q86=0,0,(('DATOS GENERALES'!T86*100)/'DATOS GENERALES'!Q86)))</f>
        <v>0</v>
      </c>
      <c r="R86" s="3">
        <f>+IF('DATOS GENERALES'!R86='DATOS GENERALES'!$T$6,100,IF('DATOS GENERALES'!R86=0,0,(('DATOS GENERALES'!$T$6*100)/'DATOS GENERALES'!R86)))</f>
        <v>0</v>
      </c>
      <c r="S86" s="3">
        <f>+IF('DATOS GENERALES'!S86='DATOS GENERALES'!T86,100,IF('DATOS GENERALES'!S86=0,0,(('DATOS GENERALES'!$T$6*100)/'DATOS GENERALES'!S86)))</f>
        <v>3892.5555555555557</v>
      </c>
    </row>
    <row r="87" spans="1:19">
      <c r="A87" s="13">
        <f>+'DATOS GENERALES'!A87</f>
        <v>82</v>
      </c>
      <c r="B87" s="65" t="str">
        <f>+'DATOS GENERALES'!B87</f>
        <v xml:space="preserve">CATETER CENTRAL INSERCION PERIFERICA ADULTO  14 G X 71 CM </v>
      </c>
      <c r="C87" s="21" t="str">
        <f>+'DATOS GENERALES'!C87</f>
        <v>UND</v>
      </c>
      <c r="D87" s="21">
        <f>+'DATOS GENERALES'!D87</f>
        <v>4</v>
      </c>
      <c r="E87" s="3">
        <f>+IF('DATOS GENERALES'!E87='DATOS GENERALES'!T87,100,IF('DATOS GENERALES'!E87=0,0,(('DATOS GENERALES'!T87*100)/'DATOS GENERALES'!E87)))</f>
        <v>0</v>
      </c>
      <c r="F87" s="3">
        <f>+IF('DATOS GENERALES'!F87='DATOS GENERALES'!T87,100,IF('DATOS GENERALES'!F87=0,0,(('DATOS GENERALES'!T87*100)/'DATOS GENERALES'!F87)))</f>
        <v>0</v>
      </c>
      <c r="G87" s="3">
        <f>+IF('DATOS GENERALES'!G87='DATOS GENERALES'!T87,100,IF('DATOS GENERALES'!G87=0,0,(('DATOS GENERALES'!T87*100)/'DATOS GENERALES'!G87)))</f>
        <v>0</v>
      </c>
      <c r="H87" s="3">
        <f>+IF('DATOS GENERALES'!H87='DATOS GENERALES'!T87,100,IF('DATOS GENERALES'!H87=0,0,(('DATOS GENERALES'!T87*100)/'DATOS GENERALES'!H87)))</f>
        <v>100</v>
      </c>
      <c r="I87" s="3">
        <f>+IF('DATOS GENERALES'!I87='DATOS GENERALES'!T87,100,IF('DATOS GENERALES'!I87=0,0,(('DATOS GENERALES'!T87*100)/'DATOS GENERALES'!I87)))</f>
        <v>0</v>
      </c>
      <c r="J87" s="3">
        <f>+IF('DATOS GENERALES'!J87='DATOS GENERALES'!T87,100,IF('DATOS GENERALES'!J87=0,0,(('DATOS GENERALES'!T87*100)/'DATOS GENERALES'!J87)))</f>
        <v>0</v>
      </c>
      <c r="K87" s="3">
        <f>+IF('DATOS GENERALES'!K87='DATOS GENERALES'!T87,100,IF('DATOS GENERALES'!K87=0,0,(('DATOS GENERALES'!T87*100)/'DATOS GENERALES'!K87)))</f>
        <v>0</v>
      </c>
      <c r="L87" s="3">
        <f>+IF('DATOS GENERALES'!L87='DATOS GENERALES'!T87,100,IF('DATOS GENERALES'!L87=0,0,(('DATOS GENERALES'!T87*100)/'DATOS GENERALES'!L87)))</f>
        <v>0</v>
      </c>
      <c r="M87" s="3">
        <f>+IF('DATOS GENERALES'!M87='DATOS GENERALES'!T87,100,IF('DATOS GENERALES'!M87=0,0,(('DATOS GENERALES'!T87*100)/'DATOS GENERALES'!M87)))</f>
        <v>0</v>
      </c>
      <c r="N87" s="3">
        <f>+IF('DATOS GENERALES'!N87='DATOS GENERALES'!T87,100,IF('DATOS GENERALES'!N87=0,0,(('DATOS GENERALES'!T87*100)/'DATOS GENERALES'!N87)))</f>
        <v>0</v>
      </c>
      <c r="O87" s="3">
        <f>+IF('DATOS GENERALES'!O87='DATOS GENERALES'!T87,100,IF('DATOS GENERALES'!O87=0,0,(('DATOS GENERALES'!T87*100)/'DATOS GENERALES'!O87)))</f>
        <v>0</v>
      </c>
      <c r="P87" s="3">
        <f>+IF('DATOS GENERALES'!P87='DATOS GENERALES'!T87,100,IF('DATOS GENERALES'!P87=0,0,(('DATOS GENERALES'!T87*100)/'DATOS GENERALES'!P87)))</f>
        <v>0</v>
      </c>
      <c r="Q87" s="3">
        <f>+IF('DATOS GENERALES'!Q87='DATOS GENERALES'!T87,100,IF('DATOS GENERALES'!Q87=0,0,(('DATOS GENERALES'!T87*100)/'DATOS GENERALES'!Q87)))</f>
        <v>0</v>
      </c>
      <c r="R87" s="3">
        <f>+IF('DATOS GENERALES'!R87='DATOS GENERALES'!$T$6,100,IF('DATOS GENERALES'!R87=0,0,(('DATOS GENERALES'!$T$6*100)/'DATOS GENERALES'!R87)))</f>
        <v>0</v>
      </c>
      <c r="S87" s="3">
        <f>+IF('DATOS GENERALES'!S87='DATOS GENERALES'!T87,100,IF('DATOS GENERALES'!S87=0,0,(('DATOS GENERALES'!$T$6*100)/'DATOS GENERALES'!S87)))</f>
        <v>0</v>
      </c>
    </row>
    <row r="88" spans="1:19">
      <c r="A88" s="13">
        <f>+'DATOS GENERALES'!A88</f>
        <v>83</v>
      </c>
      <c r="B88" s="65" t="str">
        <f>+'DATOS GENERALES'!B88</f>
        <v xml:space="preserve">CATETER CENTRAL INSERCION PERIFERICA PEDIATRICO 20 G X 32 CM </v>
      </c>
      <c r="C88" s="21" t="str">
        <f>+'DATOS GENERALES'!C88</f>
        <v>UND</v>
      </c>
      <c r="D88" s="21">
        <f>+'DATOS GENERALES'!D88</f>
        <v>4</v>
      </c>
      <c r="E88" s="3">
        <f>+IF('DATOS GENERALES'!E88='DATOS GENERALES'!T88,100,IF('DATOS GENERALES'!E88=0,0,(('DATOS GENERALES'!T88*100)/'DATOS GENERALES'!E88)))</f>
        <v>100</v>
      </c>
      <c r="F88" s="3">
        <f>+IF('DATOS GENERALES'!F88='DATOS GENERALES'!T88,100,IF('DATOS GENERALES'!F88=0,0,(('DATOS GENERALES'!T88*100)/'DATOS GENERALES'!F88)))</f>
        <v>100</v>
      </c>
      <c r="G88" s="3">
        <f>+IF('DATOS GENERALES'!G88='DATOS GENERALES'!T88,100,IF('DATOS GENERALES'!G88=0,0,(('DATOS GENERALES'!T88*100)/'DATOS GENERALES'!G88)))</f>
        <v>100</v>
      </c>
      <c r="H88" s="3">
        <f>+IF('DATOS GENERALES'!H88='DATOS GENERALES'!T88,100,IF('DATOS GENERALES'!H88=0,0,(('DATOS GENERALES'!T88*100)/'DATOS GENERALES'!H88)))</f>
        <v>100</v>
      </c>
      <c r="I88" s="3">
        <f>+IF('DATOS GENERALES'!I88='DATOS GENERALES'!T88,100,IF('DATOS GENERALES'!I88=0,0,(('DATOS GENERALES'!T88*100)/'DATOS GENERALES'!I88)))</f>
        <v>100</v>
      </c>
      <c r="J88" s="3">
        <f>+IF('DATOS GENERALES'!J88='DATOS GENERALES'!T88,100,IF('DATOS GENERALES'!J88=0,0,(('DATOS GENERALES'!T88*100)/'DATOS GENERALES'!J88)))</f>
        <v>100</v>
      </c>
      <c r="K88" s="3">
        <f>+IF('DATOS GENERALES'!K88='DATOS GENERALES'!T88,100,IF('DATOS GENERALES'!K88=0,0,(('DATOS GENERALES'!T88*100)/'DATOS GENERALES'!K88)))</f>
        <v>100</v>
      </c>
      <c r="L88" s="3">
        <f>+IF('DATOS GENERALES'!L88='DATOS GENERALES'!T88,100,IF('DATOS GENERALES'!L88=0,0,(('DATOS GENERALES'!T88*100)/'DATOS GENERALES'!L88)))</f>
        <v>100</v>
      </c>
      <c r="M88" s="3">
        <f>+IF('DATOS GENERALES'!M88='DATOS GENERALES'!T88,100,IF('DATOS GENERALES'!M88=0,0,(('DATOS GENERALES'!T88*100)/'DATOS GENERALES'!M88)))</f>
        <v>100</v>
      </c>
      <c r="N88" s="3">
        <f>+IF('DATOS GENERALES'!N88='DATOS GENERALES'!T88,100,IF('DATOS GENERALES'!N88=0,0,(('DATOS GENERALES'!T88*100)/'DATOS GENERALES'!N88)))</f>
        <v>100</v>
      </c>
      <c r="O88" s="3">
        <f>+IF('DATOS GENERALES'!O88='DATOS GENERALES'!T88,100,IF('DATOS GENERALES'!O88=0,0,(('DATOS GENERALES'!T88*100)/'DATOS GENERALES'!O88)))</f>
        <v>100</v>
      </c>
      <c r="P88" s="3">
        <f>+IF('DATOS GENERALES'!P88='DATOS GENERALES'!T88,100,IF('DATOS GENERALES'!P88=0,0,(('DATOS GENERALES'!T88*100)/'DATOS GENERALES'!P88)))</f>
        <v>100</v>
      </c>
      <c r="Q88" s="3">
        <f>+IF('DATOS GENERALES'!Q88='DATOS GENERALES'!T88,100,IF('DATOS GENERALES'!Q88=0,0,(('DATOS GENERALES'!T88*100)/'DATOS GENERALES'!Q88)))</f>
        <v>100</v>
      </c>
      <c r="R88" s="3">
        <f>+IF('DATOS GENERALES'!R88='DATOS GENERALES'!$T$6,100,IF('DATOS GENERALES'!R88=0,0,(('DATOS GENERALES'!$T$6*100)/'DATOS GENERALES'!R88)))</f>
        <v>0</v>
      </c>
      <c r="S88" s="3">
        <f>+IF('DATOS GENERALES'!S88='DATOS GENERALES'!T88,100,IF('DATOS GENERALES'!S88=0,0,(('DATOS GENERALES'!$T$6*100)/'DATOS GENERALES'!S88)))</f>
        <v>100</v>
      </c>
    </row>
    <row r="89" spans="1:19">
      <c r="A89" s="13">
        <f>+'DATOS GENERALES'!A89</f>
        <v>84</v>
      </c>
      <c r="B89" s="65" t="str">
        <f>+'DATOS GENERALES'!B89</f>
        <v>CATETER EPICUTANEO 24 G (2 FR) X 30 CM NEONATAL</v>
      </c>
      <c r="C89" s="21" t="str">
        <f>+'DATOS GENERALES'!C89</f>
        <v>UND</v>
      </c>
      <c r="D89" s="21">
        <f>+'DATOS GENERALES'!D89</f>
        <v>4</v>
      </c>
      <c r="E89" s="3">
        <f>+IF('DATOS GENERALES'!E89='DATOS GENERALES'!T89,100,IF('DATOS GENERALES'!E89=0,0,(('DATOS GENERALES'!T89*100)/'DATOS GENERALES'!E89)))</f>
        <v>0</v>
      </c>
      <c r="F89" s="3">
        <f>+IF('DATOS GENERALES'!F89='DATOS GENERALES'!T89,100,IF('DATOS GENERALES'!F89=0,0,(('DATOS GENERALES'!T89*100)/'DATOS GENERALES'!F89)))</f>
        <v>0</v>
      </c>
      <c r="G89" s="3">
        <f>+IF('DATOS GENERALES'!G89='DATOS GENERALES'!T89,100,IF('DATOS GENERALES'!G89=0,0,(('DATOS GENERALES'!T89*100)/'DATOS GENERALES'!G89)))</f>
        <v>0</v>
      </c>
      <c r="H89" s="3">
        <f>+IF('DATOS GENERALES'!H89='DATOS GENERALES'!T89,100,IF('DATOS GENERALES'!H89=0,0,(('DATOS GENERALES'!T89*100)/'DATOS GENERALES'!H89)))</f>
        <v>100</v>
      </c>
      <c r="I89" s="3">
        <f>+IF('DATOS GENERALES'!I89='DATOS GENERALES'!T89,100,IF('DATOS GENERALES'!I89=0,0,(('DATOS GENERALES'!T89*100)/'DATOS GENERALES'!I89)))</f>
        <v>0</v>
      </c>
      <c r="J89" s="3">
        <f>+IF('DATOS GENERALES'!J89='DATOS GENERALES'!T89,100,IF('DATOS GENERALES'!J89=0,0,(('DATOS GENERALES'!T89*100)/'DATOS GENERALES'!J89)))</f>
        <v>0</v>
      </c>
      <c r="K89" s="3">
        <f>+IF('DATOS GENERALES'!K89='DATOS GENERALES'!T89,100,IF('DATOS GENERALES'!K89=0,0,(('DATOS GENERALES'!T89*100)/'DATOS GENERALES'!K89)))</f>
        <v>0</v>
      </c>
      <c r="L89" s="3">
        <f>+IF('DATOS GENERALES'!L89='DATOS GENERALES'!T89,100,IF('DATOS GENERALES'!L89=0,0,(('DATOS GENERALES'!T89*100)/'DATOS GENERALES'!L89)))</f>
        <v>0</v>
      </c>
      <c r="M89" s="3">
        <f>+IF('DATOS GENERALES'!M89='DATOS GENERALES'!T89,100,IF('DATOS GENERALES'!M89=0,0,(('DATOS GENERALES'!T89*100)/'DATOS GENERALES'!M89)))</f>
        <v>0</v>
      </c>
      <c r="N89" s="3">
        <f>+IF('DATOS GENERALES'!N89='DATOS GENERALES'!T89,100,IF('DATOS GENERALES'!N89=0,0,(('DATOS GENERALES'!T89*100)/'DATOS GENERALES'!N89)))</f>
        <v>98.27946875962833</v>
      </c>
      <c r="O89" s="3">
        <f>+IF('DATOS GENERALES'!O89='DATOS GENERALES'!T89,100,IF('DATOS GENERALES'!O89=0,0,(('DATOS GENERALES'!T89*100)/'DATOS GENERALES'!O89)))</f>
        <v>89.753424657534254</v>
      </c>
      <c r="P89" s="3">
        <f>+IF('DATOS GENERALES'!P89='DATOS GENERALES'!T89,100,IF('DATOS GENERALES'!P89=0,0,(('DATOS GENERALES'!T89*100)/'DATOS GENERALES'!P89)))</f>
        <v>0</v>
      </c>
      <c r="Q89" s="3">
        <f>+IF('DATOS GENERALES'!Q89='DATOS GENERALES'!T89,100,IF('DATOS GENERALES'!Q89=0,0,(('DATOS GENERALES'!T89*100)/'DATOS GENERALES'!Q89)))</f>
        <v>0</v>
      </c>
      <c r="R89" s="3">
        <f>+IF('DATOS GENERALES'!R89='DATOS GENERALES'!$T$6,100,IF('DATOS GENERALES'!R89=0,0,(('DATOS GENERALES'!$T$6*100)/'DATOS GENERALES'!R89)))</f>
        <v>0</v>
      </c>
      <c r="S89" s="3">
        <f>+IF('DATOS GENERALES'!S89='DATOS GENERALES'!T89,100,IF('DATOS GENERALES'!S89=0,0,(('DATOS GENERALES'!$T$6*100)/'DATOS GENERALES'!S89)))</f>
        <v>0</v>
      </c>
    </row>
    <row r="90" spans="1:19">
      <c r="A90" s="13">
        <f>+'DATOS GENERALES'!A90</f>
        <v>85</v>
      </c>
      <c r="B90" s="65" t="str">
        <f>+'DATOS GENERALES'!B90</f>
        <v>CATETER INTRAVENOSO No 14 CON AGUJA CORTA RADIOPACO</v>
      </c>
      <c r="C90" s="21" t="str">
        <f>+'DATOS GENERALES'!C90</f>
        <v>UND</v>
      </c>
      <c r="D90" s="21">
        <f>+'DATOS GENERALES'!D90</f>
        <v>160</v>
      </c>
      <c r="E90" s="3">
        <f>+IF('DATOS GENERALES'!E90='DATOS GENERALES'!T90,100,IF('DATOS GENERALES'!E90=0,0,(('DATOS GENERALES'!T90*100)/'DATOS GENERALES'!E90)))</f>
        <v>85.2</v>
      </c>
      <c r="F90" s="3">
        <f>+IF('DATOS GENERALES'!F90='DATOS GENERALES'!T90,100,IF('DATOS GENERALES'!F90=0,0,(('DATOS GENERALES'!T90*100)/'DATOS GENERALES'!F90)))</f>
        <v>0</v>
      </c>
      <c r="G90" s="3">
        <f>+IF('DATOS GENERALES'!G90='DATOS GENERALES'!T90,100,IF('DATOS GENERALES'!G90=0,0,(('DATOS GENERALES'!T90*100)/'DATOS GENERALES'!G90)))</f>
        <v>0</v>
      </c>
      <c r="H90" s="3">
        <f>+IF('DATOS GENERALES'!H90='DATOS GENERALES'!T90,100,IF('DATOS GENERALES'!H90=0,0,(('DATOS GENERALES'!T90*100)/'DATOS GENERALES'!H90)))</f>
        <v>100</v>
      </c>
      <c r="I90" s="3">
        <f>+IF('DATOS GENERALES'!I90='DATOS GENERALES'!T90,100,IF('DATOS GENERALES'!I90=0,0,(('DATOS GENERALES'!T90*100)/'DATOS GENERALES'!I90)))</f>
        <v>61.963636363636361</v>
      </c>
      <c r="J90" s="3">
        <f>+IF('DATOS GENERALES'!J90='DATOS GENERALES'!T90,100,IF('DATOS GENERALES'!J90=0,0,(('DATOS GENERALES'!T90*100)/'DATOS GENERALES'!J90)))</f>
        <v>91.14249037227215</v>
      </c>
      <c r="K90" s="3">
        <f>+IF('DATOS GENERALES'!K90='DATOS GENERALES'!T90,100,IF('DATOS GENERALES'!K90=0,0,(('DATOS GENERALES'!T90*100)/'DATOS GENERALES'!K90)))</f>
        <v>0</v>
      </c>
      <c r="L90" s="3">
        <f>+IF('DATOS GENERALES'!L90='DATOS GENERALES'!T90,100,IF('DATOS GENERALES'!L90=0,0,(('DATOS GENERALES'!T90*100)/'DATOS GENERALES'!L90)))</f>
        <v>0</v>
      </c>
      <c r="M90" s="3">
        <f>+IF('DATOS GENERALES'!M90='DATOS GENERALES'!T90,100,IF('DATOS GENERALES'!M90=0,0,(('DATOS GENERALES'!T90*100)/'DATOS GENERALES'!M90)))</f>
        <v>0</v>
      </c>
      <c r="N90" s="3">
        <f>+IF('DATOS GENERALES'!N90='DATOS GENERALES'!T90,100,IF('DATOS GENERALES'!N90=0,0,(('DATOS GENERALES'!T90*100)/'DATOS GENERALES'!N90)))</f>
        <v>90.8315565031983</v>
      </c>
      <c r="O90" s="3">
        <f>+IF('DATOS GENERALES'!O90='DATOS GENERALES'!T90,100,IF('DATOS GENERALES'!O90=0,0,(('DATOS GENERALES'!T90*100)/'DATOS GENERALES'!O90)))</f>
        <v>74.5485090298194</v>
      </c>
      <c r="P90" s="3">
        <f>+IF('DATOS GENERALES'!P90='DATOS GENERALES'!T90,100,IF('DATOS GENERALES'!P90=0,0,(('DATOS GENERALES'!T90*100)/'DATOS GENERALES'!P90)))</f>
        <v>0</v>
      </c>
      <c r="Q90" s="3">
        <f>+IF('DATOS GENERALES'!Q90='DATOS GENERALES'!T90,100,IF('DATOS GENERALES'!Q90=0,0,(('DATOS GENERALES'!T90*100)/'DATOS GENERALES'!Q90)))</f>
        <v>0</v>
      </c>
      <c r="R90" s="3">
        <f>+IF('DATOS GENERALES'!R90='DATOS GENERALES'!$T$6,100,IF('DATOS GENERALES'!R90=0,0,(('DATOS GENERALES'!$T$6*100)/'DATOS GENERALES'!R90)))</f>
        <v>0</v>
      </c>
      <c r="S90" s="3">
        <f>+IF('DATOS GENERALES'!S90='DATOS GENERALES'!T90,100,IF('DATOS GENERALES'!S90=0,0,(('DATOS GENERALES'!$T$6*100)/'DATOS GENERALES'!S90)))</f>
        <v>1563.0107692307693</v>
      </c>
    </row>
    <row r="91" spans="1:19" ht="30">
      <c r="A91" s="13">
        <f>+'DATOS GENERALES'!A91</f>
        <v>86</v>
      </c>
      <c r="B91" s="65" t="str">
        <f>+'DATOS GENERALES'!B91</f>
        <v>CATETER INTRAVENOSO No 16  (1.16 IN) CON AGUJA CORTA DE SEGURIDAD RADIOPACO</v>
      </c>
      <c r="C91" s="21" t="str">
        <f>+'DATOS GENERALES'!C91</f>
        <v>UND</v>
      </c>
      <c r="D91" s="21">
        <f>+'DATOS GENERALES'!D91</f>
        <v>800</v>
      </c>
      <c r="E91" s="3">
        <f>+IF('DATOS GENERALES'!E91='DATOS GENERALES'!T91,100,IF('DATOS GENERALES'!E91=0,0,(('DATOS GENERALES'!T91*100)/'DATOS GENERALES'!E91)))</f>
        <v>90.144230769230774</v>
      </c>
      <c r="F91" s="3">
        <f>+IF('DATOS GENERALES'!F91='DATOS GENERALES'!T91,100,IF('DATOS GENERALES'!F91=0,0,(('DATOS GENERALES'!T91*100)/'DATOS GENERALES'!F91)))</f>
        <v>0</v>
      </c>
      <c r="G91" s="3">
        <f>+IF('DATOS GENERALES'!G91='DATOS GENERALES'!T91,100,IF('DATOS GENERALES'!G91=0,0,(('DATOS GENERALES'!T91*100)/'DATOS GENERALES'!G91)))</f>
        <v>0</v>
      </c>
      <c r="H91" s="3">
        <f>+IF('DATOS GENERALES'!H91='DATOS GENERALES'!T91,100,IF('DATOS GENERALES'!H91=0,0,(('DATOS GENERALES'!T91*100)/'DATOS GENERALES'!H91)))</f>
        <v>64.878892733564015</v>
      </c>
      <c r="I91" s="3">
        <f>+IF('DATOS GENERALES'!I91='DATOS GENERALES'!T91,100,IF('DATOS GENERALES'!I91=0,0,(('DATOS GENERALES'!T91*100)/'DATOS GENERALES'!I91)))</f>
        <v>57.781201848998457</v>
      </c>
      <c r="J91" s="3">
        <f>+IF('DATOS GENERALES'!J91='DATOS GENERALES'!T91,100,IF('DATOS GENERALES'!J91=0,0,(('DATOS GENERALES'!T91*100)/'DATOS GENERALES'!J91)))</f>
        <v>67.640692640692635</v>
      </c>
      <c r="K91" s="3">
        <f>+IF('DATOS GENERALES'!K91='DATOS GENERALES'!T91,100,IF('DATOS GENERALES'!K91=0,0,(('DATOS GENERALES'!T91*100)/'DATOS GENERALES'!K91)))</f>
        <v>0</v>
      </c>
      <c r="L91" s="3">
        <f>+IF('DATOS GENERALES'!L91='DATOS GENERALES'!T91,100,IF('DATOS GENERALES'!L91=0,0,(('DATOS GENERALES'!T91*100)/'DATOS GENERALES'!L91)))</f>
        <v>0</v>
      </c>
      <c r="M91" s="3">
        <f>+IF('DATOS GENERALES'!M91='DATOS GENERALES'!T91,100,IF('DATOS GENERALES'!M91=0,0,(('DATOS GENERALES'!T91*100)/'DATOS GENERALES'!M91)))</f>
        <v>92.137592137592137</v>
      </c>
      <c r="N91" s="3">
        <f>+IF('DATOS GENERALES'!N91='DATOS GENERALES'!T91,100,IF('DATOS GENERALES'!N91=0,0,(('DATOS GENERALES'!T91*100)/'DATOS GENERALES'!N91)))</f>
        <v>100</v>
      </c>
      <c r="O91" s="3">
        <f>+IF('DATOS GENERALES'!O91='DATOS GENERALES'!T91,100,IF('DATOS GENERALES'!O91=0,0,(('DATOS GENERALES'!T91*100)/'DATOS GENERALES'!O91)))</f>
        <v>78.945706406180918</v>
      </c>
      <c r="P91" s="3">
        <f>+IF('DATOS GENERALES'!P91='DATOS GENERALES'!T91,100,IF('DATOS GENERALES'!P91=0,0,(('DATOS GENERALES'!T91*100)/'DATOS GENERALES'!P91)))</f>
        <v>0</v>
      </c>
      <c r="Q91" s="3">
        <f>+IF('DATOS GENERALES'!Q91='DATOS GENERALES'!T91,100,IF('DATOS GENERALES'!Q91=0,0,(('DATOS GENERALES'!T91*100)/'DATOS GENERALES'!Q91)))</f>
        <v>0</v>
      </c>
      <c r="R91" s="3">
        <f>+IF('DATOS GENERALES'!R91='DATOS GENERALES'!$T$6,100,IF('DATOS GENERALES'!R91=0,0,(('DATOS GENERALES'!$T$6*100)/'DATOS GENERALES'!R91)))</f>
        <v>0</v>
      </c>
      <c r="S91" s="3">
        <f>+IF('DATOS GENERALES'!S91='DATOS GENERALES'!T91,100,IF('DATOS GENERALES'!S91=0,0,(('DATOS GENERALES'!$T$6*100)/'DATOS GENERALES'!S91)))</f>
        <v>1700.3464435146443</v>
      </c>
    </row>
    <row r="92" spans="1:19">
      <c r="A92" s="13">
        <f>+'DATOS GENERALES'!A92</f>
        <v>87</v>
      </c>
      <c r="B92" s="65" t="str">
        <f>+'DATOS GENERALES'!B92</f>
        <v>CATETER INTRAVENOSO No 16 ( 1,16 IN) AGUJA CORTA   RADIOPACO</v>
      </c>
      <c r="C92" s="21" t="str">
        <f>+'DATOS GENERALES'!C92</f>
        <v>UND</v>
      </c>
      <c r="D92" s="21">
        <f>+'DATOS GENERALES'!D92</f>
        <v>800</v>
      </c>
      <c r="E92" s="3">
        <f>+IF('DATOS GENERALES'!E92='DATOS GENERALES'!T92,100,IF('DATOS GENERALES'!E92=0,0,(('DATOS GENERALES'!T92*100)/'DATOS GENERALES'!E92)))</f>
        <v>85.2</v>
      </c>
      <c r="F92" s="3">
        <f>+IF('DATOS GENERALES'!F92='DATOS GENERALES'!T92,100,IF('DATOS GENERALES'!F92=0,0,(('DATOS GENERALES'!T92*100)/'DATOS GENERALES'!F92)))</f>
        <v>0</v>
      </c>
      <c r="G92" s="3">
        <f>+IF('DATOS GENERALES'!G92='DATOS GENERALES'!T92,100,IF('DATOS GENERALES'!G92=0,0,(('DATOS GENERALES'!T92*100)/'DATOS GENERALES'!G92)))</f>
        <v>0</v>
      </c>
      <c r="H92" s="3">
        <f>+IF('DATOS GENERALES'!H92='DATOS GENERALES'!T92,100,IF('DATOS GENERALES'!H92=0,0,(('DATOS GENERALES'!T92*100)/'DATOS GENERALES'!H92)))</f>
        <v>100</v>
      </c>
      <c r="I92" s="3">
        <f>+IF('DATOS GENERALES'!I92='DATOS GENERALES'!T92,100,IF('DATOS GENERALES'!I92=0,0,(('DATOS GENERALES'!T92*100)/'DATOS GENERALES'!I92)))</f>
        <v>61.963636363636361</v>
      </c>
      <c r="J92" s="3">
        <f>+IF('DATOS GENERALES'!J92='DATOS GENERALES'!T92,100,IF('DATOS GENERALES'!J92=0,0,(('DATOS GENERALES'!T92*100)/'DATOS GENERALES'!J92)))</f>
        <v>91.14249037227215</v>
      </c>
      <c r="K92" s="3">
        <f>+IF('DATOS GENERALES'!K92='DATOS GENERALES'!T92,100,IF('DATOS GENERALES'!K92=0,0,(('DATOS GENERALES'!T92*100)/'DATOS GENERALES'!K92)))</f>
        <v>0</v>
      </c>
      <c r="L92" s="3">
        <f>+IF('DATOS GENERALES'!L92='DATOS GENERALES'!T92,100,IF('DATOS GENERALES'!L92=0,0,(('DATOS GENERALES'!T92*100)/'DATOS GENERALES'!L92)))</f>
        <v>0</v>
      </c>
      <c r="M92" s="3">
        <f>+IF('DATOS GENERALES'!M92='DATOS GENERALES'!T92,100,IF('DATOS GENERALES'!M92=0,0,(('DATOS GENERALES'!T92*100)/'DATOS GENERALES'!M92)))</f>
        <v>0</v>
      </c>
      <c r="N92" s="3">
        <f>+IF('DATOS GENERALES'!N92='DATOS GENERALES'!T92,100,IF('DATOS GENERALES'!N92=0,0,(('DATOS GENERALES'!T92*100)/'DATOS GENERALES'!N92)))</f>
        <v>90.8315565031983</v>
      </c>
      <c r="O92" s="3">
        <f>+IF('DATOS GENERALES'!O92='DATOS GENERALES'!T92,100,IF('DATOS GENERALES'!O92=0,0,(('DATOS GENERALES'!T92*100)/'DATOS GENERALES'!O92)))</f>
        <v>74.5485090298194</v>
      </c>
      <c r="P92" s="3">
        <f>+IF('DATOS GENERALES'!P92='DATOS GENERALES'!T92,100,IF('DATOS GENERALES'!P92=0,0,(('DATOS GENERALES'!T92*100)/'DATOS GENERALES'!P92)))</f>
        <v>0</v>
      </c>
      <c r="Q92" s="3">
        <f>+IF('DATOS GENERALES'!Q92='DATOS GENERALES'!T92,100,IF('DATOS GENERALES'!Q92=0,0,(('DATOS GENERALES'!T92*100)/'DATOS GENERALES'!Q92)))</f>
        <v>0</v>
      </c>
      <c r="R92" s="3">
        <f>+IF('DATOS GENERALES'!R92='DATOS GENERALES'!$T$6,100,IF('DATOS GENERALES'!R92=0,0,(('DATOS GENERALES'!$T$6*100)/'DATOS GENERALES'!R92)))</f>
        <v>0</v>
      </c>
      <c r="S92" s="3">
        <f>+IF('DATOS GENERALES'!S92='DATOS GENERALES'!T92,100,IF('DATOS GENERALES'!S92=0,0,(('DATOS GENERALES'!$T$6*100)/'DATOS GENERALES'!S92)))</f>
        <v>1675.8053608247424</v>
      </c>
    </row>
    <row r="93" spans="1:19">
      <c r="A93" s="13">
        <f>+'DATOS GENERALES'!A93</f>
        <v>88</v>
      </c>
      <c r="B93" s="65" t="str">
        <f>+'DATOS GENERALES'!B93</f>
        <v>CATETER INTRAVENOSO No 18 CON AGUJA CORTA  RADIOPACO</v>
      </c>
      <c r="C93" s="21" t="str">
        <f>+'DATOS GENERALES'!C93</f>
        <v>UND</v>
      </c>
      <c r="D93" s="21">
        <f>+'DATOS GENERALES'!D93</f>
        <v>3200</v>
      </c>
      <c r="E93" s="3">
        <f>+IF('DATOS GENERALES'!E93='DATOS GENERALES'!T93,100,IF('DATOS GENERALES'!E93=0,0,(('DATOS GENERALES'!T93*100)/'DATOS GENERALES'!E93)))</f>
        <v>85.2</v>
      </c>
      <c r="F93" s="3">
        <f>+IF('DATOS GENERALES'!F93='DATOS GENERALES'!T93,100,IF('DATOS GENERALES'!F93=0,0,(('DATOS GENERALES'!T93*100)/'DATOS GENERALES'!F93)))</f>
        <v>0</v>
      </c>
      <c r="G93" s="3">
        <f>+IF('DATOS GENERALES'!G93='DATOS GENERALES'!T93,100,IF('DATOS GENERALES'!G93=0,0,(('DATOS GENERALES'!T93*100)/'DATOS GENERALES'!G93)))</f>
        <v>0</v>
      </c>
      <c r="H93" s="3">
        <f>+IF('DATOS GENERALES'!H93='DATOS GENERALES'!T93,100,IF('DATOS GENERALES'!H93=0,0,(('DATOS GENERALES'!T93*100)/'DATOS GENERALES'!H93)))</f>
        <v>100</v>
      </c>
      <c r="I93" s="3">
        <f>+IF('DATOS GENERALES'!I93='DATOS GENERALES'!T93,100,IF('DATOS GENERALES'!I93=0,0,(('DATOS GENERALES'!T93*100)/'DATOS GENERALES'!I93)))</f>
        <v>61.963636363636361</v>
      </c>
      <c r="J93" s="3">
        <f>+IF('DATOS GENERALES'!J93='DATOS GENERALES'!T93,100,IF('DATOS GENERALES'!J93=0,0,(('DATOS GENERALES'!T93*100)/'DATOS GENERALES'!J93)))</f>
        <v>92.770034843205565</v>
      </c>
      <c r="K93" s="3">
        <f>+IF('DATOS GENERALES'!K93='DATOS GENERALES'!T93,100,IF('DATOS GENERALES'!K93=0,0,(('DATOS GENERALES'!T93*100)/'DATOS GENERALES'!K93)))</f>
        <v>0</v>
      </c>
      <c r="L93" s="3">
        <f>+IF('DATOS GENERALES'!L93='DATOS GENERALES'!T93,100,IF('DATOS GENERALES'!L93=0,0,(('DATOS GENERALES'!T93*100)/'DATOS GENERALES'!L93)))</f>
        <v>0</v>
      </c>
      <c r="M93" s="3">
        <f>+IF('DATOS GENERALES'!M93='DATOS GENERALES'!T93,100,IF('DATOS GENERALES'!M93=0,0,(('DATOS GENERALES'!T93*100)/'DATOS GENERALES'!M93)))</f>
        <v>88.75</v>
      </c>
      <c r="N93" s="3">
        <f>+IF('DATOS GENERALES'!N93='DATOS GENERALES'!T93,100,IF('DATOS GENERALES'!N93=0,0,(('DATOS GENERALES'!T93*100)/'DATOS GENERALES'!N93)))</f>
        <v>90.8315565031983</v>
      </c>
      <c r="O93" s="3">
        <f>+IF('DATOS GENERALES'!O93='DATOS GENERALES'!T93,100,IF('DATOS GENERALES'!O93=0,0,(('DATOS GENERALES'!T93*100)/'DATOS GENERALES'!O93)))</f>
        <v>34.079182099629612</v>
      </c>
      <c r="P93" s="3">
        <f>+IF('DATOS GENERALES'!P93='DATOS GENERALES'!T93,100,IF('DATOS GENERALES'!P93=0,0,(('DATOS GENERALES'!T93*100)/'DATOS GENERALES'!P93)))</f>
        <v>0</v>
      </c>
      <c r="Q93" s="3">
        <f>+IF('DATOS GENERALES'!Q93='DATOS GENERALES'!T93,100,IF('DATOS GENERALES'!Q93=0,0,(('DATOS GENERALES'!T93*100)/'DATOS GENERALES'!Q93)))</f>
        <v>0</v>
      </c>
      <c r="R93" s="3">
        <f>+IF('DATOS GENERALES'!R93='DATOS GENERALES'!$T$6,100,IF('DATOS GENERALES'!R93=0,0,(('DATOS GENERALES'!$T$6*100)/'DATOS GENERALES'!R93)))</f>
        <v>0</v>
      </c>
      <c r="S93" s="3">
        <f>+IF('DATOS GENERALES'!S93='DATOS GENERALES'!T93,100,IF('DATOS GENERALES'!S93=0,0,(('DATOS GENERALES'!$T$6*100)/'DATOS GENERALES'!S93)))</f>
        <v>2199.0411255411254</v>
      </c>
    </row>
    <row r="94" spans="1:19">
      <c r="A94" s="13">
        <f>+'DATOS GENERALES'!A94</f>
        <v>89</v>
      </c>
      <c r="B94" s="65" t="str">
        <f>+'DATOS GENERALES'!B94</f>
        <v xml:space="preserve">CATETER INTRAVENOSO No 18 CON AGUJA CORTA DE SEGURIDAD </v>
      </c>
      <c r="C94" s="21" t="str">
        <f>+'DATOS GENERALES'!C94</f>
        <v>UND</v>
      </c>
      <c r="D94" s="21">
        <f>+'DATOS GENERALES'!D94</f>
        <v>4000</v>
      </c>
      <c r="E94" s="3">
        <f>+IF('DATOS GENERALES'!E94='DATOS GENERALES'!T94,100,IF('DATOS GENERALES'!E94=0,0,(('DATOS GENERALES'!T94*100)/'DATOS GENERALES'!E94)))</f>
        <v>97.836538461538467</v>
      </c>
      <c r="F94" s="3">
        <f>+IF('DATOS GENERALES'!F94='DATOS GENERALES'!T94,100,IF('DATOS GENERALES'!F94=0,0,(('DATOS GENERALES'!T94*100)/'DATOS GENERALES'!F94)))</f>
        <v>0</v>
      </c>
      <c r="G94" s="3">
        <f>+IF('DATOS GENERALES'!G94='DATOS GENERALES'!T94,100,IF('DATOS GENERALES'!G94=0,0,(('DATOS GENERALES'!T94*100)/'DATOS GENERALES'!G94)))</f>
        <v>0</v>
      </c>
      <c r="H94" s="3">
        <f>+IF('DATOS GENERALES'!H94='DATOS GENERALES'!T94,100,IF('DATOS GENERALES'!H94=0,0,(('DATOS GENERALES'!T94*100)/'DATOS GENERALES'!H94)))</f>
        <v>63.643471462079752</v>
      </c>
      <c r="I94" s="3">
        <f>+IF('DATOS GENERALES'!I94='DATOS GENERALES'!T94,100,IF('DATOS GENERALES'!I94=0,0,(('DATOS GENERALES'!T94*100)/'DATOS GENERALES'!I94)))</f>
        <v>62.711864406779661</v>
      </c>
      <c r="J94" s="3">
        <f>+IF('DATOS GENERALES'!J94='DATOS GENERALES'!T94,100,IF('DATOS GENERALES'!J94=0,0,(('DATOS GENERALES'!T94*100)/'DATOS GENERALES'!J94)))</f>
        <v>73.412698412698404</v>
      </c>
      <c r="K94" s="3">
        <f>+IF('DATOS GENERALES'!K94='DATOS GENERALES'!T94,100,IF('DATOS GENERALES'!K94=0,0,(('DATOS GENERALES'!T94*100)/'DATOS GENERALES'!K94)))</f>
        <v>0</v>
      </c>
      <c r="L94" s="3">
        <f>+IF('DATOS GENERALES'!L94='DATOS GENERALES'!T94,100,IF('DATOS GENERALES'!L94=0,0,(('DATOS GENERALES'!T94*100)/'DATOS GENERALES'!L94)))</f>
        <v>0</v>
      </c>
      <c r="M94" s="3">
        <f>+IF('DATOS GENERALES'!M94='DATOS GENERALES'!T94,100,IF('DATOS GENERALES'!M94=0,0,(('DATOS GENERALES'!T94*100)/'DATOS GENERALES'!M94)))</f>
        <v>100</v>
      </c>
      <c r="N94" s="3">
        <f>+IF('DATOS GENERALES'!N94='DATOS GENERALES'!T94,100,IF('DATOS GENERALES'!N94=0,0,(('DATOS GENERALES'!T94*100)/'DATOS GENERALES'!N94)))</f>
        <v>97.136038186157521</v>
      </c>
      <c r="O94" s="3">
        <f>+IF('DATOS GENERALES'!O94='DATOS GENERALES'!T94,100,IF('DATOS GENERALES'!O94=0,0,(('DATOS GENERALES'!T94*100)/'DATOS GENERALES'!O94)))</f>
        <v>0</v>
      </c>
      <c r="P94" s="3">
        <f>+IF('DATOS GENERALES'!P94='DATOS GENERALES'!T94,100,IF('DATOS GENERALES'!P94=0,0,(('DATOS GENERALES'!T94*100)/'DATOS GENERALES'!P94)))</f>
        <v>0</v>
      </c>
      <c r="Q94" s="3">
        <f>+IF('DATOS GENERALES'!Q94='DATOS GENERALES'!T94,100,IF('DATOS GENERALES'!Q94=0,0,(('DATOS GENERALES'!T94*100)/'DATOS GENERALES'!Q94)))</f>
        <v>42.19803006739243</v>
      </c>
      <c r="R94" s="3">
        <f>+IF('DATOS GENERALES'!R94='DATOS GENERALES'!$T$6,100,IF('DATOS GENERALES'!R94=0,0,(('DATOS GENERALES'!$T$6*100)/'DATOS GENERALES'!R94)))</f>
        <v>0</v>
      </c>
      <c r="S94" s="3">
        <f>+IF('DATOS GENERALES'!S94='DATOS GENERALES'!T94,100,IF('DATOS GENERALES'!S94=0,0,(('DATOS GENERALES'!$T$6*100)/'DATOS GENERALES'!S94)))</f>
        <v>1700.3464435146443</v>
      </c>
    </row>
    <row r="95" spans="1:19">
      <c r="A95" s="13">
        <f>+'DATOS GENERALES'!A95</f>
        <v>90</v>
      </c>
      <c r="B95" s="65" t="str">
        <f>+'DATOS GENERALES'!B95</f>
        <v>CATETER INTRAVENOSO No 20 CON AGUJA CORTA  DE SEGURIDAD</v>
      </c>
      <c r="C95" s="21" t="str">
        <f>+'DATOS GENERALES'!C95</f>
        <v>UND</v>
      </c>
      <c r="D95" s="21">
        <f>+'DATOS GENERALES'!D95</f>
        <v>200</v>
      </c>
      <c r="E95" s="3">
        <f>+IF('DATOS GENERALES'!E95='DATOS GENERALES'!T95,100,IF('DATOS GENERALES'!E95=0,0,(('DATOS GENERALES'!T95*100)/'DATOS GENERALES'!E95)))</f>
        <v>97.836538461538467</v>
      </c>
      <c r="F95" s="3">
        <f>+IF('DATOS GENERALES'!F95='DATOS GENERALES'!T95,100,IF('DATOS GENERALES'!F95=0,0,(('DATOS GENERALES'!T95*100)/'DATOS GENERALES'!F95)))</f>
        <v>0</v>
      </c>
      <c r="G95" s="3">
        <f>+IF('DATOS GENERALES'!G95='DATOS GENERALES'!T95,100,IF('DATOS GENERALES'!G95=0,0,(('DATOS GENERALES'!T95*100)/'DATOS GENERALES'!G95)))</f>
        <v>0</v>
      </c>
      <c r="H95" s="3">
        <f>+IF('DATOS GENERALES'!H95='DATOS GENERALES'!T95,100,IF('DATOS GENERALES'!H95=0,0,(('DATOS GENERALES'!T95*100)/'DATOS GENERALES'!H95)))</f>
        <v>70.415224913494811</v>
      </c>
      <c r="I95" s="3">
        <f>+IF('DATOS GENERALES'!I95='DATOS GENERALES'!T95,100,IF('DATOS GENERALES'!I95=0,0,(('DATOS GENERALES'!T95*100)/'DATOS GENERALES'!I95)))</f>
        <v>62.711864406779661</v>
      </c>
      <c r="J95" s="3">
        <f>+IF('DATOS GENERALES'!J95='DATOS GENERALES'!T95,100,IF('DATOS GENERALES'!J95=0,0,(('DATOS GENERALES'!T95*100)/'DATOS GENERALES'!J95)))</f>
        <v>72.124756335282655</v>
      </c>
      <c r="K95" s="3">
        <f>+IF('DATOS GENERALES'!K95='DATOS GENERALES'!T95,100,IF('DATOS GENERALES'!K95=0,0,(('DATOS GENERALES'!T95*100)/'DATOS GENERALES'!K95)))</f>
        <v>0</v>
      </c>
      <c r="L95" s="3">
        <f>+IF('DATOS GENERALES'!L95='DATOS GENERALES'!T95,100,IF('DATOS GENERALES'!L95=0,0,(('DATOS GENERALES'!T95*100)/'DATOS GENERALES'!L95)))</f>
        <v>0</v>
      </c>
      <c r="M95" s="3">
        <f>+IF('DATOS GENERALES'!M95='DATOS GENERALES'!T95,100,IF('DATOS GENERALES'!M95=0,0,(('DATOS GENERALES'!T95*100)/'DATOS GENERALES'!M95)))</f>
        <v>100</v>
      </c>
      <c r="N95" s="3">
        <f>+IF('DATOS GENERALES'!N95='DATOS GENERALES'!T95,100,IF('DATOS GENERALES'!N95=0,0,(('DATOS GENERALES'!T95*100)/'DATOS GENERALES'!N95)))</f>
        <v>97.136038186157521</v>
      </c>
      <c r="O95" s="3">
        <f>+IF('DATOS GENERALES'!O95='DATOS GENERALES'!T95,100,IF('DATOS GENERALES'!O95=0,0,(('DATOS GENERALES'!T95*100)/'DATOS GENERALES'!O95)))</f>
        <v>85.682406686175028</v>
      </c>
      <c r="P95" s="3">
        <f>+IF('DATOS GENERALES'!P95='DATOS GENERALES'!T95,100,IF('DATOS GENERALES'!P95=0,0,(('DATOS GENERALES'!T95*100)/'DATOS GENERALES'!P95)))</f>
        <v>0</v>
      </c>
      <c r="Q95" s="3">
        <f>+IF('DATOS GENERALES'!Q95='DATOS GENERALES'!T95,100,IF('DATOS GENERALES'!Q95=0,0,(('DATOS GENERALES'!T95*100)/'DATOS GENERALES'!Q95)))</f>
        <v>42.19803006739243</v>
      </c>
      <c r="R95" s="3">
        <f>+IF('DATOS GENERALES'!R95='DATOS GENERALES'!$T$6,100,IF('DATOS GENERALES'!R95=0,0,(('DATOS GENERALES'!$T$6*100)/'DATOS GENERALES'!R95)))</f>
        <v>0</v>
      </c>
      <c r="S95" s="3">
        <f>+IF('DATOS GENERALES'!S95='DATOS GENERALES'!T95,100,IF('DATOS GENERALES'!S95=0,0,(('DATOS GENERALES'!$T$6*100)/'DATOS GENERALES'!S95)))</f>
        <v>1700.3464435146443</v>
      </c>
    </row>
    <row r="96" spans="1:19">
      <c r="A96" s="13">
        <f>+'DATOS GENERALES'!A96</f>
        <v>91</v>
      </c>
      <c r="B96" s="65" t="str">
        <f>+'DATOS GENERALES'!B96</f>
        <v>CATETER INTRAVENOSO No 20 CON AGUJA CORTA  RADIOPACO</v>
      </c>
      <c r="C96" s="21" t="str">
        <f>+'DATOS GENERALES'!C96</f>
        <v>UND</v>
      </c>
      <c r="D96" s="21">
        <f>+'DATOS GENERALES'!D96</f>
        <v>1200</v>
      </c>
      <c r="E96" s="3">
        <f>+IF('DATOS GENERALES'!E96='DATOS GENERALES'!T96,100,IF('DATOS GENERALES'!E96=0,0,(('DATOS GENERALES'!T96*100)/'DATOS GENERALES'!E96)))</f>
        <v>82.6</v>
      </c>
      <c r="F96" s="3">
        <f>+IF('DATOS GENERALES'!F96='DATOS GENERALES'!T96,100,IF('DATOS GENERALES'!F96=0,0,(('DATOS GENERALES'!T96*100)/'DATOS GENERALES'!F96)))</f>
        <v>0</v>
      </c>
      <c r="G96" s="3">
        <f>+IF('DATOS GENERALES'!G96='DATOS GENERALES'!T96,100,IF('DATOS GENERALES'!G96=0,0,(('DATOS GENERALES'!T96*100)/'DATOS GENERALES'!G96)))</f>
        <v>0</v>
      </c>
      <c r="H96" s="3">
        <f>+IF('DATOS GENERALES'!H96='DATOS GENERALES'!T96,100,IF('DATOS GENERALES'!H96=0,0,(('DATOS GENERALES'!T96*100)/'DATOS GENERALES'!H96)))</f>
        <v>96.948356807511743</v>
      </c>
      <c r="I96" s="3">
        <f>+IF('DATOS GENERALES'!I96='DATOS GENERALES'!T96,100,IF('DATOS GENERALES'!I96=0,0,(('DATOS GENERALES'!T96*100)/'DATOS GENERALES'!I96)))</f>
        <v>60.072727272727271</v>
      </c>
      <c r="J96" s="3">
        <f>+IF('DATOS GENERALES'!J96='DATOS GENERALES'!T96,100,IF('DATOS GENERALES'!J96=0,0,(('DATOS GENERALES'!T96*100)/'DATOS GENERALES'!J96)))</f>
        <v>89.939024390243887</v>
      </c>
      <c r="K96" s="3">
        <f>+IF('DATOS GENERALES'!K96='DATOS GENERALES'!T96,100,IF('DATOS GENERALES'!K96=0,0,(('DATOS GENERALES'!T96*100)/'DATOS GENERALES'!K96)))</f>
        <v>0</v>
      </c>
      <c r="L96" s="3">
        <f>+IF('DATOS GENERALES'!L96='DATOS GENERALES'!T96,100,IF('DATOS GENERALES'!L96=0,0,(('DATOS GENERALES'!T96*100)/'DATOS GENERALES'!L96)))</f>
        <v>0</v>
      </c>
      <c r="M96" s="3">
        <f>+IF('DATOS GENERALES'!M96='DATOS GENERALES'!T96,100,IF('DATOS GENERALES'!M96=0,0,(('DATOS GENERALES'!T96*100)/'DATOS GENERALES'!M96)))</f>
        <v>87.222808870116154</v>
      </c>
      <c r="N96" s="3">
        <f>+IF('DATOS GENERALES'!N96='DATOS GENERALES'!T96,100,IF('DATOS GENERALES'!N96=0,0,(('DATOS GENERALES'!T96*100)/'DATOS GENERALES'!N96)))</f>
        <v>100</v>
      </c>
      <c r="O96" s="3">
        <f>+IF('DATOS GENERALES'!O96='DATOS GENERALES'!T96,100,IF('DATOS GENERALES'!O96=0,0,(('DATOS GENERALES'!T96*100)/'DATOS GENERALES'!O96)))</f>
        <v>93.255357102535726</v>
      </c>
      <c r="P96" s="3">
        <f>+IF('DATOS GENERALES'!P96='DATOS GENERALES'!T96,100,IF('DATOS GENERALES'!P96=0,0,(('DATOS GENERALES'!T96*100)/'DATOS GENERALES'!P96)))</f>
        <v>0</v>
      </c>
      <c r="Q96" s="3">
        <f>+IF('DATOS GENERALES'!Q96='DATOS GENERALES'!T96,100,IF('DATOS GENERALES'!Q96=0,0,(('DATOS GENERALES'!T96*100)/'DATOS GENERALES'!Q96)))</f>
        <v>0</v>
      </c>
      <c r="R96" s="3">
        <f>+IF('DATOS GENERALES'!R96='DATOS GENERALES'!$T$6,100,IF('DATOS GENERALES'!R96=0,0,(('DATOS GENERALES'!$T$6*100)/'DATOS GENERALES'!R96)))</f>
        <v>0</v>
      </c>
      <c r="S96" s="3">
        <f>+IF('DATOS GENERALES'!S96='DATOS GENERALES'!T96,100,IF('DATOS GENERALES'!S96=0,0,(('DATOS GENERALES'!$T$6*100)/'DATOS GENERALES'!S96)))</f>
        <v>2199.0411255411254</v>
      </c>
    </row>
    <row r="97" spans="1:19">
      <c r="A97" s="13">
        <f>+'DATOS GENERALES'!A97</f>
        <v>92</v>
      </c>
      <c r="B97" s="65" t="str">
        <f>+'DATOS GENERALES'!B97</f>
        <v>CATETER INTRAVENOSO No 22 CON AGUJA CORTA  DE SEGURIDAD</v>
      </c>
      <c r="C97" s="21" t="str">
        <f>+'DATOS GENERALES'!C97</f>
        <v>UND</v>
      </c>
      <c r="D97" s="21">
        <f>+'DATOS GENERALES'!D97</f>
        <v>400</v>
      </c>
      <c r="E97" s="3">
        <f>+IF('DATOS GENERALES'!E97='DATOS GENERALES'!T97,100,IF('DATOS GENERALES'!E97=0,0,(('DATOS GENERALES'!T97*100)/'DATOS GENERALES'!E97)))</f>
        <v>97.836538461538467</v>
      </c>
      <c r="F97" s="3">
        <f>+IF('DATOS GENERALES'!F97='DATOS GENERALES'!T97,100,IF('DATOS GENERALES'!F97=0,0,(('DATOS GENERALES'!T97*100)/'DATOS GENERALES'!F97)))</f>
        <v>0</v>
      </c>
      <c r="G97" s="3">
        <f>+IF('DATOS GENERALES'!G97='DATOS GENERALES'!T97,100,IF('DATOS GENERALES'!G97=0,0,(('DATOS GENERALES'!T97*100)/'DATOS GENERALES'!G97)))</f>
        <v>0</v>
      </c>
      <c r="H97" s="3">
        <f>+IF('DATOS GENERALES'!H97='DATOS GENERALES'!T97,100,IF('DATOS GENERALES'!H97=0,0,(('DATOS GENERALES'!T97*100)/'DATOS GENERALES'!H97)))</f>
        <v>70.415224913494811</v>
      </c>
      <c r="I97" s="3">
        <f>+IF('DATOS GENERALES'!I97='DATOS GENERALES'!T97,100,IF('DATOS GENERALES'!I97=0,0,(('DATOS GENERALES'!T97*100)/'DATOS GENERALES'!I97)))</f>
        <v>62.711864406779661</v>
      </c>
      <c r="J97" s="3">
        <f>+IF('DATOS GENERALES'!J97='DATOS GENERALES'!T97,100,IF('DATOS GENERALES'!J97=0,0,(('DATOS GENERALES'!T97*100)/'DATOS GENERALES'!J97)))</f>
        <v>72.124756335282655</v>
      </c>
      <c r="K97" s="3">
        <f>+IF('DATOS GENERALES'!K97='DATOS GENERALES'!T97,100,IF('DATOS GENERALES'!K97=0,0,(('DATOS GENERALES'!T97*100)/'DATOS GENERALES'!K97)))</f>
        <v>0</v>
      </c>
      <c r="L97" s="3">
        <f>+IF('DATOS GENERALES'!L97='DATOS GENERALES'!T97,100,IF('DATOS GENERALES'!L97=0,0,(('DATOS GENERALES'!T97*100)/'DATOS GENERALES'!L97)))</f>
        <v>0</v>
      </c>
      <c r="M97" s="3">
        <f>+IF('DATOS GENERALES'!M97='DATOS GENERALES'!T97,100,IF('DATOS GENERALES'!M97=0,0,(('DATOS GENERALES'!T97*100)/'DATOS GENERALES'!M97)))</f>
        <v>100</v>
      </c>
      <c r="N97" s="3">
        <f>+IF('DATOS GENERALES'!N97='DATOS GENERALES'!T97,100,IF('DATOS GENERALES'!N97=0,0,(('DATOS GENERALES'!T97*100)/'DATOS GENERALES'!N97)))</f>
        <v>97.136038186157521</v>
      </c>
      <c r="O97" s="3">
        <f>+IF('DATOS GENERALES'!O97='DATOS GENERALES'!T97,100,IF('DATOS GENERALES'!O97=0,0,(('DATOS GENERALES'!T97*100)/'DATOS GENERALES'!O97)))</f>
        <v>85.684210526315795</v>
      </c>
      <c r="P97" s="3">
        <f>+IF('DATOS GENERALES'!P97='DATOS GENERALES'!T97,100,IF('DATOS GENERALES'!P97=0,0,(('DATOS GENERALES'!T97*100)/'DATOS GENERALES'!P97)))</f>
        <v>0</v>
      </c>
      <c r="Q97" s="3">
        <f>+IF('DATOS GENERALES'!Q97='DATOS GENERALES'!T97,100,IF('DATOS GENERALES'!Q97=0,0,(('DATOS GENERALES'!T97*100)/'DATOS GENERALES'!Q97)))</f>
        <v>42.19803006739243</v>
      </c>
      <c r="R97" s="3">
        <f>+IF('DATOS GENERALES'!R97='DATOS GENERALES'!$T$6,100,IF('DATOS GENERALES'!R97=0,0,(('DATOS GENERALES'!$T$6*100)/'DATOS GENERALES'!R97)))</f>
        <v>0</v>
      </c>
      <c r="S97" s="3">
        <f>+IF('DATOS GENERALES'!S97='DATOS GENERALES'!T97,100,IF('DATOS GENERALES'!S97=0,0,(('DATOS GENERALES'!$T$6*100)/'DATOS GENERALES'!S97)))</f>
        <v>1700.3464435146443</v>
      </c>
    </row>
    <row r="98" spans="1:19">
      <c r="A98" s="13">
        <f>+'DATOS GENERALES'!A98</f>
        <v>93</v>
      </c>
      <c r="B98" s="65" t="str">
        <f>+'DATOS GENERALES'!B98</f>
        <v>CATETER INTRAVENOSO No 22 CON AGUJA CORTA  RADIOPACO</v>
      </c>
      <c r="C98" s="21" t="str">
        <f>+'DATOS GENERALES'!C98</f>
        <v>UND</v>
      </c>
      <c r="D98" s="21">
        <f>+'DATOS GENERALES'!D98</f>
        <v>800</v>
      </c>
      <c r="E98" s="3">
        <f>+IF('DATOS GENERALES'!E98='DATOS GENERALES'!T98,100,IF('DATOS GENERALES'!E98=0,0,(('DATOS GENERALES'!T98*100)/'DATOS GENERALES'!E98)))</f>
        <v>82.6</v>
      </c>
      <c r="F98" s="3">
        <f>+IF('DATOS GENERALES'!F98='DATOS GENERALES'!T98,100,IF('DATOS GENERALES'!F98=0,0,(('DATOS GENERALES'!T98*100)/'DATOS GENERALES'!F98)))</f>
        <v>0</v>
      </c>
      <c r="G98" s="3">
        <f>+IF('DATOS GENERALES'!G98='DATOS GENERALES'!T98,100,IF('DATOS GENERALES'!G98=0,0,(('DATOS GENERALES'!T98*100)/'DATOS GENERALES'!G98)))</f>
        <v>0</v>
      </c>
      <c r="H98" s="3">
        <f>+IF('DATOS GENERALES'!H98='DATOS GENERALES'!T98,100,IF('DATOS GENERALES'!H98=0,0,(('DATOS GENERALES'!T98*100)/'DATOS GENERALES'!H98)))</f>
        <v>96.948356807511743</v>
      </c>
      <c r="I98" s="3">
        <f>+IF('DATOS GENERALES'!I98='DATOS GENERALES'!T98,100,IF('DATOS GENERALES'!I98=0,0,(('DATOS GENERALES'!T98*100)/'DATOS GENERALES'!I98)))</f>
        <v>60.072727272727271</v>
      </c>
      <c r="J98" s="3">
        <f>+IF('DATOS GENERALES'!J98='DATOS GENERALES'!T98,100,IF('DATOS GENERALES'!J98=0,0,(('DATOS GENERALES'!T98*100)/'DATOS GENERALES'!J98)))</f>
        <v>88.361146769362435</v>
      </c>
      <c r="K98" s="3">
        <f>+IF('DATOS GENERALES'!K98='DATOS GENERALES'!T98,100,IF('DATOS GENERALES'!K98=0,0,(('DATOS GENERALES'!T98*100)/'DATOS GENERALES'!K98)))</f>
        <v>0</v>
      </c>
      <c r="L98" s="3">
        <f>+IF('DATOS GENERALES'!L98='DATOS GENERALES'!T98,100,IF('DATOS GENERALES'!L98=0,0,(('DATOS GENERALES'!T98*100)/'DATOS GENERALES'!L98)))</f>
        <v>0</v>
      </c>
      <c r="M98" s="3">
        <f>+IF('DATOS GENERALES'!M98='DATOS GENERALES'!T98,100,IF('DATOS GENERALES'!M98=0,0,(('DATOS GENERALES'!T98*100)/'DATOS GENERALES'!M98)))</f>
        <v>87.222808870116154</v>
      </c>
      <c r="N98" s="3">
        <f>+IF('DATOS GENERALES'!N98='DATOS GENERALES'!T98,100,IF('DATOS GENERALES'!N98=0,0,(('DATOS GENERALES'!T98*100)/'DATOS GENERALES'!N98)))</f>
        <v>100</v>
      </c>
      <c r="O98" s="3">
        <f>+IF('DATOS GENERALES'!O98='DATOS GENERALES'!T98,100,IF('DATOS GENERALES'!O98=0,0,(('DATOS GENERALES'!T98*100)/'DATOS GENERALES'!O98)))</f>
        <v>53.532080362929356</v>
      </c>
      <c r="P98" s="3">
        <f>+IF('DATOS GENERALES'!P98='DATOS GENERALES'!T98,100,IF('DATOS GENERALES'!P98=0,0,(('DATOS GENERALES'!T98*100)/'DATOS GENERALES'!P98)))</f>
        <v>0</v>
      </c>
      <c r="Q98" s="3">
        <f>+IF('DATOS GENERALES'!Q98='DATOS GENERALES'!T98,100,IF('DATOS GENERALES'!Q98=0,0,(('DATOS GENERALES'!T98*100)/'DATOS GENERALES'!Q98)))</f>
        <v>0</v>
      </c>
      <c r="R98" s="3">
        <f>+IF('DATOS GENERALES'!R98='DATOS GENERALES'!$T$6,100,IF('DATOS GENERALES'!R98=0,0,(('DATOS GENERALES'!$T$6*100)/'DATOS GENERALES'!R98)))</f>
        <v>0</v>
      </c>
      <c r="S98" s="3">
        <f>+IF('DATOS GENERALES'!S98='DATOS GENERALES'!T98,100,IF('DATOS GENERALES'!S98=0,0,(('DATOS GENERALES'!$T$6*100)/'DATOS GENERALES'!S98)))</f>
        <v>2199.0411255411254</v>
      </c>
    </row>
    <row r="99" spans="1:19">
      <c r="A99" s="13">
        <f>+'DATOS GENERALES'!A99</f>
        <v>94</v>
      </c>
      <c r="B99" s="65" t="str">
        <f>+'DATOS GENERALES'!B99</f>
        <v>CATETER INTRAVENOSO No 24 CON AGUJA CORTA  DE SEGURIDAD</v>
      </c>
      <c r="C99" s="21" t="str">
        <f>+'DATOS GENERALES'!C99</f>
        <v>UND</v>
      </c>
      <c r="D99" s="21">
        <f>+'DATOS GENERALES'!D99</f>
        <v>400</v>
      </c>
      <c r="E99" s="3">
        <f>+IF('DATOS GENERALES'!E99='DATOS GENERALES'!T99,100,IF('DATOS GENERALES'!E99=0,0,(('DATOS GENERALES'!T99*100)/'DATOS GENERALES'!E99)))</f>
        <v>97.660467906418717</v>
      </c>
      <c r="F99" s="3">
        <f>+IF('DATOS GENERALES'!F99='DATOS GENERALES'!T99,100,IF('DATOS GENERALES'!F99=0,0,(('DATOS GENERALES'!T99*100)/'DATOS GENERALES'!F99)))</f>
        <v>0</v>
      </c>
      <c r="G99" s="3">
        <f>+IF('DATOS GENERALES'!G99='DATOS GENERALES'!T99,100,IF('DATOS GENERALES'!G99=0,0,(('DATOS GENERALES'!T99*100)/'DATOS GENERALES'!G99)))</f>
        <v>0</v>
      </c>
      <c r="H99" s="3">
        <f>+IF('DATOS GENERALES'!H99='DATOS GENERALES'!T99,100,IF('DATOS GENERALES'!H99=0,0,(('DATOS GENERALES'!T99*100)/'DATOS GENERALES'!H99)))</f>
        <v>70.415224913494811</v>
      </c>
      <c r="I99" s="3">
        <f>+IF('DATOS GENERALES'!I99='DATOS GENERALES'!T99,100,IF('DATOS GENERALES'!I99=0,0,(('DATOS GENERALES'!T99*100)/'DATOS GENERALES'!I99)))</f>
        <v>62.711864406779661</v>
      </c>
      <c r="J99" s="3">
        <f>+IF('DATOS GENERALES'!J99='DATOS GENERALES'!T99,100,IF('DATOS GENERALES'!J99=0,0,(('DATOS GENERALES'!T99*100)/'DATOS GENERALES'!J99)))</f>
        <v>72.124756335282655</v>
      </c>
      <c r="K99" s="3">
        <f>+IF('DATOS GENERALES'!K99='DATOS GENERALES'!T99,100,IF('DATOS GENERALES'!K99=0,0,(('DATOS GENERALES'!T99*100)/'DATOS GENERALES'!K99)))</f>
        <v>0</v>
      </c>
      <c r="L99" s="3">
        <f>+IF('DATOS GENERALES'!L99='DATOS GENERALES'!T99,100,IF('DATOS GENERALES'!L99=0,0,(('DATOS GENERALES'!T99*100)/'DATOS GENERALES'!L99)))</f>
        <v>0</v>
      </c>
      <c r="M99" s="3">
        <f>+IF('DATOS GENERALES'!M99='DATOS GENERALES'!T99,100,IF('DATOS GENERALES'!M99=0,0,(('DATOS GENERALES'!T99*100)/'DATOS GENERALES'!M99)))</f>
        <v>100</v>
      </c>
      <c r="N99" s="3">
        <f>+IF('DATOS GENERALES'!N99='DATOS GENERALES'!T99,100,IF('DATOS GENERALES'!N99=0,0,(('DATOS GENERALES'!T99*100)/'DATOS GENERALES'!N99)))</f>
        <v>97.136038186157521</v>
      </c>
      <c r="O99" s="3">
        <f>+IF('DATOS GENERALES'!O99='DATOS GENERALES'!T99,100,IF('DATOS GENERALES'!O99=0,0,(('DATOS GENERALES'!T99*100)/'DATOS GENERALES'!O99)))</f>
        <v>85.682406686175028</v>
      </c>
      <c r="P99" s="3">
        <f>+IF('DATOS GENERALES'!P99='DATOS GENERALES'!T99,100,IF('DATOS GENERALES'!P99=0,0,(('DATOS GENERALES'!T99*100)/'DATOS GENERALES'!P99)))</f>
        <v>0</v>
      </c>
      <c r="Q99" s="3">
        <f>+IF('DATOS GENERALES'!Q99='DATOS GENERALES'!T99,100,IF('DATOS GENERALES'!Q99=0,0,(('DATOS GENERALES'!T99*100)/'DATOS GENERALES'!Q99)))</f>
        <v>42.19803006739243</v>
      </c>
      <c r="R99" s="3">
        <f>+IF('DATOS GENERALES'!R99='DATOS GENERALES'!$T$6,100,IF('DATOS GENERALES'!R99=0,0,(('DATOS GENERALES'!$T$6*100)/'DATOS GENERALES'!R99)))</f>
        <v>0</v>
      </c>
      <c r="S99" s="3">
        <f>+IF('DATOS GENERALES'!S99='DATOS GENERALES'!T99,100,IF('DATOS GENERALES'!S99=0,0,(('DATOS GENERALES'!$T$6*100)/'DATOS GENERALES'!S99)))</f>
        <v>1700.3464435146443</v>
      </c>
    </row>
    <row r="100" spans="1:19">
      <c r="A100" s="13">
        <f>+'DATOS GENERALES'!A100</f>
        <v>95</v>
      </c>
      <c r="B100" s="65" t="str">
        <f>+'DATOS GENERALES'!B100</f>
        <v>CATETER INTRAVENOSO No 24 CON AGUJA CORTA  RADIOPACO</v>
      </c>
      <c r="C100" s="21" t="str">
        <f>+'DATOS GENERALES'!C100</f>
        <v>UND</v>
      </c>
      <c r="D100" s="21">
        <f>+'DATOS GENERALES'!D100</f>
        <v>800</v>
      </c>
      <c r="E100" s="3">
        <f>+IF('DATOS GENERALES'!E100='DATOS GENERALES'!T100,100,IF('DATOS GENERALES'!E100=0,0,(('DATOS GENERALES'!T100*100)/'DATOS GENERALES'!E100)))</f>
        <v>82.6</v>
      </c>
      <c r="F100" s="3">
        <f>+IF('DATOS GENERALES'!F100='DATOS GENERALES'!T100,100,IF('DATOS GENERALES'!F100=0,0,(('DATOS GENERALES'!T100*100)/'DATOS GENERALES'!F100)))</f>
        <v>0</v>
      </c>
      <c r="G100" s="3">
        <f>+IF('DATOS GENERALES'!G100='DATOS GENERALES'!T100,100,IF('DATOS GENERALES'!G100=0,0,(('DATOS GENERALES'!T100*100)/'DATOS GENERALES'!G100)))</f>
        <v>0</v>
      </c>
      <c r="H100" s="3">
        <f>+IF('DATOS GENERALES'!H100='DATOS GENERALES'!T100,100,IF('DATOS GENERALES'!H100=0,0,(('DATOS GENERALES'!T100*100)/'DATOS GENERALES'!H100)))</f>
        <v>96.948356807511743</v>
      </c>
      <c r="I100" s="3">
        <f>+IF('DATOS GENERALES'!I100='DATOS GENERALES'!T100,100,IF('DATOS GENERALES'!I100=0,0,(('DATOS GENERALES'!T100*100)/'DATOS GENERALES'!I100)))</f>
        <v>60.072727272727271</v>
      </c>
      <c r="J100" s="3">
        <f>+IF('DATOS GENERALES'!J100='DATOS GENERALES'!T100,100,IF('DATOS GENERALES'!J100=0,0,(('DATOS GENERALES'!T100*100)/'DATOS GENERALES'!J100)))</f>
        <v>88.361146769362435</v>
      </c>
      <c r="K100" s="3">
        <f>+IF('DATOS GENERALES'!K100='DATOS GENERALES'!T100,100,IF('DATOS GENERALES'!K100=0,0,(('DATOS GENERALES'!T100*100)/'DATOS GENERALES'!K100)))</f>
        <v>0</v>
      </c>
      <c r="L100" s="3">
        <f>+IF('DATOS GENERALES'!L100='DATOS GENERALES'!T100,100,IF('DATOS GENERALES'!L100=0,0,(('DATOS GENERALES'!T100*100)/'DATOS GENERALES'!L100)))</f>
        <v>0</v>
      </c>
      <c r="M100" s="3">
        <f>+IF('DATOS GENERALES'!M100='DATOS GENERALES'!T100,100,IF('DATOS GENERALES'!M100=0,0,(('DATOS GENERALES'!T100*100)/'DATOS GENERALES'!M100)))</f>
        <v>87.222808870116154</v>
      </c>
      <c r="N100" s="3">
        <f>+IF('DATOS GENERALES'!N100='DATOS GENERALES'!T100,100,IF('DATOS GENERALES'!N100=0,0,(('DATOS GENERALES'!T100*100)/'DATOS GENERALES'!N100)))</f>
        <v>100</v>
      </c>
      <c r="O100" s="3">
        <f>+IF('DATOS GENERALES'!O100='DATOS GENERALES'!T100,100,IF('DATOS GENERALES'!O100=0,0,(('DATOS GENERALES'!T100*100)/'DATOS GENERALES'!O100)))</f>
        <v>80.303324907641468</v>
      </c>
      <c r="P100" s="3">
        <f>+IF('DATOS GENERALES'!P100='DATOS GENERALES'!T100,100,IF('DATOS GENERALES'!P100=0,0,(('DATOS GENERALES'!T100*100)/'DATOS GENERALES'!P100)))</f>
        <v>0</v>
      </c>
      <c r="Q100" s="3">
        <f>+IF('DATOS GENERALES'!Q100='DATOS GENERALES'!T100,100,IF('DATOS GENERALES'!Q100=0,0,(('DATOS GENERALES'!T100*100)/'DATOS GENERALES'!Q100)))</f>
        <v>0</v>
      </c>
      <c r="R100" s="3">
        <f>+IF('DATOS GENERALES'!R100='DATOS GENERALES'!$T$6,100,IF('DATOS GENERALES'!R100=0,0,(('DATOS GENERALES'!$T$6*100)/'DATOS GENERALES'!R100)))</f>
        <v>0</v>
      </c>
      <c r="S100" s="3">
        <f>+IF('DATOS GENERALES'!S100='DATOS GENERALES'!T100,100,IF('DATOS GENERALES'!S100=0,0,(('DATOS GENERALES'!$T$6*100)/'DATOS GENERALES'!S100)))</f>
        <v>2199.0411255411254</v>
      </c>
    </row>
    <row r="101" spans="1:19">
      <c r="A101" s="13">
        <f>+'DATOS GENERALES'!A101</f>
        <v>96</v>
      </c>
      <c r="B101" s="65" t="str">
        <f>+'DATOS GENERALES'!B101</f>
        <v>CATETER PARA EMBOLECTOMÍA FOUGARTI No. 3 LARGOS</v>
      </c>
      <c r="C101" s="21" t="str">
        <f>+'DATOS GENERALES'!C101</f>
        <v>UND</v>
      </c>
      <c r="D101" s="21">
        <f>+'DATOS GENERALES'!D101</f>
        <v>2</v>
      </c>
      <c r="E101" s="3">
        <f>+IF('DATOS GENERALES'!E101='DATOS GENERALES'!T101,100,IF('DATOS GENERALES'!E101=0,0,(('DATOS GENERALES'!T101*100)/'DATOS GENERALES'!E101)))</f>
        <v>75.609799427952169</v>
      </c>
      <c r="F101" s="3">
        <f>+IF('DATOS GENERALES'!F101='DATOS GENERALES'!T101,100,IF('DATOS GENERALES'!F101=0,0,(('DATOS GENERALES'!T101*100)/'DATOS GENERALES'!F101)))</f>
        <v>0</v>
      </c>
      <c r="G101" s="3">
        <f>+IF('DATOS GENERALES'!G101='DATOS GENERALES'!T101,100,IF('DATOS GENERALES'!G101=0,0,(('DATOS GENERALES'!T101*100)/'DATOS GENERALES'!G101)))</f>
        <v>0</v>
      </c>
      <c r="H101" s="3">
        <f>+IF('DATOS GENERALES'!H101='DATOS GENERALES'!T101,100,IF('DATOS GENERALES'!H101=0,0,(('DATOS GENERALES'!T101*100)/'DATOS GENERALES'!H101)))</f>
        <v>73.245447974391624</v>
      </c>
      <c r="I101" s="3">
        <f>+IF('DATOS GENERALES'!I101='DATOS GENERALES'!T101,100,IF('DATOS GENERALES'!I101=0,0,(('DATOS GENERALES'!T101*100)/'DATOS GENERALES'!I101)))</f>
        <v>0</v>
      </c>
      <c r="J101" s="3">
        <f>+IF('DATOS GENERALES'!J101='DATOS GENERALES'!T101,100,IF('DATOS GENERALES'!J101=0,0,(('DATOS GENERALES'!T101*100)/'DATOS GENERALES'!J101)))</f>
        <v>100</v>
      </c>
      <c r="K101" s="3">
        <f>+IF('DATOS GENERALES'!K101='DATOS GENERALES'!T101,100,IF('DATOS GENERALES'!K101=0,0,(('DATOS GENERALES'!T101*100)/'DATOS GENERALES'!K101)))</f>
        <v>0</v>
      </c>
      <c r="L101" s="3">
        <f>+IF('DATOS GENERALES'!L101='DATOS GENERALES'!T101,100,IF('DATOS GENERALES'!L101=0,0,(('DATOS GENERALES'!T101*100)/'DATOS GENERALES'!L101)))</f>
        <v>0</v>
      </c>
      <c r="M101" s="3">
        <f>+IF('DATOS GENERALES'!M101='DATOS GENERALES'!T101,100,IF('DATOS GENERALES'!M101=0,0,(('DATOS GENERALES'!T101*100)/'DATOS GENERALES'!M101)))</f>
        <v>0</v>
      </c>
      <c r="N101" s="3">
        <f>+IF('DATOS GENERALES'!N101='DATOS GENERALES'!T101,100,IF('DATOS GENERALES'!N101=0,0,(('DATOS GENERALES'!T101*100)/'DATOS GENERALES'!N101)))</f>
        <v>0</v>
      </c>
      <c r="O101" s="3">
        <f>+IF('DATOS GENERALES'!O101='DATOS GENERALES'!T101,100,IF('DATOS GENERALES'!O101=0,0,(('DATOS GENERALES'!T101*100)/'DATOS GENERALES'!O101)))</f>
        <v>63.838723225535482</v>
      </c>
      <c r="P101" s="3">
        <f>+IF('DATOS GENERALES'!P101='DATOS GENERALES'!T101,100,IF('DATOS GENERALES'!P101=0,0,(('DATOS GENERALES'!T101*100)/'DATOS GENERALES'!P101)))</f>
        <v>0</v>
      </c>
      <c r="Q101" s="3">
        <f>+IF('DATOS GENERALES'!Q101='DATOS GENERALES'!T101,100,IF('DATOS GENERALES'!Q101=0,0,(('DATOS GENERALES'!T101*100)/'DATOS GENERALES'!Q101)))</f>
        <v>0</v>
      </c>
      <c r="R101" s="3">
        <f>+IF('DATOS GENERALES'!R101='DATOS GENERALES'!$T$6,100,IF('DATOS GENERALES'!R101=0,0,(('DATOS GENERALES'!$T$6*100)/'DATOS GENERALES'!R101)))</f>
        <v>0</v>
      </c>
      <c r="S101" s="3">
        <f>+IF('DATOS GENERALES'!S101='DATOS GENERALES'!T101,100,IF('DATOS GENERALES'!S101=0,0,(('DATOS GENERALES'!$T$6*100)/'DATOS GENERALES'!S101)))</f>
        <v>0</v>
      </c>
    </row>
    <row r="102" spans="1:19">
      <c r="A102" s="13">
        <f>+'DATOS GENERALES'!A102</f>
        <v>97</v>
      </c>
      <c r="B102" s="65" t="str">
        <f>+'DATOS GENERALES'!B102</f>
        <v>CATETER PARA EMBOLECTOMÍA FOUGARTI No. 4 LARGOS</v>
      </c>
      <c r="C102" s="21" t="str">
        <f>+'DATOS GENERALES'!C102</f>
        <v>UND</v>
      </c>
      <c r="D102" s="21">
        <f>+'DATOS GENERALES'!D102</f>
        <v>2</v>
      </c>
      <c r="E102" s="3">
        <f>+IF('DATOS GENERALES'!E102='DATOS GENERALES'!T102,100,IF('DATOS GENERALES'!E102=0,0,(('DATOS GENERALES'!T102*100)/'DATOS GENERALES'!E102)))</f>
        <v>75.609799427952169</v>
      </c>
      <c r="F102" s="3">
        <f>+IF('DATOS GENERALES'!F102='DATOS GENERALES'!T102,100,IF('DATOS GENERALES'!F102=0,0,(('DATOS GENERALES'!T102*100)/'DATOS GENERALES'!F102)))</f>
        <v>0</v>
      </c>
      <c r="G102" s="3">
        <f>+IF('DATOS GENERALES'!G102='DATOS GENERALES'!T102,100,IF('DATOS GENERALES'!G102=0,0,(('DATOS GENERALES'!T102*100)/'DATOS GENERALES'!G102)))</f>
        <v>0</v>
      </c>
      <c r="H102" s="3">
        <f>+IF('DATOS GENERALES'!H102='DATOS GENERALES'!T102,100,IF('DATOS GENERALES'!H102=0,0,(('DATOS GENERALES'!T102*100)/'DATOS GENERALES'!H102)))</f>
        <v>80.833148681586522</v>
      </c>
      <c r="I102" s="3">
        <f>+IF('DATOS GENERALES'!I102='DATOS GENERALES'!T102,100,IF('DATOS GENERALES'!I102=0,0,(('DATOS GENERALES'!T102*100)/'DATOS GENERALES'!I102)))</f>
        <v>0</v>
      </c>
      <c r="J102" s="3">
        <f>+IF('DATOS GENERALES'!J102='DATOS GENERALES'!T102,100,IF('DATOS GENERALES'!J102=0,0,(('DATOS GENERALES'!T102*100)/'DATOS GENERALES'!J102)))</f>
        <v>100</v>
      </c>
      <c r="K102" s="3">
        <f>+IF('DATOS GENERALES'!K102='DATOS GENERALES'!T102,100,IF('DATOS GENERALES'!K102=0,0,(('DATOS GENERALES'!T102*100)/'DATOS GENERALES'!K102)))</f>
        <v>0</v>
      </c>
      <c r="L102" s="3">
        <f>+IF('DATOS GENERALES'!L102='DATOS GENERALES'!T102,100,IF('DATOS GENERALES'!L102=0,0,(('DATOS GENERALES'!T102*100)/'DATOS GENERALES'!L102)))</f>
        <v>0</v>
      </c>
      <c r="M102" s="3">
        <f>+IF('DATOS GENERALES'!M102='DATOS GENERALES'!T102,100,IF('DATOS GENERALES'!M102=0,0,(('DATOS GENERALES'!T102*100)/'DATOS GENERALES'!M102)))</f>
        <v>0</v>
      </c>
      <c r="N102" s="3">
        <f>+IF('DATOS GENERALES'!N102='DATOS GENERALES'!T102,100,IF('DATOS GENERALES'!N102=0,0,(('DATOS GENERALES'!T102*100)/'DATOS GENERALES'!N102)))</f>
        <v>0</v>
      </c>
      <c r="O102" s="3">
        <f>+IF('DATOS GENERALES'!O102='DATOS GENERALES'!T102,100,IF('DATOS GENERALES'!O102=0,0,(('DATOS GENERALES'!T102*100)/'DATOS GENERALES'!O102)))</f>
        <v>63.838723225535482</v>
      </c>
      <c r="P102" s="3">
        <f>+IF('DATOS GENERALES'!P102='DATOS GENERALES'!T102,100,IF('DATOS GENERALES'!P102=0,0,(('DATOS GENERALES'!T102*100)/'DATOS GENERALES'!P102)))</f>
        <v>0</v>
      </c>
      <c r="Q102" s="3">
        <f>+IF('DATOS GENERALES'!Q102='DATOS GENERALES'!T102,100,IF('DATOS GENERALES'!Q102=0,0,(('DATOS GENERALES'!T102*100)/'DATOS GENERALES'!Q102)))</f>
        <v>0</v>
      </c>
      <c r="R102" s="3">
        <f>+IF('DATOS GENERALES'!R102='DATOS GENERALES'!$T$6,100,IF('DATOS GENERALES'!R102=0,0,(('DATOS GENERALES'!$T$6*100)/'DATOS GENERALES'!R102)))</f>
        <v>0</v>
      </c>
      <c r="S102" s="3">
        <f>+IF('DATOS GENERALES'!S102='DATOS GENERALES'!T102,100,IF('DATOS GENERALES'!S102=0,0,(('DATOS GENERALES'!$T$6*100)/'DATOS GENERALES'!S102)))</f>
        <v>0</v>
      </c>
    </row>
    <row r="103" spans="1:19">
      <c r="A103" s="13">
        <f>+'DATOS GENERALES'!A103</f>
        <v>98</v>
      </c>
      <c r="B103" s="65" t="str">
        <f>+'DATOS GENERALES'!B103</f>
        <v>CATETER PARA EMBOLECTOMÍA FOUGARTI No. 5 LARGOS</v>
      </c>
      <c r="C103" s="21" t="str">
        <f>+'DATOS GENERALES'!C103</f>
        <v>UND</v>
      </c>
      <c r="D103" s="21">
        <f>+'DATOS GENERALES'!D103</f>
        <v>2</v>
      </c>
      <c r="E103" s="3">
        <f>+IF('DATOS GENERALES'!E103='DATOS GENERALES'!T103,100,IF('DATOS GENERALES'!E103=0,0,(('DATOS GENERALES'!T103*100)/'DATOS GENERALES'!E103)))</f>
        <v>75.609799427952169</v>
      </c>
      <c r="F103" s="3">
        <f>+IF('DATOS GENERALES'!F103='DATOS GENERALES'!T103,100,IF('DATOS GENERALES'!F103=0,0,(('DATOS GENERALES'!T103*100)/'DATOS GENERALES'!F103)))</f>
        <v>0</v>
      </c>
      <c r="G103" s="3">
        <f>+IF('DATOS GENERALES'!G103='DATOS GENERALES'!T103,100,IF('DATOS GENERALES'!G103=0,0,(('DATOS GENERALES'!T103*100)/'DATOS GENERALES'!G103)))</f>
        <v>0</v>
      </c>
      <c r="H103" s="3">
        <f>+IF('DATOS GENERALES'!H103='DATOS GENERALES'!T103,100,IF('DATOS GENERALES'!H103=0,0,(('DATOS GENERALES'!T103*100)/'DATOS GENERALES'!H103)))</f>
        <v>73.245447974391624</v>
      </c>
      <c r="I103" s="3">
        <f>+IF('DATOS GENERALES'!I103='DATOS GENERALES'!T103,100,IF('DATOS GENERALES'!I103=0,0,(('DATOS GENERALES'!T103*100)/'DATOS GENERALES'!I103)))</f>
        <v>0</v>
      </c>
      <c r="J103" s="3">
        <f>+IF('DATOS GENERALES'!J103='DATOS GENERALES'!T103,100,IF('DATOS GENERALES'!J103=0,0,(('DATOS GENERALES'!T103*100)/'DATOS GENERALES'!J103)))</f>
        <v>100</v>
      </c>
      <c r="K103" s="3">
        <f>+IF('DATOS GENERALES'!K103='DATOS GENERALES'!T103,100,IF('DATOS GENERALES'!K103=0,0,(('DATOS GENERALES'!T103*100)/'DATOS GENERALES'!K103)))</f>
        <v>0</v>
      </c>
      <c r="L103" s="3">
        <f>+IF('DATOS GENERALES'!L103='DATOS GENERALES'!T103,100,IF('DATOS GENERALES'!L103=0,0,(('DATOS GENERALES'!T103*100)/'DATOS GENERALES'!L103)))</f>
        <v>0</v>
      </c>
      <c r="M103" s="3">
        <f>+IF('DATOS GENERALES'!M103='DATOS GENERALES'!T103,100,IF('DATOS GENERALES'!M103=0,0,(('DATOS GENERALES'!T103*100)/'DATOS GENERALES'!M103)))</f>
        <v>0</v>
      </c>
      <c r="N103" s="3">
        <f>+IF('DATOS GENERALES'!N103='DATOS GENERALES'!T103,100,IF('DATOS GENERALES'!N103=0,0,(('DATOS GENERALES'!T103*100)/'DATOS GENERALES'!N103)))</f>
        <v>0</v>
      </c>
      <c r="O103" s="3">
        <f>+IF('DATOS GENERALES'!O103='DATOS GENERALES'!T103,100,IF('DATOS GENERALES'!O103=0,0,(('DATOS GENERALES'!T103*100)/'DATOS GENERALES'!O103)))</f>
        <v>63.838723225535482</v>
      </c>
      <c r="P103" s="3">
        <f>+IF('DATOS GENERALES'!P103='DATOS GENERALES'!T103,100,IF('DATOS GENERALES'!P103=0,0,(('DATOS GENERALES'!T103*100)/'DATOS GENERALES'!P103)))</f>
        <v>0</v>
      </c>
      <c r="Q103" s="3">
        <f>+IF('DATOS GENERALES'!Q103='DATOS GENERALES'!T103,100,IF('DATOS GENERALES'!Q103=0,0,(('DATOS GENERALES'!T103*100)/'DATOS GENERALES'!Q103)))</f>
        <v>0</v>
      </c>
      <c r="R103" s="3">
        <f>+IF('DATOS GENERALES'!R103='DATOS GENERALES'!$T$6,100,IF('DATOS GENERALES'!R103=0,0,(('DATOS GENERALES'!$T$6*100)/'DATOS GENERALES'!R103)))</f>
        <v>0</v>
      </c>
      <c r="S103" s="3">
        <f>+IF('DATOS GENERALES'!S103='DATOS GENERALES'!T103,100,IF('DATOS GENERALES'!S103=0,0,(('DATOS GENERALES'!$T$6*100)/'DATOS GENERALES'!S103)))</f>
        <v>0</v>
      </c>
    </row>
    <row r="104" spans="1:19">
      <c r="A104" s="13">
        <f>+'DATOS GENERALES'!A104</f>
        <v>99</v>
      </c>
      <c r="B104" s="65" t="str">
        <f>+'DATOS GENERALES'!B104</f>
        <v>CATGUT CROMADO 0 BP1</v>
      </c>
      <c r="C104" s="21" t="str">
        <f>+'DATOS GENERALES'!C104</f>
        <v>UND</v>
      </c>
      <c r="D104" s="21">
        <f>+'DATOS GENERALES'!D104</f>
        <v>8</v>
      </c>
      <c r="E104" s="3">
        <f>+IF('DATOS GENERALES'!E104='DATOS GENERALES'!T104,100,IF('DATOS GENERALES'!E104=0,0,(('DATOS GENERALES'!T104*100)/'DATOS GENERALES'!E104)))</f>
        <v>100</v>
      </c>
      <c r="F104" s="3">
        <f>+IF('DATOS GENERALES'!F104='DATOS GENERALES'!T104,100,IF('DATOS GENERALES'!F104=0,0,(('DATOS GENERALES'!T104*100)/'DATOS GENERALES'!F104)))</f>
        <v>69.326241134751768</v>
      </c>
      <c r="G104" s="3">
        <f>+IF('DATOS GENERALES'!G104='DATOS GENERALES'!T104,100,IF('DATOS GENERALES'!G104=0,0,(('DATOS GENERALES'!T104*100)/'DATOS GENERALES'!G104)))</f>
        <v>0</v>
      </c>
      <c r="H104" s="3">
        <f>+IF('DATOS GENERALES'!H104='DATOS GENERALES'!T104,100,IF('DATOS GENERALES'!H104=0,0,(('DATOS GENERALES'!T104*100)/'DATOS GENERALES'!H104)))</f>
        <v>0</v>
      </c>
      <c r="I104" s="3">
        <f>+IF('DATOS GENERALES'!I104='DATOS GENERALES'!T104,100,IF('DATOS GENERALES'!I104=0,0,(('DATOS GENERALES'!T104*100)/'DATOS GENERALES'!I104)))</f>
        <v>68.603571059964906</v>
      </c>
      <c r="J104" s="3">
        <f>+IF('DATOS GENERALES'!J104='DATOS GENERALES'!T104,100,IF('DATOS GENERALES'!J104=0,0,(('DATOS GENERALES'!T104*100)/'DATOS GENERALES'!J104)))</f>
        <v>63.947156771067839</v>
      </c>
      <c r="K104" s="3">
        <f>+IF('DATOS GENERALES'!K104='DATOS GENERALES'!T104,100,IF('DATOS GENERALES'!K104=0,0,(('DATOS GENERALES'!T104*100)/'DATOS GENERALES'!K104)))</f>
        <v>0</v>
      </c>
      <c r="L104" s="3">
        <f>+IF('DATOS GENERALES'!L104='DATOS GENERALES'!T104,100,IF('DATOS GENERALES'!L104=0,0,(('DATOS GENERALES'!T104*100)/'DATOS GENERALES'!L104)))</f>
        <v>0</v>
      </c>
      <c r="M104" s="3">
        <f>+IF('DATOS GENERALES'!M104='DATOS GENERALES'!T104,100,IF('DATOS GENERALES'!M104=0,0,(('DATOS GENERALES'!T104*100)/'DATOS GENERALES'!M104)))</f>
        <v>0</v>
      </c>
      <c r="N104" s="3">
        <f>+IF('DATOS GENERALES'!N104='DATOS GENERALES'!T104,100,IF('DATOS GENERALES'!N104=0,0,(('DATOS GENERALES'!T104*100)/'DATOS GENERALES'!N104)))</f>
        <v>0</v>
      </c>
      <c r="O104" s="3">
        <f>+IF('DATOS GENERALES'!O104='DATOS GENERALES'!T104,100,IF('DATOS GENERALES'!O104=0,0,(('DATOS GENERALES'!T104*100)/'DATOS GENERALES'!O104)))</f>
        <v>59.422492401215806</v>
      </c>
      <c r="P104" s="3">
        <f>+IF('DATOS GENERALES'!P104='DATOS GENERALES'!T104,100,IF('DATOS GENERALES'!P104=0,0,(('DATOS GENERALES'!T104*100)/'DATOS GENERALES'!P104)))</f>
        <v>0</v>
      </c>
      <c r="Q104" s="3">
        <f>+IF('DATOS GENERALES'!Q104='DATOS GENERALES'!T104,100,IF('DATOS GENERALES'!Q104=0,0,(('DATOS GENERALES'!T104*100)/'DATOS GENERALES'!Q104)))</f>
        <v>0</v>
      </c>
      <c r="R104" s="3">
        <f>+IF('DATOS GENERALES'!R104='DATOS GENERALES'!$T$6,100,IF('DATOS GENERALES'!R104=0,0,(('DATOS GENERALES'!$T$6*100)/'DATOS GENERALES'!R104)))</f>
        <v>0</v>
      </c>
      <c r="S104" s="3">
        <f>+IF('DATOS GENERALES'!S104='DATOS GENERALES'!T104,100,IF('DATOS GENERALES'!S104=0,0,(('DATOS GENERALES'!$T$6*100)/'DATOS GENERALES'!S104)))</f>
        <v>0</v>
      </c>
    </row>
    <row r="105" spans="1:19">
      <c r="A105" s="13">
        <f>+'DATOS GENERALES'!A105</f>
        <v>100</v>
      </c>
      <c r="B105" s="65" t="str">
        <f>+'DATOS GENERALES'!B105</f>
        <v>CATGUT CROMADO 2/0 CT1</v>
      </c>
      <c r="C105" s="21" t="str">
        <f>+'DATOS GENERALES'!C105</f>
        <v>UND</v>
      </c>
      <c r="D105" s="21">
        <f>+'DATOS GENERALES'!D105</f>
        <v>96</v>
      </c>
      <c r="E105" s="3">
        <f>+IF('DATOS GENERALES'!E105='DATOS GENERALES'!T105,100,IF('DATOS GENERALES'!E105=0,0,(('DATOS GENERALES'!T105*100)/'DATOS GENERALES'!E105)))</f>
        <v>97.084822268196348</v>
      </c>
      <c r="F105" s="3">
        <f>+IF('DATOS GENERALES'!F105='DATOS GENERALES'!T105,100,IF('DATOS GENERALES'!F105=0,0,(('DATOS GENERALES'!T105*100)/'DATOS GENERALES'!F105)))</f>
        <v>78.354584092289016</v>
      </c>
      <c r="G105" s="3">
        <f>+IF('DATOS GENERALES'!G105='DATOS GENERALES'!T105,100,IF('DATOS GENERALES'!G105=0,0,(('DATOS GENERALES'!T105*100)/'DATOS GENERALES'!G105)))</f>
        <v>0</v>
      </c>
      <c r="H105" s="3">
        <f>+IF('DATOS GENERALES'!H105='DATOS GENERALES'!T105,100,IF('DATOS GENERALES'!H105=0,0,(('DATOS GENERALES'!T105*100)/'DATOS GENERALES'!H105)))</f>
        <v>100</v>
      </c>
      <c r="I105" s="3">
        <f>+IF('DATOS GENERALES'!I105='DATOS GENERALES'!T105,100,IF('DATOS GENERALES'!I105=0,0,(('DATOS GENERALES'!T105*100)/'DATOS GENERALES'!I105)))</f>
        <v>77.542436532972815</v>
      </c>
      <c r="J105" s="3">
        <f>+IF('DATOS GENERALES'!J105='DATOS GENERALES'!T105,100,IF('DATOS GENERALES'!J105=0,0,(('DATOS GENERALES'!T105*100)/'DATOS GENERALES'!J105)))</f>
        <v>72.275661220089333</v>
      </c>
      <c r="K105" s="3">
        <f>+IF('DATOS GENERALES'!K105='DATOS GENERALES'!T105,100,IF('DATOS GENERALES'!K105=0,0,(('DATOS GENERALES'!T105*100)/'DATOS GENERALES'!K105)))</f>
        <v>0</v>
      </c>
      <c r="L105" s="3">
        <f>+IF('DATOS GENERALES'!L105='DATOS GENERALES'!T105,100,IF('DATOS GENERALES'!L105=0,0,(('DATOS GENERALES'!T105*100)/'DATOS GENERALES'!L105)))</f>
        <v>0</v>
      </c>
      <c r="M105" s="3">
        <f>+IF('DATOS GENERALES'!M105='DATOS GENERALES'!T105,100,IF('DATOS GENERALES'!M105=0,0,(('DATOS GENERALES'!T105*100)/'DATOS GENERALES'!M105)))</f>
        <v>0</v>
      </c>
      <c r="N105" s="3">
        <f>+IF('DATOS GENERALES'!N105='DATOS GENERALES'!T105,100,IF('DATOS GENERALES'!N105=0,0,(('DATOS GENERALES'!T105*100)/'DATOS GENERALES'!N105)))</f>
        <v>0</v>
      </c>
      <c r="O105" s="3">
        <f>+IF('DATOS GENERALES'!O105='DATOS GENERALES'!T105,100,IF('DATOS GENERALES'!O105=0,0,(('DATOS GENERALES'!T105*100)/'DATOS GENERALES'!O105)))</f>
        <v>62.342995169082123</v>
      </c>
      <c r="P105" s="3">
        <f>+IF('DATOS GENERALES'!P105='DATOS GENERALES'!T105,100,IF('DATOS GENERALES'!P105=0,0,(('DATOS GENERALES'!T105*100)/'DATOS GENERALES'!P105)))</f>
        <v>0</v>
      </c>
      <c r="Q105" s="3">
        <f>+IF('DATOS GENERALES'!Q105='DATOS GENERALES'!T105,100,IF('DATOS GENERALES'!Q105=0,0,(('DATOS GENERALES'!T105*100)/'DATOS GENERALES'!Q105)))</f>
        <v>0</v>
      </c>
      <c r="R105" s="3">
        <f>+IF('DATOS GENERALES'!R105='DATOS GENERALES'!$T$6,100,IF('DATOS GENERALES'!R105=0,0,(('DATOS GENERALES'!$T$6*100)/'DATOS GENERALES'!R105)))</f>
        <v>0</v>
      </c>
      <c r="S105" s="3">
        <f>+IF('DATOS GENERALES'!S105='DATOS GENERALES'!T105,100,IF('DATOS GENERALES'!S105=0,0,(('DATOS GENERALES'!$T$6*100)/'DATOS GENERALES'!S105)))</f>
        <v>0</v>
      </c>
    </row>
    <row r="106" spans="1:19">
      <c r="A106" s="13">
        <f>+'DATOS GENERALES'!A106</f>
        <v>101</v>
      </c>
      <c r="B106" s="65" t="str">
        <f>+'DATOS GENERALES'!B106</f>
        <v>CATGUT CROMADO 5/0 RB1 HR 17</v>
      </c>
      <c r="C106" s="21" t="str">
        <f>+'DATOS GENERALES'!C106</f>
        <v>UND</v>
      </c>
      <c r="D106" s="21">
        <f>+'DATOS GENERALES'!D106</f>
        <v>48</v>
      </c>
      <c r="E106" s="3">
        <f>+IF('DATOS GENERALES'!E106='DATOS GENERALES'!T106,100,IF('DATOS GENERALES'!E106=0,0,(('DATOS GENERALES'!T106*100)/'DATOS GENERALES'!E106)))</f>
        <v>63.024816606836275</v>
      </c>
      <c r="F106" s="3">
        <f>+IF('DATOS GENERALES'!F106='DATOS GENERALES'!T106,100,IF('DATOS GENERALES'!F106=0,0,(('DATOS GENERALES'!T106*100)/'DATOS GENERALES'!F106)))</f>
        <v>64.763432237369685</v>
      </c>
      <c r="G106" s="3">
        <f>+IF('DATOS GENERALES'!G106='DATOS GENERALES'!T106,100,IF('DATOS GENERALES'!G106=0,0,(('DATOS GENERALES'!T106*100)/'DATOS GENERALES'!G106)))</f>
        <v>0</v>
      </c>
      <c r="H106" s="3">
        <f>+IF('DATOS GENERALES'!H106='DATOS GENERALES'!T106,100,IF('DATOS GENERALES'!H106=0,0,(('DATOS GENERALES'!T106*100)/'DATOS GENERALES'!H106)))</f>
        <v>88.844884488448841</v>
      </c>
      <c r="I106" s="3">
        <f>+IF('DATOS GENERALES'!I106='DATOS GENERALES'!T106,100,IF('DATOS GENERALES'!I106=0,0,(('DATOS GENERALES'!T106*100)/'DATOS GENERALES'!I106)))</f>
        <v>64.085065862561493</v>
      </c>
      <c r="J106" s="3">
        <f>+IF('DATOS GENERALES'!J106='DATOS GENERALES'!T106,100,IF('DATOS GENERALES'!J106=0,0,(('DATOS GENERALES'!T106*100)/'DATOS GENERALES'!J106)))</f>
        <v>59.731960592881869</v>
      </c>
      <c r="K106" s="3">
        <f>+IF('DATOS GENERALES'!K106='DATOS GENERALES'!T106,100,IF('DATOS GENERALES'!K106=0,0,(('DATOS GENERALES'!T106*100)/'DATOS GENERALES'!K106)))</f>
        <v>0</v>
      </c>
      <c r="L106" s="3">
        <f>+IF('DATOS GENERALES'!L106='DATOS GENERALES'!T106,100,IF('DATOS GENERALES'!L106=0,0,(('DATOS GENERALES'!T106*100)/'DATOS GENERALES'!L106)))</f>
        <v>0</v>
      </c>
      <c r="M106" s="3">
        <f>+IF('DATOS GENERALES'!M106='DATOS GENERALES'!T106,100,IF('DATOS GENERALES'!M106=0,0,(('DATOS GENERALES'!T106*100)/'DATOS GENERALES'!M106)))</f>
        <v>0</v>
      </c>
      <c r="N106" s="3">
        <f>+IF('DATOS GENERALES'!N106='DATOS GENERALES'!T106,100,IF('DATOS GENERALES'!N106=0,0,(('DATOS GENERALES'!T106*100)/'DATOS GENERALES'!N106)))</f>
        <v>100</v>
      </c>
      <c r="O106" s="3">
        <f>+IF('DATOS GENERALES'!O106='DATOS GENERALES'!T106,100,IF('DATOS GENERALES'!O106=0,0,(('DATOS GENERALES'!T106*100)/'DATOS GENERALES'!O106)))</f>
        <v>52.537080405932862</v>
      </c>
      <c r="P106" s="3">
        <f>+IF('DATOS GENERALES'!P106='DATOS GENERALES'!T106,100,IF('DATOS GENERALES'!P106=0,0,(('DATOS GENERALES'!T106*100)/'DATOS GENERALES'!P106)))</f>
        <v>0</v>
      </c>
      <c r="Q106" s="3">
        <f>+IF('DATOS GENERALES'!Q106='DATOS GENERALES'!T106,100,IF('DATOS GENERALES'!Q106=0,0,(('DATOS GENERALES'!T106*100)/'DATOS GENERALES'!Q106)))</f>
        <v>0</v>
      </c>
      <c r="R106" s="3">
        <f>+IF('DATOS GENERALES'!R106='DATOS GENERALES'!$T$6,100,IF('DATOS GENERALES'!R106=0,0,(('DATOS GENERALES'!$T$6*100)/'DATOS GENERALES'!R106)))</f>
        <v>0</v>
      </c>
      <c r="S106" s="3">
        <f>+IF('DATOS GENERALES'!S106='DATOS GENERALES'!T106,100,IF('DATOS GENERALES'!S106=0,0,(('DATOS GENERALES'!$T$6*100)/'DATOS GENERALES'!S106)))</f>
        <v>0</v>
      </c>
    </row>
    <row r="107" spans="1:19">
      <c r="A107" s="13">
        <f>+'DATOS GENERALES'!A107</f>
        <v>102</v>
      </c>
      <c r="B107" s="65" t="str">
        <f>+'DATOS GENERALES'!B107</f>
        <v>CAUCHO  PARA SUCCION X MTS SILICONADO</v>
      </c>
      <c r="C107" s="21" t="str">
        <f>+'DATOS GENERALES'!C107</f>
        <v>RLO X 15 MTS</v>
      </c>
      <c r="D107" s="21">
        <f>+'DATOS GENERALES'!D107</f>
        <v>30</v>
      </c>
      <c r="E107" s="3">
        <f>+IF('DATOS GENERALES'!E107='DATOS GENERALES'!T107,100,IF('DATOS GENERALES'!E107=0,0,(('DATOS GENERALES'!T107*100)/'DATOS GENERALES'!E107)))</f>
        <v>58.363636363636374</v>
      </c>
      <c r="F107" s="3">
        <f>+IF('DATOS GENERALES'!F107='DATOS GENERALES'!T107,100,IF('DATOS GENERALES'!F107=0,0,(('DATOS GENERALES'!T107*100)/'DATOS GENERALES'!F107)))</f>
        <v>0</v>
      </c>
      <c r="G107" s="3">
        <f>+IF('DATOS GENERALES'!G107='DATOS GENERALES'!T107,100,IF('DATOS GENERALES'!G107=0,0,(('DATOS GENERALES'!T107*100)/'DATOS GENERALES'!G107)))</f>
        <v>0</v>
      </c>
      <c r="H107" s="3">
        <f>+IF('DATOS GENERALES'!H107='DATOS GENERALES'!T107,100,IF('DATOS GENERALES'!H107=0,0,(('DATOS GENERALES'!T107*100)/'DATOS GENERALES'!H107)))</f>
        <v>47.475649905058546</v>
      </c>
      <c r="I107" s="3">
        <f>+IF('DATOS GENERALES'!I107='DATOS GENERALES'!T107,100,IF('DATOS GENERALES'!I107=0,0,(('DATOS GENERALES'!T107*100)/'DATOS GENERALES'!I107)))</f>
        <v>0</v>
      </c>
      <c r="J107" s="3">
        <f>+IF('DATOS GENERALES'!J107='DATOS GENERALES'!T107,100,IF('DATOS GENERALES'!J107=0,0,(('DATOS GENERALES'!T107*100)/'DATOS GENERALES'!J107)))</f>
        <v>100</v>
      </c>
      <c r="K107" s="3">
        <f>+IF('DATOS GENERALES'!K107='DATOS GENERALES'!T107,100,IF('DATOS GENERALES'!K107=0,0,(('DATOS GENERALES'!T107*100)/'DATOS GENERALES'!K107)))</f>
        <v>0</v>
      </c>
      <c r="L107" s="3">
        <f>+IF('DATOS GENERALES'!L107='DATOS GENERALES'!T107,100,IF('DATOS GENERALES'!L107=0,0,(('DATOS GENERALES'!T107*100)/'DATOS GENERALES'!L107)))</f>
        <v>0</v>
      </c>
      <c r="M107" s="3">
        <f>+IF('DATOS GENERALES'!M107='DATOS GENERALES'!T107,100,IF('DATOS GENERALES'!M107=0,0,(('DATOS GENERALES'!T107*100)/'DATOS GENERALES'!M107)))</f>
        <v>0</v>
      </c>
      <c r="N107" s="3">
        <f>+IF('DATOS GENERALES'!N107='DATOS GENERALES'!T107,100,IF('DATOS GENERALES'!N107=0,0,(('DATOS GENERALES'!T107*100)/'DATOS GENERALES'!N107)))</f>
        <v>0</v>
      </c>
      <c r="O107" s="3">
        <f>+IF('DATOS GENERALES'!O107='DATOS GENERALES'!T107,100,IF('DATOS GENERALES'!O107=0,0,(('DATOS GENERALES'!T107*100)/'DATOS GENERALES'!O107)))</f>
        <v>0</v>
      </c>
      <c r="P107" s="3">
        <f>+IF('DATOS GENERALES'!P107='DATOS GENERALES'!T107,100,IF('DATOS GENERALES'!P107=0,0,(('DATOS GENERALES'!T107*100)/'DATOS GENERALES'!P107)))</f>
        <v>84.453840732910521</v>
      </c>
      <c r="Q107" s="3">
        <f>+IF('DATOS GENERALES'!Q107='DATOS GENERALES'!T107,100,IF('DATOS GENERALES'!Q107=0,0,(('DATOS GENERALES'!T107*100)/'DATOS GENERALES'!Q107)))</f>
        <v>0</v>
      </c>
      <c r="R107" s="3">
        <f>+IF('DATOS GENERALES'!R107='DATOS GENERALES'!$T$6,100,IF('DATOS GENERALES'!R107=0,0,(('DATOS GENERALES'!$T$6*100)/'DATOS GENERALES'!R107)))</f>
        <v>0</v>
      </c>
      <c r="S107" s="3">
        <f>+IF('DATOS GENERALES'!S107='DATOS GENERALES'!T107,100,IF('DATOS GENERALES'!S107=0,0,(('DATOS GENERALES'!$T$6*100)/'DATOS GENERALES'!S107)))</f>
        <v>18.133022774327124</v>
      </c>
    </row>
    <row r="108" spans="1:19">
      <c r="A108" s="13">
        <f>+'DATOS GENERALES'!A108</f>
        <v>103</v>
      </c>
      <c r="B108" s="65" t="str">
        <f>+'DATOS GENERALES'!B108</f>
        <v xml:space="preserve">CAUCHO LATEX DE SUCCION </v>
      </c>
      <c r="C108" s="21" t="str">
        <f>+'DATOS GENERALES'!C108</f>
        <v>UND</v>
      </c>
      <c r="D108" s="21">
        <f>+'DATOS GENERALES'!D108</f>
        <v>24</v>
      </c>
      <c r="E108" s="3">
        <f>+IF('DATOS GENERALES'!E108='DATOS GENERALES'!T108,100,IF('DATOS GENERALES'!E108=0,0,(('DATOS GENERALES'!T108*100)/'DATOS GENERALES'!E108)))</f>
        <v>0</v>
      </c>
      <c r="F108" s="3">
        <f>+IF('DATOS GENERALES'!F108='DATOS GENERALES'!T108,100,IF('DATOS GENERALES'!F108=0,0,(('DATOS GENERALES'!T108*100)/'DATOS GENERALES'!F108)))</f>
        <v>0</v>
      </c>
      <c r="G108" s="3">
        <f>+IF('DATOS GENERALES'!G108='DATOS GENERALES'!T108,100,IF('DATOS GENERALES'!G108=0,0,(('DATOS GENERALES'!T108*100)/'DATOS GENERALES'!G108)))</f>
        <v>100</v>
      </c>
      <c r="H108" s="3">
        <f>+IF('DATOS GENERALES'!H108='DATOS GENERALES'!T108,100,IF('DATOS GENERALES'!H108=0,0,(('DATOS GENERALES'!T108*100)/'DATOS GENERALES'!H108)))</f>
        <v>1.7875842318059301</v>
      </c>
      <c r="I108" s="3">
        <f>+IF('DATOS GENERALES'!I108='DATOS GENERALES'!T108,100,IF('DATOS GENERALES'!I108=0,0,(('DATOS GENERALES'!T108*100)/'DATOS GENERALES'!I108)))</f>
        <v>0</v>
      </c>
      <c r="J108" s="3">
        <f>+IF('DATOS GENERALES'!J108='DATOS GENERALES'!T108,100,IF('DATOS GENERALES'!J108=0,0,(('DATOS GENERALES'!T108*100)/'DATOS GENERALES'!J108)))</f>
        <v>0</v>
      </c>
      <c r="K108" s="3">
        <f>+IF('DATOS GENERALES'!K108='DATOS GENERALES'!T108,100,IF('DATOS GENERALES'!K108=0,0,(('DATOS GENERALES'!T108*100)/'DATOS GENERALES'!K108)))</f>
        <v>0</v>
      </c>
      <c r="L108" s="3">
        <f>+IF('DATOS GENERALES'!L108='DATOS GENERALES'!T108,100,IF('DATOS GENERALES'!L108=0,0,(('DATOS GENERALES'!T108*100)/'DATOS GENERALES'!L108)))</f>
        <v>0</v>
      </c>
      <c r="M108" s="3">
        <f>+IF('DATOS GENERALES'!M108='DATOS GENERALES'!T108,100,IF('DATOS GENERALES'!M108=0,0,(('DATOS GENERALES'!T108*100)/'DATOS GENERALES'!M108)))</f>
        <v>0</v>
      </c>
      <c r="N108" s="3">
        <f>+IF('DATOS GENERALES'!N108='DATOS GENERALES'!T108,100,IF('DATOS GENERALES'!N108=0,0,(('DATOS GENERALES'!T108*100)/'DATOS GENERALES'!N108)))</f>
        <v>0</v>
      </c>
      <c r="O108" s="3">
        <f>+IF('DATOS GENERALES'!O108='DATOS GENERALES'!T108,100,IF('DATOS GENERALES'!O108=0,0,(('DATOS GENERALES'!T108*100)/'DATOS GENERALES'!O108)))</f>
        <v>0</v>
      </c>
      <c r="P108" s="3">
        <f>+IF('DATOS GENERALES'!P108='DATOS GENERALES'!T108,100,IF('DATOS GENERALES'!P108=0,0,(('DATOS GENERALES'!T108*100)/'DATOS GENERALES'!P108)))</f>
        <v>1.5471458773784357</v>
      </c>
      <c r="Q108" s="3">
        <f>+IF('DATOS GENERALES'!Q108='DATOS GENERALES'!T108,100,IF('DATOS GENERALES'!Q108=0,0,(('DATOS GENERALES'!T108*100)/'DATOS GENERALES'!Q108)))</f>
        <v>40.655555555555559</v>
      </c>
      <c r="R108" s="3">
        <f>+IF('DATOS GENERALES'!R108='DATOS GENERALES'!$T$6,100,IF('DATOS GENERALES'!R108=0,0,(('DATOS GENERALES'!$T$6*100)/'DATOS GENERALES'!R108)))</f>
        <v>0</v>
      </c>
      <c r="S108" s="3">
        <f>+IF('DATOS GENERALES'!S108='DATOS GENERALES'!T108,100,IF('DATOS GENERALES'!S108=0,0,(('DATOS GENERALES'!$T$6*100)/'DATOS GENERALES'!S108)))</f>
        <v>0</v>
      </c>
    </row>
    <row r="109" spans="1:19">
      <c r="A109" s="13">
        <f>+'DATOS GENERALES'!A109</f>
        <v>104</v>
      </c>
      <c r="B109" s="65" t="str">
        <f>+'DATOS GENERALES'!B109</f>
        <v>CERA OSEA</v>
      </c>
      <c r="C109" s="21" t="str">
        <f>+'DATOS GENERALES'!C109</f>
        <v>CJA X 12 UNIDADES</v>
      </c>
      <c r="D109" s="21">
        <f>+'DATOS GENERALES'!D109</f>
        <v>4</v>
      </c>
      <c r="E109" s="3">
        <f>+IF('DATOS GENERALES'!E109='DATOS GENERALES'!T109,100,IF('DATOS GENERALES'!E109=0,0,(('DATOS GENERALES'!T109*100)/'DATOS GENERALES'!E109)))</f>
        <v>76.604872069863646</v>
      </c>
      <c r="F109" s="3">
        <f>+IF('DATOS GENERALES'!F109='DATOS GENERALES'!T109,100,IF('DATOS GENERALES'!F109=0,0,(('DATOS GENERALES'!T109*100)/'DATOS GENERALES'!F109)))</f>
        <v>4.1303198519693369</v>
      </c>
      <c r="G109" s="3">
        <f>+IF('DATOS GENERALES'!G109='DATOS GENERALES'!T109,100,IF('DATOS GENERALES'!G109=0,0,(('DATOS GENERALES'!T109*100)/'DATOS GENERALES'!G109)))</f>
        <v>0</v>
      </c>
      <c r="H109" s="3">
        <f>+IF('DATOS GENERALES'!H109='DATOS GENERALES'!T109,100,IF('DATOS GENERALES'!H109=0,0,(('DATOS GENERALES'!T109*100)/'DATOS GENERALES'!H109)))</f>
        <v>3.8523175542406314</v>
      </c>
      <c r="I109" s="3">
        <f>+IF('DATOS GENERALES'!I109='DATOS GENERALES'!T109,100,IF('DATOS GENERALES'!I109=0,0,(('DATOS GENERALES'!T109*100)/'DATOS GENERALES'!I109)))</f>
        <v>4.1200754797827894</v>
      </c>
      <c r="J109" s="3">
        <f>+IF('DATOS GENERALES'!J109='DATOS GENERALES'!T109,100,IF('DATOS GENERALES'!J109=0,0,(('DATOS GENERALES'!T109*100)/'DATOS GENERALES'!J109)))</f>
        <v>3.8400617359045159</v>
      </c>
      <c r="K109" s="3">
        <f>+IF('DATOS GENERALES'!K109='DATOS GENERALES'!T109,100,IF('DATOS GENERALES'!K109=0,0,(('DATOS GENERALES'!T109*100)/'DATOS GENERALES'!K109)))</f>
        <v>0</v>
      </c>
      <c r="L109" s="3">
        <f>+IF('DATOS GENERALES'!L109='DATOS GENERALES'!T109,100,IF('DATOS GENERALES'!L109=0,0,(('DATOS GENERALES'!T109*100)/'DATOS GENERALES'!L109)))</f>
        <v>0</v>
      </c>
      <c r="M109" s="3">
        <f>+IF('DATOS GENERALES'!M109='DATOS GENERALES'!T109,100,IF('DATOS GENERALES'!M109=0,0,(('DATOS GENERALES'!T109*100)/'DATOS GENERALES'!M109)))</f>
        <v>0</v>
      </c>
      <c r="N109" s="3">
        <f>+IF('DATOS GENERALES'!N109='DATOS GENERALES'!T109,100,IF('DATOS GENERALES'!N109=0,0,(('DATOS GENERALES'!T109*100)/'DATOS GENERALES'!N109)))</f>
        <v>100</v>
      </c>
      <c r="O109" s="3">
        <f>+IF('DATOS GENERALES'!O109='DATOS GENERALES'!T109,100,IF('DATOS GENERALES'!O109=0,0,(('DATOS GENERALES'!T109*100)/'DATOS GENERALES'!O109)))</f>
        <v>38.162112654556559</v>
      </c>
      <c r="P109" s="3">
        <f>+IF('DATOS GENERALES'!P109='DATOS GENERALES'!T109,100,IF('DATOS GENERALES'!P109=0,0,(('DATOS GENERALES'!T109*100)/'DATOS GENERALES'!P109)))</f>
        <v>0</v>
      </c>
      <c r="Q109" s="3">
        <f>+IF('DATOS GENERALES'!Q109='DATOS GENERALES'!T109,100,IF('DATOS GENERALES'!Q109=0,0,(('DATOS GENERALES'!T109*100)/'DATOS GENERALES'!Q109)))</f>
        <v>0</v>
      </c>
      <c r="R109" s="3">
        <f>+IF('DATOS GENERALES'!R109='DATOS GENERALES'!$T$6,100,IF('DATOS GENERALES'!R109=0,0,(('DATOS GENERALES'!$T$6*100)/'DATOS GENERALES'!R109)))</f>
        <v>0</v>
      </c>
      <c r="S109" s="3">
        <f>+IF('DATOS GENERALES'!S109='DATOS GENERALES'!T109,100,IF('DATOS GENERALES'!S109=0,0,(('DATOS GENERALES'!$T$6*100)/'DATOS GENERALES'!S109)))</f>
        <v>0</v>
      </c>
    </row>
    <row r="110" spans="1:19">
      <c r="A110" s="13">
        <f>+'DATOS GENERALES'!A110</f>
        <v>105</v>
      </c>
      <c r="B110" s="65" t="str">
        <f>+'DATOS GENERALES'!B110</f>
        <v>CIDEX OPA ORTOFTALALDEHIDO</v>
      </c>
      <c r="C110" s="21" t="str">
        <f>+'DATOS GENERALES'!C110</f>
        <v>GLN</v>
      </c>
      <c r="D110" s="21">
        <f>+'DATOS GENERALES'!D110</f>
        <v>30</v>
      </c>
      <c r="E110" s="3">
        <f>+IF('DATOS GENERALES'!E110='DATOS GENERALES'!T110,100,IF('DATOS GENERALES'!E110=0,0,(('DATOS GENERALES'!T110*100)/'DATOS GENERALES'!E110)))</f>
        <v>0</v>
      </c>
      <c r="F110" s="3">
        <f>+IF('DATOS GENERALES'!F110='DATOS GENERALES'!T110,100,IF('DATOS GENERALES'!F110=0,0,(('DATOS GENERALES'!T110*100)/'DATOS GENERALES'!F110)))</f>
        <v>82.21655841486475</v>
      </c>
      <c r="G110" s="3">
        <f>+IF('DATOS GENERALES'!G110='DATOS GENERALES'!T110,100,IF('DATOS GENERALES'!G110=0,0,(('DATOS GENERALES'!T110*100)/'DATOS GENERALES'!G110)))</f>
        <v>100</v>
      </c>
      <c r="H110" s="3">
        <f>+IF('DATOS GENERALES'!H110='DATOS GENERALES'!T110,100,IF('DATOS GENERALES'!H110=0,0,(('DATOS GENERALES'!T110*100)/'DATOS GENERALES'!H110)))</f>
        <v>72.349857602325713</v>
      </c>
      <c r="I110" s="3">
        <f>+IF('DATOS GENERALES'!I110='DATOS GENERALES'!T110,100,IF('DATOS GENERALES'!I110=0,0,(('DATOS GENERALES'!T110*100)/'DATOS GENERALES'!I110)))</f>
        <v>81.273781816838451</v>
      </c>
      <c r="J110" s="3">
        <f>+IF('DATOS GENERALES'!J110='DATOS GENERALES'!T110,100,IF('DATOS GENERALES'!J110=0,0,(('DATOS GENERALES'!T110*100)/'DATOS GENERALES'!J110)))</f>
        <v>77.106406841441185</v>
      </c>
      <c r="K110" s="3">
        <f>+IF('DATOS GENERALES'!K110='DATOS GENERALES'!T110,100,IF('DATOS GENERALES'!K110=0,0,(('DATOS GENERALES'!T110*100)/'DATOS GENERALES'!K110)))</f>
        <v>0</v>
      </c>
      <c r="L110" s="3">
        <f>+IF('DATOS GENERALES'!L110='DATOS GENERALES'!T110,100,IF('DATOS GENERALES'!L110=0,0,(('DATOS GENERALES'!T110*100)/'DATOS GENERALES'!L110)))</f>
        <v>0</v>
      </c>
      <c r="M110" s="3">
        <f>+IF('DATOS GENERALES'!M110='DATOS GENERALES'!T110,100,IF('DATOS GENERALES'!M110=0,0,(('DATOS GENERALES'!T110*100)/'DATOS GENERALES'!M110)))</f>
        <v>0</v>
      </c>
      <c r="N110" s="3">
        <f>+IF('DATOS GENERALES'!N110='DATOS GENERALES'!T110,100,IF('DATOS GENERALES'!N110=0,0,(('DATOS GENERALES'!T110*100)/'DATOS GENERALES'!N110)))</f>
        <v>0</v>
      </c>
      <c r="O110" s="3">
        <f>+IF('DATOS GENERALES'!O110='DATOS GENERALES'!T110,100,IF('DATOS GENERALES'!O110=0,0,(('DATOS GENERALES'!T110*100)/'DATOS GENERALES'!O110)))</f>
        <v>63.419583967529171</v>
      </c>
      <c r="P110" s="3">
        <f>+IF('DATOS GENERALES'!P110='DATOS GENERALES'!T110,100,IF('DATOS GENERALES'!P110=0,0,(('DATOS GENERALES'!T110*100)/'DATOS GENERALES'!P110)))</f>
        <v>0</v>
      </c>
      <c r="Q110" s="3">
        <f>+IF('DATOS GENERALES'!Q110='DATOS GENERALES'!T110,100,IF('DATOS GENERALES'!Q110=0,0,(('DATOS GENERALES'!T110*100)/'DATOS GENERALES'!Q110)))</f>
        <v>0</v>
      </c>
      <c r="R110" s="3">
        <f>+IF('DATOS GENERALES'!R110='DATOS GENERALES'!$T$6,100,IF('DATOS GENERALES'!R110=0,0,(('DATOS GENERALES'!$T$6*100)/'DATOS GENERALES'!R110)))</f>
        <v>0</v>
      </c>
      <c r="S110" s="3">
        <f>+IF('DATOS GENERALES'!S110='DATOS GENERALES'!T110,100,IF('DATOS GENERALES'!S110=0,0,(('DATOS GENERALES'!$T$6*100)/'DATOS GENERALES'!S110)))</f>
        <v>0</v>
      </c>
    </row>
    <row r="111" spans="1:19" ht="30">
      <c r="A111" s="13">
        <f>+'DATOS GENERALES'!A111</f>
        <v>106</v>
      </c>
      <c r="B111" s="65" t="str">
        <f>+'DATOS GENERALES'!B111</f>
        <v xml:space="preserve">CINTA PARA CORRECCION DE INCONTINENCIA TRANSOBTURATRIS DE LIBRE TENSION CON BORDES TERMO SELLADOS </v>
      </c>
      <c r="C111" s="21" t="str">
        <f>+'DATOS GENERALES'!C111</f>
        <v>UND</v>
      </c>
      <c r="D111" s="21">
        <f>+'DATOS GENERALES'!D111</f>
        <v>12</v>
      </c>
      <c r="E111" s="3">
        <f>+IF('DATOS GENERALES'!E111='DATOS GENERALES'!T111,100,IF('DATOS GENERALES'!E111=0,0,(('DATOS GENERALES'!T111*100)/'DATOS GENERALES'!E111)))</f>
        <v>0</v>
      </c>
      <c r="F111" s="3">
        <f>+IF('DATOS GENERALES'!F111='DATOS GENERALES'!T111,100,IF('DATOS GENERALES'!F111=0,0,(('DATOS GENERALES'!T111*100)/'DATOS GENERALES'!F111)))</f>
        <v>85.231921741185886</v>
      </c>
      <c r="G111" s="3">
        <f>+IF('DATOS GENERALES'!G111='DATOS GENERALES'!T111,100,IF('DATOS GENERALES'!G111=0,0,(('DATOS GENERALES'!T111*100)/'DATOS GENERALES'!G111)))</f>
        <v>0</v>
      </c>
      <c r="H111" s="3">
        <f>+IF('DATOS GENERALES'!H111='DATOS GENERALES'!T111,100,IF('DATOS GENERALES'!H111=0,0,(('DATOS GENERALES'!T111*100)/'DATOS GENERALES'!H111)))</f>
        <v>0</v>
      </c>
      <c r="I111" s="3">
        <f>+IF('DATOS GENERALES'!I111='DATOS GENERALES'!T111,100,IF('DATOS GENERALES'!I111=0,0,(('DATOS GENERALES'!T111*100)/'DATOS GENERALES'!I111)))</f>
        <v>0</v>
      </c>
      <c r="J111" s="3">
        <f>+IF('DATOS GENERALES'!J111='DATOS GENERALES'!T111,100,IF('DATOS GENERALES'!J111=0,0,(('DATOS GENERALES'!T111*100)/'DATOS GENERALES'!J111)))</f>
        <v>80.257879911268589</v>
      </c>
      <c r="K111" s="3">
        <f>+IF('DATOS GENERALES'!K111='DATOS GENERALES'!T111,100,IF('DATOS GENERALES'!K111=0,0,(('DATOS GENERALES'!T111*100)/'DATOS GENERALES'!K111)))</f>
        <v>0</v>
      </c>
      <c r="L111" s="3">
        <f>+IF('DATOS GENERALES'!L111='DATOS GENERALES'!T111,100,IF('DATOS GENERALES'!L111=0,0,(('DATOS GENERALES'!T111*100)/'DATOS GENERALES'!L111)))</f>
        <v>0</v>
      </c>
      <c r="M111" s="3">
        <f>+IF('DATOS GENERALES'!M111='DATOS GENERALES'!T111,100,IF('DATOS GENERALES'!M111=0,0,(('DATOS GENERALES'!T111*100)/'DATOS GENERALES'!M111)))</f>
        <v>0</v>
      </c>
      <c r="N111" s="3">
        <f>+IF('DATOS GENERALES'!N111='DATOS GENERALES'!T111,100,IF('DATOS GENERALES'!N111=0,0,(('DATOS GENERALES'!T111*100)/'DATOS GENERALES'!N111)))</f>
        <v>100</v>
      </c>
      <c r="O111" s="3">
        <f>+IF('DATOS GENERALES'!O111='DATOS GENERALES'!T111,100,IF('DATOS GENERALES'!O111=0,0,(('DATOS GENERALES'!T111*100)/'DATOS GENERALES'!O111)))</f>
        <v>0</v>
      </c>
      <c r="P111" s="3">
        <f>+IF('DATOS GENERALES'!P111='DATOS GENERALES'!T111,100,IF('DATOS GENERALES'!P111=0,0,(('DATOS GENERALES'!T111*100)/'DATOS GENERALES'!P111)))</f>
        <v>0</v>
      </c>
      <c r="Q111" s="3">
        <f>+IF('DATOS GENERALES'!Q111='DATOS GENERALES'!T111,100,IF('DATOS GENERALES'!Q111=0,0,(('DATOS GENERALES'!T111*100)/'DATOS GENERALES'!Q111)))</f>
        <v>0</v>
      </c>
      <c r="R111" s="3">
        <f>+IF('DATOS GENERALES'!R111='DATOS GENERALES'!$T$6,100,IF('DATOS GENERALES'!R111=0,0,(('DATOS GENERALES'!$T$6*100)/'DATOS GENERALES'!R111)))</f>
        <v>0</v>
      </c>
      <c r="S111" s="3">
        <f>+IF('DATOS GENERALES'!S111='DATOS GENERALES'!T111,100,IF('DATOS GENERALES'!S111=0,0,(('DATOS GENERALES'!$T$6*100)/'DATOS GENERALES'!S111)))</f>
        <v>3.6776723981900452</v>
      </c>
    </row>
    <row r="112" spans="1:19" ht="30">
      <c r="A112" s="13">
        <f>+'DATOS GENERALES'!A112</f>
        <v>107</v>
      </c>
      <c r="B112" s="65" t="str">
        <f>+'DATOS GENERALES'!B112</f>
        <v>CINTA QUIRÚRGICA HIPOALERGÉNICA DE PLÁSTICO TRANSPARENTE POROSA</v>
      </c>
      <c r="C112" s="21" t="str">
        <f>+'DATOS GENERALES'!C112</f>
        <v>RLO X 1 PULGADA</v>
      </c>
      <c r="D112" s="21">
        <f>+'DATOS GENERALES'!D112</f>
        <v>8</v>
      </c>
      <c r="E112" s="3">
        <f>+IF('DATOS GENERALES'!E112='DATOS GENERALES'!T112,100,IF('DATOS GENERALES'!E112=0,0,(('DATOS GENERALES'!T112*100)/'DATOS GENERALES'!E112)))</f>
        <v>0</v>
      </c>
      <c r="F112" s="3">
        <f>+IF('DATOS GENERALES'!F112='DATOS GENERALES'!T112,100,IF('DATOS GENERALES'!F112=0,0,(('DATOS GENERALES'!T112*100)/'DATOS GENERALES'!F112)))</f>
        <v>100</v>
      </c>
      <c r="G112" s="3">
        <f>+IF('DATOS GENERALES'!G112='DATOS GENERALES'!T112,100,IF('DATOS GENERALES'!G112=0,0,(('DATOS GENERALES'!T112*100)/'DATOS GENERALES'!G112)))</f>
        <v>0</v>
      </c>
      <c r="H112" s="3">
        <f>+IF('DATOS GENERALES'!H112='DATOS GENERALES'!T112,100,IF('DATOS GENERALES'!H112=0,0,(('DATOS GENERALES'!T112*100)/'DATOS GENERALES'!H112)))</f>
        <v>0</v>
      </c>
      <c r="I112" s="3">
        <f>+IF('DATOS GENERALES'!I112='DATOS GENERALES'!T112,100,IF('DATOS GENERALES'!I112=0,0,(('DATOS GENERALES'!T112*100)/'DATOS GENERALES'!I112)))</f>
        <v>98.951562172363182</v>
      </c>
      <c r="J112" s="3">
        <f>+IF('DATOS GENERALES'!J112='DATOS GENERALES'!T112,100,IF('DATOS GENERALES'!J112=0,0,(('DATOS GENERALES'!T112*100)/'DATOS GENERALES'!J112)))</f>
        <v>91.419471824437437</v>
      </c>
      <c r="K112" s="3">
        <f>+IF('DATOS GENERALES'!K112='DATOS GENERALES'!T112,100,IF('DATOS GENERALES'!K112=0,0,(('DATOS GENERALES'!T112*100)/'DATOS GENERALES'!K112)))</f>
        <v>0</v>
      </c>
      <c r="L112" s="3">
        <f>+IF('DATOS GENERALES'!L112='DATOS GENERALES'!T112,100,IF('DATOS GENERALES'!L112=0,0,(('DATOS GENERALES'!T112*100)/'DATOS GENERALES'!L112)))</f>
        <v>0</v>
      </c>
      <c r="M112" s="3">
        <f>+IF('DATOS GENERALES'!M112='DATOS GENERALES'!T112,100,IF('DATOS GENERALES'!M112=0,0,(('DATOS GENERALES'!T112*100)/'DATOS GENERALES'!M112)))</f>
        <v>0</v>
      </c>
      <c r="N112" s="3">
        <f>+IF('DATOS GENERALES'!N112='DATOS GENERALES'!T112,100,IF('DATOS GENERALES'!N112=0,0,(('DATOS GENERALES'!T112*100)/'DATOS GENERALES'!N112)))</f>
        <v>0</v>
      </c>
      <c r="O112" s="3">
        <f>+IF('DATOS GENERALES'!O112='DATOS GENERALES'!T112,100,IF('DATOS GENERALES'!O112=0,0,(('DATOS GENERALES'!T112*100)/'DATOS GENERALES'!O112)))</f>
        <v>0</v>
      </c>
      <c r="P112" s="3">
        <f>+IF('DATOS GENERALES'!P112='DATOS GENERALES'!T112,100,IF('DATOS GENERALES'!P112=0,0,(('DATOS GENERALES'!T112*100)/'DATOS GENERALES'!P112)))</f>
        <v>0</v>
      </c>
      <c r="Q112" s="3">
        <f>+IF('DATOS GENERALES'!Q112='DATOS GENERALES'!T112,100,IF('DATOS GENERALES'!Q112=0,0,(('DATOS GENERALES'!T112*100)/'DATOS GENERALES'!Q112)))</f>
        <v>0</v>
      </c>
      <c r="R112" s="3">
        <f>+IF('DATOS GENERALES'!R112='DATOS GENERALES'!$T$6,100,IF('DATOS GENERALES'!R112=0,0,(('DATOS GENERALES'!$T$6*100)/'DATOS GENERALES'!R112)))</f>
        <v>0</v>
      </c>
      <c r="S112" s="3">
        <f>+IF('DATOS GENERALES'!S112='DATOS GENERALES'!T112,100,IF('DATOS GENERALES'!S112=0,0,(('DATOS GENERALES'!$T$6*100)/'DATOS GENERALES'!S112)))</f>
        <v>0</v>
      </c>
    </row>
    <row r="113" spans="1:19">
      <c r="A113" s="13">
        <f>+'DATOS GENERALES'!A113</f>
        <v>108</v>
      </c>
      <c r="B113" s="65" t="str">
        <f>+'DATOS GENERALES'!B113</f>
        <v>CIRCUITO DE ANESTESIA ADULTO ( SUPERFICIE INTERNA LISA)</v>
      </c>
      <c r="C113" s="21" t="str">
        <f>+'DATOS GENERALES'!C113</f>
        <v>UND</v>
      </c>
      <c r="D113" s="21">
        <f>+'DATOS GENERALES'!D113</f>
        <v>200</v>
      </c>
      <c r="E113" s="3">
        <f>+IF('DATOS GENERALES'!E113='DATOS GENERALES'!T113,100,IF('DATOS GENERALES'!E113=0,0,(('DATOS GENERALES'!T113*100)/'DATOS GENERALES'!E113)))</f>
        <v>36.812613235599201</v>
      </c>
      <c r="F113" s="3">
        <f>+IF('DATOS GENERALES'!F113='DATOS GENERALES'!T113,100,IF('DATOS GENERALES'!F113=0,0,(('DATOS GENERALES'!T113*100)/'DATOS GENERALES'!F113)))</f>
        <v>0</v>
      </c>
      <c r="G113" s="3">
        <f>+IF('DATOS GENERALES'!G113='DATOS GENERALES'!T113,100,IF('DATOS GENERALES'!G113=0,0,(('DATOS GENERALES'!T113*100)/'DATOS GENERALES'!G113)))</f>
        <v>0</v>
      </c>
      <c r="H113" s="3">
        <f>+IF('DATOS GENERALES'!H113='DATOS GENERALES'!T113,100,IF('DATOS GENERALES'!H113=0,0,(('DATOS GENERALES'!T113*100)/'DATOS GENERALES'!H113)))</f>
        <v>98.56456211812629</v>
      </c>
      <c r="I113" s="3">
        <f>+IF('DATOS GENERALES'!I113='DATOS GENERALES'!T113,100,IF('DATOS GENERALES'!I113=0,0,(('DATOS GENERALES'!T113*100)/'DATOS GENERALES'!I113)))</f>
        <v>0</v>
      </c>
      <c r="J113" s="3">
        <f>+IF('DATOS GENERALES'!J113='DATOS GENERALES'!T113,100,IF('DATOS GENERALES'!J113=0,0,(('DATOS GENERALES'!T113*100)/'DATOS GENERALES'!J113)))</f>
        <v>100</v>
      </c>
      <c r="K113" s="3">
        <f>+IF('DATOS GENERALES'!K113='DATOS GENERALES'!T113,100,IF('DATOS GENERALES'!K113=0,0,(('DATOS GENERALES'!T113*100)/'DATOS GENERALES'!K113)))</f>
        <v>0</v>
      </c>
      <c r="L113" s="3">
        <f>+IF('DATOS GENERALES'!L113='DATOS GENERALES'!T113,100,IF('DATOS GENERALES'!L113=0,0,(('DATOS GENERALES'!T113*100)/'DATOS GENERALES'!L113)))</f>
        <v>0</v>
      </c>
      <c r="M113" s="3">
        <f>+IF('DATOS GENERALES'!M113='DATOS GENERALES'!T113,100,IF('DATOS GENERALES'!M113=0,0,(('DATOS GENERALES'!T113*100)/'DATOS GENERALES'!M113)))</f>
        <v>0</v>
      </c>
      <c r="N113" s="3">
        <f>+IF('DATOS GENERALES'!N113='DATOS GENERALES'!T113,100,IF('DATOS GENERALES'!N113=0,0,(('DATOS GENERALES'!T113*100)/'DATOS GENERALES'!N113)))</f>
        <v>0</v>
      </c>
      <c r="O113" s="3">
        <f>+IF('DATOS GENERALES'!O113='DATOS GENERALES'!T113,100,IF('DATOS GENERALES'!O113=0,0,(('DATOS GENERALES'!T113*100)/'DATOS GENERALES'!O113)))</f>
        <v>72.527854602923753</v>
      </c>
      <c r="P113" s="3">
        <f>+IF('DATOS GENERALES'!P113='DATOS GENERALES'!T113,100,IF('DATOS GENERALES'!P113=0,0,(('DATOS GENERALES'!T113*100)/'DATOS GENERALES'!P113)))</f>
        <v>0</v>
      </c>
      <c r="Q113" s="3">
        <f>+IF('DATOS GENERALES'!Q113='DATOS GENERALES'!T113,100,IF('DATOS GENERALES'!Q113=0,0,(('DATOS GENERALES'!T113*100)/'DATOS GENERALES'!Q113)))</f>
        <v>0</v>
      </c>
      <c r="R113" s="3">
        <f>+IF('DATOS GENERALES'!R113='DATOS GENERALES'!$T$6,100,IF('DATOS GENERALES'!R113=0,0,(('DATOS GENERALES'!$T$6*100)/'DATOS GENERALES'!R113)))</f>
        <v>0</v>
      </c>
      <c r="S113" s="3">
        <f>+IF('DATOS GENERALES'!S113='DATOS GENERALES'!T113,100,IF('DATOS GENERALES'!S113=0,0,(('DATOS GENERALES'!$T$6*100)/'DATOS GENERALES'!S113)))</f>
        <v>0</v>
      </c>
    </row>
    <row r="114" spans="1:19">
      <c r="A114" s="13">
        <f>+'DATOS GENERALES'!A114</f>
        <v>109</v>
      </c>
      <c r="B114" s="65" t="str">
        <f>+'DATOS GENERALES'!B114</f>
        <v>CIRCUITO DE ANESTESIA PEDIATRIA (SUPERFICIE INTERNA LISA)</v>
      </c>
      <c r="C114" s="21" t="str">
        <f>+'DATOS GENERALES'!C114</f>
        <v>UND</v>
      </c>
      <c r="D114" s="21">
        <f>+'DATOS GENERALES'!D114</f>
        <v>80</v>
      </c>
      <c r="E114" s="3">
        <f>+IF('DATOS GENERALES'!E114='DATOS GENERALES'!T114,100,IF('DATOS GENERALES'!E114=0,0,(('DATOS GENERALES'!T114*100)/'DATOS GENERALES'!E114)))</f>
        <v>36.812613235599201</v>
      </c>
      <c r="F114" s="3">
        <f>+IF('DATOS GENERALES'!F114='DATOS GENERALES'!T114,100,IF('DATOS GENERALES'!F114=0,0,(('DATOS GENERALES'!T114*100)/'DATOS GENERALES'!F114)))</f>
        <v>0</v>
      </c>
      <c r="G114" s="3">
        <f>+IF('DATOS GENERALES'!G114='DATOS GENERALES'!T114,100,IF('DATOS GENERALES'!G114=0,0,(('DATOS GENERALES'!T114*100)/'DATOS GENERALES'!G114)))</f>
        <v>0</v>
      </c>
      <c r="H114" s="3">
        <f>+IF('DATOS GENERALES'!H114='DATOS GENERALES'!T114,100,IF('DATOS GENERALES'!H114=0,0,(('DATOS GENERALES'!T114*100)/'DATOS GENERALES'!H114)))</f>
        <v>98.56456211812629</v>
      </c>
      <c r="I114" s="3">
        <f>+IF('DATOS GENERALES'!I114='DATOS GENERALES'!T114,100,IF('DATOS GENERALES'!I114=0,0,(('DATOS GENERALES'!T114*100)/'DATOS GENERALES'!I114)))</f>
        <v>0</v>
      </c>
      <c r="J114" s="3">
        <f>+IF('DATOS GENERALES'!J114='DATOS GENERALES'!T114,100,IF('DATOS GENERALES'!J114=0,0,(('DATOS GENERALES'!T114*100)/'DATOS GENERALES'!J114)))</f>
        <v>100</v>
      </c>
      <c r="K114" s="3">
        <f>+IF('DATOS GENERALES'!K114='DATOS GENERALES'!T114,100,IF('DATOS GENERALES'!K114=0,0,(('DATOS GENERALES'!T114*100)/'DATOS GENERALES'!K114)))</f>
        <v>0</v>
      </c>
      <c r="L114" s="3">
        <f>+IF('DATOS GENERALES'!L114='DATOS GENERALES'!T114,100,IF('DATOS GENERALES'!L114=0,0,(('DATOS GENERALES'!T114*100)/'DATOS GENERALES'!L114)))</f>
        <v>0</v>
      </c>
      <c r="M114" s="3">
        <f>+IF('DATOS GENERALES'!M114='DATOS GENERALES'!T114,100,IF('DATOS GENERALES'!M114=0,0,(('DATOS GENERALES'!T114*100)/'DATOS GENERALES'!M114)))</f>
        <v>0</v>
      </c>
      <c r="N114" s="3">
        <f>+IF('DATOS GENERALES'!N114='DATOS GENERALES'!T114,100,IF('DATOS GENERALES'!N114=0,0,(('DATOS GENERALES'!T114*100)/'DATOS GENERALES'!N114)))</f>
        <v>0</v>
      </c>
      <c r="O114" s="3">
        <f>+IF('DATOS GENERALES'!O114='DATOS GENERALES'!T114,100,IF('DATOS GENERALES'!O114=0,0,(('DATOS GENERALES'!T114*100)/'DATOS GENERALES'!O114)))</f>
        <v>72.356326369728038</v>
      </c>
      <c r="P114" s="3">
        <f>+IF('DATOS GENERALES'!P114='DATOS GENERALES'!T114,100,IF('DATOS GENERALES'!P114=0,0,(('DATOS GENERALES'!T114*100)/'DATOS GENERALES'!P114)))</f>
        <v>0</v>
      </c>
      <c r="Q114" s="3">
        <f>+IF('DATOS GENERALES'!Q114='DATOS GENERALES'!T114,100,IF('DATOS GENERALES'!Q114=0,0,(('DATOS GENERALES'!T114*100)/'DATOS GENERALES'!Q114)))</f>
        <v>0</v>
      </c>
      <c r="R114" s="3">
        <f>+IF('DATOS GENERALES'!R114='DATOS GENERALES'!$T$6,100,IF('DATOS GENERALES'!R114=0,0,(('DATOS GENERALES'!$T$6*100)/'DATOS GENERALES'!R114)))</f>
        <v>0</v>
      </c>
      <c r="S114" s="3">
        <f>+IF('DATOS GENERALES'!S114='DATOS GENERALES'!T114,100,IF('DATOS GENERALES'!S114=0,0,(('DATOS GENERALES'!$T$6*100)/'DATOS GENERALES'!S114)))</f>
        <v>0</v>
      </c>
    </row>
    <row r="115" spans="1:19">
      <c r="A115" s="13">
        <f>+'DATOS GENERALES'!A115</f>
        <v>110</v>
      </c>
      <c r="B115" s="65" t="str">
        <f>+'DATOS GENERALES'!B115</f>
        <v>CLIP MULTIPLE ENDOSCOPICO 5mm</v>
      </c>
      <c r="C115" s="21" t="str">
        <f>+'DATOS GENERALES'!C115</f>
        <v>UND</v>
      </c>
      <c r="D115" s="21">
        <f>+'DATOS GENERALES'!D115</f>
        <v>4</v>
      </c>
      <c r="E115" s="3">
        <f>+IF('DATOS GENERALES'!E115='DATOS GENERALES'!T115,100,IF('DATOS GENERALES'!E115=0,0,(('DATOS GENERALES'!T115*100)/'DATOS GENERALES'!E115)))</f>
        <v>100</v>
      </c>
      <c r="F115" s="3">
        <f>+IF('DATOS GENERALES'!F115='DATOS GENERALES'!T115,100,IF('DATOS GENERALES'!F115=0,0,(('DATOS GENERALES'!T115*100)/'DATOS GENERALES'!F115)))</f>
        <v>100</v>
      </c>
      <c r="G115" s="3">
        <f>+IF('DATOS GENERALES'!G115='DATOS GENERALES'!T115,100,IF('DATOS GENERALES'!G115=0,0,(('DATOS GENERALES'!T115*100)/'DATOS GENERALES'!G115)))</f>
        <v>100</v>
      </c>
      <c r="H115" s="3">
        <f>+IF('DATOS GENERALES'!H115='DATOS GENERALES'!T115,100,IF('DATOS GENERALES'!H115=0,0,(('DATOS GENERALES'!T115*100)/'DATOS GENERALES'!H115)))</f>
        <v>100</v>
      </c>
      <c r="I115" s="3">
        <f>+IF('DATOS GENERALES'!I115='DATOS GENERALES'!T115,100,IF('DATOS GENERALES'!I115=0,0,(('DATOS GENERALES'!T115*100)/'DATOS GENERALES'!I115)))</f>
        <v>100</v>
      </c>
      <c r="J115" s="3">
        <f>+IF('DATOS GENERALES'!J115='DATOS GENERALES'!T115,100,IF('DATOS GENERALES'!J115=0,0,(('DATOS GENERALES'!T115*100)/'DATOS GENERALES'!J115)))</f>
        <v>100</v>
      </c>
      <c r="K115" s="3">
        <f>+IF('DATOS GENERALES'!K115='DATOS GENERALES'!T115,100,IF('DATOS GENERALES'!K115=0,0,(('DATOS GENERALES'!T115*100)/'DATOS GENERALES'!K115)))</f>
        <v>100</v>
      </c>
      <c r="L115" s="3">
        <f>+IF('DATOS GENERALES'!L115='DATOS GENERALES'!T115,100,IF('DATOS GENERALES'!L115=0,0,(('DATOS GENERALES'!T115*100)/'DATOS GENERALES'!L115)))</f>
        <v>100</v>
      </c>
      <c r="M115" s="3">
        <f>+IF('DATOS GENERALES'!M115='DATOS GENERALES'!T115,100,IF('DATOS GENERALES'!M115=0,0,(('DATOS GENERALES'!T115*100)/'DATOS GENERALES'!M115)))</f>
        <v>100</v>
      </c>
      <c r="N115" s="3">
        <f>+IF('DATOS GENERALES'!N115='DATOS GENERALES'!T115,100,IF('DATOS GENERALES'!N115=0,0,(('DATOS GENERALES'!T115*100)/'DATOS GENERALES'!N115)))</f>
        <v>100</v>
      </c>
      <c r="O115" s="3">
        <f>+IF('DATOS GENERALES'!O115='DATOS GENERALES'!T115,100,IF('DATOS GENERALES'!O115=0,0,(('DATOS GENERALES'!T115*100)/'DATOS GENERALES'!O115)))</f>
        <v>100</v>
      </c>
      <c r="P115" s="3">
        <f>+IF('DATOS GENERALES'!P115='DATOS GENERALES'!T115,100,IF('DATOS GENERALES'!P115=0,0,(('DATOS GENERALES'!T115*100)/'DATOS GENERALES'!P115)))</f>
        <v>100</v>
      </c>
      <c r="Q115" s="3">
        <f>+IF('DATOS GENERALES'!Q115='DATOS GENERALES'!T115,100,IF('DATOS GENERALES'!Q115=0,0,(('DATOS GENERALES'!T115*100)/'DATOS GENERALES'!Q115)))</f>
        <v>100</v>
      </c>
      <c r="R115" s="3">
        <f>+IF('DATOS GENERALES'!R115='DATOS GENERALES'!$T$6,100,IF('DATOS GENERALES'!R115=0,0,(('DATOS GENERALES'!$T$6*100)/'DATOS GENERALES'!R115)))</f>
        <v>0</v>
      </c>
      <c r="S115" s="3">
        <f>+IF('DATOS GENERALES'!S115='DATOS GENERALES'!T115,100,IF('DATOS GENERALES'!S115=0,0,(('DATOS GENERALES'!$T$6*100)/'DATOS GENERALES'!S115)))</f>
        <v>100</v>
      </c>
    </row>
    <row r="116" spans="1:19">
      <c r="A116" s="13">
        <f>+'DATOS GENERALES'!A116</f>
        <v>111</v>
      </c>
      <c r="B116" s="65" t="str">
        <f>+'DATOS GENERALES'!B116</f>
        <v>COLLAR CERVICAL BLANDO  L</v>
      </c>
      <c r="C116" s="21" t="str">
        <f>+'DATOS GENERALES'!C116</f>
        <v>UND</v>
      </c>
      <c r="D116" s="21">
        <f>+'DATOS GENERALES'!D116</f>
        <v>20</v>
      </c>
      <c r="E116" s="3">
        <f>+IF('DATOS GENERALES'!E116='DATOS GENERALES'!T116,100,IF('DATOS GENERALES'!E116=0,0,(('DATOS GENERALES'!T116*100)/'DATOS GENERALES'!E116)))</f>
        <v>100</v>
      </c>
      <c r="F116" s="3">
        <f>+IF('DATOS GENERALES'!F116='DATOS GENERALES'!T116,100,IF('DATOS GENERALES'!F116=0,0,(('DATOS GENERALES'!T116*100)/'DATOS GENERALES'!F116)))</f>
        <v>0</v>
      </c>
      <c r="G116" s="3">
        <f>+IF('DATOS GENERALES'!G116='DATOS GENERALES'!T116,100,IF('DATOS GENERALES'!G116=0,0,(('DATOS GENERALES'!T116*100)/'DATOS GENERALES'!G116)))</f>
        <v>0</v>
      </c>
      <c r="H116" s="3">
        <f>+IF('DATOS GENERALES'!H116='DATOS GENERALES'!T116,100,IF('DATOS GENERALES'!H116=0,0,(('DATOS GENERALES'!T116*100)/'DATOS GENERALES'!H116)))</f>
        <v>82.135523613963045</v>
      </c>
      <c r="I116" s="3">
        <f>+IF('DATOS GENERALES'!I116='DATOS GENERALES'!T116,100,IF('DATOS GENERALES'!I116=0,0,(('DATOS GENERALES'!T116*100)/'DATOS GENERALES'!I116)))</f>
        <v>0</v>
      </c>
      <c r="J116" s="3">
        <f>+IF('DATOS GENERALES'!J116='DATOS GENERALES'!T116,100,IF('DATOS GENERALES'!J116=0,0,(('DATOS GENERALES'!T116*100)/'DATOS GENERALES'!J116)))</f>
        <v>0</v>
      </c>
      <c r="K116" s="3">
        <f>+IF('DATOS GENERALES'!K116='DATOS GENERALES'!T116,100,IF('DATOS GENERALES'!K116=0,0,(('DATOS GENERALES'!T116*100)/'DATOS GENERALES'!K116)))</f>
        <v>0</v>
      </c>
      <c r="L116" s="3">
        <f>+IF('DATOS GENERALES'!L116='DATOS GENERALES'!T116,100,IF('DATOS GENERALES'!L116=0,0,(('DATOS GENERALES'!T116*100)/'DATOS GENERALES'!L116)))</f>
        <v>0</v>
      </c>
      <c r="M116" s="3">
        <f>+IF('DATOS GENERALES'!M116='DATOS GENERALES'!T116,100,IF('DATOS GENERALES'!M116=0,0,(('DATOS GENERALES'!T116*100)/'DATOS GENERALES'!M116)))</f>
        <v>0</v>
      </c>
      <c r="N116" s="3">
        <f>+IF('DATOS GENERALES'!N116='DATOS GENERALES'!T116,100,IF('DATOS GENERALES'!N116=0,0,(('DATOS GENERALES'!T116*100)/'DATOS GENERALES'!N116)))</f>
        <v>0</v>
      </c>
      <c r="O116" s="3">
        <f>+IF('DATOS GENERALES'!O116='DATOS GENERALES'!T116,100,IF('DATOS GENERALES'!O116=0,0,(('DATOS GENERALES'!T116*100)/'DATOS GENERALES'!O116)))</f>
        <v>69.99941667152774</v>
      </c>
      <c r="P116" s="3">
        <f>+IF('DATOS GENERALES'!P116='DATOS GENERALES'!T116,100,IF('DATOS GENERALES'!P116=0,0,(('DATOS GENERALES'!T116*100)/'DATOS GENERALES'!P116)))</f>
        <v>99.173553719008268</v>
      </c>
      <c r="Q116" s="3">
        <f>+IF('DATOS GENERALES'!Q116='DATOS GENERALES'!T116,100,IF('DATOS GENERALES'!Q116=0,0,(('DATOS GENERALES'!T116*100)/'DATOS GENERALES'!Q116)))</f>
        <v>0</v>
      </c>
      <c r="R116" s="3">
        <f>+IF('DATOS GENERALES'!R116='DATOS GENERALES'!$T$6,100,IF('DATOS GENERALES'!R116=0,0,(('DATOS GENERALES'!$T$6*100)/'DATOS GENERALES'!R116)))</f>
        <v>0</v>
      </c>
      <c r="S116" s="3">
        <f>+IF('DATOS GENERALES'!S116='DATOS GENERALES'!T116,100,IF('DATOS GENERALES'!S116=0,0,(('DATOS GENERALES'!$T$6*100)/'DATOS GENERALES'!S116)))</f>
        <v>0</v>
      </c>
    </row>
    <row r="117" spans="1:19">
      <c r="A117" s="13">
        <f>+'DATOS GENERALES'!A117</f>
        <v>112</v>
      </c>
      <c r="B117" s="65" t="str">
        <f>+'DATOS GENERALES'!B117</f>
        <v>COLLAR CERVICAL BLANDO  M</v>
      </c>
      <c r="C117" s="21" t="str">
        <f>+'DATOS GENERALES'!C117</f>
        <v>UND</v>
      </c>
      <c r="D117" s="21">
        <f>+'DATOS GENERALES'!D117</f>
        <v>15</v>
      </c>
      <c r="E117" s="3">
        <f>+IF('DATOS GENERALES'!E117='DATOS GENERALES'!T117,100,IF('DATOS GENERALES'!E117=0,0,(('DATOS GENERALES'!T117*100)/'DATOS GENERALES'!E117)))</f>
        <v>100</v>
      </c>
      <c r="F117" s="3">
        <f>+IF('DATOS GENERALES'!F117='DATOS GENERALES'!T117,100,IF('DATOS GENERALES'!F117=0,0,(('DATOS GENERALES'!T117*100)/'DATOS GENERALES'!F117)))</f>
        <v>0</v>
      </c>
      <c r="G117" s="3">
        <f>+IF('DATOS GENERALES'!G117='DATOS GENERALES'!T117,100,IF('DATOS GENERALES'!G117=0,0,(('DATOS GENERALES'!T117*100)/'DATOS GENERALES'!G117)))</f>
        <v>0</v>
      </c>
      <c r="H117" s="3">
        <f>+IF('DATOS GENERALES'!H117='DATOS GENERALES'!T117,100,IF('DATOS GENERALES'!H117=0,0,(('DATOS GENERALES'!T117*100)/'DATOS GENERALES'!H117)))</f>
        <v>0</v>
      </c>
      <c r="I117" s="3">
        <f>+IF('DATOS GENERALES'!I117='DATOS GENERALES'!T117,100,IF('DATOS GENERALES'!I117=0,0,(('DATOS GENERALES'!T117*100)/'DATOS GENERALES'!I117)))</f>
        <v>0</v>
      </c>
      <c r="J117" s="3">
        <f>+IF('DATOS GENERALES'!J117='DATOS GENERALES'!T117,100,IF('DATOS GENERALES'!J117=0,0,(('DATOS GENERALES'!T117*100)/'DATOS GENERALES'!J117)))</f>
        <v>0</v>
      </c>
      <c r="K117" s="3">
        <f>+IF('DATOS GENERALES'!K117='DATOS GENERALES'!T117,100,IF('DATOS GENERALES'!K117=0,0,(('DATOS GENERALES'!T117*100)/'DATOS GENERALES'!K117)))</f>
        <v>0</v>
      </c>
      <c r="L117" s="3">
        <f>+IF('DATOS GENERALES'!L117='DATOS GENERALES'!T117,100,IF('DATOS GENERALES'!L117=0,0,(('DATOS GENERALES'!T117*100)/'DATOS GENERALES'!L117)))</f>
        <v>0</v>
      </c>
      <c r="M117" s="3">
        <f>+IF('DATOS GENERALES'!M117='DATOS GENERALES'!T117,100,IF('DATOS GENERALES'!M117=0,0,(('DATOS GENERALES'!T117*100)/'DATOS GENERALES'!M117)))</f>
        <v>0</v>
      </c>
      <c r="N117" s="3">
        <f>+IF('DATOS GENERALES'!N117='DATOS GENERALES'!T117,100,IF('DATOS GENERALES'!N117=0,0,(('DATOS GENERALES'!T117*100)/'DATOS GENERALES'!N117)))</f>
        <v>0</v>
      </c>
      <c r="O117" s="3">
        <f>+IF('DATOS GENERALES'!O117='DATOS GENERALES'!T117,100,IF('DATOS GENERALES'!O117=0,0,(('DATOS GENERALES'!T117*100)/'DATOS GENERALES'!O117)))</f>
        <v>69.99941667152774</v>
      </c>
      <c r="P117" s="3">
        <f>+IF('DATOS GENERALES'!P117='DATOS GENERALES'!T117,100,IF('DATOS GENERALES'!P117=0,0,(('DATOS GENERALES'!T117*100)/'DATOS GENERALES'!P117)))</f>
        <v>99.173553719008268</v>
      </c>
      <c r="Q117" s="3">
        <f>+IF('DATOS GENERALES'!Q117='DATOS GENERALES'!T117,100,IF('DATOS GENERALES'!Q117=0,0,(('DATOS GENERALES'!T117*100)/'DATOS GENERALES'!Q117)))</f>
        <v>0</v>
      </c>
      <c r="R117" s="3">
        <f>+IF('DATOS GENERALES'!R117='DATOS GENERALES'!$T$6,100,IF('DATOS GENERALES'!R117=0,0,(('DATOS GENERALES'!$T$6*100)/'DATOS GENERALES'!R117)))</f>
        <v>0</v>
      </c>
      <c r="S117" s="3">
        <f>+IF('DATOS GENERALES'!S117='DATOS GENERALES'!T117,100,IF('DATOS GENERALES'!S117=0,0,(('DATOS GENERALES'!$T$6*100)/'DATOS GENERALES'!S117)))</f>
        <v>0</v>
      </c>
    </row>
    <row r="118" spans="1:19">
      <c r="A118" s="13">
        <f>+'DATOS GENERALES'!A118</f>
        <v>113</v>
      </c>
      <c r="B118" s="65" t="str">
        <f>+'DATOS GENERALES'!B118</f>
        <v>COLLAR CERVICAL BLANDO  S</v>
      </c>
      <c r="C118" s="21" t="str">
        <f>+'DATOS GENERALES'!C118</f>
        <v>UND</v>
      </c>
      <c r="D118" s="21">
        <f>+'DATOS GENERALES'!D118</f>
        <v>15</v>
      </c>
      <c r="E118" s="3">
        <f>+IF('DATOS GENERALES'!E118='DATOS GENERALES'!T118,100,IF('DATOS GENERALES'!E118=0,0,(('DATOS GENERALES'!T118*100)/'DATOS GENERALES'!E118)))</f>
        <v>100</v>
      </c>
      <c r="F118" s="3">
        <f>+IF('DATOS GENERALES'!F118='DATOS GENERALES'!T118,100,IF('DATOS GENERALES'!F118=0,0,(('DATOS GENERALES'!T118*100)/'DATOS GENERALES'!F118)))</f>
        <v>0</v>
      </c>
      <c r="G118" s="3">
        <f>+IF('DATOS GENERALES'!G118='DATOS GENERALES'!T118,100,IF('DATOS GENERALES'!G118=0,0,(('DATOS GENERALES'!T118*100)/'DATOS GENERALES'!G118)))</f>
        <v>0</v>
      </c>
      <c r="H118" s="3">
        <f>+IF('DATOS GENERALES'!H118='DATOS GENERALES'!T118,100,IF('DATOS GENERALES'!H118=0,0,(('DATOS GENERALES'!T118*100)/'DATOS GENERALES'!H118)))</f>
        <v>80</v>
      </c>
      <c r="I118" s="3">
        <f>+IF('DATOS GENERALES'!I118='DATOS GENERALES'!T118,100,IF('DATOS GENERALES'!I118=0,0,(('DATOS GENERALES'!T118*100)/'DATOS GENERALES'!I118)))</f>
        <v>0</v>
      </c>
      <c r="J118" s="3">
        <f>+IF('DATOS GENERALES'!J118='DATOS GENERALES'!T118,100,IF('DATOS GENERALES'!J118=0,0,(('DATOS GENERALES'!T118*100)/'DATOS GENERALES'!J118)))</f>
        <v>0</v>
      </c>
      <c r="K118" s="3">
        <f>+IF('DATOS GENERALES'!K118='DATOS GENERALES'!T118,100,IF('DATOS GENERALES'!K118=0,0,(('DATOS GENERALES'!T118*100)/'DATOS GENERALES'!K118)))</f>
        <v>0</v>
      </c>
      <c r="L118" s="3">
        <f>+IF('DATOS GENERALES'!L118='DATOS GENERALES'!T118,100,IF('DATOS GENERALES'!L118=0,0,(('DATOS GENERALES'!T118*100)/'DATOS GENERALES'!L118)))</f>
        <v>0</v>
      </c>
      <c r="M118" s="3">
        <f>+IF('DATOS GENERALES'!M118='DATOS GENERALES'!T118,100,IF('DATOS GENERALES'!M118=0,0,(('DATOS GENERALES'!T118*100)/'DATOS GENERALES'!M118)))</f>
        <v>0</v>
      </c>
      <c r="N118" s="3">
        <f>+IF('DATOS GENERALES'!N118='DATOS GENERALES'!T118,100,IF('DATOS GENERALES'!N118=0,0,(('DATOS GENERALES'!T118*100)/'DATOS GENERALES'!N118)))</f>
        <v>0</v>
      </c>
      <c r="O118" s="3">
        <f>+IF('DATOS GENERALES'!O118='DATOS GENERALES'!T118,100,IF('DATOS GENERALES'!O118=0,0,(('DATOS GENERALES'!T118*100)/'DATOS GENERALES'!O118)))</f>
        <v>67.148043529838361</v>
      </c>
      <c r="P118" s="3">
        <f>+IF('DATOS GENERALES'!P118='DATOS GENERALES'!T118,100,IF('DATOS GENERALES'!P118=0,0,(('DATOS GENERALES'!T118*100)/'DATOS GENERALES'!P118)))</f>
        <v>99.173553719008268</v>
      </c>
      <c r="Q118" s="3">
        <f>+IF('DATOS GENERALES'!Q118='DATOS GENERALES'!T118,100,IF('DATOS GENERALES'!Q118=0,0,(('DATOS GENERALES'!T118*100)/'DATOS GENERALES'!Q118)))</f>
        <v>0</v>
      </c>
      <c r="R118" s="3">
        <f>+IF('DATOS GENERALES'!R118='DATOS GENERALES'!$T$6,100,IF('DATOS GENERALES'!R118=0,0,(('DATOS GENERALES'!$T$6*100)/'DATOS GENERALES'!R118)))</f>
        <v>0</v>
      </c>
      <c r="S118" s="3">
        <f>+IF('DATOS GENERALES'!S118='DATOS GENERALES'!T118,100,IF('DATOS GENERALES'!S118=0,0,(('DATOS GENERALES'!$T$6*100)/'DATOS GENERALES'!S118)))</f>
        <v>0</v>
      </c>
    </row>
    <row r="119" spans="1:19">
      <c r="A119" s="13">
        <f>+'DATOS GENERALES'!A119</f>
        <v>114</v>
      </c>
      <c r="B119" s="65" t="str">
        <f>+'DATOS GENERALES'!B119</f>
        <v xml:space="preserve">COLLAR CERVICAL PHILADELFIA AJUSTABLE ADULTO  </v>
      </c>
      <c r="C119" s="21" t="str">
        <f>+'DATOS GENERALES'!C119</f>
        <v>UND</v>
      </c>
      <c r="D119" s="21">
        <f>+'DATOS GENERALES'!D119</f>
        <v>40</v>
      </c>
      <c r="E119" s="3">
        <f>+IF('DATOS GENERALES'!E119='DATOS GENERALES'!T119,100,IF('DATOS GENERALES'!E119=0,0,(('DATOS GENERALES'!T119*100)/'DATOS GENERALES'!E119)))</f>
        <v>0</v>
      </c>
      <c r="F119" s="3">
        <f>+IF('DATOS GENERALES'!F119='DATOS GENERALES'!T119,100,IF('DATOS GENERALES'!F119=0,0,(('DATOS GENERALES'!T119*100)/'DATOS GENERALES'!F119)))</f>
        <v>0</v>
      </c>
      <c r="G119" s="3">
        <f>+IF('DATOS GENERALES'!G119='DATOS GENERALES'!T119,100,IF('DATOS GENERALES'!G119=0,0,(('DATOS GENERALES'!T119*100)/'DATOS GENERALES'!G119)))</f>
        <v>0</v>
      </c>
      <c r="H119" s="3">
        <f>+IF('DATOS GENERALES'!H119='DATOS GENERALES'!T119,100,IF('DATOS GENERALES'!H119=0,0,(('DATOS GENERALES'!T119*100)/'DATOS GENERALES'!H119)))</f>
        <v>84.139166027116914</v>
      </c>
      <c r="I119" s="3">
        <f>+IF('DATOS GENERALES'!I119='DATOS GENERALES'!T119,100,IF('DATOS GENERALES'!I119=0,0,(('DATOS GENERALES'!T119*100)/'DATOS GENERALES'!I119)))</f>
        <v>0</v>
      </c>
      <c r="J119" s="3">
        <f>+IF('DATOS GENERALES'!J119='DATOS GENERALES'!T119,100,IF('DATOS GENERALES'!J119=0,0,(('DATOS GENERALES'!T119*100)/'DATOS GENERALES'!J119)))</f>
        <v>0</v>
      </c>
      <c r="K119" s="3">
        <f>+IF('DATOS GENERALES'!K119='DATOS GENERALES'!T119,100,IF('DATOS GENERALES'!K119=0,0,(('DATOS GENERALES'!T119*100)/'DATOS GENERALES'!K119)))</f>
        <v>0</v>
      </c>
      <c r="L119" s="3">
        <f>+IF('DATOS GENERALES'!L119='DATOS GENERALES'!T119,100,IF('DATOS GENERALES'!L119=0,0,(('DATOS GENERALES'!T119*100)/'DATOS GENERALES'!L119)))</f>
        <v>0</v>
      </c>
      <c r="M119" s="3">
        <f>+IF('DATOS GENERALES'!M119='DATOS GENERALES'!T119,100,IF('DATOS GENERALES'!M119=0,0,(('DATOS GENERALES'!T119*100)/'DATOS GENERALES'!M119)))</f>
        <v>0</v>
      </c>
      <c r="N119" s="3">
        <f>+IF('DATOS GENERALES'!N119='DATOS GENERALES'!T119,100,IF('DATOS GENERALES'!N119=0,0,(('DATOS GENERALES'!T119*100)/'DATOS GENERALES'!N119)))</f>
        <v>0</v>
      </c>
      <c r="O119" s="3">
        <f>+IF('DATOS GENERALES'!O119='DATOS GENERALES'!T119,100,IF('DATOS GENERALES'!O119=0,0,(('DATOS GENERALES'!T119*100)/'DATOS GENERALES'!O119)))</f>
        <v>76.996909823017134</v>
      </c>
      <c r="P119" s="3">
        <f>+IF('DATOS GENERALES'!P119='DATOS GENERALES'!T119,100,IF('DATOS GENERALES'!P119=0,0,(('DATOS GENERALES'!T119*100)/'DATOS GENERALES'!P119)))</f>
        <v>100</v>
      </c>
      <c r="Q119" s="3">
        <f>+IF('DATOS GENERALES'!Q119='DATOS GENERALES'!T119,100,IF('DATOS GENERALES'!Q119=0,0,(('DATOS GENERALES'!T119*100)/'DATOS GENERALES'!Q119)))</f>
        <v>0</v>
      </c>
      <c r="R119" s="3">
        <f>+IF('DATOS GENERALES'!R119='DATOS GENERALES'!$T$6,100,IF('DATOS GENERALES'!R119=0,0,(('DATOS GENERALES'!$T$6*100)/'DATOS GENERALES'!R119)))</f>
        <v>0</v>
      </c>
      <c r="S119" s="3">
        <f>+IF('DATOS GENERALES'!S119='DATOS GENERALES'!T119,100,IF('DATOS GENERALES'!S119=0,0,(('DATOS GENERALES'!$T$6*100)/'DATOS GENERALES'!S119)))</f>
        <v>0</v>
      </c>
    </row>
    <row r="120" spans="1:19">
      <c r="A120" s="13">
        <f>+'DATOS GENERALES'!A120</f>
        <v>115</v>
      </c>
      <c r="B120" s="65" t="str">
        <f>+'DATOS GENERALES'!B120</f>
        <v xml:space="preserve">COLLAR CERVICAL PHILADELFIA AJUSTABLE PEDIATRICO  </v>
      </c>
      <c r="C120" s="21" t="str">
        <f>+'DATOS GENERALES'!C120</f>
        <v>UND</v>
      </c>
      <c r="D120" s="21">
        <f>+'DATOS GENERALES'!D120</f>
        <v>20</v>
      </c>
      <c r="E120" s="3">
        <f>+IF('DATOS GENERALES'!E120='DATOS GENERALES'!T120,100,IF('DATOS GENERALES'!E120=0,0,(('DATOS GENERALES'!T120*100)/'DATOS GENERALES'!E120)))</f>
        <v>0</v>
      </c>
      <c r="F120" s="3">
        <f>+IF('DATOS GENERALES'!F120='DATOS GENERALES'!T120,100,IF('DATOS GENERALES'!F120=0,0,(('DATOS GENERALES'!T120*100)/'DATOS GENERALES'!F120)))</f>
        <v>0</v>
      </c>
      <c r="G120" s="3">
        <f>+IF('DATOS GENERALES'!G120='DATOS GENERALES'!T120,100,IF('DATOS GENERALES'!G120=0,0,(('DATOS GENERALES'!T120*100)/'DATOS GENERALES'!G120)))</f>
        <v>0</v>
      </c>
      <c r="H120" s="3">
        <f>+IF('DATOS GENERALES'!H120='DATOS GENERALES'!T120,100,IF('DATOS GENERALES'!H120=0,0,(('DATOS GENERALES'!T120*100)/'DATOS GENERALES'!H120)))</f>
        <v>84.139166027116914</v>
      </c>
      <c r="I120" s="3">
        <f>+IF('DATOS GENERALES'!I120='DATOS GENERALES'!T120,100,IF('DATOS GENERALES'!I120=0,0,(('DATOS GENERALES'!T120*100)/'DATOS GENERALES'!I120)))</f>
        <v>0</v>
      </c>
      <c r="J120" s="3">
        <f>+IF('DATOS GENERALES'!J120='DATOS GENERALES'!T120,100,IF('DATOS GENERALES'!J120=0,0,(('DATOS GENERALES'!T120*100)/'DATOS GENERALES'!J120)))</f>
        <v>0</v>
      </c>
      <c r="K120" s="3">
        <f>+IF('DATOS GENERALES'!K120='DATOS GENERALES'!T120,100,IF('DATOS GENERALES'!K120=0,0,(('DATOS GENERALES'!T120*100)/'DATOS GENERALES'!K120)))</f>
        <v>0</v>
      </c>
      <c r="L120" s="3">
        <f>+IF('DATOS GENERALES'!L120='DATOS GENERALES'!T120,100,IF('DATOS GENERALES'!L120=0,0,(('DATOS GENERALES'!T120*100)/'DATOS GENERALES'!L120)))</f>
        <v>0</v>
      </c>
      <c r="M120" s="3">
        <f>+IF('DATOS GENERALES'!M120='DATOS GENERALES'!T120,100,IF('DATOS GENERALES'!M120=0,0,(('DATOS GENERALES'!T120*100)/'DATOS GENERALES'!M120)))</f>
        <v>0</v>
      </c>
      <c r="N120" s="3">
        <f>+IF('DATOS GENERALES'!N120='DATOS GENERALES'!T120,100,IF('DATOS GENERALES'!N120=0,0,(('DATOS GENERALES'!T120*100)/'DATOS GENERALES'!N120)))</f>
        <v>0</v>
      </c>
      <c r="O120" s="3">
        <f>+IF('DATOS GENERALES'!O120='DATOS GENERALES'!T120,100,IF('DATOS GENERALES'!O120=0,0,(('DATOS GENERALES'!T120*100)/'DATOS GENERALES'!O120)))</f>
        <v>76.996909823017134</v>
      </c>
      <c r="P120" s="3">
        <f>+IF('DATOS GENERALES'!P120='DATOS GENERALES'!T120,100,IF('DATOS GENERALES'!P120=0,0,(('DATOS GENERALES'!T120*100)/'DATOS GENERALES'!P120)))</f>
        <v>100</v>
      </c>
      <c r="Q120" s="3">
        <f>+IF('DATOS GENERALES'!Q120='DATOS GENERALES'!T120,100,IF('DATOS GENERALES'!Q120=0,0,(('DATOS GENERALES'!T120*100)/'DATOS GENERALES'!Q120)))</f>
        <v>0</v>
      </c>
      <c r="R120" s="3">
        <f>+IF('DATOS GENERALES'!R120='DATOS GENERALES'!$T$6,100,IF('DATOS GENERALES'!R120=0,0,(('DATOS GENERALES'!$T$6*100)/'DATOS GENERALES'!R120)))</f>
        <v>0</v>
      </c>
      <c r="S120" s="3">
        <f>+IF('DATOS GENERALES'!S120='DATOS GENERALES'!T120,100,IF('DATOS GENERALES'!S120=0,0,(('DATOS GENERALES'!$T$6*100)/'DATOS GENERALES'!S120)))</f>
        <v>0</v>
      </c>
    </row>
    <row r="121" spans="1:19">
      <c r="A121" s="13">
        <f>+'DATOS GENERALES'!A121</f>
        <v>116</v>
      </c>
      <c r="B121" s="65" t="str">
        <f>+'DATOS GENERALES'!B121</f>
        <v>COMBITUBO No. 3</v>
      </c>
      <c r="C121" s="21" t="str">
        <f>+'DATOS GENERALES'!C121</f>
        <v>UND</v>
      </c>
      <c r="D121" s="21">
        <f>+'DATOS GENERALES'!D121</f>
        <v>2</v>
      </c>
      <c r="E121" s="3">
        <f>+IF('DATOS GENERALES'!E121='DATOS GENERALES'!T121,100,IF('DATOS GENERALES'!E121=0,0,(('DATOS GENERALES'!T121*100)/'DATOS GENERALES'!E121)))</f>
        <v>0</v>
      </c>
      <c r="F121" s="3">
        <f>+IF('DATOS GENERALES'!F121='DATOS GENERALES'!T121,100,IF('DATOS GENERALES'!F121=0,0,(('DATOS GENERALES'!T121*100)/'DATOS GENERALES'!F121)))</f>
        <v>0</v>
      </c>
      <c r="G121" s="3">
        <f>+IF('DATOS GENERALES'!G121='DATOS GENERALES'!T121,100,IF('DATOS GENERALES'!G121=0,0,(('DATOS GENERALES'!T121*100)/'DATOS GENERALES'!G121)))</f>
        <v>0</v>
      </c>
      <c r="H121" s="3">
        <f>+IF('DATOS GENERALES'!H121='DATOS GENERALES'!T121,100,IF('DATOS GENERALES'!H121=0,0,(('DATOS GENERALES'!T121*100)/'DATOS GENERALES'!H121)))</f>
        <v>0</v>
      </c>
      <c r="I121" s="3">
        <f>+IF('DATOS GENERALES'!I121='DATOS GENERALES'!T121,100,IF('DATOS GENERALES'!I121=0,0,(('DATOS GENERALES'!T121*100)/'DATOS GENERALES'!I121)))</f>
        <v>0</v>
      </c>
      <c r="J121" s="3">
        <f>+IF('DATOS GENERALES'!J121='DATOS GENERALES'!T121,100,IF('DATOS GENERALES'!J121=0,0,(('DATOS GENERALES'!T121*100)/'DATOS GENERALES'!J121)))</f>
        <v>100</v>
      </c>
      <c r="K121" s="3">
        <f>+IF('DATOS GENERALES'!K121='DATOS GENERALES'!T121,100,IF('DATOS GENERALES'!K121=0,0,(('DATOS GENERALES'!T121*100)/'DATOS GENERALES'!K121)))</f>
        <v>0</v>
      </c>
      <c r="L121" s="3">
        <f>+IF('DATOS GENERALES'!L121='DATOS GENERALES'!T121,100,IF('DATOS GENERALES'!L121=0,0,(('DATOS GENERALES'!T121*100)/'DATOS GENERALES'!L121)))</f>
        <v>0</v>
      </c>
      <c r="M121" s="3">
        <f>+IF('DATOS GENERALES'!M121='DATOS GENERALES'!T121,100,IF('DATOS GENERALES'!M121=0,0,(('DATOS GENERALES'!T121*100)/'DATOS GENERALES'!M121)))</f>
        <v>0</v>
      </c>
      <c r="N121" s="3">
        <f>+IF('DATOS GENERALES'!N121='DATOS GENERALES'!T121,100,IF('DATOS GENERALES'!N121=0,0,(('DATOS GENERALES'!T121*100)/'DATOS GENERALES'!N121)))</f>
        <v>0</v>
      </c>
      <c r="O121" s="3">
        <f>+IF('DATOS GENERALES'!O121='DATOS GENERALES'!T121,100,IF('DATOS GENERALES'!O121=0,0,(('DATOS GENERALES'!T121*100)/'DATOS GENERALES'!O121)))</f>
        <v>0</v>
      </c>
      <c r="P121" s="3">
        <f>+IF('DATOS GENERALES'!P121='DATOS GENERALES'!T121,100,IF('DATOS GENERALES'!P121=0,0,(('DATOS GENERALES'!T121*100)/'DATOS GENERALES'!P121)))</f>
        <v>0</v>
      </c>
      <c r="Q121" s="3">
        <f>+IF('DATOS GENERALES'!Q121='DATOS GENERALES'!T121,100,IF('DATOS GENERALES'!Q121=0,0,(('DATOS GENERALES'!T121*100)/'DATOS GENERALES'!Q121)))</f>
        <v>0</v>
      </c>
      <c r="R121" s="3">
        <f>+IF('DATOS GENERALES'!R121='DATOS GENERALES'!$T$6,100,IF('DATOS GENERALES'!R121=0,0,(('DATOS GENERALES'!$T$6*100)/'DATOS GENERALES'!R121)))</f>
        <v>0</v>
      </c>
      <c r="S121" s="3">
        <f>+IF('DATOS GENERALES'!S121='DATOS GENERALES'!T121,100,IF('DATOS GENERALES'!S121=0,0,(('DATOS GENERALES'!$T$6*100)/'DATOS GENERALES'!S121)))</f>
        <v>0</v>
      </c>
    </row>
    <row r="122" spans="1:19" s="23" customFormat="1">
      <c r="A122" s="13">
        <f>+'DATOS GENERALES'!A122</f>
        <v>117</v>
      </c>
      <c r="B122" s="65" t="str">
        <f>+'DATOS GENERALES'!B122</f>
        <v>COMBITUBO No. 4</v>
      </c>
      <c r="C122" s="21" t="str">
        <f>+'DATOS GENERALES'!C122</f>
        <v>UND</v>
      </c>
      <c r="D122" s="21">
        <f>+'DATOS GENERALES'!D122</f>
        <v>2</v>
      </c>
      <c r="E122" s="3">
        <f>+IF('DATOS GENERALES'!E122='DATOS GENERALES'!T122,100,IF('DATOS GENERALES'!E122=0,0,(('DATOS GENERALES'!T122*100)/'DATOS GENERALES'!E122)))</f>
        <v>0</v>
      </c>
      <c r="F122" s="3">
        <f>+IF('DATOS GENERALES'!F122='DATOS GENERALES'!T122,100,IF('DATOS GENERALES'!F122=0,0,(('DATOS GENERALES'!T122*100)/'DATOS GENERALES'!F122)))</f>
        <v>0</v>
      </c>
      <c r="G122" s="3">
        <f>+IF('DATOS GENERALES'!G122='DATOS GENERALES'!T122,100,IF('DATOS GENERALES'!G122=0,0,(('DATOS GENERALES'!T122*100)/'DATOS GENERALES'!G122)))</f>
        <v>0</v>
      </c>
      <c r="H122" s="3">
        <f>+IF('DATOS GENERALES'!H122='DATOS GENERALES'!T122,100,IF('DATOS GENERALES'!H122=0,0,(('DATOS GENERALES'!T122*100)/'DATOS GENERALES'!H122)))</f>
        <v>0</v>
      </c>
      <c r="I122" s="3">
        <f>+IF('DATOS GENERALES'!I122='DATOS GENERALES'!T122,100,IF('DATOS GENERALES'!I122=0,0,(('DATOS GENERALES'!T122*100)/'DATOS GENERALES'!I122)))</f>
        <v>0</v>
      </c>
      <c r="J122" s="3">
        <f>+IF('DATOS GENERALES'!J122='DATOS GENERALES'!T122,100,IF('DATOS GENERALES'!J122=0,0,(('DATOS GENERALES'!T122*100)/'DATOS GENERALES'!J122)))</f>
        <v>100</v>
      </c>
      <c r="K122" s="3">
        <f>+IF('DATOS GENERALES'!K122='DATOS GENERALES'!T122,100,IF('DATOS GENERALES'!K122=0,0,(('DATOS GENERALES'!T122*100)/'DATOS GENERALES'!K122)))</f>
        <v>0</v>
      </c>
      <c r="L122" s="3">
        <f>+IF('DATOS GENERALES'!L122='DATOS GENERALES'!T122,100,IF('DATOS GENERALES'!L122=0,0,(('DATOS GENERALES'!T122*100)/'DATOS GENERALES'!L122)))</f>
        <v>0</v>
      </c>
      <c r="M122" s="3">
        <f>+IF('DATOS GENERALES'!M122='DATOS GENERALES'!T122,100,IF('DATOS GENERALES'!M122=0,0,(('DATOS GENERALES'!T122*100)/'DATOS GENERALES'!M122)))</f>
        <v>0</v>
      </c>
      <c r="N122" s="3">
        <f>+IF('DATOS GENERALES'!N122='DATOS GENERALES'!T122,100,IF('DATOS GENERALES'!N122=0,0,(('DATOS GENERALES'!T122*100)/'DATOS GENERALES'!N122)))</f>
        <v>0</v>
      </c>
      <c r="O122" s="3">
        <f>+IF('DATOS GENERALES'!O122='DATOS GENERALES'!T122,100,IF('DATOS GENERALES'!O122=0,0,(('DATOS GENERALES'!T122*100)/'DATOS GENERALES'!O122)))</f>
        <v>0</v>
      </c>
      <c r="P122" s="3">
        <f>+IF('DATOS GENERALES'!P122='DATOS GENERALES'!T122,100,IF('DATOS GENERALES'!P122=0,0,(('DATOS GENERALES'!T122*100)/'DATOS GENERALES'!P122)))</f>
        <v>0</v>
      </c>
      <c r="Q122" s="3">
        <f>+IF('DATOS GENERALES'!Q122='DATOS GENERALES'!T122,100,IF('DATOS GENERALES'!Q122=0,0,(('DATOS GENERALES'!T122*100)/'DATOS GENERALES'!Q122)))</f>
        <v>0</v>
      </c>
      <c r="R122" s="3">
        <f>+IF('DATOS GENERALES'!R122='DATOS GENERALES'!$T$6,100,IF('DATOS GENERALES'!R122=0,0,(('DATOS GENERALES'!$T$6*100)/'DATOS GENERALES'!R122)))</f>
        <v>0</v>
      </c>
      <c r="S122" s="3">
        <f>+IF('DATOS GENERALES'!S122='DATOS GENERALES'!T122,100,IF('DATOS GENERALES'!S122=0,0,(('DATOS GENERALES'!$T$6*100)/'DATOS GENERALES'!S122)))</f>
        <v>0</v>
      </c>
    </row>
    <row r="123" spans="1:19">
      <c r="A123" s="13">
        <f>+'DATOS GENERALES'!A123</f>
        <v>118</v>
      </c>
      <c r="B123" s="65" t="str">
        <f>+'DATOS GENERALES'!B123</f>
        <v>COMBITUBO No. 5</v>
      </c>
      <c r="C123" s="21" t="str">
        <f>+'DATOS GENERALES'!C123</f>
        <v>UND</v>
      </c>
      <c r="D123" s="21">
        <f>+'DATOS GENERALES'!D123</f>
        <v>2</v>
      </c>
      <c r="E123" s="3">
        <f>+IF('DATOS GENERALES'!E123='DATOS GENERALES'!T123,100,IF('DATOS GENERALES'!E123=0,0,(('DATOS GENERALES'!T123*100)/'DATOS GENERALES'!E123)))</f>
        <v>0</v>
      </c>
      <c r="F123" s="3">
        <f>+IF('DATOS GENERALES'!F123='DATOS GENERALES'!T123,100,IF('DATOS GENERALES'!F123=0,0,(('DATOS GENERALES'!T123*100)/'DATOS GENERALES'!F123)))</f>
        <v>0</v>
      </c>
      <c r="G123" s="3">
        <f>+IF('DATOS GENERALES'!G123='DATOS GENERALES'!T123,100,IF('DATOS GENERALES'!G123=0,0,(('DATOS GENERALES'!T123*100)/'DATOS GENERALES'!G123)))</f>
        <v>0</v>
      </c>
      <c r="H123" s="3">
        <f>+IF('DATOS GENERALES'!H123='DATOS GENERALES'!T123,100,IF('DATOS GENERALES'!H123=0,0,(('DATOS GENERALES'!T123*100)/'DATOS GENERALES'!H123)))</f>
        <v>0</v>
      </c>
      <c r="I123" s="3">
        <f>+IF('DATOS GENERALES'!I123='DATOS GENERALES'!T123,100,IF('DATOS GENERALES'!I123=0,0,(('DATOS GENERALES'!T123*100)/'DATOS GENERALES'!I123)))</f>
        <v>0</v>
      </c>
      <c r="J123" s="3">
        <f>+IF('DATOS GENERALES'!J123='DATOS GENERALES'!T123,100,IF('DATOS GENERALES'!J123=0,0,(('DATOS GENERALES'!T123*100)/'DATOS GENERALES'!J123)))</f>
        <v>100</v>
      </c>
      <c r="K123" s="3">
        <f>+IF('DATOS GENERALES'!K123='DATOS GENERALES'!T123,100,IF('DATOS GENERALES'!K123=0,0,(('DATOS GENERALES'!T123*100)/'DATOS GENERALES'!K123)))</f>
        <v>0</v>
      </c>
      <c r="L123" s="3">
        <f>+IF('DATOS GENERALES'!L123='DATOS GENERALES'!T123,100,IF('DATOS GENERALES'!L123=0,0,(('DATOS GENERALES'!T123*100)/'DATOS GENERALES'!L123)))</f>
        <v>0</v>
      </c>
      <c r="M123" s="3">
        <f>+IF('DATOS GENERALES'!M123='DATOS GENERALES'!T123,100,IF('DATOS GENERALES'!M123=0,0,(('DATOS GENERALES'!T123*100)/'DATOS GENERALES'!M123)))</f>
        <v>0</v>
      </c>
      <c r="N123" s="3">
        <f>+IF('DATOS GENERALES'!N123='DATOS GENERALES'!T123,100,IF('DATOS GENERALES'!N123=0,0,(('DATOS GENERALES'!T123*100)/'DATOS GENERALES'!N123)))</f>
        <v>0</v>
      </c>
      <c r="O123" s="3">
        <f>+IF('DATOS GENERALES'!O123='DATOS GENERALES'!T123,100,IF('DATOS GENERALES'!O123=0,0,(('DATOS GENERALES'!T123*100)/'DATOS GENERALES'!O123)))</f>
        <v>0</v>
      </c>
      <c r="P123" s="3">
        <f>+IF('DATOS GENERALES'!P123='DATOS GENERALES'!T123,100,IF('DATOS GENERALES'!P123=0,0,(('DATOS GENERALES'!T123*100)/'DATOS GENERALES'!P123)))</f>
        <v>0</v>
      </c>
      <c r="Q123" s="3">
        <f>+IF('DATOS GENERALES'!Q123='DATOS GENERALES'!T123,100,IF('DATOS GENERALES'!Q123=0,0,(('DATOS GENERALES'!T123*100)/'DATOS GENERALES'!Q123)))</f>
        <v>0</v>
      </c>
      <c r="R123" s="3">
        <f>+IF('DATOS GENERALES'!R123='DATOS GENERALES'!$T$6,100,IF('DATOS GENERALES'!R123=0,0,(('DATOS GENERALES'!$T$6*100)/'DATOS GENERALES'!R123)))</f>
        <v>0</v>
      </c>
      <c r="S123" s="3">
        <f>+IF('DATOS GENERALES'!S123='DATOS GENERALES'!T123,100,IF('DATOS GENERALES'!S123=0,0,(('DATOS GENERALES'!$T$6*100)/'DATOS GENERALES'!S123)))</f>
        <v>0</v>
      </c>
    </row>
    <row r="124" spans="1:19">
      <c r="A124" s="13">
        <f>+'DATOS GENERALES'!A124</f>
        <v>119</v>
      </c>
      <c r="B124" s="65" t="str">
        <f>+'DATOS GENERALES'!B124</f>
        <v>COMPRESA IMPREGNADA CON CLURURO DE DIAQUILCARBAMILO DE 7X9cm</v>
      </c>
      <c r="C124" s="21" t="str">
        <f>+'DATOS GENERALES'!C124</f>
        <v>UND</v>
      </c>
      <c r="D124" s="21">
        <f>+'DATOS GENERALES'!D124</f>
        <v>10</v>
      </c>
      <c r="E124" s="3">
        <f>+IF('DATOS GENERALES'!E124='DATOS GENERALES'!T124,100,IF('DATOS GENERALES'!E124=0,0,(('DATOS GENERALES'!T124*100)/'DATOS GENERALES'!E124)))</f>
        <v>78.911697917342508</v>
      </c>
      <c r="F124" s="3">
        <f>+IF('DATOS GENERALES'!F124='DATOS GENERALES'!T124,100,IF('DATOS GENERALES'!F124=0,0,(('DATOS GENERALES'!T124*100)/'DATOS GENERALES'!F124)))</f>
        <v>88.378578694957127</v>
      </c>
      <c r="G124" s="3">
        <f>+IF('DATOS GENERALES'!G124='DATOS GENERALES'!T124,100,IF('DATOS GENERALES'!G124=0,0,(('DATOS GENERALES'!T124*100)/'DATOS GENERALES'!G124)))</f>
        <v>0</v>
      </c>
      <c r="H124" s="3">
        <f>+IF('DATOS GENERALES'!H124='DATOS GENERALES'!T124,100,IF('DATOS GENERALES'!H124=0,0,(('DATOS GENERALES'!T124*100)/'DATOS GENERALES'!H124)))</f>
        <v>0</v>
      </c>
      <c r="I124" s="3">
        <f>+IF('DATOS GENERALES'!I124='DATOS GENERALES'!T124,100,IF('DATOS GENERALES'!I124=0,0,(('DATOS GENERALES'!T124*100)/'DATOS GENERALES'!I124)))</f>
        <v>0</v>
      </c>
      <c r="J124" s="3">
        <f>+IF('DATOS GENERALES'!J124='DATOS GENERALES'!T124,100,IF('DATOS GENERALES'!J124=0,0,(('DATOS GENERALES'!T124*100)/'DATOS GENERALES'!J124)))</f>
        <v>100</v>
      </c>
      <c r="K124" s="3">
        <f>+IF('DATOS GENERALES'!K124='DATOS GENERALES'!T124,100,IF('DATOS GENERALES'!K124=0,0,(('DATOS GENERALES'!T124*100)/'DATOS GENERALES'!K124)))</f>
        <v>0</v>
      </c>
      <c r="L124" s="3">
        <f>+IF('DATOS GENERALES'!L124='DATOS GENERALES'!T124,100,IF('DATOS GENERALES'!L124=0,0,(('DATOS GENERALES'!T124*100)/'DATOS GENERALES'!L124)))</f>
        <v>0</v>
      </c>
      <c r="M124" s="3">
        <f>+IF('DATOS GENERALES'!M124='DATOS GENERALES'!T124,100,IF('DATOS GENERALES'!M124=0,0,(('DATOS GENERALES'!T124*100)/'DATOS GENERALES'!M124)))</f>
        <v>0</v>
      </c>
      <c r="N124" s="3">
        <f>+IF('DATOS GENERALES'!N124='DATOS GENERALES'!T124,100,IF('DATOS GENERALES'!N124=0,0,(('DATOS GENERALES'!T124*100)/'DATOS GENERALES'!N124)))</f>
        <v>0</v>
      </c>
      <c r="O124" s="3">
        <f>+IF('DATOS GENERALES'!O124='DATOS GENERALES'!T124,100,IF('DATOS GENERALES'!O124=0,0,(('DATOS GENERALES'!T124*100)/'DATOS GENERALES'!O124)))</f>
        <v>0</v>
      </c>
      <c r="P124" s="3">
        <f>+IF('DATOS GENERALES'!P124='DATOS GENERALES'!T124,100,IF('DATOS GENERALES'!P124=0,0,(('DATOS GENERALES'!T124*100)/'DATOS GENERALES'!P124)))</f>
        <v>0</v>
      </c>
      <c r="Q124" s="3">
        <f>+IF('DATOS GENERALES'!Q124='DATOS GENERALES'!T124,100,IF('DATOS GENERALES'!Q124=0,0,(('DATOS GENERALES'!T124*100)/'DATOS GENERALES'!Q124)))</f>
        <v>84.170657439446373</v>
      </c>
      <c r="R124" s="3">
        <f>+IF('DATOS GENERALES'!R124='DATOS GENERALES'!$T$6,100,IF('DATOS GENERALES'!R124=0,0,(('DATOS GENERALES'!$T$6*100)/'DATOS GENERALES'!R124)))</f>
        <v>0</v>
      </c>
      <c r="S124" s="3">
        <f>+IF('DATOS GENERALES'!S124='DATOS GENERALES'!T124,100,IF('DATOS GENERALES'!S124=0,0,(('DATOS GENERALES'!$T$6*100)/'DATOS GENERALES'!S124)))</f>
        <v>0</v>
      </c>
    </row>
    <row r="125" spans="1:19" ht="30">
      <c r="A125" s="13">
        <f>+'DATOS GENERALES'!A125</f>
        <v>120</v>
      </c>
      <c r="B125" s="65" t="str">
        <f>+'DATOS GENERALES'!B125</f>
        <v xml:space="preserve">COMPRESAS CON ELEMENTOS RADIOPACA DE 45 CM X 40CM DE GASAS CON 6 CAPAS </v>
      </c>
      <c r="C125" s="21" t="str">
        <f>+'DATOS GENERALES'!C125</f>
        <v>UND</v>
      </c>
      <c r="D125" s="21">
        <f>+'DATOS GENERALES'!D125</f>
        <v>2000</v>
      </c>
      <c r="E125" s="3">
        <f>+IF('DATOS GENERALES'!E125='DATOS GENERALES'!T125,100,IF('DATOS GENERALES'!E125=0,0,(('DATOS GENERALES'!T125*100)/'DATOS GENERALES'!E125)))</f>
        <v>0</v>
      </c>
      <c r="F125" s="3">
        <f>+IF('DATOS GENERALES'!F125='DATOS GENERALES'!T125,100,IF('DATOS GENERALES'!F125=0,0,(('DATOS GENERALES'!T125*100)/'DATOS GENERALES'!F125)))</f>
        <v>0</v>
      </c>
      <c r="G125" s="3">
        <f>+IF('DATOS GENERALES'!G125='DATOS GENERALES'!T125,100,IF('DATOS GENERALES'!G125=0,0,(('DATOS GENERALES'!T125*100)/'DATOS GENERALES'!G125)))</f>
        <v>0</v>
      </c>
      <c r="H125" s="3">
        <f>+IF('DATOS GENERALES'!H125='DATOS GENERALES'!T125,100,IF('DATOS GENERALES'!H125=0,0,(('DATOS GENERALES'!T125*100)/'DATOS GENERALES'!H125)))</f>
        <v>62.921348314606753</v>
      </c>
      <c r="I125" s="3">
        <f>+IF('DATOS GENERALES'!I125='DATOS GENERALES'!T125,100,IF('DATOS GENERALES'!I125=0,0,(('DATOS GENERALES'!T125*100)/'DATOS GENERALES'!I125)))</f>
        <v>0</v>
      </c>
      <c r="J125" s="3">
        <f>+IF('DATOS GENERALES'!J125='DATOS GENERALES'!T125,100,IF('DATOS GENERALES'!J125=0,0,(('DATOS GENERALES'!T125*100)/'DATOS GENERALES'!J125)))</f>
        <v>100</v>
      </c>
      <c r="K125" s="3">
        <f>+IF('DATOS GENERALES'!K125='DATOS GENERALES'!T125,100,IF('DATOS GENERALES'!K125=0,0,(('DATOS GENERALES'!T125*100)/'DATOS GENERALES'!K125)))</f>
        <v>0</v>
      </c>
      <c r="L125" s="3">
        <f>+IF('DATOS GENERALES'!L125='DATOS GENERALES'!T125,100,IF('DATOS GENERALES'!L125=0,0,(('DATOS GENERALES'!T125*100)/'DATOS GENERALES'!L125)))</f>
        <v>84.528301886792462</v>
      </c>
      <c r="M125" s="3">
        <f>+IF('DATOS GENERALES'!M125='DATOS GENERALES'!T125,100,IF('DATOS GENERALES'!M125=0,0,(('DATOS GENERALES'!T125*100)/'DATOS GENERALES'!M125)))</f>
        <v>0</v>
      </c>
      <c r="N125" s="3">
        <f>+IF('DATOS GENERALES'!N125='DATOS GENERALES'!T125,100,IF('DATOS GENERALES'!N125=0,0,(('DATOS GENERALES'!T125*100)/'DATOS GENERALES'!N125)))</f>
        <v>14.333706606942892</v>
      </c>
      <c r="O125" s="3">
        <f>+IF('DATOS GENERALES'!O125='DATOS GENERALES'!T125,100,IF('DATOS GENERALES'!O125=0,0,(('DATOS GENERALES'!T125*100)/'DATOS GENERALES'!O125)))</f>
        <v>48.244669394787863</v>
      </c>
      <c r="P125" s="3">
        <f>+IF('DATOS GENERALES'!P125='DATOS GENERALES'!T125,100,IF('DATOS GENERALES'!P125=0,0,(('DATOS GENERALES'!T125*100)/'DATOS GENERALES'!P125)))</f>
        <v>0</v>
      </c>
      <c r="Q125" s="3">
        <f>+IF('DATOS GENERALES'!Q125='DATOS GENERALES'!T125,100,IF('DATOS GENERALES'!Q125=0,0,(('DATOS GENERALES'!T125*100)/'DATOS GENERALES'!Q125)))</f>
        <v>0</v>
      </c>
      <c r="R125" s="3">
        <f>+IF('DATOS GENERALES'!R125='DATOS GENERALES'!$T$6,100,IF('DATOS GENERALES'!R125=0,0,(('DATOS GENERALES'!$T$6*100)/'DATOS GENERALES'!R125)))</f>
        <v>0</v>
      </c>
      <c r="S125" s="3">
        <f>+IF('DATOS GENERALES'!S125='DATOS GENERALES'!T125,100,IF('DATOS GENERALES'!S125=0,0,(('DATOS GENERALES'!$T$6*100)/'DATOS GENERALES'!S125)))</f>
        <v>0</v>
      </c>
    </row>
    <row r="126" spans="1:19">
      <c r="A126" s="13">
        <f>+'DATOS GENERALES'!A126</f>
        <v>121</v>
      </c>
      <c r="B126" s="65" t="str">
        <f>+'DATOS GENERALES'!B126</f>
        <v>CONDON (PRESERVATIVO)</v>
      </c>
      <c r="C126" s="21" t="str">
        <f>+'DATOS GENERALES'!C126</f>
        <v>UND</v>
      </c>
      <c r="D126" s="21">
        <f>+'DATOS GENERALES'!D126</f>
        <v>20</v>
      </c>
      <c r="E126" s="3">
        <f>+IF('DATOS GENERALES'!E126='DATOS GENERALES'!T126,100,IF('DATOS GENERALES'!E126=0,0,(('DATOS GENERALES'!T126*100)/'DATOS GENERALES'!E126)))</f>
        <v>100</v>
      </c>
      <c r="F126" s="3">
        <f>+IF('DATOS GENERALES'!F126='DATOS GENERALES'!T126,100,IF('DATOS GENERALES'!F126=0,0,(('DATOS GENERALES'!T126*100)/'DATOS GENERALES'!F126)))</f>
        <v>0</v>
      </c>
      <c r="G126" s="3">
        <f>+IF('DATOS GENERALES'!G126='DATOS GENERALES'!T126,100,IF('DATOS GENERALES'!G126=0,0,(('DATOS GENERALES'!T126*100)/'DATOS GENERALES'!G126)))</f>
        <v>0</v>
      </c>
      <c r="H126" s="3">
        <f>+IF('DATOS GENERALES'!H126='DATOS GENERALES'!T126,100,IF('DATOS GENERALES'!H126=0,0,(('DATOS GENERALES'!T126*100)/'DATOS GENERALES'!H126)))</f>
        <v>65.134099616858236</v>
      </c>
      <c r="I126" s="3">
        <f>+IF('DATOS GENERALES'!I126='DATOS GENERALES'!T126,100,IF('DATOS GENERALES'!I126=0,0,(('DATOS GENERALES'!T126*100)/'DATOS GENERALES'!I126)))</f>
        <v>0</v>
      </c>
      <c r="J126" s="3">
        <f>+IF('DATOS GENERALES'!J126='DATOS GENERALES'!T126,100,IF('DATOS GENERALES'!J126=0,0,(('DATOS GENERALES'!T126*100)/'DATOS GENERALES'!J126)))</f>
        <v>65.983542928116762</v>
      </c>
      <c r="K126" s="3">
        <f>+IF('DATOS GENERALES'!K126='DATOS GENERALES'!T126,100,IF('DATOS GENERALES'!K126=0,0,(('DATOS GENERALES'!T126*100)/'DATOS GENERALES'!K126)))</f>
        <v>0</v>
      </c>
      <c r="L126" s="3">
        <f>+IF('DATOS GENERALES'!L126='DATOS GENERALES'!T126,100,IF('DATOS GENERALES'!L126=0,0,(('DATOS GENERALES'!T126*100)/'DATOS GENERALES'!L126)))</f>
        <v>0</v>
      </c>
      <c r="M126" s="3">
        <f>+IF('DATOS GENERALES'!M126='DATOS GENERALES'!T126,100,IF('DATOS GENERALES'!M126=0,0,(('DATOS GENERALES'!T126*100)/'DATOS GENERALES'!M126)))</f>
        <v>0</v>
      </c>
      <c r="N126" s="3">
        <f>+IF('DATOS GENERALES'!N126='DATOS GENERALES'!T126,100,IF('DATOS GENERALES'!N126=0,0,(('DATOS GENERALES'!T126*100)/'DATOS GENERALES'!N126)))</f>
        <v>92.391304347826093</v>
      </c>
      <c r="O126" s="3">
        <f>+IF('DATOS GENERALES'!O126='DATOS GENERALES'!T126,100,IF('DATOS GENERALES'!O126=0,0,(('DATOS GENERALES'!T126*100)/'DATOS GENERALES'!O126)))</f>
        <v>54.838709677419352</v>
      </c>
      <c r="P126" s="3">
        <f>+IF('DATOS GENERALES'!P126='DATOS GENERALES'!T126,100,IF('DATOS GENERALES'!P126=0,0,(('DATOS GENERALES'!T126*100)/'DATOS GENERALES'!P126)))</f>
        <v>88.819226750261237</v>
      </c>
      <c r="Q126" s="3">
        <f>+IF('DATOS GENERALES'!Q126='DATOS GENERALES'!T126,100,IF('DATOS GENERALES'!Q126=0,0,(('DATOS GENERALES'!T126*100)/'DATOS GENERALES'!Q126)))</f>
        <v>0</v>
      </c>
      <c r="R126" s="3">
        <f>+IF('DATOS GENERALES'!R126='DATOS GENERALES'!$T$6,100,IF('DATOS GENERALES'!R126=0,0,(('DATOS GENERALES'!$T$6*100)/'DATOS GENERALES'!R126)))</f>
        <v>0</v>
      </c>
      <c r="S126" s="3">
        <f>+IF('DATOS GENERALES'!S126='DATOS GENERALES'!T126,100,IF('DATOS GENERALES'!S126=0,0,(('DATOS GENERALES'!$T$6*100)/'DATOS GENERALES'!S126)))</f>
        <v>0</v>
      </c>
    </row>
    <row r="127" spans="1:19">
      <c r="A127" s="13">
        <f>+'DATOS GENERALES'!A127</f>
        <v>122</v>
      </c>
      <c r="B127" s="65" t="str">
        <f>+'DATOS GENERALES'!B127</f>
        <v>CUCHILLA BISTURI No.  10</v>
      </c>
      <c r="C127" s="21" t="str">
        <f>+'DATOS GENERALES'!C127</f>
        <v>CJA X 100 UNIDADES</v>
      </c>
      <c r="D127" s="21">
        <f>+'DATOS GENERALES'!D127</f>
        <v>4</v>
      </c>
      <c r="E127" s="3">
        <f>+IF('DATOS GENERALES'!E127='DATOS GENERALES'!T127,100,IF('DATOS GENERALES'!E127=0,0,(('DATOS GENERALES'!T127*100)/'DATOS GENERALES'!E127)))</f>
        <v>75.586446568201566</v>
      </c>
      <c r="F127" s="3">
        <f>+IF('DATOS GENERALES'!F127='DATOS GENERALES'!T127,100,IF('DATOS GENERALES'!F127=0,0,(('DATOS GENERALES'!T127*100)/'DATOS GENERALES'!F127)))</f>
        <v>0</v>
      </c>
      <c r="G127" s="3">
        <f>+IF('DATOS GENERALES'!G127='DATOS GENERALES'!T127,100,IF('DATOS GENERALES'!G127=0,0,(('DATOS GENERALES'!T127*100)/'DATOS GENERALES'!G127)))</f>
        <v>0</v>
      </c>
      <c r="H127" s="3">
        <f>+IF('DATOS GENERALES'!H127='DATOS GENERALES'!T127,100,IF('DATOS GENERALES'!H127=0,0,(('DATOS GENERALES'!T127*100)/'DATOS GENERALES'!H127)))</f>
        <v>100</v>
      </c>
      <c r="I127" s="3">
        <f>+IF('DATOS GENERALES'!I127='DATOS GENERALES'!T127,100,IF('DATOS GENERALES'!I127=0,0,(('DATOS GENERALES'!T127*100)/'DATOS GENERALES'!I127)))</f>
        <v>0</v>
      </c>
      <c r="J127" s="3">
        <f>+IF('DATOS GENERALES'!J127='DATOS GENERALES'!T127,100,IF('DATOS GENERALES'!J127=0,0,(('DATOS GENERALES'!T127*100)/'DATOS GENERALES'!J127)))</f>
        <v>95.537445901921274</v>
      </c>
      <c r="K127" s="3">
        <f>+IF('DATOS GENERALES'!K127='DATOS GENERALES'!T127,100,IF('DATOS GENERALES'!K127=0,0,(('DATOS GENERALES'!T127*100)/'DATOS GENERALES'!K127)))</f>
        <v>0</v>
      </c>
      <c r="L127" s="3">
        <f>+IF('DATOS GENERALES'!L127='DATOS GENERALES'!T127,100,IF('DATOS GENERALES'!L127=0,0,(('DATOS GENERALES'!T127*100)/'DATOS GENERALES'!L127)))</f>
        <v>0</v>
      </c>
      <c r="M127" s="3">
        <f>+IF('DATOS GENERALES'!M127='DATOS GENERALES'!T127,100,IF('DATOS GENERALES'!M127=0,0,(('DATOS GENERALES'!T127*100)/'DATOS GENERALES'!M127)))</f>
        <v>0</v>
      </c>
      <c r="N127" s="3">
        <f>+IF('DATOS GENERALES'!N127='DATOS GENERALES'!T127,100,IF('DATOS GENERALES'!N127=0,0,(('DATOS GENERALES'!T127*100)/'DATOS GENERALES'!N127)))</f>
        <v>96</v>
      </c>
      <c r="O127" s="3">
        <f>+IF('DATOS GENERALES'!O127='DATOS GENERALES'!T127,100,IF('DATOS GENERALES'!O127=0,0,(('DATOS GENERALES'!T127*100)/'DATOS GENERALES'!O127)))</f>
        <v>94.054054054054049</v>
      </c>
      <c r="P127" s="3">
        <f>+IF('DATOS GENERALES'!P127='DATOS GENERALES'!T127,100,IF('DATOS GENERALES'!P127=0,0,(('DATOS GENERALES'!T127*100)/'DATOS GENERALES'!P127)))</f>
        <v>96</v>
      </c>
      <c r="Q127" s="3">
        <f>+IF('DATOS GENERALES'!Q127='DATOS GENERALES'!T127,100,IF('DATOS GENERALES'!Q127=0,0,(('DATOS GENERALES'!T127*100)/'DATOS GENERALES'!Q127)))</f>
        <v>80.462427745664741</v>
      </c>
      <c r="R127" s="3">
        <f>+IF('DATOS GENERALES'!R127='DATOS GENERALES'!$T$6,100,IF('DATOS GENERALES'!R127=0,0,(('DATOS GENERALES'!$T$6*100)/'DATOS GENERALES'!R127)))</f>
        <v>0</v>
      </c>
      <c r="S127" s="3">
        <f>+IF('DATOS GENERALES'!S127='DATOS GENERALES'!T127,100,IF('DATOS GENERALES'!S127=0,0,(('DATOS GENERALES'!$T$6*100)/'DATOS GENERALES'!S127)))</f>
        <v>0</v>
      </c>
    </row>
    <row r="128" spans="1:19">
      <c r="A128" s="13">
        <f>+'DATOS GENERALES'!A128</f>
        <v>123</v>
      </c>
      <c r="B128" s="65" t="str">
        <f>+'DATOS GENERALES'!B128</f>
        <v>CUCHILLA BISTURI No.  15</v>
      </c>
      <c r="C128" s="21" t="str">
        <f>+'DATOS GENERALES'!C128</f>
        <v>CJA X 100 UNIDADES</v>
      </c>
      <c r="D128" s="21">
        <f>+'DATOS GENERALES'!D128</f>
        <v>40</v>
      </c>
      <c r="E128" s="3">
        <f>+IF('DATOS GENERALES'!E128='DATOS GENERALES'!T128,100,IF('DATOS GENERALES'!E128=0,0,(('DATOS GENERALES'!T128*100)/'DATOS GENERALES'!E128)))</f>
        <v>75.586446568201566</v>
      </c>
      <c r="F128" s="3">
        <f>+IF('DATOS GENERALES'!F128='DATOS GENERALES'!T128,100,IF('DATOS GENERALES'!F128=0,0,(('DATOS GENERALES'!T128*100)/'DATOS GENERALES'!F128)))</f>
        <v>0</v>
      </c>
      <c r="G128" s="3">
        <f>+IF('DATOS GENERALES'!G128='DATOS GENERALES'!T128,100,IF('DATOS GENERALES'!G128=0,0,(('DATOS GENERALES'!T128*100)/'DATOS GENERALES'!G128)))</f>
        <v>0</v>
      </c>
      <c r="H128" s="3">
        <f>+IF('DATOS GENERALES'!H128='DATOS GENERALES'!T128,100,IF('DATOS GENERALES'!H128=0,0,(('DATOS GENERALES'!T128*100)/'DATOS GENERALES'!H128)))</f>
        <v>100</v>
      </c>
      <c r="I128" s="3">
        <f>+IF('DATOS GENERALES'!I128='DATOS GENERALES'!T128,100,IF('DATOS GENERALES'!I128=0,0,(('DATOS GENERALES'!T128*100)/'DATOS GENERALES'!I128)))</f>
        <v>0</v>
      </c>
      <c r="J128" s="3">
        <f>+IF('DATOS GENERALES'!J128='DATOS GENERALES'!T128,100,IF('DATOS GENERALES'!J128=0,0,(('DATOS GENERALES'!T128*100)/'DATOS GENERALES'!J128)))</f>
        <v>95.537445901921274</v>
      </c>
      <c r="K128" s="3">
        <f>+IF('DATOS GENERALES'!K128='DATOS GENERALES'!T128,100,IF('DATOS GENERALES'!K128=0,0,(('DATOS GENERALES'!T128*100)/'DATOS GENERALES'!K128)))</f>
        <v>0</v>
      </c>
      <c r="L128" s="3">
        <f>+IF('DATOS GENERALES'!L128='DATOS GENERALES'!T128,100,IF('DATOS GENERALES'!L128=0,0,(('DATOS GENERALES'!T128*100)/'DATOS GENERALES'!L128)))</f>
        <v>0</v>
      </c>
      <c r="M128" s="3">
        <f>+IF('DATOS GENERALES'!M128='DATOS GENERALES'!T128,100,IF('DATOS GENERALES'!M128=0,0,(('DATOS GENERALES'!T128*100)/'DATOS GENERALES'!M128)))</f>
        <v>0</v>
      </c>
      <c r="N128" s="3">
        <f>+IF('DATOS GENERALES'!N128='DATOS GENERALES'!T128,100,IF('DATOS GENERALES'!N128=0,0,(('DATOS GENERALES'!T128*100)/'DATOS GENERALES'!N128)))</f>
        <v>96</v>
      </c>
      <c r="O128" s="3">
        <f>+IF('DATOS GENERALES'!O128='DATOS GENERALES'!T128,100,IF('DATOS GENERALES'!O128=0,0,(('DATOS GENERALES'!T128*100)/'DATOS GENERALES'!O128)))</f>
        <v>94.054054054054049</v>
      </c>
      <c r="P128" s="3">
        <f>+IF('DATOS GENERALES'!P128='DATOS GENERALES'!T128,100,IF('DATOS GENERALES'!P128=0,0,(('DATOS GENERALES'!T128*100)/'DATOS GENERALES'!P128)))</f>
        <v>96</v>
      </c>
      <c r="Q128" s="3">
        <f>+IF('DATOS GENERALES'!Q128='DATOS GENERALES'!T128,100,IF('DATOS GENERALES'!Q128=0,0,(('DATOS GENERALES'!T128*100)/'DATOS GENERALES'!Q128)))</f>
        <v>80.462427745664741</v>
      </c>
      <c r="R128" s="3">
        <f>+IF('DATOS GENERALES'!R128='DATOS GENERALES'!$T$6,100,IF('DATOS GENERALES'!R128=0,0,(('DATOS GENERALES'!$T$6*100)/'DATOS GENERALES'!R128)))</f>
        <v>0</v>
      </c>
      <c r="S128" s="3">
        <f>+IF('DATOS GENERALES'!S128='DATOS GENERALES'!T128,100,IF('DATOS GENERALES'!S128=0,0,(('DATOS GENERALES'!$T$6*100)/'DATOS GENERALES'!S128)))</f>
        <v>0</v>
      </c>
    </row>
    <row r="129" spans="1:19">
      <c r="A129" s="13">
        <f>+'DATOS GENERALES'!A129</f>
        <v>124</v>
      </c>
      <c r="B129" s="65" t="str">
        <f>+'DATOS GENERALES'!B129</f>
        <v>CUCHILLA BISTURI No. 11</v>
      </c>
      <c r="C129" s="21" t="str">
        <f>+'DATOS GENERALES'!C129</f>
        <v>CJA X 100 UNIDADES</v>
      </c>
      <c r="D129" s="21">
        <f>+'DATOS GENERALES'!D129</f>
        <v>4</v>
      </c>
      <c r="E129" s="3">
        <f>+IF('DATOS GENERALES'!E129='DATOS GENERALES'!T129,100,IF('DATOS GENERALES'!E129=0,0,(('DATOS GENERALES'!T129*100)/'DATOS GENERALES'!E129)))</f>
        <v>75.586446568201566</v>
      </c>
      <c r="F129" s="3">
        <f>+IF('DATOS GENERALES'!F129='DATOS GENERALES'!T129,100,IF('DATOS GENERALES'!F129=0,0,(('DATOS GENERALES'!T129*100)/'DATOS GENERALES'!F129)))</f>
        <v>0</v>
      </c>
      <c r="G129" s="3">
        <f>+IF('DATOS GENERALES'!G129='DATOS GENERALES'!T129,100,IF('DATOS GENERALES'!G129=0,0,(('DATOS GENERALES'!T129*100)/'DATOS GENERALES'!G129)))</f>
        <v>0</v>
      </c>
      <c r="H129" s="3">
        <f>+IF('DATOS GENERALES'!H129='DATOS GENERALES'!T129,100,IF('DATOS GENERALES'!H129=0,0,(('DATOS GENERALES'!T129*100)/'DATOS GENERALES'!H129)))</f>
        <v>100</v>
      </c>
      <c r="I129" s="3">
        <f>+IF('DATOS GENERALES'!I129='DATOS GENERALES'!T129,100,IF('DATOS GENERALES'!I129=0,0,(('DATOS GENERALES'!T129*100)/'DATOS GENERALES'!I129)))</f>
        <v>0</v>
      </c>
      <c r="J129" s="3">
        <f>+IF('DATOS GENERALES'!J129='DATOS GENERALES'!T129,100,IF('DATOS GENERALES'!J129=0,0,(('DATOS GENERALES'!T129*100)/'DATOS GENERALES'!J129)))</f>
        <v>95.537445901921274</v>
      </c>
      <c r="K129" s="3">
        <f>+IF('DATOS GENERALES'!K129='DATOS GENERALES'!T129,100,IF('DATOS GENERALES'!K129=0,0,(('DATOS GENERALES'!T129*100)/'DATOS GENERALES'!K129)))</f>
        <v>0</v>
      </c>
      <c r="L129" s="3">
        <f>+IF('DATOS GENERALES'!L129='DATOS GENERALES'!T129,100,IF('DATOS GENERALES'!L129=0,0,(('DATOS GENERALES'!T129*100)/'DATOS GENERALES'!L129)))</f>
        <v>0</v>
      </c>
      <c r="M129" s="3">
        <f>+IF('DATOS GENERALES'!M129='DATOS GENERALES'!T129,100,IF('DATOS GENERALES'!M129=0,0,(('DATOS GENERALES'!T129*100)/'DATOS GENERALES'!M129)))</f>
        <v>0</v>
      </c>
      <c r="N129" s="3">
        <f>+IF('DATOS GENERALES'!N129='DATOS GENERALES'!T129,100,IF('DATOS GENERALES'!N129=0,0,(('DATOS GENERALES'!T129*100)/'DATOS GENERALES'!N129)))</f>
        <v>96</v>
      </c>
      <c r="O129" s="3">
        <f>+IF('DATOS GENERALES'!O129='DATOS GENERALES'!T129,100,IF('DATOS GENERALES'!O129=0,0,(('DATOS GENERALES'!T129*100)/'DATOS GENERALES'!O129)))</f>
        <v>76.483516483516482</v>
      </c>
      <c r="P129" s="3">
        <f>+IF('DATOS GENERALES'!P129='DATOS GENERALES'!T129,100,IF('DATOS GENERALES'!P129=0,0,(('DATOS GENERALES'!T129*100)/'DATOS GENERALES'!P129)))</f>
        <v>96</v>
      </c>
      <c r="Q129" s="3">
        <f>+IF('DATOS GENERALES'!Q129='DATOS GENERALES'!T129,100,IF('DATOS GENERALES'!Q129=0,0,(('DATOS GENERALES'!T129*100)/'DATOS GENERALES'!Q129)))</f>
        <v>80.462427745664741</v>
      </c>
      <c r="R129" s="3">
        <f>+IF('DATOS GENERALES'!R129='DATOS GENERALES'!$T$6,100,IF('DATOS GENERALES'!R129=0,0,(('DATOS GENERALES'!$T$6*100)/'DATOS GENERALES'!R129)))</f>
        <v>0</v>
      </c>
      <c r="S129" s="3">
        <f>+IF('DATOS GENERALES'!S129='DATOS GENERALES'!T129,100,IF('DATOS GENERALES'!S129=0,0,(('DATOS GENERALES'!$T$6*100)/'DATOS GENERALES'!S129)))</f>
        <v>0</v>
      </c>
    </row>
    <row r="130" spans="1:19">
      <c r="A130" s="13">
        <f>+'DATOS GENERALES'!A130</f>
        <v>125</v>
      </c>
      <c r="B130" s="65" t="str">
        <f>+'DATOS GENERALES'!B130</f>
        <v>CUCHILLA BISTURI No. 20</v>
      </c>
      <c r="C130" s="21" t="str">
        <f>+'DATOS GENERALES'!C130</f>
        <v>CJA X 100 UNIDADES</v>
      </c>
      <c r="D130" s="21">
        <f>+'DATOS GENERALES'!D130</f>
        <v>12</v>
      </c>
      <c r="E130" s="3">
        <f>+IF('DATOS GENERALES'!E130='DATOS GENERALES'!T130,100,IF('DATOS GENERALES'!E130=0,0,(('DATOS GENERALES'!T130*100)/'DATOS GENERALES'!E130)))</f>
        <v>78.735881841876633</v>
      </c>
      <c r="F130" s="3">
        <f>+IF('DATOS GENERALES'!F130='DATOS GENERALES'!T130,100,IF('DATOS GENERALES'!F130=0,0,(('DATOS GENERALES'!T130*100)/'DATOS GENERALES'!F130)))</f>
        <v>0</v>
      </c>
      <c r="G130" s="3">
        <f>+IF('DATOS GENERALES'!G130='DATOS GENERALES'!T130,100,IF('DATOS GENERALES'!G130=0,0,(('DATOS GENERALES'!T130*100)/'DATOS GENERALES'!G130)))</f>
        <v>0</v>
      </c>
      <c r="H130" s="3">
        <f>+IF('DATOS GENERALES'!H130='DATOS GENERALES'!T130,100,IF('DATOS GENERALES'!H130=0,0,(('DATOS GENERALES'!T130*100)/'DATOS GENERALES'!H130)))</f>
        <v>92.380224260958201</v>
      </c>
      <c r="I130" s="3">
        <f>+IF('DATOS GENERALES'!I130='DATOS GENERALES'!T130,100,IF('DATOS GENERALES'!I130=0,0,(('DATOS GENERALES'!T130*100)/'DATOS GENERALES'!I130)))</f>
        <v>0</v>
      </c>
      <c r="J130" s="3">
        <f>+IF('DATOS GENERALES'!J130='DATOS GENERALES'!T130,100,IF('DATOS GENERALES'!J130=0,0,(('DATOS GENERALES'!T130*100)/'DATOS GENERALES'!J130)))</f>
        <v>99.518172814501327</v>
      </c>
      <c r="K130" s="3">
        <f>+IF('DATOS GENERALES'!K130='DATOS GENERALES'!T130,100,IF('DATOS GENERALES'!K130=0,0,(('DATOS GENERALES'!T130*100)/'DATOS GENERALES'!K130)))</f>
        <v>0</v>
      </c>
      <c r="L130" s="3">
        <f>+IF('DATOS GENERALES'!L130='DATOS GENERALES'!T130,100,IF('DATOS GENERALES'!L130=0,0,(('DATOS GENERALES'!T130*100)/'DATOS GENERALES'!L130)))</f>
        <v>0</v>
      </c>
      <c r="M130" s="3">
        <f>+IF('DATOS GENERALES'!M130='DATOS GENERALES'!T130,100,IF('DATOS GENERALES'!M130=0,0,(('DATOS GENERALES'!T130*100)/'DATOS GENERALES'!M130)))</f>
        <v>0</v>
      </c>
      <c r="N130" s="3">
        <f>+IF('DATOS GENERALES'!N130='DATOS GENERALES'!T130,100,IF('DATOS GENERALES'!N130=0,0,(('DATOS GENERALES'!T130*100)/'DATOS GENERALES'!N130)))</f>
        <v>100</v>
      </c>
      <c r="O130" s="3">
        <f>+IF('DATOS GENERALES'!O130='DATOS GENERALES'!T130,100,IF('DATOS GENERALES'!O130=0,0,(('DATOS GENERALES'!T130*100)/'DATOS GENERALES'!O130)))</f>
        <v>79.670329670329664</v>
      </c>
      <c r="P130" s="3">
        <f>+IF('DATOS GENERALES'!P130='DATOS GENERALES'!T130,100,IF('DATOS GENERALES'!P130=0,0,(('DATOS GENERALES'!T130*100)/'DATOS GENERALES'!P130)))</f>
        <v>100</v>
      </c>
      <c r="Q130" s="3">
        <f>+IF('DATOS GENERALES'!Q130='DATOS GENERALES'!T130,100,IF('DATOS GENERALES'!Q130=0,0,(('DATOS GENERALES'!T130*100)/'DATOS GENERALES'!Q130)))</f>
        <v>83.815028901734109</v>
      </c>
      <c r="R130" s="3">
        <f>+IF('DATOS GENERALES'!R130='DATOS GENERALES'!$T$6,100,IF('DATOS GENERALES'!R130=0,0,(('DATOS GENERALES'!$T$6*100)/'DATOS GENERALES'!R130)))</f>
        <v>0</v>
      </c>
      <c r="S130" s="3">
        <f>+IF('DATOS GENERALES'!S130='DATOS GENERALES'!T130,100,IF('DATOS GENERALES'!S130=0,0,(('DATOS GENERALES'!$T$6*100)/'DATOS GENERALES'!S130)))</f>
        <v>0</v>
      </c>
    </row>
    <row r="131" spans="1:19">
      <c r="A131" s="13">
        <f>+'DATOS GENERALES'!A131</f>
        <v>126</v>
      </c>
      <c r="B131" s="65" t="str">
        <f>+'DATOS GENERALES'!B131</f>
        <v>CUCHILLA BISTURI No. 22</v>
      </c>
      <c r="C131" s="21" t="str">
        <f>+'DATOS GENERALES'!C131</f>
        <v>CJA X 100 UNIDADES</v>
      </c>
      <c r="D131" s="21">
        <f>+'DATOS GENERALES'!D131</f>
        <v>4</v>
      </c>
      <c r="E131" s="3">
        <f>+IF('DATOS GENERALES'!E131='DATOS GENERALES'!T131,100,IF('DATOS GENERALES'!E131=0,0,(('DATOS GENERALES'!T131*100)/'DATOS GENERALES'!E131)))</f>
        <v>75.586446568201566</v>
      </c>
      <c r="F131" s="3">
        <f>+IF('DATOS GENERALES'!F131='DATOS GENERALES'!T131,100,IF('DATOS GENERALES'!F131=0,0,(('DATOS GENERALES'!T131*100)/'DATOS GENERALES'!F131)))</f>
        <v>0</v>
      </c>
      <c r="G131" s="3">
        <f>+IF('DATOS GENERALES'!G131='DATOS GENERALES'!T131,100,IF('DATOS GENERALES'!G131=0,0,(('DATOS GENERALES'!T131*100)/'DATOS GENERALES'!G131)))</f>
        <v>0</v>
      </c>
      <c r="H131" s="3">
        <f>+IF('DATOS GENERALES'!H131='DATOS GENERALES'!T131,100,IF('DATOS GENERALES'!H131=0,0,(('DATOS GENERALES'!T131*100)/'DATOS GENERALES'!H131)))</f>
        <v>100</v>
      </c>
      <c r="I131" s="3">
        <f>+IF('DATOS GENERALES'!I131='DATOS GENERALES'!T131,100,IF('DATOS GENERALES'!I131=0,0,(('DATOS GENERALES'!T131*100)/'DATOS GENERALES'!I131)))</f>
        <v>0</v>
      </c>
      <c r="J131" s="3">
        <f>+IF('DATOS GENERALES'!J131='DATOS GENERALES'!T131,100,IF('DATOS GENERALES'!J131=0,0,(('DATOS GENERALES'!T131*100)/'DATOS GENERALES'!J131)))</f>
        <v>95.537445901921274</v>
      </c>
      <c r="K131" s="3">
        <f>+IF('DATOS GENERALES'!K131='DATOS GENERALES'!T131,100,IF('DATOS GENERALES'!K131=0,0,(('DATOS GENERALES'!T131*100)/'DATOS GENERALES'!K131)))</f>
        <v>0</v>
      </c>
      <c r="L131" s="3">
        <f>+IF('DATOS GENERALES'!L131='DATOS GENERALES'!T131,100,IF('DATOS GENERALES'!L131=0,0,(('DATOS GENERALES'!T131*100)/'DATOS GENERALES'!L131)))</f>
        <v>0</v>
      </c>
      <c r="M131" s="3">
        <f>+IF('DATOS GENERALES'!M131='DATOS GENERALES'!T131,100,IF('DATOS GENERALES'!M131=0,0,(('DATOS GENERALES'!T131*100)/'DATOS GENERALES'!M131)))</f>
        <v>0</v>
      </c>
      <c r="N131" s="3">
        <f>+IF('DATOS GENERALES'!N131='DATOS GENERALES'!T131,100,IF('DATOS GENERALES'!N131=0,0,(('DATOS GENERALES'!T131*100)/'DATOS GENERALES'!N131)))</f>
        <v>96</v>
      </c>
      <c r="O131" s="3">
        <f>+IF('DATOS GENERALES'!O131='DATOS GENERALES'!T131,100,IF('DATOS GENERALES'!O131=0,0,(('DATOS GENERALES'!T131*100)/'DATOS GENERALES'!O131)))</f>
        <v>76.483516483516482</v>
      </c>
      <c r="P131" s="3">
        <f>+IF('DATOS GENERALES'!P131='DATOS GENERALES'!T131,100,IF('DATOS GENERALES'!P131=0,0,(('DATOS GENERALES'!T131*100)/'DATOS GENERALES'!P131)))</f>
        <v>96</v>
      </c>
      <c r="Q131" s="3">
        <f>+IF('DATOS GENERALES'!Q131='DATOS GENERALES'!T131,100,IF('DATOS GENERALES'!Q131=0,0,(('DATOS GENERALES'!T131*100)/'DATOS GENERALES'!Q131)))</f>
        <v>80.462427745664741</v>
      </c>
      <c r="R131" s="3">
        <f>+IF('DATOS GENERALES'!R131='DATOS GENERALES'!$T$6,100,IF('DATOS GENERALES'!R131=0,0,(('DATOS GENERALES'!$T$6*100)/'DATOS GENERALES'!R131)))</f>
        <v>0</v>
      </c>
      <c r="S131" s="3">
        <f>+IF('DATOS GENERALES'!S131='DATOS GENERALES'!T131,100,IF('DATOS GENERALES'!S131=0,0,(('DATOS GENERALES'!$T$6*100)/'DATOS GENERALES'!S131)))</f>
        <v>0</v>
      </c>
    </row>
    <row r="132" spans="1:19">
      <c r="A132" s="13">
        <f>+'DATOS GENERALES'!A132</f>
        <v>127</v>
      </c>
      <c r="B132" s="65" t="str">
        <f>+'DATOS GENERALES'!B132</f>
        <v xml:space="preserve">CURITAS  REDONDAS </v>
      </c>
      <c r="C132" s="21" t="str">
        <f>+'DATOS GENERALES'!C132</f>
        <v>CJA X 100 UNIDADES</v>
      </c>
      <c r="D132" s="21">
        <f>+'DATOS GENERALES'!D132</f>
        <v>48</v>
      </c>
      <c r="E132" s="3">
        <f>+IF('DATOS GENERALES'!E132='DATOS GENERALES'!T132,100,IF('DATOS GENERALES'!E132=0,0,(('DATOS GENERALES'!T132*100)/'DATOS GENERALES'!E132)))</f>
        <v>71.827182718271828</v>
      </c>
      <c r="F132" s="3">
        <f>+IF('DATOS GENERALES'!F132='DATOS GENERALES'!T132,100,IF('DATOS GENERALES'!F132=0,0,(('DATOS GENERALES'!T132*100)/'DATOS GENERALES'!F132)))</f>
        <v>60.485093481556341</v>
      </c>
      <c r="G132" s="3">
        <f>+IF('DATOS GENERALES'!G132='DATOS GENERALES'!T132,100,IF('DATOS GENERALES'!G132=0,0,(('DATOS GENERALES'!T132*100)/'DATOS GENERALES'!G132)))</f>
        <v>0</v>
      </c>
      <c r="H132" s="3">
        <f>+IF('DATOS GENERALES'!H132='DATOS GENERALES'!T132,100,IF('DATOS GENERALES'!H132=0,0,(('DATOS GENERALES'!T132*100)/'DATOS GENERALES'!H132)))</f>
        <v>74.8125</v>
      </c>
      <c r="I132" s="3">
        <f>+IF('DATOS GENERALES'!I132='DATOS GENERALES'!T132,100,IF('DATOS GENERALES'!I132=0,0,(('DATOS GENERALES'!T132*100)/'DATOS GENERALES'!I132)))</f>
        <v>67.341772151898738</v>
      </c>
      <c r="J132" s="3">
        <f>+IF('DATOS GENERALES'!J132='DATOS GENERALES'!T132,100,IF('DATOS GENERALES'!J132=0,0,(('DATOS GENERALES'!T132*100)/'DATOS GENERALES'!J132)))</f>
        <v>100</v>
      </c>
      <c r="K132" s="3">
        <f>+IF('DATOS GENERALES'!K132='DATOS GENERALES'!T132,100,IF('DATOS GENERALES'!K132=0,0,(('DATOS GENERALES'!T132*100)/'DATOS GENERALES'!K132)))</f>
        <v>0</v>
      </c>
      <c r="L132" s="3">
        <f>+IF('DATOS GENERALES'!L132='DATOS GENERALES'!T132,100,IF('DATOS GENERALES'!L132=0,0,(('DATOS GENERALES'!T132*100)/'DATOS GENERALES'!L132)))</f>
        <v>0</v>
      </c>
      <c r="M132" s="3">
        <f>+IF('DATOS GENERALES'!M132='DATOS GENERALES'!T132,100,IF('DATOS GENERALES'!M132=0,0,(('DATOS GENERALES'!T132*100)/'DATOS GENERALES'!M132)))</f>
        <v>0</v>
      </c>
      <c r="N132" s="3">
        <f>+IF('DATOS GENERALES'!N132='DATOS GENERALES'!T132,100,IF('DATOS GENERALES'!N132=0,0,(('DATOS GENERALES'!T132*100)/'DATOS GENERALES'!N132)))</f>
        <v>79.773408863712092</v>
      </c>
      <c r="O132" s="3">
        <f>+IF('DATOS GENERALES'!O132='DATOS GENERALES'!T132,100,IF('DATOS GENERALES'!O132=0,0,(('DATOS GENERALES'!T132*100)/'DATOS GENERALES'!O132)))</f>
        <v>54.409090909090907</v>
      </c>
      <c r="P132" s="3">
        <f>+IF('DATOS GENERALES'!P132='DATOS GENERALES'!T132,100,IF('DATOS GENERALES'!P132=0,0,(('DATOS GENERALES'!T132*100)/'DATOS GENERALES'!P132)))</f>
        <v>57</v>
      </c>
      <c r="Q132" s="3">
        <f>+IF('DATOS GENERALES'!Q132='DATOS GENERALES'!T132,100,IF('DATOS GENERALES'!Q132=0,0,(('DATOS GENERALES'!T132*100)/'DATOS GENERALES'!Q132)))</f>
        <v>66.041379310344823</v>
      </c>
      <c r="R132" s="3">
        <f>+IF('DATOS GENERALES'!R132='DATOS GENERALES'!$T$6,100,IF('DATOS GENERALES'!R132=0,0,(('DATOS GENERALES'!$T$6*100)/'DATOS GENERALES'!R132)))</f>
        <v>0</v>
      </c>
      <c r="S132" s="3">
        <f>+IF('DATOS GENERALES'!S132='DATOS GENERALES'!T132,100,IF('DATOS GENERALES'!S132=0,0,(('DATOS GENERALES'!$T$6*100)/'DATOS GENERALES'!S132)))</f>
        <v>0</v>
      </c>
    </row>
    <row r="133" spans="1:19">
      <c r="A133" s="13">
        <f>+'DATOS GENERALES'!A133</f>
        <v>128</v>
      </c>
      <c r="B133" s="65" t="str">
        <f>+'DATOS GENERALES'!B133</f>
        <v xml:space="preserve">DETERGENTE PENTAENZIMATICO </v>
      </c>
      <c r="C133" s="21" t="str">
        <f>+'DATOS GENERALES'!C133</f>
        <v xml:space="preserve">GLN X 5 LITROS </v>
      </c>
      <c r="D133" s="21">
        <f>+'DATOS GENERALES'!D133</f>
        <v>12</v>
      </c>
      <c r="E133" s="3">
        <f>+IF('DATOS GENERALES'!E133='DATOS GENERALES'!T133,100,IF('DATOS GENERALES'!E133=0,0,(('DATOS GENERALES'!T133*100)/'DATOS GENERALES'!E133)))</f>
        <v>0</v>
      </c>
      <c r="F133" s="3">
        <f>+IF('DATOS GENERALES'!F133='DATOS GENERALES'!T133,100,IF('DATOS GENERALES'!F133=0,0,(('DATOS GENERALES'!T133*100)/'DATOS GENERALES'!F133)))</f>
        <v>0</v>
      </c>
      <c r="G133" s="3">
        <f>+IF('DATOS GENERALES'!G133='DATOS GENERALES'!T133,100,IF('DATOS GENERALES'!G133=0,0,(('DATOS GENERALES'!T133*100)/'DATOS GENERALES'!G133)))</f>
        <v>0</v>
      </c>
      <c r="H133" s="3">
        <f>+IF('DATOS GENERALES'!H133='DATOS GENERALES'!T133,100,IF('DATOS GENERALES'!H133=0,0,(('DATOS GENERALES'!T133*100)/'DATOS GENERALES'!H133)))</f>
        <v>0</v>
      </c>
      <c r="I133" s="3">
        <f>+IF('DATOS GENERALES'!I133='DATOS GENERALES'!T133,100,IF('DATOS GENERALES'!I133=0,0,(('DATOS GENERALES'!T133*100)/'DATOS GENERALES'!I133)))</f>
        <v>0</v>
      </c>
      <c r="J133" s="3">
        <f>+IF('DATOS GENERALES'!J133='DATOS GENERALES'!T133,100,IF('DATOS GENERALES'!J133=0,0,(('DATOS GENERALES'!T133*100)/'DATOS GENERALES'!J133)))</f>
        <v>96.492863542438869</v>
      </c>
      <c r="K133" s="3">
        <f>+IF('DATOS GENERALES'!K133='DATOS GENERALES'!T133,100,IF('DATOS GENERALES'!K133=0,0,(('DATOS GENERALES'!T133*100)/'DATOS GENERALES'!K133)))</f>
        <v>0</v>
      </c>
      <c r="L133" s="3">
        <f>+IF('DATOS GENERALES'!L133='DATOS GENERALES'!T133,100,IF('DATOS GENERALES'!L133=0,0,(('DATOS GENERALES'!T133*100)/'DATOS GENERALES'!L133)))</f>
        <v>0</v>
      </c>
      <c r="M133" s="3">
        <f>+IF('DATOS GENERALES'!M133='DATOS GENERALES'!T133,100,IF('DATOS GENERALES'!M133=0,0,(('DATOS GENERALES'!T133*100)/'DATOS GENERALES'!M133)))</f>
        <v>0</v>
      </c>
      <c r="N133" s="3">
        <f>+IF('DATOS GENERALES'!N133='DATOS GENERALES'!T133,100,IF('DATOS GENERALES'!N133=0,0,(('DATOS GENERALES'!T133*100)/'DATOS GENERALES'!N133)))</f>
        <v>55.56982618374861</v>
      </c>
      <c r="O133" s="3">
        <f>+IF('DATOS GENERALES'!O133='DATOS GENERALES'!T133,100,IF('DATOS GENERALES'!O133=0,0,(('DATOS GENERALES'!T133*100)/'DATOS GENERALES'!O133)))</f>
        <v>24.291922280820611</v>
      </c>
      <c r="P133" s="3">
        <f>+IF('DATOS GENERALES'!P133='DATOS GENERALES'!T133,100,IF('DATOS GENERALES'!P133=0,0,(('DATOS GENERALES'!T133*100)/'DATOS GENERALES'!P133)))</f>
        <v>100</v>
      </c>
      <c r="Q133" s="3">
        <f>+IF('DATOS GENERALES'!Q133='DATOS GENERALES'!T133,100,IF('DATOS GENERALES'!Q133=0,0,(('DATOS GENERALES'!T133*100)/'DATOS GENERALES'!Q133)))</f>
        <v>0</v>
      </c>
      <c r="R133" s="3">
        <f>+IF('DATOS GENERALES'!R133='DATOS GENERALES'!$T$6,100,IF('DATOS GENERALES'!R133=0,0,(('DATOS GENERALES'!$T$6*100)/'DATOS GENERALES'!R133)))</f>
        <v>0</v>
      </c>
      <c r="S133" s="3">
        <f>+IF('DATOS GENERALES'!S133='DATOS GENERALES'!T133,100,IF('DATOS GENERALES'!S133=0,0,(('DATOS GENERALES'!$T$6*100)/'DATOS GENERALES'!S133)))</f>
        <v>0</v>
      </c>
    </row>
    <row r="134" spans="1:19" ht="30">
      <c r="A134" s="13">
        <f>+'DATOS GENERALES'!A134</f>
        <v>129</v>
      </c>
      <c r="B134" s="65" t="str">
        <f>+'DATOS GENERALES'!B134</f>
        <v>DISPOSITIVO DE ACCESO INTRAVENOSO LIBRE DE AGUJAS PEQUEÑO CON MEMBRANA DE SILICONA</v>
      </c>
      <c r="C134" s="21" t="str">
        <f>+'DATOS GENERALES'!C134</f>
        <v>UND</v>
      </c>
      <c r="D134" s="21">
        <f>+'DATOS GENERALES'!D134</f>
        <v>600</v>
      </c>
      <c r="E134" s="3">
        <f>+IF('DATOS GENERALES'!E134='DATOS GENERALES'!T134,100,IF('DATOS GENERALES'!E134=0,0,(('DATOS GENERALES'!T134*100)/'DATOS GENERALES'!E134)))</f>
        <v>100</v>
      </c>
      <c r="F134" s="3">
        <f>+IF('DATOS GENERALES'!F134='DATOS GENERALES'!T134,100,IF('DATOS GENERALES'!F134=0,0,(('DATOS GENERALES'!T134*100)/'DATOS GENERALES'!F134)))</f>
        <v>0</v>
      </c>
      <c r="G134" s="3">
        <f>+IF('DATOS GENERALES'!G134='DATOS GENERALES'!T134,100,IF('DATOS GENERALES'!G134=0,0,(('DATOS GENERALES'!T134*100)/'DATOS GENERALES'!G134)))</f>
        <v>0</v>
      </c>
      <c r="H134" s="3">
        <f>+IF('DATOS GENERALES'!H134='DATOS GENERALES'!T134,100,IF('DATOS GENERALES'!H134=0,0,(('DATOS GENERALES'!T134*100)/'DATOS GENERALES'!H134)))</f>
        <v>94.517865883504655</v>
      </c>
      <c r="I134" s="3">
        <f>+IF('DATOS GENERALES'!I134='DATOS GENERALES'!T134,100,IF('DATOS GENERALES'!I134=0,0,(('DATOS GENERALES'!T134*100)/'DATOS GENERALES'!I134)))</f>
        <v>0</v>
      </c>
      <c r="J134" s="3">
        <f>+IF('DATOS GENERALES'!J134='DATOS GENERALES'!T134,100,IF('DATOS GENERALES'!J134=0,0,(('DATOS GENERALES'!T134*100)/'DATOS GENERALES'!J134)))</f>
        <v>73.793320615354503</v>
      </c>
      <c r="K134" s="3">
        <f>+IF('DATOS GENERALES'!K134='DATOS GENERALES'!T134,100,IF('DATOS GENERALES'!K134=0,0,(('DATOS GENERALES'!T134*100)/'DATOS GENERALES'!K134)))</f>
        <v>0</v>
      </c>
      <c r="L134" s="3">
        <f>+IF('DATOS GENERALES'!L134='DATOS GENERALES'!T134,100,IF('DATOS GENERALES'!L134=0,0,(('DATOS GENERALES'!T134*100)/'DATOS GENERALES'!L134)))</f>
        <v>0</v>
      </c>
      <c r="M134" s="3">
        <f>+IF('DATOS GENERALES'!M134='DATOS GENERALES'!T134,100,IF('DATOS GENERALES'!M134=0,0,(('DATOS GENERALES'!T134*100)/'DATOS GENERALES'!M134)))</f>
        <v>0</v>
      </c>
      <c r="N134" s="3">
        <f>+IF('DATOS GENERALES'!N134='DATOS GENERALES'!T134,100,IF('DATOS GENERALES'!N134=0,0,(('DATOS GENERALES'!T134*100)/'DATOS GENERALES'!N134)))</f>
        <v>0</v>
      </c>
      <c r="O134" s="3">
        <f>+IF('DATOS GENERALES'!O134='DATOS GENERALES'!T134,100,IF('DATOS GENERALES'!O134=0,0,(('DATOS GENERALES'!T134*100)/'DATOS GENERALES'!O134)))</f>
        <v>0</v>
      </c>
      <c r="P134" s="3">
        <f>+IF('DATOS GENERALES'!P134='DATOS GENERALES'!T134,100,IF('DATOS GENERALES'!P134=0,0,(('DATOS GENERALES'!T134*100)/'DATOS GENERALES'!P134)))</f>
        <v>0</v>
      </c>
      <c r="Q134" s="3">
        <f>+IF('DATOS GENERALES'!Q134='DATOS GENERALES'!T134,100,IF('DATOS GENERALES'!Q134=0,0,(('DATOS GENERALES'!T134*100)/'DATOS GENERALES'!Q134)))</f>
        <v>0</v>
      </c>
      <c r="R134" s="3">
        <f>+IF('DATOS GENERALES'!R134='DATOS GENERALES'!$T$6,100,IF('DATOS GENERALES'!R134=0,0,(('DATOS GENERALES'!$T$6*100)/'DATOS GENERALES'!R134)))</f>
        <v>0</v>
      </c>
      <c r="S134" s="3">
        <f>+IF('DATOS GENERALES'!S134='DATOS GENERALES'!T134,100,IF('DATOS GENERALES'!S134=0,0,(('DATOS GENERALES'!$T$6*100)/'DATOS GENERALES'!S134)))</f>
        <v>238.52255319148935</v>
      </c>
    </row>
    <row r="135" spans="1:19">
      <c r="A135" s="13">
        <f>+'DATOS GENERALES'!A135</f>
        <v>130</v>
      </c>
      <c r="B135" s="65" t="str">
        <f>+'DATOS GENERALES'!B135</f>
        <v>DISPOSITIVO INTRAUTERINO  T DE COBRE</v>
      </c>
      <c r="C135" s="21" t="str">
        <f>+'DATOS GENERALES'!C135</f>
        <v>UND</v>
      </c>
      <c r="D135" s="21">
        <f>+'DATOS GENERALES'!D135</f>
        <v>200</v>
      </c>
      <c r="E135" s="3">
        <f>+IF('DATOS GENERALES'!E135='DATOS GENERALES'!T135,100,IF('DATOS GENERALES'!E135=0,0,(('DATOS GENERALES'!T135*100)/'DATOS GENERALES'!E135)))</f>
        <v>0</v>
      </c>
      <c r="F135" s="3">
        <f>+IF('DATOS GENERALES'!F135='DATOS GENERALES'!T135,100,IF('DATOS GENERALES'!F135=0,0,(('DATOS GENERALES'!T135*100)/'DATOS GENERALES'!F135)))</f>
        <v>0</v>
      </c>
      <c r="G135" s="3">
        <f>+IF('DATOS GENERALES'!G135='DATOS GENERALES'!T135,100,IF('DATOS GENERALES'!G135=0,0,(('DATOS GENERALES'!T135*100)/'DATOS GENERALES'!G135)))</f>
        <v>0</v>
      </c>
      <c r="H135" s="3">
        <f>+IF('DATOS GENERALES'!H135='DATOS GENERALES'!T135,100,IF('DATOS GENERALES'!H135=0,0,(('DATOS GENERALES'!T135*100)/'DATOS GENERALES'!H135)))</f>
        <v>95.544772827525364</v>
      </c>
      <c r="I135" s="3">
        <f>+IF('DATOS GENERALES'!I135='DATOS GENERALES'!T135,100,IF('DATOS GENERALES'!I135=0,0,(('DATOS GENERALES'!T135*100)/'DATOS GENERALES'!I135)))</f>
        <v>0</v>
      </c>
      <c r="J135" s="3">
        <f>+IF('DATOS GENERALES'!J135='DATOS GENERALES'!T135,100,IF('DATOS GENERALES'!J135=0,0,(('DATOS GENERALES'!T135*100)/'DATOS GENERALES'!J135)))</f>
        <v>100</v>
      </c>
      <c r="K135" s="3">
        <f>+IF('DATOS GENERALES'!K135='DATOS GENERALES'!T135,100,IF('DATOS GENERALES'!K135=0,0,(('DATOS GENERALES'!T135*100)/'DATOS GENERALES'!K135)))</f>
        <v>0</v>
      </c>
      <c r="L135" s="3">
        <f>+IF('DATOS GENERALES'!L135='DATOS GENERALES'!T135,100,IF('DATOS GENERALES'!L135=0,0,(('DATOS GENERALES'!T135*100)/'DATOS GENERALES'!L135)))</f>
        <v>0</v>
      </c>
      <c r="M135" s="3">
        <f>+IF('DATOS GENERALES'!M135='DATOS GENERALES'!T135,100,IF('DATOS GENERALES'!M135=0,0,(('DATOS GENERALES'!T135*100)/'DATOS GENERALES'!M135)))</f>
        <v>0</v>
      </c>
      <c r="N135" s="3">
        <f>+IF('DATOS GENERALES'!N135='DATOS GENERALES'!T135,100,IF('DATOS GENERALES'!N135=0,0,(('DATOS GENERALES'!T135*100)/'DATOS GENERALES'!N135)))</f>
        <v>0</v>
      </c>
      <c r="O135" s="3">
        <f>+IF('DATOS GENERALES'!O135='DATOS GENERALES'!T135,100,IF('DATOS GENERALES'!O135=0,0,(('DATOS GENERALES'!T135*100)/'DATOS GENERALES'!O135)))</f>
        <v>94.750656167979002</v>
      </c>
      <c r="P135" s="3">
        <f>+IF('DATOS GENERALES'!P135='DATOS GENERALES'!T135,100,IF('DATOS GENERALES'!P135=0,0,(('DATOS GENERALES'!T135*100)/'DATOS GENERALES'!P135)))</f>
        <v>81.032547699214362</v>
      </c>
      <c r="Q135" s="3">
        <f>+IF('DATOS GENERALES'!Q135='DATOS GENERALES'!T135,100,IF('DATOS GENERALES'!Q135=0,0,(('DATOS GENERALES'!T135*100)/'DATOS GENERALES'!Q135)))</f>
        <v>0</v>
      </c>
      <c r="R135" s="3">
        <f>+IF('DATOS GENERALES'!R135='DATOS GENERALES'!$T$6,100,IF('DATOS GENERALES'!R135=0,0,(('DATOS GENERALES'!$T$6*100)/'DATOS GENERALES'!R135)))</f>
        <v>0</v>
      </c>
      <c r="S135" s="3">
        <f>+IF('DATOS GENERALES'!S135='DATOS GENERALES'!T135,100,IF('DATOS GENERALES'!S135=0,0,(('DATOS GENERALES'!$T$6*100)/'DATOS GENERALES'!S135)))</f>
        <v>0</v>
      </c>
    </row>
    <row r="136" spans="1:19">
      <c r="A136" s="13">
        <f>+'DATOS GENERALES'!A136</f>
        <v>131</v>
      </c>
      <c r="B136" s="65" t="str">
        <f>+'DATOS GENERALES'!B136</f>
        <v>DISPOSITIVO INTRAUTERINO DE LEVONOGESTREL 52 MG</v>
      </c>
      <c r="C136" s="21" t="str">
        <f>+'DATOS GENERALES'!C136</f>
        <v>UND</v>
      </c>
      <c r="D136" s="21">
        <f>+'DATOS GENERALES'!D136</f>
        <v>6</v>
      </c>
      <c r="E136" s="3">
        <f>+IF('DATOS GENERALES'!E136='DATOS GENERALES'!T136,100,IF('DATOS GENERALES'!E136=0,0,(('DATOS GENERALES'!T136*100)/'DATOS GENERALES'!E136)))</f>
        <v>0</v>
      </c>
      <c r="F136" s="3">
        <f>+IF('DATOS GENERALES'!F136='DATOS GENERALES'!T136,100,IF('DATOS GENERALES'!F136=0,0,(('DATOS GENERALES'!T136*100)/'DATOS GENERALES'!F136)))</f>
        <v>0</v>
      </c>
      <c r="G136" s="3">
        <f>+IF('DATOS GENERALES'!G136='DATOS GENERALES'!T136,100,IF('DATOS GENERALES'!G136=0,0,(('DATOS GENERALES'!T136*100)/'DATOS GENERALES'!G136)))</f>
        <v>0</v>
      </c>
      <c r="H136" s="3">
        <f>+IF('DATOS GENERALES'!H136='DATOS GENERALES'!T136,100,IF('DATOS GENERALES'!H136=0,0,(('DATOS GENERALES'!T136*100)/'DATOS GENERALES'!H136)))</f>
        <v>85.208668268333383</v>
      </c>
      <c r="I136" s="3">
        <f>+IF('DATOS GENERALES'!I136='DATOS GENERALES'!T136,100,IF('DATOS GENERALES'!I136=0,0,(('DATOS GENERALES'!T136*100)/'DATOS GENERALES'!I136)))</f>
        <v>0</v>
      </c>
      <c r="J136" s="3">
        <f>+IF('DATOS GENERALES'!J136='DATOS GENERALES'!T136,100,IF('DATOS GENERALES'!J136=0,0,(('DATOS GENERALES'!T136*100)/'DATOS GENERALES'!J136)))</f>
        <v>100</v>
      </c>
      <c r="K136" s="3">
        <f>+IF('DATOS GENERALES'!K136='DATOS GENERALES'!T136,100,IF('DATOS GENERALES'!K136=0,0,(('DATOS GENERALES'!T136*100)/'DATOS GENERALES'!K136)))</f>
        <v>0</v>
      </c>
      <c r="L136" s="3">
        <f>+IF('DATOS GENERALES'!L136='DATOS GENERALES'!T136,100,IF('DATOS GENERALES'!L136=0,0,(('DATOS GENERALES'!T136*100)/'DATOS GENERALES'!L136)))</f>
        <v>0</v>
      </c>
      <c r="M136" s="3">
        <f>+IF('DATOS GENERALES'!M136='DATOS GENERALES'!T136,100,IF('DATOS GENERALES'!M136=0,0,(('DATOS GENERALES'!T136*100)/'DATOS GENERALES'!M136)))</f>
        <v>0</v>
      </c>
      <c r="N136" s="3">
        <f>+IF('DATOS GENERALES'!N136='DATOS GENERALES'!T136,100,IF('DATOS GENERALES'!N136=0,0,(('DATOS GENERALES'!T136*100)/'DATOS GENERALES'!N136)))</f>
        <v>0</v>
      </c>
      <c r="O136" s="3">
        <f>+IF('DATOS GENERALES'!O136='DATOS GENERALES'!T136,100,IF('DATOS GENERALES'!O136=0,0,(('DATOS GENERALES'!T136*100)/'DATOS GENERALES'!O136)))</f>
        <v>0</v>
      </c>
      <c r="P136" s="3">
        <f>+IF('DATOS GENERALES'!P136='DATOS GENERALES'!T136,100,IF('DATOS GENERALES'!P136=0,0,(('DATOS GENERALES'!T136*100)/'DATOS GENERALES'!P136)))</f>
        <v>0</v>
      </c>
      <c r="Q136" s="3">
        <f>+IF('DATOS GENERALES'!Q136='DATOS GENERALES'!T136,100,IF('DATOS GENERALES'!Q136=0,0,(('DATOS GENERALES'!T136*100)/'DATOS GENERALES'!Q136)))</f>
        <v>0</v>
      </c>
      <c r="R136" s="3">
        <f>+IF('DATOS GENERALES'!R136='DATOS GENERALES'!$T$6,100,IF('DATOS GENERALES'!R136=0,0,(('DATOS GENERALES'!$T$6*100)/'DATOS GENERALES'!R136)))</f>
        <v>0</v>
      </c>
      <c r="S136" s="3">
        <f>+IF('DATOS GENERALES'!S136='DATOS GENERALES'!T136,100,IF('DATOS GENERALES'!S136=0,0,(('DATOS GENERALES'!$T$6*100)/'DATOS GENERALES'!S136)))</f>
        <v>0</v>
      </c>
    </row>
    <row r="137" spans="1:19">
      <c r="A137" s="13">
        <f>+'DATOS GENERALES'!A137</f>
        <v>132</v>
      </c>
      <c r="B137" s="65" t="str">
        <f>+'DATOS GENERALES'!B137</f>
        <v>DRENAJE CERRADO DE 1/4 X 400 ML</v>
      </c>
      <c r="C137" s="21" t="str">
        <f>+'DATOS GENERALES'!C137</f>
        <v>UND</v>
      </c>
      <c r="D137" s="21">
        <f>+'DATOS GENERALES'!D137</f>
        <v>8</v>
      </c>
      <c r="E137" s="3">
        <f>+IF('DATOS GENERALES'!E137='DATOS GENERALES'!T137,100,IF('DATOS GENERALES'!E137=0,0,(('DATOS GENERALES'!T137*100)/'DATOS GENERALES'!E137)))</f>
        <v>89.189189189189193</v>
      </c>
      <c r="F137" s="3">
        <f>+IF('DATOS GENERALES'!F137='DATOS GENERALES'!T137,100,IF('DATOS GENERALES'!F137=0,0,(('DATOS GENERALES'!T137*100)/'DATOS GENERALES'!F137)))</f>
        <v>0</v>
      </c>
      <c r="G137" s="3">
        <f>+IF('DATOS GENERALES'!G137='DATOS GENERALES'!T137,100,IF('DATOS GENERALES'!G137=0,0,(('DATOS GENERALES'!T137*100)/'DATOS GENERALES'!G137)))</f>
        <v>47.142857142857146</v>
      </c>
      <c r="H137" s="3">
        <f>+IF('DATOS GENERALES'!H137='DATOS GENERALES'!T137,100,IF('DATOS GENERALES'!H137=0,0,(('DATOS GENERALES'!T137*100)/'DATOS GENERALES'!H137)))</f>
        <v>72.601752456093763</v>
      </c>
      <c r="I137" s="3">
        <f>+IF('DATOS GENERALES'!I137='DATOS GENERALES'!T137,100,IF('DATOS GENERALES'!I137=0,0,(('DATOS GENERALES'!T137*100)/'DATOS GENERALES'!I137)))</f>
        <v>38.823529411764703</v>
      </c>
      <c r="J137" s="3">
        <f>+IF('DATOS GENERALES'!J137='DATOS GENERALES'!T137,100,IF('DATOS GENERALES'!J137=0,0,(('DATOS GENERALES'!T137*100)/'DATOS GENERALES'!J137)))</f>
        <v>85.139318885448915</v>
      </c>
      <c r="K137" s="3">
        <f>+IF('DATOS GENERALES'!K137='DATOS GENERALES'!T137,100,IF('DATOS GENERALES'!K137=0,0,(('DATOS GENERALES'!T137*100)/'DATOS GENERALES'!K137)))</f>
        <v>0</v>
      </c>
      <c r="L137" s="3">
        <f>+IF('DATOS GENERALES'!L137='DATOS GENERALES'!T137,100,IF('DATOS GENERALES'!L137=0,0,(('DATOS GENERALES'!T137*100)/'DATOS GENERALES'!L137)))</f>
        <v>0</v>
      </c>
      <c r="M137" s="3">
        <f>+IF('DATOS GENERALES'!M137='DATOS GENERALES'!T137,100,IF('DATOS GENERALES'!M137=0,0,(('DATOS GENERALES'!T137*100)/'DATOS GENERALES'!M137)))</f>
        <v>0</v>
      </c>
      <c r="N137" s="3">
        <f>+IF('DATOS GENERALES'!N137='DATOS GENERALES'!T137,100,IF('DATOS GENERALES'!N137=0,0,(('DATOS GENERALES'!T137*100)/'DATOS GENERALES'!N137)))</f>
        <v>66</v>
      </c>
      <c r="O137" s="3">
        <f>+IF('DATOS GENERALES'!O137='DATOS GENERALES'!T137,100,IF('DATOS GENERALES'!O137=0,0,(('DATOS GENERALES'!T137*100)/'DATOS GENERALES'!O137)))</f>
        <v>72.184793070259872</v>
      </c>
      <c r="P137" s="3">
        <f>+IF('DATOS GENERALES'!P137='DATOS GENERALES'!T137,100,IF('DATOS GENERALES'!P137=0,0,(('DATOS GENERALES'!T137*100)/'DATOS GENERALES'!P137)))</f>
        <v>100</v>
      </c>
      <c r="Q137" s="3">
        <f>+IF('DATOS GENERALES'!Q137='DATOS GENERALES'!T137,100,IF('DATOS GENERALES'!Q137=0,0,(('DATOS GENERALES'!T137*100)/'DATOS GENERALES'!Q137)))</f>
        <v>0</v>
      </c>
      <c r="R137" s="3">
        <f>+IF('DATOS GENERALES'!R137='DATOS GENERALES'!$T$6,100,IF('DATOS GENERALES'!R137=0,0,(('DATOS GENERALES'!$T$6*100)/'DATOS GENERALES'!R137)))</f>
        <v>0</v>
      </c>
      <c r="S137" s="3">
        <f>+IF('DATOS GENERALES'!S137='DATOS GENERALES'!T137,100,IF('DATOS GENERALES'!S137=0,0,(('DATOS GENERALES'!$T$6*100)/'DATOS GENERALES'!S137)))</f>
        <v>176.93434343434345</v>
      </c>
    </row>
    <row r="138" spans="1:19">
      <c r="A138" s="13">
        <f>+'DATOS GENERALES'!A138</f>
        <v>133</v>
      </c>
      <c r="B138" s="65" t="str">
        <f>+'DATOS GENERALES'!B138</f>
        <v>DRENAJE CERRADO DE 1/8 X 400 ML</v>
      </c>
      <c r="C138" s="21" t="str">
        <f>+'DATOS GENERALES'!C138</f>
        <v xml:space="preserve">UND </v>
      </c>
      <c r="D138" s="21">
        <f>+'DATOS GENERALES'!D138</f>
        <v>8</v>
      </c>
      <c r="E138" s="3">
        <f>+IF('DATOS GENERALES'!E138='DATOS GENERALES'!T138,100,IF('DATOS GENERALES'!E138=0,0,(('DATOS GENERALES'!T138*100)/'DATOS GENERALES'!E138)))</f>
        <v>89.189189189189193</v>
      </c>
      <c r="F138" s="3">
        <f>+IF('DATOS GENERALES'!F138='DATOS GENERALES'!T138,100,IF('DATOS GENERALES'!F138=0,0,(('DATOS GENERALES'!T138*100)/'DATOS GENERALES'!F138)))</f>
        <v>0</v>
      </c>
      <c r="G138" s="3">
        <f>+IF('DATOS GENERALES'!G138='DATOS GENERALES'!T138,100,IF('DATOS GENERALES'!G138=0,0,(('DATOS GENERALES'!T138*100)/'DATOS GENERALES'!G138)))</f>
        <v>47.142857142857146</v>
      </c>
      <c r="H138" s="3">
        <f>+IF('DATOS GENERALES'!H138='DATOS GENERALES'!T138,100,IF('DATOS GENERALES'!H138=0,0,(('DATOS GENERALES'!T138*100)/'DATOS GENERALES'!H138)))</f>
        <v>90.753911806543385</v>
      </c>
      <c r="I138" s="3">
        <f>+IF('DATOS GENERALES'!I138='DATOS GENERALES'!T138,100,IF('DATOS GENERALES'!I138=0,0,(('DATOS GENERALES'!T138*100)/'DATOS GENERALES'!I138)))</f>
        <v>38.823529411764703</v>
      </c>
      <c r="J138" s="3">
        <f>+IF('DATOS GENERALES'!J138='DATOS GENERALES'!T138,100,IF('DATOS GENERALES'!J138=0,0,(('DATOS GENERALES'!T138*100)/'DATOS GENERALES'!J138)))</f>
        <v>85.139318885448915</v>
      </c>
      <c r="K138" s="3">
        <f>+IF('DATOS GENERALES'!K138='DATOS GENERALES'!T138,100,IF('DATOS GENERALES'!K138=0,0,(('DATOS GENERALES'!T138*100)/'DATOS GENERALES'!K138)))</f>
        <v>0</v>
      </c>
      <c r="L138" s="3">
        <f>+IF('DATOS GENERALES'!L138='DATOS GENERALES'!T138,100,IF('DATOS GENERALES'!L138=0,0,(('DATOS GENERALES'!T138*100)/'DATOS GENERALES'!L138)))</f>
        <v>0</v>
      </c>
      <c r="M138" s="3">
        <f>+IF('DATOS GENERALES'!M138='DATOS GENERALES'!T138,100,IF('DATOS GENERALES'!M138=0,0,(('DATOS GENERALES'!T138*100)/'DATOS GENERALES'!M138)))</f>
        <v>0</v>
      </c>
      <c r="N138" s="3">
        <f>+IF('DATOS GENERALES'!N138='DATOS GENERALES'!T138,100,IF('DATOS GENERALES'!N138=0,0,(('DATOS GENERALES'!T138*100)/'DATOS GENERALES'!N138)))</f>
        <v>66</v>
      </c>
      <c r="O138" s="3">
        <f>+IF('DATOS GENERALES'!O138='DATOS GENERALES'!T138,100,IF('DATOS GENERALES'!O138=0,0,(('DATOS GENERALES'!T138*100)/'DATOS GENERALES'!O138)))</f>
        <v>76.998460030799379</v>
      </c>
      <c r="P138" s="3">
        <f>+IF('DATOS GENERALES'!P138='DATOS GENERALES'!T138,100,IF('DATOS GENERALES'!P138=0,0,(('DATOS GENERALES'!T138*100)/'DATOS GENERALES'!P138)))</f>
        <v>100</v>
      </c>
      <c r="Q138" s="3">
        <f>+IF('DATOS GENERALES'!Q138='DATOS GENERALES'!T138,100,IF('DATOS GENERALES'!Q138=0,0,(('DATOS GENERALES'!T138*100)/'DATOS GENERALES'!Q138)))</f>
        <v>0</v>
      </c>
      <c r="R138" s="3">
        <f>+IF('DATOS GENERALES'!R138='DATOS GENERALES'!$T$6,100,IF('DATOS GENERALES'!R138=0,0,(('DATOS GENERALES'!$T$6*100)/'DATOS GENERALES'!R138)))</f>
        <v>0</v>
      </c>
      <c r="S138" s="3">
        <f>+IF('DATOS GENERALES'!S138='DATOS GENERALES'!T138,100,IF('DATOS GENERALES'!S138=0,0,(('DATOS GENERALES'!$T$6*100)/'DATOS GENERALES'!S138)))</f>
        <v>176.93434343434345</v>
      </c>
    </row>
    <row r="139" spans="1:19">
      <c r="A139" s="13">
        <f>+'DATOS GENERALES'!A139</f>
        <v>134</v>
      </c>
      <c r="B139" s="65" t="str">
        <f>+'DATOS GENERALES'!B139</f>
        <v>DRENES DE PEN - ROSSE DE 1/2</v>
      </c>
      <c r="C139" s="21" t="str">
        <f>+'DATOS GENERALES'!C139</f>
        <v>PTE X 10 UNIDADES</v>
      </c>
      <c r="D139" s="21">
        <f>+'DATOS GENERALES'!D139</f>
        <v>10</v>
      </c>
      <c r="E139" s="3">
        <f>+IF('DATOS GENERALES'!E139='DATOS GENERALES'!T139,100,IF('DATOS GENERALES'!E139=0,0,(('DATOS GENERALES'!T139*100)/'DATOS GENERALES'!E139)))</f>
        <v>12.623551069637529</v>
      </c>
      <c r="F139" s="3">
        <f>+IF('DATOS GENERALES'!F139='DATOS GENERALES'!T139,100,IF('DATOS GENERALES'!F139=0,0,(('DATOS GENERALES'!T139*100)/'DATOS GENERALES'!F139)))</f>
        <v>0</v>
      </c>
      <c r="G139" s="3">
        <f>+IF('DATOS GENERALES'!G139='DATOS GENERALES'!T139,100,IF('DATOS GENERALES'!G139=0,0,(('DATOS GENERALES'!T139*100)/'DATOS GENERALES'!G139)))</f>
        <v>60.426506873457875</v>
      </c>
      <c r="H139" s="3">
        <f>+IF('DATOS GENERALES'!H139='DATOS GENERALES'!T139,100,IF('DATOS GENERALES'!H139=0,0,(('DATOS GENERALES'!T139*100)/'DATOS GENERALES'!H139)))</f>
        <v>14.333198789101916</v>
      </c>
      <c r="I139" s="3">
        <f>+IF('DATOS GENERALES'!I139='DATOS GENERALES'!T139,100,IF('DATOS GENERALES'!I139=0,0,(('DATOS GENERALES'!T139*100)/'DATOS GENERALES'!I139)))</f>
        <v>0</v>
      </c>
      <c r="J139" s="3">
        <f>+IF('DATOS GENERALES'!J139='DATOS GENERALES'!T139,100,IF('DATOS GENERALES'!J139=0,0,(('DATOS GENERALES'!T139*100)/'DATOS GENERALES'!J139)))</f>
        <v>7.7834986015764045</v>
      </c>
      <c r="K139" s="3">
        <f>+IF('DATOS GENERALES'!K139='DATOS GENERALES'!T139,100,IF('DATOS GENERALES'!K139=0,0,(('DATOS GENERALES'!T139*100)/'DATOS GENERALES'!K139)))</f>
        <v>0</v>
      </c>
      <c r="L139" s="3">
        <f>+IF('DATOS GENERALES'!L139='DATOS GENERALES'!T139,100,IF('DATOS GENERALES'!L139=0,0,(('DATOS GENERALES'!T139*100)/'DATOS GENERALES'!L139)))</f>
        <v>0</v>
      </c>
      <c r="M139" s="3">
        <f>+IF('DATOS GENERALES'!M139='DATOS GENERALES'!T139,100,IF('DATOS GENERALES'!M139=0,0,(('DATOS GENERALES'!T139*100)/'DATOS GENERALES'!M139)))</f>
        <v>0</v>
      </c>
      <c r="N139" s="3">
        <f>+IF('DATOS GENERALES'!N139='DATOS GENERALES'!T139,100,IF('DATOS GENERALES'!N139=0,0,(('DATOS GENERALES'!T139*100)/'DATOS GENERALES'!N139)))</f>
        <v>0</v>
      </c>
      <c r="O139" s="3">
        <f>+IF('DATOS GENERALES'!O139='DATOS GENERALES'!T139,100,IF('DATOS GENERALES'!O139=0,0,(('DATOS GENERALES'!T139*100)/'DATOS GENERALES'!O139)))</f>
        <v>100</v>
      </c>
      <c r="P139" s="3">
        <f>+IF('DATOS GENERALES'!P139='DATOS GENERALES'!T139,100,IF('DATOS GENERALES'!P139=0,0,(('DATOS GENERALES'!T139*100)/'DATOS GENERALES'!P139)))</f>
        <v>5.6088862714304408</v>
      </c>
      <c r="Q139" s="3">
        <f>+IF('DATOS GENERALES'!Q139='DATOS GENERALES'!T139,100,IF('DATOS GENERALES'!Q139=0,0,(('DATOS GENERALES'!T139*100)/'DATOS GENERALES'!Q139)))</f>
        <v>0</v>
      </c>
      <c r="R139" s="3">
        <f>+IF('DATOS GENERALES'!R139='DATOS GENERALES'!$T$6,100,IF('DATOS GENERALES'!R139=0,0,(('DATOS GENERALES'!$T$6*100)/'DATOS GENERALES'!R139)))</f>
        <v>0</v>
      </c>
      <c r="S139" s="3">
        <f>+IF('DATOS GENERALES'!S139='DATOS GENERALES'!T139,100,IF('DATOS GENERALES'!S139=0,0,(('DATOS GENERALES'!$T$6*100)/'DATOS GENERALES'!S139)))</f>
        <v>145.06418219461699</v>
      </c>
    </row>
    <row r="140" spans="1:19">
      <c r="A140" s="13">
        <f>+'DATOS GENERALES'!A140</f>
        <v>135</v>
      </c>
      <c r="B140" s="65" t="str">
        <f>+'DATOS GENERALES'!B140</f>
        <v>DRENES DE PEN ROSSE DE 1/4</v>
      </c>
      <c r="C140" s="21" t="str">
        <f>+'DATOS GENERALES'!C140</f>
        <v>PTE X 10 UNIDADES</v>
      </c>
      <c r="D140" s="21">
        <f>+'DATOS GENERALES'!D140</f>
        <v>16</v>
      </c>
      <c r="E140" s="3">
        <f>+IF('DATOS GENERALES'!E140='DATOS GENERALES'!T140,100,IF('DATOS GENERALES'!E140=0,0,(('DATOS GENERALES'!T140*100)/'DATOS GENERALES'!E140)))</f>
        <v>12.623551069637529</v>
      </c>
      <c r="F140" s="3">
        <f>+IF('DATOS GENERALES'!F140='DATOS GENERALES'!T140,100,IF('DATOS GENERALES'!F140=0,0,(('DATOS GENERALES'!T140*100)/'DATOS GENERALES'!F140)))</f>
        <v>0</v>
      </c>
      <c r="G140" s="3">
        <f>+IF('DATOS GENERALES'!G140='DATOS GENERALES'!T140,100,IF('DATOS GENERALES'!G140=0,0,(('DATOS GENERALES'!T140*100)/'DATOS GENERALES'!G140)))</f>
        <v>67.8393351800554</v>
      </c>
      <c r="H140" s="3">
        <f>+IF('DATOS GENERALES'!H140='DATOS GENERALES'!T140,100,IF('DATOS GENERALES'!H140=0,0,(('DATOS GENERALES'!T140*100)/'DATOS GENERALES'!H140)))</f>
        <v>14.333198789101916</v>
      </c>
      <c r="I140" s="3">
        <f>+IF('DATOS GENERALES'!I140='DATOS GENERALES'!T140,100,IF('DATOS GENERALES'!I140=0,0,(('DATOS GENERALES'!T140*100)/'DATOS GENERALES'!I140)))</f>
        <v>0</v>
      </c>
      <c r="J140" s="3">
        <f>+IF('DATOS GENERALES'!J140='DATOS GENERALES'!T140,100,IF('DATOS GENERALES'!J140=0,0,(('DATOS GENERALES'!T140*100)/'DATOS GENERALES'!J140)))</f>
        <v>7.7834986015764045</v>
      </c>
      <c r="K140" s="3">
        <f>+IF('DATOS GENERALES'!K140='DATOS GENERALES'!T140,100,IF('DATOS GENERALES'!K140=0,0,(('DATOS GENERALES'!T140*100)/'DATOS GENERALES'!K140)))</f>
        <v>0</v>
      </c>
      <c r="L140" s="3">
        <f>+IF('DATOS GENERALES'!L140='DATOS GENERALES'!T140,100,IF('DATOS GENERALES'!L140=0,0,(('DATOS GENERALES'!T140*100)/'DATOS GENERALES'!L140)))</f>
        <v>0</v>
      </c>
      <c r="M140" s="3">
        <f>+IF('DATOS GENERALES'!M140='DATOS GENERALES'!T140,100,IF('DATOS GENERALES'!M140=0,0,(('DATOS GENERALES'!T140*100)/'DATOS GENERALES'!M140)))</f>
        <v>0</v>
      </c>
      <c r="N140" s="3">
        <f>+IF('DATOS GENERALES'!N140='DATOS GENERALES'!T140,100,IF('DATOS GENERALES'!N140=0,0,(('DATOS GENERALES'!T140*100)/'DATOS GENERALES'!N140)))</f>
        <v>0</v>
      </c>
      <c r="O140" s="3">
        <f>+IF('DATOS GENERALES'!O140='DATOS GENERALES'!T140,100,IF('DATOS GENERALES'!O140=0,0,(('DATOS GENERALES'!T140*100)/'DATOS GENERALES'!O140)))</f>
        <v>100</v>
      </c>
      <c r="P140" s="3">
        <f>+IF('DATOS GENERALES'!P140='DATOS GENERALES'!T140,100,IF('DATOS GENERALES'!P140=0,0,(('DATOS GENERALES'!T140*100)/'DATOS GENERALES'!P140)))</f>
        <v>5.6088862714304408</v>
      </c>
      <c r="Q140" s="3">
        <f>+IF('DATOS GENERALES'!Q140='DATOS GENERALES'!T140,100,IF('DATOS GENERALES'!Q140=0,0,(('DATOS GENERALES'!T140*100)/'DATOS GENERALES'!Q140)))</f>
        <v>0</v>
      </c>
      <c r="R140" s="3">
        <f>+IF('DATOS GENERALES'!R140='DATOS GENERALES'!$T$6,100,IF('DATOS GENERALES'!R140=0,0,(('DATOS GENERALES'!$T$6*100)/'DATOS GENERALES'!R140)))</f>
        <v>0</v>
      </c>
      <c r="S140" s="3">
        <f>+IF('DATOS GENERALES'!S140='DATOS GENERALES'!T140,100,IF('DATOS GENERALES'!S140=0,0,(('DATOS GENERALES'!$T$6*100)/'DATOS GENERALES'!S140)))</f>
        <v>145.06418219461699</v>
      </c>
    </row>
    <row r="141" spans="1:19">
      <c r="A141" s="13">
        <f>+'DATOS GENERALES'!A141</f>
        <v>136</v>
      </c>
      <c r="B141" s="65" t="str">
        <f>+'DATOS GENERALES'!B141</f>
        <v>ELECTRODOS ADULTOS.</v>
      </c>
      <c r="C141" s="21" t="str">
        <f>+'DATOS GENERALES'!C141</f>
        <v>PTE x 100 UNIDADES</v>
      </c>
      <c r="D141" s="21">
        <f>+'DATOS GENERALES'!D141</f>
        <v>100</v>
      </c>
      <c r="E141" s="3">
        <f>+IF('DATOS GENERALES'!E141='DATOS GENERALES'!T141,100,IF('DATOS GENERALES'!E141=0,0,(('DATOS GENERALES'!T141*100)/'DATOS GENERALES'!E141)))</f>
        <v>78.400000000000006</v>
      </c>
      <c r="F141" s="3">
        <f>+IF('DATOS GENERALES'!F141='DATOS GENERALES'!T141,100,IF('DATOS GENERALES'!F141=0,0,(('DATOS GENERALES'!T141*100)/'DATOS GENERALES'!F141)))</f>
        <v>82.162845849802366</v>
      </c>
      <c r="G141" s="3">
        <f>+IF('DATOS GENERALES'!G141='DATOS GENERALES'!T141,100,IF('DATOS GENERALES'!G141=0,0,(('DATOS GENERALES'!T141*100)/'DATOS GENERALES'!G141)))</f>
        <v>0</v>
      </c>
      <c r="H141" s="3">
        <f>+IF('DATOS GENERALES'!H141='DATOS GENERALES'!T141,100,IF('DATOS GENERALES'!H141=0,0,(('DATOS GENERALES'!T141*100)/'DATOS GENERALES'!H141)))</f>
        <v>78.682624369142033</v>
      </c>
      <c r="I141" s="3">
        <f>+IF('DATOS GENERALES'!I141='DATOS GENERALES'!T141,100,IF('DATOS GENERALES'!I141=0,0,(('DATOS GENERALES'!T141*100)/'DATOS GENERALES'!I141)))</f>
        <v>82.336414048059154</v>
      </c>
      <c r="J141" s="3">
        <f>+IF('DATOS GENERALES'!J141='DATOS GENERALES'!T141,100,IF('DATOS GENERALES'!J141=0,0,(('DATOS GENERALES'!T141*100)/'DATOS GENERALES'!J141)))</f>
        <v>100</v>
      </c>
      <c r="K141" s="3">
        <f>+IF('DATOS GENERALES'!K141='DATOS GENERALES'!T141,100,IF('DATOS GENERALES'!K141=0,0,(('DATOS GENERALES'!T141*100)/'DATOS GENERALES'!K141)))</f>
        <v>0</v>
      </c>
      <c r="L141" s="3">
        <f>+IF('DATOS GENERALES'!L141='DATOS GENERALES'!T141,100,IF('DATOS GENERALES'!L141=0,0,(('DATOS GENERALES'!T141*100)/'DATOS GENERALES'!L141)))</f>
        <v>0</v>
      </c>
      <c r="M141" s="3">
        <f>+IF('DATOS GENERALES'!M141='DATOS GENERALES'!T141,100,IF('DATOS GENERALES'!M141=0,0,(('DATOS GENERALES'!T141*100)/'DATOS GENERALES'!M141)))</f>
        <v>0</v>
      </c>
      <c r="N141" s="3">
        <f>+IF('DATOS GENERALES'!N141='DATOS GENERALES'!T141,100,IF('DATOS GENERALES'!N141=0,0,(('DATOS GENERALES'!T141*100)/'DATOS GENERALES'!N141)))</f>
        <v>79.221927497789565</v>
      </c>
      <c r="O141" s="3">
        <f>+IF('DATOS GENERALES'!O141='DATOS GENERALES'!T141,100,IF('DATOS GENERALES'!O141=0,0,(('DATOS GENERALES'!T141*100)/'DATOS GENERALES'!O141)))</f>
        <v>84.928249027237356</v>
      </c>
      <c r="P141" s="3">
        <f>+IF('DATOS GENERALES'!P141='DATOS GENERALES'!T141,100,IF('DATOS GENERALES'!P141=0,0,(('DATOS GENERALES'!T141*100)/'DATOS GENERALES'!P141)))</f>
        <v>68.421818181818182</v>
      </c>
      <c r="Q141" s="3">
        <f>+IF('DATOS GENERALES'!Q141='DATOS GENERALES'!T141,100,IF('DATOS GENERALES'!Q141=0,0,(('DATOS GENERALES'!T141*100)/'DATOS GENERALES'!Q141)))</f>
        <v>62.361600000000003</v>
      </c>
      <c r="R141" s="3">
        <f>+IF('DATOS GENERALES'!R141='DATOS GENERALES'!$T$6,100,IF('DATOS GENERALES'!R141=0,0,(('DATOS GENERALES'!$T$6*100)/'DATOS GENERALES'!R141)))</f>
        <v>0</v>
      </c>
      <c r="S141" s="3">
        <f>+IF('DATOS GENERALES'!S141='DATOS GENERALES'!T141,100,IF('DATOS GENERALES'!S141=0,0,(('DATOS GENERALES'!$T$6*100)/'DATOS GENERALES'!S141)))</f>
        <v>179.19693094629156</v>
      </c>
    </row>
    <row r="142" spans="1:19">
      <c r="A142" s="13">
        <f>+'DATOS GENERALES'!A142</f>
        <v>137</v>
      </c>
      <c r="B142" s="65" t="str">
        <f>+'DATOS GENERALES'!B142</f>
        <v xml:space="preserve">ELECTRODOS DE CARBONO PARA ELECTRO ESTIMULADOR </v>
      </c>
      <c r="C142" s="21" t="str">
        <f>+'DATOS GENERALES'!C142</f>
        <v>UND</v>
      </c>
      <c r="D142" s="21">
        <f>+'DATOS GENERALES'!D142</f>
        <v>8</v>
      </c>
      <c r="E142" s="3">
        <f>+IF('DATOS GENERALES'!E142='DATOS GENERALES'!T142,100,IF('DATOS GENERALES'!E142=0,0,(('DATOS GENERALES'!T142*100)/'DATOS GENERALES'!E142)))</f>
        <v>0</v>
      </c>
      <c r="F142" s="3">
        <f>+IF('DATOS GENERALES'!F142='DATOS GENERALES'!T142,100,IF('DATOS GENERALES'!F142=0,0,(('DATOS GENERALES'!T142*100)/'DATOS GENERALES'!F142)))</f>
        <v>0</v>
      </c>
      <c r="G142" s="3">
        <f>+IF('DATOS GENERALES'!G142='DATOS GENERALES'!T142,100,IF('DATOS GENERALES'!G142=0,0,(('DATOS GENERALES'!T142*100)/'DATOS GENERALES'!G142)))</f>
        <v>0</v>
      </c>
      <c r="H142" s="3">
        <f>+IF('DATOS GENERALES'!H142='DATOS GENERALES'!T142,100,IF('DATOS GENERALES'!H142=0,0,(('DATOS GENERALES'!T142*100)/'DATOS GENERALES'!H142)))</f>
        <v>0</v>
      </c>
      <c r="I142" s="3">
        <f>+IF('DATOS GENERALES'!I142='DATOS GENERALES'!T142,100,IF('DATOS GENERALES'!I142=0,0,(('DATOS GENERALES'!T142*100)/'DATOS GENERALES'!I142)))</f>
        <v>0</v>
      </c>
      <c r="J142" s="3">
        <f>+IF('DATOS GENERALES'!J142='DATOS GENERALES'!T142,100,IF('DATOS GENERALES'!J142=0,0,(('DATOS GENERALES'!T142*100)/'DATOS GENERALES'!J142)))</f>
        <v>0</v>
      </c>
      <c r="K142" s="3">
        <f>+IF('DATOS GENERALES'!K142='DATOS GENERALES'!T142,100,IF('DATOS GENERALES'!K142=0,0,(('DATOS GENERALES'!T142*100)/'DATOS GENERALES'!K142)))</f>
        <v>0</v>
      </c>
      <c r="L142" s="3">
        <f>+IF('DATOS GENERALES'!L142='DATOS GENERALES'!T142,100,IF('DATOS GENERALES'!L142=0,0,(('DATOS GENERALES'!T142*100)/'DATOS GENERALES'!L142)))</f>
        <v>0</v>
      </c>
      <c r="M142" s="3">
        <f>+IF('DATOS GENERALES'!M142='DATOS GENERALES'!T142,100,IF('DATOS GENERALES'!M142=0,0,(('DATOS GENERALES'!T142*100)/'DATOS GENERALES'!M142)))</f>
        <v>0</v>
      </c>
      <c r="N142" s="3">
        <f>+IF('DATOS GENERALES'!N142='DATOS GENERALES'!T142,100,IF('DATOS GENERALES'!N142=0,0,(('DATOS GENERALES'!T142*100)/'DATOS GENERALES'!N142)))</f>
        <v>0</v>
      </c>
      <c r="O142" s="3">
        <f>+IF('DATOS GENERALES'!O142='DATOS GENERALES'!T142,100,IF('DATOS GENERALES'!O142=0,0,(('DATOS GENERALES'!T142*100)/'DATOS GENERALES'!O142)))</f>
        <v>0</v>
      </c>
      <c r="P142" s="3">
        <f>+IF('DATOS GENERALES'!P142='DATOS GENERALES'!T142,100,IF('DATOS GENERALES'!P142=0,0,(('DATOS GENERALES'!T142*100)/'DATOS GENERALES'!P142)))</f>
        <v>100</v>
      </c>
      <c r="Q142" s="3">
        <f>+IF('DATOS GENERALES'!Q142='DATOS GENERALES'!T142,100,IF('DATOS GENERALES'!Q142=0,0,(('DATOS GENERALES'!T142*100)/'DATOS GENERALES'!Q142)))</f>
        <v>0</v>
      </c>
      <c r="R142" s="3">
        <f>+IF('DATOS GENERALES'!R142='DATOS GENERALES'!$T$6,100,IF('DATOS GENERALES'!R142=0,0,(('DATOS GENERALES'!$T$6*100)/'DATOS GENERALES'!R142)))</f>
        <v>0</v>
      </c>
      <c r="S142" s="3">
        <f>+IF('DATOS GENERALES'!S142='DATOS GENERALES'!T142,100,IF('DATOS GENERALES'!S142=0,0,(('DATOS GENERALES'!$T$6*100)/'DATOS GENERALES'!S142)))</f>
        <v>0</v>
      </c>
    </row>
    <row r="143" spans="1:19">
      <c r="A143" s="13">
        <f>+'DATOS GENERALES'!A143</f>
        <v>138</v>
      </c>
      <c r="B143" s="65" t="str">
        <f>+'DATOS GENERALES'!B143</f>
        <v>ELECTRODOS PEDIATRICO</v>
      </c>
      <c r="C143" s="21" t="str">
        <f>+'DATOS GENERALES'!C143</f>
        <v>PTE x 100 UNIDADES</v>
      </c>
      <c r="D143" s="21">
        <f>+'DATOS GENERALES'!D143</f>
        <v>80</v>
      </c>
      <c r="E143" s="3">
        <f>+IF('DATOS GENERALES'!E143='DATOS GENERALES'!T143,100,IF('DATOS GENERALES'!E143=0,0,(('DATOS GENERALES'!T143*100)/'DATOS GENERALES'!E143)))</f>
        <v>40.416666666666664</v>
      </c>
      <c r="F143" s="3">
        <f>+IF('DATOS GENERALES'!F143='DATOS GENERALES'!T143,100,IF('DATOS GENERALES'!F143=0,0,(('DATOS GENERALES'!T143*100)/'DATOS GENERALES'!F143)))</f>
        <v>0</v>
      </c>
      <c r="G143" s="3">
        <f>+IF('DATOS GENERALES'!G143='DATOS GENERALES'!T143,100,IF('DATOS GENERALES'!G143=0,0,(('DATOS GENERALES'!T143*100)/'DATOS GENERALES'!G143)))</f>
        <v>0</v>
      </c>
      <c r="H143" s="3">
        <f>+IF('DATOS GENERALES'!H143='DATOS GENERALES'!T143,100,IF('DATOS GENERALES'!H143=0,0,(('DATOS GENERALES'!T143*100)/'DATOS GENERALES'!H143)))</f>
        <v>100</v>
      </c>
      <c r="I143" s="3">
        <f>+IF('DATOS GENERALES'!I143='DATOS GENERALES'!T143,100,IF('DATOS GENERALES'!I143=0,0,(('DATOS GENERALES'!T143*100)/'DATOS GENERALES'!I143)))</f>
        <v>0</v>
      </c>
      <c r="J143" s="3">
        <f>+IF('DATOS GENERALES'!J143='DATOS GENERALES'!T143,100,IF('DATOS GENERALES'!J143=0,0,(('DATOS GENERALES'!T143*100)/'DATOS GENERALES'!J143)))</f>
        <v>50.64745196324143</v>
      </c>
      <c r="K143" s="3">
        <f>+IF('DATOS GENERALES'!K143='DATOS GENERALES'!T143,100,IF('DATOS GENERALES'!K143=0,0,(('DATOS GENERALES'!T143*100)/'DATOS GENERALES'!K143)))</f>
        <v>0</v>
      </c>
      <c r="L143" s="3">
        <f>+IF('DATOS GENERALES'!L143='DATOS GENERALES'!T143,100,IF('DATOS GENERALES'!L143=0,0,(('DATOS GENERALES'!T143*100)/'DATOS GENERALES'!L143)))</f>
        <v>0</v>
      </c>
      <c r="M143" s="3">
        <f>+IF('DATOS GENERALES'!M143='DATOS GENERALES'!T143,100,IF('DATOS GENERALES'!M143=0,0,(('DATOS GENERALES'!T143*100)/'DATOS GENERALES'!M143)))</f>
        <v>0</v>
      </c>
      <c r="N143" s="3">
        <f>+IF('DATOS GENERALES'!N143='DATOS GENERALES'!T143,100,IF('DATOS GENERALES'!N143=0,0,(('DATOS GENERALES'!T143*100)/'DATOS GENERALES'!N143)))</f>
        <v>40.840385667971873</v>
      </c>
      <c r="O143" s="3">
        <f>+IF('DATOS GENERALES'!O143='DATOS GENERALES'!T143,100,IF('DATOS GENERALES'!O143=0,0,(('DATOS GENERALES'!T143*100)/'DATOS GENERALES'!O143)))</f>
        <v>45.188755020080322</v>
      </c>
      <c r="P143" s="3">
        <f>+IF('DATOS GENERALES'!P143='DATOS GENERALES'!T143,100,IF('DATOS GENERALES'!P143=0,0,(('DATOS GENERALES'!T143*100)/'DATOS GENERALES'!P143)))</f>
        <v>35.272727272727273</v>
      </c>
      <c r="Q143" s="3">
        <f>+IF('DATOS GENERALES'!Q143='DATOS GENERALES'!T143,100,IF('DATOS GENERALES'!Q143=0,0,(('DATOS GENERALES'!T143*100)/'DATOS GENERALES'!Q143)))</f>
        <v>36.651465798045599</v>
      </c>
      <c r="R143" s="3">
        <f>+IF('DATOS GENERALES'!R143='DATOS GENERALES'!$T$6,100,IF('DATOS GENERALES'!R143=0,0,(('DATOS GENERALES'!$T$6*100)/'DATOS GENERALES'!R143)))</f>
        <v>0</v>
      </c>
      <c r="S143" s="3">
        <f>+IF('DATOS GENERALES'!S143='DATOS GENERALES'!T143,100,IF('DATOS GENERALES'!S143=0,0,(('DATOS GENERALES'!$T$6*100)/'DATOS GENERALES'!S143)))</f>
        <v>0</v>
      </c>
    </row>
    <row r="144" spans="1:19" ht="30">
      <c r="A144" s="13">
        <f>+'DATOS GENERALES'!A144</f>
        <v>139</v>
      </c>
      <c r="B144" s="65" t="str">
        <f>+'DATOS GENERALES'!B144</f>
        <v>ELECTRODOS PARA DESFIBRILACION  MINRAY MR60  ( PARA DESFIBRILADOR MYNDRAY BENEHEART D6)</v>
      </c>
      <c r="C144" s="21" t="str">
        <f>+'DATOS GENERALES'!C144</f>
        <v>UNIDAD</v>
      </c>
      <c r="D144" s="21">
        <f>+'DATOS GENERALES'!D144</f>
        <v>10</v>
      </c>
      <c r="E144" s="3">
        <f>+IF('DATOS GENERALES'!E144='DATOS GENERALES'!T144,100,IF('DATOS GENERALES'!E144=0,0,(('DATOS GENERALES'!T144*100)/'DATOS GENERALES'!E144)))</f>
        <v>0</v>
      </c>
      <c r="F144" s="3">
        <f>+IF('DATOS GENERALES'!F144='DATOS GENERALES'!T144,100,IF('DATOS GENERALES'!F144=0,0,(('DATOS GENERALES'!T144*100)/'DATOS GENERALES'!F144)))</f>
        <v>0</v>
      </c>
      <c r="G144" s="3">
        <f>+IF('DATOS GENERALES'!G144='DATOS GENERALES'!T144,100,IF('DATOS GENERALES'!G144=0,0,(('DATOS GENERALES'!T144*100)/'DATOS GENERALES'!G144)))</f>
        <v>0</v>
      </c>
      <c r="H144" s="3">
        <f>+IF('DATOS GENERALES'!H144='DATOS GENERALES'!T144,100,IF('DATOS GENERALES'!H144=0,0,(('DATOS GENERALES'!T144*100)/'DATOS GENERALES'!H144)))</f>
        <v>0</v>
      </c>
      <c r="I144" s="3">
        <f>+IF('DATOS GENERALES'!I144='DATOS GENERALES'!T144,100,IF('DATOS GENERALES'!I144=0,0,(('DATOS GENERALES'!T144*100)/'DATOS GENERALES'!I144)))</f>
        <v>0</v>
      </c>
      <c r="J144" s="3">
        <f>+IF('DATOS GENERALES'!J144='DATOS GENERALES'!T144,100,IF('DATOS GENERALES'!J144=0,0,(('DATOS GENERALES'!T144*100)/'DATOS GENERALES'!J144)))</f>
        <v>0</v>
      </c>
      <c r="K144" s="3">
        <f>+IF('DATOS GENERALES'!K144='DATOS GENERALES'!T144,100,IF('DATOS GENERALES'!K144=0,0,(('DATOS GENERALES'!T144*100)/'DATOS GENERALES'!K144)))</f>
        <v>0</v>
      </c>
      <c r="L144" s="3">
        <f>+IF('DATOS GENERALES'!L144='DATOS GENERALES'!T144,100,IF('DATOS GENERALES'!L144=0,0,(('DATOS GENERALES'!T144*100)/'DATOS GENERALES'!L144)))</f>
        <v>0</v>
      </c>
      <c r="M144" s="3">
        <f>+IF('DATOS GENERALES'!M144='DATOS GENERALES'!T144,100,IF('DATOS GENERALES'!M144=0,0,(('DATOS GENERALES'!T144*100)/'DATOS GENERALES'!M144)))</f>
        <v>0</v>
      </c>
      <c r="N144" s="3">
        <f>+IF('DATOS GENERALES'!N144='DATOS GENERALES'!T144,100,IF('DATOS GENERALES'!N144=0,0,(('DATOS GENERALES'!T144*100)/'DATOS GENERALES'!N144)))</f>
        <v>0</v>
      </c>
      <c r="O144" s="3">
        <f>+IF('DATOS GENERALES'!O144='DATOS GENERALES'!T144,100,IF('DATOS GENERALES'!O144=0,0,(('DATOS GENERALES'!T144*100)/'DATOS GENERALES'!O144)))</f>
        <v>0</v>
      </c>
      <c r="P144" s="3">
        <f>+IF('DATOS GENERALES'!P144='DATOS GENERALES'!T144,100,IF('DATOS GENERALES'!P144=0,0,(('DATOS GENERALES'!T144*100)/'DATOS GENERALES'!P144)))</f>
        <v>100</v>
      </c>
      <c r="Q144" s="3">
        <f>+IF('DATOS GENERALES'!Q144='DATOS GENERALES'!T144,100,IF('DATOS GENERALES'!Q144=0,0,(('DATOS GENERALES'!T144*100)/'DATOS GENERALES'!Q144)))</f>
        <v>0</v>
      </c>
      <c r="R144" s="3">
        <f>+IF('DATOS GENERALES'!R144='DATOS GENERALES'!$T$6,100,IF('DATOS GENERALES'!R144=0,0,(('DATOS GENERALES'!$T$6*100)/'DATOS GENERALES'!R144)))</f>
        <v>0</v>
      </c>
      <c r="S144" s="3">
        <f>+IF('DATOS GENERALES'!S144='DATOS GENERALES'!T144,100,IF('DATOS GENERALES'!S144=0,0,(('DATOS GENERALES'!$T$6*100)/'DATOS GENERALES'!S144)))</f>
        <v>0</v>
      </c>
    </row>
    <row r="145" spans="1:19">
      <c r="A145" s="13">
        <f>+'DATOS GENERALES'!A145</f>
        <v>140</v>
      </c>
      <c r="B145" s="65" t="str">
        <f>+'DATOS GENERALES'!B145</f>
        <v>ENVASE COPROLOGICO</v>
      </c>
      <c r="C145" s="21" t="str">
        <f>+'DATOS GENERALES'!C145</f>
        <v>UND</v>
      </c>
      <c r="D145" s="21">
        <f>+'DATOS GENERALES'!D145</f>
        <v>1200</v>
      </c>
      <c r="E145" s="3">
        <f>+IF('DATOS GENERALES'!E145='DATOS GENERALES'!T145,100,IF('DATOS GENERALES'!E145=0,0,(('DATOS GENERALES'!T145*100)/'DATOS GENERALES'!E145)))</f>
        <v>84.152727272727248</v>
      </c>
      <c r="F145" s="3">
        <f>+IF('DATOS GENERALES'!F145='DATOS GENERALES'!T145,100,IF('DATOS GENERALES'!F145=0,0,(('DATOS GENERALES'!T145*100)/'DATOS GENERALES'!F145)))</f>
        <v>0</v>
      </c>
      <c r="G145" s="3">
        <f>+IF('DATOS GENERALES'!G145='DATOS GENERALES'!T145,100,IF('DATOS GENERALES'!G145=0,0,(('DATOS GENERALES'!T145*100)/'DATOS GENERALES'!G145)))</f>
        <v>0</v>
      </c>
      <c r="H145" s="3">
        <f>+IF('DATOS GENERALES'!H145='DATOS GENERALES'!T145,100,IF('DATOS GENERALES'!H145=0,0,(('DATOS GENERALES'!T145*100)/'DATOS GENERALES'!H145)))</f>
        <v>77.728854961832042</v>
      </c>
      <c r="I145" s="3">
        <f>+IF('DATOS GENERALES'!I145='DATOS GENERALES'!T145,100,IF('DATOS GENERALES'!I145=0,0,(('DATOS GENERALES'!T145*100)/'DATOS GENERALES'!I145)))</f>
        <v>0</v>
      </c>
      <c r="J145" s="3">
        <f>+IF('DATOS GENERALES'!J145='DATOS GENERALES'!T145,100,IF('DATOS GENERALES'!J145=0,0,(('DATOS GENERALES'!T145*100)/'DATOS GENERALES'!J145)))</f>
        <v>100</v>
      </c>
      <c r="K145" s="3">
        <f>+IF('DATOS GENERALES'!K145='DATOS GENERALES'!T145,100,IF('DATOS GENERALES'!K145=0,0,(('DATOS GENERALES'!T145*100)/'DATOS GENERALES'!K145)))</f>
        <v>0</v>
      </c>
      <c r="L145" s="3">
        <f>+IF('DATOS GENERALES'!L145='DATOS GENERALES'!T145,100,IF('DATOS GENERALES'!L145=0,0,(('DATOS GENERALES'!T145*100)/'DATOS GENERALES'!L145)))</f>
        <v>0</v>
      </c>
      <c r="M145" s="3">
        <f>+IF('DATOS GENERALES'!M145='DATOS GENERALES'!T145,100,IF('DATOS GENERALES'!M145=0,0,(('DATOS GENERALES'!T145*100)/'DATOS GENERALES'!M145)))</f>
        <v>0</v>
      </c>
      <c r="N145" s="3">
        <f>+IF('DATOS GENERALES'!N145='DATOS GENERALES'!T145,100,IF('DATOS GENERALES'!N145=0,0,(('DATOS GENERALES'!T145*100)/'DATOS GENERALES'!N145)))</f>
        <v>0</v>
      </c>
      <c r="O145" s="3">
        <f>+IF('DATOS GENERALES'!O145='DATOS GENERALES'!T145,100,IF('DATOS GENERALES'!O145=0,0,(('DATOS GENERALES'!T145*100)/'DATOS GENERALES'!O145)))</f>
        <v>79.799999999999983</v>
      </c>
      <c r="P145" s="3">
        <f>+IF('DATOS GENERALES'!P145='DATOS GENERALES'!T145,100,IF('DATOS GENERALES'!P145=0,0,(('DATOS GENERALES'!T145*100)/'DATOS GENERALES'!P145)))</f>
        <v>85.223300970873765</v>
      </c>
      <c r="Q145" s="3">
        <f>+IF('DATOS GENERALES'!Q145='DATOS GENERALES'!T145,100,IF('DATOS GENERALES'!Q145=0,0,(('DATOS GENERALES'!T145*100)/'DATOS GENERALES'!Q145)))</f>
        <v>0</v>
      </c>
      <c r="R145" s="3">
        <f>+IF('DATOS GENERALES'!R145='DATOS GENERALES'!$T$6,100,IF('DATOS GENERALES'!R145=0,0,(('DATOS GENERALES'!$T$6*100)/'DATOS GENERALES'!R145)))</f>
        <v>0</v>
      </c>
      <c r="S145" s="3">
        <f>+IF('DATOS GENERALES'!S145='DATOS GENERALES'!T145,100,IF('DATOS GENERALES'!S145=0,0,(('DATOS GENERALES'!$T$6*100)/'DATOS GENERALES'!S145)))</f>
        <v>0</v>
      </c>
    </row>
    <row r="146" spans="1:19">
      <c r="A146" s="13">
        <f>+'DATOS GENERALES'!A146</f>
        <v>141</v>
      </c>
      <c r="B146" s="65" t="str">
        <f>+'DATOS GENERALES'!B146</f>
        <v>EQUIPO DE MACROGOTEO FOTOSENSIBLE PARA BOMBA BRAUN</v>
      </c>
      <c r="C146" s="21" t="str">
        <f>+'DATOS GENERALES'!C146</f>
        <v>UND</v>
      </c>
      <c r="D146" s="21">
        <f>+'DATOS GENERALES'!D146</f>
        <v>10</v>
      </c>
      <c r="E146" s="3">
        <f>+IF('DATOS GENERALES'!E146='DATOS GENERALES'!T146,100,IF('DATOS GENERALES'!E146=0,0,(('DATOS GENERALES'!T146*100)/'DATOS GENERALES'!E146)))</f>
        <v>0</v>
      </c>
      <c r="F146" s="3">
        <f>+IF('DATOS GENERALES'!F146='DATOS GENERALES'!T146,100,IF('DATOS GENERALES'!F146=0,0,(('DATOS GENERALES'!T146*100)/'DATOS GENERALES'!F146)))</f>
        <v>0</v>
      </c>
      <c r="G146" s="3">
        <f>+IF('DATOS GENERALES'!G146='DATOS GENERALES'!T146,100,IF('DATOS GENERALES'!G146=0,0,(('DATOS GENERALES'!T146*100)/'DATOS GENERALES'!G146)))</f>
        <v>0</v>
      </c>
      <c r="H146" s="3">
        <f>+IF('DATOS GENERALES'!H146='DATOS GENERALES'!T146,100,IF('DATOS GENERALES'!H146=0,0,(('DATOS GENERALES'!T146*100)/'DATOS GENERALES'!H146)))</f>
        <v>100</v>
      </c>
      <c r="I146" s="3">
        <f>+IF('DATOS GENERALES'!I146='DATOS GENERALES'!T146,100,IF('DATOS GENERALES'!I146=0,0,(('DATOS GENERALES'!T146*100)/'DATOS GENERALES'!I146)))</f>
        <v>0</v>
      </c>
      <c r="J146" s="3">
        <f>+IF('DATOS GENERALES'!J146='DATOS GENERALES'!T146,100,IF('DATOS GENERALES'!J146=0,0,(('DATOS GENERALES'!T146*100)/'DATOS GENERALES'!J146)))</f>
        <v>0</v>
      </c>
      <c r="K146" s="3">
        <f>+IF('DATOS GENERALES'!K146='DATOS GENERALES'!T146,100,IF('DATOS GENERALES'!K146=0,0,(('DATOS GENERALES'!T146*100)/'DATOS GENERALES'!K146)))</f>
        <v>0</v>
      </c>
      <c r="L146" s="3">
        <f>+IF('DATOS GENERALES'!L146='DATOS GENERALES'!T146,100,IF('DATOS GENERALES'!L146=0,0,(('DATOS GENERALES'!T146*100)/'DATOS GENERALES'!L146)))</f>
        <v>0</v>
      </c>
      <c r="M146" s="3">
        <f>+IF('DATOS GENERALES'!M146='DATOS GENERALES'!T146,100,IF('DATOS GENERALES'!M146=0,0,(('DATOS GENERALES'!T146*100)/'DATOS GENERALES'!M146)))</f>
        <v>0</v>
      </c>
      <c r="N146" s="3">
        <f>+IF('DATOS GENERALES'!N146='DATOS GENERALES'!T146,100,IF('DATOS GENERALES'!N146=0,0,(('DATOS GENERALES'!T146*100)/'DATOS GENERALES'!N146)))</f>
        <v>0</v>
      </c>
      <c r="O146" s="3">
        <f>+IF('DATOS GENERALES'!O146='DATOS GENERALES'!T146,100,IF('DATOS GENERALES'!O146=0,0,(('DATOS GENERALES'!T146*100)/'DATOS GENERALES'!O146)))</f>
        <v>99.43</v>
      </c>
      <c r="P146" s="3">
        <f>+IF('DATOS GENERALES'!P146='DATOS GENERALES'!T146,100,IF('DATOS GENERALES'!P146=0,0,(('DATOS GENERALES'!T146*100)/'DATOS GENERALES'!P146)))</f>
        <v>0</v>
      </c>
      <c r="Q146" s="3">
        <f>+IF('DATOS GENERALES'!Q146='DATOS GENERALES'!T146,100,IF('DATOS GENERALES'!Q146=0,0,(('DATOS GENERALES'!T146*100)/'DATOS GENERALES'!Q146)))</f>
        <v>0</v>
      </c>
      <c r="R146" s="3">
        <f>+IF('DATOS GENERALES'!R146='DATOS GENERALES'!$T$6,100,IF('DATOS GENERALES'!R146=0,0,(('DATOS GENERALES'!$T$6*100)/'DATOS GENERALES'!R146)))</f>
        <v>0</v>
      </c>
      <c r="S146" s="3">
        <f>+IF('DATOS GENERALES'!S146='DATOS GENERALES'!T146,100,IF('DATOS GENERALES'!S146=0,0,(('DATOS GENERALES'!$T$6*100)/'DATOS GENERALES'!S146)))</f>
        <v>0</v>
      </c>
    </row>
    <row r="147" spans="1:19">
      <c r="A147" s="13">
        <f>+'DATOS GENERALES'!A147</f>
        <v>142</v>
      </c>
      <c r="B147" s="65" t="str">
        <f>+'DATOS GENERALES'!B147</f>
        <v xml:space="preserve">EQUIPO DE MACROGOTEO VENOCLISIS </v>
      </c>
      <c r="C147" s="21" t="str">
        <f>+'DATOS GENERALES'!C147</f>
        <v>UND</v>
      </c>
      <c r="D147" s="21">
        <f>+'DATOS GENERALES'!D147</f>
        <v>5600</v>
      </c>
      <c r="E147" s="3">
        <f>+IF('DATOS GENERALES'!E147='DATOS GENERALES'!T147,100,IF('DATOS GENERALES'!E147=0,0,(('DATOS GENERALES'!T147*100)/'DATOS GENERALES'!E147)))</f>
        <v>82.089552238805965</v>
      </c>
      <c r="F147" s="3">
        <f>+IF('DATOS GENERALES'!F147='DATOS GENERALES'!T147,100,IF('DATOS GENERALES'!F147=0,0,(('DATOS GENERALES'!T147*100)/'DATOS GENERALES'!F147)))</f>
        <v>0</v>
      </c>
      <c r="G147" s="3">
        <f>+IF('DATOS GENERALES'!G147='DATOS GENERALES'!T147,100,IF('DATOS GENERALES'!G147=0,0,(('DATOS GENERALES'!T147*100)/'DATOS GENERALES'!G147)))</f>
        <v>0</v>
      </c>
      <c r="H147" s="3">
        <f>+IF('DATOS GENERALES'!H147='DATOS GENERALES'!T147,100,IF('DATOS GENERALES'!H147=0,0,(('DATOS GENERALES'!T147*100)/'DATOS GENERALES'!H147)))</f>
        <v>40.05826656955572</v>
      </c>
      <c r="I147" s="3">
        <f>+IF('DATOS GENERALES'!I147='DATOS GENERALES'!T147,100,IF('DATOS GENERALES'!I147=0,0,(('DATOS GENERALES'!T147*100)/'DATOS GENERALES'!I147)))</f>
        <v>0</v>
      </c>
      <c r="J147" s="3">
        <f>+IF('DATOS GENERALES'!J147='DATOS GENERALES'!T147,100,IF('DATOS GENERALES'!J147=0,0,(('DATOS GENERALES'!T147*100)/'DATOS GENERALES'!J147)))</f>
        <v>41.936074173478097</v>
      </c>
      <c r="K147" s="3">
        <f>+IF('DATOS GENERALES'!K147='DATOS GENERALES'!T147,100,IF('DATOS GENERALES'!K147=0,0,(('DATOS GENERALES'!T147*100)/'DATOS GENERALES'!K147)))</f>
        <v>0</v>
      </c>
      <c r="L147" s="3">
        <f>+IF('DATOS GENERALES'!L147='DATOS GENERALES'!T147,100,IF('DATOS GENERALES'!L147=0,0,(('DATOS GENERALES'!T147*100)/'DATOS GENERALES'!L147)))</f>
        <v>86.477987421383645</v>
      </c>
      <c r="M147" s="3">
        <f>+IF('DATOS GENERALES'!M147='DATOS GENERALES'!T147,100,IF('DATOS GENERALES'!M147=0,0,(('DATOS GENERALES'!T147*100)/'DATOS GENERALES'!M147)))</f>
        <v>0</v>
      </c>
      <c r="N147" s="3">
        <f>+IF('DATOS GENERALES'!N147='DATOS GENERALES'!T147,100,IF('DATOS GENERALES'!N147=0,0,(('DATOS GENERALES'!T147*100)/'DATOS GENERALES'!N147)))</f>
        <v>100</v>
      </c>
      <c r="O147" s="3">
        <f>+IF('DATOS GENERALES'!O147='DATOS GENERALES'!T147,100,IF('DATOS GENERALES'!O147=0,0,(('DATOS GENERALES'!T147*100)/'DATOS GENERALES'!O147)))</f>
        <v>85.589791472144412</v>
      </c>
      <c r="P147" s="3">
        <f>+IF('DATOS GENERALES'!P147='DATOS GENERALES'!T147,100,IF('DATOS GENERALES'!P147=0,0,(('DATOS GENERALES'!T147*100)/'DATOS GENERALES'!P147)))</f>
        <v>40.234089246525237</v>
      </c>
      <c r="Q147" s="3">
        <f>+IF('DATOS GENERALES'!Q147='DATOS GENERALES'!T147,100,IF('DATOS GENERALES'!Q147=0,0,(('DATOS GENERALES'!T147*100)/'DATOS GENERALES'!Q147)))</f>
        <v>0</v>
      </c>
      <c r="R147" s="3">
        <f>+IF('DATOS GENERALES'!R147='DATOS GENERALES'!$T$6,100,IF('DATOS GENERALES'!R147=0,0,(('DATOS GENERALES'!$T$6*100)/'DATOS GENERALES'!R147)))</f>
        <v>0</v>
      </c>
      <c r="S147" s="3">
        <f>+IF('DATOS GENERALES'!S147='DATOS GENERALES'!T147,100,IF('DATOS GENERALES'!S147=0,0,(('DATOS GENERALES'!$T$6*100)/'DATOS GENERALES'!S147)))</f>
        <v>0</v>
      </c>
    </row>
    <row r="148" spans="1:19">
      <c r="A148" s="13">
        <f>+'DATOS GENERALES'!A148</f>
        <v>143</v>
      </c>
      <c r="B148" s="65" t="str">
        <f>+'DATOS GENERALES'!B148</f>
        <v>EQUIPO PARA MEDIR PRESION VENOSA</v>
      </c>
      <c r="C148" s="21" t="str">
        <f>+'DATOS GENERALES'!C148</f>
        <v>UND</v>
      </c>
      <c r="D148" s="21">
        <f>+'DATOS GENERALES'!D148</f>
        <v>8</v>
      </c>
      <c r="E148" s="3">
        <f>+IF('DATOS GENERALES'!E148='DATOS GENERALES'!T148,100,IF('DATOS GENERALES'!E148=0,0,(('DATOS GENERALES'!T148*100)/'DATOS GENERALES'!E148)))</f>
        <v>84.536552038260083</v>
      </c>
      <c r="F148" s="3">
        <f>+IF('DATOS GENERALES'!F148='DATOS GENERALES'!T148,100,IF('DATOS GENERALES'!F148=0,0,(('DATOS GENERALES'!T148*100)/'DATOS GENERALES'!F148)))</f>
        <v>0</v>
      </c>
      <c r="G148" s="3">
        <f>+IF('DATOS GENERALES'!G148='DATOS GENERALES'!T148,100,IF('DATOS GENERALES'!G148=0,0,(('DATOS GENERALES'!T148*100)/'DATOS GENERALES'!G148)))</f>
        <v>0</v>
      </c>
      <c r="H148" s="3">
        <f>+IF('DATOS GENERALES'!H148='DATOS GENERALES'!T148,100,IF('DATOS GENERALES'!H148=0,0,(('DATOS GENERALES'!T148*100)/'DATOS GENERALES'!H148)))</f>
        <v>100</v>
      </c>
      <c r="I148" s="3">
        <f>+IF('DATOS GENERALES'!I148='DATOS GENERALES'!T148,100,IF('DATOS GENERALES'!I148=0,0,(('DATOS GENERALES'!T148*100)/'DATOS GENERALES'!I148)))</f>
        <v>0</v>
      </c>
      <c r="J148" s="3">
        <f>+IF('DATOS GENERALES'!J148='DATOS GENERALES'!T148,100,IF('DATOS GENERALES'!J148=0,0,(('DATOS GENERALES'!T148*100)/'DATOS GENERALES'!J148)))</f>
        <v>46.300047457548644</v>
      </c>
      <c r="K148" s="3">
        <f>+IF('DATOS GENERALES'!K148='DATOS GENERALES'!T148,100,IF('DATOS GENERALES'!K148=0,0,(('DATOS GENERALES'!T148*100)/'DATOS GENERALES'!K148)))</f>
        <v>0</v>
      </c>
      <c r="L148" s="3">
        <f>+IF('DATOS GENERALES'!L148='DATOS GENERALES'!T148,100,IF('DATOS GENERALES'!L148=0,0,(('DATOS GENERALES'!T148*100)/'DATOS GENERALES'!L148)))</f>
        <v>0</v>
      </c>
      <c r="M148" s="3">
        <f>+IF('DATOS GENERALES'!M148='DATOS GENERALES'!T148,100,IF('DATOS GENERALES'!M148=0,0,(('DATOS GENERALES'!T148*100)/'DATOS GENERALES'!M148)))</f>
        <v>0</v>
      </c>
      <c r="N148" s="3">
        <f>+IF('DATOS GENERALES'!N148='DATOS GENERALES'!T148,100,IF('DATOS GENERALES'!N148=0,0,(('DATOS GENERALES'!T148*100)/'DATOS GENERALES'!N148)))</f>
        <v>95.171352875822578</v>
      </c>
      <c r="O148" s="3">
        <f>+IF('DATOS GENERALES'!O148='DATOS GENERALES'!T148,100,IF('DATOS GENERALES'!O148=0,0,(('DATOS GENERALES'!T148*100)/'DATOS GENERALES'!O148)))</f>
        <v>46.025505801131466</v>
      </c>
      <c r="P148" s="3">
        <f>+IF('DATOS GENERALES'!P148='DATOS GENERALES'!T148,100,IF('DATOS GENERALES'!P148=0,0,(('DATOS GENERALES'!T148*100)/'DATOS GENERALES'!P148)))</f>
        <v>0</v>
      </c>
      <c r="Q148" s="3">
        <f>+IF('DATOS GENERALES'!Q148='DATOS GENERALES'!T148,100,IF('DATOS GENERALES'!Q148=0,0,(('DATOS GENERALES'!T148*100)/'DATOS GENERALES'!Q148)))</f>
        <v>0</v>
      </c>
      <c r="R148" s="3">
        <f>+IF('DATOS GENERALES'!R148='DATOS GENERALES'!$T$6,100,IF('DATOS GENERALES'!R148=0,0,(('DATOS GENERALES'!$T$6*100)/'DATOS GENERALES'!R148)))</f>
        <v>0</v>
      </c>
      <c r="S148" s="3">
        <f>+IF('DATOS GENERALES'!S148='DATOS GENERALES'!T148,100,IF('DATOS GENERALES'!S148=0,0,(('DATOS GENERALES'!$T$6*100)/'DATOS GENERALES'!S148)))</f>
        <v>0</v>
      </c>
    </row>
    <row r="149" spans="1:19">
      <c r="A149" s="13">
        <f>+'DATOS GENERALES'!A149</f>
        <v>144</v>
      </c>
      <c r="B149" s="65" t="str">
        <f>+'DATOS GENERALES'!B149</f>
        <v>EQUIPO TRANSFUSION DE SANGRE</v>
      </c>
      <c r="C149" s="21" t="str">
        <f>+'DATOS GENERALES'!C149</f>
        <v>UND</v>
      </c>
      <c r="D149" s="21">
        <f>+'DATOS GENERALES'!D149</f>
        <v>200</v>
      </c>
      <c r="E149" s="3">
        <f>+IF('DATOS GENERALES'!E149='DATOS GENERALES'!T149,100,IF('DATOS GENERALES'!E149=0,0,(('DATOS GENERALES'!T149*100)/'DATOS GENERALES'!E149)))</f>
        <v>92.162162162162161</v>
      </c>
      <c r="F149" s="3">
        <f>+IF('DATOS GENERALES'!F149='DATOS GENERALES'!T149,100,IF('DATOS GENERALES'!F149=0,0,(('DATOS GENERALES'!T149*100)/'DATOS GENERALES'!F149)))</f>
        <v>0</v>
      </c>
      <c r="G149" s="3">
        <f>+IF('DATOS GENERALES'!G149='DATOS GENERALES'!T149,100,IF('DATOS GENERALES'!G149=0,0,(('DATOS GENERALES'!T149*100)/'DATOS GENERALES'!G149)))</f>
        <v>0</v>
      </c>
      <c r="H149" s="3">
        <f>+IF('DATOS GENERALES'!H149='DATOS GENERALES'!T149,100,IF('DATOS GENERALES'!H149=0,0,(('DATOS GENERALES'!T149*100)/'DATOS GENERALES'!H149)))</f>
        <v>100</v>
      </c>
      <c r="I149" s="3">
        <f>+IF('DATOS GENERALES'!I149='DATOS GENERALES'!T149,100,IF('DATOS GENERALES'!I149=0,0,(('DATOS GENERALES'!T149*100)/'DATOS GENERALES'!I149)))</f>
        <v>0</v>
      </c>
      <c r="J149" s="3">
        <f>+IF('DATOS GENERALES'!J149='DATOS GENERALES'!T149,100,IF('DATOS GENERALES'!J149=0,0,(('DATOS GENERALES'!T149*100)/'DATOS GENERALES'!J149)))</f>
        <v>99.707602339181307</v>
      </c>
      <c r="K149" s="3">
        <f>+IF('DATOS GENERALES'!K149='DATOS GENERALES'!T149,100,IF('DATOS GENERALES'!K149=0,0,(('DATOS GENERALES'!T149*100)/'DATOS GENERALES'!K149)))</f>
        <v>0</v>
      </c>
      <c r="L149" s="3">
        <f>+IF('DATOS GENERALES'!L149='DATOS GENERALES'!T149,100,IF('DATOS GENERALES'!L149=0,0,(('DATOS GENERALES'!T149*100)/'DATOS GENERALES'!L149)))</f>
        <v>0</v>
      </c>
      <c r="M149" s="3">
        <f>+IF('DATOS GENERALES'!M149='DATOS GENERALES'!T149,100,IF('DATOS GENERALES'!M149=0,0,(('DATOS GENERALES'!T149*100)/'DATOS GENERALES'!M149)))</f>
        <v>0</v>
      </c>
      <c r="N149" s="3">
        <f>+IF('DATOS GENERALES'!N149='DATOS GENERALES'!T149,100,IF('DATOS GENERALES'!N149=0,0,(('DATOS GENERALES'!T149*100)/'DATOS GENERALES'!N149)))</f>
        <v>97.428571428571431</v>
      </c>
      <c r="O149" s="3">
        <f>+IF('DATOS GENERALES'!O149='DATOS GENERALES'!T149,100,IF('DATOS GENERALES'!O149=0,0,(('DATOS GENERALES'!T149*100)/'DATOS GENERALES'!O149)))</f>
        <v>82.327378078223077</v>
      </c>
      <c r="P149" s="3">
        <f>+IF('DATOS GENERALES'!P149='DATOS GENERALES'!T149,100,IF('DATOS GENERALES'!P149=0,0,(('DATOS GENERALES'!T149*100)/'DATOS GENERALES'!P149)))</f>
        <v>68.501406187223779</v>
      </c>
      <c r="Q149" s="3">
        <f>+IF('DATOS GENERALES'!Q149='DATOS GENERALES'!T149,100,IF('DATOS GENERALES'!Q149=0,0,(('DATOS GENERALES'!T149*100)/'DATOS GENERALES'!Q149)))</f>
        <v>0</v>
      </c>
      <c r="R149" s="3">
        <f>+IF('DATOS GENERALES'!R149='DATOS GENERALES'!$T$6,100,IF('DATOS GENERALES'!R149=0,0,(('DATOS GENERALES'!$T$6*100)/'DATOS GENERALES'!R149)))</f>
        <v>0</v>
      </c>
      <c r="S149" s="3">
        <f>+IF('DATOS GENERALES'!S149='DATOS GENERALES'!T149,100,IF('DATOS GENERALES'!S149=0,0,(('DATOS GENERALES'!$T$6*100)/'DATOS GENERALES'!S149)))</f>
        <v>0</v>
      </c>
    </row>
    <row r="150" spans="1:19">
      <c r="A150" s="13">
        <f>+'DATOS GENERALES'!A150</f>
        <v>145</v>
      </c>
      <c r="B150" s="65" t="str">
        <f>+'DATOS GENERALES'!B150</f>
        <v xml:space="preserve">ESPADADRAPO HIPOALERGÉNICO STRETCH FIXOMULL 15cm x 10m </v>
      </c>
      <c r="C150" s="21" t="str">
        <f>+'DATOS GENERALES'!C150</f>
        <v>CJA X 1 ROLLO</v>
      </c>
      <c r="D150" s="21">
        <f>+'DATOS GENERALES'!D150</f>
        <v>60</v>
      </c>
      <c r="E150" s="3">
        <f>+IF('DATOS GENERALES'!E150='DATOS GENERALES'!T150,100,IF('DATOS GENERALES'!E150=0,0,(('DATOS GENERALES'!T150*100)/'DATOS GENERALES'!E150)))</f>
        <v>31.875199219995125</v>
      </c>
      <c r="F150" s="3">
        <f>+IF('DATOS GENERALES'!F150='DATOS GENERALES'!T150,100,IF('DATOS GENERALES'!F150=0,0,(('DATOS GENERALES'!T150*100)/'DATOS GENERALES'!F150)))</f>
        <v>36.125632198563473</v>
      </c>
      <c r="G150" s="3">
        <f>+IF('DATOS GENERALES'!G150='DATOS GENERALES'!T150,100,IF('DATOS GENERALES'!G150=0,0,(('DATOS GENERALES'!T150*100)/'DATOS GENERALES'!G150)))</f>
        <v>0</v>
      </c>
      <c r="H150" s="3">
        <f>+IF('DATOS GENERALES'!H150='DATOS GENERALES'!T150,100,IF('DATOS GENERALES'!H150=0,0,(('DATOS GENERALES'!T150*100)/'DATOS GENERALES'!H150)))</f>
        <v>25.682473977610925</v>
      </c>
      <c r="I150" s="3">
        <f>+IF('DATOS GENERALES'!I150='DATOS GENERALES'!T150,100,IF('DATOS GENERALES'!I150=0,0,(('DATOS GENERALES'!T150*100)/'DATOS GENERALES'!I150)))</f>
        <v>32.596399056621863</v>
      </c>
      <c r="J150" s="3">
        <f>+IF('DATOS GENERALES'!J150='DATOS GENERALES'!T150,100,IF('DATOS GENERALES'!J150=0,0,(('DATOS GENERALES'!T150*100)/'DATOS GENERALES'!J150)))</f>
        <v>42.162698412698404</v>
      </c>
      <c r="K150" s="3">
        <f>+IF('DATOS GENERALES'!K150='DATOS GENERALES'!T150,100,IF('DATOS GENERALES'!K150=0,0,(('DATOS GENERALES'!T150*100)/'DATOS GENERALES'!K150)))</f>
        <v>0</v>
      </c>
      <c r="L150" s="3">
        <f>+IF('DATOS GENERALES'!L150='DATOS GENERALES'!T150,100,IF('DATOS GENERALES'!L150=0,0,(('DATOS GENERALES'!T150*100)/'DATOS GENERALES'!L150)))</f>
        <v>57.277628032345014</v>
      </c>
      <c r="M150" s="3">
        <f>+IF('DATOS GENERALES'!M150='DATOS GENERALES'!T150,100,IF('DATOS GENERALES'!M150=0,0,(('DATOS GENERALES'!T150*100)/'DATOS GENERALES'!M150)))</f>
        <v>0</v>
      </c>
      <c r="N150" s="3">
        <f>+IF('DATOS GENERALES'!N150='DATOS GENERALES'!T150,100,IF('DATOS GENERALES'!N150=0,0,(('DATOS GENERALES'!T150*100)/'DATOS GENERALES'!N150)))</f>
        <v>51.515151515151516</v>
      </c>
      <c r="O150" s="3">
        <f>+IF('DATOS GENERALES'!O150='DATOS GENERALES'!T150,100,IF('DATOS GENERALES'!O150=0,0,(('DATOS GENERALES'!T150*100)/'DATOS GENERALES'!O150)))</f>
        <v>26.438158037977637</v>
      </c>
      <c r="P150" s="3">
        <f>+IF('DATOS GENERALES'!P150='DATOS GENERALES'!T150,100,IF('DATOS GENERALES'!P150=0,0,(('DATOS GENERALES'!T150*100)/'DATOS GENERALES'!P150)))</f>
        <v>27.439713335700681</v>
      </c>
      <c r="Q150" s="3">
        <f>+IF('DATOS GENERALES'!Q150='DATOS GENERALES'!T150,100,IF('DATOS GENERALES'!Q150=0,0,(('DATOS GENERALES'!T150*100)/'DATOS GENERALES'!Q150)))</f>
        <v>34</v>
      </c>
      <c r="R150" s="3">
        <f>+IF('DATOS GENERALES'!R150='DATOS GENERALES'!$T$6,100,IF('DATOS GENERALES'!R150=0,0,(('DATOS GENERALES'!$T$6*100)/'DATOS GENERALES'!R150)))</f>
        <v>239.04870588235295</v>
      </c>
      <c r="S150" s="3">
        <f>+IF('DATOS GENERALES'!S150='DATOS GENERALES'!T150,100,IF('DATOS GENERALES'!S150=0,0,(('DATOS GENERALES'!$T$6*100)/'DATOS GENERALES'!S150)))</f>
        <v>0</v>
      </c>
    </row>
    <row r="151" spans="1:19">
      <c r="A151" s="13">
        <f>+'DATOS GENERALES'!A151</f>
        <v>146</v>
      </c>
      <c r="B151" s="65" t="str">
        <f>+'DATOS GENERALES'!B151</f>
        <v>ESPARADRAPO MICROPORE  PIEL</v>
      </c>
      <c r="C151" s="21" t="str">
        <f>+'DATOS GENERALES'!C151</f>
        <v>RLO X 1 PULGADA</v>
      </c>
      <c r="D151" s="21">
        <f>+'DATOS GENERALES'!D151</f>
        <v>40</v>
      </c>
      <c r="E151" s="3">
        <f>+IF('DATOS GENERALES'!E151='DATOS GENERALES'!T151,100,IF('DATOS GENERALES'!E151=0,0,(('DATOS GENERALES'!T151*100)/'DATOS GENERALES'!E151)))</f>
        <v>91.730769230769226</v>
      </c>
      <c r="F151" s="3">
        <f>+IF('DATOS GENERALES'!F151='DATOS GENERALES'!T151,100,IF('DATOS GENERALES'!F151=0,0,(('DATOS GENERALES'!T151*100)/'DATOS GENERALES'!F151)))</f>
        <v>60.893617021276597</v>
      </c>
      <c r="G151" s="3">
        <f>+IF('DATOS GENERALES'!G151='DATOS GENERALES'!T151,100,IF('DATOS GENERALES'!G151=0,0,(('DATOS GENERALES'!T151*100)/'DATOS GENERALES'!G151)))</f>
        <v>0</v>
      </c>
      <c r="H151" s="3">
        <f>+IF('DATOS GENERALES'!H151='DATOS GENERALES'!T151,100,IF('DATOS GENERALES'!H151=0,0,(('DATOS GENERALES'!T151*100)/'DATOS GENERALES'!H151)))</f>
        <v>7.4952859836580767</v>
      </c>
      <c r="I151" s="3">
        <f>+IF('DATOS GENERALES'!I151='DATOS GENERALES'!T151,100,IF('DATOS GENERALES'!I151=0,0,(('DATOS GENERALES'!T151*100)/'DATOS GENERALES'!I151)))</f>
        <v>60.971452918619512</v>
      </c>
      <c r="J151" s="3">
        <f>+IF('DATOS GENERALES'!J151='DATOS GENERALES'!T151,100,IF('DATOS GENERALES'!J151=0,0,(('DATOS GENERALES'!T151*100)/'DATOS GENERALES'!J151)))</f>
        <v>5.6785714285714279</v>
      </c>
      <c r="K151" s="3">
        <f>+IF('DATOS GENERALES'!K151='DATOS GENERALES'!T151,100,IF('DATOS GENERALES'!K151=0,0,(('DATOS GENERALES'!T151*100)/'DATOS GENERALES'!K151)))</f>
        <v>0</v>
      </c>
      <c r="L151" s="3">
        <f>+IF('DATOS GENERALES'!L151='DATOS GENERALES'!T151,100,IF('DATOS GENERALES'!L151=0,0,(('DATOS GENERALES'!T151*100)/'DATOS GENERALES'!L151)))</f>
        <v>100</v>
      </c>
      <c r="M151" s="3">
        <f>+IF('DATOS GENERALES'!M151='DATOS GENERALES'!T151,100,IF('DATOS GENERALES'!M151=0,0,(('DATOS GENERALES'!T151*100)/'DATOS GENERALES'!M151)))</f>
        <v>0</v>
      </c>
      <c r="N151" s="3">
        <f>+IF('DATOS GENERALES'!N151='DATOS GENERALES'!T151,100,IF('DATOS GENERALES'!N151=0,0,(('DATOS GENERALES'!T151*100)/'DATOS GENERALES'!N151)))</f>
        <v>81.771428571428572</v>
      </c>
      <c r="O151" s="3">
        <f>+IF('DATOS GENERALES'!O151='DATOS GENERALES'!T151,100,IF('DATOS GENERALES'!O151=0,0,(('DATOS GENERALES'!T151*100)/'DATOS GENERALES'!O151)))</f>
        <v>35.774999999999999</v>
      </c>
      <c r="P151" s="3">
        <f>+IF('DATOS GENERALES'!P151='DATOS GENERALES'!T151,100,IF('DATOS GENERALES'!P151=0,0,(('DATOS GENERALES'!T151*100)/'DATOS GENERALES'!P151)))</f>
        <v>87.149817295980512</v>
      </c>
      <c r="Q151" s="3">
        <f>+IF('DATOS GENERALES'!Q151='DATOS GENERALES'!T151,100,IF('DATOS GENERALES'!Q151=0,0,(('DATOS GENERALES'!T151*100)/'DATOS GENERALES'!Q151)))</f>
        <v>57.24</v>
      </c>
      <c r="R151" s="3">
        <f>+IF('DATOS GENERALES'!R151='DATOS GENERALES'!$T$6,100,IF('DATOS GENERALES'!R151=0,0,(('DATOS GENERALES'!$T$6*100)/'DATOS GENERALES'!R151)))</f>
        <v>0</v>
      </c>
      <c r="S151" s="3">
        <f>+IF('DATOS GENERALES'!S151='DATOS GENERALES'!T151,100,IF('DATOS GENERALES'!S151=0,0,(('DATOS GENERALES'!$T$6*100)/'DATOS GENERALES'!S151)))</f>
        <v>0</v>
      </c>
    </row>
    <row r="152" spans="1:19">
      <c r="A152" s="13">
        <f>+'DATOS GENERALES'!A152</f>
        <v>147</v>
      </c>
      <c r="B152" s="65" t="str">
        <f>+'DATOS GENERALES'!B152</f>
        <v xml:space="preserve">ESPARADRAPO MICROPORE PIEL </v>
      </c>
      <c r="C152" s="21" t="str">
        <f>+'DATOS GENERALES'!C152</f>
        <v>RLO X 2 PULGADA</v>
      </c>
      <c r="D152" s="21">
        <f>+'DATOS GENERALES'!D152</f>
        <v>120</v>
      </c>
      <c r="E152" s="3">
        <f>+IF('DATOS GENERALES'!E152='DATOS GENERALES'!T152,100,IF('DATOS GENERALES'!E152=0,0,(('DATOS GENERALES'!T152*100)/'DATOS GENERALES'!E152)))</f>
        <v>88.333333333333329</v>
      </c>
      <c r="F152" s="3">
        <f>+IF('DATOS GENERALES'!F152='DATOS GENERALES'!T152,100,IF('DATOS GENERALES'!F152=0,0,(('DATOS GENERALES'!T152*100)/'DATOS GENERALES'!F152)))</f>
        <v>58.613356018715443</v>
      </c>
      <c r="G152" s="3">
        <f>+IF('DATOS GENERALES'!G152='DATOS GENERALES'!T152,100,IF('DATOS GENERALES'!G152=0,0,(('DATOS GENERALES'!T152*100)/'DATOS GENERALES'!G152)))</f>
        <v>0</v>
      </c>
      <c r="H152" s="3">
        <f>+IF('DATOS GENERALES'!H152='DATOS GENERALES'!T152,100,IF('DATOS GENERALES'!H152=0,0,(('DATOS GENERALES'!T152*100)/'DATOS GENERALES'!H152)))</f>
        <v>14.435365598156295</v>
      </c>
      <c r="I152" s="3">
        <f>+IF('DATOS GENERALES'!I152='DATOS GENERALES'!T152,100,IF('DATOS GENERALES'!I152=0,0,(('DATOS GENERALES'!T152*100)/'DATOS GENERALES'!I152)))</f>
        <v>58.700745473908412</v>
      </c>
      <c r="J152" s="3">
        <f>+IF('DATOS GENERALES'!J152='DATOS GENERALES'!T152,100,IF('DATOS GENERALES'!J152=0,0,(('DATOS GENERALES'!T152*100)/'DATOS GENERALES'!J152)))</f>
        <v>10.936507936507935</v>
      </c>
      <c r="K152" s="3">
        <f>+IF('DATOS GENERALES'!K152='DATOS GENERALES'!T152,100,IF('DATOS GENERALES'!K152=0,0,(('DATOS GENERALES'!T152*100)/'DATOS GENERALES'!K152)))</f>
        <v>0</v>
      </c>
      <c r="L152" s="3">
        <f>+IF('DATOS GENERALES'!L152='DATOS GENERALES'!T152,100,IF('DATOS GENERALES'!L152=0,0,(('DATOS GENERALES'!T152*100)/'DATOS GENERALES'!L152)))</f>
        <v>100</v>
      </c>
      <c r="M152" s="3">
        <f>+IF('DATOS GENERALES'!M152='DATOS GENERALES'!T152,100,IF('DATOS GENERALES'!M152=0,0,(('DATOS GENERALES'!T152*100)/'DATOS GENERALES'!M152)))</f>
        <v>0</v>
      </c>
      <c r="N152" s="3">
        <f>+IF('DATOS GENERALES'!N152='DATOS GENERALES'!T152,100,IF('DATOS GENERALES'!N152=0,0,(('DATOS GENERALES'!T152*100)/'DATOS GENERALES'!N152)))</f>
        <v>78.720365609825762</v>
      </c>
      <c r="O152" s="3">
        <f>+IF('DATOS GENERALES'!O152='DATOS GENERALES'!T152,100,IF('DATOS GENERALES'!O152=0,0,(('DATOS GENERALES'!T152*100)/'DATOS GENERALES'!O152)))</f>
        <v>68.900000000000006</v>
      </c>
      <c r="P152" s="3">
        <f>+IF('DATOS GENERALES'!P152='DATOS GENERALES'!T152,100,IF('DATOS GENERALES'!P152=0,0,(('DATOS GENERALES'!T152*100)/'DATOS GENERALES'!P152)))</f>
        <v>83.947608894303997</v>
      </c>
      <c r="Q152" s="3">
        <f>+IF('DATOS GENERALES'!Q152='DATOS GENERALES'!T152,100,IF('DATOS GENERALES'!Q152=0,0,(('DATOS GENERALES'!T152*100)/'DATOS GENERALES'!Q152)))</f>
        <v>55.12</v>
      </c>
      <c r="R152" s="3">
        <f>+IF('DATOS GENERALES'!R152='DATOS GENERALES'!$T$6,100,IF('DATOS GENERALES'!R152=0,0,(('DATOS GENERALES'!$T$6*100)/'DATOS GENERALES'!R152)))</f>
        <v>0</v>
      </c>
      <c r="S152" s="3">
        <f>+IF('DATOS GENERALES'!S152='DATOS GENERALES'!T152,100,IF('DATOS GENERALES'!S152=0,0,(('DATOS GENERALES'!$T$6*100)/'DATOS GENERALES'!S152)))</f>
        <v>0</v>
      </c>
    </row>
    <row r="153" spans="1:19">
      <c r="A153" s="13">
        <f>+'DATOS GENERALES'!A153</f>
        <v>148</v>
      </c>
      <c r="B153" s="65" t="str">
        <f>+'DATOS GENERALES'!B153</f>
        <v>ESPARADRAPO TELA TIPO HOSPITALARIO</v>
      </c>
      <c r="C153" s="21" t="str">
        <f>+'DATOS GENERALES'!C153</f>
        <v xml:space="preserve">TBO SURTIDO </v>
      </c>
      <c r="D153" s="21">
        <f>+'DATOS GENERALES'!D153</f>
        <v>80</v>
      </c>
      <c r="E153" s="3">
        <f>+IF('DATOS GENERALES'!E153='DATOS GENERALES'!T153,100,IF('DATOS GENERALES'!E153=0,0,(('DATOS GENERALES'!T153*100)/'DATOS GENERALES'!E153)))</f>
        <v>18.75</v>
      </c>
      <c r="F153" s="3">
        <f>+IF('DATOS GENERALES'!F153='DATOS GENERALES'!T153,100,IF('DATOS GENERALES'!F153=0,0,(('DATOS GENERALES'!T153*100)/'DATOS GENERALES'!F153)))</f>
        <v>20.999906667081479</v>
      </c>
      <c r="G153" s="3">
        <f>+IF('DATOS GENERALES'!G153='DATOS GENERALES'!T153,100,IF('DATOS GENERALES'!G153=0,0,(('DATOS GENERALES'!T153*100)/'DATOS GENERALES'!G153)))</f>
        <v>0</v>
      </c>
      <c r="H153" s="3">
        <f>+IF('DATOS GENERALES'!H153='DATOS GENERALES'!T153,100,IF('DATOS GENERALES'!H153=0,0,(('DATOS GENERALES'!T153*100)/'DATOS GENERALES'!H153)))</f>
        <v>21.6</v>
      </c>
      <c r="I153" s="3">
        <f>+IF('DATOS GENERALES'!I153='DATOS GENERALES'!T153,100,IF('DATOS GENERALES'!I153=0,0,(('DATOS GENERALES'!T153*100)/'DATOS GENERALES'!I153)))</f>
        <v>17.782812582327836</v>
      </c>
      <c r="J153" s="3">
        <f>+IF('DATOS GENERALES'!J153='DATOS GENERALES'!T153,100,IF('DATOS GENERALES'!J153=0,0,(('DATOS GENERALES'!T153*100)/'DATOS GENERALES'!J153)))</f>
        <v>24.107142857142854</v>
      </c>
      <c r="K153" s="3">
        <f>+IF('DATOS GENERALES'!K153='DATOS GENERALES'!T153,100,IF('DATOS GENERALES'!K153=0,0,(('DATOS GENERALES'!T153*100)/'DATOS GENERALES'!K153)))</f>
        <v>0</v>
      </c>
      <c r="L153" s="3">
        <f>+IF('DATOS GENERALES'!L153='DATOS GENERALES'!T153,100,IF('DATOS GENERALES'!L153=0,0,(('DATOS GENERALES'!T153*100)/'DATOS GENERALES'!L153)))</f>
        <v>19.899764150943398</v>
      </c>
      <c r="M153" s="3">
        <f>+IF('DATOS GENERALES'!M153='DATOS GENERALES'!T153,100,IF('DATOS GENERALES'!M153=0,0,(('DATOS GENERALES'!T153*100)/'DATOS GENERALES'!M153)))</f>
        <v>0</v>
      </c>
      <c r="N153" s="3">
        <f>+IF('DATOS GENERALES'!N153='DATOS GENERALES'!T153,100,IF('DATOS GENERALES'!N153=0,0,(('DATOS GENERALES'!T153*100)/'DATOS GENERALES'!N153)))</f>
        <v>14.986013054482482</v>
      </c>
      <c r="O153" s="3">
        <f>+IF('DATOS GENERALES'!O153='DATOS GENERALES'!T153,100,IF('DATOS GENERALES'!O153=0,0,(('DATOS GENERALES'!T153*100)/'DATOS GENERALES'!O153)))</f>
        <v>86.5362426604446</v>
      </c>
      <c r="P153" s="3">
        <f>+IF('DATOS GENERALES'!P153='DATOS GENERALES'!T153,100,IF('DATOS GENERALES'!P153=0,0,(('DATOS GENERALES'!T153*100)/'DATOS GENERALES'!P153)))</f>
        <v>17.699347090751765</v>
      </c>
      <c r="Q153" s="3">
        <f>+IF('DATOS GENERALES'!Q153='DATOS GENERALES'!T153,100,IF('DATOS GENERALES'!Q153=0,0,(('DATOS GENERALES'!T153*100)/'DATOS GENERALES'!Q153)))</f>
        <v>100</v>
      </c>
      <c r="R153" s="3">
        <f>+IF('DATOS GENERALES'!R153='DATOS GENERALES'!$T$6,100,IF('DATOS GENERALES'!R153=0,0,(('DATOS GENERALES'!$T$6*100)/'DATOS GENERALES'!R153)))</f>
        <v>0</v>
      </c>
      <c r="S153" s="3">
        <f>+IF('DATOS GENERALES'!S153='DATOS GENERALES'!T153,100,IF('DATOS GENERALES'!S153=0,0,(('DATOS GENERALES'!$T$6*100)/'DATOS GENERALES'!S153)))</f>
        <v>0</v>
      </c>
    </row>
    <row r="154" spans="1:19">
      <c r="A154" s="13">
        <f>+'DATOS GENERALES'!A154</f>
        <v>149</v>
      </c>
      <c r="B154" s="65" t="str">
        <f>+'DATOS GENERALES'!B154</f>
        <v xml:space="preserve">ESPECULO VAGINAL DESECHABLE </v>
      </c>
      <c r="C154" s="21" t="str">
        <f>+'DATOS GENERALES'!C154</f>
        <v>UND</v>
      </c>
      <c r="D154" s="21">
        <f>+'DATOS GENERALES'!D154</f>
        <v>160</v>
      </c>
      <c r="E154" s="3">
        <f>+IF('DATOS GENERALES'!E154='DATOS GENERALES'!T154,100,IF('DATOS GENERALES'!E154=0,0,(('DATOS GENERALES'!T154*100)/'DATOS GENERALES'!E154)))</f>
        <v>66.616077170417995</v>
      </c>
      <c r="F154" s="3">
        <f>+IF('DATOS GENERALES'!F154='DATOS GENERALES'!T154,100,IF('DATOS GENERALES'!F154=0,0,(('DATOS GENERALES'!T154*100)/'DATOS GENERALES'!F154)))</f>
        <v>0</v>
      </c>
      <c r="G154" s="3">
        <f>+IF('DATOS GENERALES'!G154='DATOS GENERALES'!T154,100,IF('DATOS GENERALES'!G154=0,0,(('DATOS GENERALES'!T154*100)/'DATOS GENERALES'!G154)))</f>
        <v>0</v>
      </c>
      <c r="H154" s="3">
        <f>+IF('DATOS GENERALES'!H154='DATOS GENERALES'!T154,100,IF('DATOS GENERALES'!H154=0,0,(('DATOS GENERALES'!T154*100)/'DATOS GENERALES'!H154)))</f>
        <v>75.981418092909522</v>
      </c>
      <c r="I154" s="3">
        <f>+IF('DATOS GENERALES'!I154='DATOS GENERALES'!T154,100,IF('DATOS GENERALES'!I154=0,0,(('DATOS GENERALES'!T154*100)/'DATOS GENERALES'!I154)))</f>
        <v>0</v>
      </c>
      <c r="J154" s="3">
        <f>+IF('DATOS GENERALES'!J154='DATOS GENERALES'!T154,100,IF('DATOS GENERALES'!J154=0,0,(('DATOS GENERALES'!T154*100)/'DATOS GENERALES'!J154)))</f>
        <v>100</v>
      </c>
      <c r="K154" s="3">
        <f>+IF('DATOS GENERALES'!K154='DATOS GENERALES'!T154,100,IF('DATOS GENERALES'!K154=0,0,(('DATOS GENERALES'!T154*100)/'DATOS GENERALES'!K154)))</f>
        <v>0</v>
      </c>
      <c r="L154" s="3">
        <f>+IF('DATOS GENERALES'!L154='DATOS GENERALES'!T154,100,IF('DATOS GENERALES'!L154=0,0,(('DATOS GENERALES'!T154*100)/'DATOS GENERALES'!L154)))</f>
        <v>0</v>
      </c>
      <c r="M154" s="3">
        <f>+IF('DATOS GENERALES'!M154='DATOS GENERALES'!T154,100,IF('DATOS GENERALES'!M154=0,0,(('DATOS GENERALES'!T154*100)/'DATOS GENERALES'!M154)))</f>
        <v>0</v>
      </c>
      <c r="N154" s="3">
        <f>+IF('DATOS GENERALES'!N154='DATOS GENERALES'!T154,100,IF('DATOS GENERALES'!N154=0,0,(('DATOS GENERALES'!T154*100)/'DATOS GENERALES'!N154)))</f>
        <v>0</v>
      </c>
      <c r="O154" s="3">
        <f>+IF('DATOS GENERALES'!O154='DATOS GENERALES'!T154,100,IF('DATOS GENERALES'!O154=0,0,(('DATOS GENERALES'!T154*100)/'DATOS GENERALES'!O154)))</f>
        <v>64.632086851628458</v>
      </c>
      <c r="P154" s="3">
        <f>+IF('DATOS GENERALES'!P154='DATOS GENERALES'!T154,100,IF('DATOS GENERALES'!P154=0,0,(('DATOS GENERALES'!T154*100)/'DATOS GENERALES'!P154)))</f>
        <v>84.113029827315529</v>
      </c>
      <c r="Q154" s="3">
        <f>+IF('DATOS GENERALES'!Q154='DATOS GENERALES'!T154,100,IF('DATOS GENERALES'!Q154=0,0,(('DATOS GENERALES'!T154*100)/'DATOS GENERALES'!Q154)))</f>
        <v>61.728110599078327</v>
      </c>
      <c r="R154" s="3">
        <f>+IF('DATOS GENERALES'!R154='DATOS GENERALES'!$T$6,100,IF('DATOS GENERALES'!R154=0,0,(('DATOS GENERALES'!$T$6*100)/'DATOS GENERALES'!R154)))</f>
        <v>0</v>
      </c>
      <c r="S154" s="3">
        <f>+IF('DATOS GENERALES'!S154='DATOS GENERALES'!T154,100,IF('DATOS GENERALES'!S154=0,0,(('DATOS GENERALES'!$T$6*100)/'DATOS GENERALES'!S154)))</f>
        <v>0</v>
      </c>
    </row>
    <row r="155" spans="1:19">
      <c r="A155" s="13">
        <f>+'DATOS GENERALES'!A155</f>
        <v>150</v>
      </c>
      <c r="B155" s="65" t="str">
        <f>+'DATOS GENERALES'!B155</f>
        <v>ESPINOCAN 26 G X 4 INCH  ANESTESIA  BRAUN</v>
      </c>
      <c r="C155" s="21">
        <f>+'DATOS GENERALES'!C155</f>
        <v>0</v>
      </c>
      <c r="D155" s="21">
        <f>+'DATOS GENERALES'!D155</f>
        <v>100</v>
      </c>
      <c r="E155" s="3">
        <f>+IF('DATOS GENERALES'!E155='DATOS GENERALES'!T155,100,IF('DATOS GENERALES'!E155=0,0,(('DATOS GENERALES'!T155*100)/'DATOS GENERALES'!E155)))</f>
        <v>0</v>
      </c>
      <c r="F155" s="3">
        <f>+IF('DATOS GENERALES'!F155='DATOS GENERALES'!T155,100,IF('DATOS GENERALES'!F155=0,0,(('DATOS GENERALES'!T155*100)/'DATOS GENERALES'!F155)))</f>
        <v>0</v>
      </c>
      <c r="G155" s="3">
        <f>+IF('DATOS GENERALES'!G155='DATOS GENERALES'!T155,100,IF('DATOS GENERALES'!G155=0,0,(('DATOS GENERALES'!T155*100)/'DATOS GENERALES'!G155)))</f>
        <v>0</v>
      </c>
      <c r="H155" s="3">
        <f>+IF('DATOS GENERALES'!H155='DATOS GENERALES'!T155,100,IF('DATOS GENERALES'!H155=0,0,(('DATOS GENERALES'!T155*100)/'DATOS GENERALES'!H155)))</f>
        <v>0</v>
      </c>
      <c r="I155" s="3">
        <f>+IF('DATOS GENERALES'!I155='DATOS GENERALES'!T155,100,IF('DATOS GENERALES'!I155=0,0,(('DATOS GENERALES'!T155*100)/'DATOS GENERALES'!I155)))</f>
        <v>0</v>
      </c>
      <c r="J155" s="3">
        <f>+IF('DATOS GENERALES'!J155='DATOS GENERALES'!T155,100,IF('DATOS GENERALES'!J155=0,0,(('DATOS GENERALES'!T155*100)/'DATOS GENERALES'!J155)))</f>
        <v>8.6957754341890627</v>
      </c>
      <c r="K155" s="3">
        <f>+IF('DATOS GENERALES'!K155='DATOS GENERALES'!T155,100,IF('DATOS GENERALES'!K155=0,0,(('DATOS GENERALES'!T155*100)/'DATOS GENERALES'!K155)))</f>
        <v>0</v>
      </c>
      <c r="L155" s="3">
        <f>+IF('DATOS GENERALES'!L155='DATOS GENERALES'!T155,100,IF('DATOS GENERALES'!L155=0,0,(('DATOS GENERALES'!T155*100)/'DATOS GENERALES'!L155)))</f>
        <v>0</v>
      </c>
      <c r="M155" s="3">
        <f>+IF('DATOS GENERALES'!M155='DATOS GENERALES'!T155,100,IF('DATOS GENERALES'!M155=0,0,(('DATOS GENERALES'!T155*100)/'DATOS GENERALES'!M155)))</f>
        <v>0</v>
      </c>
      <c r="N155" s="3">
        <f>+IF('DATOS GENERALES'!N155='DATOS GENERALES'!T155,100,IF('DATOS GENERALES'!N155=0,0,(('DATOS GENERALES'!T155*100)/'DATOS GENERALES'!N155)))</f>
        <v>46.554934823091251</v>
      </c>
      <c r="O155" s="3">
        <f>+IF('DATOS GENERALES'!O155='DATOS GENERALES'!T155,100,IF('DATOS GENERALES'!O155=0,0,(('DATOS GENERALES'!T155*100)/'DATOS GENERALES'!O155)))</f>
        <v>100</v>
      </c>
      <c r="P155" s="3">
        <f>+IF('DATOS GENERALES'!P155='DATOS GENERALES'!T155,100,IF('DATOS GENERALES'!P155=0,0,(('DATOS GENERALES'!T155*100)/'DATOS GENERALES'!P155)))</f>
        <v>0</v>
      </c>
      <c r="Q155" s="3">
        <f>+IF('DATOS GENERALES'!Q155='DATOS GENERALES'!T155,100,IF('DATOS GENERALES'!Q155=0,0,(('DATOS GENERALES'!T155*100)/'DATOS GENERALES'!Q155)))</f>
        <v>0</v>
      </c>
      <c r="R155" s="3">
        <f>+IF('DATOS GENERALES'!R155='DATOS GENERALES'!$T$6,100,IF('DATOS GENERALES'!R155=0,0,(('DATOS GENERALES'!$T$6*100)/'DATOS GENERALES'!R155)))</f>
        <v>0</v>
      </c>
      <c r="S155" s="3">
        <f>+IF('DATOS GENERALES'!S155='DATOS GENERALES'!T155,100,IF('DATOS GENERALES'!S155=0,0,(('DATOS GENERALES'!$T$6*100)/'DATOS GENERALES'!S155)))</f>
        <v>0</v>
      </c>
    </row>
    <row r="156" spans="1:19">
      <c r="A156" s="13">
        <f>+'DATOS GENERALES'!A156</f>
        <v>151</v>
      </c>
      <c r="B156" s="65" t="str">
        <f>+'DATOS GENERALES'!B156</f>
        <v>ESPINOCAN 26 G 3 1/2 ANESTESIA  BRAUN</v>
      </c>
      <c r="C156" s="21" t="str">
        <f>+'DATOS GENERALES'!C156</f>
        <v>UND</v>
      </c>
      <c r="D156" s="21">
        <f>+'DATOS GENERALES'!D156</f>
        <v>200</v>
      </c>
      <c r="E156" s="3">
        <f>+IF('DATOS GENERALES'!E156='DATOS GENERALES'!T156,100,IF('DATOS GENERALES'!E156=0,0,(('DATOS GENERALES'!T156*100)/'DATOS GENERALES'!E156)))</f>
        <v>76.938042502244841</v>
      </c>
      <c r="F156" s="3">
        <f>+IF('DATOS GENERALES'!F156='DATOS GENERALES'!T156,100,IF('DATOS GENERALES'!F156=0,0,(('DATOS GENERALES'!T156*100)/'DATOS GENERALES'!F156)))</f>
        <v>0</v>
      </c>
      <c r="G156" s="3">
        <f>+IF('DATOS GENERALES'!G156='DATOS GENERALES'!T156,100,IF('DATOS GENERALES'!G156=0,0,(('DATOS GENERALES'!T156*100)/'DATOS GENERALES'!G156)))</f>
        <v>0</v>
      </c>
      <c r="H156" s="3">
        <f>+IF('DATOS GENERALES'!H156='DATOS GENERALES'!T156,100,IF('DATOS GENERALES'!H156=0,0,(('DATOS GENERALES'!T156*100)/'DATOS GENERALES'!H156)))</f>
        <v>100</v>
      </c>
      <c r="I156" s="3">
        <f>+IF('DATOS GENERALES'!I156='DATOS GENERALES'!T156,100,IF('DATOS GENERALES'!I156=0,0,(('DATOS GENERALES'!T156*100)/'DATOS GENERALES'!I156)))</f>
        <v>0</v>
      </c>
      <c r="J156" s="3">
        <f>+IF('DATOS GENERALES'!J156='DATOS GENERALES'!T156,100,IF('DATOS GENERALES'!J156=0,0,(('DATOS GENERALES'!T156*100)/'DATOS GENERALES'!J156)))</f>
        <v>87.323193040071445</v>
      </c>
      <c r="K156" s="3">
        <f>+IF('DATOS GENERALES'!K156='DATOS GENERALES'!T156,100,IF('DATOS GENERALES'!K156=0,0,(('DATOS GENERALES'!T156*100)/'DATOS GENERALES'!K156)))</f>
        <v>0</v>
      </c>
      <c r="L156" s="3">
        <f>+IF('DATOS GENERALES'!L156='DATOS GENERALES'!T156,100,IF('DATOS GENERALES'!L156=0,0,(('DATOS GENERALES'!T156*100)/'DATOS GENERALES'!L156)))</f>
        <v>0</v>
      </c>
      <c r="M156" s="3">
        <f>+IF('DATOS GENERALES'!M156='DATOS GENERALES'!T156,100,IF('DATOS GENERALES'!M156=0,0,(('DATOS GENERALES'!T156*100)/'DATOS GENERALES'!M156)))</f>
        <v>72.523262178434592</v>
      </c>
      <c r="N156" s="3">
        <f>+IF('DATOS GENERALES'!N156='DATOS GENERALES'!T156,100,IF('DATOS GENERALES'!N156=0,0,(('DATOS GENERALES'!T156*100)/'DATOS GENERALES'!N156)))</f>
        <v>90.557755450023251</v>
      </c>
      <c r="O156" s="3">
        <f>+IF('DATOS GENERALES'!O156='DATOS GENERALES'!T156,100,IF('DATOS GENERALES'!O156=0,0,(('DATOS GENERALES'!T156*100)/'DATOS GENERALES'!O156)))</f>
        <v>80.57993730407523</v>
      </c>
      <c r="P156" s="3">
        <f>+IF('DATOS GENERALES'!P156='DATOS GENERALES'!T156,100,IF('DATOS GENERALES'!P156=0,0,(('DATOS GENERALES'!T156*100)/'DATOS GENERALES'!P156)))</f>
        <v>71.94637259292432</v>
      </c>
      <c r="Q156" s="3">
        <f>+IF('DATOS GENERALES'!Q156='DATOS GENERALES'!T156,100,IF('DATOS GENERALES'!Q156=0,0,(('DATOS GENERALES'!T156*100)/'DATOS GENERALES'!Q156)))</f>
        <v>0</v>
      </c>
      <c r="R156" s="3">
        <f>+IF('DATOS GENERALES'!R156='DATOS GENERALES'!$T$6,100,IF('DATOS GENERALES'!R156=0,0,(('DATOS GENERALES'!$T$6*100)/'DATOS GENERALES'!R156)))</f>
        <v>0</v>
      </c>
      <c r="S156" s="3">
        <f>+IF('DATOS GENERALES'!S156='DATOS GENERALES'!T156,100,IF('DATOS GENERALES'!S156=0,0,(('DATOS GENERALES'!$T$6*100)/'DATOS GENERALES'!S156)))</f>
        <v>695.09920634920638</v>
      </c>
    </row>
    <row r="157" spans="1:19">
      <c r="A157" s="13">
        <f>+'DATOS GENERALES'!A157</f>
        <v>152</v>
      </c>
      <c r="B157" s="65" t="str">
        <f>+'DATOS GENERALES'!B157</f>
        <v>ESPINOCAN  27 G 3 1/2  P/ ANESTESIA  BRAUN</v>
      </c>
      <c r="C157" s="21" t="str">
        <f>+'DATOS GENERALES'!C157</f>
        <v>UND</v>
      </c>
      <c r="D157" s="21">
        <f>+'DATOS GENERALES'!D157</f>
        <v>400</v>
      </c>
      <c r="E157" s="3">
        <f>+IF('DATOS GENERALES'!E157='DATOS GENERALES'!T157,100,IF('DATOS GENERALES'!E157=0,0,(('DATOS GENERALES'!T157*100)/'DATOS GENERALES'!E157)))</f>
        <v>76.938042502244841</v>
      </c>
      <c r="F157" s="3">
        <f>+IF('DATOS GENERALES'!F157='DATOS GENERALES'!T157,100,IF('DATOS GENERALES'!F157=0,0,(('DATOS GENERALES'!T157*100)/'DATOS GENERALES'!F157)))</f>
        <v>0</v>
      </c>
      <c r="G157" s="3">
        <f>+IF('DATOS GENERALES'!G157='DATOS GENERALES'!T157,100,IF('DATOS GENERALES'!G157=0,0,(('DATOS GENERALES'!T157*100)/'DATOS GENERALES'!G157)))</f>
        <v>0</v>
      </c>
      <c r="H157" s="3">
        <f>+IF('DATOS GENERALES'!H157='DATOS GENERALES'!T157,100,IF('DATOS GENERALES'!H157=0,0,(('DATOS GENERALES'!T157*100)/'DATOS GENERALES'!H157)))</f>
        <v>100</v>
      </c>
      <c r="I157" s="3">
        <f>+IF('DATOS GENERALES'!I157='DATOS GENERALES'!T157,100,IF('DATOS GENERALES'!I157=0,0,(('DATOS GENERALES'!T157*100)/'DATOS GENERALES'!I157)))</f>
        <v>0</v>
      </c>
      <c r="J157" s="3">
        <f>+IF('DATOS GENERALES'!J157='DATOS GENERALES'!T157,100,IF('DATOS GENERALES'!J157=0,0,(('DATOS GENERALES'!T157*100)/'DATOS GENERALES'!J157)))</f>
        <v>88.882535772929842</v>
      </c>
      <c r="K157" s="3">
        <f>+IF('DATOS GENERALES'!K157='DATOS GENERALES'!T157,100,IF('DATOS GENERALES'!K157=0,0,(('DATOS GENERALES'!T157*100)/'DATOS GENERALES'!K157)))</f>
        <v>0</v>
      </c>
      <c r="L157" s="3">
        <f>+IF('DATOS GENERALES'!L157='DATOS GENERALES'!T157,100,IF('DATOS GENERALES'!L157=0,0,(('DATOS GENERALES'!T157*100)/'DATOS GENERALES'!L157)))</f>
        <v>0</v>
      </c>
      <c r="M157" s="3">
        <f>+IF('DATOS GENERALES'!M157='DATOS GENERALES'!T157,100,IF('DATOS GENERALES'!M157=0,0,(('DATOS GENERALES'!T157*100)/'DATOS GENERALES'!M157)))</f>
        <v>73.412233753919793</v>
      </c>
      <c r="N157" s="3">
        <f>+IF('DATOS GENERALES'!N157='DATOS GENERALES'!T157,100,IF('DATOS GENERALES'!N157=0,0,(('DATOS GENERALES'!T157*100)/'DATOS GENERALES'!N157)))</f>
        <v>90.557755450023251</v>
      </c>
      <c r="O157" s="3">
        <f>+IF('DATOS GENERALES'!O157='DATOS GENERALES'!T157,100,IF('DATOS GENERALES'!O157=0,0,(('DATOS GENERALES'!T157*100)/'DATOS GENERALES'!O157)))</f>
        <v>80.57817923471012</v>
      </c>
      <c r="P157" s="3">
        <f>+IF('DATOS GENERALES'!P157='DATOS GENERALES'!T157,100,IF('DATOS GENERALES'!P157=0,0,(('DATOS GENERALES'!T157*100)/'DATOS GENERALES'!P157)))</f>
        <v>71.94637259292432</v>
      </c>
      <c r="Q157" s="3">
        <f>+IF('DATOS GENERALES'!Q157='DATOS GENERALES'!T157,100,IF('DATOS GENERALES'!Q157=0,0,(('DATOS GENERALES'!T157*100)/'DATOS GENERALES'!Q157)))</f>
        <v>0</v>
      </c>
      <c r="R157" s="3">
        <f>+IF('DATOS GENERALES'!R157='DATOS GENERALES'!$T$6,100,IF('DATOS GENERALES'!R157=0,0,(('DATOS GENERALES'!$T$6*100)/'DATOS GENERALES'!R157)))</f>
        <v>0</v>
      </c>
      <c r="S157" s="3">
        <f>+IF('DATOS GENERALES'!S157='DATOS GENERALES'!T157,100,IF('DATOS GENERALES'!S157=0,0,(('DATOS GENERALES'!$T$6*100)/'DATOS GENERALES'!S157)))</f>
        <v>695.09920634920638</v>
      </c>
    </row>
    <row r="158" spans="1:19">
      <c r="A158" s="13">
        <f>+'DATOS GENERALES'!A158</f>
        <v>153</v>
      </c>
      <c r="B158" s="65" t="str">
        <f>+'DATOS GENERALES'!B158</f>
        <v>ESPINOCAN No  25 31/2 G  BRAUN</v>
      </c>
      <c r="C158" s="21" t="str">
        <f>+'DATOS GENERALES'!C158</f>
        <v>UND</v>
      </c>
      <c r="D158" s="21">
        <f>+'DATOS GENERALES'!D158</f>
        <v>200</v>
      </c>
      <c r="E158" s="3">
        <f>+IF('DATOS GENERALES'!E158='DATOS GENERALES'!T158,100,IF('DATOS GENERALES'!E158=0,0,(('DATOS GENERALES'!T158*100)/'DATOS GENERALES'!E158)))</f>
        <v>0</v>
      </c>
      <c r="F158" s="3">
        <f>+IF('DATOS GENERALES'!F158='DATOS GENERALES'!T158,100,IF('DATOS GENERALES'!F158=0,0,(('DATOS GENERALES'!T158*100)/'DATOS GENERALES'!F158)))</f>
        <v>0</v>
      </c>
      <c r="G158" s="3">
        <f>+IF('DATOS GENERALES'!G158='DATOS GENERALES'!T158,100,IF('DATOS GENERALES'!G158=0,0,(('DATOS GENERALES'!T158*100)/'DATOS GENERALES'!G158)))</f>
        <v>0</v>
      </c>
      <c r="H158" s="3">
        <f>+IF('DATOS GENERALES'!H158='DATOS GENERALES'!T158,100,IF('DATOS GENERALES'!H158=0,0,(('DATOS GENERALES'!T158*100)/'DATOS GENERALES'!H158)))</f>
        <v>99.702142606252195</v>
      </c>
      <c r="I158" s="3">
        <f>+IF('DATOS GENERALES'!I158='DATOS GENERALES'!T158,100,IF('DATOS GENERALES'!I158=0,0,(('DATOS GENERALES'!T158*100)/'DATOS GENERALES'!I158)))</f>
        <v>0</v>
      </c>
      <c r="J158" s="3">
        <f>+IF('DATOS GENERALES'!J158='DATOS GENERALES'!T158,100,IF('DATOS GENERALES'!J158=0,0,(('DATOS GENERALES'!T158*100)/'DATOS GENERALES'!J158)))</f>
        <v>98.150109100243853</v>
      </c>
      <c r="K158" s="3">
        <f>+IF('DATOS GENERALES'!K158='DATOS GENERALES'!T158,100,IF('DATOS GENERALES'!K158=0,0,(('DATOS GENERALES'!T158*100)/'DATOS GENERALES'!K158)))</f>
        <v>0</v>
      </c>
      <c r="L158" s="3">
        <f>+IF('DATOS GENERALES'!L158='DATOS GENERALES'!T158,100,IF('DATOS GENERALES'!L158=0,0,(('DATOS GENERALES'!T158*100)/'DATOS GENERALES'!L158)))</f>
        <v>0</v>
      </c>
      <c r="M158" s="3">
        <f>+IF('DATOS GENERALES'!M158='DATOS GENERALES'!T158,100,IF('DATOS GENERALES'!M158=0,0,(('DATOS GENERALES'!T158*100)/'DATOS GENERALES'!M158)))</f>
        <v>81.06675501076694</v>
      </c>
      <c r="N158" s="3">
        <f>+IF('DATOS GENERALES'!N158='DATOS GENERALES'!T158,100,IF('DATOS GENERALES'!N158=0,0,(('DATOS GENERALES'!T158*100)/'DATOS GENERALES'!N158)))</f>
        <v>100</v>
      </c>
      <c r="O158" s="3">
        <f>+IF('DATOS GENERALES'!O158='DATOS GENERALES'!T158,100,IF('DATOS GENERALES'!O158=0,0,(('DATOS GENERALES'!T158*100)/'DATOS GENERALES'!O158)))</f>
        <v>88.981818181818184</v>
      </c>
      <c r="P158" s="3">
        <f>+IF('DATOS GENERALES'!P158='DATOS GENERALES'!T158,100,IF('DATOS GENERALES'!P158=0,0,(('DATOS GENERALES'!T158*100)/'DATOS GENERALES'!P158)))</f>
        <v>79.44805194805194</v>
      </c>
      <c r="Q158" s="3">
        <f>+IF('DATOS GENERALES'!Q158='DATOS GENERALES'!T158,100,IF('DATOS GENERALES'!Q158=0,0,(('DATOS GENERALES'!T158*100)/'DATOS GENERALES'!Q158)))</f>
        <v>0</v>
      </c>
      <c r="R158" s="3">
        <f>+IF('DATOS GENERALES'!R158='DATOS GENERALES'!$T$6,100,IF('DATOS GENERALES'!R158=0,0,(('DATOS GENERALES'!$T$6*100)/'DATOS GENERALES'!R158)))</f>
        <v>0</v>
      </c>
      <c r="S158" s="3">
        <f>+IF('DATOS GENERALES'!S158='DATOS GENERALES'!T158,100,IF('DATOS GENERALES'!S158=0,0,(('DATOS GENERALES'!$T$6*100)/'DATOS GENERALES'!S158)))</f>
        <v>695.09920634920638</v>
      </c>
    </row>
    <row r="159" spans="1:19">
      <c r="A159" s="13">
        <f>+'DATOS GENERALES'!A159</f>
        <v>154</v>
      </c>
      <c r="B159" s="65" t="str">
        <f>+'DATOS GENERALES'!B159</f>
        <v>ESPONJA DE GELATINA ABSORBIBLE (20CMX 7 CM X 0,5MM)</v>
      </c>
      <c r="C159" s="21" t="str">
        <f>+'DATOS GENERALES'!C159</f>
        <v>UND</v>
      </c>
      <c r="D159" s="21">
        <f>+'DATOS GENERALES'!D159</f>
        <v>200</v>
      </c>
      <c r="E159" s="3">
        <f>+IF('DATOS GENERALES'!E159='DATOS GENERALES'!T159,100,IF('DATOS GENERALES'!E159=0,0,(('DATOS GENERALES'!T159*100)/'DATOS GENERALES'!E159)))</f>
        <v>0</v>
      </c>
      <c r="F159" s="3">
        <f>+IF('DATOS GENERALES'!F159='DATOS GENERALES'!T159,100,IF('DATOS GENERALES'!F159=0,0,(('DATOS GENERALES'!T159*100)/'DATOS GENERALES'!F159)))</f>
        <v>0</v>
      </c>
      <c r="G159" s="3">
        <f>+IF('DATOS GENERALES'!G159='DATOS GENERALES'!T159,100,IF('DATOS GENERALES'!G159=0,0,(('DATOS GENERALES'!T159*100)/'DATOS GENERALES'!G159)))</f>
        <v>0</v>
      </c>
      <c r="H159" s="3">
        <f>+IF('DATOS GENERALES'!H159='DATOS GENERALES'!T159,100,IF('DATOS GENERALES'!H159=0,0,(('DATOS GENERALES'!T159*100)/'DATOS GENERALES'!H159)))</f>
        <v>0</v>
      </c>
      <c r="I159" s="3">
        <f>+IF('DATOS GENERALES'!I159='DATOS GENERALES'!T159,100,IF('DATOS GENERALES'!I159=0,0,(('DATOS GENERALES'!T159*100)/'DATOS GENERALES'!I159)))</f>
        <v>100</v>
      </c>
      <c r="J159" s="3">
        <f>+IF('DATOS GENERALES'!J159='DATOS GENERALES'!T159,100,IF('DATOS GENERALES'!J159=0,0,(('DATOS GENERALES'!T159*100)/'DATOS GENERALES'!J159)))</f>
        <v>94.871052238506905</v>
      </c>
      <c r="K159" s="3">
        <f>+IF('DATOS GENERALES'!K159='DATOS GENERALES'!T159,100,IF('DATOS GENERALES'!K159=0,0,(('DATOS GENERALES'!T159*100)/'DATOS GENERALES'!K159)))</f>
        <v>0</v>
      </c>
      <c r="L159" s="3">
        <f>+IF('DATOS GENERALES'!L159='DATOS GENERALES'!T159,100,IF('DATOS GENERALES'!L159=0,0,(('DATOS GENERALES'!T159*100)/'DATOS GENERALES'!L159)))</f>
        <v>0</v>
      </c>
      <c r="M159" s="3">
        <f>+IF('DATOS GENERALES'!M159='DATOS GENERALES'!T159,100,IF('DATOS GENERALES'!M159=0,0,(('DATOS GENERALES'!T159*100)/'DATOS GENERALES'!M159)))</f>
        <v>0</v>
      </c>
      <c r="N159" s="3">
        <f>+IF('DATOS GENERALES'!N159='DATOS GENERALES'!T159,100,IF('DATOS GENERALES'!N159=0,0,(('DATOS GENERALES'!T159*100)/'DATOS GENERALES'!N159)))</f>
        <v>0</v>
      </c>
      <c r="O159" s="3">
        <f>+IF('DATOS GENERALES'!O159='DATOS GENERALES'!T159,100,IF('DATOS GENERALES'!O159=0,0,(('DATOS GENERALES'!T159*100)/'DATOS GENERALES'!O159)))</f>
        <v>0</v>
      </c>
      <c r="P159" s="3">
        <f>+IF('DATOS GENERALES'!P159='DATOS GENERALES'!T159,100,IF('DATOS GENERALES'!P159=0,0,(('DATOS GENERALES'!T159*100)/'DATOS GENERALES'!P159)))</f>
        <v>0</v>
      </c>
      <c r="Q159" s="3">
        <f>+IF('DATOS GENERALES'!Q159='DATOS GENERALES'!T159,100,IF('DATOS GENERALES'!Q159=0,0,(('DATOS GENERALES'!T159*100)/'DATOS GENERALES'!Q159)))</f>
        <v>0</v>
      </c>
      <c r="R159" s="3">
        <f>+IF('DATOS GENERALES'!R159='DATOS GENERALES'!$T$6,100,IF('DATOS GENERALES'!R159=0,0,(('DATOS GENERALES'!$T$6*100)/'DATOS GENERALES'!R159)))</f>
        <v>0</v>
      </c>
      <c r="S159" s="3">
        <f>+IF('DATOS GENERALES'!S159='DATOS GENERALES'!T159,100,IF('DATOS GENERALES'!S159=0,0,(('DATOS GENERALES'!$T$6*100)/'DATOS GENERALES'!S159)))</f>
        <v>0</v>
      </c>
    </row>
    <row r="160" spans="1:19" ht="30">
      <c r="A160" s="13">
        <f>+'DATOS GENERALES'!A160</f>
        <v>155</v>
      </c>
      <c r="B160" s="65" t="str">
        <f>+'DATOS GENERALES'!B160</f>
        <v>ESPONJA HEMOSTATICA REABSORBIBLE PARA HERIDAS ALVEOLARES (GELATAMP)</v>
      </c>
      <c r="C160" s="21" t="str">
        <f>+'DATOS GENERALES'!C160</f>
        <v>FCO</v>
      </c>
      <c r="D160" s="21">
        <f>+'DATOS GENERALES'!D160</f>
        <v>4</v>
      </c>
      <c r="E160" s="3">
        <f>+IF('DATOS GENERALES'!E160='DATOS GENERALES'!T160,100,IF('DATOS GENERALES'!E160=0,0,(('DATOS GENERALES'!T160*100)/'DATOS GENERALES'!E160)))</f>
        <v>0</v>
      </c>
      <c r="F160" s="3">
        <f>+IF('DATOS GENERALES'!F160='DATOS GENERALES'!T160,100,IF('DATOS GENERALES'!F160=0,0,(('DATOS GENERALES'!T160*100)/'DATOS GENERALES'!F160)))</f>
        <v>0</v>
      </c>
      <c r="G160" s="3">
        <f>+IF('DATOS GENERALES'!G160='DATOS GENERALES'!T160,100,IF('DATOS GENERALES'!G160=0,0,(('DATOS GENERALES'!T160*100)/'DATOS GENERALES'!G160)))</f>
        <v>0</v>
      </c>
      <c r="H160" s="3">
        <f>+IF('DATOS GENERALES'!H160='DATOS GENERALES'!T160,100,IF('DATOS GENERALES'!H160=0,0,(('DATOS GENERALES'!T160*100)/'DATOS GENERALES'!H160)))</f>
        <v>0</v>
      </c>
      <c r="I160" s="3">
        <f>+IF('DATOS GENERALES'!I160='DATOS GENERALES'!T160,100,IF('DATOS GENERALES'!I160=0,0,(('DATOS GENERALES'!T160*100)/'DATOS GENERALES'!I160)))</f>
        <v>0</v>
      </c>
      <c r="J160" s="3">
        <f>+IF('DATOS GENERALES'!J160='DATOS GENERALES'!T160,100,IF('DATOS GENERALES'!J160=0,0,(('DATOS GENERALES'!T160*100)/'DATOS GENERALES'!J160)))</f>
        <v>0</v>
      </c>
      <c r="K160" s="3">
        <f>+IF('DATOS GENERALES'!K160='DATOS GENERALES'!T160,100,IF('DATOS GENERALES'!K160=0,0,(('DATOS GENERALES'!T160*100)/'DATOS GENERALES'!K160)))</f>
        <v>0</v>
      </c>
      <c r="L160" s="3">
        <f>+IF('DATOS GENERALES'!L160='DATOS GENERALES'!T160,100,IF('DATOS GENERALES'!L160=0,0,(('DATOS GENERALES'!T160*100)/'DATOS GENERALES'!L160)))</f>
        <v>0</v>
      </c>
      <c r="M160" s="3">
        <f>+IF('DATOS GENERALES'!M160='DATOS GENERALES'!T160,100,IF('DATOS GENERALES'!M160=0,0,(('DATOS GENERALES'!T160*100)/'DATOS GENERALES'!M160)))</f>
        <v>0</v>
      </c>
      <c r="N160" s="3">
        <f>+IF('DATOS GENERALES'!N160='DATOS GENERALES'!T160,100,IF('DATOS GENERALES'!N160=0,0,(('DATOS GENERALES'!T160*100)/'DATOS GENERALES'!N160)))</f>
        <v>0</v>
      </c>
      <c r="O160" s="3">
        <f>+IF('DATOS GENERALES'!O160='DATOS GENERALES'!T160,100,IF('DATOS GENERALES'!O160=0,0,(('DATOS GENERALES'!T160*100)/'DATOS GENERALES'!O160)))</f>
        <v>100</v>
      </c>
      <c r="P160" s="3">
        <f>+IF('DATOS GENERALES'!P160='DATOS GENERALES'!T160,100,IF('DATOS GENERALES'!P160=0,0,(('DATOS GENERALES'!T160*100)/'DATOS GENERALES'!P160)))</f>
        <v>0</v>
      </c>
      <c r="Q160" s="3">
        <f>+IF('DATOS GENERALES'!Q160='DATOS GENERALES'!T160,100,IF('DATOS GENERALES'!Q160=0,0,(('DATOS GENERALES'!T160*100)/'DATOS GENERALES'!Q160)))</f>
        <v>0</v>
      </c>
      <c r="R160" s="3">
        <f>+IF('DATOS GENERALES'!R160='DATOS GENERALES'!$T$6,100,IF('DATOS GENERALES'!R160=0,0,(('DATOS GENERALES'!$T$6*100)/'DATOS GENERALES'!R160)))</f>
        <v>0</v>
      </c>
      <c r="S160" s="3">
        <f>+IF('DATOS GENERALES'!S160='DATOS GENERALES'!T160,100,IF('DATOS GENERALES'!S160=0,0,(('DATOS GENERALES'!$T$6*100)/'DATOS GENERALES'!S160)))</f>
        <v>0</v>
      </c>
    </row>
    <row r="161" spans="1:19">
      <c r="A161" s="13">
        <f>+'DATOS GENERALES'!A161</f>
        <v>156</v>
      </c>
      <c r="B161" s="65" t="str">
        <f>+'DATOS GENERALES'!B161</f>
        <v>ESPONJA IMPREGNADA EN ALCOHOL ISOPROPILICO AL 70 % (SACHETT)</v>
      </c>
      <c r="C161" s="21" t="str">
        <f>+'DATOS GENERALES'!C161</f>
        <v xml:space="preserve">CAJA X 100 </v>
      </c>
      <c r="D161" s="21">
        <f>+'DATOS GENERALES'!D161</f>
        <v>200</v>
      </c>
      <c r="E161" s="3">
        <f>+IF('DATOS GENERALES'!E161='DATOS GENERALES'!T161,100,IF('DATOS GENERALES'!E161=0,0,(('DATOS GENERALES'!T161*100)/'DATOS GENERALES'!E161)))</f>
        <v>0</v>
      </c>
      <c r="F161" s="3">
        <f>+IF('DATOS GENERALES'!F161='DATOS GENERALES'!T161,100,IF('DATOS GENERALES'!F161=0,0,(('DATOS GENERALES'!T161*100)/'DATOS GENERALES'!F161)))</f>
        <v>0</v>
      </c>
      <c r="G161" s="3">
        <f>+IF('DATOS GENERALES'!G161='DATOS GENERALES'!T161,100,IF('DATOS GENERALES'!G161=0,0,(('DATOS GENERALES'!T161*100)/'DATOS GENERALES'!G161)))</f>
        <v>0</v>
      </c>
      <c r="H161" s="3">
        <f>+IF('DATOS GENERALES'!H161='DATOS GENERALES'!T161,100,IF('DATOS GENERALES'!H161=0,0,(('DATOS GENERALES'!T161*100)/'DATOS GENERALES'!H161)))</f>
        <v>100</v>
      </c>
      <c r="I161" s="3">
        <f>+IF('DATOS GENERALES'!I161='DATOS GENERALES'!T161,100,IF('DATOS GENERALES'!I161=0,0,(('DATOS GENERALES'!T161*100)/'DATOS GENERALES'!I161)))</f>
        <v>0</v>
      </c>
      <c r="J161" s="3">
        <f>+IF('DATOS GENERALES'!J161='DATOS GENERALES'!T161,100,IF('DATOS GENERALES'!J161=0,0,(('DATOS GENERALES'!T161*100)/'DATOS GENERALES'!J161)))</f>
        <v>94.246031746031733</v>
      </c>
      <c r="K161" s="3">
        <f>+IF('DATOS GENERALES'!K161='DATOS GENERALES'!T161,100,IF('DATOS GENERALES'!K161=0,0,(('DATOS GENERALES'!T161*100)/'DATOS GENERALES'!K161)))</f>
        <v>0</v>
      </c>
      <c r="L161" s="3">
        <f>+IF('DATOS GENERALES'!L161='DATOS GENERALES'!T161,100,IF('DATOS GENERALES'!L161=0,0,(('DATOS GENERALES'!T161*100)/'DATOS GENERALES'!L161)))</f>
        <v>0</v>
      </c>
      <c r="M161" s="3">
        <f>+IF('DATOS GENERALES'!M161='DATOS GENERALES'!T161,100,IF('DATOS GENERALES'!M161=0,0,(('DATOS GENERALES'!T161*100)/'DATOS GENERALES'!M161)))</f>
        <v>0</v>
      </c>
      <c r="N161" s="3">
        <f>+IF('DATOS GENERALES'!N161='DATOS GENERALES'!T161,100,IF('DATOS GENERALES'!N161=0,0,(('DATOS GENERALES'!T161*100)/'DATOS GENERALES'!N161)))</f>
        <v>57</v>
      </c>
      <c r="O161" s="3">
        <f>+IF('DATOS GENERALES'!O161='DATOS GENERALES'!T161,100,IF('DATOS GENERALES'!O161=0,0,(('DATOS GENERALES'!T161*100)/'DATOS GENERALES'!O161)))</f>
        <v>0</v>
      </c>
      <c r="P161" s="3">
        <f>+IF('DATOS GENERALES'!P161='DATOS GENERALES'!T161,100,IF('DATOS GENERALES'!P161=0,0,(('DATOS GENERALES'!T161*100)/'DATOS GENERALES'!P161)))</f>
        <v>0</v>
      </c>
      <c r="Q161" s="3">
        <f>+IF('DATOS GENERALES'!Q161='DATOS GENERALES'!T161,100,IF('DATOS GENERALES'!Q161=0,0,(('DATOS GENERALES'!T161*100)/'DATOS GENERALES'!Q161)))</f>
        <v>0</v>
      </c>
      <c r="R161" s="3">
        <f>+IF('DATOS GENERALES'!R161='DATOS GENERALES'!$T$6,100,IF('DATOS GENERALES'!R161=0,0,(('DATOS GENERALES'!$T$6*100)/'DATOS GENERALES'!R161)))</f>
        <v>0</v>
      </c>
      <c r="S161" s="3">
        <f>+IF('DATOS GENERALES'!S161='DATOS GENERALES'!T161,100,IF('DATOS GENERALES'!S161=0,0,(('DATOS GENERALES'!$T$6*100)/'DATOS GENERALES'!S161)))</f>
        <v>364.14229390681004</v>
      </c>
    </row>
    <row r="162" spans="1:19">
      <c r="A162" s="13">
        <f>+'DATOS GENERALES'!A162</f>
        <v>157</v>
      </c>
      <c r="B162" s="65" t="str">
        <f>+'DATOS GENERALES'!B162</f>
        <v>ETHIBOND 0 CT2 POLIESTER 0 C</v>
      </c>
      <c r="C162" s="21" t="str">
        <f>+'DATOS GENERALES'!C162</f>
        <v>UND</v>
      </c>
      <c r="D162" s="21">
        <f>+'DATOS GENERALES'!D162</f>
        <v>48</v>
      </c>
      <c r="E162" s="3">
        <f>+IF('DATOS GENERALES'!E162='DATOS GENERALES'!T162,100,IF('DATOS GENERALES'!E162=0,0,(('DATOS GENERALES'!T162*100)/'DATOS GENERALES'!E162)))</f>
        <v>100</v>
      </c>
      <c r="F162" s="3">
        <f>+IF('DATOS GENERALES'!F162='DATOS GENERALES'!T162,100,IF('DATOS GENERALES'!F162=0,0,(('DATOS GENERALES'!T162*100)/'DATOS GENERALES'!F162)))</f>
        <v>69.024604569420035</v>
      </c>
      <c r="G162" s="3">
        <f>+IF('DATOS GENERALES'!G162='DATOS GENERALES'!T162,100,IF('DATOS GENERALES'!G162=0,0,(('DATOS GENERALES'!T162*100)/'DATOS GENERALES'!G162)))</f>
        <v>0</v>
      </c>
      <c r="H162" s="3">
        <f>+IF('DATOS GENERALES'!H162='DATOS GENERALES'!T162,100,IF('DATOS GENERALES'!H162=0,0,(('DATOS GENERALES'!T162*100)/'DATOS GENERALES'!H162)))</f>
        <v>61.199844176081029</v>
      </c>
      <c r="I162" s="3">
        <f>+IF('DATOS GENERALES'!I162='DATOS GENERALES'!T162,100,IF('DATOS GENERALES'!I162=0,0,(('DATOS GENERALES'!T162*100)/'DATOS GENERALES'!I162)))</f>
        <v>68.304347826086953</v>
      </c>
      <c r="J162" s="3">
        <f>+IF('DATOS GENERALES'!J162='DATOS GENERALES'!T162,100,IF('DATOS GENERALES'!J162=0,0,(('DATOS GENERALES'!T162*100)/'DATOS GENERALES'!J162)))</f>
        <v>63.652202098780442</v>
      </c>
      <c r="K162" s="3">
        <f>+IF('DATOS GENERALES'!K162='DATOS GENERALES'!T162,100,IF('DATOS GENERALES'!K162=0,0,(('DATOS GENERALES'!T162*100)/'DATOS GENERALES'!K162)))</f>
        <v>0</v>
      </c>
      <c r="L162" s="3">
        <f>+IF('DATOS GENERALES'!L162='DATOS GENERALES'!T162,100,IF('DATOS GENERALES'!L162=0,0,(('DATOS GENERALES'!T162*100)/'DATOS GENERALES'!L162)))</f>
        <v>0</v>
      </c>
      <c r="M162" s="3">
        <f>+IF('DATOS GENERALES'!M162='DATOS GENERALES'!T162,100,IF('DATOS GENERALES'!M162=0,0,(('DATOS GENERALES'!T162*100)/'DATOS GENERALES'!M162)))</f>
        <v>0</v>
      </c>
      <c r="N162" s="3">
        <f>+IF('DATOS GENERALES'!N162='DATOS GENERALES'!T162,100,IF('DATOS GENERALES'!N162=0,0,(('DATOS GENERALES'!T162*100)/'DATOS GENERALES'!N162)))</f>
        <v>55.213214620431117</v>
      </c>
      <c r="O162" s="3">
        <f>+IF('DATOS GENERALES'!O162='DATOS GENERALES'!T162,100,IF('DATOS GENERALES'!O162=0,0,(('DATOS GENERALES'!T162*100)/'DATOS GENERALES'!O162)))</f>
        <v>52.836322869955154</v>
      </c>
      <c r="P162" s="3">
        <f>+IF('DATOS GENERALES'!P162='DATOS GENERALES'!T162,100,IF('DATOS GENERALES'!P162=0,0,(('DATOS GENERALES'!T162*100)/'DATOS GENERALES'!P162)))</f>
        <v>0</v>
      </c>
      <c r="Q162" s="3">
        <f>+IF('DATOS GENERALES'!Q162='DATOS GENERALES'!T162,100,IF('DATOS GENERALES'!Q162=0,0,(('DATOS GENERALES'!T162*100)/'DATOS GENERALES'!Q162)))</f>
        <v>0</v>
      </c>
      <c r="R162" s="3">
        <f>+IF('DATOS GENERALES'!R162='DATOS GENERALES'!$T$6,100,IF('DATOS GENERALES'!R162=0,0,(('DATOS GENERALES'!$T$6*100)/'DATOS GENERALES'!R162)))</f>
        <v>0</v>
      </c>
      <c r="S162" s="3">
        <f>+IF('DATOS GENERALES'!S162='DATOS GENERALES'!T162,100,IF('DATOS GENERALES'!S162=0,0,(('DATOS GENERALES'!$T$6*100)/'DATOS GENERALES'!S162)))</f>
        <v>0</v>
      </c>
    </row>
    <row r="163" spans="1:19">
      <c r="A163" s="13">
        <f>+'DATOS GENERALES'!A163</f>
        <v>158</v>
      </c>
      <c r="B163" s="65" t="str">
        <f>+'DATOS GENERALES'!B163</f>
        <v>ETHIBOND 2/0 CT1 ASTRALEN SY</v>
      </c>
      <c r="C163" s="21" t="str">
        <f>+'DATOS GENERALES'!C163</f>
        <v>UND</v>
      </c>
      <c r="D163" s="21">
        <f>+'DATOS GENERALES'!D163</f>
        <v>48</v>
      </c>
      <c r="E163" s="3">
        <f>+IF('DATOS GENERALES'!E163='DATOS GENERALES'!T163,100,IF('DATOS GENERALES'!E163=0,0,(('DATOS GENERALES'!T163*100)/'DATOS GENERALES'!E163)))</f>
        <v>0</v>
      </c>
      <c r="F163" s="3">
        <f>+IF('DATOS GENERALES'!F163='DATOS GENERALES'!T163,100,IF('DATOS GENERALES'!F163=0,0,(('DATOS GENERALES'!T163*100)/'DATOS GENERALES'!F163)))</f>
        <v>0</v>
      </c>
      <c r="G163" s="3">
        <f>+IF('DATOS GENERALES'!G163='DATOS GENERALES'!T163,100,IF('DATOS GENERALES'!G163=0,0,(('DATOS GENERALES'!T163*100)/'DATOS GENERALES'!G163)))</f>
        <v>0</v>
      </c>
      <c r="H163" s="3">
        <f>+IF('DATOS GENERALES'!H163='DATOS GENERALES'!T163,100,IF('DATOS GENERALES'!H163=0,0,(('DATOS GENERALES'!T163*100)/'DATOS GENERALES'!H163)))</f>
        <v>0</v>
      </c>
      <c r="I163" s="3">
        <f>+IF('DATOS GENERALES'!I163='DATOS GENERALES'!T163,100,IF('DATOS GENERALES'!I163=0,0,(('DATOS GENERALES'!T163*100)/'DATOS GENERALES'!I163)))</f>
        <v>0</v>
      </c>
      <c r="J163" s="3">
        <f>+IF('DATOS GENERALES'!J163='DATOS GENERALES'!T163,100,IF('DATOS GENERALES'!J163=0,0,(('DATOS GENERALES'!T163*100)/'DATOS GENERALES'!J163)))</f>
        <v>0</v>
      </c>
      <c r="K163" s="3">
        <f>+IF('DATOS GENERALES'!K163='DATOS GENERALES'!T163,100,IF('DATOS GENERALES'!K163=0,0,(('DATOS GENERALES'!T163*100)/'DATOS GENERALES'!K163)))</f>
        <v>0</v>
      </c>
      <c r="L163" s="3">
        <f>+IF('DATOS GENERALES'!L163='DATOS GENERALES'!T163,100,IF('DATOS GENERALES'!L163=0,0,(('DATOS GENERALES'!T163*100)/'DATOS GENERALES'!L163)))</f>
        <v>0</v>
      </c>
      <c r="M163" s="3">
        <f>+IF('DATOS GENERALES'!M163='DATOS GENERALES'!T163,100,IF('DATOS GENERALES'!M163=0,0,(('DATOS GENERALES'!T163*100)/'DATOS GENERALES'!M163)))</f>
        <v>0</v>
      </c>
      <c r="N163" s="3">
        <f>+IF('DATOS GENERALES'!N163='DATOS GENERALES'!T163,100,IF('DATOS GENERALES'!N163=0,0,(('DATOS GENERALES'!T163*100)/'DATOS GENERALES'!N163)))</f>
        <v>100</v>
      </c>
      <c r="O163" s="3">
        <f>+IF('DATOS GENERALES'!O163='DATOS GENERALES'!T163,100,IF('DATOS GENERALES'!O163=0,0,(('DATOS GENERALES'!T163*100)/'DATOS GENERALES'!O163)))</f>
        <v>0</v>
      </c>
      <c r="P163" s="3">
        <f>+IF('DATOS GENERALES'!P163='DATOS GENERALES'!T163,100,IF('DATOS GENERALES'!P163=0,0,(('DATOS GENERALES'!T163*100)/'DATOS GENERALES'!P163)))</f>
        <v>0</v>
      </c>
      <c r="Q163" s="3">
        <f>+IF('DATOS GENERALES'!Q163='DATOS GENERALES'!T163,100,IF('DATOS GENERALES'!Q163=0,0,(('DATOS GENERALES'!T163*100)/'DATOS GENERALES'!Q163)))</f>
        <v>0</v>
      </c>
      <c r="R163" s="3">
        <f>+IF('DATOS GENERALES'!R163='DATOS GENERALES'!$T$6,100,IF('DATOS GENERALES'!R163=0,0,(('DATOS GENERALES'!$T$6*100)/'DATOS GENERALES'!R163)))</f>
        <v>0</v>
      </c>
      <c r="S163" s="3">
        <f>+IF('DATOS GENERALES'!S163='DATOS GENERALES'!T163,100,IF('DATOS GENERALES'!S163=0,0,(('DATOS GENERALES'!$T$6*100)/'DATOS GENERALES'!S163)))</f>
        <v>0</v>
      </c>
    </row>
    <row r="164" spans="1:19">
      <c r="A164" s="13">
        <f>+'DATOS GENERALES'!A164</f>
        <v>159</v>
      </c>
      <c r="B164" s="65" t="str">
        <f>+'DATOS GENERALES'!B164</f>
        <v>EXTENSION DE ANESTESIA ADULTO</v>
      </c>
      <c r="C164" s="21" t="str">
        <f>+'DATOS GENERALES'!C164</f>
        <v>UND</v>
      </c>
      <c r="D164" s="21">
        <f>+'DATOS GENERALES'!D164</f>
        <v>40</v>
      </c>
      <c r="E164" s="3">
        <f>+IF('DATOS GENERALES'!E164='DATOS GENERALES'!T164,100,IF('DATOS GENERALES'!E164=0,0,(('DATOS GENERALES'!T164*100)/'DATOS GENERALES'!E164)))</f>
        <v>86</v>
      </c>
      <c r="F164" s="3">
        <f>+IF('DATOS GENERALES'!F164='DATOS GENERALES'!T164,100,IF('DATOS GENERALES'!F164=0,0,(('DATOS GENERALES'!T164*100)/'DATOS GENERALES'!F164)))</f>
        <v>0</v>
      </c>
      <c r="G164" s="3">
        <f>+IF('DATOS GENERALES'!G164='DATOS GENERALES'!T164,100,IF('DATOS GENERALES'!G164=0,0,(('DATOS GENERALES'!T164*100)/'DATOS GENERALES'!G164)))</f>
        <v>0</v>
      </c>
      <c r="H164" s="3">
        <f>+IF('DATOS GENERALES'!H164='DATOS GENERALES'!T164,100,IF('DATOS GENERALES'!H164=0,0,(('DATOS GENERALES'!T164*100)/'DATOS GENERALES'!H164)))</f>
        <v>100</v>
      </c>
      <c r="I164" s="3">
        <f>+IF('DATOS GENERALES'!I164='DATOS GENERALES'!T164,100,IF('DATOS GENERALES'!I164=0,0,(('DATOS GENERALES'!T164*100)/'DATOS GENERALES'!I164)))</f>
        <v>0</v>
      </c>
      <c r="J164" s="3">
        <f>+IF('DATOS GENERALES'!J164='DATOS GENERALES'!T164,100,IF('DATOS GENERALES'!J164=0,0,(('DATOS GENERALES'!T164*100)/'DATOS GENERALES'!J164)))</f>
        <v>97.149368381760681</v>
      </c>
      <c r="K164" s="3">
        <f>+IF('DATOS GENERALES'!K164='DATOS GENERALES'!T164,100,IF('DATOS GENERALES'!K164=0,0,(('DATOS GENERALES'!T164*100)/'DATOS GENERALES'!K164)))</f>
        <v>0</v>
      </c>
      <c r="L164" s="3">
        <f>+IF('DATOS GENERALES'!L164='DATOS GENERALES'!T164,100,IF('DATOS GENERALES'!L164=0,0,(('DATOS GENERALES'!T164*100)/'DATOS GENERALES'!L164)))</f>
        <v>0</v>
      </c>
      <c r="M164" s="3">
        <f>+IF('DATOS GENERALES'!M164='DATOS GENERALES'!T164,100,IF('DATOS GENERALES'!M164=0,0,(('DATOS GENERALES'!T164*100)/'DATOS GENERALES'!M164)))</f>
        <v>0</v>
      </c>
      <c r="N164" s="3">
        <f>+IF('DATOS GENERALES'!N164='DATOS GENERALES'!T164,100,IF('DATOS GENERALES'!N164=0,0,(('DATOS GENERALES'!T164*100)/'DATOS GENERALES'!N164)))</f>
        <v>87.833037300177622</v>
      </c>
      <c r="O164" s="3">
        <f>+IF('DATOS GENERALES'!O164='DATOS GENERALES'!T164,100,IF('DATOS GENERALES'!O164=0,0,(('DATOS GENERALES'!T164*100)/'DATOS GENERALES'!O164)))</f>
        <v>98.9</v>
      </c>
      <c r="P164" s="3">
        <f>+IF('DATOS GENERALES'!P164='DATOS GENERALES'!T164,100,IF('DATOS GENERALES'!P164=0,0,(('DATOS GENERALES'!T164*100)/'DATOS GENERALES'!P164)))</f>
        <v>96.960784313725483</v>
      </c>
      <c r="Q164" s="3">
        <f>+IF('DATOS GENERALES'!Q164='DATOS GENERALES'!T164,100,IF('DATOS GENERALES'!Q164=0,0,(('DATOS GENERALES'!T164*100)/'DATOS GENERALES'!Q164)))</f>
        <v>0</v>
      </c>
      <c r="R164" s="3">
        <f>+IF('DATOS GENERALES'!R164='DATOS GENERALES'!$T$6,100,IF('DATOS GENERALES'!R164=0,0,(('DATOS GENERALES'!$T$6*100)/'DATOS GENERALES'!R164)))</f>
        <v>0</v>
      </c>
      <c r="S164" s="3">
        <f>+IF('DATOS GENERALES'!S164='DATOS GENERALES'!T164,100,IF('DATOS GENERALES'!S164=0,0,(('DATOS GENERALES'!$T$6*100)/'DATOS GENERALES'!S164)))</f>
        <v>0</v>
      </c>
    </row>
    <row r="165" spans="1:19">
      <c r="A165" s="13">
        <f>+'DATOS GENERALES'!A165</f>
        <v>160</v>
      </c>
      <c r="B165" s="65" t="str">
        <f>+'DATOS GENERALES'!B165</f>
        <v>EXTENSION DE ANESTESIA PEDIATRICO</v>
      </c>
      <c r="C165" s="21" t="str">
        <f>+'DATOS GENERALES'!C165</f>
        <v>UND</v>
      </c>
      <c r="D165" s="21">
        <f>+'DATOS GENERALES'!D165</f>
        <v>250</v>
      </c>
      <c r="E165" s="3">
        <f>+IF('DATOS GENERALES'!E165='DATOS GENERALES'!T165,100,IF('DATOS GENERALES'!E165=0,0,(('DATOS GENERALES'!T165*100)/'DATOS GENERALES'!E165)))</f>
        <v>86.96</v>
      </c>
      <c r="F165" s="3">
        <f>+IF('DATOS GENERALES'!F165='DATOS GENERALES'!T165,100,IF('DATOS GENERALES'!F165=0,0,(('DATOS GENERALES'!T165*100)/'DATOS GENERALES'!F165)))</f>
        <v>0</v>
      </c>
      <c r="G165" s="3">
        <f>+IF('DATOS GENERALES'!G165='DATOS GENERALES'!T165,100,IF('DATOS GENERALES'!G165=0,0,(('DATOS GENERALES'!T165*100)/'DATOS GENERALES'!G165)))</f>
        <v>0</v>
      </c>
      <c r="H165" s="3">
        <f>+IF('DATOS GENERALES'!H165='DATOS GENERALES'!T165,100,IF('DATOS GENERALES'!H165=0,0,(('DATOS GENERALES'!T165*100)/'DATOS GENERALES'!H165)))</f>
        <v>0</v>
      </c>
      <c r="I165" s="3">
        <f>+IF('DATOS GENERALES'!I165='DATOS GENERALES'!T165,100,IF('DATOS GENERALES'!I165=0,0,(('DATOS GENERALES'!T165*100)/'DATOS GENERALES'!I165)))</f>
        <v>0</v>
      </c>
      <c r="J165" s="3">
        <f>+IF('DATOS GENERALES'!J165='DATOS GENERALES'!T165,100,IF('DATOS GENERALES'!J165=0,0,(('DATOS GENERALES'!T165*100)/'DATOS GENERALES'!J165)))</f>
        <v>98.233826447417542</v>
      </c>
      <c r="K165" s="3">
        <f>+IF('DATOS GENERALES'!K165='DATOS GENERALES'!T165,100,IF('DATOS GENERALES'!K165=0,0,(('DATOS GENERALES'!T165*100)/'DATOS GENERALES'!K165)))</f>
        <v>0</v>
      </c>
      <c r="L165" s="3">
        <f>+IF('DATOS GENERALES'!L165='DATOS GENERALES'!T165,100,IF('DATOS GENERALES'!L165=0,0,(('DATOS GENERALES'!T165*100)/'DATOS GENERALES'!L165)))</f>
        <v>0</v>
      </c>
      <c r="M165" s="3">
        <f>+IF('DATOS GENERALES'!M165='DATOS GENERALES'!T165,100,IF('DATOS GENERALES'!M165=0,0,(('DATOS GENERALES'!T165*100)/'DATOS GENERALES'!M165)))</f>
        <v>0</v>
      </c>
      <c r="N165" s="3">
        <f>+IF('DATOS GENERALES'!N165='DATOS GENERALES'!T165,100,IF('DATOS GENERALES'!N165=0,0,(('DATOS GENERALES'!T165*100)/'DATOS GENERALES'!N165)))</f>
        <v>88.813499111900526</v>
      </c>
      <c r="O165" s="3">
        <f>+IF('DATOS GENERALES'!O165='DATOS GENERALES'!T165,100,IF('DATOS GENERALES'!O165=0,0,(('DATOS GENERALES'!T165*100)/'DATOS GENERALES'!O165)))</f>
        <v>100</v>
      </c>
      <c r="P165" s="3">
        <f>+IF('DATOS GENERALES'!P165='DATOS GENERALES'!T165,100,IF('DATOS GENERALES'!P165=0,0,(('DATOS GENERALES'!T165*100)/'DATOS GENERALES'!P165)))</f>
        <v>98.043137254901964</v>
      </c>
      <c r="Q165" s="3">
        <f>+IF('DATOS GENERALES'!Q165='DATOS GENERALES'!T165,100,IF('DATOS GENERALES'!Q165=0,0,(('DATOS GENERALES'!T165*100)/'DATOS GENERALES'!Q165)))</f>
        <v>0</v>
      </c>
      <c r="R165" s="3">
        <f>+IF('DATOS GENERALES'!R165='DATOS GENERALES'!$T$6,100,IF('DATOS GENERALES'!R165=0,0,(('DATOS GENERALES'!$T$6*100)/'DATOS GENERALES'!R165)))</f>
        <v>0</v>
      </c>
      <c r="S165" s="3">
        <f>+IF('DATOS GENERALES'!S165='DATOS GENERALES'!T165,100,IF('DATOS GENERALES'!S165=0,0,(('DATOS GENERALES'!$T$6*100)/'DATOS GENERALES'!S165)))</f>
        <v>0</v>
      </c>
    </row>
    <row r="166" spans="1:19">
      <c r="A166" s="13">
        <f>+'DATOS GENERALES'!A166</f>
        <v>161</v>
      </c>
      <c r="B166" s="65" t="str">
        <f>+'DATOS GENERALES'!B166</f>
        <v xml:space="preserve">EYECTORES DE SALIVA DESECHABLES </v>
      </c>
      <c r="C166" s="21" t="str">
        <f>+'DATOS GENERALES'!C166</f>
        <v>PTE X100</v>
      </c>
      <c r="D166" s="21">
        <f>+'DATOS GENERALES'!D166</f>
        <v>4</v>
      </c>
      <c r="E166" s="3">
        <f>+IF('DATOS GENERALES'!E166='DATOS GENERALES'!T166,100,IF('DATOS GENERALES'!E166=0,0,(('DATOS GENERALES'!T166*100)/'DATOS GENERALES'!E166)))</f>
        <v>0</v>
      </c>
      <c r="F166" s="3">
        <f>+IF('DATOS GENERALES'!F166='DATOS GENERALES'!T166,100,IF('DATOS GENERALES'!F166=0,0,(('DATOS GENERALES'!T166*100)/'DATOS GENERALES'!F166)))</f>
        <v>0</v>
      </c>
      <c r="G166" s="3">
        <f>+IF('DATOS GENERALES'!G166='DATOS GENERALES'!T166,100,IF('DATOS GENERALES'!G166=0,0,(('DATOS GENERALES'!T166*100)/'DATOS GENERALES'!G166)))</f>
        <v>0</v>
      </c>
      <c r="H166" s="3">
        <f>+IF('DATOS GENERALES'!H166='DATOS GENERALES'!T166,100,IF('DATOS GENERALES'!H166=0,0,(('DATOS GENERALES'!T166*100)/'DATOS GENERALES'!H166)))</f>
        <v>100</v>
      </c>
      <c r="I166" s="3">
        <f>+IF('DATOS GENERALES'!I166='DATOS GENERALES'!T166,100,IF('DATOS GENERALES'!I166=0,0,(('DATOS GENERALES'!T166*100)/'DATOS GENERALES'!I166)))</f>
        <v>0</v>
      </c>
      <c r="J166" s="3">
        <f>+IF('DATOS GENERALES'!J166='DATOS GENERALES'!T166,100,IF('DATOS GENERALES'!J166=0,0,(('DATOS GENERALES'!T166*100)/'DATOS GENERALES'!J166)))</f>
        <v>0</v>
      </c>
      <c r="K166" s="3">
        <f>+IF('DATOS GENERALES'!K166='DATOS GENERALES'!T166,100,IF('DATOS GENERALES'!K166=0,0,(('DATOS GENERALES'!T166*100)/'DATOS GENERALES'!K166)))</f>
        <v>0</v>
      </c>
      <c r="L166" s="3">
        <f>+IF('DATOS GENERALES'!L166='DATOS GENERALES'!T166,100,IF('DATOS GENERALES'!L166=0,0,(('DATOS GENERALES'!T166*100)/'DATOS GENERALES'!L166)))</f>
        <v>0</v>
      </c>
      <c r="M166" s="3">
        <f>+IF('DATOS GENERALES'!M166='DATOS GENERALES'!T166,100,IF('DATOS GENERALES'!M166=0,0,(('DATOS GENERALES'!T166*100)/'DATOS GENERALES'!M166)))</f>
        <v>0</v>
      </c>
      <c r="N166" s="3">
        <f>+IF('DATOS GENERALES'!N166='DATOS GENERALES'!T166,100,IF('DATOS GENERALES'!N166=0,0,(('DATOS GENERALES'!T166*100)/'DATOS GENERALES'!N166)))</f>
        <v>0</v>
      </c>
      <c r="O166" s="3">
        <f>+IF('DATOS GENERALES'!O166='DATOS GENERALES'!T166,100,IF('DATOS GENERALES'!O166=0,0,(('DATOS GENERALES'!T166*100)/'DATOS GENERALES'!O166)))</f>
        <v>0</v>
      </c>
      <c r="P166" s="3">
        <f>+IF('DATOS GENERALES'!P166='DATOS GENERALES'!T166,100,IF('DATOS GENERALES'!P166=0,0,(('DATOS GENERALES'!T166*100)/'DATOS GENERALES'!P166)))</f>
        <v>94.665664913598789</v>
      </c>
      <c r="Q166" s="3">
        <f>+IF('DATOS GENERALES'!Q166='DATOS GENERALES'!T166,100,IF('DATOS GENERALES'!Q166=0,0,(('DATOS GENERALES'!T166*100)/'DATOS GENERALES'!Q166)))</f>
        <v>0</v>
      </c>
      <c r="R166" s="3">
        <f>+IF('DATOS GENERALES'!R166='DATOS GENERALES'!$T$6,100,IF('DATOS GENERALES'!R166=0,0,(('DATOS GENERALES'!$T$6*100)/'DATOS GENERALES'!R166)))</f>
        <v>0</v>
      </c>
      <c r="S166" s="3">
        <f>+IF('DATOS GENERALES'!S166='DATOS GENERALES'!T166,100,IF('DATOS GENERALES'!S166=0,0,(('DATOS GENERALES'!$T$6*100)/'DATOS GENERALES'!S166)))</f>
        <v>0</v>
      </c>
    </row>
    <row r="167" spans="1:19">
      <c r="A167" s="13">
        <f>+'DATOS GENERALES'!A167</f>
        <v>162</v>
      </c>
      <c r="B167" s="65" t="str">
        <f>+'DATOS GENERALES'!B167</f>
        <v>FIJADOR DE TUBO ENDOTRAQUEAL</v>
      </c>
      <c r="C167" s="21" t="str">
        <f>+'DATOS GENERALES'!C167</f>
        <v>UND</v>
      </c>
      <c r="D167" s="21">
        <f>+'DATOS GENERALES'!D167</f>
        <v>30</v>
      </c>
      <c r="E167" s="3">
        <f>+IF('DATOS GENERALES'!E167='DATOS GENERALES'!T167,100,IF('DATOS GENERALES'!E167=0,0,(('DATOS GENERALES'!T167*100)/'DATOS GENERALES'!E167)))</f>
        <v>0</v>
      </c>
      <c r="F167" s="3">
        <f>+IF('DATOS GENERALES'!F167='DATOS GENERALES'!T167,100,IF('DATOS GENERALES'!F167=0,0,(('DATOS GENERALES'!T167*100)/'DATOS GENERALES'!F167)))</f>
        <v>0</v>
      </c>
      <c r="G167" s="3">
        <f>+IF('DATOS GENERALES'!G167='DATOS GENERALES'!T167,100,IF('DATOS GENERALES'!G167=0,0,(('DATOS GENERALES'!T167*100)/'DATOS GENERALES'!G167)))</f>
        <v>0</v>
      </c>
      <c r="H167" s="3">
        <f>+IF('DATOS GENERALES'!H167='DATOS GENERALES'!T167,100,IF('DATOS GENERALES'!H167=0,0,(('DATOS GENERALES'!T167*100)/'DATOS GENERALES'!H167)))</f>
        <v>100</v>
      </c>
      <c r="I167" s="3">
        <f>+IF('DATOS GENERALES'!I167='DATOS GENERALES'!T167,100,IF('DATOS GENERALES'!I167=0,0,(('DATOS GENERALES'!T167*100)/'DATOS GENERALES'!I167)))</f>
        <v>0</v>
      </c>
      <c r="J167" s="3">
        <f>+IF('DATOS GENERALES'!J167='DATOS GENERALES'!T167,100,IF('DATOS GENERALES'!J167=0,0,(('DATOS GENERALES'!T167*100)/'DATOS GENERALES'!J167)))</f>
        <v>73.826536891540414</v>
      </c>
      <c r="K167" s="3">
        <f>+IF('DATOS GENERALES'!K167='DATOS GENERALES'!T167,100,IF('DATOS GENERALES'!K167=0,0,(('DATOS GENERALES'!T167*100)/'DATOS GENERALES'!K167)))</f>
        <v>0</v>
      </c>
      <c r="L167" s="3">
        <f>+IF('DATOS GENERALES'!L167='DATOS GENERALES'!T167,100,IF('DATOS GENERALES'!L167=0,0,(('DATOS GENERALES'!T167*100)/'DATOS GENERALES'!L167)))</f>
        <v>0</v>
      </c>
      <c r="M167" s="3">
        <f>+IF('DATOS GENERALES'!M167='DATOS GENERALES'!T167,100,IF('DATOS GENERALES'!M167=0,0,(('DATOS GENERALES'!T167*100)/'DATOS GENERALES'!M167)))</f>
        <v>0</v>
      </c>
      <c r="N167" s="3">
        <f>+IF('DATOS GENERALES'!N167='DATOS GENERALES'!T167,100,IF('DATOS GENERALES'!N167=0,0,(('DATOS GENERALES'!T167*100)/'DATOS GENERALES'!N167)))</f>
        <v>0</v>
      </c>
      <c r="O167" s="3">
        <f>+IF('DATOS GENERALES'!O167='DATOS GENERALES'!T167,100,IF('DATOS GENERALES'!O167=0,0,(('DATOS GENERALES'!T167*100)/'DATOS GENERALES'!O167)))</f>
        <v>0</v>
      </c>
      <c r="P167" s="3">
        <f>+IF('DATOS GENERALES'!P167='DATOS GENERALES'!T167,100,IF('DATOS GENERALES'!P167=0,0,(('DATOS GENERALES'!T167*100)/'DATOS GENERALES'!P167)))</f>
        <v>98.814025438294948</v>
      </c>
      <c r="Q167" s="3">
        <f>+IF('DATOS GENERALES'!Q167='DATOS GENERALES'!T167,100,IF('DATOS GENERALES'!Q167=0,0,(('DATOS GENERALES'!T167*100)/'DATOS GENERALES'!Q167)))</f>
        <v>0</v>
      </c>
      <c r="R167" s="3">
        <f>+IF('DATOS GENERALES'!R167='DATOS GENERALES'!$T$6,100,IF('DATOS GENERALES'!R167=0,0,(('DATOS GENERALES'!$T$6*100)/'DATOS GENERALES'!R167)))</f>
        <v>0</v>
      </c>
      <c r="S167" s="3">
        <f>+IF('DATOS GENERALES'!S167='DATOS GENERALES'!T167,100,IF('DATOS GENERALES'!S167=0,0,(('DATOS GENERALES'!$T$6*100)/'DATOS GENERALES'!S167)))</f>
        <v>0</v>
      </c>
    </row>
    <row r="168" spans="1:19">
      <c r="A168" s="13">
        <f>+'DATOS GENERALES'!A168</f>
        <v>163</v>
      </c>
      <c r="B168" s="65" t="str">
        <f>+'DATOS GENERALES'!B168</f>
        <v>FILTRO  NARIZ CAMELLO</v>
      </c>
      <c r="C168" s="21" t="str">
        <f>+'DATOS GENERALES'!C168</f>
        <v>UND</v>
      </c>
      <c r="D168" s="21">
        <f>+'DATOS GENERALES'!D168</f>
        <v>200</v>
      </c>
      <c r="E168" s="3">
        <f>+IF('DATOS GENERALES'!E168='DATOS GENERALES'!T168,100,IF('DATOS GENERALES'!E168=0,0,(('DATOS GENERALES'!T168*100)/'DATOS GENERALES'!E168)))</f>
        <v>54.166666666666664</v>
      </c>
      <c r="F168" s="3">
        <f>+IF('DATOS GENERALES'!F168='DATOS GENERALES'!T168,100,IF('DATOS GENERALES'!F168=0,0,(('DATOS GENERALES'!T168*100)/'DATOS GENERALES'!F168)))</f>
        <v>0</v>
      </c>
      <c r="G168" s="3">
        <f>+IF('DATOS GENERALES'!G168='DATOS GENERALES'!T168,100,IF('DATOS GENERALES'!G168=0,0,(('DATOS GENERALES'!T168*100)/'DATOS GENERALES'!G168)))</f>
        <v>0</v>
      </c>
      <c r="H168" s="3">
        <f>+IF('DATOS GENERALES'!H168='DATOS GENERALES'!T168,100,IF('DATOS GENERALES'!H168=0,0,(('DATOS GENERALES'!T168*100)/'DATOS GENERALES'!H168)))</f>
        <v>79.468802698145026</v>
      </c>
      <c r="I168" s="3">
        <f>+IF('DATOS GENERALES'!I168='DATOS GENERALES'!T168,100,IF('DATOS GENERALES'!I168=0,0,(('DATOS GENERALES'!T168*100)/'DATOS GENERALES'!I168)))</f>
        <v>0</v>
      </c>
      <c r="J168" s="3">
        <f>+IF('DATOS GENERALES'!J168='DATOS GENERALES'!T168,100,IF('DATOS GENERALES'!J168=0,0,(('DATOS GENERALES'!T168*100)/'DATOS GENERALES'!J168)))</f>
        <v>58.90242134261274</v>
      </c>
      <c r="K168" s="3">
        <f>+IF('DATOS GENERALES'!K168='DATOS GENERALES'!T168,100,IF('DATOS GENERALES'!K168=0,0,(('DATOS GENERALES'!T168*100)/'DATOS GENERALES'!K168)))</f>
        <v>0</v>
      </c>
      <c r="L168" s="3">
        <f>+IF('DATOS GENERALES'!L168='DATOS GENERALES'!T168,100,IF('DATOS GENERALES'!L168=0,0,(('DATOS GENERALES'!T168*100)/'DATOS GENERALES'!L168)))</f>
        <v>0</v>
      </c>
      <c r="M168" s="3">
        <f>+IF('DATOS GENERALES'!M168='DATOS GENERALES'!T168,100,IF('DATOS GENERALES'!M168=0,0,(('DATOS GENERALES'!T168*100)/'DATOS GENERALES'!M168)))</f>
        <v>0</v>
      </c>
      <c r="N168" s="3">
        <f>+IF('DATOS GENERALES'!N168='DATOS GENERALES'!T168,100,IF('DATOS GENERALES'!N168=0,0,(('DATOS GENERALES'!T168*100)/'DATOS GENERALES'!N168)))</f>
        <v>0</v>
      </c>
      <c r="O168" s="3">
        <f>+IF('DATOS GENERALES'!O168='DATOS GENERALES'!T168,100,IF('DATOS GENERALES'!O168=0,0,(('DATOS GENERALES'!T168*100)/'DATOS GENERALES'!O168)))</f>
        <v>0</v>
      </c>
      <c r="P168" s="3">
        <f>+IF('DATOS GENERALES'!P168='DATOS GENERALES'!T168,100,IF('DATOS GENERALES'!P168=0,0,(('DATOS GENERALES'!T168*100)/'DATOS GENERALES'!P168)))</f>
        <v>42.312198932430675</v>
      </c>
      <c r="Q168" s="3">
        <f>+IF('DATOS GENERALES'!Q168='DATOS GENERALES'!T168,100,IF('DATOS GENERALES'!Q168=0,0,(('DATOS GENERALES'!T168*100)/'DATOS GENERALES'!Q168)))</f>
        <v>0</v>
      </c>
      <c r="R168" s="3">
        <f>+IF('DATOS GENERALES'!R168='DATOS GENERALES'!$T$6,100,IF('DATOS GENERALES'!R168=0,0,(('DATOS GENERALES'!$T$6*100)/'DATOS GENERALES'!R168)))</f>
        <v>0</v>
      </c>
      <c r="S168" s="3">
        <f>+IF('DATOS GENERALES'!S168='DATOS GENERALES'!T168,100,IF('DATOS GENERALES'!S168=0,0,(('DATOS GENERALES'!$T$6*100)/'DATOS GENERALES'!S168)))</f>
        <v>100</v>
      </c>
    </row>
    <row r="169" spans="1:19">
      <c r="A169" s="13">
        <f>+'DATOS GENERALES'!A169</f>
        <v>164</v>
      </c>
      <c r="B169" s="65" t="str">
        <f>+'DATOS GENERALES'!B169</f>
        <v>FRASCOS RECOLECTOR DE ORINA</v>
      </c>
      <c r="C169" s="21" t="str">
        <f>+'DATOS GENERALES'!C169</f>
        <v>UND</v>
      </c>
      <c r="D169" s="21">
        <f>+'DATOS GENERALES'!D169</f>
        <v>6000</v>
      </c>
      <c r="E169" s="3">
        <f>+IF('DATOS GENERALES'!E169='DATOS GENERALES'!T169,100,IF('DATOS GENERALES'!E169=0,0,(('DATOS GENERALES'!T169*100)/'DATOS GENERALES'!E169)))</f>
        <v>94.867826086956512</v>
      </c>
      <c r="F169" s="3">
        <f>+IF('DATOS GENERALES'!F169='DATOS GENERALES'!T169,100,IF('DATOS GENERALES'!F169=0,0,(('DATOS GENERALES'!T169*100)/'DATOS GENERALES'!F169)))</f>
        <v>0</v>
      </c>
      <c r="G169" s="3">
        <f>+IF('DATOS GENERALES'!G169='DATOS GENERALES'!T169,100,IF('DATOS GENERALES'!G169=0,0,(('DATOS GENERALES'!T169*100)/'DATOS GENERALES'!G169)))</f>
        <v>0</v>
      </c>
      <c r="H169" s="3">
        <f>+IF('DATOS GENERALES'!H169='DATOS GENERALES'!T169,100,IF('DATOS GENERALES'!H169=0,0,(('DATOS GENERALES'!T169*100)/'DATOS GENERALES'!H169)))</f>
        <v>99.179999999999993</v>
      </c>
      <c r="I169" s="3">
        <f>+IF('DATOS GENERALES'!I169='DATOS GENERALES'!T169,100,IF('DATOS GENERALES'!I169=0,0,(('DATOS GENERALES'!T169*100)/'DATOS GENERALES'!I169)))</f>
        <v>0</v>
      </c>
      <c r="J169" s="3">
        <f>+IF('DATOS GENERALES'!J169='DATOS GENERALES'!T169,100,IF('DATOS GENERALES'!J169=0,0,(('DATOS GENERALES'!T169*100)/'DATOS GENERALES'!J169)))</f>
        <v>100</v>
      </c>
      <c r="K169" s="3">
        <f>+IF('DATOS GENERALES'!K169='DATOS GENERALES'!T169,100,IF('DATOS GENERALES'!K169=0,0,(('DATOS GENERALES'!T169*100)/'DATOS GENERALES'!K169)))</f>
        <v>0</v>
      </c>
      <c r="L169" s="3">
        <f>+IF('DATOS GENERALES'!L169='DATOS GENERALES'!T169,100,IF('DATOS GENERALES'!L169=0,0,(('DATOS GENERALES'!T169*100)/'DATOS GENERALES'!L169)))</f>
        <v>0</v>
      </c>
      <c r="M169" s="3">
        <f>+IF('DATOS GENERALES'!M169='DATOS GENERALES'!T169,100,IF('DATOS GENERALES'!M169=0,0,(('DATOS GENERALES'!T169*100)/'DATOS GENERALES'!M169)))</f>
        <v>0</v>
      </c>
      <c r="N169" s="3">
        <f>+IF('DATOS GENERALES'!N169='DATOS GENERALES'!T169,100,IF('DATOS GENERALES'!N169=0,0,(('DATOS GENERALES'!T169*100)/'DATOS GENERALES'!N169)))</f>
        <v>78.375</v>
      </c>
      <c r="O169" s="3">
        <f>+IF('DATOS GENERALES'!O169='DATOS GENERALES'!T169,100,IF('DATOS GENERALES'!O169=0,0,(('DATOS GENERALES'!T169*100)/'DATOS GENERALES'!O169)))</f>
        <v>71.932747252747248</v>
      </c>
      <c r="P169" s="3">
        <f>+IF('DATOS GENERALES'!P169='DATOS GENERALES'!T169,100,IF('DATOS GENERALES'!P169=0,0,(('DATOS GENERALES'!T169*100)/'DATOS GENERALES'!P169)))</f>
        <v>93.272727272727252</v>
      </c>
      <c r="Q169" s="3">
        <f>+IF('DATOS GENERALES'!Q169='DATOS GENERALES'!T169,100,IF('DATOS GENERALES'!Q169=0,0,(('DATOS GENERALES'!T169*100)/'DATOS GENERALES'!Q169)))</f>
        <v>0</v>
      </c>
      <c r="R169" s="3">
        <f>+IF('DATOS GENERALES'!R169='DATOS GENERALES'!$T$6,100,IF('DATOS GENERALES'!R169=0,0,(('DATOS GENERALES'!$T$6*100)/'DATOS GENERALES'!R169)))</f>
        <v>0</v>
      </c>
      <c r="S169" s="3">
        <f>+IF('DATOS GENERALES'!S169='DATOS GENERALES'!T169,100,IF('DATOS GENERALES'!S169=0,0,(('DATOS GENERALES'!$T$6*100)/'DATOS GENERALES'!S169)))</f>
        <v>0</v>
      </c>
    </row>
    <row r="170" spans="1:19">
      <c r="A170" s="13">
        <f>+'DATOS GENERALES'!A170</f>
        <v>165</v>
      </c>
      <c r="B170" s="65" t="str">
        <f>+'DATOS GENERALES'!B170</f>
        <v>FRESAS LARGAS  DE CARBURO PARA PIEZA DE MANO # 730</v>
      </c>
      <c r="C170" s="21" t="str">
        <f>+'DATOS GENERALES'!C170</f>
        <v>UNIDAD</v>
      </c>
      <c r="D170" s="21">
        <f>+'DATOS GENERALES'!D170</f>
        <v>40</v>
      </c>
      <c r="E170" s="3">
        <f>+IF('DATOS GENERALES'!E170='DATOS GENERALES'!T170,100,IF('DATOS GENERALES'!E170=0,0,(('DATOS GENERALES'!T170*100)/'DATOS GENERALES'!E170)))</f>
        <v>100</v>
      </c>
      <c r="F170" s="3">
        <f>+IF('DATOS GENERALES'!F170='DATOS GENERALES'!T170,100,IF('DATOS GENERALES'!F170=0,0,(('DATOS GENERALES'!T170*100)/'DATOS GENERALES'!F170)))</f>
        <v>100</v>
      </c>
      <c r="G170" s="3">
        <f>+IF('DATOS GENERALES'!G170='DATOS GENERALES'!T170,100,IF('DATOS GENERALES'!G170=0,0,(('DATOS GENERALES'!T170*100)/'DATOS GENERALES'!G170)))</f>
        <v>100</v>
      </c>
      <c r="H170" s="3">
        <f>+IF('DATOS GENERALES'!H170='DATOS GENERALES'!T170,100,IF('DATOS GENERALES'!H170=0,0,(('DATOS GENERALES'!T170*100)/'DATOS GENERALES'!H170)))</f>
        <v>100</v>
      </c>
      <c r="I170" s="3">
        <f>+IF('DATOS GENERALES'!I170='DATOS GENERALES'!T170,100,IF('DATOS GENERALES'!I170=0,0,(('DATOS GENERALES'!T170*100)/'DATOS GENERALES'!I170)))</f>
        <v>100</v>
      </c>
      <c r="J170" s="3">
        <f>+IF('DATOS GENERALES'!J170='DATOS GENERALES'!T170,100,IF('DATOS GENERALES'!J170=0,0,(('DATOS GENERALES'!T170*100)/'DATOS GENERALES'!J170)))</f>
        <v>100</v>
      </c>
      <c r="K170" s="3">
        <f>+IF('DATOS GENERALES'!K170='DATOS GENERALES'!T170,100,IF('DATOS GENERALES'!K170=0,0,(('DATOS GENERALES'!T170*100)/'DATOS GENERALES'!K170)))</f>
        <v>100</v>
      </c>
      <c r="L170" s="3">
        <f>+IF('DATOS GENERALES'!L170='DATOS GENERALES'!T170,100,IF('DATOS GENERALES'!L170=0,0,(('DATOS GENERALES'!T170*100)/'DATOS GENERALES'!L170)))</f>
        <v>100</v>
      </c>
      <c r="M170" s="3">
        <f>+IF('DATOS GENERALES'!M170='DATOS GENERALES'!T170,100,IF('DATOS GENERALES'!M170=0,0,(('DATOS GENERALES'!T170*100)/'DATOS GENERALES'!M170)))</f>
        <v>100</v>
      </c>
      <c r="N170" s="3">
        <f>+IF('DATOS GENERALES'!N170='DATOS GENERALES'!T170,100,IF('DATOS GENERALES'!N170=0,0,(('DATOS GENERALES'!T170*100)/'DATOS GENERALES'!N170)))</f>
        <v>100</v>
      </c>
      <c r="O170" s="3">
        <f>+IF('DATOS GENERALES'!O170='DATOS GENERALES'!T170,100,IF('DATOS GENERALES'!O170=0,0,(('DATOS GENERALES'!T170*100)/'DATOS GENERALES'!O170)))</f>
        <v>100</v>
      </c>
      <c r="P170" s="3">
        <f>+IF('DATOS GENERALES'!P170='DATOS GENERALES'!T170,100,IF('DATOS GENERALES'!P170=0,0,(('DATOS GENERALES'!T170*100)/'DATOS GENERALES'!P170)))</f>
        <v>100</v>
      </c>
      <c r="Q170" s="3">
        <f>+IF('DATOS GENERALES'!Q170='DATOS GENERALES'!T170,100,IF('DATOS GENERALES'!Q170=0,0,(('DATOS GENERALES'!T170*100)/'DATOS GENERALES'!Q170)))</f>
        <v>100</v>
      </c>
      <c r="R170" s="3">
        <f>+IF('DATOS GENERALES'!R170='DATOS GENERALES'!$T$6,100,IF('DATOS GENERALES'!R170=0,0,(('DATOS GENERALES'!$T$6*100)/'DATOS GENERALES'!R170)))</f>
        <v>0</v>
      </c>
      <c r="S170" s="3">
        <f>+IF('DATOS GENERALES'!S170='DATOS GENERALES'!T170,100,IF('DATOS GENERALES'!S170=0,0,(('DATOS GENERALES'!$T$6*100)/'DATOS GENERALES'!S170)))</f>
        <v>100</v>
      </c>
    </row>
    <row r="171" spans="1:19">
      <c r="A171" s="13">
        <f>+'DATOS GENERALES'!A171</f>
        <v>166</v>
      </c>
      <c r="B171" s="65" t="str">
        <f>+'DATOS GENERALES'!B171</f>
        <v>GASA HOSPITALARIA X 100 YARDAS DE 40 HILOS x PULGADA CUADRADA</v>
      </c>
      <c r="C171" s="21" t="str">
        <f>+'DATOS GENERALES'!C171</f>
        <v>RLO X 70 YARDAS</v>
      </c>
      <c r="D171" s="21">
        <f>+'DATOS GENERALES'!D171</f>
        <v>120</v>
      </c>
      <c r="E171" s="3">
        <f>+IF('DATOS GENERALES'!E171='DATOS GENERALES'!T171,100,IF('DATOS GENERALES'!E171=0,0,(('DATOS GENERALES'!T171*100)/'DATOS GENERALES'!E171)))</f>
        <v>75.162596637624247</v>
      </c>
      <c r="F171" s="3">
        <f>+IF('DATOS GENERALES'!F171='DATOS GENERALES'!T171,100,IF('DATOS GENERALES'!F171=0,0,(('DATOS GENERALES'!T171*100)/'DATOS GENERALES'!F171)))</f>
        <v>0</v>
      </c>
      <c r="G171" s="3">
        <f>+IF('DATOS GENERALES'!G171='DATOS GENERALES'!T171,100,IF('DATOS GENERALES'!G171=0,0,(('DATOS GENERALES'!T171*100)/'DATOS GENERALES'!G171)))</f>
        <v>0</v>
      </c>
      <c r="H171" s="3">
        <f>+IF('DATOS GENERALES'!H171='DATOS GENERALES'!T171,100,IF('DATOS GENERALES'!H171=0,0,(('DATOS GENERALES'!T171*100)/'DATOS GENERALES'!H171)))</f>
        <v>89.11683398806926</v>
      </c>
      <c r="I171" s="3">
        <f>+IF('DATOS GENERALES'!I171='DATOS GENERALES'!T171,100,IF('DATOS GENERALES'!I171=0,0,(('DATOS GENERALES'!T171*100)/'DATOS GENERALES'!I171)))</f>
        <v>0</v>
      </c>
      <c r="J171" s="3">
        <f>+IF('DATOS GENERALES'!J171='DATOS GENERALES'!T171,100,IF('DATOS GENERALES'!J171=0,0,(('DATOS GENERALES'!T171*100)/'DATOS GENERALES'!J171)))</f>
        <v>66.692073170731703</v>
      </c>
      <c r="K171" s="3">
        <f>+IF('DATOS GENERALES'!K171='DATOS GENERALES'!T171,100,IF('DATOS GENERALES'!K171=0,0,(('DATOS GENERALES'!T171*100)/'DATOS GENERALES'!K171)))</f>
        <v>0</v>
      </c>
      <c r="L171" s="3">
        <f>+IF('DATOS GENERALES'!L171='DATOS GENERALES'!T171,100,IF('DATOS GENERALES'!L171=0,0,(('DATOS GENERALES'!T171*100)/'DATOS GENERALES'!L171)))</f>
        <v>83.021578833224893</v>
      </c>
      <c r="M171" s="3">
        <f>+IF('DATOS GENERALES'!M171='DATOS GENERALES'!T171,100,IF('DATOS GENERALES'!M171=0,0,(('DATOS GENERALES'!T171*100)/'DATOS GENERALES'!M171)))</f>
        <v>0</v>
      </c>
      <c r="N171" s="3">
        <f>+IF('DATOS GENERALES'!N171='DATOS GENERALES'!T171,100,IF('DATOS GENERALES'!N171=0,0,(('DATOS GENERALES'!T171*100)/'DATOS GENERALES'!N171)))</f>
        <v>100</v>
      </c>
      <c r="O171" s="3">
        <f>+IF('DATOS GENERALES'!O171='DATOS GENERALES'!T171,100,IF('DATOS GENERALES'!O171=0,0,(('DATOS GENERALES'!T171*100)/'DATOS GENERALES'!O171)))</f>
        <v>66.000505159784794</v>
      </c>
      <c r="P171" s="3">
        <f>+IF('DATOS GENERALES'!P171='DATOS GENERALES'!T171,100,IF('DATOS GENERALES'!P171=0,0,(('DATOS GENERALES'!T171*100)/'DATOS GENERALES'!P171)))</f>
        <v>0</v>
      </c>
      <c r="Q171" s="3">
        <f>+IF('DATOS GENERALES'!Q171='DATOS GENERALES'!T171,100,IF('DATOS GENERALES'!Q171=0,0,(('DATOS GENERALES'!T171*100)/'DATOS GENERALES'!Q171)))</f>
        <v>0</v>
      </c>
      <c r="R171" s="3">
        <f>+IF('DATOS GENERALES'!R171='DATOS GENERALES'!$T$6,100,IF('DATOS GENERALES'!R171=0,0,(('DATOS GENERALES'!$T$6*100)/'DATOS GENERALES'!R171)))</f>
        <v>0</v>
      </c>
      <c r="S171" s="3">
        <f>+IF('DATOS GENERALES'!S171='DATOS GENERALES'!T171,100,IF('DATOS GENERALES'!S171=0,0,(('DATOS GENERALES'!$T$6*100)/'DATOS GENERALES'!S171)))</f>
        <v>0</v>
      </c>
    </row>
    <row r="172" spans="1:19">
      <c r="A172" s="13">
        <f>+'DATOS GENERALES'!A172</f>
        <v>167</v>
      </c>
      <c r="B172" s="65" t="str">
        <f>+'DATOS GENERALES'!B172</f>
        <v>GEL CON ACIDO BÓRICO E HIDANTOÍNA</v>
      </c>
      <c r="C172" s="21" t="str">
        <f>+'DATOS GENERALES'!C172</f>
        <v>TUBO X 85 GR</v>
      </c>
      <c r="D172" s="21">
        <f>+'DATOS GENERALES'!D172</f>
        <v>20</v>
      </c>
      <c r="E172" s="3">
        <f>+IF('DATOS GENERALES'!E172='DATOS GENERALES'!T172,100,IF('DATOS GENERALES'!E172=0,0,(('DATOS GENERALES'!T172*100)/'DATOS GENERALES'!E172)))</f>
        <v>85.228515625</v>
      </c>
      <c r="F172" s="3">
        <f>+IF('DATOS GENERALES'!F172='DATOS GENERALES'!T172,100,IF('DATOS GENERALES'!F172=0,0,(('DATOS GENERALES'!T172*100)/'DATOS GENERALES'!F172)))</f>
        <v>81.096099165567097</v>
      </c>
      <c r="G172" s="3">
        <f>+IF('DATOS GENERALES'!G172='DATOS GENERALES'!T172,100,IF('DATOS GENERALES'!G172=0,0,(('DATOS GENERALES'!T172*100)/'DATOS GENERALES'!G172)))</f>
        <v>0</v>
      </c>
      <c r="H172" s="3">
        <f>+IF('DATOS GENERALES'!H172='DATOS GENERALES'!T172,100,IF('DATOS GENERALES'!H172=0,0,(('DATOS GENERALES'!T172*100)/'DATOS GENERALES'!H172)))</f>
        <v>100</v>
      </c>
      <c r="I172" s="3">
        <f>+IF('DATOS GENERALES'!I172='DATOS GENERALES'!T172,100,IF('DATOS GENERALES'!I172=0,0,(('DATOS GENERALES'!T172*100)/'DATOS GENERALES'!I172)))</f>
        <v>0</v>
      </c>
      <c r="J172" s="3">
        <f>+IF('DATOS GENERALES'!J172='DATOS GENERALES'!T172,100,IF('DATOS GENERALES'!J172=0,0,(('DATOS GENERALES'!T172*100)/'DATOS GENERALES'!J172)))</f>
        <v>0</v>
      </c>
      <c r="K172" s="3">
        <f>+IF('DATOS GENERALES'!K172='DATOS GENERALES'!T172,100,IF('DATOS GENERALES'!K172=0,0,(('DATOS GENERALES'!T172*100)/'DATOS GENERALES'!K172)))</f>
        <v>0</v>
      </c>
      <c r="L172" s="3">
        <f>+IF('DATOS GENERALES'!L172='DATOS GENERALES'!T172,100,IF('DATOS GENERALES'!L172=0,0,(('DATOS GENERALES'!T172*100)/'DATOS GENERALES'!L172)))</f>
        <v>0</v>
      </c>
      <c r="M172" s="3">
        <f>+IF('DATOS GENERALES'!M172='DATOS GENERALES'!T172,100,IF('DATOS GENERALES'!M172=0,0,(('DATOS GENERALES'!T172*100)/'DATOS GENERALES'!M172)))</f>
        <v>0</v>
      </c>
      <c r="N172" s="3">
        <f>+IF('DATOS GENERALES'!N172='DATOS GENERALES'!T172,100,IF('DATOS GENERALES'!N172=0,0,(('DATOS GENERALES'!T172*100)/'DATOS GENERALES'!N172)))</f>
        <v>0</v>
      </c>
      <c r="O172" s="3">
        <f>+IF('DATOS GENERALES'!O172='DATOS GENERALES'!T172,100,IF('DATOS GENERALES'!O172=0,0,(('DATOS GENERALES'!T172*100)/'DATOS GENERALES'!O172)))</f>
        <v>0</v>
      </c>
      <c r="P172" s="3">
        <f>+IF('DATOS GENERALES'!P172='DATOS GENERALES'!T172,100,IF('DATOS GENERALES'!P172=0,0,(('DATOS GENERALES'!T172*100)/'DATOS GENERALES'!P172)))</f>
        <v>0</v>
      </c>
      <c r="Q172" s="3">
        <f>+IF('DATOS GENERALES'!Q172='DATOS GENERALES'!T172,100,IF('DATOS GENERALES'!Q172=0,0,(('DATOS GENERALES'!T172*100)/'DATOS GENERALES'!Q172)))</f>
        <v>0</v>
      </c>
      <c r="R172" s="3">
        <f>+IF('DATOS GENERALES'!R172='DATOS GENERALES'!$T$6,100,IF('DATOS GENERALES'!R172=0,0,(('DATOS GENERALES'!$T$6*100)/'DATOS GENERALES'!R172)))</f>
        <v>0</v>
      </c>
      <c r="S172" s="3">
        <f>+IF('DATOS GENERALES'!S172='DATOS GENERALES'!T172,100,IF('DATOS GENERALES'!S172=0,0,(('DATOS GENERALES'!$T$6*100)/'DATOS GENERALES'!S172)))</f>
        <v>0</v>
      </c>
    </row>
    <row r="173" spans="1:19">
      <c r="A173" s="13">
        <f>+'DATOS GENERALES'!A173</f>
        <v>168</v>
      </c>
      <c r="B173" s="65" t="str">
        <f>+'DATOS GENERALES'!B173</f>
        <v>GEL HIDROCOLOIDE  CON PECTINA AL 1% Y CARBOXIMETILCELULOSA 3,4%</v>
      </c>
      <c r="C173" s="21" t="str">
        <f>+'DATOS GENERALES'!C173</f>
        <v>TUBO X 15 GR</v>
      </c>
      <c r="D173" s="21">
        <f>+'DATOS GENERALES'!D173</f>
        <v>40</v>
      </c>
      <c r="E173" s="3">
        <f>+IF('DATOS GENERALES'!E173='DATOS GENERALES'!T173,100,IF('DATOS GENERALES'!E173=0,0,(('DATOS GENERALES'!T173*100)/'DATOS GENERALES'!E173)))</f>
        <v>85.230392156862749</v>
      </c>
      <c r="F173" s="3">
        <f>+IF('DATOS GENERALES'!F173='DATOS GENERALES'!T173,100,IF('DATOS GENERALES'!F173=0,0,(('DATOS GENERALES'!T173*100)/'DATOS GENERALES'!F173)))</f>
        <v>80.693367986262587</v>
      </c>
      <c r="G173" s="3">
        <f>+IF('DATOS GENERALES'!G173='DATOS GENERALES'!T173,100,IF('DATOS GENERALES'!G173=0,0,(('DATOS GENERALES'!T173*100)/'DATOS GENERALES'!G173)))</f>
        <v>0</v>
      </c>
      <c r="H173" s="3">
        <f>+IF('DATOS GENERALES'!H173='DATOS GENERALES'!T173,100,IF('DATOS GENERALES'!H173=0,0,(('DATOS GENERALES'!T173*100)/'DATOS GENERALES'!H173)))</f>
        <v>100</v>
      </c>
      <c r="I173" s="3">
        <f>+IF('DATOS GENERALES'!I173='DATOS GENERALES'!T173,100,IF('DATOS GENERALES'!I173=0,0,(('DATOS GENERALES'!T173*100)/'DATOS GENERALES'!I173)))</f>
        <v>80.805874424873352</v>
      </c>
      <c r="J173" s="3">
        <f>+IF('DATOS GENERALES'!J173='DATOS GENERALES'!T173,100,IF('DATOS GENERALES'!J173=0,0,(('DATOS GENERALES'!T173*100)/'DATOS GENERALES'!J173)))</f>
        <v>74.650063070652024</v>
      </c>
      <c r="K173" s="3">
        <f>+IF('DATOS GENERALES'!K173='DATOS GENERALES'!T173,100,IF('DATOS GENERALES'!K173=0,0,(('DATOS GENERALES'!T173*100)/'DATOS GENERALES'!K173)))</f>
        <v>0</v>
      </c>
      <c r="L173" s="3">
        <f>+IF('DATOS GENERALES'!L173='DATOS GENERALES'!T173,100,IF('DATOS GENERALES'!L173=0,0,(('DATOS GENERALES'!T173*100)/'DATOS GENERALES'!L173)))</f>
        <v>0</v>
      </c>
      <c r="M173" s="3">
        <f>+IF('DATOS GENERALES'!M173='DATOS GENERALES'!T173,100,IF('DATOS GENERALES'!M173=0,0,(('DATOS GENERALES'!T173*100)/'DATOS GENERALES'!M173)))</f>
        <v>0</v>
      </c>
      <c r="N173" s="3">
        <f>+IF('DATOS GENERALES'!N173='DATOS GENERALES'!T173,100,IF('DATOS GENERALES'!N173=0,0,(('DATOS GENERALES'!T173*100)/'DATOS GENERALES'!N173)))</f>
        <v>0</v>
      </c>
      <c r="O173" s="3">
        <f>+IF('DATOS GENERALES'!O173='DATOS GENERALES'!T173,100,IF('DATOS GENERALES'!O173=0,0,(('DATOS GENERALES'!T173*100)/'DATOS GENERALES'!O173)))</f>
        <v>0</v>
      </c>
      <c r="P173" s="3">
        <f>+IF('DATOS GENERALES'!P173='DATOS GENERALES'!T173,100,IF('DATOS GENERALES'!P173=0,0,(('DATOS GENERALES'!T173*100)/'DATOS GENERALES'!P173)))</f>
        <v>0</v>
      </c>
      <c r="Q173" s="3">
        <f>+IF('DATOS GENERALES'!Q173='DATOS GENERALES'!T173,100,IF('DATOS GENERALES'!Q173=0,0,(('DATOS GENERALES'!T173*100)/'DATOS GENERALES'!Q173)))</f>
        <v>0</v>
      </c>
      <c r="R173" s="3">
        <f>+IF('DATOS GENERALES'!R173='DATOS GENERALES'!$T$6,100,IF('DATOS GENERALES'!R173=0,0,(('DATOS GENERALES'!$T$6*100)/'DATOS GENERALES'!R173)))</f>
        <v>0</v>
      </c>
      <c r="S173" s="3">
        <f>+IF('DATOS GENERALES'!S173='DATOS GENERALES'!T173,100,IF('DATOS GENERALES'!S173=0,0,(('DATOS GENERALES'!$T$6*100)/'DATOS GENERALES'!S173)))</f>
        <v>0</v>
      </c>
    </row>
    <row r="174" spans="1:19">
      <c r="A174" s="13">
        <f>+'DATOS GENERALES'!A174</f>
        <v>169</v>
      </c>
      <c r="B174" s="65" t="str">
        <f>+'DATOS GENERALES'!B174</f>
        <v>GEL HIDROCOLOIDE  CON PECTINA AL 1% Y CARBOXIMETILCELULOSA 3,4%</v>
      </c>
      <c r="C174" s="21" t="str">
        <f>+'DATOS GENERALES'!C174</f>
        <v>TUBO X 30 GR</v>
      </c>
      <c r="D174" s="21">
        <f>+'DATOS GENERALES'!D174</f>
        <v>40</v>
      </c>
      <c r="E174" s="3">
        <f>+IF('DATOS GENERALES'!E174='DATOS GENERALES'!T174,100,IF('DATOS GENERALES'!E174=0,0,(('DATOS GENERALES'!T174*100)/'DATOS GENERALES'!E174)))</f>
        <v>75.74442763989785</v>
      </c>
      <c r="F174" s="3">
        <f>+IF('DATOS GENERALES'!F174='DATOS GENERALES'!T174,100,IF('DATOS GENERALES'!F174=0,0,(('DATOS GENERALES'!T174*100)/'DATOS GENERALES'!F174)))</f>
        <v>72.085889570552141</v>
      </c>
      <c r="G174" s="3">
        <f>+IF('DATOS GENERALES'!G174='DATOS GENERALES'!T174,100,IF('DATOS GENERALES'!G174=0,0,(('DATOS GENERALES'!T174*100)/'DATOS GENERALES'!G174)))</f>
        <v>0</v>
      </c>
      <c r="H174" s="3">
        <f>+IF('DATOS GENERALES'!H174='DATOS GENERALES'!T174,100,IF('DATOS GENERALES'!H174=0,0,(('DATOS GENERALES'!T174*100)/'DATOS GENERALES'!H174)))</f>
        <v>88.872727272727275</v>
      </c>
      <c r="I174" s="3">
        <f>+IF('DATOS GENERALES'!I174='DATOS GENERALES'!T174,100,IF('DATOS GENERALES'!I174=0,0,(('DATOS GENERALES'!T174*100)/'DATOS GENERALES'!I174)))</f>
        <v>72.186385009806003</v>
      </c>
      <c r="J174" s="3">
        <f>+IF('DATOS GENERALES'!J174='DATOS GENERALES'!T174,100,IF('DATOS GENERALES'!J174=0,0,(('DATOS GENERALES'!T174*100)/'DATOS GENERALES'!J174)))</f>
        <v>66.68718580075921</v>
      </c>
      <c r="K174" s="3">
        <f>+IF('DATOS GENERALES'!K174='DATOS GENERALES'!T174,100,IF('DATOS GENERALES'!K174=0,0,(('DATOS GENERALES'!T174*100)/'DATOS GENERALES'!K174)))</f>
        <v>0</v>
      </c>
      <c r="L174" s="3">
        <f>+IF('DATOS GENERALES'!L174='DATOS GENERALES'!T174,100,IF('DATOS GENERALES'!L174=0,0,(('DATOS GENERALES'!T174*100)/'DATOS GENERALES'!L174)))</f>
        <v>0</v>
      </c>
      <c r="M174" s="3">
        <f>+IF('DATOS GENERALES'!M174='DATOS GENERALES'!T174,100,IF('DATOS GENERALES'!M174=0,0,(('DATOS GENERALES'!T174*100)/'DATOS GENERALES'!M174)))</f>
        <v>0</v>
      </c>
      <c r="N174" s="3">
        <f>+IF('DATOS GENERALES'!N174='DATOS GENERALES'!T174,100,IF('DATOS GENERALES'!N174=0,0,(('DATOS GENERALES'!T174*100)/'DATOS GENERALES'!N174)))</f>
        <v>0</v>
      </c>
      <c r="O174" s="3">
        <f>+IF('DATOS GENERALES'!O174='DATOS GENERALES'!T174,100,IF('DATOS GENERALES'!O174=0,0,(('DATOS GENERALES'!T174*100)/'DATOS GENERALES'!O174)))</f>
        <v>0</v>
      </c>
      <c r="P174" s="3">
        <f>+IF('DATOS GENERALES'!P174='DATOS GENERALES'!T174,100,IF('DATOS GENERALES'!P174=0,0,(('DATOS GENERALES'!T174*100)/'DATOS GENERALES'!P174)))</f>
        <v>0</v>
      </c>
      <c r="Q174" s="3">
        <f>+IF('DATOS GENERALES'!Q174='DATOS GENERALES'!T174,100,IF('DATOS GENERALES'!Q174=0,0,(('DATOS GENERALES'!T174*100)/'DATOS GENERALES'!Q174)))</f>
        <v>0</v>
      </c>
      <c r="R174" s="3">
        <f>+IF('DATOS GENERALES'!R174='DATOS GENERALES'!$T$6,100,IF('DATOS GENERALES'!R174=0,0,(('DATOS GENERALES'!$T$6*100)/'DATOS GENERALES'!R174)))</f>
        <v>0</v>
      </c>
      <c r="S174" s="3">
        <f>+IF('DATOS GENERALES'!S174='DATOS GENERALES'!T174,100,IF('DATOS GENERALES'!S174=0,0,(('DATOS GENERALES'!$T$6*100)/'DATOS GENERALES'!S174)))</f>
        <v>100</v>
      </c>
    </row>
    <row r="175" spans="1:19">
      <c r="A175" s="13">
        <f>+'DATOS GENERALES'!A175</f>
        <v>170</v>
      </c>
      <c r="B175" s="65" t="str">
        <f>+'DATOS GENERALES'!B175</f>
        <v>GEL PARA MONITOREO ULTRASONIDO</v>
      </c>
      <c r="C175" s="21" t="str">
        <f>+'DATOS GENERALES'!C175</f>
        <v>FCO X 240mL</v>
      </c>
      <c r="D175" s="21">
        <f>+'DATOS GENERALES'!D175</f>
        <v>40</v>
      </c>
      <c r="E175" s="3">
        <f>+IF('DATOS GENERALES'!E175='DATOS GENERALES'!T175,100,IF('DATOS GENERALES'!E175=0,0,(('DATOS GENERALES'!T175*100)/'DATOS GENERALES'!E175)))</f>
        <v>89.943949884602702</v>
      </c>
      <c r="F175" s="3">
        <f>+IF('DATOS GENERALES'!F175='DATOS GENERALES'!T175,100,IF('DATOS GENERALES'!F175=0,0,(('DATOS GENERALES'!T175*100)/'DATOS GENERALES'!F175)))</f>
        <v>0</v>
      </c>
      <c r="G175" s="3">
        <f>+IF('DATOS GENERALES'!G175='DATOS GENERALES'!T175,100,IF('DATOS GENERALES'!G175=0,0,(('DATOS GENERALES'!T175*100)/'DATOS GENERALES'!G175)))</f>
        <v>0</v>
      </c>
      <c r="H175" s="3">
        <f>+IF('DATOS GENERALES'!H175='DATOS GENERALES'!T175,100,IF('DATOS GENERALES'!H175=0,0,(('DATOS GENERALES'!T175*100)/'DATOS GENERALES'!H175)))</f>
        <v>77.346186560816562</v>
      </c>
      <c r="I175" s="3">
        <f>+IF('DATOS GENERALES'!I175='DATOS GENERALES'!T175,100,IF('DATOS GENERALES'!I175=0,0,(('DATOS GENERALES'!T175*100)/'DATOS GENERALES'!I175)))</f>
        <v>0</v>
      </c>
      <c r="J175" s="3">
        <f>+IF('DATOS GENERALES'!J175='DATOS GENERALES'!T175,100,IF('DATOS GENERALES'!J175=0,0,(('DATOS GENERALES'!T175*100)/'DATOS GENERALES'!J175)))</f>
        <v>0</v>
      </c>
      <c r="K175" s="3">
        <f>+IF('DATOS GENERALES'!K175='DATOS GENERALES'!T175,100,IF('DATOS GENERALES'!K175=0,0,(('DATOS GENERALES'!T175*100)/'DATOS GENERALES'!K175)))</f>
        <v>0</v>
      </c>
      <c r="L175" s="3">
        <f>+IF('DATOS GENERALES'!L175='DATOS GENERALES'!T175,100,IF('DATOS GENERALES'!L175=0,0,(('DATOS GENERALES'!T175*100)/'DATOS GENERALES'!L175)))</f>
        <v>0</v>
      </c>
      <c r="M175" s="3">
        <f>+IF('DATOS GENERALES'!M175='DATOS GENERALES'!T175,100,IF('DATOS GENERALES'!M175=0,0,(('DATOS GENERALES'!T175*100)/'DATOS GENERALES'!M175)))</f>
        <v>0</v>
      </c>
      <c r="N175" s="3">
        <f>+IF('DATOS GENERALES'!N175='DATOS GENERALES'!T175,100,IF('DATOS GENERALES'!N175=0,0,(('DATOS GENERALES'!T175*100)/'DATOS GENERALES'!N175)))</f>
        <v>0</v>
      </c>
      <c r="O175" s="3">
        <f>+IF('DATOS GENERALES'!O175='DATOS GENERALES'!T175,100,IF('DATOS GENERALES'!O175=0,0,(('DATOS GENERALES'!T175*100)/'DATOS GENERALES'!O175)))</f>
        <v>0</v>
      </c>
      <c r="P175" s="3">
        <f>+IF('DATOS GENERALES'!P175='DATOS GENERALES'!T175,100,IF('DATOS GENERALES'!P175=0,0,(('DATOS GENERALES'!T175*100)/'DATOS GENERALES'!P175)))</f>
        <v>100</v>
      </c>
      <c r="Q175" s="3">
        <f>+IF('DATOS GENERALES'!Q175='DATOS GENERALES'!T175,100,IF('DATOS GENERALES'!Q175=0,0,(('DATOS GENERALES'!T175*100)/'DATOS GENERALES'!Q175)))</f>
        <v>21.379310344827587</v>
      </c>
      <c r="R175" s="3">
        <f>+IF('DATOS GENERALES'!R175='DATOS GENERALES'!$T$6,100,IF('DATOS GENERALES'!R175=0,0,(('DATOS GENERALES'!$T$6*100)/'DATOS GENERALES'!R175)))</f>
        <v>0</v>
      </c>
      <c r="S175" s="3">
        <f>+IF('DATOS GENERALES'!S175='DATOS GENERALES'!T175,100,IF('DATOS GENERALES'!S175=0,0,(('DATOS GENERALES'!$T$6*100)/'DATOS GENERALES'!S175)))</f>
        <v>0</v>
      </c>
    </row>
    <row r="176" spans="1:19">
      <c r="A176" s="13">
        <f>+'DATOS GENERALES'!A176</f>
        <v>171</v>
      </c>
      <c r="B176" s="65" t="str">
        <f>+'DATOS GENERALES'!B176</f>
        <v xml:space="preserve">GLUTARALDEHIDO AL 2% </v>
      </c>
      <c r="C176" s="21" t="str">
        <f>+'DATOS GENERALES'!C176</f>
        <v xml:space="preserve">GLN </v>
      </c>
      <c r="D176" s="21">
        <f>+'DATOS GENERALES'!D176</f>
        <v>4</v>
      </c>
      <c r="E176" s="3">
        <f>+IF('DATOS GENERALES'!E176='DATOS GENERALES'!T176,100,IF('DATOS GENERALES'!E176=0,0,(('DATOS GENERALES'!T176*100)/'DATOS GENERALES'!E176)))</f>
        <v>91.5</v>
      </c>
      <c r="F176" s="3">
        <f>+IF('DATOS GENERALES'!F176='DATOS GENERALES'!T176,100,IF('DATOS GENERALES'!F176=0,0,(('DATOS GENERALES'!T176*100)/'DATOS GENERALES'!F176)))</f>
        <v>0</v>
      </c>
      <c r="G176" s="3">
        <f>+IF('DATOS GENERALES'!G176='DATOS GENERALES'!T176,100,IF('DATOS GENERALES'!G176=0,0,(('DATOS GENERALES'!T176*100)/'DATOS GENERALES'!G176)))</f>
        <v>0</v>
      </c>
      <c r="H176" s="3">
        <f>+IF('DATOS GENERALES'!H176='DATOS GENERALES'!T176,100,IF('DATOS GENERALES'!H176=0,0,(('DATOS GENERALES'!T176*100)/'DATOS GENERALES'!H176)))</f>
        <v>89.473426881142132</v>
      </c>
      <c r="I176" s="3">
        <f>+IF('DATOS GENERALES'!I176='DATOS GENERALES'!T176,100,IF('DATOS GENERALES'!I176=0,0,(('DATOS GENERALES'!T176*100)/'DATOS GENERALES'!I176)))</f>
        <v>0</v>
      </c>
      <c r="J176" s="3">
        <f>+IF('DATOS GENERALES'!J176='DATOS GENERALES'!T176,100,IF('DATOS GENERALES'!J176=0,0,(('DATOS GENERALES'!T176*100)/'DATOS GENERALES'!J176)))</f>
        <v>89.794884930063034</v>
      </c>
      <c r="K176" s="3">
        <f>+IF('DATOS GENERALES'!K176='DATOS GENERALES'!T176,100,IF('DATOS GENERALES'!K176=0,0,(('DATOS GENERALES'!T176*100)/'DATOS GENERALES'!K176)))</f>
        <v>0</v>
      </c>
      <c r="L176" s="3">
        <f>+IF('DATOS GENERALES'!L176='DATOS GENERALES'!T176,100,IF('DATOS GENERALES'!L176=0,0,(('DATOS GENERALES'!T176*100)/'DATOS GENERALES'!L176)))</f>
        <v>0</v>
      </c>
      <c r="M176" s="3">
        <f>+IF('DATOS GENERALES'!M176='DATOS GENERALES'!T176,100,IF('DATOS GENERALES'!M176=0,0,(('DATOS GENERALES'!T176*100)/'DATOS GENERALES'!M176)))</f>
        <v>0</v>
      </c>
      <c r="N176" s="3">
        <f>+IF('DATOS GENERALES'!N176='DATOS GENERALES'!T176,100,IF('DATOS GENERALES'!N176=0,0,(('DATOS GENERALES'!T176*100)/'DATOS GENERALES'!N176)))</f>
        <v>0</v>
      </c>
      <c r="O176" s="3">
        <f>+IF('DATOS GENERALES'!O176='DATOS GENERALES'!T176,100,IF('DATOS GENERALES'!O176=0,0,(('DATOS GENERALES'!T176*100)/'DATOS GENERALES'!O176)))</f>
        <v>36.48034447013795</v>
      </c>
      <c r="P176" s="3">
        <f>+IF('DATOS GENERALES'!P176='DATOS GENERALES'!T176,100,IF('DATOS GENERALES'!P176=0,0,(('DATOS GENERALES'!T176*100)/'DATOS GENERALES'!P176)))</f>
        <v>100</v>
      </c>
      <c r="Q176" s="3">
        <f>+IF('DATOS GENERALES'!Q176='DATOS GENERALES'!T176,100,IF('DATOS GENERALES'!Q176=0,0,(('DATOS GENERALES'!T176*100)/'DATOS GENERALES'!Q176)))</f>
        <v>0</v>
      </c>
      <c r="R176" s="3">
        <f>+IF('DATOS GENERALES'!R176='DATOS GENERALES'!$T$6,100,IF('DATOS GENERALES'!R176=0,0,(('DATOS GENERALES'!$T$6*100)/'DATOS GENERALES'!R176)))</f>
        <v>0</v>
      </c>
      <c r="S176" s="3">
        <f>+IF('DATOS GENERALES'!S176='DATOS GENERALES'!T176,100,IF('DATOS GENERALES'!S176=0,0,(('DATOS GENERALES'!$T$6*100)/'DATOS GENERALES'!S176)))</f>
        <v>0</v>
      </c>
    </row>
    <row r="177" spans="1:19">
      <c r="A177" s="13">
        <f>+'DATOS GENERALES'!A177</f>
        <v>172</v>
      </c>
      <c r="B177" s="65" t="str">
        <f>+'DATOS GENERALES'!B177</f>
        <v>GORRO DESECHABLE P/ ENFERMERA</v>
      </c>
      <c r="C177" s="21" t="str">
        <f>+'DATOS GENERALES'!C177</f>
        <v>PQT X 50 UNIDADES</v>
      </c>
      <c r="D177" s="21">
        <f>+'DATOS GENERALES'!D177</f>
        <v>240</v>
      </c>
      <c r="E177" s="3">
        <f>+IF('DATOS GENERALES'!E177='DATOS GENERALES'!T177,100,IF('DATOS GENERALES'!E177=0,0,(('DATOS GENERALES'!T177*100)/'DATOS GENERALES'!E177)))</f>
        <v>59.404096834264429</v>
      </c>
      <c r="F177" s="3">
        <f>+IF('DATOS GENERALES'!F177='DATOS GENERALES'!T177,100,IF('DATOS GENERALES'!F177=0,0,(('DATOS GENERALES'!T177*100)/'DATOS GENERALES'!F177)))</f>
        <v>0</v>
      </c>
      <c r="G177" s="3">
        <f>+IF('DATOS GENERALES'!G177='DATOS GENERALES'!T177,100,IF('DATOS GENERALES'!G177=0,0,(('DATOS GENERALES'!T177*100)/'DATOS GENERALES'!G177)))</f>
        <v>0</v>
      </c>
      <c r="H177" s="3">
        <f>+IF('DATOS GENERALES'!H177='DATOS GENERALES'!T177,100,IF('DATOS GENERALES'!H177=0,0,(('DATOS GENERALES'!T177*100)/'DATOS GENERALES'!H177)))</f>
        <v>68.75</v>
      </c>
      <c r="I177" s="3">
        <f>+IF('DATOS GENERALES'!I177='DATOS GENERALES'!T177,100,IF('DATOS GENERALES'!I177=0,0,(('DATOS GENERALES'!T177*100)/'DATOS GENERALES'!I177)))</f>
        <v>0</v>
      </c>
      <c r="J177" s="3">
        <f>+IF('DATOS GENERALES'!J177='DATOS GENERALES'!T177,100,IF('DATOS GENERALES'!J177=0,0,(('DATOS GENERALES'!T177*100)/'DATOS GENERALES'!J177)))</f>
        <v>77.192982456140356</v>
      </c>
      <c r="K177" s="3">
        <f>+IF('DATOS GENERALES'!K177='DATOS GENERALES'!T177,100,IF('DATOS GENERALES'!K177=0,0,(('DATOS GENERALES'!T177*100)/'DATOS GENERALES'!K177)))</f>
        <v>0</v>
      </c>
      <c r="L177" s="3">
        <f>+IF('DATOS GENERALES'!L177='DATOS GENERALES'!T177,100,IF('DATOS GENERALES'!L177=0,0,(('DATOS GENERALES'!T177*100)/'DATOS GENERALES'!L177)))</f>
        <v>65.541211519364438</v>
      </c>
      <c r="M177" s="3">
        <f>+IF('DATOS GENERALES'!M177='DATOS GENERALES'!T177,100,IF('DATOS GENERALES'!M177=0,0,(('DATOS GENERALES'!T177*100)/'DATOS GENERALES'!M177)))</f>
        <v>0</v>
      </c>
      <c r="N177" s="3">
        <f>+IF('DATOS GENERALES'!N177='DATOS GENERALES'!T177,100,IF('DATOS GENERALES'!N177=0,0,(('DATOS GENERALES'!T177*100)/'DATOS GENERALES'!N177)))</f>
        <v>75.058823529411768</v>
      </c>
      <c r="O177" s="3">
        <f>+IF('DATOS GENERALES'!O177='DATOS GENERALES'!T177,100,IF('DATOS GENERALES'!O177=0,0,(('DATOS GENERALES'!T177*100)/'DATOS GENERALES'!O177)))</f>
        <v>51.04</v>
      </c>
      <c r="P177" s="3">
        <f>+IF('DATOS GENERALES'!P177='DATOS GENERALES'!T177,100,IF('DATOS GENERALES'!P177=0,0,(('DATOS GENERALES'!T177*100)/'DATOS GENERALES'!P177)))</f>
        <v>100</v>
      </c>
      <c r="Q177" s="3">
        <f>+IF('DATOS GENERALES'!Q177='DATOS GENERALES'!T177,100,IF('DATOS GENERALES'!Q177=0,0,(('DATOS GENERALES'!T177*100)/'DATOS GENERALES'!Q177)))</f>
        <v>0</v>
      </c>
      <c r="R177" s="3">
        <f>+IF('DATOS GENERALES'!R177='DATOS GENERALES'!$T$6,100,IF('DATOS GENERALES'!R177=0,0,(('DATOS GENERALES'!$T$6*100)/'DATOS GENERALES'!R177)))</f>
        <v>0</v>
      </c>
      <c r="S177" s="3">
        <f>+IF('DATOS GENERALES'!S177='DATOS GENERALES'!T177,100,IF('DATOS GENERALES'!S177=0,0,(('DATOS GENERALES'!$T$6*100)/'DATOS GENERALES'!S177)))</f>
        <v>343.46078431372547</v>
      </c>
    </row>
    <row r="178" spans="1:19">
      <c r="A178" s="13">
        <f>+'DATOS GENERALES'!A178</f>
        <v>173</v>
      </c>
      <c r="B178" s="65" t="str">
        <f>+'DATOS GENERALES'!B178</f>
        <v>GUANTE EXAMEN  TALLA  L</v>
      </c>
      <c r="C178" s="21" t="str">
        <f>+'DATOS GENERALES'!C178</f>
        <v>CJA X 50 PARES</v>
      </c>
      <c r="D178" s="21">
        <f>+'DATOS GENERALES'!D178</f>
        <v>24</v>
      </c>
      <c r="E178" s="3">
        <f>+IF('DATOS GENERALES'!E178='DATOS GENERALES'!T178,100,IF('DATOS GENERALES'!E178=0,0,(('DATOS GENERALES'!T178*100)/'DATOS GENERALES'!E178)))</f>
        <v>46.387520525451563</v>
      </c>
      <c r="F178" s="3">
        <f>+IF('DATOS GENERALES'!F178='DATOS GENERALES'!T178,100,IF('DATOS GENERALES'!F178=0,0,(('DATOS GENERALES'!T178*100)/'DATOS GENERALES'!F178)))</f>
        <v>0</v>
      </c>
      <c r="G178" s="3">
        <f>+IF('DATOS GENERALES'!G178='DATOS GENERALES'!T178,100,IF('DATOS GENERALES'!G178=0,0,(('DATOS GENERALES'!T178*100)/'DATOS GENERALES'!G178)))</f>
        <v>83.703703703703709</v>
      </c>
      <c r="H178" s="3">
        <f>+IF('DATOS GENERALES'!H178='DATOS GENERALES'!T178,100,IF('DATOS GENERALES'!H178=0,0,(('DATOS GENERALES'!T178*100)/'DATOS GENERALES'!H178)))</f>
        <v>50.213295414148597</v>
      </c>
      <c r="I178" s="3">
        <f>+IF('DATOS GENERALES'!I178='DATOS GENERALES'!T178,100,IF('DATOS GENERALES'!I178=0,0,(('DATOS GENERALES'!T178*100)/'DATOS GENERALES'!I178)))</f>
        <v>0</v>
      </c>
      <c r="J178" s="3">
        <f>+IF('DATOS GENERALES'!J178='DATOS GENERALES'!T178,100,IF('DATOS GENERALES'!J178=0,0,(('DATOS GENERALES'!T178*100)/'DATOS GENERALES'!J178)))</f>
        <v>57.221448016593207</v>
      </c>
      <c r="K178" s="3">
        <f>+IF('DATOS GENERALES'!K178='DATOS GENERALES'!T178,100,IF('DATOS GENERALES'!K178=0,0,(('DATOS GENERALES'!T178*100)/'DATOS GENERALES'!K178)))</f>
        <v>0</v>
      </c>
      <c r="L178" s="3">
        <f>+IF('DATOS GENERALES'!L178='DATOS GENERALES'!T178,100,IF('DATOS GENERALES'!L178=0,0,(('DATOS GENERALES'!T178*100)/'DATOS GENERALES'!L178)))</f>
        <v>58.164433426945472</v>
      </c>
      <c r="M178" s="3">
        <f>+IF('DATOS GENERALES'!M178='DATOS GENERALES'!T178,100,IF('DATOS GENERALES'!M178=0,0,(('DATOS GENERALES'!T178*100)/'DATOS GENERALES'!M178)))</f>
        <v>40.170636331318875</v>
      </c>
      <c r="N178" s="3">
        <f>+IF('DATOS GENERALES'!N178='DATOS GENERALES'!T178,100,IF('DATOS GENERALES'!N178=0,0,(('DATOS GENERALES'!T178*100)/'DATOS GENERALES'!N178)))</f>
        <v>45.837470874952132</v>
      </c>
      <c r="O178" s="3">
        <f>+IF('DATOS GENERALES'!O178='DATOS GENERALES'!T178,100,IF('DATOS GENERALES'!O178=0,0,(('DATOS GENERALES'!T178*100)/'DATOS GENERALES'!O178)))</f>
        <v>100</v>
      </c>
      <c r="P178" s="3">
        <f>+IF('DATOS GENERALES'!P178='DATOS GENERALES'!T178,100,IF('DATOS GENERALES'!P178=0,0,(('DATOS GENERALES'!T178*100)/'DATOS GENERALES'!P178)))</f>
        <v>55.3487460815047</v>
      </c>
      <c r="Q178" s="3">
        <f>+IF('DATOS GENERALES'!Q178='DATOS GENERALES'!T178,100,IF('DATOS GENERALES'!Q178=0,0,(('DATOS GENERALES'!T178*100)/'DATOS GENERALES'!Q178)))</f>
        <v>45.841784989858013</v>
      </c>
      <c r="R178" s="3">
        <f>+IF('DATOS GENERALES'!R178='DATOS GENERALES'!$T$6,100,IF('DATOS GENERALES'!R178=0,0,(('DATOS GENERALES'!$T$6*100)/'DATOS GENERALES'!R178)))</f>
        <v>0</v>
      </c>
      <c r="S178" s="3">
        <f>+IF('DATOS GENERALES'!S178='DATOS GENERALES'!T178,100,IF('DATOS GENERALES'!S178=0,0,(('DATOS GENERALES'!$T$6*100)/'DATOS GENERALES'!S178)))</f>
        <v>364.92708333333331</v>
      </c>
    </row>
    <row r="179" spans="1:19">
      <c r="A179" s="13">
        <f>+'DATOS GENERALES'!A179</f>
        <v>174</v>
      </c>
      <c r="B179" s="65" t="str">
        <f>+'DATOS GENERALES'!B179</f>
        <v>GUANTE EXAMEN TALLA M</v>
      </c>
      <c r="C179" s="21" t="str">
        <f>+'DATOS GENERALES'!C179</f>
        <v>CJA X 50 PARES</v>
      </c>
      <c r="D179" s="21">
        <f>+'DATOS GENERALES'!D179</f>
        <v>800</v>
      </c>
      <c r="E179" s="3">
        <f>+IF('DATOS GENERALES'!E179='DATOS GENERALES'!T179,100,IF('DATOS GENERALES'!E179=0,0,(('DATOS GENERALES'!T179*100)/'DATOS GENERALES'!E179)))</f>
        <v>50.903119868637113</v>
      </c>
      <c r="F179" s="3">
        <f>+IF('DATOS GENERALES'!F179='DATOS GENERALES'!T179,100,IF('DATOS GENERALES'!F179=0,0,(('DATOS GENERALES'!T179*100)/'DATOS GENERALES'!F179)))</f>
        <v>0</v>
      </c>
      <c r="G179" s="3">
        <f>+IF('DATOS GENERALES'!G179='DATOS GENERALES'!T179,100,IF('DATOS GENERALES'!G179=0,0,(('DATOS GENERALES'!T179*100)/'DATOS GENERALES'!G179)))</f>
        <v>91.851851851851848</v>
      </c>
      <c r="H179" s="3">
        <f>+IF('DATOS GENERALES'!H179='DATOS GENERALES'!T179,100,IF('DATOS GENERALES'!H179=0,0,(('DATOS GENERALES'!T179*100)/'DATOS GENERALES'!H179)))</f>
        <v>55.101315321720584</v>
      </c>
      <c r="I179" s="3">
        <f>+IF('DATOS GENERALES'!I179='DATOS GENERALES'!T179,100,IF('DATOS GENERALES'!I179=0,0,(('DATOS GENERALES'!T179*100)/'DATOS GENERALES'!I179)))</f>
        <v>0</v>
      </c>
      <c r="J179" s="3">
        <f>+IF('DATOS GENERALES'!J179='DATOS GENERALES'!T179,100,IF('DATOS GENERALES'!J179=0,0,(('DATOS GENERALES'!T179*100)/'DATOS GENERALES'!J179)))</f>
        <v>62.791677469535905</v>
      </c>
      <c r="K179" s="3">
        <f>+IF('DATOS GENERALES'!K179='DATOS GENERALES'!T179,100,IF('DATOS GENERALES'!K179=0,0,(('DATOS GENERALES'!T179*100)/'DATOS GENERALES'!K179)))</f>
        <v>0</v>
      </c>
      <c r="L179" s="3">
        <f>+IF('DATOS GENERALES'!L179='DATOS GENERALES'!T179,100,IF('DATOS GENERALES'!L179=0,0,(('DATOS GENERALES'!T179*100)/'DATOS GENERALES'!L179)))</f>
        <v>63.82645791983397</v>
      </c>
      <c r="M179" s="3">
        <f>+IF('DATOS GENERALES'!M179='DATOS GENERALES'!T179,100,IF('DATOS GENERALES'!M179=0,0,(('DATOS GENERALES'!T179*100)/'DATOS GENERALES'!M179)))</f>
        <v>44.084688107942071</v>
      </c>
      <c r="N179" s="3">
        <f>+IF('DATOS GENERALES'!N179='DATOS GENERALES'!T179,100,IF('DATOS GENERALES'!N179=0,0,(('DATOS GENERALES'!T179*100)/'DATOS GENERALES'!N179)))</f>
        <v>50.299525561894377</v>
      </c>
      <c r="O179" s="3">
        <f>+IF('DATOS GENERALES'!O179='DATOS GENERALES'!T179,100,IF('DATOS GENERALES'!O179=0,0,(('DATOS GENERALES'!T179*100)/'DATOS GENERALES'!O179)))</f>
        <v>100</v>
      </c>
      <c r="P179" s="3">
        <f>+IF('DATOS GENERALES'!P179='DATOS GENERALES'!T179,100,IF('DATOS GENERALES'!P179=0,0,(('DATOS GENERALES'!T179*100)/'DATOS GENERALES'!P179)))</f>
        <v>60.736677115987462</v>
      </c>
      <c r="Q179" s="3">
        <f>+IF('DATOS GENERALES'!Q179='DATOS GENERALES'!T179,100,IF('DATOS GENERALES'!Q179=0,0,(('DATOS GENERALES'!T179*100)/'DATOS GENERALES'!Q179)))</f>
        <v>50.304259634888439</v>
      </c>
      <c r="R179" s="3">
        <f>+IF('DATOS GENERALES'!R179='DATOS GENERALES'!$T$6,100,IF('DATOS GENERALES'!R179=0,0,(('DATOS GENERALES'!$T$6*100)/'DATOS GENERALES'!R179)))</f>
        <v>0</v>
      </c>
      <c r="S179" s="3">
        <f>+IF('DATOS GENERALES'!S179='DATOS GENERALES'!T179,100,IF('DATOS GENERALES'!S179=0,0,(('DATOS GENERALES'!$T$6*100)/'DATOS GENERALES'!S179)))</f>
        <v>0</v>
      </c>
    </row>
    <row r="180" spans="1:19">
      <c r="A180" s="13">
        <f>+'DATOS GENERALES'!A180</f>
        <v>175</v>
      </c>
      <c r="B180" s="65" t="str">
        <f>+'DATOS GENERALES'!B180</f>
        <v>GUANTE EXAMEN TALLA S</v>
      </c>
      <c r="C180" s="21" t="str">
        <f>+'DATOS GENERALES'!C180</f>
        <v>CJA X 50 PARES</v>
      </c>
      <c r="D180" s="21">
        <f>+'DATOS GENERALES'!D180</f>
        <v>800</v>
      </c>
      <c r="E180" s="3">
        <f>+IF('DATOS GENERALES'!E180='DATOS GENERALES'!T180,100,IF('DATOS GENERALES'!E180=0,0,(('DATOS GENERALES'!T180*100)/'DATOS GENERALES'!E180)))</f>
        <v>52.955665024630541</v>
      </c>
      <c r="F180" s="3">
        <f>+IF('DATOS GENERALES'!F180='DATOS GENERALES'!T180,100,IF('DATOS GENERALES'!F180=0,0,(('DATOS GENERALES'!T180*100)/'DATOS GENERALES'!F180)))</f>
        <v>0</v>
      </c>
      <c r="G180" s="3">
        <f>+IF('DATOS GENERALES'!G180='DATOS GENERALES'!T180,100,IF('DATOS GENERALES'!G180=0,0,(('DATOS GENERALES'!T180*100)/'DATOS GENERALES'!G180)))</f>
        <v>95.555555555555557</v>
      </c>
      <c r="H180" s="3">
        <f>+IF('DATOS GENERALES'!H180='DATOS GENERALES'!T180,100,IF('DATOS GENERALES'!H180=0,0,(('DATOS GENERALES'!T180*100)/'DATOS GENERALES'!H180)))</f>
        <v>57.323142552435122</v>
      </c>
      <c r="I180" s="3">
        <f>+IF('DATOS GENERALES'!I180='DATOS GENERALES'!T180,100,IF('DATOS GENERALES'!I180=0,0,(('DATOS GENERALES'!T180*100)/'DATOS GENERALES'!I180)))</f>
        <v>0</v>
      </c>
      <c r="J180" s="3">
        <f>+IF('DATOS GENERALES'!J180='DATOS GENERALES'!T180,100,IF('DATOS GENERALES'!J180=0,0,(('DATOS GENERALES'!T180*100)/'DATOS GENERALES'!J180)))</f>
        <v>65.323599948146224</v>
      </c>
      <c r="K180" s="3">
        <f>+IF('DATOS GENERALES'!K180='DATOS GENERALES'!T180,100,IF('DATOS GENERALES'!K180=0,0,(('DATOS GENERALES'!T180*100)/'DATOS GENERALES'!K180)))</f>
        <v>0</v>
      </c>
      <c r="L180" s="3">
        <f>+IF('DATOS GENERALES'!L180='DATOS GENERALES'!T180,100,IF('DATOS GENERALES'!L180=0,0,(('DATOS GENERALES'!T180*100)/'DATOS GENERALES'!L180)))</f>
        <v>66.400105416601463</v>
      </c>
      <c r="M180" s="3">
        <f>+IF('DATOS GENERALES'!M180='DATOS GENERALES'!T180,100,IF('DATOS GENERALES'!M180=0,0,(('DATOS GENERALES'!T180*100)/'DATOS GENERALES'!M180)))</f>
        <v>45.858514041948098</v>
      </c>
      <c r="N180" s="3">
        <f>+IF('DATOS GENERALES'!N180='DATOS GENERALES'!T180,100,IF('DATOS GENERALES'!N180=0,0,(('DATOS GENERALES'!T180*100)/'DATOS GENERALES'!N180)))</f>
        <v>52.327732237777219</v>
      </c>
      <c r="O180" s="3">
        <f>+IF('DATOS GENERALES'!O180='DATOS GENERALES'!T180,100,IF('DATOS GENERALES'!O180=0,0,(('DATOS GENERALES'!T180*100)/'DATOS GENERALES'!O180)))</f>
        <v>100</v>
      </c>
      <c r="P180" s="3">
        <f>+IF('DATOS GENERALES'!P180='DATOS GENERALES'!T180,100,IF('DATOS GENERALES'!P180=0,0,(('DATOS GENERALES'!T180*100)/'DATOS GENERALES'!P180)))</f>
        <v>63.18573667711599</v>
      </c>
      <c r="Q180" s="3">
        <f>+IF('DATOS GENERALES'!Q180='DATOS GENERALES'!T180,100,IF('DATOS GENERALES'!Q180=0,0,(('DATOS GENERALES'!T180*100)/'DATOS GENERALES'!Q180)))</f>
        <v>52.332657200811362</v>
      </c>
      <c r="R180" s="3">
        <f>+IF('DATOS GENERALES'!R180='DATOS GENERALES'!$T$6,100,IF('DATOS GENERALES'!R180=0,0,(('DATOS GENERALES'!$T$6*100)/'DATOS GENERALES'!R180)))</f>
        <v>0</v>
      </c>
      <c r="S180" s="3">
        <f>+IF('DATOS GENERALES'!S180='DATOS GENERALES'!T180,100,IF('DATOS GENERALES'!S180=0,0,(('DATOS GENERALES'!$T$6*100)/'DATOS GENERALES'!S180)))</f>
        <v>0</v>
      </c>
    </row>
    <row r="181" spans="1:19">
      <c r="A181" s="13">
        <f>+'DATOS GENERALES'!A181</f>
        <v>176</v>
      </c>
      <c r="B181" s="65" t="str">
        <f>+'DATOS GENERALES'!B181</f>
        <v xml:space="preserve">GUANTE EXAMEN TALLA XS </v>
      </c>
      <c r="C181" s="21" t="str">
        <f>+'DATOS GENERALES'!C181</f>
        <v>CJA X 50 PARES</v>
      </c>
      <c r="D181" s="21">
        <f>+'DATOS GENERALES'!D181</f>
        <v>40</v>
      </c>
      <c r="E181" s="3">
        <f>+IF('DATOS GENERALES'!E181='DATOS GENERALES'!T181,100,IF('DATOS GENERALES'!E181=0,0,(('DATOS GENERALES'!T181*100)/'DATOS GENERALES'!E181)))</f>
        <v>44.278996865203759</v>
      </c>
      <c r="F181" s="3">
        <f>+IF('DATOS GENERALES'!F181='DATOS GENERALES'!T181,100,IF('DATOS GENERALES'!F181=0,0,(('DATOS GENERALES'!T181*100)/'DATOS GENERALES'!F181)))</f>
        <v>0</v>
      </c>
      <c r="G181" s="3">
        <f>+IF('DATOS GENERALES'!G181='DATOS GENERALES'!T181,100,IF('DATOS GENERALES'!G181=0,0,(('DATOS GENERALES'!T181*100)/'DATOS GENERALES'!G181)))</f>
        <v>74.34210526315789</v>
      </c>
      <c r="H181" s="3">
        <f>+IF('DATOS GENERALES'!H181='DATOS GENERALES'!T181,100,IF('DATOS GENERALES'!H181=0,0,(('DATOS GENERALES'!T181*100)/'DATOS GENERALES'!H181)))</f>
        <v>50.213295414148597</v>
      </c>
      <c r="I181" s="3">
        <f>+IF('DATOS GENERALES'!I181='DATOS GENERALES'!T181,100,IF('DATOS GENERALES'!I181=0,0,(('DATOS GENERALES'!T181*100)/'DATOS GENERALES'!I181)))</f>
        <v>0</v>
      </c>
      <c r="J181" s="3">
        <f>+IF('DATOS GENERALES'!J181='DATOS GENERALES'!T181,100,IF('DATOS GENERALES'!J181=0,0,(('DATOS GENERALES'!T181*100)/'DATOS GENERALES'!J181)))</f>
        <v>57.221448016593207</v>
      </c>
      <c r="K181" s="3">
        <f>+IF('DATOS GENERALES'!K181='DATOS GENERALES'!T181,100,IF('DATOS GENERALES'!K181=0,0,(('DATOS GENERALES'!T181*100)/'DATOS GENERALES'!K181)))</f>
        <v>0</v>
      </c>
      <c r="L181" s="3">
        <f>+IF('DATOS GENERALES'!L181='DATOS GENERALES'!T181,100,IF('DATOS GENERALES'!L181=0,0,(('DATOS GENERALES'!T181*100)/'DATOS GENERALES'!L181)))</f>
        <v>17.177533610200719</v>
      </c>
      <c r="M181" s="3">
        <f>+IF('DATOS GENERALES'!M181='DATOS GENERALES'!T181,100,IF('DATOS GENERALES'!M181=0,0,(('DATOS GENERALES'!T181*100)/'DATOS GENERALES'!M181)))</f>
        <v>40.170636331318875</v>
      </c>
      <c r="N181" s="3">
        <f>+IF('DATOS GENERALES'!N181='DATOS GENERALES'!T181,100,IF('DATOS GENERALES'!N181=0,0,(('DATOS GENERALES'!T181*100)/'DATOS GENERALES'!N181)))</f>
        <v>45.837470874952132</v>
      </c>
      <c r="O181" s="3">
        <f>+IF('DATOS GENERALES'!O181='DATOS GENERALES'!T181,100,IF('DATOS GENERALES'!O181=0,0,(('DATOS GENERALES'!T181*100)/'DATOS GENERALES'!O181)))</f>
        <v>100</v>
      </c>
      <c r="P181" s="3">
        <f>+IF('DATOS GENERALES'!P181='DATOS GENERALES'!T181,100,IF('DATOS GENERALES'!P181=0,0,(('DATOS GENERALES'!T181*100)/'DATOS GENERALES'!P181)))</f>
        <v>55.3487460815047</v>
      </c>
      <c r="Q181" s="3">
        <f>+IF('DATOS GENERALES'!Q181='DATOS GENERALES'!T181,100,IF('DATOS GENERALES'!Q181=0,0,(('DATOS GENERALES'!T181*100)/'DATOS GENERALES'!Q181)))</f>
        <v>45.841784989858013</v>
      </c>
      <c r="R181" s="3">
        <f>+IF('DATOS GENERALES'!R181='DATOS GENERALES'!$T$6,100,IF('DATOS GENERALES'!R181=0,0,(('DATOS GENERALES'!$T$6*100)/'DATOS GENERALES'!R181)))</f>
        <v>0</v>
      </c>
      <c r="S181" s="3">
        <f>+IF('DATOS GENERALES'!S181='DATOS GENERALES'!T181,100,IF('DATOS GENERALES'!S181=0,0,(('DATOS GENERALES'!$T$6*100)/'DATOS GENERALES'!S181)))</f>
        <v>0</v>
      </c>
    </row>
    <row r="182" spans="1:19">
      <c r="A182" s="13">
        <f>+'DATOS GENERALES'!A182</f>
        <v>177</v>
      </c>
      <c r="B182" s="65" t="str">
        <f>+'DATOS GENERALES'!B182</f>
        <v>GUANTE P / CIRUGIA TALLA 6,5</v>
      </c>
      <c r="C182" s="21" t="str">
        <f>+'DATOS GENERALES'!C182</f>
        <v>CJA X 50 PARES</v>
      </c>
      <c r="D182" s="21">
        <f>+'DATOS GENERALES'!D182</f>
        <v>60</v>
      </c>
      <c r="E182" s="3">
        <f>+IF('DATOS GENERALES'!E182='DATOS GENERALES'!T182,100,IF('DATOS GENERALES'!E182=0,0,(('DATOS GENERALES'!T182*100)/'DATOS GENERALES'!E182)))</f>
        <v>67.45</v>
      </c>
      <c r="F182" s="3">
        <f>+IF('DATOS GENERALES'!F182='DATOS GENERALES'!T182,100,IF('DATOS GENERALES'!F182=0,0,(('DATOS GENERALES'!T182*100)/'DATOS GENERALES'!F182)))</f>
        <v>0</v>
      </c>
      <c r="G182" s="3">
        <f>+IF('DATOS GENERALES'!G182='DATOS GENERALES'!T182,100,IF('DATOS GENERALES'!G182=0,0,(('DATOS GENERALES'!T182*100)/'DATOS GENERALES'!G182)))</f>
        <v>55.589342806394313</v>
      </c>
      <c r="H182" s="3">
        <f>+IF('DATOS GENERALES'!H182='DATOS GENERALES'!T182,100,IF('DATOS GENERALES'!H182=0,0,(('DATOS GENERALES'!T182*100)/'DATOS GENERALES'!H182)))</f>
        <v>86.474358974358978</v>
      </c>
      <c r="I182" s="3">
        <f>+IF('DATOS GENERALES'!I182='DATOS GENERALES'!T182,100,IF('DATOS GENERALES'!I182=0,0,(('DATOS GENERALES'!T182*100)/'DATOS GENERALES'!I182)))</f>
        <v>0</v>
      </c>
      <c r="J182" s="3">
        <f>+IF('DATOS GENERALES'!J182='DATOS GENERALES'!T182,100,IF('DATOS GENERALES'!J182=0,0,(('DATOS GENERALES'!T182*100)/'DATOS GENERALES'!J182)))</f>
        <v>65.106177606177596</v>
      </c>
      <c r="K182" s="3">
        <f>+IF('DATOS GENERALES'!K182='DATOS GENERALES'!T182,100,IF('DATOS GENERALES'!K182=0,0,(('DATOS GENERALES'!T182*100)/'DATOS GENERALES'!K182)))</f>
        <v>0</v>
      </c>
      <c r="L182" s="3">
        <f>+IF('DATOS GENERALES'!L182='DATOS GENERALES'!T182,100,IF('DATOS GENERALES'!L182=0,0,(('DATOS GENERALES'!T182*100)/'DATOS GENERALES'!L182)))</f>
        <v>95.150767060483147</v>
      </c>
      <c r="M182" s="3">
        <f>+IF('DATOS GENERALES'!M182='DATOS GENERALES'!T182,100,IF('DATOS GENERALES'!M182=0,0,(('DATOS GENERALES'!T182*100)/'DATOS GENERALES'!M182)))</f>
        <v>63.333333333333336</v>
      </c>
      <c r="N182" s="3">
        <f>+IF('DATOS GENERALES'!N182='DATOS GENERALES'!T182,100,IF('DATOS GENERALES'!N182=0,0,(('DATOS GENERALES'!T182*100)/'DATOS GENERALES'!N182)))</f>
        <v>92.220399234345095</v>
      </c>
      <c r="O182" s="3">
        <f>+IF('DATOS GENERALES'!O182='DATOS GENERALES'!T182,100,IF('DATOS GENERALES'!O182=0,0,(('DATOS GENERALES'!T182*100)/'DATOS GENERALES'!O182)))</f>
        <v>80.351219512195115</v>
      </c>
      <c r="P182" s="3">
        <f>+IF('DATOS GENERALES'!P182='DATOS GENERALES'!T182,100,IF('DATOS GENERALES'!P182=0,0,(('DATOS GENERALES'!T182*100)/'DATOS GENERALES'!P182)))</f>
        <v>100</v>
      </c>
      <c r="Q182" s="3">
        <f>+IF('DATOS GENERALES'!Q182='DATOS GENERALES'!T182,100,IF('DATOS GENERALES'!Q182=0,0,(('DATOS GENERALES'!T182*100)/'DATOS GENERALES'!Q182)))</f>
        <v>49.054545454545455</v>
      </c>
      <c r="R182" s="3">
        <f>+IF('DATOS GENERALES'!R182='DATOS GENERALES'!$T$6,100,IF('DATOS GENERALES'!R182=0,0,(('DATOS GENERALES'!$T$6*100)/'DATOS GENERALES'!R182)))</f>
        <v>0</v>
      </c>
      <c r="S182" s="3">
        <f>+IF('DATOS GENERALES'!S182='DATOS GENERALES'!T182,100,IF('DATOS GENERALES'!S182=0,0,(('DATOS GENERALES'!$T$6*100)/'DATOS GENERALES'!S182)))</f>
        <v>84.620772946859901</v>
      </c>
    </row>
    <row r="183" spans="1:19">
      <c r="A183" s="13">
        <f>+'DATOS GENERALES'!A183</f>
        <v>178</v>
      </c>
      <c r="B183" s="65" t="str">
        <f>+'DATOS GENERALES'!B183</f>
        <v>GUANTE P / CIRUGIA TALLA 7,5</v>
      </c>
      <c r="C183" s="21" t="str">
        <f>+'DATOS GENERALES'!C183</f>
        <v>CJA X 50 PARES</v>
      </c>
      <c r="D183" s="21">
        <f>+'DATOS GENERALES'!D183</f>
        <v>60</v>
      </c>
      <c r="E183" s="3">
        <f>+IF('DATOS GENERALES'!E183='DATOS GENERALES'!T183,100,IF('DATOS GENERALES'!E183=0,0,(('DATOS GENERALES'!T183*100)/'DATOS GENERALES'!E183)))</f>
        <v>67.45</v>
      </c>
      <c r="F183" s="3">
        <f>+IF('DATOS GENERALES'!F183='DATOS GENERALES'!T183,100,IF('DATOS GENERALES'!F183=0,0,(('DATOS GENERALES'!T183*100)/'DATOS GENERALES'!F183)))</f>
        <v>0</v>
      </c>
      <c r="G183" s="3">
        <f>+IF('DATOS GENERALES'!G183='DATOS GENERALES'!T183,100,IF('DATOS GENERALES'!G183=0,0,(('DATOS GENERALES'!T183*100)/'DATOS GENERALES'!G183)))</f>
        <v>55.589342806394313</v>
      </c>
      <c r="H183" s="3">
        <f>+IF('DATOS GENERALES'!H183='DATOS GENERALES'!T183,100,IF('DATOS GENERALES'!H183=0,0,(('DATOS GENERALES'!T183*100)/'DATOS GENERALES'!H183)))</f>
        <v>86.474358974358978</v>
      </c>
      <c r="I183" s="3">
        <f>+IF('DATOS GENERALES'!I183='DATOS GENERALES'!T183,100,IF('DATOS GENERALES'!I183=0,0,(('DATOS GENERALES'!T183*100)/'DATOS GENERALES'!I183)))</f>
        <v>0</v>
      </c>
      <c r="J183" s="3">
        <f>+IF('DATOS GENERALES'!J183='DATOS GENERALES'!T183,100,IF('DATOS GENERALES'!J183=0,0,(('DATOS GENERALES'!T183*100)/'DATOS GENERALES'!J183)))</f>
        <v>65.106177606177596</v>
      </c>
      <c r="K183" s="3">
        <f>+IF('DATOS GENERALES'!K183='DATOS GENERALES'!T183,100,IF('DATOS GENERALES'!K183=0,0,(('DATOS GENERALES'!T183*100)/'DATOS GENERALES'!K183)))</f>
        <v>0</v>
      </c>
      <c r="L183" s="3">
        <f>+IF('DATOS GENERALES'!L183='DATOS GENERALES'!T183,100,IF('DATOS GENERALES'!L183=0,0,(('DATOS GENERALES'!T183*100)/'DATOS GENERALES'!L183)))</f>
        <v>95.150767060483147</v>
      </c>
      <c r="M183" s="3">
        <f>+IF('DATOS GENERALES'!M183='DATOS GENERALES'!T183,100,IF('DATOS GENERALES'!M183=0,0,(('DATOS GENERALES'!T183*100)/'DATOS GENERALES'!M183)))</f>
        <v>63.333333333333336</v>
      </c>
      <c r="N183" s="3">
        <f>+IF('DATOS GENERALES'!N183='DATOS GENERALES'!T183,100,IF('DATOS GENERALES'!N183=0,0,(('DATOS GENERALES'!T183*100)/'DATOS GENERALES'!N183)))</f>
        <v>92.220399234345095</v>
      </c>
      <c r="O183" s="3">
        <f>+IF('DATOS GENERALES'!O183='DATOS GENERALES'!T183,100,IF('DATOS GENERALES'!O183=0,0,(('DATOS GENERALES'!T183*100)/'DATOS GENERALES'!O183)))</f>
        <v>80.351219512195115</v>
      </c>
      <c r="P183" s="3">
        <f>+IF('DATOS GENERALES'!P183='DATOS GENERALES'!T183,100,IF('DATOS GENERALES'!P183=0,0,(('DATOS GENERALES'!T183*100)/'DATOS GENERALES'!P183)))</f>
        <v>100</v>
      </c>
      <c r="Q183" s="3">
        <f>+IF('DATOS GENERALES'!Q183='DATOS GENERALES'!T183,100,IF('DATOS GENERALES'!Q183=0,0,(('DATOS GENERALES'!T183*100)/'DATOS GENERALES'!Q183)))</f>
        <v>49.054545454545455</v>
      </c>
      <c r="R183" s="3">
        <f>+IF('DATOS GENERALES'!R183='DATOS GENERALES'!$T$6,100,IF('DATOS GENERALES'!R183=0,0,(('DATOS GENERALES'!$T$6*100)/'DATOS GENERALES'!R183)))</f>
        <v>0</v>
      </c>
      <c r="S183" s="3">
        <f>+IF('DATOS GENERALES'!S183='DATOS GENERALES'!T183,100,IF('DATOS GENERALES'!S183=0,0,(('DATOS GENERALES'!$T$6*100)/'DATOS GENERALES'!S183)))</f>
        <v>84.620772946859901</v>
      </c>
    </row>
    <row r="184" spans="1:19">
      <c r="A184" s="13">
        <f>+'DATOS GENERALES'!A184</f>
        <v>179</v>
      </c>
      <c r="B184" s="65" t="str">
        <f>+'DATOS GENERALES'!B184</f>
        <v xml:space="preserve">GUANTE P / CIRUGIA TALLA 7.0 </v>
      </c>
      <c r="C184" s="21" t="str">
        <f>+'DATOS GENERALES'!C184</f>
        <v>CJA X 50 PARES</v>
      </c>
      <c r="D184" s="21">
        <f>+'DATOS GENERALES'!D184</f>
        <v>80</v>
      </c>
      <c r="E184" s="3">
        <f>+IF('DATOS GENERALES'!E184='DATOS GENERALES'!T184,100,IF('DATOS GENERALES'!E184=0,0,(('DATOS GENERALES'!T184*100)/'DATOS GENERALES'!E184)))</f>
        <v>67.45</v>
      </c>
      <c r="F184" s="3">
        <f>+IF('DATOS GENERALES'!F184='DATOS GENERALES'!T184,100,IF('DATOS GENERALES'!F184=0,0,(('DATOS GENERALES'!T184*100)/'DATOS GENERALES'!F184)))</f>
        <v>0</v>
      </c>
      <c r="G184" s="3">
        <f>+IF('DATOS GENERALES'!G184='DATOS GENERALES'!T184,100,IF('DATOS GENERALES'!G184=0,0,(('DATOS GENERALES'!T184*100)/'DATOS GENERALES'!G184)))</f>
        <v>55.589342806394313</v>
      </c>
      <c r="H184" s="3">
        <f>+IF('DATOS GENERALES'!H184='DATOS GENERALES'!T184,100,IF('DATOS GENERALES'!H184=0,0,(('DATOS GENERALES'!T184*100)/'DATOS GENERALES'!H184)))</f>
        <v>86.474358974358978</v>
      </c>
      <c r="I184" s="3">
        <f>+IF('DATOS GENERALES'!I184='DATOS GENERALES'!T184,100,IF('DATOS GENERALES'!I184=0,0,(('DATOS GENERALES'!T184*100)/'DATOS GENERALES'!I184)))</f>
        <v>0</v>
      </c>
      <c r="J184" s="3">
        <f>+IF('DATOS GENERALES'!J184='DATOS GENERALES'!T184,100,IF('DATOS GENERALES'!J184=0,0,(('DATOS GENERALES'!T184*100)/'DATOS GENERALES'!J184)))</f>
        <v>65.106177606177596</v>
      </c>
      <c r="K184" s="3">
        <f>+IF('DATOS GENERALES'!K184='DATOS GENERALES'!T184,100,IF('DATOS GENERALES'!K184=0,0,(('DATOS GENERALES'!T184*100)/'DATOS GENERALES'!K184)))</f>
        <v>0</v>
      </c>
      <c r="L184" s="3">
        <f>+IF('DATOS GENERALES'!L184='DATOS GENERALES'!T184,100,IF('DATOS GENERALES'!L184=0,0,(('DATOS GENERALES'!T184*100)/'DATOS GENERALES'!L184)))</f>
        <v>95.150767060483147</v>
      </c>
      <c r="M184" s="3">
        <f>+IF('DATOS GENERALES'!M184='DATOS GENERALES'!T184,100,IF('DATOS GENERALES'!M184=0,0,(('DATOS GENERALES'!T184*100)/'DATOS GENERALES'!M184)))</f>
        <v>63.333333333333336</v>
      </c>
      <c r="N184" s="3">
        <f>+IF('DATOS GENERALES'!N184='DATOS GENERALES'!T184,100,IF('DATOS GENERALES'!N184=0,0,(('DATOS GENERALES'!T184*100)/'DATOS GENERALES'!N184)))</f>
        <v>92.220399234345095</v>
      </c>
      <c r="O184" s="3">
        <f>+IF('DATOS GENERALES'!O184='DATOS GENERALES'!T184,100,IF('DATOS GENERALES'!O184=0,0,(('DATOS GENERALES'!T184*100)/'DATOS GENERALES'!O184)))</f>
        <v>80.351219512195115</v>
      </c>
      <c r="P184" s="3">
        <f>+IF('DATOS GENERALES'!P184='DATOS GENERALES'!T184,100,IF('DATOS GENERALES'!P184=0,0,(('DATOS GENERALES'!T184*100)/'DATOS GENERALES'!P184)))</f>
        <v>100</v>
      </c>
      <c r="Q184" s="3">
        <f>+IF('DATOS GENERALES'!Q184='DATOS GENERALES'!T184,100,IF('DATOS GENERALES'!Q184=0,0,(('DATOS GENERALES'!T184*100)/'DATOS GENERALES'!Q184)))</f>
        <v>49.054545454545455</v>
      </c>
      <c r="R184" s="3">
        <f>+IF('DATOS GENERALES'!R184='DATOS GENERALES'!$T$6,100,IF('DATOS GENERALES'!R184=0,0,(('DATOS GENERALES'!$T$6*100)/'DATOS GENERALES'!R184)))</f>
        <v>0</v>
      </c>
      <c r="S184" s="3">
        <f>+IF('DATOS GENERALES'!S184='DATOS GENERALES'!T184,100,IF('DATOS GENERALES'!S184=0,0,(('DATOS GENERALES'!$T$6*100)/'DATOS GENERALES'!S184)))</f>
        <v>84.620772946859901</v>
      </c>
    </row>
    <row r="185" spans="1:19">
      <c r="A185" s="13">
        <f>+'DATOS GENERALES'!A185</f>
        <v>180</v>
      </c>
      <c r="B185" s="65" t="str">
        <f>+'DATOS GENERALES'!B185</f>
        <v>GUANTE P/ CIRUGIA TALLA 6,0</v>
      </c>
      <c r="C185" s="21" t="str">
        <f>+'DATOS GENERALES'!C185</f>
        <v>CJA X 50 PARES</v>
      </c>
      <c r="D185" s="21">
        <f>+'DATOS GENERALES'!D185</f>
        <v>24</v>
      </c>
      <c r="E185" s="3">
        <f>+IF('DATOS GENERALES'!E185='DATOS GENERALES'!T185,100,IF('DATOS GENERALES'!E185=0,0,(('DATOS GENERALES'!T185*100)/'DATOS GENERALES'!E185)))</f>
        <v>70.887500000000017</v>
      </c>
      <c r="F185" s="3">
        <f>+IF('DATOS GENERALES'!F185='DATOS GENERALES'!T185,100,IF('DATOS GENERALES'!F185=0,0,(('DATOS GENERALES'!T185*100)/'DATOS GENERALES'!F185)))</f>
        <v>0</v>
      </c>
      <c r="G185" s="3">
        <f>+IF('DATOS GENERALES'!G185='DATOS GENERALES'!T185,100,IF('DATOS GENERALES'!G185=0,0,(('DATOS GENERALES'!T185*100)/'DATOS GENERALES'!G185)))</f>
        <v>58.422380106571943</v>
      </c>
      <c r="H185" s="3">
        <f>+IF('DATOS GENERALES'!H185='DATOS GENERALES'!T185,100,IF('DATOS GENERALES'!H185=0,0,(('DATOS GENERALES'!T185*100)/'DATOS GENERALES'!H185)))</f>
        <v>0</v>
      </c>
      <c r="I185" s="3">
        <f>+IF('DATOS GENERALES'!I185='DATOS GENERALES'!T185,100,IF('DATOS GENERALES'!I185=0,0,(('DATOS GENERALES'!T185*100)/'DATOS GENERALES'!I185)))</f>
        <v>0</v>
      </c>
      <c r="J185" s="3">
        <f>+IF('DATOS GENERALES'!J185='DATOS GENERALES'!T185,100,IF('DATOS GENERALES'!J185=0,0,(('DATOS GENERALES'!T185*100)/'DATOS GENERALES'!J185)))</f>
        <v>68.424227799227793</v>
      </c>
      <c r="K185" s="3">
        <f>+IF('DATOS GENERALES'!K185='DATOS GENERALES'!T185,100,IF('DATOS GENERALES'!K185=0,0,(('DATOS GENERALES'!T185*100)/'DATOS GENERALES'!K185)))</f>
        <v>0</v>
      </c>
      <c r="L185" s="3">
        <f>+IF('DATOS GENERALES'!L185='DATOS GENERALES'!T185,100,IF('DATOS GENERALES'!L185=0,0,(('DATOS GENERALES'!T185*100)/'DATOS GENERALES'!L185)))</f>
        <v>100</v>
      </c>
      <c r="M185" s="3">
        <f>+IF('DATOS GENERALES'!M185='DATOS GENERALES'!T185,100,IF('DATOS GENERALES'!M185=0,0,(('DATOS GENERALES'!T185*100)/'DATOS GENERALES'!M185)))</f>
        <v>0</v>
      </c>
      <c r="N185" s="3">
        <f>+IF('DATOS GENERALES'!N185='DATOS GENERALES'!T185,100,IF('DATOS GENERALES'!N185=0,0,(('DATOS GENERALES'!T185*100)/'DATOS GENERALES'!N185)))</f>
        <v>96.920289855072483</v>
      </c>
      <c r="O185" s="3">
        <f>+IF('DATOS GENERALES'!O185='DATOS GENERALES'!T185,100,IF('DATOS GENERALES'!O185=0,0,(('DATOS GENERALES'!T185*100)/'DATOS GENERALES'!O185)))</f>
        <v>0</v>
      </c>
      <c r="P185" s="3">
        <f>+IF('DATOS GENERALES'!P185='DATOS GENERALES'!T185,100,IF('DATOS GENERALES'!P185=0,0,(('DATOS GENERALES'!T185*100)/'DATOS GENERALES'!P185)))</f>
        <v>0</v>
      </c>
      <c r="Q185" s="3">
        <f>+IF('DATOS GENERALES'!Q185='DATOS GENERALES'!T185,100,IF('DATOS GENERALES'!Q185=0,0,(('DATOS GENERALES'!T185*100)/'DATOS GENERALES'!Q185)))</f>
        <v>51.554545454545462</v>
      </c>
      <c r="R185" s="3">
        <f>+IF('DATOS GENERALES'!R185='DATOS GENERALES'!$T$6,100,IF('DATOS GENERALES'!R185=0,0,(('DATOS GENERALES'!$T$6*100)/'DATOS GENERALES'!R185)))</f>
        <v>0</v>
      </c>
      <c r="S185" s="3">
        <f>+IF('DATOS GENERALES'!S185='DATOS GENERALES'!T185,100,IF('DATOS GENERALES'!S185=0,0,(('DATOS GENERALES'!$T$6*100)/'DATOS GENERALES'!S185)))</f>
        <v>84.620772946859901</v>
      </c>
    </row>
    <row r="186" spans="1:19">
      <c r="A186" s="13">
        <f>+'DATOS GENERALES'!A186</f>
        <v>181</v>
      </c>
      <c r="B186" s="65" t="str">
        <f>+'DATOS GENERALES'!B186</f>
        <v xml:space="preserve">GUANTES DE NITRILO  TALLA S </v>
      </c>
      <c r="C186" s="21" t="str">
        <f>+'DATOS GENERALES'!C186</f>
        <v>CJA X 50 PARES</v>
      </c>
      <c r="D186" s="21">
        <f>+'DATOS GENERALES'!D186</f>
        <v>12</v>
      </c>
      <c r="E186" s="3">
        <f>+IF('DATOS GENERALES'!E186='DATOS GENERALES'!T186,100,IF('DATOS GENERALES'!E186=0,0,(('DATOS GENERALES'!T186*100)/'DATOS GENERALES'!E186)))</f>
        <v>56.530701480417264</v>
      </c>
      <c r="F186" s="3">
        <f>+IF('DATOS GENERALES'!F186='DATOS GENERALES'!T186,100,IF('DATOS GENERALES'!F186=0,0,(('DATOS GENERALES'!T186*100)/'DATOS GENERALES'!F186)))</f>
        <v>0</v>
      </c>
      <c r="G186" s="3">
        <f>+IF('DATOS GENERALES'!G186='DATOS GENERALES'!T186,100,IF('DATOS GENERALES'!G186=0,0,(('DATOS GENERALES'!T186*100)/'DATOS GENERALES'!G186)))</f>
        <v>52.923976608187132</v>
      </c>
      <c r="H186" s="3">
        <f>+IF('DATOS GENERALES'!H186='DATOS GENERALES'!T186,100,IF('DATOS GENERALES'!H186=0,0,(('DATOS GENERALES'!T186*100)/'DATOS GENERALES'!H186)))</f>
        <v>70.28580304442373</v>
      </c>
      <c r="I186" s="3">
        <f>+IF('DATOS GENERALES'!I186='DATOS GENERALES'!T186,100,IF('DATOS GENERALES'!I186=0,0,(('DATOS GENERALES'!T186*100)/'DATOS GENERALES'!I186)))</f>
        <v>0</v>
      </c>
      <c r="J186" s="3">
        <f>+IF('DATOS GENERALES'!J186='DATOS GENERALES'!T186,100,IF('DATOS GENERALES'!J186=0,0,(('DATOS GENERALES'!T186*100)/'DATOS GENERALES'!J186)))</f>
        <v>62.214706044107139</v>
      </c>
      <c r="K186" s="3">
        <f>+IF('DATOS GENERALES'!K186='DATOS GENERALES'!T186,100,IF('DATOS GENERALES'!K186=0,0,(('DATOS GENERALES'!T186*100)/'DATOS GENERALES'!K186)))</f>
        <v>0</v>
      </c>
      <c r="L186" s="3">
        <f>+IF('DATOS GENERALES'!L186='DATOS GENERALES'!T186,100,IF('DATOS GENERALES'!L186=0,0,(('DATOS GENERALES'!T186*100)/'DATOS GENERALES'!L186)))</f>
        <v>66.910155556869938</v>
      </c>
      <c r="M186" s="3">
        <f>+IF('DATOS GENERALES'!M186='DATOS GENERALES'!T186,100,IF('DATOS GENERALES'!M186=0,0,(('DATOS GENERALES'!T186*100)/'DATOS GENERALES'!M186)))</f>
        <v>0</v>
      </c>
      <c r="N186" s="3">
        <f>+IF('DATOS GENERALES'!N186='DATOS GENERALES'!T186,100,IF('DATOS GENERALES'!N186=0,0,(('DATOS GENERALES'!T186*100)/'DATOS GENERALES'!N186)))</f>
        <v>0</v>
      </c>
      <c r="O186" s="3">
        <f>+IF('DATOS GENERALES'!O186='DATOS GENERALES'!T186,100,IF('DATOS GENERALES'!O186=0,0,(('DATOS GENERALES'!T186*100)/'DATOS GENERALES'!O186)))</f>
        <v>100</v>
      </c>
      <c r="P186" s="3">
        <f>+IF('DATOS GENERALES'!P186='DATOS GENERALES'!T186,100,IF('DATOS GENERALES'!P186=0,0,(('DATOS GENERALES'!T186*100)/'DATOS GENERALES'!P186)))</f>
        <v>69.158090044597415</v>
      </c>
      <c r="Q186" s="3">
        <f>+IF('DATOS GENERALES'!Q186='DATOS GENERALES'!T186,100,IF('DATOS GENERALES'!Q186=0,0,(('DATOS GENERALES'!T186*100)/'DATOS GENERALES'!Q186)))</f>
        <v>55.726600985221673</v>
      </c>
      <c r="R186" s="3">
        <f>+IF('DATOS GENERALES'!R186='DATOS GENERALES'!$T$6,100,IF('DATOS GENERALES'!R186=0,0,(('DATOS GENERALES'!$T$6*100)/'DATOS GENERALES'!R186)))</f>
        <v>0</v>
      </c>
      <c r="S186" s="3">
        <f>+IF('DATOS GENERALES'!S186='DATOS GENERALES'!T186,100,IF('DATOS GENERALES'!S186=0,0,(('DATOS GENERALES'!$T$6*100)/'DATOS GENERALES'!S186)))</f>
        <v>0</v>
      </c>
    </row>
    <row r="187" spans="1:19">
      <c r="A187" s="13">
        <f>+'DATOS GENERALES'!A187</f>
        <v>182</v>
      </c>
      <c r="B187" s="65" t="str">
        <f>+'DATOS GENERALES'!B187</f>
        <v xml:space="preserve">GUANTES DE NITRILO TALLA L </v>
      </c>
      <c r="C187" s="21" t="str">
        <f>+'DATOS GENERALES'!C187</f>
        <v>CJA X 50 PARES</v>
      </c>
      <c r="D187" s="21">
        <f>+'DATOS GENERALES'!D187</f>
        <v>12</v>
      </c>
      <c r="E187" s="3">
        <f>+IF('DATOS GENERALES'!E187='DATOS GENERALES'!T187,100,IF('DATOS GENERALES'!E187=0,0,(('DATOS GENERALES'!T187*100)/'DATOS GENERALES'!E187)))</f>
        <v>56.530701480417264</v>
      </c>
      <c r="F187" s="3">
        <f>+IF('DATOS GENERALES'!F187='DATOS GENERALES'!T187,100,IF('DATOS GENERALES'!F187=0,0,(('DATOS GENERALES'!T187*100)/'DATOS GENERALES'!F187)))</f>
        <v>0</v>
      </c>
      <c r="G187" s="3">
        <f>+IF('DATOS GENERALES'!G187='DATOS GENERALES'!T187,100,IF('DATOS GENERALES'!G187=0,0,(('DATOS GENERALES'!T187*100)/'DATOS GENERALES'!G187)))</f>
        <v>52.923976608187132</v>
      </c>
      <c r="H187" s="3">
        <f>+IF('DATOS GENERALES'!H187='DATOS GENERALES'!T187,100,IF('DATOS GENERALES'!H187=0,0,(('DATOS GENERALES'!T187*100)/'DATOS GENERALES'!H187)))</f>
        <v>54.748941318814275</v>
      </c>
      <c r="I187" s="3">
        <f>+IF('DATOS GENERALES'!I187='DATOS GENERALES'!T187,100,IF('DATOS GENERALES'!I187=0,0,(('DATOS GENERALES'!T187*100)/'DATOS GENERALES'!I187)))</f>
        <v>0</v>
      </c>
      <c r="J187" s="3">
        <f>+IF('DATOS GENERALES'!J187='DATOS GENERALES'!T187,100,IF('DATOS GENERALES'!J187=0,0,(('DATOS GENERALES'!T187*100)/'DATOS GENERALES'!J187)))</f>
        <v>62.214706044107139</v>
      </c>
      <c r="K187" s="3">
        <f>+IF('DATOS GENERALES'!K187='DATOS GENERALES'!T187,100,IF('DATOS GENERALES'!K187=0,0,(('DATOS GENERALES'!T187*100)/'DATOS GENERALES'!K187)))</f>
        <v>0</v>
      </c>
      <c r="L187" s="3">
        <f>+IF('DATOS GENERALES'!L187='DATOS GENERALES'!T187,100,IF('DATOS GENERALES'!L187=0,0,(('DATOS GENERALES'!T187*100)/'DATOS GENERALES'!L187)))</f>
        <v>66.910155556869938</v>
      </c>
      <c r="M187" s="3">
        <f>+IF('DATOS GENERALES'!M187='DATOS GENERALES'!T187,100,IF('DATOS GENERALES'!M187=0,0,(('DATOS GENERALES'!T187*100)/'DATOS GENERALES'!M187)))</f>
        <v>0</v>
      </c>
      <c r="N187" s="3">
        <f>+IF('DATOS GENERALES'!N187='DATOS GENERALES'!T187,100,IF('DATOS GENERALES'!N187=0,0,(('DATOS GENERALES'!T187*100)/'DATOS GENERALES'!N187)))</f>
        <v>0</v>
      </c>
      <c r="O187" s="3">
        <f>+IF('DATOS GENERALES'!O187='DATOS GENERALES'!T187,100,IF('DATOS GENERALES'!O187=0,0,(('DATOS GENERALES'!T187*100)/'DATOS GENERALES'!O187)))</f>
        <v>100</v>
      </c>
      <c r="P187" s="3">
        <f>+IF('DATOS GENERALES'!P187='DATOS GENERALES'!T187,100,IF('DATOS GENERALES'!P187=0,0,(('DATOS GENERALES'!T187*100)/'DATOS GENERALES'!P187)))</f>
        <v>69.158090044597415</v>
      </c>
      <c r="Q187" s="3">
        <f>+IF('DATOS GENERALES'!Q187='DATOS GENERALES'!T187,100,IF('DATOS GENERALES'!Q187=0,0,(('DATOS GENERALES'!T187*100)/'DATOS GENERALES'!Q187)))</f>
        <v>55.726600985221673</v>
      </c>
      <c r="R187" s="3">
        <f>+IF('DATOS GENERALES'!R187='DATOS GENERALES'!$T$6,100,IF('DATOS GENERALES'!R187=0,0,(('DATOS GENERALES'!$T$6*100)/'DATOS GENERALES'!R187)))</f>
        <v>0</v>
      </c>
      <c r="S187" s="3">
        <f>+IF('DATOS GENERALES'!S187='DATOS GENERALES'!T187,100,IF('DATOS GENERALES'!S187=0,0,(('DATOS GENERALES'!$T$6*100)/'DATOS GENERALES'!S187)))</f>
        <v>0</v>
      </c>
    </row>
    <row r="188" spans="1:19">
      <c r="A188" s="13">
        <f>+'DATOS GENERALES'!A188</f>
        <v>183</v>
      </c>
      <c r="B188" s="65" t="str">
        <f>+'DATOS GENERALES'!B188</f>
        <v xml:space="preserve">GUANTES DE NITRILO TALLA M </v>
      </c>
      <c r="C188" s="21" t="str">
        <f>+'DATOS GENERALES'!C188</f>
        <v>CJA X 50 PARES</v>
      </c>
      <c r="D188" s="21">
        <f>+'DATOS GENERALES'!D188</f>
        <v>20</v>
      </c>
      <c r="E188" s="3">
        <f>+IF('DATOS GENERALES'!E188='DATOS GENERALES'!T188,100,IF('DATOS GENERALES'!E188=0,0,(('DATOS GENERALES'!T188*100)/'DATOS GENERALES'!E188)))</f>
        <v>56.530701480417264</v>
      </c>
      <c r="F188" s="3">
        <f>+IF('DATOS GENERALES'!F188='DATOS GENERALES'!T188,100,IF('DATOS GENERALES'!F188=0,0,(('DATOS GENERALES'!T188*100)/'DATOS GENERALES'!F188)))</f>
        <v>0</v>
      </c>
      <c r="G188" s="3">
        <f>+IF('DATOS GENERALES'!G188='DATOS GENERALES'!T188,100,IF('DATOS GENERALES'!G188=0,0,(('DATOS GENERALES'!T188*100)/'DATOS GENERALES'!G188)))</f>
        <v>52.923976608187132</v>
      </c>
      <c r="H188" s="3">
        <f>+IF('DATOS GENERALES'!H188='DATOS GENERALES'!T188,100,IF('DATOS GENERALES'!H188=0,0,(('DATOS GENERALES'!T188*100)/'DATOS GENERALES'!H188)))</f>
        <v>54.748941318814275</v>
      </c>
      <c r="I188" s="3">
        <f>+IF('DATOS GENERALES'!I188='DATOS GENERALES'!T188,100,IF('DATOS GENERALES'!I188=0,0,(('DATOS GENERALES'!T188*100)/'DATOS GENERALES'!I188)))</f>
        <v>0</v>
      </c>
      <c r="J188" s="3">
        <f>+IF('DATOS GENERALES'!J188='DATOS GENERALES'!T188,100,IF('DATOS GENERALES'!J188=0,0,(('DATOS GENERALES'!T188*100)/'DATOS GENERALES'!J188)))</f>
        <v>62.214706044107139</v>
      </c>
      <c r="K188" s="3">
        <f>+IF('DATOS GENERALES'!K188='DATOS GENERALES'!T188,100,IF('DATOS GENERALES'!K188=0,0,(('DATOS GENERALES'!T188*100)/'DATOS GENERALES'!K188)))</f>
        <v>0</v>
      </c>
      <c r="L188" s="3">
        <f>+IF('DATOS GENERALES'!L188='DATOS GENERALES'!T188,100,IF('DATOS GENERALES'!L188=0,0,(('DATOS GENERALES'!T188*100)/'DATOS GENERALES'!L188)))</f>
        <v>66.910155556869938</v>
      </c>
      <c r="M188" s="3">
        <f>+IF('DATOS GENERALES'!M188='DATOS GENERALES'!T188,100,IF('DATOS GENERALES'!M188=0,0,(('DATOS GENERALES'!T188*100)/'DATOS GENERALES'!M188)))</f>
        <v>0</v>
      </c>
      <c r="N188" s="3">
        <f>+IF('DATOS GENERALES'!N188='DATOS GENERALES'!T188,100,IF('DATOS GENERALES'!N188=0,0,(('DATOS GENERALES'!T188*100)/'DATOS GENERALES'!N188)))</f>
        <v>0</v>
      </c>
      <c r="O188" s="3">
        <f>+IF('DATOS GENERALES'!O188='DATOS GENERALES'!T188,100,IF('DATOS GENERALES'!O188=0,0,(('DATOS GENERALES'!T188*100)/'DATOS GENERALES'!O188)))</f>
        <v>100</v>
      </c>
      <c r="P188" s="3">
        <f>+IF('DATOS GENERALES'!P188='DATOS GENERALES'!T188,100,IF('DATOS GENERALES'!P188=0,0,(('DATOS GENERALES'!T188*100)/'DATOS GENERALES'!P188)))</f>
        <v>69.158090044597415</v>
      </c>
      <c r="Q188" s="3">
        <f>+IF('DATOS GENERALES'!Q188='DATOS GENERALES'!T188,100,IF('DATOS GENERALES'!Q188=0,0,(('DATOS GENERALES'!T188*100)/'DATOS GENERALES'!Q188)))</f>
        <v>55.726600985221673</v>
      </c>
      <c r="R188" s="3">
        <f>+IF('DATOS GENERALES'!R188='DATOS GENERALES'!$T$6,100,IF('DATOS GENERALES'!R188=0,0,(('DATOS GENERALES'!$T$6*100)/'DATOS GENERALES'!R188)))</f>
        <v>0</v>
      </c>
      <c r="S188" s="3">
        <f>+IF('DATOS GENERALES'!S188='DATOS GENERALES'!T188,100,IF('DATOS GENERALES'!S188=0,0,(('DATOS GENERALES'!$T$6*100)/'DATOS GENERALES'!S188)))</f>
        <v>0</v>
      </c>
    </row>
    <row r="189" spans="1:19">
      <c r="A189" s="13">
        <f>+'DATOS GENERALES'!A189</f>
        <v>184</v>
      </c>
      <c r="B189" s="65" t="str">
        <f>+'DATOS GENERALES'!B189</f>
        <v>GUARDIAN  CORTOPUNZANTE 3 LITROS</v>
      </c>
      <c r="C189" s="21" t="str">
        <f>+'DATOS GENERALES'!C189</f>
        <v>UND</v>
      </c>
      <c r="D189" s="21">
        <f>+'DATOS GENERALES'!D189</f>
        <v>300</v>
      </c>
      <c r="E189" s="3">
        <f>+IF('DATOS GENERALES'!E189='DATOS GENERALES'!T189,100,IF('DATOS GENERALES'!E189=0,0,(('DATOS GENERALES'!T189*100)/'DATOS GENERALES'!E189)))</f>
        <v>62.195121951219512</v>
      </c>
      <c r="F189" s="3">
        <f>+IF('DATOS GENERALES'!F189='DATOS GENERALES'!T189,100,IF('DATOS GENERALES'!F189=0,0,(('DATOS GENERALES'!T189*100)/'DATOS GENERALES'!F189)))</f>
        <v>0</v>
      </c>
      <c r="G189" s="3">
        <f>+IF('DATOS GENERALES'!G189='DATOS GENERALES'!T189,100,IF('DATOS GENERALES'!G189=0,0,(('DATOS GENERALES'!T189*100)/'DATOS GENERALES'!G189)))</f>
        <v>0</v>
      </c>
      <c r="H189" s="3">
        <f>+IF('DATOS GENERALES'!H189='DATOS GENERALES'!T189,100,IF('DATOS GENERALES'!H189=0,0,(('DATOS GENERALES'!T189*100)/'DATOS GENERALES'!H189)))</f>
        <v>49.865138233310859</v>
      </c>
      <c r="I189" s="3">
        <f>+IF('DATOS GENERALES'!I189='DATOS GENERALES'!T189,100,IF('DATOS GENERALES'!I189=0,0,(('DATOS GENERALES'!T189*100)/'DATOS GENERALES'!I189)))</f>
        <v>0</v>
      </c>
      <c r="J189" s="3">
        <f>+IF('DATOS GENERALES'!J189='DATOS GENERALES'!T189,100,IF('DATOS GENERALES'!J189=0,0,(('DATOS GENERALES'!T189*100)/'DATOS GENERALES'!J189)))</f>
        <v>87.036657792340776</v>
      </c>
      <c r="K189" s="3">
        <f>+IF('DATOS GENERALES'!K189='DATOS GENERALES'!T189,100,IF('DATOS GENERALES'!K189=0,0,(('DATOS GENERALES'!T189*100)/'DATOS GENERALES'!K189)))</f>
        <v>0</v>
      </c>
      <c r="L189" s="3">
        <f>+IF('DATOS GENERALES'!L189='DATOS GENERALES'!T189,100,IF('DATOS GENERALES'!L189=0,0,(('DATOS GENERALES'!T189*100)/'DATOS GENERALES'!L189)))</f>
        <v>0</v>
      </c>
      <c r="M189" s="3">
        <f>+IF('DATOS GENERALES'!M189='DATOS GENERALES'!T189,100,IF('DATOS GENERALES'!M189=0,0,(('DATOS GENERALES'!T189*100)/'DATOS GENERALES'!M189)))</f>
        <v>72.197055492638739</v>
      </c>
      <c r="N189" s="3">
        <f>+IF('DATOS GENERALES'!N189='DATOS GENERALES'!T189,100,IF('DATOS GENERALES'!N189=0,0,(('DATOS GENERALES'!T189*100)/'DATOS GENERALES'!N189)))</f>
        <v>77.484047402005473</v>
      </c>
      <c r="O189" s="3">
        <f>+IF('DATOS GENERALES'!O189='DATOS GENERALES'!T189,100,IF('DATOS GENERALES'!O189=0,0,(('DATOS GENERALES'!T189*100)/'DATOS GENERALES'!O189)))</f>
        <v>51.731374606505774</v>
      </c>
      <c r="P189" s="3">
        <f>+IF('DATOS GENERALES'!P189='DATOS GENERALES'!T189,100,IF('DATOS GENERALES'!P189=0,0,(('DATOS GENERALES'!T189*100)/'DATOS GENERALES'!P189)))</f>
        <v>60.87371687753641</v>
      </c>
      <c r="Q189" s="3">
        <f>+IF('DATOS GENERALES'!Q189='DATOS GENERALES'!T189,100,IF('DATOS GENERALES'!Q189=0,0,(('DATOS GENERALES'!T189*100)/'DATOS GENERALES'!Q189)))</f>
        <v>59.123579874797123</v>
      </c>
      <c r="R189" s="3">
        <f>+IF('DATOS GENERALES'!R189='DATOS GENERALES'!$T$6,100,IF('DATOS GENERALES'!R189=0,0,(('DATOS GENERALES'!$T$6*100)/'DATOS GENERALES'!R189)))</f>
        <v>0</v>
      </c>
      <c r="S189" s="3">
        <f>+IF('DATOS GENERALES'!S189='DATOS GENERALES'!T189,100,IF('DATOS GENERALES'!S189=0,0,(('DATOS GENERALES'!$T$6*100)/'DATOS GENERALES'!S189)))</f>
        <v>100</v>
      </c>
    </row>
    <row r="190" spans="1:19">
      <c r="A190" s="13">
        <f>+'DATOS GENERALES'!A190</f>
        <v>185</v>
      </c>
      <c r="B190" s="65" t="str">
        <f>+'DATOS GENERALES'!B190</f>
        <v>GUARDIAN 1.5 LITROS REPUESTO</v>
      </c>
      <c r="C190" s="21" t="str">
        <f>+'DATOS GENERALES'!C190</f>
        <v>UND</v>
      </c>
      <c r="D190" s="21">
        <f>+'DATOS GENERALES'!D190</f>
        <v>120</v>
      </c>
      <c r="E190" s="3">
        <f>+IF('DATOS GENERALES'!E190='DATOS GENERALES'!T190,100,IF('DATOS GENERALES'!E190=0,0,(('DATOS GENERALES'!T190*100)/'DATOS GENERALES'!E190)))</f>
        <v>57.695495993368333</v>
      </c>
      <c r="F190" s="3">
        <f>+IF('DATOS GENERALES'!F190='DATOS GENERALES'!T190,100,IF('DATOS GENERALES'!F190=0,0,(('DATOS GENERALES'!T190*100)/'DATOS GENERALES'!F190)))</f>
        <v>0</v>
      </c>
      <c r="G190" s="3">
        <f>+IF('DATOS GENERALES'!G190='DATOS GENERALES'!T190,100,IF('DATOS GENERALES'!G190=0,0,(('DATOS GENERALES'!T190*100)/'DATOS GENERALES'!G190)))</f>
        <v>0</v>
      </c>
      <c r="H190" s="3">
        <f>+IF('DATOS GENERALES'!H190='DATOS GENERALES'!T190,100,IF('DATOS GENERALES'!H190=0,0,(('DATOS GENERALES'!T190*100)/'DATOS GENERALES'!H190)))</f>
        <v>52.807283763277695</v>
      </c>
      <c r="I190" s="3">
        <f>+IF('DATOS GENERALES'!I190='DATOS GENERALES'!T190,100,IF('DATOS GENERALES'!I190=0,0,(('DATOS GENERALES'!T190*100)/'DATOS GENERALES'!I190)))</f>
        <v>0</v>
      </c>
      <c r="J190" s="3">
        <f>+IF('DATOS GENERALES'!J190='DATOS GENERALES'!T190,100,IF('DATOS GENERALES'!J190=0,0,(('DATOS GENERALES'!T190*100)/'DATOS GENERALES'!J190)))</f>
        <v>77.780658542909009</v>
      </c>
      <c r="K190" s="3">
        <f>+IF('DATOS GENERALES'!K190='DATOS GENERALES'!T190,100,IF('DATOS GENERALES'!K190=0,0,(('DATOS GENERALES'!T190*100)/'DATOS GENERALES'!K190)))</f>
        <v>0</v>
      </c>
      <c r="L190" s="3">
        <f>+IF('DATOS GENERALES'!L190='DATOS GENERALES'!T190,100,IF('DATOS GENERALES'!L190=0,0,(('DATOS GENERALES'!T190*100)/'DATOS GENERALES'!L190)))</f>
        <v>0</v>
      </c>
      <c r="M190" s="3">
        <f>+IF('DATOS GENERALES'!M190='DATOS GENERALES'!T190,100,IF('DATOS GENERALES'!M190=0,0,(('DATOS GENERALES'!T190*100)/'DATOS GENERALES'!M190)))</f>
        <v>65.837600585223115</v>
      </c>
      <c r="N190" s="3">
        <f>+IF('DATOS GENERALES'!N190='DATOS GENERALES'!T190,100,IF('DATOS GENERALES'!N190=0,0,(('DATOS GENERALES'!T190*100)/'DATOS GENERALES'!N190)))</f>
        <v>66.815144766147</v>
      </c>
      <c r="O190" s="3">
        <f>+IF('DATOS GENERALES'!O190='DATOS GENERALES'!T190,100,IF('DATOS GENERALES'!O190=0,0,(('DATOS GENERALES'!T190*100)/'DATOS GENERALES'!O190)))</f>
        <v>52.62096774193548</v>
      </c>
      <c r="P190" s="3">
        <f>+IF('DATOS GENERALES'!P190='DATOS GENERALES'!T190,100,IF('DATOS GENERALES'!P190=0,0,(('DATOS GENERALES'!T190*100)/'DATOS GENERALES'!P190)))</f>
        <v>65.71741511500548</v>
      </c>
      <c r="Q190" s="3">
        <f>+IF('DATOS GENERALES'!Q190='DATOS GENERALES'!T190,100,IF('DATOS GENERALES'!Q190=0,0,(('DATOS GENERALES'!T190*100)/'DATOS GENERALES'!Q190)))</f>
        <v>55.384615384615387</v>
      </c>
      <c r="R190" s="3">
        <f>+IF('DATOS GENERALES'!R190='DATOS GENERALES'!$T$6,100,IF('DATOS GENERALES'!R190=0,0,(('DATOS GENERALES'!$T$6*100)/'DATOS GENERALES'!R190)))</f>
        <v>0</v>
      </c>
      <c r="S190" s="3">
        <f>+IF('DATOS GENERALES'!S190='DATOS GENERALES'!T190,100,IF('DATOS GENERALES'!S190=0,0,(('DATOS GENERALES'!$T$6*100)/'DATOS GENERALES'!S190)))</f>
        <v>100</v>
      </c>
    </row>
    <row r="191" spans="1:19">
      <c r="A191" s="13">
        <f>+'DATOS GENERALES'!A191</f>
        <v>186</v>
      </c>
      <c r="B191" s="65" t="str">
        <f>+'DATOS GENERALES'!B191</f>
        <v>GUARDIANES 0.5 LITROS</v>
      </c>
      <c r="C191" s="21" t="str">
        <f>+'DATOS GENERALES'!C191</f>
        <v>UND</v>
      </c>
      <c r="D191" s="21">
        <f>+'DATOS GENERALES'!D191</f>
        <v>200</v>
      </c>
      <c r="E191" s="3">
        <f>+IF('DATOS GENERALES'!E191='DATOS GENERALES'!T191,100,IF('DATOS GENERALES'!E191=0,0,(('DATOS GENERALES'!T191*100)/'DATOS GENERALES'!E191)))</f>
        <v>0</v>
      </c>
      <c r="F191" s="3">
        <f>+IF('DATOS GENERALES'!F191='DATOS GENERALES'!T191,100,IF('DATOS GENERALES'!F191=0,0,(('DATOS GENERALES'!T191*100)/'DATOS GENERALES'!F191)))</f>
        <v>0</v>
      </c>
      <c r="G191" s="3">
        <f>+IF('DATOS GENERALES'!G191='DATOS GENERALES'!T191,100,IF('DATOS GENERALES'!G191=0,0,(('DATOS GENERALES'!T191*100)/'DATOS GENERALES'!G191)))</f>
        <v>0</v>
      </c>
      <c r="H191" s="3">
        <f>+IF('DATOS GENERALES'!H191='DATOS GENERALES'!T191,100,IF('DATOS GENERALES'!H191=0,0,(('DATOS GENERALES'!T191*100)/'DATOS GENERALES'!H191)))</f>
        <v>0</v>
      </c>
      <c r="I191" s="3">
        <f>+IF('DATOS GENERALES'!I191='DATOS GENERALES'!T191,100,IF('DATOS GENERALES'!I191=0,0,(('DATOS GENERALES'!T191*100)/'DATOS GENERALES'!I191)))</f>
        <v>0</v>
      </c>
      <c r="J191" s="3">
        <f>+IF('DATOS GENERALES'!J191='DATOS GENERALES'!T191,100,IF('DATOS GENERALES'!J191=0,0,(('DATOS GENERALES'!T191*100)/'DATOS GENERALES'!J191)))</f>
        <v>0</v>
      </c>
      <c r="K191" s="3">
        <f>+IF('DATOS GENERALES'!K191='DATOS GENERALES'!T191,100,IF('DATOS GENERALES'!K191=0,0,(('DATOS GENERALES'!T191*100)/'DATOS GENERALES'!K191)))</f>
        <v>0</v>
      </c>
      <c r="L191" s="3">
        <f>+IF('DATOS GENERALES'!L191='DATOS GENERALES'!T191,100,IF('DATOS GENERALES'!L191=0,0,(('DATOS GENERALES'!T191*100)/'DATOS GENERALES'!L191)))</f>
        <v>0</v>
      </c>
      <c r="M191" s="3">
        <f>+IF('DATOS GENERALES'!M191='DATOS GENERALES'!T191,100,IF('DATOS GENERALES'!M191=0,0,(('DATOS GENERALES'!T191*100)/'DATOS GENERALES'!M191)))</f>
        <v>0</v>
      </c>
      <c r="N191" s="3">
        <f>+IF('DATOS GENERALES'!N191='DATOS GENERALES'!T191,100,IF('DATOS GENERALES'!N191=0,0,(('DATOS GENERALES'!T191*100)/'DATOS GENERALES'!N191)))</f>
        <v>0</v>
      </c>
      <c r="O191" s="3">
        <f>+IF('DATOS GENERALES'!O191='DATOS GENERALES'!T191,100,IF('DATOS GENERALES'!O191=0,0,(('DATOS GENERALES'!T191*100)/'DATOS GENERALES'!O191)))</f>
        <v>58.664868509777477</v>
      </c>
      <c r="P191" s="3">
        <f>+IF('DATOS GENERALES'!P191='DATOS GENERALES'!T191,100,IF('DATOS GENERALES'!P191=0,0,(('DATOS GENERALES'!T191*100)/'DATOS GENERALES'!P191)))</f>
        <v>83.148558758314863</v>
      </c>
      <c r="Q191" s="3">
        <f>+IF('DATOS GENERALES'!Q191='DATOS GENERALES'!T191,100,IF('DATOS GENERALES'!Q191=0,0,(('DATOS GENERALES'!T191*100)/'DATOS GENERALES'!Q191)))</f>
        <v>70.588235294117652</v>
      </c>
      <c r="R191" s="3">
        <f>+IF('DATOS GENERALES'!R191='DATOS GENERALES'!$T$6,100,IF('DATOS GENERALES'!R191=0,0,(('DATOS GENERALES'!$T$6*100)/'DATOS GENERALES'!R191)))</f>
        <v>0</v>
      </c>
      <c r="S191" s="3">
        <f>+IF('DATOS GENERALES'!S191='DATOS GENERALES'!T191,100,IF('DATOS GENERALES'!S191=0,0,(('DATOS GENERALES'!$T$6*100)/'DATOS GENERALES'!S191)))</f>
        <v>100</v>
      </c>
    </row>
    <row r="192" spans="1:19">
      <c r="A192" s="13">
        <f>+'DATOS GENERALES'!A192</f>
        <v>187</v>
      </c>
      <c r="B192" s="65" t="str">
        <f>+'DATOS GENERALES'!B192</f>
        <v>GUIA DE INTUBACIÓN PARA ANESTESIA N° 10</v>
      </c>
      <c r="C192" s="21" t="str">
        <f>+'DATOS GENERALES'!C192</f>
        <v>UND</v>
      </c>
      <c r="D192" s="21">
        <f>+'DATOS GENERALES'!D192</f>
        <v>4</v>
      </c>
      <c r="E192" s="3">
        <f>+IF('DATOS GENERALES'!E192='DATOS GENERALES'!T192,100,IF('DATOS GENERALES'!E192=0,0,(('DATOS GENERALES'!T192*100)/'DATOS GENERALES'!E192)))</f>
        <v>0</v>
      </c>
      <c r="F192" s="3">
        <f>+IF('DATOS GENERALES'!F192='DATOS GENERALES'!T192,100,IF('DATOS GENERALES'!F192=0,0,(('DATOS GENERALES'!T192*100)/'DATOS GENERALES'!F192)))</f>
        <v>0</v>
      </c>
      <c r="G192" s="3">
        <f>+IF('DATOS GENERALES'!G192='DATOS GENERALES'!T192,100,IF('DATOS GENERALES'!G192=0,0,(('DATOS GENERALES'!T192*100)/'DATOS GENERALES'!G192)))</f>
        <v>0</v>
      </c>
      <c r="H192" s="3">
        <f>+IF('DATOS GENERALES'!H192='DATOS GENERALES'!T192,100,IF('DATOS GENERALES'!H192=0,0,(('DATOS GENERALES'!T192*100)/'DATOS GENERALES'!H192)))</f>
        <v>0</v>
      </c>
      <c r="I192" s="3">
        <f>+IF('DATOS GENERALES'!I192='DATOS GENERALES'!T192,100,IF('DATOS GENERALES'!I192=0,0,(('DATOS GENERALES'!T192*100)/'DATOS GENERALES'!I192)))</f>
        <v>0</v>
      </c>
      <c r="J192" s="3">
        <f>+IF('DATOS GENERALES'!J192='DATOS GENERALES'!T192,100,IF('DATOS GENERALES'!J192=0,0,(('DATOS GENERALES'!T192*100)/'DATOS GENERALES'!J192)))</f>
        <v>100</v>
      </c>
      <c r="K192" s="3">
        <f>+IF('DATOS GENERALES'!K192='DATOS GENERALES'!T192,100,IF('DATOS GENERALES'!K192=0,0,(('DATOS GENERALES'!T192*100)/'DATOS GENERALES'!K192)))</f>
        <v>0</v>
      </c>
      <c r="L192" s="3">
        <f>+IF('DATOS GENERALES'!L192='DATOS GENERALES'!T192,100,IF('DATOS GENERALES'!L192=0,0,(('DATOS GENERALES'!T192*100)/'DATOS GENERALES'!L192)))</f>
        <v>0</v>
      </c>
      <c r="M192" s="3">
        <f>+IF('DATOS GENERALES'!M192='DATOS GENERALES'!T192,100,IF('DATOS GENERALES'!M192=0,0,(('DATOS GENERALES'!T192*100)/'DATOS GENERALES'!M192)))</f>
        <v>0</v>
      </c>
      <c r="N192" s="3">
        <f>+IF('DATOS GENERALES'!N192='DATOS GENERALES'!T192,100,IF('DATOS GENERALES'!N192=0,0,(('DATOS GENERALES'!T192*100)/'DATOS GENERALES'!N192)))</f>
        <v>0</v>
      </c>
      <c r="O192" s="3">
        <f>+IF('DATOS GENERALES'!O192='DATOS GENERALES'!T192,100,IF('DATOS GENERALES'!O192=0,0,(('DATOS GENERALES'!T192*100)/'DATOS GENERALES'!O192)))</f>
        <v>0</v>
      </c>
      <c r="P192" s="3">
        <f>+IF('DATOS GENERALES'!P192='DATOS GENERALES'!T192,100,IF('DATOS GENERALES'!P192=0,0,(('DATOS GENERALES'!T192*100)/'DATOS GENERALES'!P192)))</f>
        <v>80.650866643084541</v>
      </c>
      <c r="Q192" s="3">
        <f>+IF('DATOS GENERALES'!Q192='DATOS GENERALES'!T192,100,IF('DATOS GENERALES'!Q192=0,0,(('DATOS GENERALES'!T192*100)/'DATOS GENERALES'!Q192)))</f>
        <v>0</v>
      </c>
      <c r="R192" s="3">
        <f>+IF('DATOS GENERALES'!R192='DATOS GENERALES'!$T$6,100,IF('DATOS GENERALES'!R192=0,0,(('DATOS GENERALES'!$T$6*100)/'DATOS GENERALES'!R192)))</f>
        <v>0</v>
      </c>
      <c r="S192" s="3">
        <f>+IF('DATOS GENERALES'!S192='DATOS GENERALES'!T192,100,IF('DATOS GENERALES'!S192=0,0,(('DATOS GENERALES'!$T$6*100)/'DATOS GENERALES'!S192)))</f>
        <v>0</v>
      </c>
    </row>
    <row r="193" spans="1:19">
      <c r="A193" s="13">
        <f>+'DATOS GENERALES'!A193</f>
        <v>188</v>
      </c>
      <c r="B193" s="65" t="str">
        <f>+'DATOS GENERALES'!B193</f>
        <v>GUIA DE INTUBACIÓN PARA ANESTESIA N° 12</v>
      </c>
      <c r="C193" s="21" t="str">
        <f>+'DATOS GENERALES'!C193</f>
        <v>UND</v>
      </c>
      <c r="D193" s="21">
        <f>+'DATOS GENERALES'!D193</f>
        <v>4</v>
      </c>
      <c r="E193" s="3">
        <f>+IF('DATOS GENERALES'!E193='DATOS GENERALES'!T193,100,IF('DATOS GENERALES'!E193=0,0,(('DATOS GENERALES'!T193*100)/'DATOS GENERALES'!E193)))</f>
        <v>100</v>
      </c>
      <c r="F193" s="3">
        <f>+IF('DATOS GENERALES'!F193='DATOS GENERALES'!T193,100,IF('DATOS GENERALES'!F193=0,0,(('DATOS GENERALES'!T193*100)/'DATOS GENERALES'!F193)))</f>
        <v>100</v>
      </c>
      <c r="G193" s="3">
        <f>+IF('DATOS GENERALES'!G193='DATOS GENERALES'!T193,100,IF('DATOS GENERALES'!G193=0,0,(('DATOS GENERALES'!T193*100)/'DATOS GENERALES'!G193)))</f>
        <v>100</v>
      </c>
      <c r="H193" s="3">
        <f>+IF('DATOS GENERALES'!H193='DATOS GENERALES'!T193,100,IF('DATOS GENERALES'!H193=0,0,(('DATOS GENERALES'!T193*100)/'DATOS GENERALES'!H193)))</f>
        <v>100</v>
      </c>
      <c r="I193" s="3">
        <f>+IF('DATOS GENERALES'!I193='DATOS GENERALES'!T193,100,IF('DATOS GENERALES'!I193=0,0,(('DATOS GENERALES'!T193*100)/'DATOS GENERALES'!I193)))</f>
        <v>100</v>
      </c>
      <c r="J193" s="3">
        <f>+IF('DATOS GENERALES'!J193='DATOS GENERALES'!T193,100,IF('DATOS GENERALES'!J193=0,0,(('DATOS GENERALES'!T193*100)/'DATOS GENERALES'!J193)))</f>
        <v>100</v>
      </c>
      <c r="K193" s="3">
        <f>+IF('DATOS GENERALES'!K193='DATOS GENERALES'!T193,100,IF('DATOS GENERALES'!K193=0,0,(('DATOS GENERALES'!T193*100)/'DATOS GENERALES'!K193)))</f>
        <v>100</v>
      </c>
      <c r="L193" s="3">
        <f>+IF('DATOS GENERALES'!L193='DATOS GENERALES'!T193,100,IF('DATOS GENERALES'!L193=0,0,(('DATOS GENERALES'!T193*100)/'DATOS GENERALES'!L193)))</f>
        <v>100</v>
      </c>
      <c r="M193" s="3">
        <f>+IF('DATOS GENERALES'!M193='DATOS GENERALES'!T193,100,IF('DATOS GENERALES'!M193=0,0,(('DATOS GENERALES'!T193*100)/'DATOS GENERALES'!M193)))</f>
        <v>100</v>
      </c>
      <c r="N193" s="3">
        <f>+IF('DATOS GENERALES'!N193='DATOS GENERALES'!T193,100,IF('DATOS GENERALES'!N193=0,0,(('DATOS GENERALES'!T193*100)/'DATOS GENERALES'!N193)))</f>
        <v>100</v>
      </c>
      <c r="O193" s="3">
        <f>+IF('DATOS GENERALES'!O193='DATOS GENERALES'!T193,100,IF('DATOS GENERALES'!O193=0,0,(('DATOS GENERALES'!T193*100)/'DATOS GENERALES'!O193)))</f>
        <v>100</v>
      </c>
      <c r="P193" s="3">
        <f>+IF('DATOS GENERALES'!P193='DATOS GENERALES'!T193,100,IF('DATOS GENERALES'!P193=0,0,(('DATOS GENERALES'!T193*100)/'DATOS GENERALES'!P193)))</f>
        <v>100</v>
      </c>
      <c r="Q193" s="3">
        <f>+IF('DATOS GENERALES'!Q193='DATOS GENERALES'!T193,100,IF('DATOS GENERALES'!Q193=0,0,(('DATOS GENERALES'!T193*100)/'DATOS GENERALES'!Q193)))</f>
        <v>100</v>
      </c>
      <c r="R193" s="3">
        <f>+IF('DATOS GENERALES'!R193='DATOS GENERALES'!$T$6,100,IF('DATOS GENERALES'!R193=0,0,(('DATOS GENERALES'!$T$6*100)/'DATOS GENERALES'!R193)))</f>
        <v>0</v>
      </c>
      <c r="S193" s="3">
        <f>+IF('DATOS GENERALES'!S193='DATOS GENERALES'!T193,100,IF('DATOS GENERALES'!S193=0,0,(('DATOS GENERALES'!$T$6*100)/'DATOS GENERALES'!S193)))</f>
        <v>100</v>
      </c>
    </row>
    <row r="194" spans="1:19">
      <c r="A194" s="13">
        <f>+'DATOS GENERALES'!A194</f>
        <v>189</v>
      </c>
      <c r="B194" s="65" t="str">
        <f>+'DATOS GENERALES'!B194</f>
        <v>GUIA DE INTUBACIÓN PARA ANESTESIA N° 14</v>
      </c>
      <c r="C194" s="21" t="str">
        <f>+'DATOS GENERALES'!C194</f>
        <v>UND</v>
      </c>
      <c r="D194" s="21">
        <f>+'DATOS GENERALES'!D194</f>
        <v>4</v>
      </c>
      <c r="E194" s="3">
        <f>+IF('DATOS GENERALES'!E194='DATOS GENERALES'!T194,100,IF('DATOS GENERALES'!E194=0,0,(('DATOS GENERALES'!T194*100)/'DATOS GENERALES'!E194)))</f>
        <v>0</v>
      </c>
      <c r="F194" s="3">
        <f>+IF('DATOS GENERALES'!F194='DATOS GENERALES'!T194,100,IF('DATOS GENERALES'!F194=0,0,(('DATOS GENERALES'!T194*100)/'DATOS GENERALES'!F194)))</f>
        <v>0</v>
      </c>
      <c r="G194" s="3">
        <f>+IF('DATOS GENERALES'!G194='DATOS GENERALES'!T194,100,IF('DATOS GENERALES'!G194=0,0,(('DATOS GENERALES'!T194*100)/'DATOS GENERALES'!G194)))</f>
        <v>0</v>
      </c>
      <c r="H194" s="3">
        <f>+IF('DATOS GENERALES'!H194='DATOS GENERALES'!T194,100,IF('DATOS GENERALES'!H194=0,0,(('DATOS GENERALES'!T194*100)/'DATOS GENERALES'!H194)))</f>
        <v>0</v>
      </c>
      <c r="I194" s="3">
        <f>+IF('DATOS GENERALES'!I194='DATOS GENERALES'!T194,100,IF('DATOS GENERALES'!I194=0,0,(('DATOS GENERALES'!T194*100)/'DATOS GENERALES'!I194)))</f>
        <v>0</v>
      </c>
      <c r="J194" s="3">
        <f>+IF('DATOS GENERALES'!J194='DATOS GENERALES'!T194,100,IF('DATOS GENERALES'!J194=0,0,(('DATOS GENERALES'!T194*100)/'DATOS GENERALES'!J194)))</f>
        <v>100</v>
      </c>
      <c r="K194" s="3">
        <f>+IF('DATOS GENERALES'!K194='DATOS GENERALES'!T194,100,IF('DATOS GENERALES'!K194=0,0,(('DATOS GENERALES'!T194*100)/'DATOS GENERALES'!K194)))</f>
        <v>0</v>
      </c>
      <c r="L194" s="3">
        <f>+IF('DATOS GENERALES'!L194='DATOS GENERALES'!T194,100,IF('DATOS GENERALES'!L194=0,0,(('DATOS GENERALES'!T194*100)/'DATOS GENERALES'!L194)))</f>
        <v>0</v>
      </c>
      <c r="M194" s="3">
        <f>+IF('DATOS GENERALES'!M194='DATOS GENERALES'!T194,100,IF('DATOS GENERALES'!M194=0,0,(('DATOS GENERALES'!T194*100)/'DATOS GENERALES'!M194)))</f>
        <v>0</v>
      </c>
      <c r="N194" s="3">
        <f>+IF('DATOS GENERALES'!N194='DATOS GENERALES'!T194,100,IF('DATOS GENERALES'!N194=0,0,(('DATOS GENERALES'!T194*100)/'DATOS GENERALES'!N194)))</f>
        <v>0</v>
      </c>
      <c r="O194" s="3">
        <f>+IF('DATOS GENERALES'!O194='DATOS GENERALES'!T194,100,IF('DATOS GENERALES'!O194=0,0,(('DATOS GENERALES'!T194*100)/'DATOS GENERALES'!O194)))</f>
        <v>0</v>
      </c>
      <c r="P194" s="3">
        <f>+IF('DATOS GENERALES'!P194='DATOS GENERALES'!T194,100,IF('DATOS GENERALES'!P194=0,0,(('DATOS GENERALES'!T194*100)/'DATOS GENERALES'!P194)))</f>
        <v>80.650866643084541</v>
      </c>
      <c r="Q194" s="3">
        <f>+IF('DATOS GENERALES'!Q194='DATOS GENERALES'!T194,100,IF('DATOS GENERALES'!Q194=0,0,(('DATOS GENERALES'!T194*100)/'DATOS GENERALES'!Q194)))</f>
        <v>0</v>
      </c>
      <c r="R194" s="3">
        <f>+IF('DATOS GENERALES'!R194='DATOS GENERALES'!$T$6,100,IF('DATOS GENERALES'!R194=0,0,(('DATOS GENERALES'!$T$6*100)/'DATOS GENERALES'!R194)))</f>
        <v>0</v>
      </c>
      <c r="S194" s="3">
        <f>+IF('DATOS GENERALES'!S194='DATOS GENERALES'!T194,100,IF('DATOS GENERALES'!S194=0,0,(('DATOS GENERALES'!$T$6*100)/'DATOS GENERALES'!S194)))</f>
        <v>0</v>
      </c>
    </row>
    <row r="195" spans="1:19">
      <c r="A195" s="13">
        <f>+'DATOS GENERALES'!A195</f>
        <v>190</v>
      </c>
      <c r="B195" s="65" t="str">
        <f>+'DATOS GENERALES'!B195</f>
        <v>GUIA DE INTUBACIÓN PARA ANESTESIA N° 6</v>
      </c>
      <c r="C195" s="21" t="str">
        <f>+'DATOS GENERALES'!C195</f>
        <v>UND</v>
      </c>
      <c r="D195" s="21">
        <f>+'DATOS GENERALES'!D195</f>
        <v>8</v>
      </c>
      <c r="E195" s="3">
        <f>+IF('DATOS GENERALES'!E195='DATOS GENERALES'!T195,100,IF('DATOS GENERALES'!E195=0,0,(('DATOS GENERALES'!T195*100)/'DATOS GENERALES'!E195)))</f>
        <v>0</v>
      </c>
      <c r="F195" s="3">
        <f>+IF('DATOS GENERALES'!F195='DATOS GENERALES'!T195,100,IF('DATOS GENERALES'!F195=0,0,(('DATOS GENERALES'!T195*100)/'DATOS GENERALES'!F195)))</f>
        <v>0</v>
      </c>
      <c r="G195" s="3">
        <f>+IF('DATOS GENERALES'!G195='DATOS GENERALES'!T195,100,IF('DATOS GENERALES'!G195=0,0,(('DATOS GENERALES'!T195*100)/'DATOS GENERALES'!G195)))</f>
        <v>0</v>
      </c>
      <c r="H195" s="3">
        <f>+IF('DATOS GENERALES'!H195='DATOS GENERALES'!T195,100,IF('DATOS GENERALES'!H195=0,0,(('DATOS GENERALES'!T195*100)/'DATOS GENERALES'!H195)))</f>
        <v>0</v>
      </c>
      <c r="I195" s="3">
        <f>+IF('DATOS GENERALES'!I195='DATOS GENERALES'!T195,100,IF('DATOS GENERALES'!I195=0,0,(('DATOS GENERALES'!T195*100)/'DATOS GENERALES'!I195)))</f>
        <v>0</v>
      </c>
      <c r="J195" s="3">
        <f>+IF('DATOS GENERALES'!J195='DATOS GENERALES'!T195,100,IF('DATOS GENERALES'!J195=0,0,(('DATOS GENERALES'!T195*100)/'DATOS GENERALES'!J195)))</f>
        <v>100</v>
      </c>
      <c r="K195" s="3">
        <f>+IF('DATOS GENERALES'!K195='DATOS GENERALES'!T195,100,IF('DATOS GENERALES'!K195=0,0,(('DATOS GENERALES'!T195*100)/'DATOS GENERALES'!K195)))</f>
        <v>0</v>
      </c>
      <c r="L195" s="3">
        <f>+IF('DATOS GENERALES'!L195='DATOS GENERALES'!T195,100,IF('DATOS GENERALES'!L195=0,0,(('DATOS GENERALES'!T195*100)/'DATOS GENERALES'!L195)))</f>
        <v>0</v>
      </c>
      <c r="M195" s="3">
        <f>+IF('DATOS GENERALES'!M195='DATOS GENERALES'!T195,100,IF('DATOS GENERALES'!M195=0,0,(('DATOS GENERALES'!T195*100)/'DATOS GENERALES'!M195)))</f>
        <v>0</v>
      </c>
      <c r="N195" s="3">
        <f>+IF('DATOS GENERALES'!N195='DATOS GENERALES'!T195,100,IF('DATOS GENERALES'!N195=0,0,(('DATOS GENERALES'!T195*100)/'DATOS GENERALES'!N195)))</f>
        <v>0</v>
      </c>
      <c r="O195" s="3">
        <f>+IF('DATOS GENERALES'!O195='DATOS GENERALES'!T195,100,IF('DATOS GENERALES'!O195=0,0,(('DATOS GENERALES'!T195*100)/'DATOS GENERALES'!O195)))</f>
        <v>0</v>
      </c>
      <c r="P195" s="3">
        <f>+IF('DATOS GENERALES'!P195='DATOS GENERALES'!T195,100,IF('DATOS GENERALES'!P195=0,0,(('DATOS GENERALES'!T195*100)/'DATOS GENERALES'!P195)))</f>
        <v>80.650866643084541</v>
      </c>
      <c r="Q195" s="3">
        <f>+IF('DATOS GENERALES'!Q195='DATOS GENERALES'!T195,100,IF('DATOS GENERALES'!Q195=0,0,(('DATOS GENERALES'!T195*100)/'DATOS GENERALES'!Q195)))</f>
        <v>0</v>
      </c>
      <c r="R195" s="3">
        <f>+IF('DATOS GENERALES'!R195='DATOS GENERALES'!$T$6,100,IF('DATOS GENERALES'!R195=0,0,(('DATOS GENERALES'!$T$6*100)/'DATOS GENERALES'!R195)))</f>
        <v>0</v>
      </c>
      <c r="S195" s="3">
        <f>+IF('DATOS GENERALES'!S195='DATOS GENERALES'!T195,100,IF('DATOS GENERALES'!S195=0,0,(('DATOS GENERALES'!$T$6*100)/'DATOS GENERALES'!S195)))</f>
        <v>0</v>
      </c>
    </row>
    <row r="196" spans="1:19">
      <c r="A196" s="13">
        <f>+'DATOS GENERALES'!A196</f>
        <v>191</v>
      </c>
      <c r="B196" s="65" t="str">
        <f>+'DATOS GENERALES'!B196</f>
        <v>GUIA DE INTUBACIÓN PARA ANESTESIA N° 7</v>
      </c>
      <c r="C196" s="21" t="str">
        <f>+'DATOS GENERALES'!C196</f>
        <v>UND</v>
      </c>
      <c r="D196" s="21">
        <f>+'DATOS GENERALES'!D196</f>
        <v>8</v>
      </c>
      <c r="E196" s="3">
        <f>+IF('DATOS GENERALES'!E196='DATOS GENERALES'!T196,100,IF('DATOS GENERALES'!E196=0,0,(('DATOS GENERALES'!T196*100)/'DATOS GENERALES'!E196)))</f>
        <v>100</v>
      </c>
      <c r="F196" s="3">
        <f>+IF('DATOS GENERALES'!F196='DATOS GENERALES'!T196,100,IF('DATOS GENERALES'!F196=0,0,(('DATOS GENERALES'!T196*100)/'DATOS GENERALES'!F196)))</f>
        <v>100</v>
      </c>
      <c r="G196" s="3">
        <f>+IF('DATOS GENERALES'!G196='DATOS GENERALES'!T196,100,IF('DATOS GENERALES'!G196=0,0,(('DATOS GENERALES'!T196*100)/'DATOS GENERALES'!G196)))</f>
        <v>100</v>
      </c>
      <c r="H196" s="3">
        <f>+IF('DATOS GENERALES'!H196='DATOS GENERALES'!T196,100,IF('DATOS GENERALES'!H196=0,0,(('DATOS GENERALES'!T196*100)/'DATOS GENERALES'!H196)))</f>
        <v>100</v>
      </c>
      <c r="I196" s="3">
        <f>+IF('DATOS GENERALES'!I196='DATOS GENERALES'!T196,100,IF('DATOS GENERALES'!I196=0,0,(('DATOS GENERALES'!T196*100)/'DATOS GENERALES'!I196)))</f>
        <v>100</v>
      </c>
      <c r="J196" s="3">
        <f>+IF('DATOS GENERALES'!J196='DATOS GENERALES'!T196,100,IF('DATOS GENERALES'!J196=0,0,(('DATOS GENERALES'!T196*100)/'DATOS GENERALES'!J196)))</f>
        <v>100</v>
      </c>
      <c r="K196" s="3">
        <f>+IF('DATOS GENERALES'!K196='DATOS GENERALES'!T196,100,IF('DATOS GENERALES'!K196=0,0,(('DATOS GENERALES'!T196*100)/'DATOS GENERALES'!K196)))</f>
        <v>100</v>
      </c>
      <c r="L196" s="3">
        <f>+IF('DATOS GENERALES'!L196='DATOS GENERALES'!T196,100,IF('DATOS GENERALES'!L196=0,0,(('DATOS GENERALES'!T196*100)/'DATOS GENERALES'!L196)))</f>
        <v>100</v>
      </c>
      <c r="M196" s="3">
        <f>+IF('DATOS GENERALES'!M196='DATOS GENERALES'!T196,100,IF('DATOS GENERALES'!M196=0,0,(('DATOS GENERALES'!T196*100)/'DATOS GENERALES'!M196)))</f>
        <v>100</v>
      </c>
      <c r="N196" s="3">
        <f>+IF('DATOS GENERALES'!N196='DATOS GENERALES'!T196,100,IF('DATOS GENERALES'!N196=0,0,(('DATOS GENERALES'!T196*100)/'DATOS GENERALES'!N196)))</f>
        <v>100</v>
      </c>
      <c r="O196" s="3">
        <f>+IF('DATOS GENERALES'!O196='DATOS GENERALES'!T196,100,IF('DATOS GENERALES'!O196=0,0,(('DATOS GENERALES'!T196*100)/'DATOS GENERALES'!O196)))</f>
        <v>100</v>
      </c>
      <c r="P196" s="3">
        <f>+IF('DATOS GENERALES'!P196='DATOS GENERALES'!T196,100,IF('DATOS GENERALES'!P196=0,0,(('DATOS GENERALES'!T196*100)/'DATOS GENERALES'!P196)))</f>
        <v>100</v>
      </c>
      <c r="Q196" s="3">
        <f>+IF('DATOS GENERALES'!Q196='DATOS GENERALES'!T196,100,IF('DATOS GENERALES'!Q196=0,0,(('DATOS GENERALES'!T196*100)/'DATOS GENERALES'!Q196)))</f>
        <v>100</v>
      </c>
      <c r="R196" s="3">
        <f>+IF('DATOS GENERALES'!R196='DATOS GENERALES'!$T$6,100,IF('DATOS GENERALES'!R196=0,0,(('DATOS GENERALES'!$T$6*100)/'DATOS GENERALES'!R196)))</f>
        <v>0</v>
      </c>
      <c r="S196" s="3">
        <f>+IF('DATOS GENERALES'!S196='DATOS GENERALES'!T196,100,IF('DATOS GENERALES'!S196=0,0,(('DATOS GENERALES'!$T$6*100)/'DATOS GENERALES'!S196)))</f>
        <v>100</v>
      </c>
    </row>
    <row r="197" spans="1:19">
      <c r="A197" s="15">
        <f>+'DATOS GENERALES'!A197</f>
        <v>192</v>
      </c>
      <c r="B197" s="65" t="str">
        <f>+'DATOS GENERALES'!B197</f>
        <v>GUIA DE INTUBACIÓN PARA ANESTESIA N° 8</v>
      </c>
      <c r="C197" s="21" t="str">
        <f>+'DATOS GENERALES'!C197</f>
        <v>UND</v>
      </c>
      <c r="D197" s="21">
        <f>+'DATOS GENERALES'!D197</f>
        <v>8</v>
      </c>
      <c r="E197" s="3">
        <f>+IF('DATOS GENERALES'!E197='DATOS GENERALES'!T197,100,IF('DATOS GENERALES'!E197=0,0,(('DATOS GENERALES'!T197*100)/'DATOS GENERALES'!E197)))</f>
        <v>100</v>
      </c>
      <c r="F197" s="3">
        <f>+IF('DATOS GENERALES'!F197='DATOS GENERALES'!T197,100,IF('DATOS GENERALES'!F197=0,0,(('DATOS GENERALES'!T197*100)/'DATOS GENERALES'!F197)))</f>
        <v>100</v>
      </c>
      <c r="G197" s="3">
        <f>+IF('DATOS GENERALES'!G197='DATOS GENERALES'!T197,100,IF('DATOS GENERALES'!G197=0,0,(('DATOS GENERALES'!T197*100)/'DATOS GENERALES'!G197)))</f>
        <v>100</v>
      </c>
      <c r="H197" s="3">
        <f>+IF('DATOS GENERALES'!H197='DATOS GENERALES'!T197,100,IF('DATOS GENERALES'!H197=0,0,(('DATOS GENERALES'!T197*100)/'DATOS GENERALES'!H197)))</f>
        <v>100</v>
      </c>
      <c r="I197" s="3">
        <f>+IF('DATOS GENERALES'!I197='DATOS GENERALES'!T197,100,IF('DATOS GENERALES'!I197=0,0,(('DATOS GENERALES'!T197*100)/'DATOS GENERALES'!I197)))</f>
        <v>100</v>
      </c>
      <c r="J197" s="3">
        <f>+IF('DATOS GENERALES'!J197='DATOS GENERALES'!T197,100,IF('DATOS GENERALES'!J197=0,0,(('DATOS GENERALES'!T197*100)/'DATOS GENERALES'!J197)))</f>
        <v>100</v>
      </c>
      <c r="K197" s="3">
        <f>+IF('DATOS GENERALES'!K197='DATOS GENERALES'!T197,100,IF('DATOS GENERALES'!K197=0,0,(('DATOS GENERALES'!T197*100)/'DATOS GENERALES'!K197)))</f>
        <v>100</v>
      </c>
      <c r="L197" s="3">
        <f>+IF('DATOS GENERALES'!L197='DATOS GENERALES'!T197,100,IF('DATOS GENERALES'!L197=0,0,(('DATOS GENERALES'!T197*100)/'DATOS GENERALES'!L197)))</f>
        <v>100</v>
      </c>
      <c r="M197" s="3">
        <f>+IF('DATOS GENERALES'!M197='DATOS GENERALES'!T197,100,IF('DATOS GENERALES'!M197=0,0,(('DATOS GENERALES'!T197*100)/'DATOS GENERALES'!M197)))</f>
        <v>100</v>
      </c>
      <c r="N197" s="3">
        <f>+IF('DATOS GENERALES'!N197='DATOS GENERALES'!T197,100,IF('DATOS GENERALES'!N197=0,0,(('DATOS GENERALES'!T197*100)/'DATOS GENERALES'!N197)))</f>
        <v>100</v>
      </c>
      <c r="O197" s="3">
        <f>+IF('DATOS GENERALES'!O197='DATOS GENERALES'!T197,100,IF('DATOS GENERALES'!O197=0,0,(('DATOS GENERALES'!T197*100)/'DATOS GENERALES'!O197)))</f>
        <v>100</v>
      </c>
      <c r="P197" s="3">
        <f>+IF('DATOS GENERALES'!P197='DATOS GENERALES'!T197,100,IF('DATOS GENERALES'!P197=0,0,(('DATOS GENERALES'!T197*100)/'DATOS GENERALES'!P197)))</f>
        <v>100</v>
      </c>
      <c r="Q197" s="3">
        <f>+IF('DATOS GENERALES'!Q197='DATOS GENERALES'!T197,100,IF('DATOS GENERALES'!Q197=0,0,(('DATOS GENERALES'!T197*100)/'DATOS GENERALES'!Q197)))</f>
        <v>100</v>
      </c>
      <c r="R197" s="3">
        <f>+IF('DATOS GENERALES'!R197='DATOS GENERALES'!$T$6,100,IF('DATOS GENERALES'!R197=0,0,(('DATOS GENERALES'!$T$6*100)/'DATOS GENERALES'!R197)))</f>
        <v>0</v>
      </c>
      <c r="S197" s="3">
        <f>+IF('DATOS GENERALES'!S197='DATOS GENERALES'!T197,100,IF('DATOS GENERALES'!S197=0,0,(('DATOS GENERALES'!$T$6*100)/'DATOS GENERALES'!S197)))</f>
        <v>100</v>
      </c>
    </row>
    <row r="198" spans="1:19">
      <c r="A198" s="13">
        <f>+'DATOS GENERALES'!A198</f>
        <v>193</v>
      </c>
      <c r="B198" s="65" t="str">
        <f>+'DATOS GENERALES'!B198</f>
        <v>HEMOSTATICO ABSORBIBLE DE CELULOSA OXIDADA 2 IN  X 3 IN</v>
      </c>
      <c r="C198" s="21" t="str">
        <f>+'DATOS GENERALES'!C198</f>
        <v>CJA X 12 UNIDADES</v>
      </c>
      <c r="D198" s="21">
        <f>+'DATOS GENERALES'!D198</f>
        <v>4</v>
      </c>
      <c r="E198" s="3">
        <f>+IF('DATOS GENERALES'!E198='DATOS GENERALES'!T198,100,IF('DATOS GENERALES'!E198=0,0,(('DATOS GENERALES'!T198*100)/'DATOS GENERALES'!E198)))</f>
        <v>0</v>
      </c>
      <c r="F198" s="3">
        <f>+IF('DATOS GENERALES'!F198='DATOS GENERALES'!T198,100,IF('DATOS GENERALES'!F198=0,0,(('DATOS GENERALES'!T198*100)/'DATOS GENERALES'!F198)))</f>
        <v>100</v>
      </c>
      <c r="G198" s="3">
        <f>+IF('DATOS GENERALES'!G198='DATOS GENERALES'!T198,100,IF('DATOS GENERALES'!G198=0,0,(('DATOS GENERALES'!T198*100)/'DATOS GENERALES'!G198)))</f>
        <v>0</v>
      </c>
      <c r="H198" s="3">
        <f>+IF('DATOS GENERALES'!H198='DATOS GENERALES'!T198,100,IF('DATOS GENERALES'!H198=0,0,(('DATOS GENERALES'!T198*100)/'DATOS GENERALES'!H198)))</f>
        <v>0</v>
      </c>
      <c r="I198" s="3">
        <f>+IF('DATOS GENERALES'!I198='DATOS GENERALES'!T198,100,IF('DATOS GENERALES'!I198=0,0,(('DATOS GENERALES'!T198*100)/'DATOS GENERALES'!I198)))</f>
        <v>98.962387144342941</v>
      </c>
      <c r="J198" s="3">
        <f>+IF('DATOS GENERALES'!J198='DATOS GENERALES'!T198,100,IF('DATOS GENERALES'!J198=0,0,(('DATOS GENERALES'!T198*100)/'DATOS GENERALES'!J198)))</f>
        <v>93.887712509553737</v>
      </c>
      <c r="K198" s="3">
        <f>+IF('DATOS GENERALES'!K198='DATOS GENERALES'!T198,100,IF('DATOS GENERALES'!K198=0,0,(('DATOS GENERALES'!T198*100)/'DATOS GENERALES'!K198)))</f>
        <v>0</v>
      </c>
      <c r="L198" s="3">
        <f>+IF('DATOS GENERALES'!L198='DATOS GENERALES'!T198,100,IF('DATOS GENERALES'!L198=0,0,(('DATOS GENERALES'!T198*100)/'DATOS GENERALES'!L198)))</f>
        <v>0</v>
      </c>
      <c r="M198" s="3">
        <f>+IF('DATOS GENERALES'!M198='DATOS GENERALES'!T198,100,IF('DATOS GENERALES'!M198=0,0,(('DATOS GENERALES'!T198*100)/'DATOS GENERALES'!M198)))</f>
        <v>0</v>
      </c>
      <c r="N198" s="3">
        <f>+IF('DATOS GENERALES'!N198='DATOS GENERALES'!T198,100,IF('DATOS GENERALES'!N198=0,0,(('DATOS GENERALES'!T198*100)/'DATOS GENERALES'!N198)))</f>
        <v>0</v>
      </c>
      <c r="O198" s="3">
        <f>+IF('DATOS GENERALES'!O198='DATOS GENERALES'!T198,100,IF('DATOS GENERALES'!O198=0,0,(('DATOS GENERALES'!T198*100)/'DATOS GENERALES'!O198)))</f>
        <v>0</v>
      </c>
      <c r="P198" s="3">
        <f>+IF('DATOS GENERALES'!P198='DATOS GENERALES'!T198,100,IF('DATOS GENERALES'!P198=0,0,(('DATOS GENERALES'!T198*100)/'DATOS GENERALES'!P198)))</f>
        <v>0</v>
      </c>
      <c r="Q198" s="3">
        <f>+IF('DATOS GENERALES'!Q198='DATOS GENERALES'!T198,100,IF('DATOS GENERALES'!Q198=0,0,(('DATOS GENERALES'!T198*100)/'DATOS GENERALES'!Q198)))</f>
        <v>0</v>
      </c>
      <c r="R198" s="3">
        <f>+IF('DATOS GENERALES'!R198='DATOS GENERALES'!$T$6,100,IF('DATOS GENERALES'!R198=0,0,(('DATOS GENERALES'!$T$6*100)/'DATOS GENERALES'!R198)))</f>
        <v>0</v>
      </c>
      <c r="S198" s="3">
        <f>+IF('DATOS GENERALES'!S198='DATOS GENERALES'!T198,100,IF('DATOS GENERALES'!S198=0,0,(('DATOS GENERALES'!$T$6*100)/'DATOS GENERALES'!S198)))</f>
        <v>0</v>
      </c>
    </row>
    <row r="199" spans="1:19">
      <c r="A199" s="13">
        <f>+'DATOS GENERALES'!A199</f>
        <v>194</v>
      </c>
      <c r="B199" s="65" t="str">
        <f>+'DATOS GENERALES'!B199</f>
        <v>HUMIDIFICADOR</v>
      </c>
      <c r="C199" s="21" t="str">
        <f>+'DATOS GENERALES'!C199</f>
        <v>UND</v>
      </c>
      <c r="D199" s="21">
        <f>+'DATOS GENERALES'!D199</f>
        <v>1600</v>
      </c>
      <c r="E199" s="3">
        <f>+IF('DATOS GENERALES'!E199='DATOS GENERALES'!T199,100,IF('DATOS GENERALES'!E199=0,0,(('DATOS GENERALES'!T199*100)/'DATOS GENERALES'!E199)))</f>
        <v>63.342222222222226</v>
      </c>
      <c r="F199" s="3">
        <f>+IF('DATOS GENERALES'!F199='DATOS GENERALES'!T199,100,IF('DATOS GENERALES'!F199=0,0,(('DATOS GENERALES'!T199*100)/'DATOS GENERALES'!F199)))</f>
        <v>0</v>
      </c>
      <c r="G199" s="3">
        <f>+IF('DATOS GENERALES'!G199='DATOS GENERALES'!T199,100,IF('DATOS GENERALES'!G199=0,0,(('DATOS GENERALES'!T199*100)/'DATOS GENERALES'!G199)))</f>
        <v>0</v>
      </c>
      <c r="H199" s="3">
        <f>+IF('DATOS GENERALES'!H199='DATOS GENERALES'!T199,100,IF('DATOS GENERALES'!H199=0,0,(('DATOS GENERALES'!T199*100)/'DATOS GENERALES'!H199)))</f>
        <v>80.901981893809648</v>
      </c>
      <c r="I199" s="3">
        <f>+IF('DATOS GENERALES'!I199='DATOS GENERALES'!T199,100,IF('DATOS GENERALES'!I199=0,0,(('DATOS GENERALES'!T199*100)/'DATOS GENERALES'!I199)))</f>
        <v>0</v>
      </c>
      <c r="J199" s="3">
        <f>+IF('DATOS GENERALES'!J199='DATOS GENERALES'!T199,100,IF('DATOS GENERALES'!J199=0,0,(('DATOS GENERALES'!T199*100)/'DATOS GENERALES'!J199)))</f>
        <v>100</v>
      </c>
      <c r="K199" s="3">
        <f>+IF('DATOS GENERALES'!K199='DATOS GENERALES'!T199,100,IF('DATOS GENERALES'!K199=0,0,(('DATOS GENERALES'!T199*100)/'DATOS GENERALES'!K199)))</f>
        <v>0</v>
      </c>
      <c r="L199" s="3">
        <f>+IF('DATOS GENERALES'!L199='DATOS GENERALES'!T199,100,IF('DATOS GENERALES'!L199=0,0,(('DATOS GENERALES'!T199*100)/'DATOS GENERALES'!L199)))</f>
        <v>0</v>
      </c>
      <c r="M199" s="3">
        <f>+IF('DATOS GENERALES'!M199='DATOS GENERALES'!T199,100,IF('DATOS GENERALES'!M199=0,0,(('DATOS GENERALES'!T199*100)/'DATOS GENERALES'!M199)))</f>
        <v>0</v>
      </c>
      <c r="N199" s="3">
        <f>+IF('DATOS GENERALES'!N199='DATOS GENERALES'!T199,100,IF('DATOS GENERALES'!N199=0,0,(('DATOS GENERALES'!T199*100)/'DATOS GENERALES'!N199)))</f>
        <v>60.008421052631583</v>
      </c>
      <c r="O199" s="3">
        <f>+IF('DATOS GENERALES'!O199='DATOS GENERALES'!T199,100,IF('DATOS GENERALES'!O199=0,0,(('DATOS GENERALES'!T199*100)/'DATOS GENERALES'!O199)))</f>
        <v>64.357642808760446</v>
      </c>
      <c r="P199" s="3">
        <f>+IF('DATOS GENERALES'!P199='DATOS GENERALES'!T199,100,IF('DATOS GENERALES'!P199=0,0,(('DATOS GENERALES'!T199*100)/'DATOS GENERALES'!P199)))</f>
        <v>80.977272727272734</v>
      </c>
      <c r="Q199" s="3">
        <f>+IF('DATOS GENERALES'!Q199='DATOS GENERALES'!T199,100,IF('DATOS GENERALES'!Q199=0,0,(('DATOS GENERALES'!T199*100)/'DATOS GENERALES'!Q199)))</f>
        <v>69.100606060606069</v>
      </c>
      <c r="R199" s="3">
        <f>+IF('DATOS GENERALES'!R199='DATOS GENERALES'!$T$6,100,IF('DATOS GENERALES'!R199=0,0,(('DATOS GENERALES'!$T$6*100)/'DATOS GENERALES'!R199)))</f>
        <v>0</v>
      </c>
      <c r="S199" s="3">
        <f>+IF('DATOS GENERALES'!S199='DATOS GENERALES'!T199,100,IF('DATOS GENERALES'!S199=0,0,(('DATOS GENERALES'!$T$6*100)/'DATOS GENERALES'!S199)))</f>
        <v>0</v>
      </c>
    </row>
    <row r="200" spans="1:19">
      <c r="A200" s="13">
        <f>+'DATOS GENERALES'!A200</f>
        <v>195</v>
      </c>
      <c r="B200" s="65" t="str">
        <f>+'DATOS GENERALES'!B200</f>
        <v>INHALOCAMARA ADULTO AJUSTABLE CON VÁLVULA</v>
      </c>
      <c r="C200" s="21" t="str">
        <f>+'DATOS GENERALES'!C200</f>
        <v>UND</v>
      </c>
      <c r="D200" s="21">
        <f>+'DATOS GENERALES'!D200</f>
        <v>200</v>
      </c>
      <c r="E200" s="3">
        <f>+IF('DATOS GENERALES'!E200='DATOS GENERALES'!T200,100,IF('DATOS GENERALES'!E200=0,0,(('DATOS GENERALES'!T200*100)/'DATOS GENERALES'!E200)))</f>
        <v>62.804040404040407</v>
      </c>
      <c r="F200" s="3">
        <f>+IF('DATOS GENERALES'!F200='DATOS GENERALES'!T200,100,IF('DATOS GENERALES'!F200=0,0,(('DATOS GENERALES'!T200*100)/'DATOS GENERALES'!F200)))</f>
        <v>0</v>
      </c>
      <c r="G200" s="3">
        <f>+IF('DATOS GENERALES'!G200='DATOS GENERALES'!T200,100,IF('DATOS GENERALES'!G200=0,0,(('DATOS GENERALES'!T200*100)/'DATOS GENERALES'!G200)))</f>
        <v>0</v>
      </c>
      <c r="H200" s="3">
        <f>+IF('DATOS GENERALES'!H200='DATOS GENERALES'!T200,100,IF('DATOS GENERALES'!H200=0,0,(('DATOS GENERALES'!T200*100)/'DATOS GENERALES'!H200)))</f>
        <v>35.733333333333334</v>
      </c>
      <c r="I200" s="3">
        <f>+IF('DATOS GENERALES'!I200='DATOS GENERALES'!T200,100,IF('DATOS GENERALES'!I200=0,0,(('DATOS GENERALES'!T200*100)/'DATOS GENERALES'!I200)))</f>
        <v>0</v>
      </c>
      <c r="J200" s="3">
        <f>+IF('DATOS GENERALES'!J200='DATOS GENERALES'!T200,100,IF('DATOS GENERALES'!J200=0,0,(('DATOS GENERALES'!T200*100)/'DATOS GENERALES'!J200)))</f>
        <v>36.255411255411254</v>
      </c>
      <c r="K200" s="3">
        <f>+IF('DATOS GENERALES'!K200='DATOS GENERALES'!T200,100,IF('DATOS GENERALES'!K200=0,0,(('DATOS GENERALES'!T200*100)/'DATOS GENERALES'!K200)))</f>
        <v>0</v>
      </c>
      <c r="L200" s="3">
        <f>+IF('DATOS GENERALES'!L200='DATOS GENERALES'!T200,100,IF('DATOS GENERALES'!L200=0,0,(('DATOS GENERALES'!T200*100)/'DATOS GENERALES'!L200)))</f>
        <v>0</v>
      </c>
      <c r="M200" s="3">
        <f>+IF('DATOS GENERALES'!M200='DATOS GENERALES'!T200,100,IF('DATOS GENERALES'!M200=0,0,(('DATOS GENERALES'!T200*100)/'DATOS GENERALES'!M200)))</f>
        <v>0</v>
      </c>
      <c r="N200" s="3">
        <f>+IF('DATOS GENERALES'!N200='DATOS GENERALES'!T200,100,IF('DATOS GENERALES'!N200=0,0,(('DATOS GENERALES'!T200*100)/'DATOS GENERALES'!N200)))</f>
        <v>0</v>
      </c>
      <c r="O200" s="3">
        <f>+IF('DATOS GENERALES'!O200='DATOS GENERALES'!T200,100,IF('DATOS GENERALES'!O200=0,0,(('DATOS GENERALES'!T200*100)/'DATOS GENERALES'!O200)))</f>
        <v>59.555555555555557</v>
      </c>
      <c r="P200" s="3">
        <f>+IF('DATOS GENERALES'!P200='DATOS GENERALES'!T200,100,IF('DATOS GENERALES'!P200=0,0,(('DATOS GENERALES'!T200*100)/'DATOS GENERALES'!P200)))</f>
        <v>100</v>
      </c>
      <c r="Q200" s="3">
        <f>+IF('DATOS GENERALES'!Q200='DATOS GENERALES'!T200,100,IF('DATOS GENERALES'!Q200=0,0,(('DATOS GENERALES'!T200*100)/'DATOS GENERALES'!Q200)))</f>
        <v>63.992359121298954</v>
      </c>
      <c r="R200" s="3">
        <f>+IF('DATOS GENERALES'!R200='DATOS GENERALES'!$T$6,100,IF('DATOS GENERALES'!R200=0,0,(('DATOS GENERALES'!$T$6*100)/'DATOS GENERALES'!R200)))</f>
        <v>0</v>
      </c>
      <c r="S200" s="3">
        <f>+IF('DATOS GENERALES'!S200='DATOS GENERALES'!T200,100,IF('DATOS GENERALES'!S200=0,0,(('DATOS GENERALES'!$T$6*100)/'DATOS GENERALES'!S200)))</f>
        <v>0</v>
      </c>
    </row>
    <row r="201" spans="1:19">
      <c r="A201" s="13">
        <f>+'DATOS GENERALES'!A201</f>
        <v>196</v>
      </c>
      <c r="B201" s="65" t="str">
        <f>+'DATOS GENERALES'!B201</f>
        <v>INHALOCAMARA PEDIATRICA AJUSTABLE CON VÁLVULA</v>
      </c>
      <c r="C201" s="21" t="str">
        <f>+'DATOS GENERALES'!C201</f>
        <v>UND</v>
      </c>
      <c r="D201" s="21">
        <f>+'DATOS GENERALES'!D201</f>
        <v>160</v>
      </c>
      <c r="E201" s="3">
        <f>+IF('DATOS GENERALES'!E201='DATOS GENERALES'!T201,100,IF('DATOS GENERALES'!E201=0,0,(('DATOS GENERALES'!T201*100)/'DATOS GENERALES'!E201)))</f>
        <v>62.804040404040407</v>
      </c>
      <c r="F201" s="3">
        <f>+IF('DATOS GENERALES'!F201='DATOS GENERALES'!T201,100,IF('DATOS GENERALES'!F201=0,0,(('DATOS GENERALES'!T201*100)/'DATOS GENERALES'!F201)))</f>
        <v>0</v>
      </c>
      <c r="G201" s="3">
        <f>+IF('DATOS GENERALES'!G201='DATOS GENERALES'!T201,100,IF('DATOS GENERALES'!G201=0,0,(('DATOS GENERALES'!T201*100)/'DATOS GENERALES'!G201)))</f>
        <v>0</v>
      </c>
      <c r="H201" s="3">
        <f>+IF('DATOS GENERALES'!H201='DATOS GENERALES'!T201,100,IF('DATOS GENERALES'!H201=0,0,(('DATOS GENERALES'!T201*100)/'DATOS GENERALES'!H201)))</f>
        <v>0</v>
      </c>
      <c r="I201" s="3">
        <f>+IF('DATOS GENERALES'!I201='DATOS GENERALES'!T201,100,IF('DATOS GENERALES'!I201=0,0,(('DATOS GENERALES'!T201*100)/'DATOS GENERALES'!I201)))</f>
        <v>0</v>
      </c>
      <c r="J201" s="3">
        <f>+IF('DATOS GENERALES'!J201='DATOS GENERALES'!T201,100,IF('DATOS GENERALES'!J201=0,0,(('DATOS GENERALES'!T201*100)/'DATOS GENERALES'!J201)))</f>
        <v>36.255411255411254</v>
      </c>
      <c r="K201" s="3">
        <f>+IF('DATOS GENERALES'!K201='DATOS GENERALES'!T201,100,IF('DATOS GENERALES'!K201=0,0,(('DATOS GENERALES'!T201*100)/'DATOS GENERALES'!K201)))</f>
        <v>0</v>
      </c>
      <c r="L201" s="3">
        <f>+IF('DATOS GENERALES'!L201='DATOS GENERALES'!T201,100,IF('DATOS GENERALES'!L201=0,0,(('DATOS GENERALES'!T201*100)/'DATOS GENERALES'!L201)))</f>
        <v>0</v>
      </c>
      <c r="M201" s="3">
        <f>+IF('DATOS GENERALES'!M201='DATOS GENERALES'!T201,100,IF('DATOS GENERALES'!M201=0,0,(('DATOS GENERALES'!T201*100)/'DATOS GENERALES'!M201)))</f>
        <v>0</v>
      </c>
      <c r="N201" s="3">
        <f>+IF('DATOS GENERALES'!N201='DATOS GENERALES'!T201,100,IF('DATOS GENERALES'!N201=0,0,(('DATOS GENERALES'!T201*100)/'DATOS GENERALES'!N201)))</f>
        <v>0</v>
      </c>
      <c r="O201" s="3">
        <f>+IF('DATOS GENERALES'!O201='DATOS GENERALES'!T201,100,IF('DATOS GENERALES'!O201=0,0,(('DATOS GENERALES'!T201*100)/'DATOS GENERALES'!O201)))</f>
        <v>59.555555555555557</v>
      </c>
      <c r="P201" s="3">
        <f>+IF('DATOS GENERALES'!P201='DATOS GENERALES'!T201,100,IF('DATOS GENERALES'!P201=0,0,(('DATOS GENERALES'!T201*100)/'DATOS GENERALES'!P201)))</f>
        <v>100</v>
      </c>
      <c r="Q201" s="3">
        <f>+IF('DATOS GENERALES'!Q201='DATOS GENERALES'!T201,100,IF('DATOS GENERALES'!Q201=0,0,(('DATOS GENERALES'!T201*100)/'DATOS GENERALES'!Q201)))</f>
        <v>63.992359121298954</v>
      </c>
      <c r="R201" s="3">
        <f>+IF('DATOS GENERALES'!R201='DATOS GENERALES'!$T$6,100,IF('DATOS GENERALES'!R201=0,0,(('DATOS GENERALES'!$T$6*100)/'DATOS GENERALES'!R201)))</f>
        <v>0</v>
      </c>
      <c r="S201" s="3">
        <f>+IF('DATOS GENERALES'!S201='DATOS GENERALES'!T201,100,IF('DATOS GENERALES'!S201=0,0,(('DATOS GENERALES'!$T$6*100)/'DATOS GENERALES'!S201)))</f>
        <v>0</v>
      </c>
    </row>
    <row r="202" spans="1:19">
      <c r="A202" s="13">
        <f>+'DATOS GENERALES'!A202</f>
        <v>197</v>
      </c>
      <c r="B202" s="65" t="str">
        <f>+'DATOS GENERALES'!B202</f>
        <v>INTERCAMBIADOR INTUBACION CONEXIÓN O2 ADULTO N. 14</v>
      </c>
      <c r="C202" s="21" t="str">
        <f>+'DATOS GENERALES'!C202</f>
        <v>UND</v>
      </c>
      <c r="D202" s="21">
        <f>+'DATOS GENERALES'!D202</f>
        <v>4</v>
      </c>
      <c r="E202" s="3">
        <f>+IF('DATOS GENERALES'!E202='DATOS GENERALES'!T202,100,IF('DATOS GENERALES'!E202=0,0,(('DATOS GENERALES'!T202*100)/'DATOS GENERALES'!E202)))</f>
        <v>0</v>
      </c>
      <c r="F202" s="3">
        <f>+IF('DATOS GENERALES'!F202='DATOS GENERALES'!T202,100,IF('DATOS GENERALES'!F202=0,0,(('DATOS GENERALES'!T202*100)/'DATOS GENERALES'!F202)))</f>
        <v>0</v>
      </c>
      <c r="G202" s="3">
        <f>+IF('DATOS GENERALES'!G202='DATOS GENERALES'!T202,100,IF('DATOS GENERALES'!G202=0,0,(('DATOS GENERALES'!T202*100)/'DATOS GENERALES'!G202)))</f>
        <v>0</v>
      </c>
      <c r="H202" s="3">
        <f>+IF('DATOS GENERALES'!H202='DATOS GENERALES'!T202,100,IF('DATOS GENERALES'!H202=0,0,(('DATOS GENERALES'!T202*100)/'DATOS GENERALES'!H202)))</f>
        <v>0</v>
      </c>
      <c r="I202" s="3">
        <f>+IF('DATOS GENERALES'!I202='DATOS GENERALES'!T202,100,IF('DATOS GENERALES'!I202=0,0,(('DATOS GENERALES'!T202*100)/'DATOS GENERALES'!I202)))</f>
        <v>0</v>
      </c>
      <c r="J202" s="3">
        <f>+IF('DATOS GENERALES'!J202='DATOS GENERALES'!T202,100,IF('DATOS GENERALES'!J202=0,0,(('DATOS GENERALES'!T202*100)/'DATOS GENERALES'!J202)))</f>
        <v>100</v>
      </c>
      <c r="K202" s="3">
        <f>+IF('DATOS GENERALES'!K202='DATOS GENERALES'!T202,100,IF('DATOS GENERALES'!K202=0,0,(('DATOS GENERALES'!T202*100)/'DATOS GENERALES'!K202)))</f>
        <v>0</v>
      </c>
      <c r="L202" s="3">
        <f>+IF('DATOS GENERALES'!L202='DATOS GENERALES'!T202,100,IF('DATOS GENERALES'!L202=0,0,(('DATOS GENERALES'!T202*100)/'DATOS GENERALES'!L202)))</f>
        <v>0</v>
      </c>
      <c r="M202" s="3">
        <f>+IF('DATOS GENERALES'!M202='DATOS GENERALES'!T202,100,IF('DATOS GENERALES'!M202=0,0,(('DATOS GENERALES'!T202*100)/'DATOS GENERALES'!M202)))</f>
        <v>0</v>
      </c>
      <c r="N202" s="3">
        <f>+IF('DATOS GENERALES'!N202='DATOS GENERALES'!T202,100,IF('DATOS GENERALES'!N202=0,0,(('DATOS GENERALES'!T202*100)/'DATOS GENERALES'!N202)))</f>
        <v>0</v>
      </c>
      <c r="O202" s="3">
        <f>+IF('DATOS GENERALES'!O202='DATOS GENERALES'!T202,100,IF('DATOS GENERALES'!O202=0,0,(('DATOS GENERALES'!T202*100)/'DATOS GENERALES'!O202)))</f>
        <v>0</v>
      </c>
      <c r="P202" s="3">
        <f>+IF('DATOS GENERALES'!P202='DATOS GENERALES'!T202,100,IF('DATOS GENERALES'!P202=0,0,(('DATOS GENERALES'!T202*100)/'DATOS GENERALES'!P202)))</f>
        <v>0</v>
      </c>
      <c r="Q202" s="3">
        <f>+IF('DATOS GENERALES'!Q202='DATOS GENERALES'!T202,100,IF('DATOS GENERALES'!Q202=0,0,(('DATOS GENERALES'!T202*100)/'DATOS GENERALES'!Q202)))</f>
        <v>0</v>
      </c>
      <c r="R202" s="3">
        <f>+IF('DATOS GENERALES'!R202='DATOS GENERALES'!$T$6,100,IF('DATOS GENERALES'!R202=0,0,(('DATOS GENERALES'!$T$6*100)/'DATOS GENERALES'!R202)))</f>
        <v>0</v>
      </c>
      <c r="S202" s="3">
        <f>+IF('DATOS GENERALES'!S202='DATOS GENERALES'!T202,100,IF('DATOS GENERALES'!S202=0,0,(('DATOS GENERALES'!$T$6*100)/'DATOS GENERALES'!S202)))</f>
        <v>0</v>
      </c>
    </row>
    <row r="203" spans="1:19">
      <c r="A203" s="13">
        <f>+'DATOS GENERALES'!A203</f>
        <v>198</v>
      </c>
      <c r="B203" s="65" t="str">
        <f>+'DATOS GENERALES'!B203</f>
        <v>INYECTORES  DESECHABLES ESCLEROTERAPIA DE VARICES ESOFAGICAS</v>
      </c>
      <c r="C203" s="21" t="str">
        <f>+'DATOS GENERALES'!C203</f>
        <v>UND</v>
      </c>
      <c r="D203" s="21">
        <f>+'DATOS GENERALES'!D203</f>
        <v>8</v>
      </c>
      <c r="E203" s="3">
        <f>+IF('DATOS GENERALES'!E203='DATOS GENERALES'!T203,100,IF('DATOS GENERALES'!E203=0,0,(('DATOS GENERALES'!T203*100)/'DATOS GENERALES'!E203)))</f>
        <v>100</v>
      </c>
      <c r="F203" s="3">
        <f>+IF('DATOS GENERALES'!F203='DATOS GENERALES'!T203,100,IF('DATOS GENERALES'!F203=0,0,(('DATOS GENERALES'!T203*100)/'DATOS GENERALES'!F203)))</f>
        <v>100</v>
      </c>
      <c r="G203" s="3">
        <f>+IF('DATOS GENERALES'!G203='DATOS GENERALES'!T203,100,IF('DATOS GENERALES'!G203=0,0,(('DATOS GENERALES'!T203*100)/'DATOS GENERALES'!G203)))</f>
        <v>100</v>
      </c>
      <c r="H203" s="3">
        <f>+IF('DATOS GENERALES'!H203='DATOS GENERALES'!T203,100,IF('DATOS GENERALES'!H203=0,0,(('DATOS GENERALES'!T203*100)/'DATOS GENERALES'!H203)))</f>
        <v>100</v>
      </c>
      <c r="I203" s="3">
        <f>+IF('DATOS GENERALES'!I203='DATOS GENERALES'!T203,100,IF('DATOS GENERALES'!I203=0,0,(('DATOS GENERALES'!T203*100)/'DATOS GENERALES'!I203)))</f>
        <v>100</v>
      </c>
      <c r="J203" s="3">
        <f>+IF('DATOS GENERALES'!J203='DATOS GENERALES'!T203,100,IF('DATOS GENERALES'!J203=0,0,(('DATOS GENERALES'!T203*100)/'DATOS GENERALES'!J203)))</f>
        <v>100</v>
      </c>
      <c r="K203" s="3">
        <f>+IF('DATOS GENERALES'!K203='DATOS GENERALES'!T203,100,IF('DATOS GENERALES'!K203=0,0,(('DATOS GENERALES'!T203*100)/'DATOS GENERALES'!K203)))</f>
        <v>100</v>
      </c>
      <c r="L203" s="3">
        <f>+IF('DATOS GENERALES'!L203='DATOS GENERALES'!T203,100,IF('DATOS GENERALES'!L203=0,0,(('DATOS GENERALES'!T203*100)/'DATOS GENERALES'!L203)))</f>
        <v>100</v>
      </c>
      <c r="M203" s="3">
        <f>+IF('DATOS GENERALES'!M203='DATOS GENERALES'!T203,100,IF('DATOS GENERALES'!M203=0,0,(('DATOS GENERALES'!T203*100)/'DATOS GENERALES'!M203)))</f>
        <v>100</v>
      </c>
      <c r="N203" s="3">
        <f>+IF('DATOS GENERALES'!N203='DATOS GENERALES'!T203,100,IF('DATOS GENERALES'!N203=0,0,(('DATOS GENERALES'!T203*100)/'DATOS GENERALES'!N203)))</f>
        <v>100</v>
      </c>
      <c r="O203" s="3">
        <f>+IF('DATOS GENERALES'!O203='DATOS GENERALES'!T203,100,IF('DATOS GENERALES'!O203=0,0,(('DATOS GENERALES'!T203*100)/'DATOS GENERALES'!O203)))</f>
        <v>100</v>
      </c>
      <c r="P203" s="3">
        <f>+IF('DATOS GENERALES'!P203='DATOS GENERALES'!T203,100,IF('DATOS GENERALES'!P203=0,0,(('DATOS GENERALES'!T203*100)/'DATOS GENERALES'!P203)))</f>
        <v>100</v>
      </c>
      <c r="Q203" s="3">
        <f>+IF('DATOS GENERALES'!Q203='DATOS GENERALES'!T203,100,IF('DATOS GENERALES'!Q203=0,0,(('DATOS GENERALES'!T203*100)/'DATOS GENERALES'!Q203)))</f>
        <v>100</v>
      </c>
      <c r="R203" s="3">
        <f>+IF('DATOS GENERALES'!R203='DATOS GENERALES'!$T$6,100,IF('DATOS GENERALES'!R203=0,0,(('DATOS GENERALES'!$T$6*100)/'DATOS GENERALES'!R203)))</f>
        <v>0</v>
      </c>
      <c r="S203" s="3">
        <f>+IF('DATOS GENERALES'!S203='DATOS GENERALES'!T203,100,IF('DATOS GENERALES'!S203=0,0,(('DATOS GENERALES'!$T$6*100)/'DATOS GENERALES'!S203)))</f>
        <v>100</v>
      </c>
    </row>
    <row r="204" spans="1:19" ht="30">
      <c r="A204" s="13">
        <f>+'DATOS GENERALES'!A204</f>
        <v>199</v>
      </c>
      <c r="B204" s="65" t="str">
        <f>+'DATOS GENERALES'!B204</f>
        <v>SOLUCION TOPICA A BASE DE GLUCONATO DE CLORHEXIDINA AL 2%  CON ALCOHOL ISOPROPILICO 70 %   X 60 CC</v>
      </c>
      <c r="C204" s="21" t="str">
        <f>+'DATOS GENERALES'!C204</f>
        <v>FRASCO 60 C.C.</v>
      </c>
      <c r="D204" s="21">
        <f>+'DATOS GENERALES'!D204</f>
        <v>1000</v>
      </c>
      <c r="E204" s="3">
        <f>+IF('DATOS GENERALES'!E204='DATOS GENERALES'!T204,100,IF('DATOS GENERALES'!E204=0,0,(('DATOS GENERALES'!T204*100)/'DATOS GENERALES'!E204)))</f>
        <v>0</v>
      </c>
      <c r="F204" s="3">
        <f>+IF('DATOS GENERALES'!F204='DATOS GENERALES'!T204,100,IF('DATOS GENERALES'!F204=0,0,(('DATOS GENERALES'!T204*100)/'DATOS GENERALES'!F204)))</f>
        <v>100</v>
      </c>
      <c r="G204" s="3">
        <f>+IF('DATOS GENERALES'!G204='DATOS GENERALES'!T204,100,IF('DATOS GENERALES'!G204=0,0,(('DATOS GENERALES'!T204*100)/'DATOS GENERALES'!G204)))</f>
        <v>0</v>
      </c>
      <c r="H204" s="3">
        <f>+IF('DATOS GENERALES'!H204='DATOS GENERALES'!T204,100,IF('DATOS GENERALES'!H204=0,0,(('DATOS GENERALES'!T204*100)/'DATOS GENERALES'!H204)))</f>
        <v>0</v>
      </c>
      <c r="I204" s="3">
        <f>+IF('DATOS GENERALES'!I204='DATOS GENERALES'!T204,100,IF('DATOS GENERALES'!I204=0,0,(('DATOS GENERALES'!T204*100)/'DATOS GENERALES'!I204)))</f>
        <v>0</v>
      </c>
      <c r="J204" s="3">
        <f>+IF('DATOS GENERALES'!J204='DATOS GENERALES'!T204,100,IF('DATOS GENERALES'!J204=0,0,(('DATOS GENERALES'!T204*100)/'DATOS GENERALES'!J204)))</f>
        <v>0</v>
      </c>
      <c r="K204" s="3">
        <f>+IF('DATOS GENERALES'!K204='DATOS GENERALES'!T204,100,IF('DATOS GENERALES'!K204=0,0,(('DATOS GENERALES'!T204*100)/'DATOS GENERALES'!K204)))</f>
        <v>0</v>
      </c>
      <c r="L204" s="3">
        <f>+IF('DATOS GENERALES'!L204='DATOS GENERALES'!T204,100,IF('DATOS GENERALES'!L204=0,0,(('DATOS GENERALES'!T204*100)/'DATOS GENERALES'!L204)))</f>
        <v>0</v>
      </c>
      <c r="M204" s="3">
        <f>+IF('DATOS GENERALES'!M204='DATOS GENERALES'!T204,100,IF('DATOS GENERALES'!M204=0,0,(('DATOS GENERALES'!T204*100)/'DATOS GENERALES'!M204)))</f>
        <v>0</v>
      </c>
      <c r="N204" s="3">
        <f>+IF('DATOS GENERALES'!N204='DATOS GENERALES'!T204,100,IF('DATOS GENERALES'!N204=0,0,(('DATOS GENERALES'!T204*100)/'DATOS GENERALES'!N204)))</f>
        <v>0</v>
      </c>
      <c r="O204" s="3">
        <f>+IF('DATOS GENERALES'!O204='DATOS GENERALES'!T204,100,IF('DATOS GENERALES'!O204=0,0,(('DATOS GENERALES'!T204*100)/'DATOS GENERALES'!O204)))</f>
        <v>0</v>
      </c>
      <c r="P204" s="3">
        <f>+IF('DATOS GENERALES'!P204='DATOS GENERALES'!T204,100,IF('DATOS GENERALES'!P204=0,0,(('DATOS GENERALES'!T204*100)/'DATOS GENERALES'!P204)))</f>
        <v>0</v>
      </c>
      <c r="Q204" s="3">
        <f>+IF('DATOS GENERALES'!Q204='DATOS GENERALES'!T204,100,IF('DATOS GENERALES'!Q204=0,0,(('DATOS GENERALES'!T204*100)/'DATOS GENERALES'!Q204)))</f>
        <v>0</v>
      </c>
      <c r="R204" s="3">
        <f>+IF('DATOS GENERALES'!R204='DATOS GENERALES'!$T$6,100,IF('DATOS GENERALES'!R204=0,0,(('DATOS GENERALES'!$T$6*100)/'DATOS GENERALES'!R204)))</f>
        <v>1161.0937142857142</v>
      </c>
      <c r="S204" s="3">
        <f>+IF('DATOS GENERALES'!S204='DATOS GENERALES'!T204,100,IF('DATOS GENERALES'!S204=0,0,(('DATOS GENERALES'!$T$6*100)/'DATOS GENERALES'!S204)))</f>
        <v>0</v>
      </c>
    </row>
    <row r="205" spans="1:19" ht="30">
      <c r="A205" s="13">
        <f>+'DATOS GENERALES'!A205</f>
        <v>200</v>
      </c>
      <c r="B205" s="65" t="str">
        <f>+'DATOS GENERALES'!B205</f>
        <v>JABON QUIRURGICO ESPUMA A BASE DE CLORHEXIDINA CON EMOLIENTES 3% FRASCO UNIDOSIS X 60 CC</v>
      </c>
      <c r="C205" s="21" t="str">
        <f>+'DATOS GENERALES'!C205</f>
        <v>FRASCO 60 C.C.</v>
      </c>
      <c r="D205" s="21">
        <f>+'DATOS GENERALES'!D205</f>
        <v>1000</v>
      </c>
      <c r="E205" s="3">
        <f>+IF('DATOS GENERALES'!E205='DATOS GENERALES'!T205,100,IF('DATOS GENERALES'!E205=0,0,(('DATOS GENERALES'!T205*100)/'DATOS GENERALES'!E205)))</f>
        <v>0</v>
      </c>
      <c r="F205" s="3">
        <f>+IF('DATOS GENERALES'!F205='DATOS GENERALES'!T205,100,IF('DATOS GENERALES'!F205=0,0,(('DATOS GENERALES'!T205*100)/'DATOS GENERALES'!F205)))</f>
        <v>62.39081607187422</v>
      </c>
      <c r="G205" s="3">
        <f>+IF('DATOS GENERALES'!G205='DATOS GENERALES'!T205,100,IF('DATOS GENERALES'!G205=0,0,(('DATOS GENERALES'!T205*100)/'DATOS GENERALES'!G205)))</f>
        <v>0</v>
      </c>
      <c r="H205" s="3">
        <f>+IF('DATOS GENERALES'!H205='DATOS GENERALES'!T205,100,IF('DATOS GENERALES'!H205=0,0,(('DATOS GENERALES'!T205*100)/'DATOS GENERALES'!H205)))</f>
        <v>0</v>
      </c>
      <c r="I205" s="3">
        <f>+IF('DATOS GENERALES'!I205='DATOS GENERALES'!T205,100,IF('DATOS GENERALES'!I205=0,0,(('DATOS GENERALES'!T205*100)/'DATOS GENERALES'!I205)))</f>
        <v>0</v>
      </c>
      <c r="J205" s="3">
        <f>+IF('DATOS GENERALES'!J205='DATOS GENERALES'!T205,100,IF('DATOS GENERALES'!J205=0,0,(('DATOS GENERALES'!T205*100)/'DATOS GENERALES'!J205)))</f>
        <v>0</v>
      </c>
      <c r="K205" s="3">
        <f>+IF('DATOS GENERALES'!K205='DATOS GENERALES'!T205,100,IF('DATOS GENERALES'!K205=0,0,(('DATOS GENERALES'!T205*100)/'DATOS GENERALES'!K205)))</f>
        <v>0</v>
      </c>
      <c r="L205" s="3">
        <f>+IF('DATOS GENERALES'!L205='DATOS GENERALES'!T205,100,IF('DATOS GENERALES'!L205=0,0,(('DATOS GENERALES'!T205*100)/'DATOS GENERALES'!L205)))</f>
        <v>0</v>
      </c>
      <c r="M205" s="3">
        <f>+IF('DATOS GENERALES'!M205='DATOS GENERALES'!T205,100,IF('DATOS GENERALES'!M205=0,0,(('DATOS GENERALES'!T205*100)/'DATOS GENERALES'!M205)))</f>
        <v>0</v>
      </c>
      <c r="N205" s="3">
        <f>+IF('DATOS GENERALES'!N205='DATOS GENERALES'!T205,100,IF('DATOS GENERALES'!N205=0,0,(('DATOS GENERALES'!T205*100)/'DATOS GENERALES'!N205)))</f>
        <v>0</v>
      </c>
      <c r="O205" s="3">
        <f>+IF('DATOS GENERALES'!O205='DATOS GENERALES'!T205,100,IF('DATOS GENERALES'!O205=0,0,(('DATOS GENERALES'!T205*100)/'DATOS GENERALES'!O205)))</f>
        <v>0</v>
      </c>
      <c r="P205" s="3">
        <f>+IF('DATOS GENERALES'!P205='DATOS GENERALES'!T205,100,IF('DATOS GENERALES'!P205=0,0,(('DATOS GENERALES'!T205*100)/'DATOS GENERALES'!P205)))</f>
        <v>0</v>
      </c>
      <c r="Q205" s="3">
        <f>+IF('DATOS GENERALES'!Q205='DATOS GENERALES'!T205,100,IF('DATOS GENERALES'!Q205=0,0,(('DATOS GENERALES'!T205*100)/'DATOS GENERALES'!Q205)))</f>
        <v>0</v>
      </c>
      <c r="R205" s="3">
        <f>+IF('DATOS GENERALES'!R205='DATOS GENERALES'!$T$6,100,IF('DATOS GENERALES'!R205=0,0,(('DATOS GENERALES'!$T$6*100)/'DATOS GENERALES'!R205)))</f>
        <v>1625.5311999999999</v>
      </c>
      <c r="S205" s="3">
        <f>+IF('DATOS GENERALES'!S205='DATOS GENERALES'!T205,100,IF('DATOS GENERALES'!S205=0,0,(('DATOS GENERALES'!$T$6*100)/'DATOS GENERALES'!S205)))</f>
        <v>0</v>
      </c>
    </row>
    <row r="206" spans="1:19" ht="30">
      <c r="A206" s="13">
        <f>+'DATOS GENERALES'!A206</f>
        <v>201</v>
      </c>
      <c r="B206" s="65" t="str">
        <f>+'DATOS GENERALES'!B206</f>
        <v>JABON QUIRURGICO ESPUMA A BASE DE CLORHEXIDINA CON EMOLIENTES 4% BOLSA PARA DISPENSADOR DE PUSH</v>
      </c>
      <c r="C206" s="21" t="str">
        <f>+'DATOS GENERALES'!C206</f>
        <v>BOLSA X 800 C.C.</v>
      </c>
      <c r="D206" s="21">
        <f>+'DATOS GENERALES'!D206</f>
        <v>40</v>
      </c>
      <c r="E206" s="3">
        <f>+IF('DATOS GENERALES'!E206='DATOS GENERALES'!T206,100,IF('DATOS GENERALES'!E206=0,0,(('DATOS GENERALES'!T206*100)/'DATOS GENERALES'!E206)))</f>
        <v>0</v>
      </c>
      <c r="F206" s="3">
        <f>+IF('DATOS GENERALES'!F206='DATOS GENERALES'!T206,100,IF('DATOS GENERALES'!F206=0,0,(('DATOS GENERALES'!T206*100)/'DATOS GENERALES'!F206)))</f>
        <v>100</v>
      </c>
      <c r="G206" s="3">
        <f>+IF('DATOS GENERALES'!G206='DATOS GENERALES'!T206,100,IF('DATOS GENERALES'!G206=0,0,(('DATOS GENERALES'!T206*100)/'DATOS GENERALES'!G206)))</f>
        <v>0</v>
      </c>
      <c r="H206" s="3">
        <f>+IF('DATOS GENERALES'!H206='DATOS GENERALES'!T206,100,IF('DATOS GENERALES'!H206=0,0,(('DATOS GENERALES'!T206*100)/'DATOS GENERALES'!H206)))</f>
        <v>0</v>
      </c>
      <c r="I206" s="3">
        <f>+IF('DATOS GENERALES'!I206='DATOS GENERALES'!T206,100,IF('DATOS GENERALES'!I206=0,0,(('DATOS GENERALES'!T206*100)/'DATOS GENERALES'!I206)))</f>
        <v>0</v>
      </c>
      <c r="J206" s="3">
        <f>+IF('DATOS GENERALES'!J206='DATOS GENERALES'!T206,100,IF('DATOS GENERALES'!J206=0,0,(('DATOS GENERALES'!T206*100)/'DATOS GENERALES'!J206)))</f>
        <v>0</v>
      </c>
      <c r="K206" s="3">
        <f>+IF('DATOS GENERALES'!K206='DATOS GENERALES'!T206,100,IF('DATOS GENERALES'!K206=0,0,(('DATOS GENERALES'!T206*100)/'DATOS GENERALES'!K206)))</f>
        <v>0</v>
      </c>
      <c r="L206" s="3">
        <f>+IF('DATOS GENERALES'!L206='DATOS GENERALES'!T206,100,IF('DATOS GENERALES'!L206=0,0,(('DATOS GENERALES'!T206*100)/'DATOS GENERALES'!L206)))</f>
        <v>0</v>
      </c>
      <c r="M206" s="3">
        <f>+IF('DATOS GENERALES'!M206='DATOS GENERALES'!T206,100,IF('DATOS GENERALES'!M206=0,0,(('DATOS GENERALES'!T206*100)/'DATOS GENERALES'!M206)))</f>
        <v>0</v>
      </c>
      <c r="N206" s="3">
        <f>+IF('DATOS GENERALES'!N206='DATOS GENERALES'!T206,100,IF('DATOS GENERALES'!N206=0,0,(('DATOS GENERALES'!T206*100)/'DATOS GENERALES'!N206)))</f>
        <v>0</v>
      </c>
      <c r="O206" s="3">
        <f>+IF('DATOS GENERALES'!O206='DATOS GENERALES'!T206,100,IF('DATOS GENERALES'!O206=0,0,(('DATOS GENERALES'!T206*100)/'DATOS GENERALES'!O206)))</f>
        <v>0</v>
      </c>
      <c r="P206" s="3">
        <f>+IF('DATOS GENERALES'!P206='DATOS GENERALES'!T206,100,IF('DATOS GENERALES'!P206=0,0,(('DATOS GENERALES'!T206*100)/'DATOS GENERALES'!P206)))</f>
        <v>0</v>
      </c>
      <c r="Q206" s="3">
        <f>+IF('DATOS GENERALES'!Q206='DATOS GENERALES'!T206,100,IF('DATOS GENERALES'!Q206=0,0,(('DATOS GENERALES'!T206*100)/'DATOS GENERALES'!Q206)))</f>
        <v>0</v>
      </c>
      <c r="R206" s="3">
        <f>+IF('DATOS GENERALES'!R206='DATOS GENERALES'!$T$6,100,IF('DATOS GENERALES'!R206=0,0,(('DATOS GENERALES'!$T$6*100)/'DATOS GENERALES'!R206)))</f>
        <v>150.51214814814816</v>
      </c>
      <c r="S206" s="3">
        <f>+IF('DATOS GENERALES'!S206='DATOS GENERALES'!T206,100,IF('DATOS GENERALES'!S206=0,0,(('DATOS GENERALES'!$T$6*100)/'DATOS GENERALES'!S206)))</f>
        <v>66.350378787878782</v>
      </c>
    </row>
    <row r="207" spans="1:19" ht="30">
      <c r="A207" s="13">
        <f>+'DATOS GENERALES'!A207</f>
        <v>202</v>
      </c>
      <c r="B207" s="65" t="str">
        <f>+'DATOS GENERALES'!B207</f>
        <v>JABON QUIRURGICO ESPUMA A BASE DE CLORHEXIDINA CON EMOLIENTES 4% BOLSA PARA DISPENSADOR DE SENSOR</v>
      </c>
      <c r="C207" s="21" t="str">
        <f>+'DATOS GENERALES'!C207</f>
        <v>BOLSA X 800 C.C.</v>
      </c>
      <c r="D207" s="21">
        <f>+'DATOS GENERALES'!D207</f>
        <v>80</v>
      </c>
      <c r="E207" s="3">
        <f>+IF('DATOS GENERALES'!E207='DATOS GENERALES'!T207,100,IF('DATOS GENERALES'!E207=0,0,(('DATOS GENERALES'!T207*100)/'DATOS GENERALES'!E207)))</f>
        <v>0</v>
      </c>
      <c r="F207" s="3">
        <f>+IF('DATOS GENERALES'!F207='DATOS GENERALES'!T207,100,IF('DATOS GENERALES'!F207=0,0,(('DATOS GENERALES'!T207*100)/'DATOS GENERALES'!F207)))</f>
        <v>0</v>
      </c>
      <c r="G207" s="3">
        <f>+IF('DATOS GENERALES'!G207='DATOS GENERALES'!T207,100,IF('DATOS GENERALES'!G207=0,0,(('DATOS GENERALES'!T207*100)/'DATOS GENERALES'!G207)))</f>
        <v>0</v>
      </c>
      <c r="H207" s="3">
        <f>+IF('DATOS GENERALES'!H207='DATOS GENERALES'!T207,100,IF('DATOS GENERALES'!H207=0,0,(('DATOS GENERALES'!T207*100)/'DATOS GENERALES'!H207)))</f>
        <v>0</v>
      </c>
      <c r="I207" s="3">
        <f>+IF('DATOS GENERALES'!I207='DATOS GENERALES'!T207,100,IF('DATOS GENERALES'!I207=0,0,(('DATOS GENERALES'!T207*100)/'DATOS GENERALES'!I207)))</f>
        <v>0</v>
      </c>
      <c r="J207" s="3">
        <f>+IF('DATOS GENERALES'!J207='DATOS GENERALES'!T207,100,IF('DATOS GENERALES'!J207=0,0,(('DATOS GENERALES'!T207*100)/'DATOS GENERALES'!J207)))</f>
        <v>0</v>
      </c>
      <c r="K207" s="3">
        <f>+IF('DATOS GENERALES'!K207='DATOS GENERALES'!T207,100,IF('DATOS GENERALES'!K207=0,0,(('DATOS GENERALES'!T207*100)/'DATOS GENERALES'!K207)))</f>
        <v>0</v>
      </c>
      <c r="L207" s="3">
        <f>+IF('DATOS GENERALES'!L207='DATOS GENERALES'!T207,100,IF('DATOS GENERALES'!L207=0,0,(('DATOS GENERALES'!T207*100)/'DATOS GENERALES'!L207)))</f>
        <v>0</v>
      </c>
      <c r="M207" s="3">
        <f>+IF('DATOS GENERALES'!M207='DATOS GENERALES'!T207,100,IF('DATOS GENERALES'!M207=0,0,(('DATOS GENERALES'!T207*100)/'DATOS GENERALES'!M207)))</f>
        <v>0</v>
      </c>
      <c r="N207" s="3">
        <f>+IF('DATOS GENERALES'!N207='DATOS GENERALES'!T207,100,IF('DATOS GENERALES'!N207=0,0,(('DATOS GENERALES'!T207*100)/'DATOS GENERALES'!N207)))</f>
        <v>0</v>
      </c>
      <c r="O207" s="3">
        <f>+IF('DATOS GENERALES'!O207='DATOS GENERALES'!T207,100,IF('DATOS GENERALES'!O207=0,0,(('DATOS GENERALES'!T207*100)/'DATOS GENERALES'!O207)))</f>
        <v>0</v>
      </c>
      <c r="P207" s="3">
        <f>+IF('DATOS GENERALES'!P207='DATOS GENERALES'!T207,100,IF('DATOS GENERALES'!P207=0,0,(('DATOS GENERALES'!T207*100)/'DATOS GENERALES'!P207)))</f>
        <v>0</v>
      </c>
      <c r="Q207" s="3">
        <f>+IF('DATOS GENERALES'!Q207='DATOS GENERALES'!T207,100,IF('DATOS GENERALES'!Q207=0,0,(('DATOS GENERALES'!T207*100)/'DATOS GENERALES'!Q207)))</f>
        <v>0</v>
      </c>
      <c r="R207" s="3">
        <f>+IF('DATOS GENERALES'!R207='DATOS GENERALES'!$T$6,100,IF('DATOS GENERALES'!R207=0,0,(('DATOS GENERALES'!$T$6*100)/'DATOS GENERALES'!R207)))</f>
        <v>140.13200000000001</v>
      </c>
      <c r="S207" s="3">
        <f>+IF('DATOS GENERALES'!S207='DATOS GENERALES'!T207,100,IF('DATOS GENERALES'!S207=0,0,(('DATOS GENERALES'!$T$6*100)/'DATOS GENERALES'!S207)))</f>
        <v>0</v>
      </c>
    </row>
    <row r="208" spans="1:19">
      <c r="A208" s="13">
        <f>+'DATOS GENERALES'!A208</f>
        <v>203</v>
      </c>
      <c r="B208" s="65" t="str">
        <f>+'DATOS GENERALES'!B208</f>
        <v xml:space="preserve">JERINGA 1CC CON AGUJA </v>
      </c>
      <c r="C208" s="21" t="str">
        <f>+'DATOS GENERALES'!C208</f>
        <v>UND</v>
      </c>
      <c r="D208" s="21">
        <f>+'DATOS GENERALES'!D208</f>
        <v>800</v>
      </c>
      <c r="E208" s="3">
        <f>+IF('DATOS GENERALES'!E208='DATOS GENERALES'!T208,100,IF('DATOS GENERALES'!E208=0,0,(('DATOS GENERALES'!T208*100)/'DATOS GENERALES'!E208)))</f>
        <v>68.357142857142861</v>
      </c>
      <c r="F208" s="3">
        <f>+IF('DATOS GENERALES'!F208='DATOS GENERALES'!T208,100,IF('DATOS GENERALES'!F208=0,0,(('DATOS GENERALES'!T208*100)/'DATOS GENERALES'!F208)))</f>
        <v>0</v>
      </c>
      <c r="G208" s="3">
        <f>+IF('DATOS GENERALES'!G208='DATOS GENERALES'!T208,100,IF('DATOS GENERALES'!G208=0,0,(('DATOS GENERALES'!T208*100)/'DATOS GENERALES'!G208)))</f>
        <v>0</v>
      </c>
      <c r="H208" s="3">
        <f>+IF('DATOS GENERALES'!H208='DATOS GENERALES'!T208,100,IF('DATOS GENERALES'!H208=0,0,(('DATOS GENERALES'!T208*100)/'DATOS GENERALES'!H208)))</f>
        <v>80.873239436619713</v>
      </c>
      <c r="I208" s="3">
        <f>+IF('DATOS GENERALES'!I208='DATOS GENERALES'!T208,100,IF('DATOS GENERALES'!I208=0,0,(('DATOS GENERALES'!T208*100)/'DATOS GENERALES'!I208)))</f>
        <v>0</v>
      </c>
      <c r="J208" s="3">
        <f>+IF('DATOS GENERALES'!J208='DATOS GENERALES'!T208,100,IF('DATOS GENERALES'!J208=0,0,(('DATOS GENERALES'!T208*100)/'DATOS GENERALES'!J208)))</f>
        <v>98.684210526315795</v>
      </c>
      <c r="K208" s="3">
        <f>+IF('DATOS GENERALES'!K208='DATOS GENERALES'!T208,100,IF('DATOS GENERALES'!K208=0,0,(('DATOS GENERALES'!T208*100)/'DATOS GENERALES'!K208)))</f>
        <v>0</v>
      </c>
      <c r="L208" s="3">
        <f>+IF('DATOS GENERALES'!L208='DATOS GENERALES'!T208,100,IF('DATOS GENERALES'!L208=0,0,(('DATOS GENERALES'!T208*100)/'DATOS GENERALES'!L208)))</f>
        <v>88.949131537672102</v>
      </c>
      <c r="M208" s="3">
        <f>+IF('DATOS GENERALES'!M208='DATOS GENERALES'!T208,100,IF('DATOS GENERALES'!M208=0,0,(('DATOS GENERALES'!T208*100)/'DATOS GENERALES'!M208)))</f>
        <v>0</v>
      </c>
      <c r="N208" s="3">
        <f>+IF('DATOS GENERALES'!N208='DATOS GENERALES'!T208,100,IF('DATOS GENERALES'!N208=0,0,(('DATOS GENERALES'!T208*100)/'DATOS GENERALES'!N208)))</f>
        <v>92.523364485981304</v>
      </c>
      <c r="O208" s="3">
        <f>+IF('DATOS GENERALES'!O208='DATOS GENERALES'!T208,100,IF('DATOS GENERALES'!O208=0,0,(('DATOS GENERALES'!T208*100)/'DATOS GENERALES'!O208)))</f>
        <v>20.382113151609982</v>
      </c>
      <c r="P208" s="3">
        <f>+IF('DATOS GENERALES'!P208='DATOS GENERALES'!T208,100,IF('DATOS GENERALES'!P208=0,0,(('DATOS GENERALES'!T208*100)/'DATOS GENERALES'!P208)))</f>
        <v>100</v>
      </c>
      <c r="Q208" s="3">
        <f>+IF('DATOS GENERALES'!Q208='DATOS GENERALES'!T208,100,IF('DATOS GENERALES'!Q208=0,0,(('DATOS GENERALES'!T208*100)/'DATOS GENERALES'!Q208)))</f>
        <v>0</v>
      </c>
      <c r="R208" s="3">
        <f>+IF('DATOS GENERALES'!R208='DATOS GENERALES'!$T$6,100,IF('DATOS GENERALES'!R208=0,0,(('DATOS GENERALES'!$T$6*100)/'DATOS GENERALES'!R208)))</f>
        <v>0</v>
      </c>
      <c r="S208" s="3">
        <f>+IF('DATOS GENERALES'!S208='DATOS GENERALES'!T208,100,IF('DATOS GENERALES'!S208=0,0,(('DATOS GENERALES'!$T$6*100)/'DATOS GENERALES'!S208)))</f>
        <v>0</v>
      </c>
    </row>
    <row r="209" spans="1:19">
      <c r="A209" s="13">
        <f>+'DATOS GENERALES'!A209</f>
        <v>204</v>
      </c>
      <c r="B209" s="65" t="str">
        <f>+'DATOS GENERALES'!B209</f>
        <v>JERINGA PARA INSULINA CON AGUJA FIJA 8mm 50 UNIDADES</v>
      </c>
      <c r="C209" s="21" t="str">
        <f>+'DATOS GENERALES'!C209</f>
        <v>UND</v>
      </c>
      <c r="D209" s="21">
        <f>+'DATOS GENERALES'!D209</f>
        <v>2000</v>
      </c>
      <c r="E209" s="3">
        <f>+IF('DATOS GENERALES'!E209='DATOS GENERALES'!T209,100,IF('DATOS GENERALES'!E209=0,0,(('DATOS GENERALES'!T209*100)/'DATOS GENERALES'!E209)))</f>
        <v>0</v>
      </c>
      <c r="F209" s="3">
        <f>+IF('DATOS GENERALES'!F209='DATOS GENERALES'!T209,100,IF('DATOS GENERALES'!F209=0,0,(('DATOS GENERALES'!T209*100)/'DATOS GENERALES'!F209)))</f>
        <v>0</v>
      </c>
      <c r="G209" s="3">
        <f>+IF('DATOS GENERALES'!G209='DATOS GENERALES'!T209,100,IF('DATOS GENERALES'!G209=0,0,(('DATOS GENERALES'!T209*100)/'DATOS GENERALES'!G209)))</f>
        <v>0</v>
      </c>
      <c r="H209" s="3">
        <f>+IF('DATOS GENERALES'!H209='DATOS GENERALES'!T209,100,IF('DATOS GENERALES'!H209=0,0,(('DATOS GENERALES'!T209*100)/'DATOS GENERALES'!H209)))</f>
        <v>30.527999999999999</v>
      </c>
      <c r="I209" s="3">
        <f>+IF('DATOS GENERALES'!I209='DATOS GENERALES'!T209,100,IF('DATOS GENERALES'!I209=0,0,(('DATOS GENERALES'!T209*100)/'DATOS GENERALES'!I209)))</f>
        <v>0</v>
      </c>
      <c r="J209" s="3">
        <f>+IF('DATOS GENERALES'!J209='DATOS GENERALES'!T209,100,IF('DATOS GENERALES'!J209=0,0,(('DATOS GENERALES'!T209*100)/'DATOS GENERALES'!J209)))</f>
        <v>50.412175015852888</v>
      </c>
      <c r="K209" s="3">
        <f>+IF('DATOS GENERALES'!K209='DATOS GENERALES'!T209,100,IF('DATOS GENERALES'!K209=0,0,(('DATOS GENERALES'!T209*100)/'DATOS GENERALES'!K209)))</f>
        <v>0</v>
      </c>
      <c r="L209" s="3">
        <f>+IF('DATOS GENERALES'!L209='DATOS GENERALES'!T209,100,IF('DATOS GENERALES'!L209=0,0,(('DATOS GENERALES'!T209*100)/'DATOS GENERALES'!L209)))</f>
        <v>100</v>
      </c>
      <c r="M209" s="3">
        <f>+IF('DATOS GENERALES'!M209='DATOS GENERALES'!T209,100,IF('DATOS GENERALES'!M209=0,0,(('DATOS GENERALES'!T209*100)/'DATOS GENERALES'!M209)))</f>
        <v>0</v>
      </c>
      <c r="N209" s="3">
        <f>+IF('DATOS GENERALES'!N209='DATOS GENERALES'!T209,100,IF('DATOS GENERALES'!N209=0,0,(('DATOS GENERALES'!T209*100)/'DATOS GENERALES'!N209)))</f>
        <v>0</v>
      </c>
      <c r="O209" s="3">
        <f>+IF('DATOS GENERALES'!O209='DATOS GENERALES'!T209,100,IF('DATOS GENERALES'!O209=0,0,(('DATOS GENERALES'!T209*100)/'DATOS GENERALES'!O209)))</f>
        <v>0</v>
      </c>
      <c r="P209" s="3">
        <f>+IF('DATOS GENERALES'!P209='DATOS GENERALES'!T209,100,IF('DATOS GENERALES'!P209=0,0,(('DATOS GENERALES'!T209*100)/'DATOS GENERALES'!P209)))</f>
        <v>40.338266384778009</v>
      </c>
      <c r="Q209" s="3">
        <f>+IF('DATOS GENERALES'!Q209='DATOS GENERALES'!T209,100,IF('DATOS GENERALES'!Q209=0,0,(('DATOS GENERALES'!T209*100)/'DATOS GENERALES'!Q209)))</f>
        <v>0</v>
      </c>
      <c r="R209" s="3">
        <f>+IF('DATOS GENERALES'!R209='DATOS GENERALES'!$T$6,100,IF('DATOS GENERALES'!R209=0,0,(('DATOS GENERALES'!$T$6*100)/'DATOS GENERALES'!R209)))</f>
        <v>0</v>
      </c>
      <c r="S209" s="3">
        <f>+IF('DATOS GENERALES'!S209='DATOS GENERALES'!T209,100,IF('DATOS GENERALES'!S209=0,0,(('DATOS GENERALES'!$T$6*100)/'DATOS GENERALES'!S209)))</f>
        <v>8341.1904761904771</v>
      </c>
    </row>
    <row r="210" spans="1:19">
      <c r="A210" s="13">
        <f>+'DATOS GENERALES'!A210</f>
        <v>205</v>
      </c>
      <c r="B210" s="65" t="str">
        <f>+'DATOS GENERALES'!B210</f>
        <v>JERINGAS DESECHABLE X 20 CC CON AGUJA</v>
      </c>
      <c r="C210" s="21" t="str">
        <f>+'DATOS GENERALES'!C210</f>
        <v>UND</v>
      </c>
      <c r="D210" s="21">
        <f>+'DATOS GENERALES'!D210</f>
        <v>4000</v>
      </c>
      <c r="E210" s="3">
        <f>+IF('DATOS GENERALES'!E210='DATOS GENERALES'!T210,100,IF('DATOS GENERALES'!E210=0,0,(('DATOS GENERALES'!T210*100)/'DATOS GENERALES'!E210)))</f>
        <v>64.444444444444443</v>
      </c>
      <c r="F210" s="3">
        <f>+IF('DATOS GENERALES'!F210='DATOS GENERALES'!T210,100,IF('DATOS GENERALES'!F210=0,0,(('DATOS GENERALES'!T210*100)/'DATOS GENERALES'!F210)))</f>
        <v>0</v>
      </c>
      <c r="G210" s="3">
        <f>+IF('DATOS GENERALES'!G210='DATOS GENERALES'!T210,100,IF('DATOS GENERALES'!G210=0,0,(('DATOS GENERALES'!T210*100)/'DATOS GENERALES'!G210)))</f>
        <v>0</v>
      </c>
      <c r="H210" s="3">
        <f>+IF('DATOS GENERALES'!H210='DATOS GENERALES'!T210,100,IF('DATOS GENERALES'!H210=0,0,(('DATOS GENERALES'!T210*100)/'DATOS GENERALES'!H210)))</f>
        <v>79.180887372013657</v>
      </c>
      <c r="I210" s="3">
        <f>+IF('DATOS GENERALES'!I210='DATOS GENERALES'!T210,100,IF('DATOS GENERALES'!I210=0,0,(('DATOS GENERALES'!T210*100)/'DATOS GENERALES'!I210)))</f>
        <v>0</v>
      </c>
      <c r="J210" s="3">
        <f>+IF('DATOS GENERALES'!J210='DATOS GENERALES'!T210,100,IF('DATOS GENERALES'!J210=0,0,(('DATOS GENERALES'!T210*100)/'DATOS GENERALES'!J210)))</f>
        <v>85.164367228751487</v>
      </c>
      <c r="K210" s="3">
        <f>+IF('DATOS GENERALES'!K210='DATOS GENERALES'!T210,100,IF('DATOS GENERALES'!K210=0,0,(('DATOS GENERALES'!T210*100)/'DATOS GENERALES'!K210)))</f>
        <v>0</v>
      </c>
      <c r="L210" s="3">
        <f>+IF('DATOS GENERALES'!L210='DATOS GENERALES'!T210,100,IF('DATOS GENERALES'!L210=0,0,(('DATOS GENERALES'!T210*100)/'DATOS GENERALES'!L210)))</f>
        <v>85.763293310463126</v>
      </c>
      <c r="M210" s="3">
        <f>+IF('DATOS GENERALES'!M210='DATOS GENERALES'!T210,100,IF('DATOS GENERALES'!M210=0,0,(('DATOS GENERALES'!T210*100)/'DATOS GENERALES'!M210)))</f>
        <v>70.921985815602838</v>
      </c>
      <c r="N210" s="3">
        <f>+IF('DATOS GENERALES'!N210='DATOS GENERALES'!T210,100,IF('DATOS GENERALES'!N210=0,0,(('DATOS GENERALES'!T210*100)/'DATOS GENERALES'!N210)))</f>
        <v>79.681274900398392</v>
      </c>
      <c r="O210" s="3">
        <f>+IF('DATOS GENERALES'!O210='DATOS GENERALES'!T210,100,IF('DATOS GENERALES'!O210=0,0,(('DATOS GENERALES'!T210*100)/'DATOS GENERALES'!O210)))</f>
        <v>69.939851727514338</v>
      </c>
      <c r="P210" s="3">
        <f>+IF('DATOS GENERALES'!P210='DATOS GENERALES'!T210,100,IF('DATOS GENERALES'!P210=0,0,(('DATOS GENERALES'!T210*100)/'DATOS GENERALES'!P210)))</f>
        <v>100</v>
      </c>
      <c r="Q210" s="3">
        <f>+IF('DATOS GENERALES'!Q210='DATOS GENERALES'!T210,100,IF('DATOS GENERALES'!Q210=0,0,(('DATOS GENERALES'!T210*100)/'DATOS GENERALES'!Q210)))</f>
        <v>76.045627376425855</v>
      </c>
      <c r="R210" s="3">
        <f>+IF('DATOS GENERALES'!R210='DATOS GENERALES'!$T$6,100,IF('DATOS GENERALES'!R210=0,0,(('DATOS GENERALES'!$T$6*100)/'DATOS GENERALES'!R210)))</f>
        <v>0</v>
      </c>
      <c r="S210" s="3">
        <f>+IF('DATOS GENERALES'!S210='DATOS GENERALES'!T210,100,IF('DATOS GENERALES'!S210=0,0,(('DATOS GENERALES'!$T$6*100)/'DATOS GENERALES'!S210)))</f>
        <v>12080.344827586208</v>
      </c>
    </row>
    <row r="211" spans="1:19">
      <c r="A211" s="13">
        <f>+'DATOS GENERALES'!A211</f>
        <v>206</v>
      </c>
      <c r="B211" s="65" t="str">
        <f>+'DATOS GENERALES'!B211</f>
        <v>JERINGAS DESECHABLES X 10 CC CON AGUJA</v>
      </c>
      <c r="C211" s="21" t="str">
        <f>+'DATOS GENERALES'!C211</f>
        <v>UND</v>
      </c>
      <c r="D211" s="21">
        <f>+'DATOS GENERALES'!D211</f>
        <v>40000</v>
      </c>
      <c r="E211" s="3">
        <f>+IF('DATOS GENERALES'!E211='DATOS GENERALES'!T211,100,IF('DATOS GENERALES'!E211=0,0,(('DATOS GENERALES'!T211*100)/'DATOS GENERALES'!E211)))</f>
        <v>81.771428571428586</v>
      </c>
      <c r="F211" s="3">
        <f>+IF('DATOS GENERALES'!F211='DATOS GENERALES'!T211,100,IF('DATOS GENERALES'!F211=0,0,(('DATOS GENERALES'!T211*100)/'DATOS GENERALES'!F211)))</f>
        <v>0</v>
      </c>
      <c r="G211" s="3">
        <f>+IF('DATOS GENERALES'!G211='DATOS GENERALES'!T211,100,IF('DATOS GENERALES'!G211=0,0,(('DATOS GENERALES'!T211*100)/'DATOS GENERALES'!G211)))</f>
        <v>0</v>
      </c>
      <c r="H211" s="3">
        <f>+IF('DATOS GENERALES'!H211='DATOS GENERALES'!T211,100,IF('DATOS GENERALES'!H211=0,0,(('DATOS GENERALES'!T211*100)/'DATOS GENERALES'!H211)))</f>
        <v>86.90890052356022</v>
      </c>
      <c r="I211" s="3">
        <f>+IF('DATOS GENERALES'!I211='DATOS GENERALES'!T211,100,IF('DATOS GENERALES'!I211=0,0,(('DATOS GENERALES'!T211*100)/'DATOS GENERALES'!I211)))</f>
        <v>0</v>
      </c>
      <c r="J211" s="3">
        <f>+IF('DATOS GENERALES'!J211='DATOS GENERALES'!T211,100,IF('DATOS GENERALES'!J211=0,0,(('DATOS GENERALES'!T211*100)/'DATOS GENERALES'!J211)))</f>
        <v>97.532715376226818</v>
      </c>
      <c r="K211" s="3">
        <f>+IF('DATOS GENERALES'!K211='DATOS GENERALES'!T211,100,IF('DATOS GENERALES'!K211=0,0,(('DATOS GENERALES'!T211*100)/'DATOS GENERALES'!K211)))</f>
        <v>0</v>
      </c>
      <c r="L211" s="3">
        <f>+IF('DATOS GENERALES'!L211='DATOS GENERALES'!T211,100,IF('DATOS GENERALES'!L211=0,0,(('DATOS GENERALES'!T211*100)/'DATOS GENERALES'!L211)))</f>
        <v>100</v>
      </c>
      <c r="M211" s="3">
        <f>+IF('DATOS GENERALES'!M211='DATOS GENERALES'!T211,100,IF('DATOS GENERALES'!M211=0,0,(('DATOS GENERALES'!T211*100)/'DATOS GENERALES'!M211)))</f>
        <v>83.197674418604663</v>
      </c>
      <c r="N211" s="3">
        <f>+IF('DATOS GENERALES'!N211='DATOS GENERALES'!T211,100,IF('DATOS GENERALES'!N211=0,0,(('DATOS GENERALES'!T211*100)/'DATOS GENERALES'!N211)))</f>
        <v>83.684210526315795</v>
      </c>
      <c r="O211" s="3">
        <f>+IF('DATOS GENERALES'!O211='DATOS GENERALES'!T211,100,IF('DATOS GENERALES'!O211=0,0,(('DATOS GENERALES'!T211*100)/'DATOS GENERALES'!O211)))</f>
        <v>85.102586975914377</v>
      </c>
      <c r="P211" s="3">
        <f>+IF('DATOS GENERALES'!P211='DATOS GENERALES'!T211,100,IF('DATOS GENERALES'!P211=0,0,(('DATOS GENERALES'!T211*100)/'DATOS GENERALES'!P211)))</f>
        <v>92.922077922077946</v>
      </c>
      <c r="Q211" s="3">
        <f>+IF('DATOS GENERALES'!Q211='DATOS GENERALES'!T211,100,IF('DATOS GENERALES'!Q211=0,0,(('DATOS GENERALES'!T211*100)/'DATOS GENERALES'!Q211)))</f>
        <v>84.674556213017766</v>
      </c>
      <c r="R211" s="3">
        <f>+IF('DATOS GENERALES'!R211='DATOS GENERALES'!$T$6,100,IF('DATOS GENERALES'!R211=0,0,(('DATOS GENERALES'!$T$6*100)/'DATOS GENERALES'!R211)))</f>
        <v>0</v>
      </c>
      <c r="S211" s="3">
        <f>+IF('DATOS GENERALES'!S211='DATOS GENERALES'!T211,100,IF('DATOS GENERALES'!S211=0,0,(('DATOS GENERALES'!$T$6*100)/'DATOS GENERALES'!S211)))</f>
        <v>0</v>
      </c>
    </row>
    <row r="212" spans="1:19">
      <c r="A212" s="13">
        <f>+'DATOS GENERALES'!A212</f>
        <v>207</v>
      </c>
      <c r="B212" s="65" t="str">
        <f>+'DATOS GENERALES'!B212</f>
        <v>JERINGAS DESECHABLES X 10 CC SIN AGUJA</v>
      </c>
      <c r="C212" s="21" t="str">
        <f>+'DATOS GENERALES'!C212</f>
        <v>UND</v>
      </c>
      <c r="D212" s="21">
        <f>+'DATOS GENERALES'!D212</f>
        <v>20000</v>
      </c>
      <c r="E212" s="3">
        <f>+IF('DATOS GENERALES'!E212='DATOS GENERALES'!T212,100,IF('DATOS GENERALES'!E212=0,0,(('DATOS GENERALES'!T212*100)/'DATOS GENERALES'!E212)))</f>
        <v>81.218274111675129</v>
      </c>
      <c r="F212" s="3">
        <f>+IF('DATOS GENERALES'!F212='DATOS GENERALES'!T212,100,IF('DATOS GENERALES'!F212=0,0,(('DATOS GENERALES'!T212*100)/'DATOS GENERALES'!F212)))</f>
        <v>0</v>
      </c>
      <c r="G212" s="3">
        <f>+IF('DATOS GENERALES'!G212='DATOS GENERALES'!T212,100,IF('DATOS GENERALES'!G212=0,0,(('DATOS GENERALES'!T212*100)/'DATOS GENERALES'!G212)))</f>
        <v>0</v>
      </c>
      <c r="H212" s="3">
        <f>+IF('DATOS GENERALES'!H212='DATOS GENERALES'!T212,100,IF('DATOS GENERALES'!H212=0,0,(('DATOS GENERALES'!T212*100)/'DATOS GENERALES'!H212)))</f>
        <v>83.769633507853399</v>
      </c>
      <c r="I212" s="3">
        <f>+IF('DATOS GENERALES'!I212='DATOS GENERALES'!T212,100,IF('DATOS GENERALES'!I212=0,0,(('DATOS GENERALES'!T212*100)/'DATOS GENERALES'!I212)))</f>
        <v>0</v>
      </c>
      <c r="J212" s="3">
        <f>+IF('DATOS GENERALES'!J212='DATOS GENERALES'!T212,100,IF('DATOS GENERALES'!J212=0,0,(('DATOS GENERALES'!T212*100)/'DATOS GENERALES'!J212)))</f>
        <v>0</v>
      </c>
      <c r="K212" s="3">
        <f>+IF('DATOS GENERALES'!K212='DATOS GENERALES'!T212,100,IF('DATOS GENERALES'!K212=0,0,(('DATOS GENERALES'!T212*100)/'DATOS GENERALES'!K212)))</f>
        <v>0</v>
      </c>
      <c r="L212" s="3">
        <f>+IF('DATOS GENERALES'!L212='DATOS GENERALES'!T212,100,IF('DATOS GENERALES'!L212=0,0,(('DATOS GENERALES'!T212*100)/'DATOS GENERALES'!L212)))</f>
        <v>100.09509033581902</v>
      </c>
      <c r="M212" s="3">
        <f>+IF('DATOS GENERALES'!M212='DATOS GENERALES'!T212,100,IF('DATOS GENERALES'!M212=0,0,(('DATOS GENERALES'!T212*100)/'DATOS GENERALES'!M212)))</f>
        <v>94.473311289560698</v>
      </c>
      <c r="N212" s="3">
        <f>+IF('DATOS GENERALES'!N212='DATOS GENERALES'!T212,100,IF('DATOS GENERALES'!N212=0,0,(('DATOS GENERALES'!T212*100)/'DATOS GENERALES'!N212)))</f>
        <v>0</v>
      </c>
      <c r="O212" s="3">
        <f>+IF('DATOS GENERALES'!O212='DATOS GENERALES'!T212,100,IF('DATOS GENERALES'!O212=0,0,(('DATOS GENERALES'!T212*100)/'DATOS GENERALES'!O212)))</f>
        <v>0</v>
      </c>
      <c r="P212" s="3">
        <f>+IF('DATOS GENERALES'!P212='DATOS GENERALES'!T212,100,IF('DATOS GENERALES'!P212=0,0,(('DATOS GENERALES'!T212*100)/'DATOS GENERALES'!P212)))</f>
        <v>0</v>
      </c>
      <c r="Q212" s="3">
        <f>+IF('DATOS GENERALES'!Q212='DATOS GENERALES'!T212,100,IF('DATOS GENERALES'!Q212=0,0,(('DATOS GENERALES'!T212*100)/'DATOS GENERALES'!Q212)))</f>
        <v>0</v>
      </c>
      <c r="R212" s="3">
        <f>+IF('DATOS GENERALES'!R212='DATOS GENERALES'!$T$6,100,IF('DATOS GENERALES'!R212=0,0,(('DATOS GENERALES'!$T$6*100)/'DATOS GENERALES'!R212)))</f>
        <v>0</v>
      </c>
      <c r="S212" s="3">
        <f>+IF('DATOS GENERALES'!S212='DATOS GENERALES'!T212,100,IF('DATOS GENERALES'!S212=0,0,(('DATOS GENERALES'!$T$6*100)/'DATOS GENERALES'!S212)))</f>
        <v>17516.5</v>
      </c>
    </row>
    <row r="213" spans="1:19">
      <c r="A213" s="13">
        <f>+'DATOS GENERALES'!A213</f>
        <v>208</v>
      </c>
      <c r="B213" s="65" t="str">
        <f>+'DATOS GENERALES'!B213</f>
        <v>JERINGAS DESECHABLES X 3 CC CON AGUJA</v>
      </c>
      <c r="C213" s="21" t="str">
        <f>+'DATOS GENERALES'!C213</f>
        <v>UND</v>
      </c>
      <c r="D213" s="21">
        <f>+'DATOS GENERALES'!D213</f>
        <v>20000</v>
      </c>
      <c r="E213" s="3">
        <f>+IF('DATOS GENERALES'!E213='DATOS GENERALES'!T213,100,IF('DATOS GENERALES'!E213=0,0,(('DATOS GENERALES'!T213*100)/'DATOS GENERALES'!E213)))</f>
        <v>77.611510791366911</v>
      </c>
      <c r="F213" s="3">
        <f>+IF('DATOS GENERALES'!F213='DATOS GENERALES'!T213,100,IF('DATOS GENERALES'!F213=0,0,(('DATOS GENERALES'!T213*100)/'DATOS GENERALES'!F213)))</f>
        <v>0</v>
      </c>
      <c r="G213" s="3">
        <f>+IF('DATOS GENERALES'!G213='DATOS GENERALES'!T213,100,IF('DATOS GENERALES'!G213=0,0,(('DATOS GENERALES'!T213*100)/'DATOS GENERALES'!G213)))</f>
        <v>0</v>
      </c>
      <c r="H213" s="3">
        <f>+IF('DATOS GENERALES'!H213='DATOS GENERALES'!T213,100,IF('DATOS GENERALES'!H213=0,0,(('DATOS GENERALES'!T213*100)/'DATOS GENERALES'!H213)))</f>
        <v>83.627906976744185</v>
      </c>
      <c r="I213" s="3">
        <f>+IF('DATOS GENERALES'!I213='DATOS GENERALES'!T213,100,IF('DATOS GENERALES'!I213=0,0,(('DATOS GENERALES'!T213*100)/'DATOS GENERALES'!I213)))</f>
        <v>0</v>
      </c>
      <c r="J213" s="3">
        <f>+IF('DATOS GENERALES'!J213='DATOS GENERALES'!T213,100,IF('DATOS GENERALES'!J213=0,0,(('DATOS GENERALES'!T213*100)/'DATOS GENERALES'!J213)))</f>
        <v>95.443349753694562</v>
      </c>
      <c r="K213" s="3">
        <f>+IF('DATOS GENERALES'!K213='DATOS GENERALES'!T213,100,IF('DATOS GENERALES'!K213=0,0,(('DATOS GENERALES'!T213*100)/'DATOS GENERALES'!K213)))</f>
        <v>0</v>
      </c>
      <c r="L213" s="3">
        <f>+IF('DATOS GENERALES'!L213='DATOS GENERALES'!T213,100,IF('DATOS GENERALES'!L213=0,0,(('DATOS GENERALES'!T213*100)/'DATOS GENERALES'!L213)))</f>
        <v>92.353525322740822</v>
      </c>
      <c r="M213" s="3">
        <f>+IF('DATOS GENERALES'!M213='DATOS GENERALES'!T213,100,IF('DATOS GENERALES'!M213=0,0,(('DATOS GENERALES'!T213*100)/'DATOS GENERALES'!M213)))</f>
        <v>87.735849056603769</v>
      </c>
      <c r="N213" s="3">
        <f>+IF('DATOS GENERALES'!N213='DATOS GENERALES'!T213,100,IF('DATOS GENERALES'!N213=0,0,(('DATOS GENERALES'!T213*100)/'DATOS GENERALES'!N213)))</f>
        <v>80.172413793103445</v>
      </c>
      <c r="O213" s="3">
        <f>+IF('DATOS GENERALES'!O213='DATOS GENERALES'!T213,100,IF('DATOS GENERALES'!O213=0,0,(('DATOS GENERALES'!T213*100)/'DATOS GENERALES'!O213)))</f>
        <v>81.165997556292538</v>
      </c>
      <c r="P213" s="3">
        <f>+IF('DATOS GENERALES'!P213='DATOS GENERALES'!T213,100,IF('DATOS GENERALES'!P213=0,0,(('DATOS GENERALES'!T213*100)/'DATOS GENERALES'!P213)))</f>
        <v>100</v>
      </c>
      <c r="Q213" s="3">
        <f>+IF('DATOS GENERALES'!Q213='DATOS GENERALES'!T213,100,IF('DATOS GENERALES'!Q213=0,0,(('DATOS GENERALES'!T213*100)/'DATOS GENERALES'!Q213)))</f>
        <v>85.321100917431195</v>
      </c>
      <c r="R213" s="3">
        <f>+IF('DATOS GENERALES'!R213='DATOS GENERALES'!$T$6,100,IF('DATOS GENERALES'!R213=0,0,(('DATOS GENERALES'!$T$6*100)/'DATOS GENERALES'!R213)))</f>
        <v>0</v>
      </c>
      <c r="S213" s="3">
        <f>+IF('DATOS GENERALES'!S213='DATOS GENERALES'!T213,100,IF('DATOS GENERALES'!S213=0,0,(('DATOS GENERALES'!$T$6*100)/'DATOS GENERALES'!S213)))</f>
        <v>0</v>
      </c>
    </row>
    <row r="214" spans="1:19">
      <c r="A214" s="13">
        <f>+'DATOS GENERALES'!A214</f>
        <v>209</v>
      </c>
      <c r="B214" s="65" t="str">
        <f>+'DATOS GENERALES'!B214</f>
        <v>JERINGAS DESECHABLES X 5 CC CON AGUJA</v>
      </c>
      <c r="C214" s="21" t="str">
        <f>+'DATOS GENERALES'!C214</f>
        <v>UND</v>
      </c>
      <c r="D214" s="21">
        <f>+'DATOS GENERALES'!D214</f>
        <v>32000</v>
      </c>
      <c r="E214" s="3">
        <f>+IF('DATOS GENERALES'!E214='DATOS GENERALES'!T214,100,IF('DATOS GENERALES'!E214=0,0,(('DATOS GENERALES'!T214*100)/'DATOS GENERALES'!E214)))</f>
        <v>76.821192052980138</v>
      </c>
      <c r="F214" s="3">
        <f>+IF('DATOS GENERALES'!F214='DATOS GENERALES'!T214,100,IF('DATOS GENERALES'!F214=0,0,(('DATOS GENERALES'!T214*100)/'DATOS GENERALES'!F214)))</f>
        <v>0</v>
      </c>
      <c r="G214" s="3">
        <f>+IF('DATOS GENERALES'!G214='DATOS GENERALES'!T214,100,IF('DATOS GENERALES'!G214=0,0,(('DATOS GENERALES'!T214*100)/'DATOS GENERALES'!G214)))</f>
        <v>0</v>
      </c>
      <c r="H214" s="3">
        <f>+IF('DATOS GENERALES'!H214='DATOS GENERALES'!T214,100,IF('DATOS GENERALES'!H214=0,0,(('DATOS GENERALES'!T214*100)/'DATOS GENERALES'!H214)))</f>
        <v>87.878787878787875</v>
      </c>
      <c r="I214" s="3">
        <f>+IF('DATOS GENERALES'!I214='DATOS GENERALES'!T214,100,IF('DATOS GENERALES'!I214=0,0,(('DATOS GENERALES'!T214*100)/'DATOS GENERALES'!I214)))</f>
        <v>0</v>
      </c>
      <c r="J214" s="3">
        <f>+IF('DATOS GENERALES'!J214='DATOS GENERALES'!T214,100,IF('DATOS GENERALES'!J214=0,0,(('DATOS GENERALES'!T214*100)/'DATOS GENERALES'!J214)))</f>
        <v>99.206349206349202</v>
      </c>
      <c r="K214" s="3">
        <f>+IF('DATOS GENERALES'!K214='DATOS GENERALES'!T214,100,IF('DATOS GENERALES'!K214=0,0,(('DATOS GENERALES'!T214*100)/'DATOS GENERALES'!K214)))</f>
        <v>0</v>
      </c>
      <c r="L214" s="3">
        <f>+IF('DATOS GENERALES'!L214='DATOS GENERALES'!T214,100,IF('DATOS GENERALES'!L214=0,0,(('DATOS GENERALES'!T214*100)/'DATOS GENERALES'!L214)))</f>
        <v>96.264911076844399</v>
      </c>
      <c r="M214" s="3">
        <f>+IF('DATOS GENERALES'!M214='DATOS GENERALES'!T214,100,IF('DATOS GENERALES'!M214=0,0,(('DATOS GENERALES'!T214*100)/'DATOS GENERALES'!M214)))</f>
        <v>83.333333333333343</v>
      </c>
      <c r="N214" s="3">
        <f>+IF('DATOS GENERALES'!N214='DATOS GENERALES'!T214,100,IF('DATOS GENERALES'!N214=0,0,(('DATOS GENERALES'!T214*100)/'DATOS GENERALES'!N214)))</f>
        <v>91.743119266055047</v>
      </c>
      <c r="O214" s="3">
        <f>+IF('DATOS GENERALES'!O214='DATOS GENERALES'!T214,100,IF('DATOS GENERALES'!O214=0,0,(('DATOS GENERALES'!T214*100)/'DATOS GENERALES'!O214)))</f>
        <v>84.090144635048773</v>
      </c>
      <c r="P214" s="3">
        <f>+IF('DATOS GENERALES'!P214='DATOS GENERALES'!T214,100,IF('DATOS GENERALES'!P214=0,0,(('DATOS GENERALES'!T214*100)/'DATOS GENERALES'!P214)))</f>
        <v>100</v>
      </c>
      <c r="Q214" s="3">
        <f>+IF('DATOS GENERALES'!Q214='DATOS GENERALES'!T214,100,IF('DATOS GENERALES'!Q214=0,0,(('DATOS GENERALES'!T214*100)/'DATOS GENERALES'!Q214)))</f>
        <v>87.719298245614027</v>
      </c>
      <c r="R214" s="3">
        <f>+IF('DATOS GENERALES'!R214='DATOS GENERALES'!$T$6,100,IF('DATOS GENERALES'!R214=0,0,(('DATOS GENERALES'!$T$6*100)/'DATOS GENERALES'!R214)))</f>
        <v>0</v>
      </c>
      <c r="S214" s="3">
        <f>+IF('DATOS GENERALES'!S214='DATOS GENERALES'!T214,100,IF('DATOS GENERALES'!S214=0,0,(('DATOS GENERALES'!$T$6*100)/'DATOS GENERALES'!S214)))</f>
        <v>0</v>
      </c>
    </row>
    <row r="215" spans="1:19">
      <c r="A215" s="13">
        <f>+'DATOS GENERALES'!A215</f>
        <v>210</v>
      </c>
      <c r="B215" s="65" t="str">
        <f>+'DATOS GENERALES'!B215</f>
        <v>JERINGAS DESECHABLES X 50 C</v>
      </c>
      <c r="C215" s="21" t="str">
        <f>+'DATOS GENERALES'!C215</f>
        <v>UND</v>
      </c>
      <c r="D215" s="21">
        <f>+'DATOS GENERALES'!D215</f>
        <v>200</v>
      </c>
      <c r="E215" s="3">
        <f>+IF('DATOS GENERALES'!E215='DATOS GENERALES'!T215,100,IF('DATOS GENERALES'!E215=0,0,(('DATOS GENERALES'!T215*100)/'DATOS GENERALES'!E215)))</f>
        <v>24.903225806451612</v>
      </c>
      <c r="F215" s="3">
        <f>+IF('DATOS GENERALES'!F215='DATOS GENERALES'!T215,100,IF('DATOS GENERALES'!F215=0,0,(('DATOS GENERALES'!T215*100)/'DATOS GENERALES'!F215)))</f>
        <v>0</v>
      </c>
      <c r="G215" s="3">
        <f>+IF('DATOS GENERALES'!G215='DATOS GENERALES'!T215,100,IF('DATOS GENERALES'!G215=0,0,(('DATOS GENERALES'!T215*100)/'DATOS GENERALES'!G215)))</f>
        <v>0</v>
      </c>
      <c r="H215" s="3">
        <f>+IF('DATOS GENERALES'!H215='DATOS GENERALES'!T215,100,IF('DATOS GENERALES'!H215=0,0,(('DATOS GENERALES'!T215*100)/'DATOS GENERALES'!H215)))</f>
        <v>32.493468795355589</v>
      </c>
      <c r="I215" s="3">
        <f>+IF('DATOS GENERALES'!I215='DATOS GENERALES'!T215,100,IF('DATOS GENERALES'!I215=0,0,(('DATOS GENERALES'!T215*100)/'DATOS GENERALES'!I215)))</f>
        <v>0</v>
      </c>
      <c r="J215" s="3">
        <f>+IF('DATOS GENERALES'!J215='DATOS GENERALES'!T215,100,IF('DATOS GENERALES'!J215=0,0,(('DATOS GENERALES'!T215*100)/'DATOS GENERALES'!J215)))</f>
        <v>0</v>
      </c>
      <c r="K215" s="3">
        <f>+IF('DATOS GENERALES'!K215='DATOS GENERALES'!T215,100,IF('DATOS GENERALES'!K215=0,0,(('DATOS GENERALES'!T215*100)/'DATOS GENERALES'!K215)))</f>
        <v>0</v>
      </c>
      <c r="L215" s="3">
        <f>+IF('DATOS GENERALES'!L215='DATOS GENERALES'!T215,100,IF('DATOS GENERALES'!L215=0,0,(('DATOS GENERALES'!T215*100)/'DATOS GENERALES'!L215)))</f>
        <v>30.345911949685537</v>
      </c>
      <c r="M215" s="3">
        <f>+IF('DATOS GENERALES'!M215='DATOS GENERALES'!T215,100,IF('DATOS GENERALES'!M215=0,0,(('DATOS GENERALES'!T215*100)/'DATOS GENERALES'!M215)))</f>
        <v>0</v>
      </c>
      <c r="N215" s="3">
        <f>+IF('DATOS GENERALES'!N215='DATOS GENERALES'!T215,100,IF('DATOS GENERALES'!N215=0,0,(('DATOS GENERALES'!T215*100)/'DATOS GENERALES'!N215)))</f>
        <v>100</v>
      </c>
      <c r="O215" s="3">
        <f>+IF('DATOS GENERALES'!O215='DATOS GENERALES'!T215,100,IF('DATOS GENERALES'!O215=0,0,(('DATOS GENERALES'!T215*100)/'DATOS GENERALES'!O215)))</f>
        <v>27.954808806488991</v>
      </c>
      <c r="P215" s="3">
        <f>+IF('DATOS GENERALES'!P215='DATOS GENERALES'!T215,100,IF('DATOS GENERALES'!P215=0,0,(('DATOS GENERALES'!T215*100)/'DATOS GENERALES'!P215)))</f>
        <v>43.96355353075171</v>
      </c>
      <c r="Q215" s="3">
        <f>+IF('DATOS GENERALES'!Q215='DATOS GENERALES'!T215,100,IF('DATOS GENERALES'!Q215=0,0,(('DATOS GENERALES'!T215*100)/'DATOS GENERALES'!Q215)))</f>
        <v>36.761904761904759</v>
      </c>
      <c r="R215" s="3">
        <f>+IF('DATOS GENERALES'!R215='DATOS GENERALES'!$T$6,100,IF('DATOS GENERALES'!R215=0,0,(('DATOS GENERALES'!$T$6*100)/'DATOS GENERALES'!R215)))</f>
        <v>0</v>
      </c>
      <c r="S215" s="3">
        <f>+IF('DATOS GENERALES'!S215='DATOS GENERALES'!T215,100,IF('DATOS GENERALES'!S215=0,0,(('DATOS GENERALES'!$T$6*100)/'DATOS GENERALES'!S215)))</f>
        <v>0</v>
      </c>
    </row>
    <row r="216" spans="1:19" ht="30">
      <c r="A216" s="13">
        <f>+'DATOS GENERALES'!A216</f>
        <v>211</v>
      </c>
      <c r="B216" s="65" t="str">
        <f>+'DATOS GENERALES'!B216</f>
        <v xml:space="preserve">KAVO UNISPRAY LUBRICANTE PARA INSTRUMENTAL DE ALTA Y BAJA ROTACION </v>
      </c>
      <c r="C216" s="21" t="str">
        <f>+'DATOS GENERALES'!C216</f>
        <v>FCO X 200 ML</v>
      </c>
      <c r="D216" s="21">
        <f>+'DATOS GENERALES'!D216</f>
        <v>4</v>
      </c>
      <c r="E216" s="3">
        <f>+IF('DATOS GENERALES'!E216='DATOS GENERALES'!T216,100,IF('DATOS GENERALES'!E216=0,0,(('DATOS GENERALES'!T216*100)/'DATOS GENERALES'!E216)))</f>
        <v>0</v>
      </c>
      <c r="F216" s="3">
        <f>+IF('DATOS GENERALES'!F216='DATOS GENERALES'!T216,100,IF('DATOS GENERALES'!F216=0,0,(('DATOS GENERALES'!T216*100)/'DATOS GENERALES'!F216)))</f>
        <v>0</v>
      </c>
      <c r="G216" s="3">
        <f>+IF('DATOS GENERALES'!G216='DATOS GENERALES'!T216,100,IF('DATOS GENERALES'!G216=0,0,(('DATOS GENERALES'!T216*100)/'DATOS GENERALES'!G216)))</f>
        <v>0</v>
      </c>
      <c r="H216" s="3">
        <f>+IF('DATOS GENERALES'!H216='DATOS GENERALES'!T216,100,IF('DATOS GENERALES'!H216=0,0,(('DATOS GENERALES'!T216*100)/'DATOS GENERALES'!H216)))</f>
        <v>79.71590047033834</v>
      </c>
      <c r="I216" s="3">
        <f>+IF('DATOS GENERALES'!I216='DATOS GENERALES'!T216,100,IF('DATOS GENERALES'!I216=0,0,(('DATOS GENERALES'!T216*100)/'DATOS GENERALES'!I216)))</f>
        <v>0</v>
      </c>
      <c r="J216" s="3">
        <f>+IF('DATOS GENERALES'!J216='DATOS GENERALES'!T216,100,IF('DATOS GENERALES'!J216=0,0,(('DATOS GENERALES'!T216*100)/'DATOS GENERALES'!J216)))</f>
        <v>0</v>
      </c>
      <c r="K216" s="3">
        <f>+IF('DATOS GENERALES'!K216='DATOS GENERALES'!T216,100,IF('DATOS GENERALES'!K216=0,0,(('DATOS GENERALES'!T216*100)/'DATOS GENERALES'!K216)))</f>
        <v>0</v>
      </c>
      <c r="L216" s="3">
        <f>+IF('DATOS GENERALES'!L216='DATOS GENERALES'!T216,100,IF('DATOS GENERALES'!L216=0,0,(('DATOS GENERALES'!T216*100)/'DATOS GENERALES'!L216)))</f>
        <v>0</v>
      </c>
      <c r="M216" s="3">
        <f>+IF('DATOS GENERALES'!M216='DATOS GENERALES'!T216,100,IF('DATOS GENERALES'!M216=0,0,(('DATOS GENERALES'!T216*100)/'DATOS GENERALES'!M216)))</f>
        <v>0</v>
      </c>
      <c r="N216" s="3">
        <f>+IF('DATOS GENERALES'!N216='DATOS GENERALES'!T216,100,IF('DATOS GENERALES'!N216=0,0,(('DATOS GENERALES'!T216*100)/'DATOS GENERALES'!N216)))</f>
        <v>0</v>
      </c>
      <c r="O216" s="3">
        <f>+IF('DATOS GENERALES'!O216='DATOS GENERALES'!T216,100,IF('DATOS GENERALES'!O216=0,0,(('DATOS GENERALES'!T216*100)/'DATOS GENERALES'!O216)))</f>
        <v>0</v>
      </c>
      <c r="P216" s="3">
        <f>+IF('DATOS GENERALES'!P216='DATOS GENERALES'!T216,100,IF('DATOS GENERALES'!P216=0,0,(('DATOS GENERALES'!T216*100)/'DATOS GENERALES'!P216)))</f>
        <v>100</v>
      </c>
      <c r="Q216" s="3">
        <f>+IF('DATOS GENERALES'!Q216='DATOS GENERALES'!T216,100,IF('DATOS GENERALES'!Q216=0,0,(('DATOS GENERALES'!T216*100)/'DATOS GENERALES'!Q216)))</f>
        <v>0</v>
      </c>
      <c r="R216" s="3">
        <f>+IF('DATOS GENERALES'!R216='DATOS GENERALES'!$T$6,100,IF('DATOS GENERALES'!R216=0,0,(('DATOS GENERALES'!$T$6*100)/'DATOS GENERALES'!R216)))</f>
        <v>0</v>
      </c>
      <c r="S216" s="3">
        <f>+IF('DATOS GENERALES'!S216='DATOS GENERALES'!T216,100,IF('DATOS GENERALES'!S216=0,0,(('DATOS GENERALES'!$T$6*100)/'DATOS GENERALES'!S216)))</f>
        <v>0</v>
      </c>
    </row>
    <row r="217" spans="1:19" ht="30">
      <c r="A217" s="13">
        <f>+'DATOS GENERALES'!A217</f>
        <v>212</v>
      </c>
      <c r="B217" s="65" t="str">
        <f>+'DATOS GENERALES'!B217</f>
        <v>KIT CATETER PARA ANESTESIA EPIDURAL CONTINUA CON AGUJA TUOHY Cal. 16</v>
      </c>
      <c r="C217" s="21" t="str">
        <f>+'DATOS GENERALES'!C217</f>
        <v>UND</v>
      </c>
      <c r="D217" s="21">
        <f>+'DATOS GENERALES'!D217</f>
        <v>10</v>
      </c>
      <c r="E217" s="3">
        <f>+IF('DATOS GENERALES'!E217='DATOS GENERALES'!T217,100,IF('DATOS GENERALES'!E217=0,0,(('DATOS GENERALES'!T217*100)/'DATOS GENERALES'!E217)))</f>
        <v>0</v>
      </c>
      <c r="F217" s="3">
        <f>+IF('DATOS GENERALES'!F217='DATOS GENERALES'!T217,100,IF('DATOS GENERALES'!F217=0,0,(('DATOS GENERALES'!T217*100)/'DATOS GENERALES'!F217)))</f>
        <v>0</v>
      </c>
      <c r="G217" s="3">
        <f>+IF('DATOS GENERALES'!G217='DATOS GENERALES'!T217,100,IF('DATOS GENERALES'!G217=0,0,(('DATOS GENERALES'!T217*100)/'DATOS GENERALES'!G217)))</f>
        <v>0</v>
      </c>
      <c r="H217" s="3">
        <f>+IF('DATOS GENERALES'!H217='DATOS GENERALES'!T217,100,IF('DATOS GENERALES'!H217=0,0,(('DATOS GENERALES'!T217*100)/'DATOS GENERALES'!H217)))</f>
        <v>0</v>
      </c>
      <c r="I217" s="3">
        <f>+IF('DATOS GENERALES'!I217='DATOS GENERALES'!T217,100,IF('DATOS GENERALES'!I217=0,0,(('DATOS GENERALES'!T217*100)/'DATOS GENERALES'!I217)))</f>
        <v>0</v>
      </c>
      <c r="J217" s="3">
        <f>+IF('DATOS GENERALES'!J217='DATOS GENERALES'!T217,100,IF('DATOS GENERALES'!J217=0,0,(('DATOS GENERALES'!T217*100)/'DATOS GENERALES'!J217)))</f>
        <v>95.244346982356319</v>
      </c>
      <c r="K217" s="3">
        <f>+IF('DATOS GENERALES'!K217='DATOS GENERALES'!T217,100,IF('DATOS GENERALES'!K217=0,0,(('DATOS GENERALES'!T217*100)/'DATOS GENERALES'!K217)))</f>
        <v>0</v>
      </c>
      <c r="L217" s="3">
        <f>+IF('DATOS GENERALES'!L217='DATOS GENERALES'!T217,100,IF('DATOS GENERALES'!L217=0,0,(('DATOS GENERALES'!T217*100)/'DATOS GENERALES'!L217)))</f>
        <v>0</v>
      </c>
      <c r="M217" s="3">
        <f>+IF('DATOS GENERALES'!M217='DATOS GENERALES'!T217,100,IF('DATOS GENERALES'!M217=0,0,(('DATOS GENERALES'!T217*100)/'DATOS GENERALES'!M217)))</f>
        <v>0</v>
      </c>
      <c r="N217" s="3">
        <f>+IF('DATOS GENERALES'!N217='DATOS GENERALES'!T217,100,IF('DATOS GENERALES'!N217=0,0,(('DATOS GENERALES'!T217*100)/'DATOS GENERALES'!N217)))</f>
        <v>83.217827697454894</v>
      </c>
      <c r="O217" s="3">
        <f>+IF('DATOS GENERALES'!O217='DATOS GENERALES'!T217,100,IF('DATOS GENERALES'!O217=0,0,(('DATOS GENERALES'!T217*100)/'DATOS GENERALES'!O217)))</f>
        <v>100</v>
      </c>
      <c r="P217" s="3">
        <f>+IF('DATOS GENERALES'!P217='DATOS GENERALES'!T217,100,IF('DATOS GENERALES'!P217=0,0,(('DATOS GENERALES'!T217*100)/'DATOS GENERALES'!P217)))</f>
        <v>66.158449700769452</v>
      </c>
      <c r="Q217" s="3">
        <f>+IF('DATOS GENERALES'!Q217='DATOS GENERALES'!T217,100,IF('DATOS GENERALES'!Q217=0,0,(('DATOS GENERALES'!T217*100)/'DATOS GENERALES'!Q217)))</f>
        <v>0</v>
      </c>
      <c r="R217" s="3">
        <f>+IF('DATOS GENERALES'!R217='DATOS GENERALES'!$T$6,100,IF('DATOS GENERALES'!R217=0,0,(('DATOS GENERALES'!$T$6*100)/'DATOS GENERALES'!R217)))</f>
        <v>0</v>
      </c>
      <c r="S217" s="3">
        <f>+IF('DATOS GENERALES'!S217='DATOS GENERALES'!T217,100,IF('DATOS GENERALES'!S217=0,0,(('DATOS GENERALES'!$T$6*100)/'DATOS GENERALES'!S217)))</f>
        <v>0</v>
      </c>
    </row>
    <row r="218" spans="1:19" ht="30">
      <c r="A218" s="13">
        <f>+'DATOS GENERALES'!A218</f>
        <v>213</v>
      </c>
      <c r="B218" s="65" t="str">
        <f>+'DATOS GENERALES'!B218</f>
        <v>KIT CATETER PARA ANESTESIA EPIDURAL CONTINUA CON AGUJA TUOHY Cal. 17 X 3 1/2 (No 19 X 36")</v>
      </c>
      <c r="C218" s="21" t="str">
        <f>+'DATOS GENERALES'!C218</f>
        <v>UND</v>
      </c>
      <c r="D218" s="21">
        <f>+'DATOS GENERALES'!D218</f>
        <v>10</v>
      </c>
      <c r="E218" s="3">
        <f>+IF('DATOS GENERALES'!E218='DATOS GENERALES'!T218,100,IF('DATOS GENERALES'!E218=0,0,(('DATOS GENERALES'!T218*100)/'DATOS GENERALES'!E218)))</f>
        <v>0</v>
      </c>
      <c r="F218" s="3">
        <f>+IF('DATOS GENERALES'!F218='DATOS GENERALES'!T218,100,IF('DATOS GENERALES'!F218=0,0,(('DATOS GENERALES'!T218*100)/'DATOS GENERALES'!F218)))</f>
        <v>0</v>
      </c>
      <c r="G218" s="3">
        <f>+IF('DATOS GENERALES'!G218='DATOS GENERALES'!T218,100,IF('DATOS GENERALES'!G218=0,0,(('DATOS GENERALES'!T218*100)/'DATOS GENERALES'!G218)))</f>
        <v>0</v>
      </c>
      <c r="H218" s="3">
        <f>+IF('DATOS GENERALES'!H218='DATOS GENERALES'!T218,100,IF('DATOS GENERALES'!H218=0,0,(('DATOS GENERALES'!T218*100)/'DATOS GENERALES'!H218)))</f>
        <v>100</v>
      </c>
      <c r="I218" s="3">
        <f>+IF('DATOS GENERALES'!I218='DATOS GENERALES'!T218,100,IF('DATOS GENERALES'!I218=0,0,(('DATOS GENERALES'!T218*100)/'DATOS GENERALES'!I218)))</f>
        <v>0</v>
      </c>
      <c r="J218" s="3">
        <f>+IF('DATOS GENERALES'!J218='DATOS GENERALES'!T218,100,IF('DATOS GENERALES'!J218=0,0,(('DATOS GENERALES'!T218*100)/'DATOS GENERALES'!J218)))</f>
        <v>96.710825446831407</v>
      </c>
      <c r="K218" s="3">
        <f>+IF('DATOS GENERALES'!K218='DATOS GENERALES'!T218,100,IF('DATOS GENERALES'!K218=0,0,(('DATOS GENERALES'!T218*100)/'DATOS GENERALES'!K218)))</f>
        <v>0</v>
      </c>
      <c r="L218" s="3">
        <f>+IF('DATOS GENERALES'!L218='DATOS GENERALES'!T218,100,IF('DATOS GENERALES'!L218=0,0,(('DATOS GENERALES'!T218*100)/'DATOS GENERALES'!L218)))</f>
        <v>0</v>
      </c>
      <c r="M218" s="3">
        <f>+IF('DATOS GENERALES'!M218='DATOS GENERALES'!T218,100,IF('DATOS GENERALES'!M218=0,0,(('DATOS GENERALES'!T218*100)/'DATOS GENERALES'!M218)))</f>
        <v>0</v>
      </c>
      <c r="N218" s="3">
        <f>+IF('DATOS GENERALES'!N218='DATOS GENERALES'!T218,100,IF('DATOS GENERALES'!N218=0,0,(('DATOS GENERALES'!T218*100)/'DATOS GENERALES'!N218)))</f>
        <v>0</v>
      </c>
      <c r="O218" s="3">
        <f>+IF('DATOS GENERALES'!O218='DATOS GENERALES'!T218,100,IF('DATOS GENERALES'!O218=0,0,(('DATOS GENERALES'!T218*100)/'DATOS GENERALES'!O218)))</f>
        <v>0</v>
      </c>
      <c r="P218" s="3">
        <f>+IF('DATOS GENERALES'!P218='DATOS GENERALES'!T218,100,IF('DATOS GENERALES'!P218=0,0,(('DATOS GENERALES'!T218*100)/'DATOS GENERALES'!P218)))</f>
        <v>73.121137199849727</v>
      </c>
      <c r="Q218" s="3">
        <f>+IF('DATOS GENERALES'!Q218='DATOS GENERALES'!T218,100,IF('DATOS GENERALES'!Q218=0,0,(('DATOS GENERALES'!T218*100)/'DATOS GENERALES'!Q218)))</f>
        <v>0</v>
      </c>
      <c r="R218" s="3">
        <f>+IF('DATOS GENERALES'!R218='DATOS GENERALES'!$T$6,100,IF('DATOS GENERALES'!R218=0,0,(('DATOS GENERALES'!$T$6*100)/'DATOS GENERALES'!R218)))</f>
        <v>0</v>
      </c>
      <c r="S218" s="3">
        <f>+IF('DATOS GENERALES'!S218='DATOS GENERALES'!T218,100,IF('DATOS GENERALES'!S218=0,0,(('DATOS GENERALES'!$T$6*100)/'DATOS GENERALES'!S218)))</f>
        <v>107.79384615384615</v>
      </c>
    </row>
    <row r="219" spans="1:19" ht="30">
      <c r="A219" s="13">
        <f>+'DATOS GENERALES'!A219</f>
        <v>214</v>
      </c>
      <c r="B219" s="65" t="str">
        <f>+'DATOS GENERALES'!B219</f>
        <v>KIT CATETER PARA ANESTESIA EPIDURAL CONTINUA CON AGUJA TUOHY Cal. 18</v>
      </c>
      <c r="C219" s="21" t="str">
        <f>+'DATOS GENERALES'!C219</f>
        <v>UND</v>
      </c>
      <c r="D219" s="21">
        <f>+'DATOS GENERALES'!D219</f>
        <v>10</v>
      </c>
      <c r="E219" s="3">
        <f>+IF('DATOS GENERALES'!E219='DATOS GENERALES'!T219,100,IF('DATOS GENERALES'!E219=0,0,(('DATOS GENERALES'!T219*100)/'DATOS GENERALES'!E219)))</f>
        <v>0</v>
      </c>
      <c r="F219" s="3">
        <f>+IF('DATOS GENERALES'!F219='DATOS GENERALES'!T219,100,IF('DATOS GENERALES'!F219=0,0,(('DATOS GENERALES'!T219*100)/'DATOS GENERALES'!F219)))</f>
        <v>0</v>
      </c>
      <c r="G219" s="3">
        <f>+IF('DATOS GENERALES'!G219='DATOS GENERALES'!T219,100,IF('DATOS GENERALES'!G219=0,0,(('DATOS GENERALES'!T219*100)/'DATOS GENERALES'!G219)))</f>
        <v>0</v>
      </c>
      <c r="H219" s="3">
        <f>+IF('DATOS GENERALES'!H219='DATOS GENERALES'!T219,100,IF('DATOS GENERALES'!H219=0,0,(('DATOS GENERALES'!T219*100)/'DATOS GENERALES'!H219)))</f>
        <v>100</v>
      </c>
      <c r="I219" s="3">
        <f>+IF('DATOS GENERALES'!I219='DATOS GENERALES'!T219,100,IF('DATOS GENERALES'!I219=0,0,(('DATOS GENERALES'!T219*100)/'DATOS GENERALES'!I219)))</f>
        <v>0</v>
      </c>
      <c r="J219" s="3">
        <f>+IF('DATOS GENERALES'!J219='DATOS GENERALES'!T219,100,IF('DATOS GENERALES'!J219=0,0,(('DATOS GENERALES'!T219*100)/'DATOS GENERALES'!J219)))</f>
        <v>79.139516125626599</v>
      </c>
      <c r="K219" s="3">
        <f>+IF('DATOS GENERALES'!K219='DATOS GENERALES'!T219,100,IF('DATOS GENERALES'!K219=0,0,(('DATOS GENERALES'!T219*100)/'DATOS GENERALES'!K219)))</f>
        <v>0</v>
      </c>
      <c r="L219" s="3">
        <f>+IF('DATOS GENERALES'!L219='DATOS GENERALES'!T219,100,IF('DATOS GENERALES'!L219=0,0,(('DATOS GENERALES'!T219*100)/'DATOS GENERALES'!L219)))</f>
        <v>0</v>
      </c>
      <c r="M219" s="3">
        <f>+IF('DATOS GENERALES'!M219='DATOS GENERALES'!T219,100,IF('DATOS GENERALES'!M219=0,0,(('DATOS GENERALES'!T219*100)/'DATOS GENERALES'!M219)))</f>
        <v>0</v>
      </c>
      <c r="N219" s="3">
        <f>+IF('DATOS GENERALES'!N219='DATOS GENERALES'!T219,100,IF('DATOS GENERALES'!N219=0,0,(('DATOS GENERALES'!T219*100)/'DATOS GENERALES'!N219)))</f>
        <v>65.324618736383442</v>
      </c>
      <c r="O219" s="3">
        <f>+IF('DATOS GENERALES'!O219='DATOS GENERALES'!T219,100,IF('DATOS GENERALES'!O219=0,0,(('DATOS GENERALES'!T219*100)/'DATOS GENERALES'!O219)))</f>
        <v>0</v>
      </c>
      <c r="P219" s="3">
        <f>+IF('DATOS GENERALES'!P219='DATOS GENERALES'!T219,100,IF('DATOS GENERALES'!P219=0,0,(('DATOS GENERALES'!T219*100)/'DATOS GENERALES'!P219)))</f>
        <v>0</v>
      </c>
      <c r="Q219" s="3">
        <f>+IF('DATOS GENERALES'!Q219='DATOS GENERALES'!T219,100,IF('DATOS GENERALES'!Q219=0,0,(('DATOS GENERALES'!T219*100)/'DATOS GENERALES'!Q219)))</f>
        <v>0</v>
      </c>
      <c r="R219" s="3">
        <f>+IF('DATOS GENERALES'!R219='DATOS GENERALES'!$T$6,100,IF('DATOS GENERALES'!R219=0,0,(('DATOS GENERALES'!$T$6*100)/'DATOS GENERALES'!R219)))</f>
        <v>0</v>
      </c>
      <c r="S219" s="3">
        <f>+IF('DATOS GENERALES'!S219='DATOS GENERALES'!T219,100,IF('DATOS GENERALES'!S219=0,0,(('DATOS GENERALES'!$T$6*100)/'DATOS GENERALES'!S219)))</f>
        <v>107.79384615384615</v>
      </c>
    </row>
    <row r="220" spans="1:19">
      <c r="A220" s="13">
        <f>+'DATOS GENERALES'!A220</f>
        <v>215</v>
      </c>
      <c r="B220" s="65" t="str">
        <f>+'DATOS GENERALES'!B220</f>
        <v xml:space="preserve">KIT CEPILLO ESPATULA LAMINA  CITOLOGIA </v>
      </c>
      <c r="C220" s="21" t="str">
        <f>+'DATOS GENERALES'!C220</f>
        <v>KIT</v>
      </c>
      <c r="D220" s="21">
        <f>+'DATOS GENERALES'!D220</f>
        <v>120</v>
      </c>
      <c r="E220" s="3">
        <f>+IF('DATOS GENERALES'!E220='DATOS GENERALES'!T220,100,IF('DATOS GENERALES'!E220=0,0,(('DATOS GENERALES'!T220*100)/'DATOS GENERALES'!E220)))</f>
        <v>0</v>
      </c>
      <c r="F220" s="3">
        <f>+IF('DATOS GENERALES'!F220='DATOS GENERALES'!T220,100,IF('DATOS GENERALES'!F220=0,0,(('DATOS GENERALES'!T220*100)/'DATOS GENERALES'!F220)))</f>
        <v>0</v>
      </c>
      <c r="G220" s="3">
        <f>+IF('DATOS GENERALES'!G220='DATOS GENERALES'!T220,100,IF('DATOS GENERALES'!G220=0,0,(('DATOS GENERALES'!T220*100)/'DATOS GENERALES'!G220)))</f>
        <v>0</v>
      </c>
      <c r="H220" s="3">
        <f>+IF('DATOS GENERALES'!H220='DATOS GENERALES'!T220,100,IF('DATOS GENERALES'!H220=0,0,(('DATOS GENERALES'!T220*100)/'DATOS GENERALES'!H220)))</f>
        <v>40.984485190409025</v>
      </c>
      <c r="I220" s="3">
        <f>+IF('DATOS GENERALES'!I220='DATOS GENERALES'!T220,100,IF('DATOS GENERALES'!I220=0,0,(('DATOS GENERALES'!T220*100)/'DATOS GENERALES'!I220)))</f>
        <v>0</v>
      </c>
      <c r="J220" s="3">
        <f>+IF('DATOS GENERALES'!J220='DATOS GENERALES'!T220,100,IF('DATOS GENERALES'!J220=0,0,(('DATOS GENERALES'!T220*100)/'DATOS GENERALES'!J220)))</f>
        <v>50.80620626711287</v>
      </c>
      <c r="K220" s="3">
        <f>+IF('DATOS GENERALES'!K220='DATOS GENERALES'!T220,100,IF('DATOS GENERALES'!K220=0,0,(('DATOS GENERALES'!T220*100)/'DATOS GENERALES'!K220)))</f>
        <v>0</v>
      </c>
      <c r="L220" s="3">
        <f>+IF('DATOS GENERALES'!L220='DATOS GENERALES'!T220,100,IF('DATOS GENERALES'!L220=0,0,(('DATOS GENERALES'!T220*100)/'DATOS GENERALES'!L220)))</f>
        <v>0</v>
      </c>
      <c r="M220" s="3">
        <f>+IF('DATOS GENERALES'!M220='DATOS GENERALES'!T220,100,IF('DATOS GENERALES'!M220=0,0,(('DATOS GENERALES'!T220*100)/'DATOS GENERALES'!M220)))</f>
        <v>0</v>
      </c>
      <c r="N220" s="3">
        <f>+IF('DATOS GENERALES'!N220='DATOS GENERALES'!T220,100,IF('DATOS GENERALES'!N220=0,0,(('DATOS GENERALES'!T220*100)/'DATOS GENERALES'!N220)))</f>
        <v>100</v>
      </c>
      <c r="O220" s="3">
        <f>+IF('DATOS GENERALES'!O220='DATOS GENERALES'!T220,100,IF('DATOS GENERALES'!O220=0,0,(('DATOS GENERALES'!T220*100)/'DATOS GENERALES'!O220)))</f>
        <v>0</v>
      </c>
      <c r="P220" s="3">
        <f>+IF('DATOS GENERALES'!P220='DATOS GENERALES'!T220,100,IF('DATOS GENERALES'!P220=0,0,(('DATOS GENERALES'!T220*100)/'DATOS GENERALES'!P220)))</f>
        <v>45.837145471180236</v>
      </c>
      <c r="Q220" s="3">
        <f>+IF('DATOS GENERALES'!Q220='DATOS GENERALES'!T220,100,IF('DATOS GENERALES'!Q220=0,0,(('DATOS GENERALES'!T220*100)/'DATOS GENERALES'!Q220)))</f>
        <v>32.982225148123767</v>
      </c>
      <c r="R220" s="3">
        <f>+IF('DATOS GENERALES'!R220='DATOS GENERALES'!$T$6,100,IF('DATOS GENERALES'!R220=0,0,(('DATOS GENERALES'!$T$6*100)/'DATOS GENERALES'!R220)))</f>
        <v>0</v>
      </c>
      <c r="S220" s="3">
        <f>+IF('DATOS GENERALES'!S220='DATOS GENERALES'!T220,100,IF('DATOS GENERALES'!S220=0,0,(('DATOS GENERALES'!$T$6*100)/'DATOS GENERALES'!S220)))</f>
        <v>0</v>
      </c>
    </row>
    <row r="221" spans="1:19">
      <c r="A221" s="13">
        <f>+'DATOS GENERALES'!A221</f>
        <v>216</v>
      </c>
      <c r="B221" s="65" t="str">
        <f>+'DATOS GENERALES'!B221</f>
        <v>KIT DE ROPA QUIRÚRGICA ESTÉRIL</v>
      </c>
      <c r="C221" s="21" t="str">
        <f>+'DATOS GENERALES'!C221</f>
        <v>PTE</v>
      </c>
      <c r="D221" s="21">
        <f>+'DATOS GENERALES'!D221</f>
        <v>12</v>
      </c>
      <c r="E221" s="3">
        <f>+IF('DATOS GENERALES'!E221='DATOS GENERALES'!T221,100,IF('DATOS GENERALES'!E221=0,0,(('DATOS GENERALES'!T221*100)/'DATOS GENERALES'!E221)))</f>
        <v>78.938414426675735</v>
      </c>
      <c r="F221" s="3">
        <f>+IF('DATOS GENERALES'!F221='DATOS GENERALES'!T221,100,IF('DATOS GENERALES'!F221=0,0,(('DATOS GENERALES'!T221*100)/'DATOS GENERALES'!F221)))</f>
        <v>0</v>
      </c>
      <c r="G221" s="3">
        <f>+IF('DATOS GENERALES'!G221='DATOS GENERALES'!T221,100,IF('DATOS GENERALES'!G221=0,0,(('DATOS GENERALES'!T221*100)/'DATOS GENERALES'!G221)))</f>
        <v>6.230044389066272</v>
      </c>
      <c r="H221" s="3">
        <f>+IF('DATOS GENERALES'!H221='DATOS GENERALES'!T221,100,IF('DATOS GENERALES'!H221=0,0,(('DATOS GENERALES'!T221*100)/'DATOS GENERALES'!H221)))</f>
        <v>80.639555092109831</v>
      </c>
      <c r="I221" s="3">
        <f>+IF('DATOS GENERALES'!I221='DATOS GENERALES'!T221,100,IF('DATOS GENERALES'!I221=0,0,(('DATOS GENERALES'!T221*100)/'DATOS GENERALES'!I221)))</f>
        <v>0</v>
      </c>
      <c r="J221" s="3">
        <f>+IF('DATOS GENERALES'!J221='DATOS GENERALES'!T221,100,IF('DATOS GENERALES'!J221=0,0,(('DATOS GENERALES'!T221*100)/'DATOS GENERALES'!J221)))</f>
        <v>6.7217853061773205</v>
      </c>
      <c r="K221" s="3">
        <f>+IF('DATOS GENERALES'!K221='DATOS GENERALES'!T221,100,IF('DATOS GENERALES'!K221=0,0,(('DATOS GENERALES'!T221*100)/'DATOS GENERALES'!K221)))</f>
        <v>0</v>
      </c>
      <c r="L221" s="3">
        <f>+IF('DATOS GENERALES'!L221='DATOS GENERALES'!T221,100,IF('DATOS GENERALES'!L221=0,0,(('DATOS GENERALES'!T221*100)/'DATOS GENERALES'!L221)))</f>
        <v>0</v>
      </c>
      <c r="M221" s="3">
        <f>+IF('DATOS GENERALES'!M221='DATOS GENERALES'!T221,100,IF('DATOS GENERALES'!M221=0,0,(('DATOS GENERALES'!T221*100)/'DATOS GENERALES'!M221)))</f>
        <v>0</v>
      </c>
      <c r="N221" s="3">
        <f>+IF('DATOS GENERALES'!N221='DATOS GENERALES'!T221,100,IF('DATOS GENERALES'!N221=0,0,(('DATOS GENERALES'!T221*100)/'DATOS GENERALES'!N221)))</f>
        <v>100</v>
      </c>
      <c r="O221" s="3">
        <f>+IF('DATOS GENERALES'!O221='DATOS GENERALES'!T221,100,IF('DATOS GENERALES'!O221=0,0,(('DATOS GENERALES'!T221*100)/'DATOS GENERALES'!O221)))</f>
        <v>70.006035003017502</v>
      </c>
      <c r="P221" s="3">
        <f>+IF('DATOS GENERALES'!P221='DATOS GENERALES'!T221,100,IF('DATOS GENERALES'!P221=0,0,(('DATOS GENERALES'!T221*100)/'DATOS GENERALES'!P221)))</f>
        <v>20.89536645248916</v>
      </c>
      <c r="Q221" s="3">
        <f>+IF('DATOS GENERALES'!Q221='DATOS GENERALES'!T221,100,IF('DATOS GENERALES'!Q221=0,0,(('DATOS GENERALES'!T221*100)/'DATOS GENERALES'!Q221)))</f>
        <v>0</v>
      </c>
      <c r="R221" s="3">
        <f>+IF('DATOS GENERALES'!R221='DATOS GENERALES'!$T$6,100,IF('DATOS GENERALES'!R221=0,0,(('DATOS GENERALES'!$T$6*100)/'DATOS GENERALES'!R221)))</f>
        <v>0</v>
      </c>
      <c r="S221" s="3">
        <f>+IF('DATOS GENERALES'!S221='DATOS GENERALES'!T221,100,IF('DATOS GENERALES'!S221=0,0,(('DATOS GENERALES'!$T$6*100)/'DATOS GENERALES'!S221)))</f>
        <v>0</v>
      </c>
    </row>
    <row r="222" spans="1:19">
      <c r="A222" s="13">
        <f>+'DATOS GENERALES'!A222</f>
        <v>217</v>
      </c>
      <c r="B222" s="65" t="str">
        <f>+'DATOS GENERALES'!B222</f>
        <v>KIT IMPLANTE SUBDÉRMICO LEVONORGESTREL MICRONIZADO 75 mg</v>
      </c>
      <c r="C222" s="21" t="str">
        <f>+'DATOS GENERALES'!C222</f>
        <v>KIT</v>
      </c>
      <c r="D222" s="21">
        <f>+'DATOS GENERALES'!D222</f>
        <v>20</v>
      </c>
      <c r="E222" s="3">
        <f>+IF('DATOS GENERALES'!E222='DATOS GENERALES'!T222,100,IF('DATOS GENERALES'!E222=0,0,(('DATOS GENERALES'!T222*100)/'DATOS GENERALES'!E222)))</f>
        <v>0</v>
      </c>
      <c r="F222" s="3">
        <f>+IF('DATOS GENERALES'!F222='DATOS GENERALES'!T222,100,IF('DATOS GENERALES'!F222=0,0,(('DATOS GENERALES'!T222*100)/'DATOS GENERALES'!F222)))</f>
        <v>0</v>
      </c>
      <c r="G222" s="3">
        <f>+IF('DATOS GENERALES'!G222='DATOS GENERALES'!T222,100,IF('DATOS GENERALES'!G222=0,0,(('DATOS GENERALES'!T222*100)/'DATOS GENERALES'!G222)))</f>
        <v>0</v>
      </c>
      <c r="H222" s="3">
        <f>+IF('DATOS GENERALES'!H222='DATOS GENERALES'!T222,100,IF('DATOS GENERALES'!H222=0,0,(('DATOS GENERALES'!T222*100)/'DATOS GENERALES'!H222)))</f>
        <v>57.996393132899783</v>
      </c>
      <c r="I222" s="3">
        <f>+IF('DATOS GENERALES'!I222='DATOS GENERALES'!T222,100,IF('DATOS GENERALES'!I222=0,0,(('DATOS GENERALES'!T222*100)/'DATOS GENERALES'!I222)))</f>
        <v>0</v>
      </c>
      <c r="J222" s="3">
        <f>+IF('DATOS GENERALES'!J222='DATOS GENERALES'!T222,100,IF('DATOS GENERALES'!J222=0,0,(('DATOS GENERALES'!T222*100)/'DATOS GENERALES'!J222)))</f>
        <v>57.811560786847977</v>
      </c>
      <c r="K222" s="3">
        <f>+IF('DATOS GENERALES'!K222='DATOS GENERALES'!T222,100,IF('DATOS GENERALES'!K222=0,0,(('DATOS GENERALES'!T222*100)/'DATOS GENERALES'!K222)))</f>
        <v>0</v>
      </c>
      <c r="L222" s="3">
        <f>+IF('DATOS GENERALES'!L222='DATOS GENERALES'!T222,100,IF('DATOS GENERALES'!L222=0,0,(('DATOS GENERALES'!T222*100)/'DATOS GENERALES'!L222)))</f>
        <v>0</v>
      </c>
      <c r="M222" s="3">
        <f>+IF('DATOS GENERALES'!M222='DATOS GENERALES'!T222,100,IF('DATOS GENERALES'!M222=0,0,(('DATOS GENERALES'!T222*100)/'DATOS GENERALES'!M222)))</f>
        <v>0</v>
      </c>
      <c r="N222" s="3">
        <f>+IF('DATOS GENERALES'!N222='DATOS GENERALES'!T222,100,IF('DATOS GENERALES'!N222=0,0,(('DATOS GENERALES'!T222*100)/'DATOS GENERALES'!N222)))</f>
        <v>0</v>
      </c>
      <c r="O222" s="3">
        <f>+IF('DATOS GENERALES'!O222='DATOS GENERALES'!T222,100,IF('DATOS GENERALES'!O222=0,0,(('DATOS GENERALES'!T222*100)/'DATOS GENERALES'!O222)))</f>
        <v>100</v>
      </c>
      <c r="P222" s="3">
        <f>+IF('DATOS GENERALES'!P222='DATOS GENERALES'!T222,100,IF('DATOS GENERALES'!P222=0,0,(('DATOS GENERALES'!T222*100)/'DATOS GENERALES'!P222)))</f>
        <v>56.81475759638402</v>
      </c>
      <c r="Q222" s="3">
        <f>+IF('DATOS GENERALES'!Q222='DATOS GENERALES'!T222,100,IF('DATOS GENERALES'!Q222=0,0,(('DATOS GENERALES'!T222*100)/'DATOS GENERALES'!Q222)))</f>
        <v>0</v>
      </c>
      <c r="R222" s="3">
        <f>+IF('DATOS GENERALES'!R222='DATOS GENERALES'!$T$6,100,IF('DATOS GENERALES'!R222=0,0,(('DATOS GENERALES'!$T$6*100)/'DATOS GENERALES'!R222)))</f>
        <v>0</v>
      </c>
      <c r="S222" s="3">
        <f>+IF('DATOS GENERALES'!S222='DATOS GENERALES'!T222,100,IF('DATOS GENERALES'!S222=0,0,(('DATOS GENERALES'!$T$6*100)/'DATOS GENERALES'!S222)))</f>
        <v>0</v>
      </c>
    </row>
    <row r="223" spans="1:19">
      <c r="A223" s="13">
        <f>+'DATOS GENERALES'!A223</f>
        <v>218</v>
      </c>
      <c r="B223" s="65" t="str">
        <f>+'DATOS GENERALES'!B223</f>
        <v xml:space="preserve">KIT PARA DRENAJE PLEURAL DE DOS CAMARAS </v>
      </c>
      <c r="C223" s="21" t="str">
        <f>+'DATOS GENERALES'!C223</f>
        <v>UND</v>
      </c>
      <c r="D223" s="21">
        <f>+'DATOS GENERALES'!D223</f>
        <v>20</v>
      </c>
      <c r="E223" s="3">
        <f>+IF('DATOS GENERALES'!E223='DATOS GENERALES'!T223,100,IF('DATOS GENERALES'!E223=0,0,(('DATOS GENERALES'!T223*100)/'DATOS GENERALES'!E223)))</f>
        <v>0</v>
      </c>
      <c r="F223" s="3">
        <f>+IF('DATOS GENERALES'!F223='DATOS GENERALES'!T223,100,IF('DATOS GENERALES'!F223=0,0,(('DATOS GENERALES'!T223*100)/'DATOS GENERALES'!F223)))</f>
        <v>0</v>
      </c>
      <c r="G223" s="3">
        <f>+IF('DATOS GENERALES'!G223='DATOS GENERALES'!T223,100,IF('DATOS GENERALES'!G223=0,0,(('DATOS GENERALES'!T223*100)/'DATOS GENERALES'!G223)))</f>
        <v>0</v>
      </c>
      <c r="H223" s="3">
        <f>+IF('DATOS GENERALES'!H223='DATOS GENERALES'!T223,100,IF('DATOS GENERALES'!H223=0,0,(('DATOS GENERALES'!T223*100)/'DATOS GENERALES'!H223)))</f>
        <v>87.545993413830942</v>
      </c>
      <c r="I223" s="3">
        <f>+IF('DATOS GENERALES'!I223='DATOS GENERALES'!T223,100,IF('DATOS GENERALES'!I223=0,0,(('DATOS GENERALES'!T223*100)/'DATOS GENERALES'!I223)))</f>
        <v>0</v>
      </c>
      <c r="J223" s="3">
        <f>+IF('DATOS GENERALES'!J223='DATOS GENERALES'!T223,100,IF('DATOS GENERALES'!J223=0,0,(('DATOS GENERALES'!T223*100)/'DATOS GENERALES'!J223)))</f>
        <v>100</v>
      </c>
      <c r="K223" s="3">
        <f>+IF('DATOS GENERALES'!K223='DATOS GENERALES'!T223,100,IF('DATOS GENERALES'!K223=0,0,(('DATOS GENERALES'!T223*100)/'DATOS GENERALES'!K223)))</f>
        <v>0</v>
      </c>
      <c r="L223" s="3">
        <f>+IF('DATOS GENERALES'!L223='DATOS GENERALES'!T223,100,IF('DATOS GENERALES'!L223=0,0,(('DATOS GENERALES'!T223*100)/'DATOS GENERALES'!L223)))</f>
        <v>0</v>
      </c>
      <c r="M223" s="3">
        <f>+IF('DATOS GENERALES'!M223='DATOS GENERALES'!T223,100,IF('DATOS GENERALES'!M223=0,0,(('DATOS GENERALES'!T223*100)/'DATOS GENERALES'!M223)))</f>
        <v>0</v>
      </c>
      <c r="N223" s="3">
        <f>+IF('DATOS GENERALES'!N223='DATOS GENERALES'!T223,100,IF('DATOS GENERALES'!N223=0,0,(('DATOS GENERALES'!T223*100)/'DATOS GENERALES'!N223)))</f>
        <v>0</v>
      </c>
      <c r="O223" s="3">
        <f>+IF('DATOS GENERALES'!O223='DATOS GENERALES'!T223,100,IF('DATOS GENERALES'!O223=0,0,(('DATOS GENERALES'!T223*100)/'DATOS GENERALES'!O223)))</f>
        <v>0</v>
      </c>
      <c r="P223" s="3">
        <f>+IF('DATOS GENERALES'!P223='DATOS GENERALES'!T223,100,IF('DATOS GENERALES'!P223=0,0,(('DATOS GENERALES'!T223*100)/'DATOS GENERALES'!P223)))</f>
        <v>76.23479211751841</v>
      </c>
      <c r="Q223" s="3">
        <f>+IF('DATOS GENERALES'!Q223='DATOS GENERALES'!T223,100,IF('DATOS GENERALES'!Q223=0,0,(('DATOS GENERALES'!T223*100)/'DATOS GENERALES'!Q223)))</f>
        <v>0</v>
      </c>
      <c r="R223" s="3">
        <f>+IF('DATOS GENERALES'!R223='DATOS GENERALES'!$T$6,100,IF('DATOS GENERALES'!R223=0,0,(('DATOS GENERALES'!$T$6*100)/'DATOS GENERALES'!R223)))</f>
        <v>0</v>
      </c>
      <c r="S223" s="3">
        <f>+IF('DATOS GENERALES'!S223='DATOS GENERALES'!T223,100,IF('DATOS GENERALES'!S223=0,0,(('DATOS GENERALES'!$T$6*100)/'DATOS GENERALES'!S223)))</f>
        <v>0</v>
      </c>
    </row>
    <row r="224" spans="1:19" ht="30">
      <c r="A224" s="13">
        <f>+'DATOS GENERALES'!A224</f>
        <v>219</v>
      </c>
      <c r="B224" s="65" t="str">
        <f>+'DATOS GENERALES'!B224</f>
        <v>KIT INCUBADORA SMART WELL CINTA INK DE IMPRESION Y ROLLO DE PAPEL PARA IMPRESORA SMART  WELL</v>
      </c>
      <c r="C224" s="21" t="str">
        <f>+'DATOS GENERALES'!C224</f>
        <v>KIT</v>
      </c>
      <c r="D224" s="21">
        <f>+'DATOS GENERALES'!D224</f>
        <v>2</v>
      </c>
      <c r="E224" s="3">
        <f>+IF('DATOS GENERALES'!E224='DATOS GENERALES'!T224,100,IF('DATOS GENERALES'!E224=0,0,(('DATOS GENERALES'!T224*100)/'DATOS GENERALES'!E224)))</f>
        <v>100</v>
      </c>
      <c r="F224" s="3">
        <f>+IF('DATOS GENERALES'!F224='DATOS GENERALES'!T224,100,IF('DATOS GENERALES'!F224=0,0,(('DATOS GENERALES'!T224*100)/'DATOS GENERALES'!F224)))</f>
        <v>100</v>
      </c>
      <c r="G224" s="3">
        <f>+IF('DATOS GENERALES'!G224='DATOS GENERALES'!T224,100,IF('DATOS GENERALES'!G224=0,0,(('DATOS GENERALES'!T224*100)/'DATOS GENERALES'!G224)))</f>
        <v>100</v>
      </c>
      <c r="H224" s="3">
        <f>+IF('DATOS GENERALES'!H224='DATOS GENERALES'!T224,100,IF('DATOS GENERALES'!H224=0,0,(('DATOS GENERALES'!T224*100)/'DATOS GENERALES'!H224)))</f>
        <v>100</v>
      </c>
      <c r="I224" s="3">
        <f>+IF('DATOS GENERALES'!I224='DATOS GENERALES'!T224,100,IF('DATOS GENERALES'!I224=0,0,(('DATOS GENERALES'!T224*100)/'DATOS GENERALES'!I224)))</f>
        <v>100</v>
      </c>
      <c r="J224" s="3">
        <f>+IF('DATOS GENERALES'!J224='DATOS GENERALES'!T224,100,IF('DATOS GENERALES'!J224=0,0,(('DATOS GENERALES'!T224*100)/'DATOS GENERALES'!J224)))</f>
        <v>100</v>
      </c>
      <c r="K224" s="3">
        <f>+IF('DATOS GENERALES'!K224='DATOS GENERALES'!T224,100,IF('DATOS GENERALES'!K224=0,0,(('DATOS GENERALES'!T224*100)/'DATOS GENERALES'!K224)))</f>
        <v>100</v>
      </c>
      <c r="L224" s="3">
        <f>+IF('DATOS GENERALES'!L224='DATOS GENERALES'!T224,100,IF('DATOS GENERALES'!L224=0,0,(('DATOS GENERALES'!T224*100)/'DATOS GENERALES'!L224)))</f>
        <v>100</v>
      </c>
      <c r="M224" s="3">
        <f>+IF('DATOS GENERALES'!M224='DATOS GENERALES'!T224,100,IF('DATOS GENERALES'!M224=0,0,(('DATOS GENERALES'!T224*100)/'DATOS GENERALES'!M224)))</f>
        <v>100</v>
      </c>
      <c r="N224" s="3">
        <f>+IF('DATOS GENERALES'!N224='DATOS GENERALES'!T224,100,IF('DATOS GENERALES'!N224=0,0,(('DATOS GENERALES'!T224*100)/'DATOS GENERALES'!N224)))</f>
        <v>100</v>
      </c>
      <c r="O224" s="3">
        <f>+IF('DATOS GENERALES'!O224='DATOS GENERALES'!T224,100,IF('DATOS GENERALES'!O224=0,0,(('DATOS GENERALES'!T224*100)/'DATOS GENERALES'!O224)))</f>
        <v>100</v>
      </c>
      <c r="P224" s="3">
        <f>+IF('DATOS GENERALES'!P224='DATOS GENERALES'!T224,100,IF('DATOS GENERALES'!P224=0,0,(('DATOS GENERALES'!T224*100)/'DATOS GENERALES'!P224)))</f>
        <v>100</v>
      </c>
      <c r="Q224" s="3">
        <f>+IF('DATOS GENERALES'!Q224='DATOS GENERALES'!T224,100,IF('DATOS GENERALES'!Q224=0,0,(('DATOS GENERALES'!T224*100)/'DATOS GENERALES'!Q224)))</f>
        <v>100</v>
      </c>
      <c r="R224" s="3">
        <f>+IF('DATOS GENERALES'!R224='DATOS GENERALES'!$T$6,100,IF('DATOS GENERALES'!R224=0,0,(('DATOS GENERALES'!$T$6*100)/'DATOS GENERALES'!R224)))</f>
        <v>0</v>
      </c>
      <c r="S224" s="3">
        <f>+IF('DATOS GENERALES'!S224='DATOS GENERALES'!T224,100,IF('DATOS GENERALES'!S224=0,0,(('DATOS GENERALES'!$T$6*100)/'DATOS GENERALES'!S224)))</f>
        <v>100</v>
      </c>
    </row>
    <row r="225" spans="1:19">
      <c r="A225" s="13">
        <f>+'DATOS GENERALES'!A225</f>
        <v>220</v>
      </c>
      <c r="B225" s="65" t="str">
        <f>+'DATOS GENERALES'!B225</f>
        <v xml:space="preserve">LAMINA PORTA OBJETO </v>
      </c>
      <c r="C225" s="21" t="str">
        <f>+'DATOS GENERALES'!C225</f>
        <v>CJA X 100 UNIDADES</v>
      </c>
      <c r="D225" s="21">
        <f>+'DATOS GENERALES'!D225</f>
        <v>16</v>
      </c>
      <c r="E225" s="3">
        <f>+IF('DATOS GENERALES'!E225='DATOS GENERALES'!T225,100,IF('DATOS GENERALES'!E225=0,0,(('DATOS GENERALES'!T225*100)/'DATOS GENERALES'!E225)))</f>
        <v>2.7350427350427351</v>
      </c>
      <c r="F225" s="3">
        <f>+IF('DATOS GENERALES'!F225='DATOS GENERALES'!T225,100,IF('DATOS GENERALES'!F225=0,0,(('DATOS GENERALES'!T225*100)/'DATOS GENERALES'!F225)))</f>
        <v>0</v>
      </c>
      <c r="G225" s="3">
        <f>+IF('DATOS GENERALES'!G225='DATOS GENERALES'!T225,100,IF('DATOS GENERALES'!G225=0,0,(('DATOS GENERALES'!T225*100)/'DATOS GENERALES'!G225)))</f>
        <v>0</v>
      </c>
      <c r="H225" s="3">
        <f>+IF('DATOS GENERALES'!H225='DATOS GENERALES'!T225,100,IF('DATOS GENERALES'!H225=0,0,(('DATOS GENERALES'!T225*100)/'DATOS GENERALES'!H225)))</f>
        <v>1.6718913270637408</v>
      </c>
      <c r="I225" s="3">
        <f>+IF('DATOS GENERALES'!I225='DATOS GENERALES'!T225,100,IF('DATOS GENERALES'!I225=0,0,(('DATOS GENERALES'!T225*100)/'DATOS GENERALES'!I225)))</f>
        <v>0</v>
      </c>
      <c r="J225" s="3">
        <f>+IF('DATOS GENERALES'!J225='DATOS GENERALES'!T225,100,IF('DATOS GENERALES'!J225=0,0,(('DATOS GENERALES'!T225*100)/'DATOS GENERALES'!J225)))</f>
        <v>0</v>
      </c>
      <c r="K225" s="3">
        <f>+IF('DATOS GENERALES'!K225='DATOS GENERALES'!T225,100,IF('DATOS GENERALES'!K225=0,0,(('DATOS GENERALES'!T225*100)/'DATOS GENERALES'!K225)))</f>
        <v>0</v>
      </c>
      <c r="L225" s="3">
        <f>+IF('DATOS GENERALES'!L225='DATOS GENERALES'!T225,100,IF('DATOS GENERALES'!L225=0,0,(('DATOS GENERALES'!T225*100)/'DATOS GENERALES'!L225)))</f>
        <v>0</v>
      </c>
      <c r="M225" s="3">
        <f>+IF('DATOS GENERALES'!M225='DATOS GENERALES'!T225,100,IF('DATOS GENERALES'!M225=0,0,(('DATOS GENERALES'!T225*100)/'DATOS GENERALES'!M225)))</f>
        <v>0</v>
      </c>
      <c r="N225" s="3">
        <f>+IF('DATOS GENERALES'!N225='DATOS GENERALES'!T225,100,IF('DATOS GENERALES'!N225=0,0,(('DATOS GENERALES'!T225*100)/'DATOS GENERALES'!N225)))</f>
        <v>0</v>
      </c>
      <c r="O225" s="3">
        <f>+IF('DATOS GENERALES'!O225='DATOS GENERALES'!T225,100,IF('DATOS GENERALES'!O225=0,0,(('DATOS GENERALES'!T225*100)/'DATOS GENERALES'!O225)))</f>
        <v>100</v>
      </c>
      <c r="P225" s="3">
        <f>+IF('DATOS GENERALES'!P225='DATOS GENERALES'!T225,100,IF('DATOS GENERALES'!P225=0,0,(('DATOS GENERALES'!T225*100)/'DATOS GENERALES'!P225)))</f>
        <v>3.3156498673740051</v>
      </c>
      <c r="Q225" s="3">
        <f>+IF('DATOS GENERALES'!Q225='DATOS GENERALES'!T225,100,IF('DATOS GENERALES'!Q225=0,0,(('DATOS GENERALES'!T225*100)/'DATOS GENERALES'!Q225)))</f>
        <v>0</v>
      </c>
      <c r="R225" s="3">
        <f>+IF('DATOS GENERALES'!R225='DATOS GENERALES'!$T$6,100,IF('DATOS GENERALES'!R225=0,0,(('DATOS GENERALES'!$T$6*100)/'DATOS GENERALES'!R225)))</f>
        <v>0</v>
      </c>
      <c r="S225" s="3">
        <f>+IF('DATOS GENERALES'!S225='DATOS GENERALES'!T225,100,IF('DATOS GENERALES'!S225=0,0,(('DATOS GENERALES'!$T$6*100)/'DATOS GENERALES'!S225)))</f>
        <v>0</v>
      </c>
    </row>
    <row r="226" spans="1:19">
      <c r="A226" s="13">
        <f>+'DATOS GENERALES'!A226</f>
        <v>221</v>
      </c>
      <c r="B226" s="65" t="str">
        <f>+'DATOS GENERALES'!B226</f>
        <v>LAMINILLAS CUBRE OBJETOS 22 X 40</v>
      </c>
      <c r="C226" s="21" t="str">
        <f>+'DATOS GENERALES'!C226</f>
        <v>CJA X 100 UNIDADES</v>
      </c>
      <c r="D226" s="21">
        <f>+'DATOS GENERALES'!D226</f>
        <v>8</v>
      </c>
      <c r="E226" s="3">
        <f>+IF('DATOS GENERALES'!E226='DATOS GENERALES'!T226,100,IF('DATOS GENERALES'!E226=0,0,(('DATOS GENERALES'!T226*100)/'DATOS GENERALES'!E226)))</f>
        <v>1.0907674328009349</v>
      </c>
      <c r="F226" s="3">
        <f>+IF('DATOS GENERALES'!F226='DATOS GENERALES'!T226,100,IF('DATOS GENERALES'!F226=0,0,(('DATOS GENERALES'!T226*100)/'DATOS GENERALES'!F226)))</f>
        <v>0</v>
      </c>
      <c r="G226" s="3">
        <f>+IF('DATOS GENERALES'!G226='DATOS GENERALES'!T226,100,IF('DATOS GENERALES'!G226=0,0,(('DATOS GENERALES'!T226*100)/'DATOS GENERALES'!G226)))</f>
        <v>0</v>
      </c>
      <c r="H226" s="3">
        <f>+IF('DATOS GENERALES'!H226='DATOS GENERALES'!T226,100,IF('DATOS GENERALES'!H226=0,0,(('DATOS GENERALES'!T226*100)/'DATOS GENERALES'!H226)))</f>
        <v>1.2704174228675136</v>
      </c>
      <c r="I226" s="3">
        <f>+IF('DATOS GENERALES'!I226='DATOS GENERALES'!T226,100,IF('DATOS GENERALES'!I226=0,0,(('DATOS GENERALES'!T226*100)/'DATOS GENERALES'!I226)))</f>
        <v>0</v>
      </c>
      <c r="J226" s="3">
        <f>+IF('DATOS GENERALES'!J226='DATOS GENERALES'!T226,100,IF('DATOS GENERALES'!J226=0,0,(('DATOS GENERALES'!T226*100)/'DATOS GENERALES'!J226)))</f>
        <v>0.55720062406469895</v>
      </c>
      <c r="K226" s="3">
        <f>+IF('DATOS GENERALES'!K226='DATOS GENERALES'!T226,100,IF('DATOS GENERALES'!K226=0,0,(('DATOS GENERALES'!T226*100)/'DATOS GENERALES'!K226)))</f>
        <v>0</v>
      </c>
      <c r="L226" s="3">
        <f>+IF('DATOS GENERALES'!L226='DATOS GENERALES'!T226,100,IF('DATOS GENERALES'!L226=0,0,(('DATOS GENERALES'!T226*100)/'DATOS GENERALES'!L226)))</f>
        <v>0</v>
      </c>
      <c r="M226" s="3">
        <f>+IF('DATOS GENERALES'!M226='DATOS GENERALES'!T226,100,IF('DATOS GENERALES'!M226=0,0,(('DATOS GENERALES'!T226*100)/'DATOS GENERALES'!M226)))</f>
        <v>0</v>
      </c>
      <c r="N226" s="3">
        <f>+IF('DATOS GENERALES'!N226='DATOS GENERALES'!T226,100,IF('DATOS GENERALES'!N226=0,0,(('DATOS GENERALES'!T226*100)/'DATOS GENERALES'!N226)))</f>
        <v>0</v>
      </c>
      <c r="O226" s="3">
        <f>+IF('DATOS GENERALES'!O226='DATOS GENERALES'!T226,100,IF('DATOS GENERALES'!O226=0,0,(('DATOS GENERALES'!T226*100)/'DATOS GENERALES'!O226)))</f>
        <v>100</v>
      </c>
      <c r="P226" s="3">
        <f>+IF('DATOS GENERALES'!P226='DATOS GENERALES'!T226,100,IF('DATOS GENERALES'!P226=0,0,(('DATOS GENERALES'!T226*100)/'DATOS GENERALES'!P226)))</f>
        <v>1.3226263580538498</v>
      </c>
      <c r="Q226" s="3">
        <f>+IF('DATOS GENERALES'!Q226='DATOS GENERALES'!T226,100,IF('DATOS GENERALES'!Q226=0,0,(('DATOS GENERALES'!T226*100)/'DATOS GENERALES'!Q226)))</f>
        <v>0</v>
      </c>
      <c r="R226" s="3">
        <f>+IF('DATOS GENERALES'!R226='DATOS GENERALES'!$T$6,100,IF('DATOS GENERALES'!R226=0,0,(('DATOS GENERALES'!$T$6*100)/'DATOS GENERALES'!R226)))</f>
        <v>0</v>
      </c>
      <c r="S226" s="3">
        <f>+IF('DATOS GENERALES'!S226='DATOS GENERALES'!T226,100,IF('DATOS GENERALES'!S226=0,0,(('DATOS GENERALES'!$T$6*100)/'DATOS GENERALES'!S226)))</f>
        <v>0</v>
      </c>
    </row>
    <row r="227" spans="1:19">
      <c r="A227" s="13">
        <f>+'DATOS GENERALES'!A227</f>
        <v>222</v>
      </c>
      <c r="B227" s="65" t="str">
        <f>+'DATOS GENERALES'!B227</f>
        <v>LAPIZ PARA ELECTROBISTURI VALLEYLAB-GOLDEN</v>
      </c>
      <c r="C227" s="21" t="str">
        <f>+'DATOS GENERALES'!C227</f>
        <v>UND</v>
      </c>
      <c r="D227" s="21">
        <f>+'DATOS GENERALES'!D227</f>
        <v>700</v>
      </c>
      <c r="E227" s="3">
        <f>+IF('DATOS GENERALES'!E227='DATOS GENERALES'!T227,100,IF('DATOS GENERALES'!E227=0,0,(('DATOS GENERALES'!T227*100)/'DATOS GENERALES'!E227)))</f>
        <v>33.491071428571431</v>
      </c>
      <c r="F227" s="3">
        <f>+IF('DATOS GENERALES'!F227='DATOS GENERALES'!T227,100,IF('DATOS GENERALES'!F227=0,0,(('DATOS GENERALES'!T227*100)/'DATOS GENERALES'!F227)))</f>
        <v>0</v>
      </c>
      <c r="G227" s="3">
        <f>+IF('DATOS GENERALES'!G227='DATOS GENERALES'!T227,100,IF('DATOS GENERALES'!G227=0,0,(('DATOS GENERALES'!T227*100)/'DATOS GENERALES'!G227)))</f>
        <v>0</v>
      </c>
      <c r="H227" s="3">
        <f>+IF('DATOS GENERALES'!H227='DATOS GENERALES'!T227,100,IF('DATOS GENERALES'!H227=0,0,(('DATOS GENERALES'!T227*100)/'DATOS GENERALES'!H227)))</f>
        <v>30.007999999999999</v>
      </c>
      <c r="I227" s="3">
        <f>+IF('DATOS GENERALES'!I227='DATOS GENERALES'!T227,100,IF('DATOS GENERALES'!I227=0,0,(('DATOS GENERALES'!T227*100)/'DATOS GENERALES'!I227)))</f>
        <v>0</v>
      </c>
      <c r="J227" s="3">
        <f>+IF('DATOS GENERALES'!J227='DATOS GENERALES'!T227,100,IF('DATOS GENERALES'!J227=0,0,(('DATOS GENERALES'!T227*100)/'DATOS GENERALES'!J227)))</f>
        <v>93.030753968253947</v>
      </c>
      <c r="K227" s="3">
        <f>+IF('DATOS GENERALES'!K227='DATOS GENERALES'!T227,100,IF('DATOS GENERALES'!K227=0,0,(('DATOS GENERALES'!T227*100)/'DATOS GENERALES'!K227)))</f>
        <v>0</v>
      </c>
      <c r="L227" s="3">
        <f>+IF('DATOS GENERALES'!L227='DATOS GENERALES'!T227,100,IF('DATOS GENERALES'!L227=0,0,(('DATOS GENERALES'!T227*100)/'DATOS GENERALES'!L227)))</f>
        <v>0</v>
      </c>
      <c r="M227" s="3">
        <f>+IF('DATOS GENERALES'!M227='DATOS GENERALES'!T227,100,IF('DATOS GENERALES'!M227=0,0,(('DATOS GENERALES'!T227*100)/'DATOS GENERALES'!M227)))</f>
        <v>25.264363171010977</v>
      </c>
      <c r="N227" s="3">
        <f>+IF('DATOS GENERALES'!N227='DATOS GENERALES'!T227,100,IF('DATOS GENERALES'!N227=0,0,(('DATOS GENERALES'!T227*100)/'DATOS GENERALES'!N227)))</f>
        <v>100</v>
      </c>
      <c r="O227" s="3">
        <f>+IF('DATOS GENERALES'!O227='DATOS GENERALES'!T227,100,IF('DATOS GENERALES'!O227=0,0,(('DATOS GENERALES'!T227*100)/'DATOS GENERALES'!O227)))</f>
        <v>22.986885647750949</v>
      </c>
      <c r="P227" s="3">
        <f>+IF('DATOS GENERALES'!P227='DATOS GENERALES'!T227,100,IF('DATOS GENERALES'!P227=0,0,(('DATOS GENERALES'!T227*100)/'DATOS GENERALES'!P227)))</f>
        <v>72.553191489361708</v>
      </c>
      <c r="Q227" s="3">
        <f>+IF('DATOS GENERALES'!Q227='DATOS GENERALES'!T227,100,IF('DATOS GENERALES'!Q227=0,0,(('DATOS GENERALES'!T227*100)/'DATOS GENERALES'!Q227)))</f>
        <v>63.169417312226336</v>
      </c>
      <c r="R227" s="3">
        <f>+IF('DATOS GENERALES'!R227='DATOS GENERALES'!$T$6,100,IF('DATOS GENERALES'!R227=0,0,(('DATOS GENERALES'!$T$6*100)/'DATOS GENERALES'!R227)))</f>
        <v>0</v>
      </c>
      <c r="S227" s="3">
        <f>+IF('DATOS GENERALES'!S227='DATOS GENERALES'!T227,100,IF('DATOS GENERALES'!S227=0,0,(('DATOS GENERALES'!$T$6*100)/'DATOS GENERALES'!S227)))</f>
        <v>670.10328997704676</v>
      </c>
    </row>
    <row r="228" spans="1:19">
      <c r="A228" s="13">
        <f>+'DATOS GENERALES'!A228</f>
        <v>223</v>
      </c>
      <c r="B228" s="65" t="str">
        <f>+'DATOS GENERALES'!B228</f>
        <v xml:space="preserve">LIGACLIP LT 300 CARTUCHO </v>
      </c>
      <c r="C228" s="21" t="str">
        <f>+'DATOS GENERALES'!C228</f>
        <v>UND</v>
      </c>
      <c r="D228" s="21">
        <f>+'DATOS GENERALES'!D228</f>
        <v>4</v>
      </c>
      <c r="E228" s="3">
        <f>+IF('DATOS GENERALES'!E228='DATOS GENERALES'!T228,100,IF('DATOS GENERALES'!E228=0,0,(('DATOS GENERALES'!T228*100)/'DATOS GENERALES'!E228)))</f>
        <v>0</v>
      </c>
      <c r="F228" s="3">
        <f>+IF('DATOS GENERALES'!F228='DATOS GENERALES'!T228,100,IF('DATOS GENERALES'!F228=0,0,(('DATOS GENERALES'!T228*100)/'DATOS GENERALES'!F228)))</f>
        <v>100</v>
      </c>
      <c r="G228" s="3">
        <f>+IF('DATOS GENERALES'!G228='DATOS GENERALES'!T228,100,IF('DATOS GENERALES'!G228=0,0,(('DATOS GENERALES'!T228*100)/'DATOS GENERALES'!G228)))</f>
        <v>0</v>
      </c>
      <c r="H228" s="3">
        <f>+IF('DATOS GENERALES'!H228='DATOS GENERALES'!T228,100,IF('DATOS GENERALES'!H228=0,0,(('DATOS GENERALES'!T228*100)/'DATOS GENERALES'!H228)))</f>
        <v>89.751168752827624</v>
      </c>
      <c r="I228" s="3">
        <f>+IF('DATOS GENERALES'!I228='DATOS GENERALES'!T228,100,IF('DATOS GENERALES'!I228=0,0,(('DATOS GENERALES'!T228*100)/'DATOS GENERALES'!I228)))</f>
        <v>98.965677796993475</v>
      </c>
      <c r="J228" s="3">
        <f>+IF('DATOS GENERALES'!J228='DATOS GENERALES'!T228,100,IF('DATOS GENERALES'!J228=0,0,(('DATOS GENERALES'!T228*100)/'DATOS GENERALES'!J228)))</f>
        <v>92.245095525706475</v>
      </c>
      <c r="K228" s="3">
        <f>+IF('DATOS GENERALES'!K228='DATOS GENERALES'!T228,100,IF('DATOS GENERALES'!K228=0,0,(('DATOS GENERALES'!T228*100)/'DATOS GENERALES'!K228)))</f>
        <v>0</v>
      </c>
      <c r="L228" s="3">
        <f>+IF('DATOS GENERALES'!L228='DATOS GENERALES'!T228,100,IF('DATOS GENERALES'!L228=0,0,(('DATOS GENERALES'!T228*100)/'DATOS GENERALES'!L228)))</f>
        <v>0</v>
      </c>
      <c r="M228" s="3">
        <f>+IF('DATOS GENERALES'!M228='DATOS GENERALES'!T228,100,IF('DATOS GENERALES'!M228=0,0,(('DATOS GENERALES'!T228*100)/'DATOS GENERALES'!M228)))</f>
        <v>0</v>
      </c>
      <c r="N228" s="3">
        <f>+IF('DATOS GENERALES'!N228='DATOS GENERALES'!T228,100,IF('DATOS GENERALES'!N228=0,0,(('DATOS GENERALES'!T228*100)/'DATOS GENERALES'!N228)))</f>
        <v>0</v>
      </c>
      <c r="O228" s="3">
        <f>+IF('DATOS GENERALES'!O228='DATOS GENERALES'!T228,100,IF('DATOS GENERALES'!O228=0,0,(('DATOS GENERALES'!T228*100)/'DATOS GENERALES'!O228)))</f>
        <v>79.569494667319972</v>
      </c>
      <c r="P228" s="3">
        <f>+IF('DATOS GENERALES'!P228='DATOS GENERALES'!T228,100,IF('DATOS GENERALES'!P228=0,0,(('DATOS GENERALES'!T228*100)/'DATOS GENERALES'!P228)))</f>
        <v>94.749893650352931</v>
      </c>
      <c r="Q228" s="3">
        <f>+IF('DATOS GENERALES'!Q228='DATOS GENERALES'!T228,100,IF('DATOS GENERALES'!Q228=0,0,(('DATOS GENERALES'!T228*100)/'DATOS GENERALES'!Q228)))</f>
        <v>0</v>
      </c>
      <c r="R228" s="3">
        <f>+IF('DATOS GENERALES'!R228='DATOS GENERALES'!$T$6,100,IF('DATOS GENERALES'!R228=0,0,(('DATOS GENERALES'!$T$6*100)/'DATOS GENERALES'!R228)))</f>
        <v>4.8961783132530119</v>
      </c>
      <c r="S228" s="3">
        <f>+IF('DATOS GENERALES'!S228='DATOS GENERALES'!T228,100,IF('DATOS GENERALES'!S228=0,0,(('DATOS GENERALES'!$T$6*100)/'DATOS GENERALES'!S228)))</f>
        <v>0</v>
      </c>
    </row>
    <row r="229" spans="1:19">
      <c r="A229" s="13">
        <f>+'DATOS GENERALES'!A229</f>
        <v>224</v>
      </c>
      <c r="B229" s="65" t="str">
        <f>+'DATOS GENERALES'!B229</f>
        <v>LLAVE DE TRES VIAS PLASTICA</v>
      </c>
      <c r="C229" s="21" t="str">
        <f>+'DATOS GENERALES'!C229</f>
        <v>UND</v>
      </c>
      <c r="D229" s="21">
        <f>+'DATOS GENERALES'!D229</f>
        <v>120</v>
      </c>
      <c r="E229" s="3">
        <f>+IF('DATOS GENERALES'!E229='DATOS GENERALES'!T229,100,IF('DATOS GENERALES'!E229=0,0,(('DATOS GENERALES'!T229*100)/'DATOS GENERALES'!E229)))</f>
        <v>0</v>
      </c>
      <c r="F229" s="3">
        <f>+IF('DATOS GENERALES'!F229='DATOS GENERALES'!T229,100,IF('DATOS GENERALES'!F229=0,0,(('DATOS GENERALES'!T229*100)/'DATOS GENERALES'!F229)))</f>
        <v>0</v>
      </c>
      <c r="G229" s="3">
        <f>+IF('DATOS GENERALES'!G229='DATOS GENERALES'!T229,100,IF('DATOS GENERALES'!G229=0,0,(('DATOS GENERALES'!T229*100)/'DATOS GENERALES'!G229)))</f>
        <v>0</v>
      </c>
      <c r="H229" s="3">
        <f>+IF('DATOS GENERALES'!H229='DATOS GENERALES'!T229,100,IF('DATOS GENERALES'!H229=0,0,(('DATOS GENERALES'!T229*100)/'DATOS GENERALES'!H229)))</f>
        <v>48.30194805194806</v>
      </c>
      <c r="I229" s="3">
        <f>+IF('DATOS GENERALES'!I229='DATOS GENERALES'!T229,100,IF('DATOS GENERALES'!I229=0,0,(('DATOS GENERALES'!T229*100)/'DATOS GENERALES'!I229)))</f>
        <v>0</v>
      </c>
      <c r="J229" s="3">
        <f>+IF('DATOS GENERALES'!J229='DATOS GENERALES'!T229,100,IF('DATOS GENERALES'!J229=0,0,(('DATOS GENERALES'!T229*100)/'DATOS GENERALES'!J229)))</f>
        <v>98.490566037735874</v>
      </c>
      <c r="K229" s="3">
        <f>+IF('DATOS GENERALES'!K229='DATOS GENERALES'!T229,100,IF('DATOS GENERALES'!K229=0,0,(('DATOS GENERALES'!T229*100)/'DATOS GENERALES'!K229)))</f>
        <v>0</v>
      </c>
      <c r="L229" s="3">
        <f>+IF('DATOS GENERALES'!L229='DATOS GENERALES'!T229,100,IF('DATOS GENERALES'!L229=0,0,(('DATOS GENERALES'!T229*100)/'DATOS GENERALES'!L229)))</f>
        <v>0</v>
      </c>
      <c r="M229" s="3">
        <f>+IF('DATOS GENERALES'!M229='DATOS GENERALES'!T229,100,IF('DATOS GENERALES'!M229=0,0,(('DATOS GENERALES'!T229*100)/'DATOS GENERALES'!M229)))</f>
        <v>0</v>
      </c>
      <c r="N229" s="3">
        <f>+IF('DATOS GENERALES'!N229='DATOS GENERALES'!T229,100,IF('DATOS GENERALES'!N229=0,0,(('DATOS GENERALES'!T229*100)/'DATOS GENERALES'!N229)))</f>
        <v>100</v>
      </c>
      <c r="O229" s="3">
        <f>+IF('DATOS GENERALES'!O229='DATOS GENERALES'!T229,100,IF('DATOS GENERALES'!O229=0,0,(('DATOS GENERALES'!T229*100)/'DATOS GENERALES'!O229)))</f>
        <v>21.764955451845569</v>
      </c>
      <c r="P229" s="3">
        <f>+IF('DATOS GENERALES'!P229='DATOS GENERALES'!T229,100,IF('DATOS GENERALES'!P229=0,0,(('DATOS GENERALES'!T229*100)/'DATOS GENERALES'!P229)))</f>
        <v>64.936708860759509</v>
      </c>
      <c r="Q229" s="3">
        <f>+IF('DATOS GENERALES'!Q229='DATOS GENERALES'!T229,100,IF('DATOS GENERALES'!Q229=0,0,(('DATOS GENERALES'!T229*100)/'DATOS GENERALES'!Q229)))</f>
        <v>0</v>
      </c>
      <c r="R229" s="3">
        <f>+IF('DATOS GENERALES'!R229='DATOS GENERALES'!$T$6,100,IF('DATOS GENERALES'!R229=0,0,(('DATOS GENERALES'!$T$6*100)/'DATOS GENERALES'!R229)))</f>
        <v>0</v>
      </c>
      <c r="S229" s="3">
        <f>+IF('DATOS GENERALES'!S229='DATOS GENERALES'!T229,100,IF('DATOS GENERALES'!S229=0,0,(('DATOS GENERALES'!$T$6*100)/'DATOS GENERALES'!S229)))</f>
        <v>0</v>
      </c>
    </row>
    <row r="230" spans="1:19">
      <c r="A230" s="13">
        <f>+'DATOS GENERALES'!A230</f>
        <v>225</v>
      </c>
      <c r="B230" s="65" t="str">
        <f>+'DATOS GENERALES'!B230</f>
        <v>MALLA DE PROLENE 30 X 30 REF P</v>
      </c>
      <c r="C230" s="21" t="str">
        <f>+'DATOS GENERALES'!C230</f>
        <v>UND</v>
      </c>
      <c r="D230" s="21">
        <f>+'DATOS GENERALES'!D230</f>
        <v>4</v>
      </c>
      <c r="E230" s="3">
        <f>+IF('DATOS GENERALES'!E230='DATOS GENERALES'!T230,100,IF('DATOS GENERALES'!E230=0,0,(('DATOS GENERALES'!T230*100)/'DATOS GENERALES'!E230)))</f>
        <v>0</v>
      </c>
      <c r="F230" s="3">
        <f>+IF('DATOS GENERALES'!F230='DATOS GENERALES'!T230,100,IF('DATOS GENERALES'!F230=0,0,(('DATOS GENERALES'!T230*100)/'DATOS GENERALES'!F230)))</f>
        <v>65.513846939495437</v>
      </c>
      <c r="G230" s="3">
        <f>+IF('DATOS GENERALES'!G230='DATOS GENERALES'!T230,100,IF('DATOS GENERALES'!G230=0,0,(('DATOS GENERALES'!T230*100)/'DATOS GENERALES'!G230)))</f>
        <v>0</v>
      </c>
      <c r="H230" s="3">
        <f>+IF('DATOS GENERALES'!H230='DATOS GENERALES'!T230,100,IF('DATOS GENERALES'!H230=0,0,(('DATOS GENERALES'!T230*100)/'DATOS GENERALES'!H230)))</f>
        <v>48.939518284556947</v>
      </c>
      <c r="I230" s="3">
        <f>+IF('DATOS GENERALES'!I230='DATOS GENERALES'!T230,100,IF('DATOS GENERALES'!I230=0,0,(('DATOS GENERALES'!T230*100)/'DATOS GENERALES'!I230)))</f>
        <v>64.834456022289757</v>
      </c>
      <c r="J230" s="3">
        <f>+IF('DATOS GENERALES'!J230='DATOS GENERALES'!T230,100,IF('DATOS GENERALES'!J230=0,0,(('DATOS GENERALES'!T230*100)/'DATOS GENERALES'!J230)))</f>
        <v>60.430667987588102</v>
      </c>
      <c r="K230" s="3">
        <f>+IF('DATOS GENERALES'!K230='DATOS GENERALES'!T230,100,IF('DATOS GENERALES'!K230=0,0,(('DATOS GENERALES'!T230*100)/'DATOS GENERALES'!K230)))</f>
        <v>0</v>
      </c>
      <c r="L230" s="3">
        <f>+IF('DATOS GENERALES'!L230='DATOS GENERALES'!T230,100,IF('DATOS GENERALES'!L230=0,0,(('DATOS GENERALES'!T230*100)/'DATOS GENERALES'!L230)))</f>
        <v>0</v>
      </c>
      <c r="M230" s="3">
        <f>+IF('DATOS GENERALES'!M230='DATOS GENERALES'!T230,100,IF('DATOS GENERALES'!M230=0,0,(('DATOS GENERALES'!T230*100)/'DATOS GENERALES'!M230)))</f>
        <v>0</v>
      </c>
      <c r="N230" s="3">
        <f>+IF('DATOS GENERALES'!N230='DATOS GENERALES'!T230,100,IF('DATOS GENERALES'!N230=0,0,(('DATOS GENERALES'!T230*100)/'DATOS GENERALES'!N230)))</f>
        <v>0</v>
      </c>
      <c r="O230" s="3">
        <f>+IF('DATOS GENERALES'!O230='DATOS GENERALES'!T230,100,IF('DATOS GENERALES'!O230=0,0,(('DATOS GENERALES'!T230*100)/'DATOS GENERALES'!O230)))</f>
        <v>43.542531004515027</v>
      </c>
      <c r="P230" s="3">
        <f>+IF('DATOS GENERALES'!P230='DATOS GENERALES'!T230,100,IF('DATOS GENERALES'!P230=0,0,(('DATOS GENERALES'!T230*100)/'DATOS GENERALES'!P230)))</f>
        <v>93.301435406698559</v>
      </c>
      <c r="Q230" s="3">
        <f>+IF('DATOS GENERALES'!Q230='DATOS GENERALES'!T230,100,IF('DATOS GENERALES'!Q230=0,0,(('DATOS GENERALES'!T230*100)/'DATOS GENERALES'!Q230)))</f>
        <v>0</v>
      </c>
      <c r="R230" s="3">
        <f>+IF('DATOS GENERALES'!R230='DATOS GENERALES'!$T$6,100,IF('DATOS GENERALES'!R230=0,0,(('DATOS GENERALES'!$T$6*100)/'DATOS GENERALES'!R230)))</f>
        <v>0</v>
      </c>
      <c r="S230" s="3">
        <f>+IF('DATOS GENERALES'!S230='DATOS GENERALES'!T230,100,IF('DATOS GENERALES'!S230=0,0,(('DATOS GENERALES'!$T$6*100)/'DATOS GENERALES'!S230)))</f>
        <v>100</v>
      </c>
    </row>
    <row r="231" spans="1:19">
      <c r="A231" s="13">
        <f>+'DATOS GENERALES'!A231</f>
        <v>226</v>
      </c>
      <c r="B231" s="65" t="str">
        <f>+'DATOS GENERALES'!B231</f>
        <v>MANGUERA CORRUGADA X 22 MM X 30MTS</v>
      </c>
      <c r="C231" s="21" t="str">
        <f>+'DATOS GENERALES'!C231</f>
        <v>CJA x 30 MTS</v>
      </c>
      <c r="D231" s="21">
        <f>+'DATOS GENERALES'!D231</f>
        <v>4</v>
      </c>
      <c r="E231" s="3">
        <f>+IF('DATOS GENERALES'!E231='DATOS GENERALES'!T231,100,IF('DATOS GENERALES'!E231=0,0,(('DATOS GENERALES'!T231*100)/'DATOS GENERALES'!E231)))</f>
        <v>63.249597894429009</v>
      </c>
      <c r="F231" s="3">
        <f>+IF('DATOS GENERALES'!F231='DATOS GENERALES'!T231,100,IF('DATOS GENERALES'!F231=0,0,(('DATOS GENERALES'!T231*100)/'DATOS GENERALES'!F231)))</f>
        <v>0</v>
      </c>
      <c r="G231" s="3">
        <f>+IF('DATOS GENERALES'!G231='DATOS GENERALES'!T231,100,IF('DATOS GENERALES'!G231=0,0,(('DATOS GENERALES'!T231*100)/'DATOS GENERALES'!G231)))</f>
        <v>0</v>
      </c>
      <c r="H231" s="3">
        <f>+IF('DATOS GENERALES'!H231='DATOS GENERALES'!T231,100,IF('DATOS GENERALES'!H231=0,0,(('DATOS GENERALES'!T231*100)/'DATOS GENERALES'!H231)))</f>
        <v>73.376872317687571</v>
      </c>
      <c r="I231" s="3">
        <f>+IF('DATOS GENERALES'!I231='DATOS GENERALES'!T231,100,IF('DATOS GENERALES'!I231=0,0,(('DATOS GENERALES'!T231*100)/'DATOS GENERALES'!I231)))</f>
        <v>0</v>
      </c>
      <c r="J231" s="3">
        <f>+IF('DATOS GENERALES'!J231='DATOS GENERALES'!T231,100,IF('DATOS GENERALES'!J231=0,0,(('DATOS GENERALES'!T231*100)/'DATOS GENERALES'!J231)))</f>
        <v>51.987486198012526</v>
      </c>
      <c r="K231" s="3">
        <f>+IF('DATOS GENERALES'!K231='DATOS GENERALES'!T231,100,IF('DATOS GENERALES'!K231=0,0,(('DATOS GENERALES'!T231*100)/'DATOS GENERALES'!K231)))</f>
        <v>0</v>
      </c>
      <c r="L231" s="3">
        <f>+IF('DATOS GENERALES'!L231='DATOS GENERALES'!T231,100,IF('DATOS GENERALES'!L231=0,0,(('DATOS GENERALES'!T231*100)/'DATOS GENERALES'!L231)))</f>
        <v>0</v>
      </c>
      <c r="M231" s="3">
        <f>+IF('DATOS GENERALES'!M231='DATOS GENERALES'!T231,100,IF('DATOS GENERALES'!M231=0,0,(('DATOS GENERALES'!T231*100)/'DATOS GENERALES'!M231)))</f>
        <v>0</v>
      </c>
      <c r="N231" s="3">
        <f>+IF('DATOS GENERALES'!N231='DATOS GENERALES'!T231,100,IF('DATOS GENERALES'!N231=0,0,(('DATOS GENERALES'!T231*100)/'DATOS GENERALES'!N231)))</f>
        <v>0</v>
      </c>
      <c r="O231" s="3">
        <f>+IF('DATOS GENERALES'!O231='DATOS GENERALES'!T231,100,IF('DATOS GENERALES'!O231=0,0,(('DATOS GENERALES'!T231*100)/'DATOS GENERALES'!O231)))</f>
        <v>61.273784876269346</v>
      </c>
      <c r="P231" s="3">
        <f>+IF('DATOS GENERALES'!P231='DATOS GENERALES'!T231,100,IF('DATOS GENERALES'!P231=0,0,(('DATOS GENERALES'!T231*100)/'DATOS GENERALES'!P231)))</f>
        <v>100</v>
      </c>
      <c r="Q231" s="3">
        <f>+IF('DATOS GENERALES'!Q231='DATOS GENERALES'!T231,100,IF('DATOS GENERALES'!Q231=0,0,(('DATOS GENERALES'!T231*100)/'DATOS GENERALES'!Q231)))</f>
        <v>68.525120364585248</v>
      </c>
      <c r="R231" s="3">
        <f>+IF('DATOS GENERALES'!R231='DATOS GENERALES'!$T$6,100,IF('DATOS GENERALES'!R231=0,0,(('DATOS GENERALES'!$T$6*100)/'DATOS GENERALES'!R231)))</f>
        <v>0</v>
      </c>
      <c r="S231" s="3">
        <f>+IF('DATOS GENERALES'!S231='DATOS GENERALES'!T231,100,IF('DATOS GENERALES'!S231=0,0,(('DATOS GENERALES'!$T$6*100)/'DATOS GENERALES'!S231)))</f>
        <v>0</v>
      </c>
    </row>
    <row r="232" spans="1:19">
      <c r="A232" s="13">
        <f>+'DATOS GENERALES'!A232</f>
        <v>227</v>
      </c>
      <c r="B232" s="65" t="str">
        <f>+'DATOS GENERALES'!B232</f>
        <v>MAQUINA DE AFEITAR DESECHABLE DOBLE HOJA</v>
      </c>
      <c r="C232" s="21" t="str">
        <f>+'DATOS GENERALES'!C232</f>
        <v>UND</v>
      </c>
      <c r="D232" s="21">
        <f>+'DATOS GENERALES'!D232</f>
        <v>200</v>
      </c>
      <c r="E232" s="3">
        <f>+IF('DATOS GENERALES'!E232='DATOS GENERALES'!T232,100,IF('DATOS GENERALES'!E232=0,0,(('DATOS GENERALES'!T232*100)/'DATOS GENERALES'!E232)))</f>
        <v>0</v>
      </c>
      <c r="F232" s="3">
        <f>+IF('DATOS GENERALES'!F232='DATOS GENERALES'!T232,100,IF('DATOS GENERALES'!F232=0,0,(('DATOS GENERALES'!T232*100)/'DATOS GENERALES'!F232)))</f>
        <v>0</v>
      </c>
      <c r="G232" s="3">
        <f>+IF('DATOS GENERALES'!G232='DATOS GENERALES'!T232,100,IF('DATOS GENERALES'!G232=0,0,(('DATOS GENERALES'!T232*100)/'DATOS GENERALES'!G232)))</f>
        <v>0</v>
      </c>
      <c r="H232" s="3">
        <f>+IF('DATOS GENERALES'!H232='DATOS GENERALES'!T232,100,IF('DATOS GENERALES'!H232=0,0,(('DATOS GENERALES'!T232*100)/'DATOS GENERALES'!H232)))</f>
        <v>100</v>
      </c>
      <c r="I232" s="3">
        <f>+IF('DATOS GENERALES'!I232='DATOS GENERALES'!T232,100,IF('DATOS GENERALES'!I232=0,0,(('DATOS GENERALES'!T232*100)/'DATOS GENERALES'!I232)))</f>
        <v>0</v>
      </c>
      <c r="J232" s="3">
        <f>+IF('DATOS GENERALES'!J232='DATOS GENERALES'!T232,100,IF('DATOS GENERALES'!J232=0,0,(('DATOS GENERALES'!T232*100)/'DATOS GENERALES'!J232)))</f>
        <v>0</v>
      </c>
      <c r="K232" s="3">
        <f>+IF('DATOS GENERALES'!K232='DATOS GENERALES'!T232,100,IF('DATOS GENERALES'!K232=0,0,(('DATOS GENERALES'!T232*100)/'DATOS GENERALES'!K232)))</f>
        <v>0</v>
      </c>
      <c r="L232" s="3">
        <f>+IF('DATOS GENERALES'!L232='DATOS GENERALES'!T232,100,IF('DATOS GENERALES'!L232=0,0,(('DATOS GENERALES'!T232*100)/'DATOS GENERALES'!L232)))</f>
        <v>0</v>
      </c>
      <c r="M232" s="3">
        <f>+IF('DATOS GENERALES'!M232='DATOS GENERALES'!T232,100,IF('DATOS GENERALES'!M232=0,0,(('DATOS GENERALES'!T232*100)/'DATOS GENERALES'!M232)))</f>
        <v>0</v>
      </c>
      <c r="N232" s="3">
        <f>+IF('DATOS GENERALES'!N232='DATOS GENERALES'!T232,100,IF('DATOS GENERALES'!N232=0,0,(('DATOS GENERALES'!T232*100)/'DATOS GENERALES'!N232)))</f>
        <v>0</v>
      </c>
      <c r="O232" s="3">
        <f>+IF('DATOS GENERALES'!O232='DATOS GENERALES'!T232,100,IF('DATOS GENERALES'!O232=0,0,(('DATOS GENERALES'!T232*100)/'DATOS GENERALES'!O232)))</f>
        <v>0</v>
      </c>
      <c r="P232" s="3">
        <f>+IF('DATOS GENERALES'!P232='DATOS GENERALES'!T232,100,IF('DATOS GENERALES'!P232=0,0,(('DATOS GENERALES'!T232*100)/'DATOS GENERALES'!P232)))</f>
        <v>41.111745783603403</v>
      </c>
      <c r="Q232" s="3">
        <f>+IF('DATOS GENERALES'!Q232='DATOS GENERALES'!T232,100,IF('DATOS GENERALES'!Q232=0,0,(('DATOS GENERALES'!T232*100)/'DATOS GENERALES'!Q232)))</f>
        <v>0</v>
      </c>
      <c r="R232" s="3">
        <f>+IF('DATOS GENERALES'!R232='DATOS GENERALES'!$T$6,100,IF('DATOS GENERALES'!R232=0,0,(('DATOS GENERALES'!$T$6*100)/'DATOS GENERALES'!R232)))</f>
        <v>0</v>
      </c>
      <c r="S232" s="3">
        <f>+IF('DATOS GENERALES'!S232='DATOS GENERALES'!T232,100,IF('DATOS GENERALES'!S232=0,0,(('DATOS GENERALES'!$T$6*100)/'DATOS GENERALES'!S232)))</f>
        <v>0</v>
      </c>
    </row>
    <row r="233" spans="1:19">
      <c r="A233" s="13">
        <f>+'DATOS GENERALES'!A233</f>
        <v>228</v>
      </c>
      <c r="B233" s="65" t="str">
        <f>+'DATOS GENERALES'!B233</f>
        <v>MARCARA LARINGEA REUSABLE No. 1</v>
      </c>
      <c r="C233" s="21" t="str">
        <f>+'DATOS GENERALES'!C233</f>
        <v>UND</v>
      </c>
      <c r="D233" s="21">
        <f>+'DATOS GENERALES'!D233</f>
        <v>12</v>
      </c>
      <c r="E233" s="3">
        <f>+IF('DATOS GENERALES'!E233='DATOS GENERALES'!T233,100,IF('DATOS GENERALES'!E233=0,0,(('DATOS GENERALES'!T233*100)/'DATOS GENERALES'!E233)))</f>
        <v>51.470007183908045</v>
      </c>
      <c r="F233" s="3">
        <f>+IF('DATOS GENERALES'!F233='DATOS GENERALES'!T233,100,IF('DATOS GENERALES'!F233=0,0,(('DATOS GENERALES'!T233*100)/'DATOS GENERALES'!F233)))</f>
        <v>0</v>
      </c>
      <c r="G233" s="3">
        <f>+IF('DATOS GENERALES'!G233='DATOS GENERALES'!T233,100,IF('DATOS GENERALES'!G233=0,0,(('DATOS GENERALES'!T233*100)/'DATOS GENERALES'!G233)))</f>
        <v>0</v>
      </c>
      <c r="H233" s="3">
        <f>+IF('DATOS GENERALES'!H233='DATOS GENERALES'!T233,100,IF('DATOS GENERALES'!H233=0,0,(('DATOS GENERALES'!T233*100)/'DATOS GENERALES'!H233)))</f>
        <v>100</v>
      </c>
      <c r="I233" s="3">
        <f>+IF('DATOS GENERALES'!I233='DATOS GENERALES'!T233,100,IF('DATOS GENERALES'!I233=0,0,(('DATOS GENERALES'!T233*100)/'DATOS GENERALES'!I233)))</f>
        <v>0</v>
      </c>
      <c r="J233" s="3">
        <f>+IF('DATOS GENERALES'!J233='DATOS GENERALES'!T233,100,IF('DATOS GENERALES'!J233=0,0,(('DATOS GENERALES'!T233*100)/'DATOS GENERALES'!J233)))</f>
        <v>39.402876313039663</v>
      </c>
      <c r="K233" s="3">
        <f>+IF('DATOS GENERALES'!K233='DATOS GENERALES'!T233,100,IF('DATOS GENERALES'!K233=0,0,(('DATOS GENERALES'!T233*100)/'DATOS GENERALES'!K233)))</f>
        <v>0</v>
      </c>
      <c r="L233" s="3">
        <f>+IF('DATOS GENERALES'!L233='DATOS GENERALES'!T233,100,IF('DATOS GENERALES'!L233=0,0,(('DATOS GENERALES'!T233*100)/'DATOS GENERALES'!L233)))</f>
        <v>0</v>
      </c>
      <c r="M233" s="3">
        <f>+IF('DATOS GENERALES'!M233='DATOS GENERALES'!T233,100,IF('DATOS GENERALES'!M233=0,0,(('DATOS GENERALES'!T233*100)/'DATOS GENERALES'!M233)))</f>
        <v>0</v>
      </c>
      <c r="N233" s="3">
        <f>+IF('DATOS GENERALES'!N233='DATOS GENERALES'!T233,100,IF('DATOS GENERALES'!N233=0,0,(('DATOS GENERALES'!T233*100)/'DATOS GENERALES'!N233)))</f>
        <v>28.070402609018966</v>
      </c>
      <c r="O233" s="3">
        <f>+IF('DATOS GENERALES'!O233='DATOS GENERALES'!T233,100,IF('DATOS GENERALES'!O233=0,0,(('DATOS GENERALES'!T233*100)/'DATOS GENERALES'!O233)))</f>
        <v>43.233941355655638</v>
      </c>
      <c r="P233" s="3">
        <f>+IF('DATOS GENERALES'!P233='DATOS GENERALES'!T233,100,IF('DATOS GENERALES'!P233=0,0,(('DATOS GENERALES'!T233*100)/'DATOS GENERALES'!P233)))</f>
        <v>98.141313080325986</v>
      </c>
      <c r="Q233" s="3">
        <f>+IF('DATOS GENERALES'!Q233='DATOS GENERALES'!T233,100,IF('DATOS GENERALES'!Q233=0,0,(('DATOS GENERALES'!T233*100)/'DATOS GENERALES'!Q233)))</f>
        <v>0</v>
      </c>
      <c r="R233" s="3">
        <f>+IF('DATOS GENERALES'!R233='DATOS GENERALES'!$T$6,100,IF('DATOS GENERALES'!R233=0,0,(('DATOS GENERALES'!$T$6*100)/'DATOS GENERALES'!R233)))</f>
        <v>0</v>
      </c>
      <c r="S233" s="3">
        <f>+IF('DATOS GENERALES'!S233='DATOS GENERALES'!T233,100,IF('DATOS GENERALES'!S233=0,0,(('DATOS GENERALES'!$T$6*100)/'DATOS GENERALES'!S233)))</f>
        <v>47.990410958904107</v>
      </c>
    </row>
    <row r="234" spans="1:19">
      <c r="A234" s="13">
        <f>+'DATOS GENERALES'!A234</f>
        <v>229</v>
      </c>
      <c r="B234" s="65" t="str">
        <f>+'DATOS GENERALES'!B234</f>
        <v>MASCARA  VENTURY PEDIATRICA KIT</v>
      </c>
      <c r="C234" s="21" t="str">
        <f>+'DATOS GENERALES'!C234</f>
        <v>UND</v>
      </c>
      <c r="D234" s="21">
        <f>+'DATOS GENERALES'!D234</f>
        <v>40</v>
      </c>
      <c r="E234" s="3">
        <f>+IF('DATOS GENERALES'!E234='DATOS GENERALES'!T234,100,IF('DATOS GENERALES'!E234=0,0,(('DATOS GENERALES'!T234*100)/'DATOS GENERALES'!E234)))</f>
        <v>0</v>
      </c>
      <c r="F234" s="3">
        <f>+IF('DATOS GENERALES'!F234='DATOS GENERALES'!T234,100,IF('DATOS GENERALES'!F234=0,0,(('DATOS GENERALES'!T234*100)/'DATOS GENERALES'!F234)))</f>
        <v>0</v>
      </c>
      <c r="G234" s="3">
        <f>+IF('DATOS GENERALES'!G234='DATOS GENERALES'!T234,100,IF('DATOS GENERALES'!G234=0,0,(('DATOS GENERALES'!T234*100)/'DATOS GENERALES'!G234)))</f>
        <v>0</v>
      </c>
      <c r="H234" s="3">
        <f>+IF('DATOS GENERALES'!H234='DATOS GENERALES'!T234,100,IF('DATOS GENERALES'!H234=0,0,(('DATOS GENERALES'!T234*100)/'DATOS GENERALES'!H234)))</f>
        <v>72.891891891891888</v>
      </c>
      <c r="I234" s="3">
        <f>+IF('DATOS GENERALES'!I234='DATOS GENERALES'!T234,100,IF('DATOS GENERALES'!I234=0,0,(('DATOS GENERALES'!T234*100)/'DATOS GENERALES'!I234)))</f>
        <v>0</v>
      </c>
      <c r="J234" s="3">
        <f>+IF('DATOS GENERALES'!J234='DATOS GENERALES'!T234,100,IF('DATOS GENERALES'!J234=0,0,(('DATOS GENERALES'!T234*100)/'DATOS GENERALES'!J234)))</f>
        <v>100</v>
      </c>
      <c r="K234" s="3">
        <f>+IF('DATOS GENERALES'!K234='DATOS GENERALES'!T234,100,IF('DATOS GENERALES'!K234=0,0,(('DATOS GENERALES'!T234*100)/'DATOS GENERALES'!K234)))</f>
        <v>0</v>
      </c>
      <c r="L234" s="3">
        <f>+IF('DATOS GENERALES'!L234='DATOS GENERALES'!T234,100,IF('DATOS GENERALES'!L234=0,0,(('DATOS GENERALES'!T234*100)/'DATOS GENERALES'!L234)))</f>
        <v>0</v>
      </c>
      <c r="M234" s="3">
        <f>+IF('DATOS GENERALES'!M234='DATOS GENERALES'!T234,100,IF('DATOS GENERALES'!M234=0,0,(('DATOS GENERALES'!T234*100)/'DATOS GENERALES'!M234)))</f>
        <v>0</v>
      </c>
      <c r="N234" s="3">
        <f>+IF('DATOS GENERALES'!N234='DATOS GENERALES'!T234,100,IF('DATOS GENERALES'!N234=0,0,(('DATOS GENERALES'!T234*100)/'DATOS GENERALES'!N234)))</f>
        <v>75.706940874035993</v>
      </c>
      <c r="O234" s="3">
        <f>+IF('DATOS GENERALES'!O234='DATOS GENERALES'!T234,100,IF('DATOS GENERALES'!O234=0,0,(('DATOS GENERALES'!T234*100)/'DATOS GENERALES'!O234)))</f>
        <v>57.967194570135746</v>
      </c>
      <c r="P234" s="3">
        <f>+IF('DATOS GENERALES'!P234='DATOS GENERALES'!T234,100,IF('DATOS GENERALES'!P234=0,0,(('DATOS GENERALES'!T234*100)/'DATOS GENERALES'!P234)))</f>
        <v>72.896039603960389</v>
      </c>
      <c r="Q234" s="3">
        <f>+IF('DATOS GENERALES'!Q234='DATOS GENERALES'!T234,100,IF('DATOS GENERALES'!Q234=0,0,(('DATOS GENERALES'!T234*100)/'DATOS GENERALES'!Q234)))</f>
        <v>0</v>
      </c>
      <c r="R234" s="3">
        <f>+IF('DATOS GENERALES'!R234='DATOS GENERALES'!$T$6,100,IF('DATOS GENERALES'!R234=0,0,(('DATOS GENERALES'!$T$6*100)/'DATOS GENERALES'!R234)))</f>
        <v>0</v>
      </c>
      <c r="S234" s="3">
        <f>+IF('DATOS GENERALES'!S234='DATOS GENERALES'!T234,100,IF('DATOS GENERALES'!S234=0,0,(('DATOS GENERALES'!$T$6*100)/'DATOS GENERALES'!S234)))</f>
        <v>0</v>
      </c>
    </row>
    <row r="235" spans="1:19">
      <c r="A235" s="13">
        <f>+'DATOS GENERALES'!A235</f>
        <v>230</v>
      </c>
      <c r="B235" s="65" t="str">
        <f>+'DATOS GENERALES'!B235</f>
        <v xml:space="preserve">MASCARA DE TRAQUEOSTOMIA ADULTO </v>
      </c>
      <c r="C235" s="21" t="str">
        <f>+'DATOS GENERALES'!C235</f>
        <v>UND</v>
      </c>
      <c r="D235" s="21">
        <f>+'DATOS GENERALES'!D235</f>
        <v>4</v>
      </c>
      <c r="E235" s="3">
        <f>+IF('DATOS GENERALES'!E235='DATOS GENERALES'!T235,100,IF('DATOS GENERALES'!E235=0,0,(('DATOS GENERALES'!T235*100)/'DATOS GENERALES'!E235)))</f>
        <v>0</v>
      </c>
      <c r="F235" s="3">
        <f>+IF('DATOS GENERALES'!F235='DATOS GENERALES'!T235,100,IF('DATOS GENERALES'!F235=0,0,(('DATOS GENERALES'!T235*100)/'DATOS GENERALES'!F235)))</f>
        <v>0</v>
      </c>
      <c r="G235" s="3">
        <f>+IF('DATOS GENERALES'!G235='DATOS GENERALES'!T235,100,IF('DATOS GENERALES'!G235=0,0,(('DATOS GENERALES'!T235*100)/'DATOS GENERALES'!G235)))</f>
        <v>0</v>
      </c>
      <c r="H235" s="3">
        <f>+IF('DATOS GENERALES'!H235='DATOS GENERALES'!T235,100,IF('DATOS GENERALES'!H235=0,0,(('DATOS GENERALES'!T235*100)/'DATOS GENERALES'!H235)))</f>
        <v>100</v>
      </c>
      <c r="I235" s="3">
        <f>+IF('DATOS GENERALES'!I235='DATOS GENERALES'!T235,100,IF('DATOS GENERALES'!I235=0,0,(('DATOS GENERALES'!T235*100)/'DATOS GENERALES'!I235)))</f>
        <v>0</v>
      </c>
      <c r="J235" s="3">
        <f>+IF('DATOS GENERALES'!J235='DATOS GENERALES'!T235,100,IF('DATOS GENERALES'!J235=0,0,(('DATOS GENERALES'!T235*100)/'DATOS GENERALES'!J235)))</f>
        <v>83.045197300270729</v>
      </c>
      <c r="K235" s="3">
        <f>+IF('DATOS GENERALES'!K235='DATOS GENERALES'!T235,100,IF('DATOS GENERALES'!K235=0,0,(('DATOS GENERALES'!T235*100)/'DATOS GENERALES'!K235)))</f>
        <v>0</v>
      </c>
      <c r="L235" s="3">
        <f>+IF('DATOS GENERALES'!L235='DATOS GENERALES'!T235,100,IF('DATOS GENERALES'!L235=0,0,(('DATOS GENERALES'!T235*100)/'DATOS GENERALES'!L235)))</f>
        <v>0</v>
      </c>
      <c r="M235" s="3">
        <f>+IF('DATOS GENERALES'!M235='DATOS GENERALES'!T235,100,IF('DATOS GENERALES'!M235=0,0,(('DATOS GENERALES'!T235*100)/'DATOS GENERALES'!M235)))</f>
        <v>0</v>
      </c>
      <c r="N235" s="3">
        <f>+IF('DATOS GENERALES'!N235='DATOS GENERALES'!T235,100,IF('DATOS GENERALES'!N235=0,0,(('DATOS GENERALES'!T235*100)/'DATOS GENERALES'!N235)))</f>
        <v>0</v>
      </c>
      <c r="O235" s="3">
        <f>+IF('DATOS GENERALES'!O235='DATOS GENERALES'!T235,100,IF('DATOS GENERALES'!O235=0,0,(('DATOS GENERALES'!T235*100)/'DATOS GENERALES'!O235)))</f>
        <v>87.848260664253104</v>
      </c>
      <c r="P235" s="3">
        <f>+IF('DATOS GENERALES'!P235='DATOS GENERALES'!T235,100,IF('DATOS GENERALES'!P235=0,0,(('DATOS GENERALES'!T235*100)/'DATOS GENERALES'!P235)))</f>
        <v>95.271423694093542</v>
      </c>
      <c r="Q235" s="3">
        <f>+IF('DATOS GENERALES'!Q235='DATOS GENERALES'!T235,100,IF('DATOS GENERALES'!Q235=0,0,(('DATOS GENERALES'!T235*100)/'DATOS GENERALES'!Q235)))</f>
        <v>0</v>
      </c>
      <c r="R235" s="3">
        <f>+IF('DATOS GENERALES'!R235='DATOS GENERALES'!$T$6,100,IF('DATOS GENERALES'!R235=0,0,(('DATOS GENERALES'!$T$6*100)/'DATOS GENERALES'!R235)))</f>
        <v>0</v>
      </c>
      <c r="S235" s="3">
        <f>+IF('DATOS GENERALES'!S235='DATOS GENERALES'!T235,100,IF('DATOS GENERALES'!S235=0,0,(('DATOS GENERALES'!$T$6*100)/'DATOS GENERALES'!S235)))</f>
        <v>0</v>
      </c>
    </row>
    <row r="236" spans="1:19">
      <c r="A236" s="13">
        <f>+'DATOS GENERALES'!A236</f>
        <v>231</v>
      </c>
      <c r="B236" s="65" t="str">
        <f>+'DATOS GENERALES'!B236</f>
        <v>MASCARA DE TRAQUEOSTOMIA PEDIATRICO</v>
      </c>
      <c r="C236" s="21" t="str">
        <f>+'DATOS GENERALES'!C236</f>
        <v>UND</v>
      </c>
      <c r="D236" s="21">
        <f>+'DATOS GENERALES'!D236</f>
        <v>4</v>
      </c>
      <c r="E236" s="3">
        <f>+IF('DATOS GENERALES'!E236='DATOS GENERALES'!T236,100,IF('DATOS GENERALES'!E236=0,0,(('DATOS GENERALES'!T236*100)/'DATOS GENERALES'!E236)))</f>
        <v>0</v>
      </c>
      <c r="F236" s="3">
        <f>+IF('DATOS GENERALES'!F236='DATOS GENERALES'!T236,100,IF('DATOS GENERALES'!F236=0,0,(('DATOS GENERALES'!T236*100)/'DATOS GENERALES'!F236)))</f>
        <v>0</v>
      </c>
      <c r="G236" s="3">
        <f>+IF('DATOS GENERALES'!G236='DATOS GENERALES'!T236,100,IF('DATOS GENERALES'!G236=0,0,(('DATOS GENERALES'!T236*100)/'DATOS GENERALES'!G236)))</f>
        <v>0</v>
      </c>
      <c r="H236" s="3">
        <f>+IF('DATOS GENERALES'!H236='DATOS GENERALES'!T236,100,IF('DATOS GENERALES'!H236=0,0,(('DATOS GENERALES'!T236*100)/'DATOS GENERALES'!H236)))</f>
        <v>96.507413509060953</v>
      </c>
      <c r="I236" s="3">
        <f>+IF('DATOS GENERALES'!I236='DATOS GENERALES'!T236,100,IF('DATOS GENERALES'!I236=0,0,(('DATOS GENERALES'!T236*100)/'DATOS GENERALES'!I236)))</f>
        <v>0</v>
      </c>
      <c r="J236" s="3">
        <f>+IF('DATOS GENERALES'!J236='DATOS GENERALES'!T236,100,IF('DATOS GENERALES'!J236=0,0,(('DATOS GENERALES'!T236*100)/'DATOS GENERALES'!J236)))</f>
        <v>87.166953195661335</v>
      </c>
      <c r="K236" s="3">
        <f>+IF('DATOS GENERALES'!K236='DATOS GENERALES'!T236,100,IF('DATOS GENERALES'!K236=0,0,(('DATOS GENERALES'!T236*100)/'DATOS GENERALES'!K236)))</f>
        <v>0</v>
      </c>
      <c r="L236" s="3">
        <f>+IF('DATOS GENERALES'!L236='DATOS GENERALES'!T236,100,IF('DATOS GENERALES'!L236=0,0,(('DATOS GENERALES'!T236*100)/'DATOS GENERALES'!L236)))</f>
        <v>0</v>
      </c>
      <c r="M236" s="3">
        <f>+IF('DATOS GENERALES'!M236='DATOS GENERALES'!T236,100,IF('DATOS GENERALES'!M236=0,0,(('DATOS GENERALES'!T236*100)/'DATOS GENERALES'!M236)))</f>
        <v>0</v>
      </c>
      <c r="N236" s="3">
        <f>+IF('DATOS GENERALES'!N236='DATOS GENERALES'!T236,100,IF('DATOS GENERALES'!N236=0,0,(('DATOS GENERALES'!T236*100)/'DATOS GENERALES'!N236)))</f>
        <v>0</v>
      </c>
      <c r="O236" s="3">
        <f>+IF('DATOS GENERALES'!O236='DATOS GENERALES'!T236,100,IF('DATOS GENERALES'!O236=0,0,(('DATOS GENERALES'!T236*100)/'DATOS GENERALES'!O236)))</f>
        <v>80.744314266023437</v>
      </c>
      <c r="P236" s="3">
        <f>+IF('DATOS GENERALES'!P236='DATOS GENERALES'!T236,100,IF('DATOS GENERALES'!P236=0,0,(('DATOS GENERALES'!T236*100)/'DATOS GENERALES'!P236)))</f>
        <v>100</v>
      </c>
      <c r="Q236" s="3">
        <f>+IF('DATOS GENERALES'!Q236='DATOS GENERALES'!T236,100,IF('DATOS GENERALES'!Q236=0,0,(('DATOS GENERALES'!T236*100)/'DATOS GENERALES'!Q236)))</f>
        <v>0</v>
      </c>
      <c r="R236" s="3">
        <f>+IF('DATOS GENERALES'!R236='DATOS GENERALES'!$T$6,100,IF('DATOS GENERALES'!R236=0,0,(('DATOS GENERALES'!$T$6*100)/'DATOS GENERALES'!R236)))</f>
        <v>0</v>
      </c>
      <c r="S236" s="3">
        <f>+IF('DATOS GENERALES'!S236='DATOS GENERALES'!T236,100,IF('DATOS GENERALES'!S236=0,0,(('DATOS GENERALES'!$T$6*100)/'DATOS GENERALES'!S236)))</f>
        <v>0</v>
      </c>
    </row>
    <row r="237" spans="1:19">
      <c r="A237" s="13">
        <f>+'DATOS GENERALES'!A237</f>
        <v>232</v>
      </c>
      <c r="B237" s="65" t="str">
        <f>+'DATOS GENERALES'!B237</f>
        <v>MASCARA LARINGEA REUSABLE No 2</v>
      </c>
      <c r="C237" s="21" t="str">
        <f>+'DATOS GENERALES'!C237</f>
        <v>UND</v>
      </c>
      <c r="D237" s="21">
        <f>+'DATOS GENERALES'!D237</f>
        <v>12</v>
      </c>
      <c r="E237" s="3">
        <f>+IF('DATOS GENERALES'!E237='DATOS GENERALES'!T237,100,IF('DATOS GENERALES'!E237=0,0,(('DATOS GENERALES'!T237*100)/'DATOS GENERALES'!E237)))</f>
        <v>51.470007183908045</v>
      </c>
      <c r="F237" s="3">
        <f>+IF('DATOS GENERALES'!F237='DATOS GENERALES'!T237,100,IF('DATOS GENERALES'!F237=0,0,(('DATOS GENERALES'!T237*100)/'DATOS GENERALES'!F237)))</f>
        <v>0</v>
      </c>
      <c r="G237" s="3">
        <f>+IF('DATOS GENERALES'!G237='DATOS GENERALES'!T237,100,IF('DATOS GENERALES'!G237=0,0,(('DATOS GENERALES'!T237*100)/'DATOS GENERALES'!G237)))</f>
        <v>0</v>
      </c>
      <c r="H237" s="3">
        <f>+IF('DATOS GENERALES'!H237='DATOS GENERALES'!T237,100,IF('DATOS GENERALES'!H237=0,0,(('DATOS GENERALES'!T237*100)/'DATOS GENERALES'!H237)))</f>
        <v>100</v>
      </c>
      <c r="I237" s="3">
        <f>+IF('DATOS GENERALES'!I237='DATOS GENERALES'!T237,100,IF('DATOS GENERALES'!I237=0,0,(('DATOS GENERALES'!T237*100)/'DATOS GENERALES'!I237)))</f>
        <v>0</v>
      </c>
      <c r="J237" s="3">
        <f>+IF('DATOS GENERALES'!J237='DATOS GENERALES'!T237,100,IF('DATOS GENERALES'!J237=0,0,(('DATOS GENERALES'!T237*100)/'DATOS GENERALES'!J237)))</f>
        <v>39.402876313039663</v>
      </c>
      <c r="K237" s="3">
        <f>+IF('DATOS GENERALES'!K237='DATOS GENERALES'!T237,100,IF('DATOS GENERALES'!K237=0,0,(('DATOS GENERALES'!T237*100)/'DATOS GENERALES'!K237)))</f>
        <v>0</v>
      </c>
      <c r="L237" s="3">
        <f>+IF('DATOS GENERALES'!L237='DATOS GENERALES'!T237,100,IF('DATOS GENERALES'!L237=0,0,(('DATOS GENERALES'!T237*100)/'DATOS GENERALES'!L237)))</f>
        <v>0</v>
      </c>
      <c r="M237" s="3">
        <f>+IF('DATOS GENERALES'!M237='DATOS GENERALES'!T237,100,IF('DATOS GENERALES'!M237=0,0,(('DATOS GENERALES'!T237*100)/'DATOS GENERALES'!M237)))</f>
        <v>0</v>
      </c>
      <c r="N237" s="3">
        <f>+IF('DATOS GENERALES'!N237='DATOS GENERALES'!T237,100,IF('DATOS GENERALES'!N237=0,0,(('DATOS GENERALES'!T237*100)/'DATOS GENERALES'!N237)))</f>
        <v>28.070402609018966</v>
      </c>
      <c r="O237" s="3">
        <f>+IF('DATOS GENERALES'!O237='DATOS GENERALES'!T237,100,IF('DATOS GENERALES'!O237=0,0,(('DATOS GENERALES'!T237*100)/'DATOS GENERALES'!O237)))</f>
        <v>43.233941355655638</v>
      </c>
      <c r="P237" s="3">
        <f>+IF('DATOS GENERALES'!P237='DATOS GENERALES'!T237,100,IF('DATOS GENERALES'!P237=0,0,(('DATOS GENERALES'!T237*100)/'DATOS GENERALES'!P237)))</f>
        <v>98.141313080325986</v>
      </c>
      <c r="Q237" s="3">
        <f>+IF('DATOS GENERALES'!Q237='DATOS GENERALES'!T237,100,IF('DATOS GENERALES'!Q237=0,0,(('DATOS GENERALES'!T237*100)/'DATOS GENERALES'!Q237)))</f>
        <v>29.065415821501013</v>
      </c>
      <c r="R237" s="3">
        <f>+IF('DATOS GENERALES'!R237='DATOS GENERALES'!$T$6,100,IF('DATOS GENERALES'!R237=0,0,(('DATOS GENERALES'!$T$6*100)/'DATOS GENERALES'!R237)))</f>
        <v>0</v>
      </c>
      <c r="S237" s="3">
        <f>+IF('DATOS GENERALES'!S237='DATOS GENERALES'!T237,100,IF('DATOS GENERALES'!S237=0,0,(('DATOS GENERALES'!$T$6*100)/'DATOS GENERALES'!S237)))</f>
        <v>47.990410958904107</v>
      </c>
    </row>
    <row r="238" spans="1:19">
      <c r="A238" s="13">
        <f>+'DATOS GENERALES'!A238</f>
        <v>233</v>
      </c>
      <c r="B238" s="65" t="str">
        <f>+'DATOS GENERALES'!B238</f>
        <v>MASCARA LARINGEA REUSABLE No 3</v>
      </c>
      <c r="C238" s="21" t="str">
        <f>+'DATOS GENERALES'!C238</f>
        <v>UND</v>
      </c>
      <c r="D238" s="21">
        <f>+'DATOS GENERALES'!D238</f>
        <v>12</v>
      </c>
      <c r="E238" s="3">
        <f>+IF('DATOS GENERALES'!E238='DATOS GENERALES'!T238,100,IF('DATOS GENERALES'!E238=0,0,(('DATOS GENERALES'!T238*100)/'DATOS GENERALES'!E238)))</f>
        <v>51.470007183908045</v>
      </c>
      <c r="F238" s="3">
        <f>+IF('DATOS GENERALES'!F238='DATOS GENERALES'!T238,100,IF('DATOS GENERALES'!F238=0,0,(('DATOS GENERALES'!T238*100)/'DATOS GENERALES'!F238)))</f>
        <v>0</v>
      </c>
      <c r="G238" s="3">
        <f>+IF('DATOS GENERALES'!G238='DATOS GENERALES'!T238,100,IF('DATOS GENERALES'!G238=0,0,(('DATOS GENERALES'!T238*100)/'DATOS GENERALES'!G238)))</f>
        <v>0</v>
      </c>
      <c r="H238" s="3">
        <f>+IF('DATOS GENERALES'!H238='DATOS GENERALES'!T238,100,IF('DATOS GENERALES'!H238=0,0,(('DATOS GENERALES'!T238*100)/'DATOS GENERALES'!H238)))</f>
        <v>100</v>
      </c>
      <c r="I238" s="3">
        <f>+IF('DATOS GENERALES'!I238='DATOS GENERALES'!T238,100,IF('DATOS GENERALES'!I238=0,0,(('DATOS GENERALES'!T238*100)/'DATOS GENERALES'!I238)))</f>
        <v>0</v>
      </c>
      <c r="J238" s="3">
        <f>+IF('DATOS GENERALES'!J238='DATOS GENERALES'!T238,100,IF('DATOS GENERALES'!J238=0,0,(('DATOS GENERALES'!T238*100)/'DATOS GENERALES'!J238)))</f>
        <v>39.402876313039663</v>
      </c>
      <c r="K238" s="3">
        <f>+IF('DATOS GENERALES'!K238='DATOS GENERALES'!T238,100,IF('DATOS GENERALES'!K238=0,0,(('DATOS GENERALES'!T238*100)/'DATOS GENERALES'!K238)))</f>
        <v>0</v>
      </c>
      <c r="L238" s="3">
        <f>+IF('DATOS GENERALES'!L238='DATOS GENERALES'!T238,100,IF('DATOS GENERALES'!L238=0,0,(('DATOS GENERALES'!T238*100)/'DATOS GENERALES'!L238)))</f>
        <v>0</v>
      </c>
      <c r="M238" s="3">
        <f>+IF('DATOS GENERALES'!M238='DATOS GENERALES'!T238,100,IF('DATOS GENERALES'!M238=0,0,(('DATOS GENERALES'!T238*100)/'DATOS GENERALES'!M238)))</f>
        <v>0</v>
      </c>
      <c r="N238" s="3">
        <f>+IF('DATOS GENERALES'!N238='DATOS GENERALES'!T238,100,IF('DATOS GENERALES'!N238=0,0,(('DATOS GENERALES'!T238*100)/'DATOS GENERALES'!N238)))</f>
        <v>28.070402609018966</v>
      </c>
      <c r="O238" s="3">
        <f>+IF('DATOS GENERALES'!O238='DATOS GENERALES'!T238,100,IF('DATOS GENERALES'!O238=0,0,(('DATOS GENERALES'!T238*100)/'DATOS GENERALES'!O238)))</f>
        <v>43.233941355655638</v>
      </c>
      <c r="P238" s="3">
        <f>+IF('DATOS GENERALES'!P238='DATOS GENERALES'!T238,100,IF('DATOS GENERALES'!P238=0,0,(('DATOS GENERALES'!T238*100)/'DATOS GENERALES'!P238)))</f>
        <v>98.141313080325986</v>
      </c>
      <c r="Q238" s="3">
        <f>+IF('DATOS GENERALES'!Q238='DATOS GENERALES'!T238,100,IF('DATOS GENERALES'!Q238=0,0,(('DATOS GENERALES'!T238*100)/'DATOS GENERALES'!Q238)))</f>
        <v>29.065415821501013</v>
      </c>
      <c r="R238" s="3">
        <f>+IF('DATOS GENERALES'!R238='DATOS GENERALES'!$T$6,100,IF('DATOS GENERALES'!R238=0,0,(('DATOS GENERALES'!$T$6*100)/'DATOS GENERALES'!R238)))</f>
        <v>0</v>
      </c>
      <c r="S238" s="3">
        <f>+IF('DATOS GENERALES'!S238='DATOS GENERALES'!T238,100,IF('DATOS GENERALES'!S238=0,0,(('DATOS GENERALES'!$T$6*100)/'DATOS GENERALES'!S238)))</f>
        <v>47.990410958904107</v>
      </c>
    </row>
    <row r="239" spans="1:19">
      <c r="A239" s="13">
        <f>+'DATOS GENERALES'!A239</f>
        <v>234</v>
      </c>
      <c r="B239" s="65" t="str">
        <f>+'DATOS GENERALES'!B239</f>
        <v>MASCARA LARINGEA REUSABLE No 4</v>
      </c>
      <c r="C239" s="21" t="str">
        <f>+'DATOS GENERALES'!C239</f>
        <v>UND</v>
      </c>
      <c r="D239" s="21">
        <f>+'DATOS GENERALES'!D239</f>
        <v>12</v>
      </c>
      <c r="E239" s="3">
        <f>+IF('DATOS GENERALES'!E239='DATOS GENERALES'!T239,100,IF('DATOS GENERALES'!E239=0,0,(('DATOS GENERALES'!T239*100)/'DATOS GENERALES'!E239)))</f>
        <v>52.444791666666667</v>
      </c>
      <c r="F239" s="3">
        <f>+IF('DATOS GENERALES'!F239='DATOS GENERALES'!T239,100,IF('DATOS GENERALES'!F239=0,0,(('DATOS GENERALES'!T239*100)/'DATOS GENERALES'!F239)))</f>
        <v>0</v>
      </c>
      <c r="G239" s="3">
        <f>+IF('DATOS GENERALES'!G239='DATOS GENERALES'!T239,100,IF('DATOS GENERALES'!G239=0,0,(('DATOS GENERALES'!T239*100)/'DATOS GENERALES'!G239)))</f>
        <v>0</v>
      </c>
      <c r="H239" s="3">
        <f>+IF('DATOS GENERALES'!H239='DATOS GENERALES'!T239,100,IF('DATOS GENERALES'!H239=0,0,(('DATOS GENERALES'!T239*100)/'DATOS GENERALES'!H239)))</f>
        <v>96.80029171431886</v>
      </c>
      <c r="I239" s="3">
        <f>+IF('DATOS GENERALES'!I239='DATOS GENERALES'!T239,100,IF('DATOS GENERALES'!I239=0,0,(('DATOS GENERALES'!T239*100)/'DATOS GENERALES'!I239)))</f>
        <v>0</v>
      </c>
      <c r="J239" s="3">
        <f>+IF('DATOS GENERALES'!J239='DATOS GENERALES'!T239,100,IF('DATOS GENERALES'!J239=0,0,(('DATOS GENERALES'!T239*100)/'DATOS GENERALES'!J239)))</f>
        <v>40.149122807017555</v>
      </c>
      <c r="K239" s="3">
        <f>+IF('DATOS GENERALES'!K239='DATOS GENERALES'!T239,100,IF('DATOS GENERALES'!K239=0,0,(('DATOS GENERALES'!T239*100)/'DATOS GENERALES'!K239)))</f>
        <v>0</v>
      </c>
      <c r="L239" s="3">
        <f>+IF('DATOS GENERALES'!L239='DATOS GENERALES'!T239,100,IF('DATOS GENERALES'!L239=0,0,(('DATOS GENERALES'!T239*100)/'DATOS GENERALES'!L239)))</f>
        <v>0</v>
      </c>
      <c r="M239" s="3">
        <f>+IF('DATOS GENERALES'!M239='DATOS GENERALES'!T239,100,IF('DATOS GENERALES'!M239=0,0,(('DATOS GENERALES'!T239*100)/'DATOS GENERALES'!M239)))</f>
        <v>0</v>
      </c>
      <c r="N239" s="3">
        <f>+IF('DATOS GENERALES'!N239='DATOS GENERALES'!T239,100,IF('DATOS GENERALES'!N239=0,0,(('DATOS GENERALES'!T239*100)/'DATOS GENERALES'!N239)))</f>
        <v>28.602024700896457</v>
      </c>
      <c r="O239" s="3">
        <f>+IF('DATOS GENERALES'!O239='DATOS GENERALES'!T239,100,IF('DATOS GENERALES'!O239=0,0,(('DATOS GENERALES'!T239*100)/'DATOS GENERALES'!O239)))</f>
        <v>44.052743945121094</v>
      </c>
      <c r="P239" s="3">
        <f>+IF('DATOS GENERALES'!P239='DATOS GENERALES'!T239,100,IF('DATOS GENERALES'!P239=0,0,(('DATOS GENERALES'!T239*100)/'DATOS GENERALES'!P239)))</f>
        <v>100</v>
      </c>
      <c r="Q239" s="3">
        <f>+IF('DATOS GENERALES'!Q239='DATOS GENERALES'!T239,100,IF('DATOS GENERALES'!Q239=0,0,(('DATOS GENERALES'!T239*100)/'DATOS GENERALES'!Q239)))</f>
        <v>29.615882352941178</v>
      </c>
      <c r="R239" s="3">
        <f>+IF('DATOS GENERALES'!R239='DATOS GENERALES'!$T$6,100,IF('DATOS GENERALES'!R239=0,0,(('DATOS GENERALES'!$T$6*100)/'DATOS GENERALES'!R239)))</f>
        <v>0</v>
      </c>
      <c r="S239" s="3">
        <f>+IF('DATOS GENERALES'!S239='DATOS GENERALES'!T239,100,IF('DATOS GENERALES'!S239=0,0,(('DATOS GENERALES'!$T$6*100)/'DATOS GENERALES'!S239)))</f>
        <v>47.990410958904107</v>
      </c>
    </row>
    <row r="240" spans="1:19">
      <c r="A240" s="13">
        <f>+'DATOS GENERALES'!A240</f>
        <v>235</v>
      </c>
      <c r="B240" s="65" t="str">
        <f>+'DATOS GENERALES'!B240</f>
        <v>MASCARA LARINGEA REUSABLE No 4.5</v>
      </c>
      <c r="C240" s="21" t="str">
        <f>+'DATOS GENERALES'!C240</f>
        <v>UND</v>
      </c>
      <c r="D240" s="21">
        <f>+'DATOS GENERALES'!D240</f>
        <v>12</v>
      </c>
      <c r="E240" s="3">
        <f>+IF('DATOS GENERALES'!E240='DATOS GENERALES'!T240,100,IF('DATOS GENERALES'!E240=0,0,(('DATOS GENERALES'!T240*100)/'DATOS GENERALES'!E240)))</f>
        <v>0</v>
      </c>
      <c r="F240" s="3">
        <f>+IF('DATOS GENERALES'!F240='DATOS GENERALES'!T240,100,IF('DATOS GENERALES'!F240=0,0,(('DATOS GENERALES'!T240*100)/'DATOS GENERALES'!F240)))</f>
        <v>0</v>
      </c>
      <c r="G240" s="3">
        <f>+IF('DATOS GENERALES'!G240='DATOS GENERALES'!T240,100,IF('DATOS GENERALES'!G240=0,0,(('DATOS GENERALES'!T240*100)/'DATOS GENERALES'!G240)))</f>
        <v>0</v>
      </c>
      <c r="H240" s="3">
        <f>+IF('DATOS GENERALES'!H240='DATOS GENERALES'!T240,100,IF('DATOS GENERALES'!H240=0,0,(('DATOS GENERALES'!T240*100)/'DATOS GENERALES'!H240)))</f>
        <v>0</v>
      </c>
      <c r="I240" s="3">
        <f>+IF('DATOS GENERALES'!I240='DATOS GENERALES'!T240,100,IF('DATOS GENERALES'!I240=0,0,(('DATOS GENERALES'!T240*100)/'DATOS GENERALES'!I240)))</f>
        <v>0</v>
      </c>
      <c r="J240" s="3">
        <f>+IF('DATOS GENERALES'!J240='DATOS GENERALES'!T240,100,IF('DATOS GENERALES'!J240=0,0,(('DATOS GENERALES'!T240*100)/'DATOS GENERALES'!J240)))</f>
        <v>0</v>
      </c>
      <c r="K240" s="3">
        <f>+IF('DATOS GENERALES'!K240='DATOS GENERALES'!T240,100,IF('DATOS GENERALES'!K240=0,0,(('DATOS GENERALES'!T240*100)/'DATOS GENERALES'!K240)))</f>
        <v>0</v>
      </c>
      <c r="L240" s="3">
        <f>+IF('DATOS GENERALES'!L240='DATOS GENERALES'!T240,100,IF('DATOS GENERALES'!L240=0,0,(('DATOS GENERALES'!T240*100)/'DATOS GENERALES'!L240)))</f>
        <v>0</v>
      </c>
      <c r="M240" s="3">
        <f>+IF('DATOS GENERALES'!M240='DATOS GENERALES'!T240,100,IF('DATOS GENERALES'!M240=0,0,(('DATOS GENERALES'!T240*100)/'DATOS GENERALES'!M240)))</f>
        <v>0</v>
      </c>
      <c r="N240" s="3">
        <f>+IF('DATOS GENERALES'!N240='DATOS GENERALES'!T240,100,IF('DATOS GENERALES'!N240=0,0,(('DATOS GENERALES'!T240*100)/'DATOS GENERALES'!N240)))</f>
        <v>96.576642086964426</v>
      </c>
      <c r="O240" s="3">
        <f>+IF('DATOS GENERALES'!O240='DATOS GENERALES'!T240,100,IF('DATOS GENERALES'!O240=0,0,(('DATOS GENERALES'!T240*100)/'DATOS GENERALES'!O240)))</f>
        <v>0</v>
      </c>
      <c r="P240" s="3">
        <f>+IF('DATOS GENERALES'!P240='DATOS GENERALES'!T240,100,IF('DATOS GENERALES'!P240=0,0,(('DATOS GENERALES'!T240*100)/'DATOS GENERALES'!P240)))</f>
        <v>0</v>
      </c>
      <c r="Q240" s="3">
        <f>+IF('DATOS GENERALES'!Q240='DATOS GENERALES'!T240,100,IF('DATOS GENERALES'!Q240=0,0,(('DATOS GENERALES'!T240*100)/'DATOS GENERALES'!Q240)))</f>
        <v>100</v>
      </c>
      <c r="R240" s="3">
        <f>+IF('DATOS GENERALES'!R240='DATOS GENERALES'!$T$6,100,IF('DATOS GENERALES'!R240=0,0,(('DATOS GENERALES'!$T$6*100)/'DATOS GENERALES'!R240)))</f>
        <v>0</v>
      </c>
      <c r="S240" s="3">
        <f>+IF('DATOS GENERALES'!S240='DATOS GENERALES'!T240,100,IF('DATOS GENERALES'!S240=0,0,(('DATOS GENERALES'!$T$6*100)/'DATOS GENERALES'!S240)))</f>
        <v>0</v>
      </c>
    </row>
    <row r="241" spans="1:19">
      <c r="A241" s="13">
        <f>+'DATOS GENERALES'!A241</f>
        <v>236</v>
      </c>
      <c r="B241" s="65" t="str">
        <f>+'DATOS GENERALES'!B241</f>
        <v>MASCARA LARINGEA REUSABLE No 5</v>
      </c>
      <c r="C241" s="21" t="str">
        <f>+'DATOS GENERALES'!C241</f>
        <v>UND</v>
      </c>
      <c r="D241" s="21">
        <f>+'DATOS GENERALES'!D241</f>
        <v>12</v>
      </c>
      <c r="E241" s="3">
        <f>+IF('DATOS GENERALES'!E241='DATOS GENERALES'!T241,100,IF('DATOS GENERALES'!E241=0,0,(('DATOS GENERALES'!T241*100)/'DATOS GENERALES'!E241)))</f>
        <v>52.444791666666667</v>
      </c>
      <c r="F241" s="3">
        <f>+IF('DATOS GENERALES'!F241='DATOS GENERALES'!T241,100,IF('DATOS GENERALES'!F241=0,0,(('DATOS GENERALES'!T241*100)/'DATOS GENERALES'!F241)))</f>
        <v>0</v>
      </c>
      <c r="G241" s="3">
        <f>+IF('DATOS GENERALES'!G241='DATOS GENERALES'!T241,100,IF('DATOS GENERALES'!G241=0,0,(('DATOS GENERALES'!T241*100)/'DATOS GENERALES'!G241)))</f>
        <v>0</v>
      </c>
      <c r="H241" s="3">
        <f>+IF('DATOS GENERALES'!H241='DATOS GENERALES'!T241,100,IF('DATOS GENERALES'!H241=0,0,(('DATOS GENERALES'!T241*100)/'DATOS GENERALES'!H241)))</f>
        <v>96.80029171431886</v>
      </c>
      <c r="I241" s="3">
        <f>+IF('DATOS GENERALES'!I241='DATOS GENERALES'!T241,100,IF('DATOS GENERALES'!I241=0,0,(('DATOS GENERALES'!T241*100)/'DATOS GENERALES'!I241)))</f>
        <v>0</v>
      </c>
      <c r="J241" s="3">
        <f>+IF('DATOS GENERALES'!J241='DATOS GENERALES'!T241,100,IF('DATOS GENERALES'!J241=0,0,(('DATOS GENERALES'!T241*100)/'DATOS GENERALES'!J241)))</f>
        <v>40.149122807017555</v>
      </c>
      <c r="K241" s="3">
        <f>+IF('DATOS GENERALES'!K241='DATOS GENERALES'!T241,100,IF('DATOS GENERALES'!K241=0,0,(('DATOS GENERALES'!T241*100)/'DATOS GENERALES'!K241)))</f>
        <v>0</v>
      </c>
      <c r="L241" s="3">
        <f>+IF('DATOS GENERALES'!L241='DATOS GENERALES'!T241,100,IF('DATOS GENERALES'!L241=0,0,(('DATOS GENERALES'!T241*100)/'DATOS GENERALES'!L241)))</f>
        <v>0</v>
      </c>
      <c r="M241" s="3">
        <f>+IF('DATOS GENERALES'!M241='DATOS GENERALES'!T241,100,IF('DATOS GENERALES'!M241=0,0,(('DATOS GENERALES'!T241*100)/'DATOS GENERALES'!M241)))</f>
        <v>0</v>
      </c>
      <c r="N241" s="3">
        <f>+IF('DATOS GENERALES'!N241='DATOS GENERALES'!T241,100,IF('DATOS GENERALES'!N241=0,0,(('DATOS GENERALES'!T241*100)/'DATOS GENERALES'!N241)))</f>
        <v>28.602024700896457</v>
      </c>
      <c r="O241" s="3">
        <f>+IF('DATOS GENERALES'!O241='DATOS GENERALES'!T241,100,IF('DATOS GENERALES'!O241=0,0,(('DATOS GENERALES'!T241*100)/'DATOS GENERALES'!O241)))</f>
        <v>44.052743945121094</v>
      </c>
      <c r="P241" s="3">
        <f>+IF('DATOS GENERALES'!P241='DATOS GENERALES'!T241,100,IF('DATOS GENERALES'!P241=0,0,(('DATOS GENERALES'!T241*100)/'DATOS GENERALES'!P241)))</f>
        <v>100</v>
      </c>
      <c r="Q241" s="3">
        <f>+IF('DATOS GENERALES'!Q241='DATOS GENERALES'!T241,100,IF('DATOS GENERALES'!Q241=0,0,(('DATOS GENERALES'!T241*100)/'DATOS GENERALES'!Q241)))</f>
        <v>0</v>
      </c>
      <c r="R241" s="3">
        <f>+IF('DATOS GENERALES'!R241='DATOS GENERALES'!$T$6,100,IF('DATOS GENERALES'!R241=0,0,(('DATOS GENERALES'!$T$6*100)/'DATOS GENERALES'!R241)))</f>
        <v>0</v>
      </c>
      <c r="S241" s="3">
        <f>+IF('DATOS GENERALES'!S241='DATOS GENERALES'!T241,100,IF('DATOS GENERALES'!S241=0,0,(('DATOS GENERALES'!$T$6*100)/'DATOS GENERALES'!S241)))</f>
        <v>47.990410958904107</v>
      </c>
    </row>
    <row r="242" spans="1:19">
      <c r="A242" s="13">
        <f>+'DATOS GENERALES'!A242</f>
        <v>237</v>
      </c>
      <c r="B242" s="65" t="str">
        <f>+'DATOS GENERALES'!B242</f>
        <v>MASCARA LARINGEA REUSABLE No 5,5</v>
      </c>
      <c r="C242" s="21" t="str">
        <f>+'DATOS GENERALES'!C242</f>
        <v>UND</v>
      </c>
      <c r="D242" s="21">
        <f>+'DATOS GENERALES'!D242</f>
        <v>12</v>
      </c>
      <c r="E242" s="3">
        <f>+IF('DATOS GENERALES'!E242='DATOS GENERALES'!T242,100,IF('DATOS GENERALES'!E242=0,0,(('DATOS GENERALES'!T242*100)/'DATOS GENERALES'!E242)))</f>
        <v>0</v>
      </c>
      <c r="F242" s="3">
        <f>+IF('DATOS GENERALES'!F242='DATOS GENERALES'!T242,100,IF('DATOS GENERALES'!F242=0,0,(('DATOS GENERALES'!T242*100)/'DATOS GENERALES'!F242)))</f>
        <v>0</v>
      </c>
      <c r="G242" s="3">
        <f>+IF('DATOS GENERALES'!G242='DATOS GENERALES'!T242,100,IF('DATOS GENERALES'!G242=0,0,(('DATOS GENERALES'!T242*100)/'DATOS GENERALES'!G242)))</f>
        <v>0</v>
      </c>
      <c r="H242" s="3">
        <f>+IF('DATOS GENERALES'!H242='DATOS GENERALES'!T242,100,IF('DATOS GENERALES'!H242=0,0,(('DATOS GENERALES'!T242*100)/'DATOS GENERALES'!H242)))</f>
        <v>0</v>
      </c>
      <c r="I242" s="3">
        <f>+IF('DATOS GENERALES'!I242='DATOS GENERALES'!T242,100,IF('DATOS GENERALES'!I242=0,0,(('DATOS GENERALES'!T242*100)/'DATOS GENERALES'!I242)))</f>
        <v>0</v>
      </c>
      <c r="J242" s="3">
        <f>+IF('DATOS GENERALES'!J242='DATOS GENERALES'!T242,100,IF('DATOS GENERALES'!J242=0,0,(('DATOS GENERALES'!T242*100)/'DATOS GENERALES'!J242)))</f>
        <v>0</v>
      </c>
      <c r="K242" s="3">
        <f>+IF('DATOS GENERALES'!K242='DATOS GENERALES'!T242,100,IF('DATOS GENERALES'!K242=0,0,(('DATOS GENERALES'!T242*100)/'DATOS GENERALES'!K242)))</f>
        <v>0</v>
      </c>
      <c r="L242" s="3">
        <f>+IF('DATOS GENERALES'!L242='DATOS GENERALES'!T242,100,IF('DATOS GENERALES'!L242=0,0,(('DATOS GENERALES'!T242*100)/'DATOS GENERALES'!L242)))</f>
        <v>0</v>
      </c>
      <c r="M242" s="3">
        <f>+IF('DATOS GENERALES'!M242='DATOS GENERALES'!T242,100,IF('DATOS GENERALES'!M242=0,0,(('DATOS GENERALES'!T242*100)/'DATOS GENERALES'!M242)))</f>
        <v>0</v>
      </c>
      <c r="N242" s="3">
        <f>+IF('DATOS GENERALES'!N242='DATOS GENERALES'!T242,100,IF('DATOS GENERALES'!N242=0,0,(('DATOS GENERALES'!T242*100)/'DATOS GENERALES'!N242)))</f>
        <v>0</v>
      </c>
      <c r="O242" s="3">
        <f>+IF('DATOS GENERALES'!O242='DATOS GENERALES'!T242,100,IF('DATOS GENERALES'!O242=0,0,(('DATOS GENERALES'!T242*100)/'DATOS GENERALES'!O242)))</f>
        <v>0</v>
      </c>
      <c r="P242" s="3">
        <f>+IF('DATOS GENERALES'!P242='DATOS GENERALES'!T242,100,IF('DATOS GENERALES'!P242=0,0,(('DATOS GENERALES'!T242*100)/'DATOS GENERALES'!P242)))</f>
        <v>0</v>
      </c>
      <c r="Q242" s="3">
        <f>+IF('DATOS GENERALES'!Q242='DATOS GENERALES'!T242,100,IF('DATOS GENERALES'!Q242=0,0,(('DATOS GENERALES'!T242*100)/'DATOS GENERALES'!Q242)))</f>
        <v>100</v>
      </c>
      <c r="R242" s="3">
        <f>+IF('DATOS GENERALES'!R242='DATOS GENERALES'!$T$6,100,IF('DATOS GENERALES'!R242=0,0,(('DATOS GENERALES'!$T$6*100)/'DATOS GENERALES'!R242)))</f>
        <v>0</v>
      </c>
      <c r="S242" s="3">
        <f>+IF('DATOS GENERALES'!S242='DATOS GENERALES'!T242,100,IF('DATOS GENERALES'!S242=0,0,(('DATOS GENERALES'!$T$6*100)/'DATOS GENERALES'!S242)))</f>
        <v>0</v>
      </c>
    </row>
    <row r="243" spans="1:19">
      <c r="A243" s="13">
        <f>+'DATOS GENERALES'!A243</f>
        <v>238</v>
      </c>
      <c r="B243" s="65" t="str">
        <f>+'DATOS GENERALES'!B243</f>
        <v>MASCARA LARINGEA REUSABLE No. 1,5</v>
      </c>
      <c r="C243" s="21" t="str">
        <f>+'DATOS GENERALES'!C243</f>
        <v>UND</v>
      </c>
      <c r="D243" s="21">
        <f>+'DATOS GENERALES'!D243</f>
        <v>12</v>
      </c>
      <c r="E243" s="3">
        <f>+IF('DATOS GENERALES'!E243='DATOS GENERALES'!T243,100,IF('DATOS GENERALES'!E243=0,0,(('DATOS GENERALES'!T243*100)/'DATOS GENERALES'!E243)))</f>
        <v>52.444791666666667</v>
      </c>
      <c r="F243" s="3">
        <f>+IF('DATOS GENERALES'!F243='DATOS GENERALES'!T243,100,IF('DATOS GENERALES'!F243=0,0,(('DATOS GENERALES'!T243*100)/'DATOS GENERALES'!F243)))</f>
        <v>0</v>
      </c>
      <c r="G243" s="3">
        <f>+IF('DATOS GENERALES'!G243='DATOS GENERALES'!T243,100,IF('DATOS GENERALES'!G243=0,0,(('DATOS GENERALES'!T243*100)/'DATOS GENERALES'!G243)))</f>
        <v>0</v>
      </c>
      <c r="H243" s="3">
        <f>+IF('DATOS GENERALES'!H243='DATOS GENERALES'!T243,100,IF('DATOS GENERALES'!H243=0,0,(('DATOS GENERALES'!T243*100)/'DATOS GENERALES'!H243)))</f>
        <v>96.80029171431886</v>
      </c>
      <c r="I243" s="3">
        <f>+IF('DATOS GENERALES'!I243='DATOS GENERALES'!T243,100,IF('DATOS GENERALES'!I243=0,0,(('DATOS GENERALES'!T243*100)/'DATOS GENERALES'!I243)))</f>
        <v>0</v>
      </c>
      <c r="J243" s="3">
        <f>+IF('DATOS GENERALES'!J243='DATOS GENERALES'!T243,100,IF('DATOS GENERALES'!J243=0,0,(('DATOS GENERALES'!T243*100)/'DATOS GENERALES'!J243)))</f>
        <v>0</v>
      </c>
      <c r="K243" s="3">
        <f>+IF('DATOS GENERALES'!K243='DATOS GENERALES'!T243,100,IF('DATOS GENERALES'!K243=0,0,(('DATOS GENERALES'!T243*100)/'DATOS GENERALES'!K243)))</f>
        <v>0</v>
      </c>
      <c r="L243" s="3">
        <f>+IF('DATOS GENERALES'!L243='DATOS GENERALES'!T243,100,IF('DATOS GENERALES'!L243=0,0,(('DATOS GENERALES'!T243*100)/'DATOS GENERALES'!L243)))</f>
        <v>0</v>
      </c>
      <c r="M243" s="3">
        <f>+IF('DATOS GENERALES'!M243='DATOS GENERALES'!T243,100,IF('DATOS GENERALES'!M243=0,0,(('DATOS GENERALES'!T243*100)/'DATOS GENERALES'!M243)))</f>
        <v>0</v>
      </c>
      <c r="N243" s="3">
        <f>+IF('DATOS GENERALES'!N243='DATOS GENERALES'!T243,100,IF('DATOS GENERALES'!N243=0,0,(('DATOS GENERALES'!T243*100)/'DATOS GENERALES'!N243)))</f>
        <v>28.602024700896457</v>
      </c>
      <c r="O243" s="3">
        <f>+IF('DATOS GENERALES'!O243='DATOS GENERALES'!T243,100,IF('DATOS GENERALES'!O243=0,0,(('DATOS GENERALES'!T243*100)/'DATOS GENERALES'!O243)))</f>
        <v>44.052743945121094</v>
      </c>
      <c r="P243" s="3">
        <f>+IF('DATOS GENERALES'!P243='DATOS GENERALES'!T243,100,IF('DATOS GENERALES'!P243=0,0,(('DATOS GENERALES'!T243*100)/'DATOS GENERALES'!P243)))</f>
        <v>100</v>
      </c>
      <c r="Q243" s="3">
        <f>+IF('DATOS GENERALES'!Q243='DATOS GENERALES'!T243,100,IF('DATOS GENERALES'!Q243=0,0,(('DATOS GENERALES'!T243*100)/'DATOS GENERALES'!Q243)))</f>
        <v>29.615882352941178</v>
      </c>
      <c r="R243" s="3">
        <f>+IF('DATOS GENERALES'!R243='DATOS GENERALES'!$T$6,100,IF('DATOS GENERALES'!R243=0,0,(('DATOS GENERALES'!$T$6*100)/'DATOS GENERALES'!R243)))</f>
        <v>0</v>
      </c>
      <c r="S243" s="3">
        <f>+IF('DATOS GENERALES'!S243='DATOS GENERALES'!T243,100,IF('DATOS GENERALES'!S243=0,0,(('DATOS GENERALES'!$T$6*100)/'DATOS GENERALES'!S243)))</f>
        <v>47.990410958904107</v>
      </c>
    </row>
    <row r="244" spans="1:19">
      <c r="A244" s="13">
        <f>+'DATOS GENERALES'!A244</f>
        <v>239</v>
      </c>
      <c r="B244" s="65" t="str">
        <f>+'DATOS GENERALES'!B244</f>
        <v>MASCARA LARINGEA REUSABLE No.2.5</v>
      </c>
      <c r="C244" s="21" t="str">
        <f>+'DATOS GENERALES'!C244</f>
        <v>UND</v>
      </c>
      <c r="D244" s="21">
        <f>+'DATOS GENERALES'!D244</f>
        <v>12</v>
      </c>
      <c r="E244" s="3">
        <f>+IF('DATOS GENERALES'!E244='DATOS GENERALES'!T244,100,IF('DATOS GENERALES'!E244=0,0,(('DATOS GENERALES'!T244*100)/'DATOS GENERALES'!E244)))</f>
        <v>52.444791666666667</v>
      </c>
      <c r="F244" s="3">
        <f>+IF('DATOS GENERALES'!F244='DATOS GENERALES'!T244,100,IF('DATOS GENERALES'!F244=0,0,(('DATOS GENERALES'!T244*100)/'DATOS GENERALES'!F244)))</f>
        <v>0</v>
      </c>
      <c r="G244" s="3">
        <f>+IF('DATOS GENERALES'!G244='DATOS GENERALES'!T244,100,IF('DATOS GENERALES'!G244=0,0,(('DATOS GENERALES'!T244*100)/'DATOS GENERALES'!G244)))</f>
        <v>0</v>
      </c>
      <c r="H244" s="3">
        <f>+IF('DATOS GENERALES'!H244='DATOS GENERALES'!T244,100,IF('DATOS GENERALES'!H244=0,0,(('DATOS GENERALES'!T244*100)/'DATOS GENERALES'!H244)))</f>
        <v>96.80029171431886</v>
      </c>
      <c r="I244" s="3">
        <f>+IF('DATOS GENERALES'!I244='DATOS GENERALES'!T244,100,IF('DATOS GENERALES'!I244=0,0,(('DATOS GENERALES'!T244*100)/'DATOS GENERALES'!I244)))</f>
        <v>0</v>
      </c>
      <c r="J244" s="3">
        <f>+IF('DATOS GENERALES'!J244='DATOS GENERALES'!T244,100,IF('DATOS GENERALES'!J244=0,0,(('DATOS GENERALES'!T244*100)/'DATOS GENERALES'!J244)))</f>
        <v>40.149122807017555</v>
      </c>
      <c r="K244" s="3">
        <f>+IF('DATOS GENERALES'!K244='DATOS GENERALES'!T244,100,IF('DATOS GENERALES'!K244=0,0,(('DATOS GENERALES'!T244*100)/'DATOS GENERALES'!K244)))</f>
        <v>0</v>
      </c>
      <c r="L244" s="3">
        <f>+IF('DATOS GENERALES'!L244='DATOS GENERALES'!T244,100,IF('DATOS GENERALES'!L244=0,0,(('DATOS GENERALES'!T244*100)/'DATOS GENERALES'!L244)))</f>
        <v>0</v>
      </c>
      <c r="M244" s="3">
        <f>+IF('DATOS GENERALES'!M244='DATOS GENERALES'!T244,100,IF('DATOS GENERALES'!M244=0,0,(('DATOS GENERALES'!T244*100)/'DATOS GENERALES'!M244)))</f>
        <v>0</v>
      </c>
      <c r="N244" s="3">
        <f>+IF('DATOS GENERALES'!N244='DATOS GENERALES'!T244,100,IF('DATOS GENERALES'!N244=0,0,(('DATOS GENERALES'!T244*100)/'DATOS GENERALES'!N244)))</f>
        <v>28.602024700896457</v>
      </c>
      <c r="O244" s="3">
        <f>+IF('DATOS GENERALES'!O244='DATOS GENERALES'!T244,100,IF('DATOS GENERALES'!O244=0,0,(('DATOS GENERALES'!T244*100)/'DATOS GENERALES'!O244)))</f>
        <v>44.052743945121094</v>
      </c>
      <c r="P244" s="3">
        <f>+IF('DATOS GENERALES'!P244='DATOS GENERALES'!T244,100,IF('DATOS GENERALES'!P244=0,0,(('DATOS GENERALES'!T244*100)/'DATOS GENERALES'!P244)))</f>
        <v>100</v>
      </c>
      <c r="Q244" s="3">
        <f>+IF('DATOS GENERALES'!Q244='DATOS GENERALES'!T244,100,IF('DATOS GENERALES'!Q244=0,0,(('DATOS GENERALES'!T244*100)/'DATOS GENERALES'!Q244)))</f>
        <v>29.615882352941178</v>
      </c>
      <c r="R244" s="3">
        <f>+IF('DATOS GENERALES'!R244='DATOS GENERALES'!$T$6,100,IF('DATOS GENERALES'!R244=0,0,(('DATOS GENERALES'!$T$6*100)/'DATOS GENERALES'!R244)))</f>
        <v>0</v>
      </c>
      <c r="S244" s="3">
        <f>+IF('DATOS GENERALES'!S244='DATOS GENERALES'!T244,100,IF('DATOS GENERALES'!S244=0,0,(('DATOS GENERALES'!$T$6*100)/'DATOS GENERALES'!S244)))</f>
        <v>47.990410958904107</v>
      </c>
    </row>
    <row r="245" spans="1:19">
      <c r="A245" s="13">
        <f>+'DATOS GENERALES'!A245</f>
        <v>240</v>
      </c>
      <c r="B245" s="65" t="str">
        <f>+'DATOS GENERALES'!B245</f>
        <v>MASCARA PARA OXIGENO CON RESERVORIO ADULTO</v>
      </c>
      <c r="C245" s="21" t="str">
        <f>+'DATOS GENERALES'!C245</f>
        <v>UND</v>
      </c>
      <c r="D245" s="21">
        <f>+'DATOS GENERALES'!D245</f>
        <v>80</v>
      </c>
      <c r="E245" s="3">
        <f>+IF('DATOS GENERALES'!E245='DATOS GENERALES'!T245,100,IF('DATOS GENERALES'!E245=0,0,(('DATOS GENERALES'!T245*100)/'DATOS GENERALES'!E245)))</f>
        <v>74.606488011283489</v>
      </c>
      <c r="F245" s="3">
        <f>+IF('DATOS GENERALES'!F245='DATOS GENERALES'!T245,100,IF('DATOS GENERALES'!F245=0,0,(('DATOS GENERALES'!T245*100)/'DATOS GENERALES'!F245)))</f>
        <v>0</v>
      </c>
      <c r="G245" s="3">
        <f>+IF('DATOS GENERALES'!G245='DATOS GENERALES'!T245,100,IF('DATOS GENERALES'!G245=0,0,(('DATOS GENERALES'!T245*100)/'DATOS GENERALES'!G245)))</f>
        <v>0</v>
      </c>
      <c r="H245" s="3">
        <f>+IF('DATOS GENERALES'!H245='DATOS GENERALES'!T245,100,IF('DATOS GENERALES'!H245=0,0,(('DATOS GENERALES'!T245*100)/'DATOS GENERALES'!H245)))</f>
        <v>96.29126213592231</v>
      </c>
      <c r="I245" s="3">
        <f>+IF('DATOS GENERALES'!I245='DATOS GENERALES'!T245,100,IF('DATOS GENERALES'!I245=0,0,(('DATOS GENERALES'!T245*100)/'DATOS GENERALES'!I245)))</f>
        <v>0</v>
      </c>
      <c r="J245" s="3">
        <f>+IF('DATOS GENERALES'!J245='DATOS GENERALES'!T245,100,IF('DATOS GENERALES'!J245=0,0,(('DATOS GENERALES'!T245*100)/'DATOS GENERALES'!J245)))</f>
        <v>100</v>
      </c>
      <c r="K245" s="3">
        <f>+IF('DATOS GENERALES'!K245='DATOS GENERALES'!T245,100,IF('DATOS GENERALES'!K245=0,0,(('DATOS GENERALES'!T245*100)/'DATOS GENERALES'!K245)))</f>
        <v>0</v>
      </c>
      <c r="L245" s="3">
        <f>+IF('DATOS GENERALES'!L245='DATOS GENERALES'!T245,100,IF('DATOS GENERALES'!L245=0,0,(('DATOS GENERALES'!T245*100)/'DATOS GENERALES'!L245)))</f>
        <v>0</v>
      </c>
      <c r="M245" s="3">
        <f>+IF('DATOS GENERALES'!M245='DATOS GENERALES'!T245,100,IF('DATOS GENERALES'!M245=0,0,(('DATOS GENERALES'!T245*100)/'DATOS GENERALES'!M245)))</f>
        <v>0</v>
      </c>
      <c r="N245" s="3">
        <f>+IF('DATOS GENERALES'!N245='DATOS GENERALES'!T245,100,IF('DATOS GENERALES'!N245=0,0,(('DATOS GENERALES'!T245*100)/'DATOS GENERALES'!N245)))</f>
        <v>0</v>
      </c>
      <c r="O245" s="3">
        <f>+IF('DATOS GENERALES'!O245='DATOS GENERALES'!T245,100,IF('DATOS GENERALES'!O245=0,0,(('DATOS GENERALES'!T245*100)/'DATOS GENERALES'!O245)))</f>
        <v>69.636039704759469</v>
      </c>
      <c r="P245" s="3">
        <f>+IF('DATOS GENERALES'!P245='DATOS GENERALES'!T245,100,IF('DATOS GENERALES'!P245=0,0,(('DATOS GENERALES'!T245*100)/'DATOS GENERALES'!P245)))</f>
        <v>56.669428334714162</v>
      </c>
      <c r="Q245" s="3">
        <f>+IF('DATOS GENERALES'!Q245='DATOS GENERALES'!T245,100,IF('DATOS GENERALES'!Q245=0,0,(('DATOS GENERALES'!T245*100)/'DATOS GENERALES'!Q245)))</f>
        <v>79.60430608088447</v>
      </c>
      <c r="R245" s="3">
        <f>+IF('DATOS GENERALES'!R245='DATOS GENERALES'!$T$6,100,IF('DATOS GENERALES'!R245=0,0,(('DATOS GENERALES'!$T$6*100)/'DATOS GENERALES'!R245)))</f>
        <v>0</v>
      </c>
      <c r="S245" s="3">
        <f>+IF('DATOS GENERALES'!S245='DATOS GENERALES'!T245,100,IF('DATOS GENERALES'!S245=0,0,(('DATOS GENERALES'!$T$6*100)/'DATOS GENERALES'!S245)))</f>
        <v>0</v>
      </c>
    </row>
    <row r="246" spans="1:19">
      <c r="A246" s="13">
        <f>+'DATOS GENERALES'!A246</f>
        <v>241</v>
      </c>
      <c r="B246" s="65" t="str">
        <f>+'DATOS GENERALES'!B246</f>
        <v>MASCARA PARA OXIGENO CON RESERVORIO PEDIATRICA</v>
      </c>
      <c r="C246" s="21" t="str">
        <f>+'DATOS GENERALES'!C246</f>
        <v>UND</v>
      </c>
      <c r="D246" s="21">
        <f>+'DATOS GENERALES'!D246</f>
        <v>40</v>
      </c>
      <c r="E246" s="3">
        <f>+IF('DATOS GENERALES'!E246='DATOS GENERALES'!T246,100,IF('DATOS GENERALES'!E246=0,0,(('DATOS GENERALES'!T246*100)/'DATOS GENERALES'!E246)))</f>
        <v>71.274094969440526</v>
      </c>
      <c r="F246" s="3">
        <f>+IF('DATOS GENERALES'!F246='DATOS GENERALES'!T246,100,IF('DATOS GENERALES'!F246=0,0,(('DATOS GENERALES'!T246*100)/'DATOS GENERALES'!F246)))</f>
        <v>0</v>
      </c>
      <c r="G246" s="3">
        <f>+IF('DATOS GENERALES'!G246='DATOS GENERALES'!T246,100,IF('DATOS GENERALES'!G246=0,0,(('DATOS GENERALES'!T246*100)/'DATOS GENERALES'!G246)))</f>
        <v>0</v>
      </c>
      <c r="H246" s="3">
        <f>+IF('DATOS GENERALES'!H246='DATOS GENERALES'!T246,100,IF('DATOS GENERALES'!H246=0,0,(('DATOS GENERALES'!T246*100)/'DATOS GENERALES'!H246)))</f>
        <v>100</v>
      </c>
      <c r="I246" s="3">
        <f>+IF('DATOS GENERALES'!I246='DATOS GENERALES'!T246,100,IF('DATOS GENERALES'!I246=0,0,(('DATOS GENERALES'!T246*100)/'DATOS GENERALES'!I246)))</f>
        <v>0</v>
      </c>
      <c r="J246" s="3">
        <f>+IF('DATOS GENERALES'!J246='DATOS GENERALES'!T246,100,IF('DATOS GENERALES'!J246=0,0,(('DATOS GENERALES'!T246*100)/'DATOS GENERALES'!J246)))</f>
        <v>95.533373664045186</v>
      </c>
      <c r="K246" s="3">
        <f>+IF('DATOS GENERALES'!K246='DATOS GENERALES'!T246,100,IF('DATOS GENERALES'!K246=0,0,(('DATOS GENERALES'!T246*100)/'DATOS GENERALES'!K246)))</f>
        <v>0</v>
      </c>
      <c r="L246" s="3">
        <f>+IF('DATOS GENERALES'!L246='DATOS GENERALES'!T246,100,IF('DATOS GENERALES'!L246=0,0,(('DATOS GENERALES'!T246*100)/'DATOS GENERALES'!L246)))</f>
        <v>0</v>
      </c>
      <c r="M246" s="3">
        <f>+IF('DATOS GENERALES'!M246='DATOS GENERALES'!T246,100,IF('DATOS GENERALES'!M246=0,0,(('DATOS GENERALES'!T246*100)/'DATOS GENERALES'!M246)))</f>
        <v>0</v>
      </c>
      <c r="N246" s="3">
        <f>+IF('DATOS GENERALES'!N246='DATOS GENERALES'!T246,100,IF('DATOS GENERALES'!N246=0,0,(('DATOS GENERALES'!T246*100)/'DATOS GENERALES'!N246)))</f>
        <v>0</v>
      </c>
      <c r="O246" s="3">
        <f>+IF('DATOS GENERALES'!O246='DATOS GENERALES'!T246,100,IF('DATOS GENERALES'!O246=0,0,(('DATOS GENERALES'!T246*100)/'DATOS GENERALES'!O246)))</f>
        <v>66.525658015990729</v>
      </c>
      <c r="P246" s="3">
        <f>+IF('DATOS GENERALES'!P246='DATOS GENERALES'!T246,100,IF('DATOS GENERALES'!P246=0,0,(('DATOS GENERALES'!T246*100)/'DATOS GENERALES'!P246)))</f>
        <v>54.138216724280781</v>
      </c>
      <c r="Q246" s="3">
        <f>+IF('DATOS GENERALES'!Q246='DATOS GENERALES'!T246,100,IF('DATOS GENERALES'!Q246=0,0,(('DATOS GENERALES'!T246*100)/'DATOS GENERALES'!Q246)))</f>
        <v>76.04867918092161</v>
      </c>
      <c r="R246" s="3">
        <f>+IF('DATOS GENERALES'!R246='DATOS GENERALES'!$T$6,100,IF('DATOS GENERALES'!R246=0,0,(('DATOS GENERALES'!$T$6*100)/'DATOS GENERALES'!R246)))</f>
        <v>0</v>
      </c>
      <c r="S246" s="3">
        <f>+IF('DATOS GENERALES'!S246='DATOS GENERALES'!T246,100,IF('DATOS GENERALES'!S246=0,0,(('DATOS GENERALES'!$T$6*100)/'DATOS GENERALES'!S246)))</f>
        <v>0</v>
      </c>
    </row>
    <row r="247" spans="1:19">
      <c r="A247" s="13">
        <f>+'DATOS GENERALES'!A247</f>
        <v>242</v>
      </c>
      <c r="B247" s="65" t="str">
        <f>+'DATOS GENERALES'!B247</f>
        <v>MASCARA SIMPLE PARA OXIGENO ADULTO</v>
      </c>
      <c r="C247" s="21" t="str">
        <f>+'DATOS GENERALES'!C247</f>
        <v>UND</v>
      </c>
      <c r="D247" s="21">
        <f>+'DATOS GENERALES'!D247</f>
        <v>200</v>
      </c>
      <c r="E247" s="3">
        <f>+IF('DATOS GENERALES'!E247='DATOS GENERALES'!T247,100,IF('DATOS GENERALES'!E247=0,0,(('DATOS GENERALES'!T247*100)/'DATOS GENERALES'!E247)))</f>
        <v>68.227272727272734</v>
      </c>
      <c r="F247" s="3">
        <f>+IF('DATOS GENERALES'!F247='DATOS GENERALES'!T247,100,IF('DATOS GENERALES'!F247=0,0,(('DATOS GENERALES'!T247*100)/'DATOS GENERALES'!F247)))</f>
        <v>0</v>
      </c>
      <c r="G247" s="3">
        <f>+IF('DATOS GENERALES'!G247='DATOS GENERALES'!T247,100,IF('DATOS GENERALES'!G247=0,0,(('DATOS GENERALES'!T247*100)/'DATOS GENERALES'!G247)))</f>
        <v>0</v>
      </c>
      <c r="H247" s="3">
        <f>+IF('DATOS GENERALES'!H247='DATOS GENERALES'!T247,100,IF('DATOS GENERALES'!H247=0,0,(('DATOS GENERALES'!T247*100)/'DATOS GENERALES'!H247)))</f>
        <v>69.535143769968045</v>
      </c>
      <c r="I247" s="3">
        <f>+IF('DATOS GENERALES'!I247='DATOS GENERALES'!T247,100,IF('DATOS GENERALES'!I247=0,0,(('DATOS GENERALES'!T247*100)/'DATOS GENERALES'!I247)))</f>
        <v>0</v>
      </c>
      <c r="J247" s="3">
        <f>+IF('DATOS GENERALES'!J247='DATOS GENERALES'!T247,100,IF('DATOS GENERALES'!J247=0,0,(('DATOS GENERALES'!T247*100)/'DATOS GENERALES'!J247)))</f>
        <v>90.804597701149433</v>
      </c>
      <c r="K247" s="3">
        <f>+IF('DATOS GENERALES'!K247='DATOS GENERALES'!T247,100,IF('DATOS GENERALES'!K247=0,0,(('DATOS GENERALES'!T247*100)/'DATOS GENERALES'!K247)))</f>
        <v>0</v>
      </c>
      <c r="L247" s="3">
        <f>+IF('DATOS GENERALES'!L247='DATOS GENERALES'!T247,100,IF('DATOS GENERALES'!L247=0,0,(('DATOS GENERALES'!T247*100)/'DATOS GENERALES'!L247)))</f>
        <v>0</v>
      </c>
      <c r="M247" s="3">
        <f>+IF('DATOS GENERALES'!M247='DATOS GENERALES'!T247,100,IF('DATOS GENERALES'!M247=0,0,(('DATOS GENERALES'!T247*100)/'DATOS GENERALES'!M247)))</f>
        <v>60.744637798462158</v>
      </c>
      <c r="N247" s="3">
        <f>+IF('DATOS GENERALES'!N247='DATOS GENERALES'!T247,100,IF('DATOS GENERALES'!N247=0,0,(('DATOS GENERALES'!T247*100)/'DATOS GENERALES'!N247)))</f>
        <v>100</v>
      </c>
      <c r="O247" s="3">
        <f>+IF('DATOS GENERALES'!O247='DATOS GENERALES'!T247,100,IF('DATOS GENERALES'!O247=0,0,(('DATOS GENERALES'!T247*100)/'DATOS GENERALES'!O247)))</f>
        <v>87.572928821470242</v>
      </c>
      <c r="P247" s="3">
        <f>+IF('DATOS GENERALES'!P247='DATOS GENERALES'!T247,100,IF('DATOS GENERALES'!P247=0,0,(('DATOS GENERALES'!T247*100)/'DATOS GENERALES'!P247)))</f>
        <v>97.467532467532465</v>
      </c>
      <c r="Q247" s="3">
        <f>+IF('DATOS GENERALES'!Q247='DATOS GENERALES'!T247,100,IF('DATOS GENERALES'!Q247=0,0,(('DATOS GENERALES'!T247*100)/'DATOS GENERALES'!Q247)))</f>
        <v>0</v>
      </c>
      <c r="R247" s="3">
        <f>+IF('DATOS GENERALES'!R247='DATOS GENERALES'!$T$6,100,IF('DATOS GENERALES'!R247=0,0,(('DATOS GENERALES'!$T$6*100)/'DATOS GENERALES'!R247)))</f>
        <v>0</v>
      </c>
      <c r="S247" s="3">
        <f>+IF('DATOS GENERALES'!S247='DATOS GENERALES'!T247,100,IF('DATOS GENERALES'!S247=0,0,(('DATOS GENERALES'!$T$6*100)/'DATOS GENERALES'!S247)))</f>
        <v>0</v>
      </c>
    </row>
    <row r="248" spans="1:19">
      <c r="A248" s="13">
        <f>+'DATOS GENERALES'!A248</f>
        <v>243</v>
      </c>
      <c r="B248" s="65" t="str">
        <f>+'DATOS GENERALES'!B248</f>
        <v>MASCARA SIMPLE PARA OXIGENO PEDIATRICA</v>
      </c>
      <c r="C248" s="21" t="str">
        <f>+'DATOS GENERALES'!C248</f>
        <v>UND</v>
      </c>
      <c r="D248" s="21">
        <f>+'DATOS GENERALES'!D248</f>
        <v>80</v>
      </c>
      <c r="E248" s="3">
        <f>+IF('DATOS GENERALES'!E248='DATOS GENERALES'!T248,100,IF('DATOS GENERALES'!E248=0,0,(('DATOS GENERALES'!T248*100)/'DATOS GENERALES'!E248)))</f>
        <v>66.653605015673975</v>
      </c>
      <c r="F248" s="3">
        <f>+IF('DATOS GENERALES'!F248='DATOS GENERALES'!T248,100,IF('DATOS GENERALES'!F248=0,0,(('DATOS GENERALES'!T248*100)/'DATOS GENERALES'!F248)))</f>
        <v>0</v>
      </c>
      <c r="G248" s="3">
        <f>+IF('DATOS GENERALES'!G248='DATOS GENERALES'!T248,100,IF('DATOS GENERALES'!G248=0,0,(('DATOS GENERALES'!T248*100)/'DATOS GENERALES'!G248)))</f>
        <v>0</v>
      </c>
      <c r="H248" s="3">
        <f>+IF('DATOS GENERALES'!H248='DATOS GENERALES'!T248,100,IF('DATOS GENERALES'!H248=0,0,(('DATOS GENERALES'!T248*100)/'DATOS GENERALES'!H248)))</f>
        <v>100</v>
      </c>
      <c r="I248" s="3">
        <f>+IF('DATOS GENERALES'!I248='DATOS GENERALES'!T248,100,IF('DATOS GENERALES'!I248=0,0,(('DATOS GENERALES'!T248*100)/'DATOS GENERALES'!I248)))</f>
        <v>0</v>
      </c>
      <c r="J248" s="3">
        <f>+IF('DATOS GENERALES'!J248='DATOS GENERALES'!T248,100,IF('DATOS GENERALES'!J248=0,0,(('DATOS GENERALES'!T248*100)/'DATOS GENERALES'!J248)))</f>
        <v>84.071741219173703</v>
      </c>
      <c r="K248" s="3">
        <f>+IF('DATOS GENERALES'!K248='DATOS GENERALES'!T248,100,IF('DATOS GENERALES'!K248=0,0,(('DATOS GENERALES'!T248*100)/'DATOS GENERALES'!K248)))</f>
        <v>0</v>
      </c>
      <c r="L248" s="3">
        <f>+IF('DATOS GENERALES'!L248='DATOS GENERALES'!T248,100,IF('DATOS GENERALES'!L248=0,0,(('DATOS GENERALES'!T248*100)/'DATOS GENERALES'!L248)))</f>
        <v>0</v>
      </c>
      <c r="M248" s="3">
        <f>+IF('DATOS GENERALES'!M248='DATOS GENERALES'!T248,100,IF('DATOS GENERALES'!M248=0,0,(('DATOS GENERALES'!T248*100)/'DATOS GENERALES'!M248)))</f>
        <v>68.013882669055079</v>
      </c>
      <c r="N248" s="3">
        <f>+IF('DATOS GENERALES'!N248='DATOS GENERALES'!T248,100,IF('DATOS GENERALES'!N248=0,0,(('DATOS GENERALES'!T248*100)/'DATOS GENERALES'!N248)))</f>
        <v>97.69349169519171</v>
      </c>
      <c r="O248" s="3">
        <f>+IF('DATOS GENERALES'!O248='DATOS GENERALES'!T248,100,IF('DATOS GENERALES'!O248=0,0,(('DATOS GENERALES'!T248*100)/'DATOS GENERALES'!O248)))</f>
        <v>58.655172413793103</v>
      </c>
      <c r="P248" s="3">
        <f>+IF('DATOS GENERALES'!P248='DATOS GENERALES'!T248,100,IF('DATOS GENERALES'!P248=0,0,(('DATOS GENERALES'!T248*100)/'DATOS GENERALES'!P248)))</f>
        <v>95.219435736677113</v>
      </c>
      <c r="Q248" s="3">
        <f>+IF('DATOS GENERALES'!Q248='DATOS GENERALES'!T248,100,IF('DATOS GENERALES'!Q248=0,0,(('DATOS GENERALES'!T248*100)/'DATOS GENERALES'!Q248)))</f>
        <v>0</v>
      </c>
      <c r="R248" s="3">
        <f>+IF('DATOS GENERALES'!R248='DATOS GENERALES'!$T$6,100,IF('DATOS GENERALES'!R248=0,0,(('DATOS GENERALES'!$T$6*100)/'DATOS GENERALES'!R248)))</f>
        <v>0</v>
      </c>
      <c r="S248" s="3">
        <f>+IF('DATOS GENERALES'!S248='DATOS GENERALES'!T248,100,IF('DATOS GENERALES'!S248=0,0,(('DATOS GENERALES'!$T$6*100)/'DATOS GENERALES'!S248)))</f>
        <v>0</v>
      </c>
    </row>
    <row r="249" spans="1:19">
      <c r="A249" s="13">
        <f>+'DATOS GENERALES'!A249</f>
        <v>244</v>
      </c>
      <c r="B249" s="65" t="str">
        <f>+'DATOS GENERALES'!B249</f>
        <v>MASCARA VENTURY ADULTO KIT</v>
      </c>
      <c r="C249" s="21" t="str">
        <f>+'DATOS GENERALES'!C249</f>
        <v>UND</v>
      </c>
      <c r="D249" s="21">
        <f>+'DATOS GENERALES'!D249</f>
        <v>60</v>
      </c>
      <c r="E249" s="3">
        <f>+IF('DATOS GENERALES'!E249='DATOS GENERALES'!T249,100,IF('DATOS GENERALES'!E249=0,0,(('DATOS GENERALES'!T249*100)/'DATOS GENERALES'!E249)))</f>
        <v>53.657591623036652</v>
      </c>
      <c r="F249" s="3">
        <f>+IF('DATOS GENERALES'!F249='DATOS GENERALES'!T249,100,IF('DATOS GENERALES'!F249=0,0,(('DATOS GENERALES'!T249*100)/'DATOS GENERALES'!F249)))</f>
        <v>0</v>
      </c>
      <c r="G249" s="3">
        <f>+IF('DATOS GENERALES'!G249='DATOS GENERALES'!T249,100,IF('DATOS GENERALES'!G249=0,0,(('DATOS GENERALES'!T249*100)/'DATOS GENERALES'!G249)))</f>
        <v>0</v>
      </c>
      <c r="H249" s="3">
        <f>+IF('DATOS GENERALES'!H249='DATOS GENERALES'!T249,100,IF('DATOS GENERALES'!H249=0,0,(('DATOS GENERALES'!T249*100)/'DATOS GENERALES'!H249)))</f>
        <v>70.680000000000007</v>
      </c>
      <c r="I249" s="3">
        <f>+IF('DATOS GENERALES'!I249='DATOS GENERALES'!T249,100,IF('DATOS GENERALES'!I249=0,0,(('DATOS GENERALES'!T249*100)/'DATOS GENERALES'!I249)))</f>
        <v>0</v>
      </c>
      <c r="J249" s="3">
        <f>+IF('DATOS GENERALES'!J249='DATOS GENERALES'!T249,100,IF('DATOS GENERALES'!J249=0,0,(('DATOS GENERALES'!T249*100)/'DATOS GENERALES'!J249)))</f>
        <v>100</v>
      </c>
      <c r="K249" s="3">
        <f>+IF('DATOS GENERALES'!K249='DATOS GENERALES'!T249,100,IF('DATOS GENERALES'!K249=0,0,(('DATOS GENERALES'!T249*100)/'DATOS GENERALES'!K249)))</f>
        <v>0</v>
      </c>
      <c r="L249" s="3">
        <f>+IF('DATOS GENERALES'!L249='DATOS GENERALES'!T249,100,IF('DATOS GENERALES'!L249=0,0,(('DATOS GENERALES'!T249*100)/'DATOS GENERALES'!L249)))</f>
        <v>0</v>
      </c>
      <c r="M249" s="3">
        <f>+IF('DATOS GENERALES'!M249='DATOS GENERALES'!T249,100,IF('DATOS GENERALES'!M249=0,0,(('DATOS GENERALES'!T249*100)/'DATOS GENERALES'!M249)))</f>
        <v>0</v>
      </c>
      <c r="N249" s="3">
        <f>+IF('DATOS GENERALES'!N249='DATOS GENERALES'!T249,100,IF('DATOS GENERALES'!N249=0,0,(('DATOS GENERALES'!T249*100)/'DATOS GENERALES'!N249)))</f>
        <v>75.706940874035993</v>
      </c>
      <c r="O249" s="3">
        <f>+IF('DATOS GENERALES'!O249='DATOS GENERALES'!T249,100,IF('DATOS GENERALES'!O249=0,0,(('DATOS GENERALES'!T249*100)/'DATOS GENERALES'!O249)))</f>
        <v>74.222906748809862</v>
      </c>
      <c r="P249" s="3">
        <f>+IF('DATOS GENERALES'!P249='DATOS GENERALES'!T249,100,IF('DATOS GENERALES'!P249=0,0,(('DATOS GENERALES'!T249*100)/'DATOS GENERALES'!P249)))</f>
        <v>72.896039603960389</v>
      </c>
      <c r="Q249" s="3">
        <f>+IF('DATOS GENERALES'!Q249='DATOS GENERALES'!T249,100,IF('DATOS GENERALES'!Q249=0,0,(('DATOS GENERALES'!T249*100)/'DATOS GENERALES'!Q249)))</f>
        <v>0</v>
      </c>
      <c r="R249" s="3">
        <f>+IF('DATOS GENERALES'!R249='DATOS GENERALES'!$T$6,100,IF('DATOS GENERALES'!R249=0,0,(('DATOS GENERALES'!$T$6*100)/'DATOS GENERALES'!R249)))</f>
        <v>0</v>
      </c>
      <c r="S249" s="3">
        <f>+IF('DATOS GENERALES'!S249='DATOS GENERALES'!T249,100,IF('DATOS GENERALES'!S249=0,0,(('DATOS GENERALES'!$T$6*100)/'DATOS GENERALES'!S249)))</f>
        <v>0</v>
      </c>
    </row>
    <row r="250" spans="1:19">
      <c r="A250" s="13">
        <f>+'DATOS GENERALES'!A250</f>
        <v>245</v>
      </c>
      <c r="B250" s="65" t="str">
        <f>+'DATOS GENERALES'!B250</f>
        <v>MASCARILLA P/ ANESTESIA No.3 DESECHABLE</v>
      </c>
      <c r="C250" s="21" t="str">
        <f>+'DATOS GENERALES'!C250</f>
        <v>UND</v>
      </c>
      <c r="D250" s="21">
        <f>+'DATOS GENERALES'!D250</f>
        <v>60</v>
      </c>
      <c r="E250" s="3">
        <f>+IF('DATOS GENERALES'!E250='DATOS GENERALES'!T250,100,IF('DATOS GENERALES'!E250=0,0,(('DATOS GENERALES'!T250*100)/'DATOS GENERALES'!E250)))</f>
        <v>74.931818181818187</v>
      </c>
      <c r="F250" s="3">
        <f>+IF('DATOS GENERALES'!F250='DATOS GENERALES'!T250,100,IF('DATOS GENERALES'!F250=0,0,(('DATOS GENERALES'!T250*100)/'DATOS GENERALES'!F250)))</f>
        <v>0</v>
      </c>
      <c r="G250" s="3">
        <f>+IF('DATOS GENERALES'!G250='DATOS GENERALES'!T250,100,IF('DATOS GENERALES'!G250=0,0,(('DATOS GENERALES'!T250*100)/'DATOS GENERALES'!G250)))</f>
        <v>0</v>
      </c>
      <c r="H250" s="3">
        <f>+IF('DATOS GENERALES'!H250='DATOS GENERALES'!T250,100,IF('DATOS GENERALES'!H250=0,0,(('DATOS GENERALES'!T250*100)/'DATOS GENERALES'!H250)))</f>
        <v>87.92</v>
      </c>
      <c r="I250" s="3">
        <f>+IF('DATOS GENERALES'!I250='DATOS GENERALES'!T250,100,IF('DATOS GENERALES'!I250=0,0,(('DATOS GENERALES'!T250*100)/'DATOS GENERALES'!I250)))</f>
        <v>0</v>
      </c>
      <c r="J250" s="3">
        <f>+IF('DATOS GENERALES'!J250='DATOS GENERALES'!T250,100,IF('DATOS GENERALES'!J250=0,0,(('DATOS GENERALES'!T250*100)/'DATOS GENERALES'!J250)))</f>
        <v>96.500008780710544</v>
      </c>
      <c r="K250" s="3">
        <f>+IF('DATOS GENERALES'!K250='DATOS GENERALES'!T250,100,IF('DATOS GENERALES'!K250=0,0,(('DATOS GENERALES'!T250*100)/'DATOS GENERALES'!K250)))</f>
        <v>0</v>
      </c>
      <c r="L250" s="3">
        <f>+IF('DATOS GENERALES'!L250='DATOS GENERALES'!T250,100,IF('DATOS GENERALES'!L250=0,0,(('DATOS GENERALES'!T250*100)/'DATOS GENERALES'!L250)))</f>
        <v>0</v>
      </c>
      <c r="M250" s="3">
        <f>+IF('DATOS GENERALES'!M250='DATOS GENERALES'!T250,100,IF('DATOS GENERALES'!M250=0,0,(('DATOS GENERALES'!T250*100)/'DATOS GENERALES'!M250)))</f>
        <v>0</v>
      </c>
      <c r="N250" s="3">
        <f>+IF('DATOS GENERALES'!N250='DATOS GENERALES'!T250,100,IF('DATOS GENERALES'!N250=0,0,(('DATOS GENERALES'!T250*100)/'DATOS GENERALES'!N250)))</f>
        <v>94.173093401885183</v>
      </c>
      <c r="O250" s="3">
        <f>+IF('DATOS GENERALES'!O250='DATOS GENERALES'!T250,100,IF('DATOS GENERALES'!O250=0,0,(('DATOS GENERALES'!T250*100)/'DATOS GENERALES'!O250)))</f>
        <v>29.588082204074304</v>
      </c>
      <c r="P250" s="3">
        <f>+IF('DATOS GENERALES'!P250='DATOS GENERALES'!T250,100,IF('DATOS GENERALES'!P250=0,0,(('DATOS GENERALES'!T250*100)/'DATOS GENERALES'!P250)))</f>
        <v>100</v>
      </c>
      <c r="Q250" s="3">
        <f>+IF('DATOS GENERALES'!Q250='DATOS GENERALES'!T250,100,IF('DATOS GENERALES'!Q250=0,0,(('DATOS GENERALES'!T250*100)/'DATOS GENERALES'!Q250)))</f>
        <v>53.934238508097501</v>
      </c>
      <c r="R250" s="3">
        <f>+IF('DATOS GENERALES'!R250='DATOS GENERALES'!$T$6,100,IF('DATOS GENERALES'!R250=0,0,(('DATOS GENERALES'!$T$6*100)/'DATOS GENERALES'!R250)))</f>
        <v>0</v>
      </c>
      <c r="S250" s="3">
        <f>+IF('DATOS GENERALES'!S250='DATOS GENERALES'!T250,100,IF('DATOS GENERALES'!S250=0,0,(('DATOS GENERALES'!$T$6*100)/'DATOS GENERALES'!S250)))</f>
        <v>0</v>
      </c>
    </row>
    <row r="251" spans="1:19">
      <c r="A251" s="13">
        <f>+'DATOS GENERALES'!A251</f>
        <v>246</v>
      </c>
      <c r="B251" s="65" t="str">
        <f>+'DATOS GENERALES'!B251</f>
        <v>MASCARILLA P/ANESTESIA No. 0 DESECHABLE</v>
      </c>
      <c r="C251" s="21" t="str">
        <f>+'DATOS GENERALES'!C251</f>
        <v>UND</v>
      </c>
      <c r="D251" s="21">
        <f>+'DATOS GENERALES'!D251</f>
        <v>20</v>
      </c>
      <c r="E251" s="3">
        <f>+IF('DATOS GENERALES'!E251='DATOS GENERALES'!T251,100,IF('DATOS GENERALES'!E251=0,0,(('DATOS GENERALES'!T251*100)/'DATOS GENERALES'!E251)))</f>
        <v>77.263030303030305</v>
      </c>
      <c r="F251" s="3">
        <f>+IF('DATOS GENERALES'!F251='DATOS GENERALES'!T251,100,IF('DATOS GENERALES'!F251=0,0,(('DATOS GENERALES'!T251*100)/'DATOS GENERALES'!F251)))</f>
        <v>0</v>
      </c>
      <c r="G251" s="3">
        <f>+IF('DATOS GENERALES'!G251='DATOS GENERALES'!T251,100,IF('DATOS GENERALES'!G251=0,0,(('DATOS GENERALES'!T251*100)/'DATOS GENERALES'!G251)))</f>
        <v>0</v>
      </c>
      <c r="H251" s="3">
        <f>+IF('DATOS GENERALES'!H251='DATOS GENERALES'!T251,100,IF('DATOS GENERALES'!H251=0,0,(('DATOS GENERALES'!T251*100)/'DATOS GENERALES'!H251)))</f>
        <v>90.671408250355626</v>
      </c>
      <c r="I251" s="3">
        <f>+IF('DATOS GENERALES'!I251='DATOS GENERALES'!T251,100,IF('DATOS GENERALES'!I251=0,0,(('DATOS GENERALES'!T251*100)/'DATOS GENERALES'!I251)))</f>
        <v>0</v>
      </c>
      <c r="J251" s="3">
        <f>+IF('DATOS GENERALES'!J251='DATOS GENERALES'!T251,100,IF('DATOS GENERALES'!J251=0,0,(('DATOS GENERALES'!T251*100)/'DATOS GENERALES'!J251)))</f>
        <v>96.500008780710544</v>
      </c>
      <c r="K251" s="3">
        <f>+IF('DATOS GENERALES'!K251='DATOS GENERALES'!T251,100,IF('DATOS GENERALES'!K251=0,0,(('DATOS GENERALES'!T251*100)/'DATOS GENERALES'!K251)))</f>
        <v>0</v>
      </c>
      <c r="L251" s="3">
        <f>+IF('DATOS GENERALES'!L251='DATOS GENERALES'!T251,100,IF('DATOS GENERALES'!L251=0,0,(('DATOS GENERALES'!T251*100)/'DATOS GENERALES'!L251)))</f>
        <v>0</v>
      </c>
      <c r="M251" s="3">
        <f>+IF('DATOS GENERALES'!M251='DATOS GENERALES'!T251,100,IF('DATOS GENERALES'!M251=0,0,(('DATOS GENERALES'!T251*100)/'DATOS GENERALES'!M251)))</f>
        <v>0</v>
      </c>
      <c r="N251" s="3">
        <f>+IF('DATOS GENERALES'!N251='DATOS GENERALES'!T251,100,IF('DATOS GENERALES'!N251=0,0,(('DATOS GENERALES'!T251*100)/'DATOS GENERALES'!N251)))</f>
        <v>94.173093401885183</v>
      </c>
      <c r="O251" s="3">
        <f>+IF('DATOS GENERALES'!O251='DATOS GENERALES'!T251,100,IF('DATOS GENERALES'!O251=0,0,(('DATOS GENERALES'!T251*100)/'DATOS GENERALES'!O251)))</f>
        <v>29.588082204074304</v>
      </c>
      <c r="P251" s="3">
        <f>+IF('DATOS GENERALES'!P251='DATOS GENERALES'!T251,100,IF('DATOS GENERALES'!P251=0,0,(('DATOS GENERALES'!T251*100)/'DATOS GENERALES'!P251)))</f>
        <v>100</v>
      </c>
      <c r="Q251" s="3">
        <f>+IF('DATOS GENERALES'!Q251='DATOS GENERALES'!T251,100,IF('DATOS GENERALES'!Q251=0,0,(('DATOS GENERALES'!T251*100)/'DATOS GENERALES'!Q251)))</f>
        <v>53.934238508097501</v>
      </c>
      <c r="R251" s="3">
        <f>+IF('DATOS GENERALES'!R251='DATOS GENERALES'!$T$6,100,IF('DATOS GENERALES'!R251=0,0,(('DATOS GENERALES'!$T$6*100)/'DATOS GENERALES'!R251)))</f>
        <v>0</v>
      </c>
      <c r="S251" s="3">
        <f>+IF('DATOS GENERALES'!S251='DATOS GENERALES'!T251,100,IF('DATOS GENERALES'!S251=0,0,(('DATOS GENERALES'!$T$6*100)/'DATOS GENERALES'!S251)))</f>
        <v>0</v>
      </c>
    </row>
    <row r="252" spans="1:19">
      <c r="A252" s="13">
        <f>+'DATOS GENERALES'!A252</f>
        <v>247</v>
      </c>
      <c r="B252" s="65" t="str">
        <f>+'DATOS GENERALES'!B252</f>
        <v>MASCARILLA P/ANESTESIA No. 1 DESECHABLE</v>
      </c>
      <c r="C252" s="21" t="str">
        <f>+'DATOS GENERALES'!C252</f>
        <v>UND</v>
      </c>
      <c r="D252" s="21">
        <f>+'DATOS GENERALES'!D252</f>
        <v>20</v>
      </c>
      <c r="E252" s="3">
        <f>+IF('DATOS GENERALES'!E252='DATOS GENERALES'!T252,100,IF('DATOS GENERALES'!E252=0,0,(('DATOS GENERALES'!T252*100)/'DATOS GENERALES'!E252)))</f>
        <v>77.263030303030305</v>
      </c>
      <c r="F252" s="3">
        <f>+IF('DATOS GENERALES'!F252='DATOS GENERALES'!T252,100,IF('DATOS GENERALES'!F252=0,0,(('DATOS GENERALES'!T252*100)/'DATOS GENERALES'!F252)))</f>
        <v>0</v>
      </c>
      <c r="G252" s="3">
        <f>+IF('DATOS GENERALES'!G252='DATOS GENERALES'!T252,100,IF('DATOS GENERALES'!G252=0,0,(('DATOS GENERALES'!T252*100)/'DATOS GENERALES'!G252)))</f>
        <v>0</v>
      </c>
      <c r="H252" s="3">
        <f>+IF('DATOS GENERALES'!H252='DATOS GENERALES'!T252,100,IF('DATOS GENERALES'!H252=0,0,(('DATOS GENERALES'!T252*100)/'DATOS GENERALES'!H252)))</f>
        <v>90.951724137931038</v>
      </c>
      <c r="I252" s="3">
        <f>+IF('DATOS GENERALES'!I252='DATOS GENERALES'!T252,100,IF('DATOS GENERALES'!I252=0,0,(('DATOS GENERALES'!T252*100)/'DATOS GENERALES'!I252)))</f>
        <v>0</v>
      </c>
      <c r="J252" s="3">
        <f>+IF('DATOS GENERALES'!J252='DATOS GENERALES'!T252,100,IF('DATOS GENERALES'!J252=0,0,(('DATOS GENERALES'!T252*100)/'DATOS GENERALES'!J252)))</f>
        <v>96.500008780710544</v>
      </c>
      <c r="K252" s="3">
        <f>+IF('DATOS GENERALES'!K252='DATOS GENERALES'!T252,100,IF('DATOS GENERALES'!K252=0,0,(('DATOS GENERALES'!T252*100)/'DATOS GENERALES'!K252)))</f>
        <v>0</v>
      </c>
      <c r="L252" s="3">
        <f>+IF('DATOS GENERALES'!L252='DATOS GENERALES'!T252,100,IF('DATOS GENERALES'!L252=0,0,(('DATOS GENERALES'!T252*100)/'DATOS GENERALES'!L252)))</f>
        <v>0</v>
      </c>
      <c r="M252" s="3">
        <f>+IF('DATOS GENERALES'!M252='DATOS GENERALES'!T252,100,IF('DATOS GENERALES'!M252=0,0,(('DATOS GENERALES'!T252*100)/'DATOS GENERALES'!M252)))</f>
        <v>0</v>
      </c>
      <c r="N252" s="3">
        <f>+IF('DATOS GENERALES'!N252='DATOS GENERALES'!T252,100,IF('DATOS GENERALES'!N252=0,0,(('DATOS GENERALES'!T252*100)/'DATOS GENERALES'!N252)))</f>
        <v>94.173093401885183</v>
      </c>
      <c r="O252" s="3">
        <f>+IF('DATOS GENERALES'!O252='DATOS GENERALES'!T252,100,IF('DATOS GENERALES'!O252=0,0,(('DATOS GENERALES'!T252*100)/'DATOS GENERALES'!O252)))</f>
        <v>29.588082204074304</v>
      </c>
      <c r="P252" s="3">
        <f>+IF('DATOS GENERALES'!P252='DATOS GENERALES'!T252,100,IF('DATOS GENERALES'!P252=0,0,(('DATOS GENERALES'!T252*100)/'DATOS GENERALES'!P252)))</f>
        <v>100</v>
      </c>
      <c r="Q252" s="3">
        <f>+IF('DATOS GENERALES'!Q252='DATOS GENERALES'!T252,100,IF('DATOS GENERALES'!Q252=0,0,(('DATOS GENERALES'!T252*100)/'DATOS GENERALES'!Q252)))</f>
        <v>53.934238508097501</v>
      </c>
      <c r="R252" s="3">
        <f>+IF('DATOS GENERALES'!R252='DATOS GENERALES'!$T$6,100,IF('DATOS GENERALES'!R252=0,0,(('DATOS GENERALES'!$T$6*100)/'DATOS GENERALES'!R252)))</f>
        <v>0</v>
      </c>
      <c r="S252" s="3">
        <f>+IF('DATOS GENERALES'!S252='DATOS GENERALES'!T252,100,IF('DATOS GENERALES'!S252=0,0,(('DATOS GENERALES'!$T$6*100)/'DATOS GENERALES'!S252)))</f>
        <v>0</v>
      </c>
    </row>
    <row r="253" spans="1:19" s="23" customFormat="1">
      <c r="A253" s="13">
        <f>+'DATOS GENERALES'!A253</f>
        <v>248</v>
      </c>
      <c r="B253" s="65" t="str">
        <f>+'DATOS GENERALES'!B253</f>
        <v>MASCARILLA P/ANESTESIA No. 4 DESECHABLE</v>
      </c>
      <c r="C253" s="21" t="str">
        <f>+'DATOS GENERALES'!C253</f>
        <v>UND</v>
      </c>
      <c r="D253" s="21">
        <f>+'DATOS GENERALES'!D253</f>
        <v>40</v>
      </c>
      <c r="E253" s="3">
        <f>+IF('DATOS GENERALES'!E253='DATOS GENERALES'!T253,100,IF('DATOS GENERALES'!E253=0,0,(('DATOS GENERALES'!T253*100)/'DATOS GENERALES'!E253)))</f>
        <v>74.931818181818187</v>
      </c>
      <c r="F253" s="3">
        <f>+IF('DATOS GENERALES'!F253='DATOS GENERALES'!T253,100,IF('DATOS GENERALES'!F253=0,0,(('DATOS GENERALES'!T253*100)/'DATOS GENERALES'!F253)))</f>
        <v>0</v>
      </c>
      <c r="G253" s="3">
        <f>+IF('DATOS GENERALES'!G253='DATOS GENERALES'!T253,100,IF('DATOS GENERALES'!G253=0,0,(('DATOS GENERALES'!T253*100)/'DATOS GENERALES'!G253)))</f>
        <v>0</v>
      </c>
      <c r="H253" s="3">
        <f>+IF('DATOS GENERALES'!H253='DATOS GENERALES'!T253,100,IF('DATOS GENERALES'!H253=0,0,(('DATOS GENERALES'!T253*100)/'DATOS GENERALES'!H253)))</f>
        <v>90.951724137931038</v>
      </c>
      <c r="I253" s="3">
        <f>+IF('DATOS GENERALES'!I253='DATOS GENERALES'!T253,100,IF('DATOS GENERALES'!I253=0,0,(('DATOS GENERALES'!T253*100)/'DATOS GENERALES'!I253)))</f>
        <v>0</v>
      </c>
      <c r="J253" s="3">
        <f>+IF('DATOS GENERALES'!J253='DATOS GENERALES'!T253,100,IF('DATOS GENERALES'!J253=0,0,(('DATOS GENERALES'!T253*100)/'DATOS GENERALES'!J253)))</f>
        <v>96.500008780710544</v>
      </c>
      <c r="K253" s="3">
        <f>+IF('DATOS GENERALES'!K253='DATOS GENERALES'!T253,100,IF('DATOS GENERALES'!K253=0,0,(('DATOS GENERALES'!T253*100)/'DATOS GENERALES'!K253)))</f>
        <v>0</v>
      </c>
      <c r="L253" s="3">
        <f>+IF('DATOS GENERALES'!L253='DATOS GENERALES'!T253,100,IF('DATOS GENERALES'!L253=0,0,(('DATOS GENERALES'!T253*100)/'DATOS GENERALES'!L253)))</f>
        <v>0</v>
      </c>
      <c r="M253" s="3">
        <f>+IF('DATOS GENERALES'!M253='DATOS GENERALES'!T253,100,IF('DATOS GENERALES'!M253=0,0,(('DATOS GENERALES'!T253*100)/'DATOS GENERALES'!M253)))</f>
        <v>0</v>
      </c>
      <c r="N253" s="3">
        <f>+IF('DATOS GENERALES'!N253='DATOS GENERALES'!T253,100,IF('DATOS GENERALES'!N253=0,0,(('DATOS GENERALES'!T253*100)/'DATOS GENERALES'!N253)))</f>
        <v>94.173093401885183</v>
      </c>
      <c r="O253" s="3">
        <f>+IF('DATOS GENERALES'!O253='DATOS GENERALES'!T253,100,IF('DATOS GENERALES'!O253=0,0,(('DATOS GENERALES'!T253*100)/'DATOS GENERALES'!O253)))</f>
        <v>69.940602460755201</v>
      </c>
      <c r="P253" s="3">
        <f>+IF('DATOS GENERALES'!P253='DATOS GENERALES'!T253,100,IF('DATOS GENERALES'!P253=0,0,(('DATOS GENERALES'!T253*100)/'DATOS GENERALES'!P253)))</f>
        <v>100</v>
      </c>
      <c r="Q253" s="3">
        <f>+IF('DATOS GENERALES'!Q253='DATOS GENERALES'!T253,100,IF('DATOS GENERALES'!Q253=0,0,(('DATOS GENERALES'!T253*100)/'DATOS GENERALES'!Q253)))</f>
        <v>53.934238508097501</v>
      </c>
      <c r="R253" s="3">
        <f>+IF('DATOS GENERALES'!R253='DATOS GENERALES'!$T$6,100,IF('DATOS GENERALES'!R253=0,0,(('DATOS GENERALES'!$T$6*100)/'DATOS GENERALES'!R253)))</f>
        <v>0</v>
      </c>
      <c r="S253" s="3">
        <f>+IF('DATOS GENERALES'!S253='DATOS GENERALES'!T253,100,IF('DATOS GENERALES'!S253=0,0,(('DATOS GENERALES'!$T$6*100)/'DATOS GENERALES'!S253)))</f>
        <v>0</v>
      </c>
    </row>
    <row r="254" spans="1:19">
      <c r="A254" s="13">
        <f>+'DATOS GENERALES'!A254</f>
        <v>249</v>
      </c>
      <c r="B254" s="65" t="str">
        <f>+'DATOS GENERALES'!B254</f>
        <v>MASCARILLA P/ANESTESIA No. 5 DESECHABLE</v>
      </c>
      <c r="C254" s="21" t="str">
        <f>+'DATOS GENERALES'!C254</f>
        <v>UND</v>
      </c>
      <c r="D254" s="21">
        <f>+'DATOS GENERALES'!D254</f>
        <v>40</v>
      </c>
      <c r="E254" s="3">
        <f>+IF('DATOS GENERALES'!E254='DATOS GENERALES'!T254,100,IF('DATOS GENERALES'!E254=0,0,(('DATOS GENERALES'!T254*100)/'DATOS GENERALES'!E254)))</f>
        <v>74.931818181818187</v>
      </c>
      <c r="F254" s="3">
        <f>+IF('DATOS GENERALES'!F254='DATOS GENERALES'!T254,100,IF('DATOS GENERALES'!F254=0,0,(('DATOS GENERALES'!T254*100)/'DATOS GENERALES'!F254)))</f>
        <v>0</v>
      </c>
      <c r="G254" s="3">
        <f>+IF('DATOS GENERALES'!G254='DATOS GENERALES'!T254,100,IF('DATOS GENERALES'!G254=0,0,(('DATOS GENERALES'!T254*100)/'DATOS GENERALES'!G254)))</f>
        <v>0</v>
      </c>
      <c r="H254" s="3">
        <f>+IF('DATOS GENERALES'!H254='DATOS GENERALES'!T254,100,IF('DATOS GENERALES'!H254=0,0,(('DATOS GENERALES'!T254*100)/'DATOS GENERALES'!H254)))</f>
        <v>90.951724137931038</v>
      </c>
      <c r="I254" s="3">
        <f>+IF('DATOS GENERALES'!I254='DATOS GENERALES'!T254,100,IF('DATOS GENERALES'!I254=0,0,(('DATOS GENERALES'!T254*100)/'DATOS GENERALES'!I254)))</f>
        <v>0</v>
      </c>
      <c r="J254" s="3">
        <f>+IF('DATOS GENERALES'!J254='DATOS GENERALES'!T254,100,IF('DATOS GENERALES'!J254=0,0,(('DATOS GENERALES'!T254*100)/'DATOS GENERALES'!J254)))</f>
        <v>96.500008780710544</v>
      </c>
      <c r="K254" s="3">
        <f>+IF('DATOS GENERALES'!K254='DATOS GENERALES'!T254,100,IF('DATOS GENERALES'!K254=0,0,(('DATOS GENERALES'!T254*100)/'DATOS GENERALES'!K254)))</f>
        <v>0</v>
      </c>
      <c r="L254" s="3">
        <f>+IF('DATOS GENERALES'!L254='DATOS GENERALES'!T254,100,IF('DATOS GENERALES'!L254=0,0,(('DATOS GENERALES'!T254*100)/'DATOS GENERALES'!L254)))</f>
        <v>0</v>
      </c>
      <c r="M254" s="3">
        <f>+IF('DATOS GENERALES'!M254='DATOS GENERALES'!T254,100,IF('DATOS GENERALES'!M254=0,0,(('DATOS GENERALES'!T254*100)/'DATOS GENERALES'!M254)))</f>
        <v>0</v>
      </c>
      <c r="N254" s="3">
        <f>+IF('DATOS GENERALES'!N254='DATOS GENERALES'!T254,100,IF('DATOS GENERALES'!N254=0,0,(('DATOS GENERALES'!T254*100)/'DATOS GENERALES'!N254)))</f>
        <v>94.173093401885183</v>
      </c>
      <c r="O254" s="3">
        <f>+IF('DATOS GENERALES'!O254='DATOS GENERALES'!T254,100,IF('DATOS GENERALES'!O254=0,0,(('DATOS GENERALES'!T254*100)/'DATOS GENERALES'!O254)))</f>
        <v>69.940602460755201</v>
      </c>
      <c r="P254" s="3">
        <f>+IF('DATOS GENERALES'!P254='DATOS GENERALES'!T254,100,IF('DATOS GENERALES'!P254=0,0,(('DATOS GENERALES'!T254*100)/'DATOS GENERALES'!P254)))</f>
        <v>100</v>
      </c>
      <c r="Q254" s="3">
        <f>+IF('DATOS GENERALES'!Q254='DATOS GENERALES'!T254,100,IF('DATOS GENERALES'!Q254=0,0,(('DATOS GENERALES'!T254*100)/'DATOS GENERALES'!Q254)))</f>
        <v>53.934238508097501</v>
      </c>
      <c r="R254" s="3">
        <f>+IF('DATOS GENERALES'!R254='DATOS GENERALES'!$T$6,100,IF('DATOS GENERALES'!R254=0,0,(('DATOS GENERALES'!$T$6*100)/'DATOS GENERALES'!R254)))</f>
        <v>0</v>
      </c>
      <c r="S254" s="3">
        <f>+IF('DATOS GENERALES'!S254='DATOS GENERALES'!T254,100,IF('DATOS GENERALES'!S254=0,0,(('DATOS GENERALES'!$T$6*100)/'DATOS GENERALES'!S254)))</f>
        <v>0</v>
      </c>
    </row>
    <row r="255" spans="1:19">
      <c r="A255" s="13">
        <f>+'DATOS GENERALES'!A255</f>
        <v>250</v>
      </c>
      <c r="B255" s="65" t="str">
        <f>+'DATOS GENERALES'!B255</f>
        <v>MASCARILLA P/ANESTESIA No: 2 DESECHABLE</v>
      </c>
      <c r="C255" s="21" t="str">
        <f>+'DATOS GENERALES'!C255</f>
        <v>UND</v>
      </c>
      <c r="D255" s="21">
        <f>+'DATOS GENERALES'!D255</f>
        <v>32</v>
      </c>
      <c r="E255" s="3">
        <f>+IF('DATOS GENERALES'!E255='DATOS GENERALES'!T255,100,IF('DATOS GENERALES'!E255=0,0,(('DATOS GENERALES'!T255*100)/'DATOS GENERALES'!E255)))</f>
        <v>77.263030303030305</v>
      </c>
      <c r="F255" s="3">
        <f>+IF('DATOS GENERALES'!F255='DATOS GENERALES'!T255,100,IF('DATOS GENERALES'!F255=0,0,(('DATOS GENERALES'!T255*100)/'DATOS GENERALES'!F255)))</f>
        <v>0</v>
      </c>
      <c r="G255" s="3">
        <f>+IF('DATOS GENERALES'!G255='DATOS GENERALES'!T255,100,IF('DATOS GENERALES'!G255=0,0,(('DATOS GENERALES'!T255*100)/'DATOS GENERALES'!G255)))</f>
        <v>0</v>
      </c>
      <c r="H255" s="3">
        <f>+IF('DATOS GENERALES'!H255='DATOS GENERALES'!T255,100,IF('DATOS GENERALES'!H255=0,0,(('DATOS GENERALES'!T255*100)/'DATOS GENERALES'!H255)))</f>
        <v>90.951724137931038</v>
      </c>
      <c r="I255" s="3">
        <f>+IF('DATOS GENERALES'!I255='DATOS GENERALES'!T255,100,IF('DATOS GENERALES'!I255=0,0,(('DATOS GENERALES'!T255*100)/'DATOS GENERALES'!I255)))</f>
        <v>0</v>
      </c>
      <c r="J255" s="3">
        <f>+IF('DATOS GENERALES'!J255='DATOS GENERALES'!T255,100,IF('DATOS GENERALES'!J255=0,0,(('DATOS GENERALES'!T255*100)/'DATOS GENERALES'!J255)))</f>
        <v>96.500008780710544</v>
      </c>
      <c r="K255" s="3">
        <f>+IF('DATOS GENERALES'!K255='DATOS GENERALES'!T255,100,IF('DATOS GENERALES'!K255=0,0,(('DATOS GENERALES'!T255*100)/'DATOS GENERALES'!K255)))</f>
        <v>0</v>
      </c>
      <c r="L255" s="3">
        <f>+IF('DATOS GENERALES'!L255='DATOS GENERALES'!T255,100,IF('DATOS GENERALES'!L255=0,0,(('DATOS GENERALES'!T255*100)/'DATOS GENERALES'!L255)))</f>
        <v>0</v>
      </c>
      <c r="M255" s="3">
        <f>+IF('DATOS GENERALES'!M255='DATOS GENERALES'!T255,100,IF('DATOS GENERALES'!M255=0,0,(('DATOS GENERALES'!T255*100)/'DATOS GENERALES'!M255)))</f>
        <v>0</v>
      </c>
      <c r="N255" s="3">
        <f>+IF('DATOS GENERALES'!N255='DATOS GENERALES'!T255,100,IF('DATOS GENERALES'!N255=0,0,(('DATOS GENERALES'!T255*100)/'DATOS GENERALES'!N255)))</f>
        <v>94.173093401885183</v>
      </c>
      <c r="O255" s="3">
        <f>+IF('DATOS GENERALES'!O255='DATOS GENERALES'!T255,100,IF('DATOS GENERALES'!O255=0,0,(('DATOS GENERALES'!T255*100)/'DATOS GENERALES'!O255)))</f>
        <v>72.11286089238844</v>
      </c>
      <c r="P255" s="3">
        <f>+IF('DATOS GENERALES'!P255='DATOS GENERALES'!T255,100,IF('DATOS GENERALES'!P255=0,0,(('DATOS GENERALES'!T255*100)/'DATOS GENERALES'!P255)))</f>
        <v>100</v>
      </c>
      <c r="Q255" s="3">
        <f>+IF('DATOS GENERALES'!Q255='DATOS GENERALES'!T255,100,IF('DATOS GENERALES'!Q255=0,0,(('DATOS GENERALES'!T255*100)/'DATOS GENERALES'!Q255)))</f>
        <v>53.934238508097501</v>
      </c>
      <c r="R255" s="3">
        <f>+IF('DATOS GENERALES'!R255='DATOS GENERALES'!$T$6,100,IF('DATOS GENERALES'!R255=0,0,(('DATOS GENERALES'!$T$6*100)/'DATOS GENERALES'!R255)))</f>
        <v>0</v>
      </c>
      <c r="S255" s="3">
        <f>+IF('DATOS GENERALES'!S255='DATOS GENERALES'!T255,100,IF('DATOS GENERALES'!S255=0,0,(('DATOS GENERALES'!$T$6*100)/'DATOS GENERALES'!S255)))</f>
        <v>0</v>
      </c>
    </row>
    <row r="256" spans="1:19">
      <c r="A256" s="13">
        <f>+'DATOS GENERALES'!A256</f>
        <v>251</v>
      </c>
      <c r="B256" s="65" t="str">
        <f>+'DATOS GENERALES'!B256</f>
        <v>MICRONEBULIZADOR  ADULTO</v>
      </c>
      <c r="C256" s="21" t="str">
        <f>+'DATOS GENERALES'!C256</f>
        <v>UND</v>
      </c>
      <c r="D256" s="21">
        <f>+'DATOS GENERALES'!D256</f>
        <v>600</v>
      </c>
      <c r="E256" s="3">
        <f>+IF('DATOS GENERALES'!E256='DATOS GENERALES'!T256,100,IF('DATOS GENERALES'!E256=0,0,(('DATOS GENERALES'!T256*100)/'DATOS GENERALES'!E256)))</f>
        <v>60.384374999999999</v>
      </c>
      <c r="F256" s="3">
        <f>+IF('DATOS GENERALES'!F256='DATOS GENERALES'!T256,100,IF('DATOS GENERALES'!F256=0,0,(('DATOS GENERALES'!T256*100)/'DATOS GENERALES'!F256)))</f>
        <v>0</v>
      </c>
      <c r="G256" s="3">
        <f>+IF('DATOS GENERALES'!G256='DATOS GENERALES'!T256,100,IF('DATOS GENERALES'!G256=0,0,(('DATOS GENERALES'!T256*100)/'DATOS GENERALES'!G256)))</f>
        <v>0</v>
      </c>
      <c r="H256" s="3">
        <f>+IF('DATOS GENERALES'!H256='DATOS GENERALES'!T256,100,IF('DATOS GENERALES'!H256=0,0,(('DATOS GENERALES'!T256*100)/'DATOS GENERALES'!H256)))</f>
        <v>77.292000000000002</v>
      </c>
      <c r="I256" s="3">
        <f>+IF('DATOS GENERALES'!I256='DATOS GENERALES'!T256,100,IF('DATOS GENERALES'!I256=0,0,(('DATOS GENERALES'!T256*100)/'DATOS GENERALES'!I256)))</f>
        <v>0</v>
      </c>
      <c r="J256" s="3">
        <f>+IF('DATOS GENERALES'!J256='DATOS GENERALES'!T256,100,IF('DATOS GENERALES'!J256=0,0,(('DATOS GENERALES'!T256*100)/'DATOS GENERALES'!J256)))</f>
        <v>100</v>
      </c>
      <c r="K256" s="3">
        <f>+IF('DATOS GENERALES'!K256='DATOS GENERALES'!T256,100,IF('DATOS GENERALES'!K256=0,0,(('DATOS GENERALES'!T256*100)/'DATOS GENERALES'!K256)))</f>
        <v>0</v>
      </c>
      <c r="L256" s="3">
        <f>+IF('DATOS GENERALES'!L256='DATOS GENERALES'!T256,100,IF('DATOS GENERALES'!L256=0,0,(('DATOS GENERALES'!T256*100)/'DATOS GENERALES'!L256)))</f>
        <v>0</v>
      </c>
      <c r="M256" s="3">
        <f>+IF('DATOS GENERALES'!M256='DATOS GENERALES'!T256,100,IF('DATOS GENERALES'!M256=0,0,(('DATOS GENERALES'!T256*100)/'DATOS GENERALES'!M256)))</f>
        <v>47.711111111111109</v>
      </c>
      <c r="N256" s="3">
        <f>+IF('DATOS GENERALES'!N256='DATOS GENERALES'!T256,100,IF('DATOS GENERALES'!N256=0,0,(('DATOS GENERALES'!T256*100)/'DATOS GENERALES'!N256)))</f>
        <v>89.749187180678121</v>
      </c>
      <c r="O256" s="3">
        <f>+IF('DATOS GENERALES'!O256='DATOS GENERALES'!T256,100,IF('DATOS GENERALES'!O256=0,0,(('DATOS GENERALES'!T256*100)/'DATOS GENERALES'!O256)))</f>
        <v>79.616810877626691</v>
      </c>
      <c r="P256" s="3">
        <f>+IF('DATOS GENERALES'!P256='DATOS GENERALES'!T256,100,IF('DATOS GENERALES'!P256=0,0,(('DATOS GENERALES'!T256*100)/'DATOS GENERALES'!P256)))</f>
        <v>78.072727272727263</v>
      </c>
      <c r="Q256" s="3">
        <f>+IF('DATOS GENERALES'!Q256='DATOS GENERALES'!T256,100,IF('DATOS GENERALES'!Q256=0,0,(('DATOS GENERALES'!T256*100)/'DATOS GENERALES'!Q256)))</f>
        <v>66.493461803165857</v>
      </c>
      <c r="R256" s="3">
        <f>+IF('DATOS GENERALES'!R256='DATOS GENERALES'!$T$6,100,IF('DATOS GENERALES'!R256=0,0,(('DATOS GENERALES'!$T$6*100)/'DATOS GENERALES'!R256)))</f>
        <v>0</v>
      </c>
      <c r="S256" s="3">
        <f>+IF('DATOS GENERALES'!S256='DATOS GENERALES'!T256,100,IF('DATOS GENERALES'!S256=0,0,(('DATOS GENERALES'!$T$6*100)/'DATOS GENERALES'!S256)))</f>
        <v>1401.32</v>
      </c>
    </row>
    <row r="257" spans="1:19">
      <c r="A257" s="13">
        <f>+'DATOS GENERALES'!A257</f>
        <v>252</v>
      </c>
      <c r="B257" s="65" t="str">
        <f>+'DATOS GENERALES'!B257</f>
        <v>MICRONEBULIZADOR  PEDIATRICO</v>
      </c>
      <c r="C257" s="21" t="str">
        <f>+'DATOS GENERALES'!C257</f>
        <v>UND</v>
      </c>
      <c r="D257" s="21">
        <f>+'DATOS GENERALES'!D257</f>
        <v>400</v>
      </c>
      <c r="E257" s="3">
        <f>+IF('DATOS GENERALES'!E257='DATOS GENERALES'!T257,100,IF('DATOS GENERALES'!E257=0,0,(('DATOS GENERALES'!T257*100)/'DATOS GENERALES'!E257)))</f>
        <v>60.384374999999999</v>
      </c>
      <c r="F257" s="3">
        <f>+IF('DATOS GENERALES'!F257='DATOS GENERALES'!T257,100,IF('DATOS GENERALES'!F257=0,0,(('DATOS GENERALES'!T257*100)/'DATOS GENERALES'!F257)))</f>
        <v>0</v>
      </c>
      <c r="G257" s="3">
        <f>+IF('DATOS GENERALES'!G257='DATOS GENERALES'!T257,100,IF('DATOS GENERALES'!G257=0,0,(('DATOS GENERALES'!T257*100)/'DATOS GENERALES'!G257)))</f>
        <v>0</v>
      </c>
      <c r="H257" s="3">
        <f>+IF('DATOS GENERALES'!H257='DATOS GENERALES'!T257,100,IF('DATOS GENERALES'!H257=0,0,(('DATOS GENERALES'!T257*100)/'DATOS GENERALES'!H257)))</f>
        <v>77.292000000000002</v>
      </c>
      <c r="I257" s="3">
        <f>+IF('DATOS GENERALES'!I257='DATOS GENERALES'!T257,100,IF('DATOS GENERALES'!I257=0,0,(('DATOS GENERALES'!T257*100)/'DATOS GENERALES'!I257)))</f>
        <v>0</v>
      </c>
      <c r="J257" s="3">
        <f>+IF('DATOS GENERALES'!J257='DATOS GENERALES'!T257,100,IF('DATOS GENERALES'!J257=0,0,(('DATOS GENERALES'!T257*100)/'DATOS GENERALES'!J257)))</f>
        <v>100</v>
      </c>
      <c r="K257" s="3">
        <f>+IF('DATOS GENERALES'!K257='DATOS GENERALES'!T257,100,IF('DATOS GENERALES'!K257=0,0,(('DATOS GENERALES'!T257*100)/'DATOS GENERALES'!K257)))</f>
        <v>0</v>
      </c>
      <c r="L257" s="3">
        <f>+IF('DATOS GENERALES'!L257='DATOS GENERALES'!T257,100,IF('DATOS GENERALES'!L257=0,0,(('DATOS GENERALES'!T257*100)/'DATOS GENERALES'!L257)))</f>
        <v>0</v>
      </c>
      <c r="M257" s="3">
        <f>+IF('DATOS GENERALES'!M257='DATOS GENERALES'!T257,100,IF('DATOS GENERALES'!M257=0,0,(('DATOS GENERALES'!T257*100)/'DATOS GENERALES'!M257)))</f>
        <v>51.929588820209624</v>
      </c>
      <c r="N257" s="3">
        <f>+IF('DATOS GENERALES'!N257='DATOS GENERALES'!T257,100,IF('DATOS GENERALES'!N257=0,0,(('DATOS GENERALES'!T257*100)/'DATOS GENERALES'!N257)))</f>
        <v>89.749187180678121</v>
      </c>
      <c r="O257" s="3">
        <f>+IF('DATOS GENERALES'!O257='DATOS GENERALES'!T257,100,IF('DATOS GENERALES'!O257=0,0,(('DATOS GENERALES'!T257*100)/'DATOS GENERALES'!O257)))</f>
        <v>61.479478205536104</v>
      </c>
      <c r="P257" s="3">
        <f>+IF('DATOS GENERALES'!P257='DATOS GENERALES'!T257,100,IF('DATOS GENERALES'!P257=0,0,(('DATOS GENERALES'!T257*100)/'DATOS GENERALES'!P257)))</f>
        <v>78.072727272727263</v>
      </c>
      <c r="Q257" s="3">
        <f>+IF('DATOS GENERALES'!Q257='DATOS GENERALES'!T257,100,IF('DATOS GENERALES'!Q257=0,0,(('DATOS GENERALES'!T257*100)/'DATOS GENERALES'!Q257)))</f>
        <v>66.493461803165857</v>
      </c>
      <c r="R257" s="3">
        <f>+IF('DATOS GENERALES'!R257='DATOS GENERALES'!$T$6,100,IF('DATOS GENERALES'!R257=0,0,(('DATOS GENERALES'!$T$6*100)/'DATOS GENERALES'!R257)))</f>
        <v>0</v>
      </c>
      <c r="S257" s="3">
        <f>+IF('DATOS GENERALES'!S257='DATOS GENERALES'!T257,100,IF('DATOS GENERALES'!S257=0,0,(('DATOS GENERALES'!$T$6*100)/'DATOS GENERALES'!S257)))</f>
        <v>1401.32</v>
      </c>
    </row>
    <row r="258" spans="1:19">
      <c r="A258" s="13">
        <f>+'DATOS GENERALES'!A258</f>
        <v>253</v>
      </c>
      <c r="B258" s="65" t="str">
        <f>+'DATOS GENERALES'!B258</f>
        <v>MONOCRYL 3/0 CON AGUJA CORTANTE</v>
      </c>
      <c r="C258" s="21" t="str">
        <f>+'DATOS GENERALES'!C258</f>
        <v>UND</v>
      </c>
      <c r="D258" s="21">
        <f>+'DATOS GENERALES'!D258</f>
        <v>48</v>
      </c>
      <c r="E258" s="3">
        <f>+IF('DATOS GENERALES'!E258='DATOS GENERALES'!T258,100,IF('DATOS GENERALES'!E258=0,0,(('DATOS GENERALES'!T258*100)/'DATOS GENERALES'!E258)))</f>
        <v>100</v>
      </c>
      <c r="F258" s="3">
        <f>+IF('DATOS GENERALES'!F258='DATOS GENERALES'!T258,100,IF('DATOS GENERALES'!F258=0,0,(('DATOS GENERALES'!T258*100)/'DATOS GENERALES'!F258)))</f>
        <v>86.741407442496978</v>
      </c>
      <c r="G258" s="3">
        <f>+IF('DATOS GENERALES'!G258='DATOS GENERALES'!T258,100,IF('DATOS GENERALES'!G258=0,0,(('DATOS GENERALES'!T258*100)/'DATOS GENERALES'!G258)))</f>
        <v>0</v>
      </c>
      <c r="H258" s="3">
        <f>+IF('DATOS GENERALES'!H258='DATOS GENERALES'!T258,100,IF('DATOS GENERALES'!H258=0,0,(('DATOS GENERALES'!T258*100)/'DATOS GENERALES'!H258)))</f>
        <v>71.68957717069776</v>
      </c>
      <c r="I258" s="3">
        <f>+IF('DATOS GENERALES'!I258='DATOS GENERALES'!T258,100,IF('DATOS GENERALES'!I258=0,0,(('DATOS GENERALES'!T258*100)/'DATOS GENERALES'!I258)))</f>
        <v>81.823146814954569</v>
      </c>
      <c r="J258" s="3">
        <f>+IF('DATOS GENERALES'!J258='DATOS GENERALES'!T258,100,IF('DATOS GENERALES'!J258=0,0,(('DATOS GENERALES'!T258*100)/'DATOS GENERALES'!J258)))</f>
        <v>76.265578216181453</v>
      </c>
      <c r="K258" s="3">
        <f>+IF('DATOS GENERALES'!K258='DATOS GENERALES'!T258,100,IF('DATOS GENERALES'!K258=0,0,(('DATOS GENERALES'!T258*100)/'DATOS GENERALES'!K258)))</f>
        <v>0</v>
      </c>
      <c r="L258" s="3">
        <f>+IF('DATOS GENERALES'!L258='DATOS GENERALES'!T258,100,IF('DATOS GENERALES'!L258=0,0,(('DATOS GENERALES'!T258*100)/'DATOS GENERALES'!L258)))</f>
        <v>0</v>
      </c>
      <c r="M258" s="3">
        <f>+IF('DATOS GENERALES'!M258='DATOS GENERALES'!T258,100,IF('DATOS GENERALES'!M258=0,0,(('DATOS GENERALES'!T258*100)/'DATOS GENERALES'!M258)))</f>
        <v>0</v>
      </c>
      <c r="N258" s="3">
        <f>+IF('DATOS GENERALES'!N258='DATOS GENERALES'!T258,100,IF('DATOS GENERALES'!N258=0,0,(('DATOS GENERALES'!T258*100)/'DATOS GENERALES'!N258)))</f>
        <v>0</v>
      </c>
      <c r="O258" s="3">
        <f>+IF('DATOS GENERALES'!O258='DATOS GENERALES'!T258,100,IF('DATOS GENERALES'!O258=0,0,(('DATOS GENERALES'!T258*100)/'DATOS GENERALES'!O258)))</f>
        <v>61.494831896712562</v>
      </c>
      <c r="P258" s="3">
        <f>+IF('DATOS GENERALES'!P258='DATOS GENERALES'!T258,100,IF('DATOS GENERALES'!P258=0,0,(('DATOS GENERALES'!T258*100)/'DATOS GENERALES'!P258)))</f>
        <v>74.060758583498114</v>
      </c>
      <c r="Q258" s="3">
        <f>+IF('DATOS GENERALES'!Q258='DATOS GENERALES'!T258,100,IF('DATOS GENERALES'!Q258=0,0,(('DATOS GENERALES'!T258*100)/'DATOS GENERALES'!Q258)))</f>
        <v>0</v>
      </c>
      <c r="R258" s="3">
        <f>+IF('DATOS GENERALES'!R258='DATOS GENERALES'!$T$6,100,IF('DATOS GENERALES'!R258=0,0,(('DATOS GENERALES'!$T$6*100)/'DATOS GENERALES'!R258)))</f>
        <v>0</v>
      </c>
      <c r="S258" s="3">
        <f>+IF('DATOS GENERALES'!S258='DATOS GENERALES'!T258,100,IF('DATOS GENERALES'!S258=0,0,(('DATOS GENERALES'!$T$6*100)/'DATOS GENERALES'!S258)))</f>
        <v>0</v>
      </c>
    </row>
    <row r="259" spans="1:19">
      <c r="A259" s="13">
        <f>+'DATOS GENERALES'!A259</f>
        <v>254</v>
      </c>
      <c r="B259" s="65" t="str">
        <f>+'DATOS GENERALES'!B259</f>
        <v>NIPLES PARA OXIGENO</v>
      </c>
      <c r="C259" s="21" t="str">
        <f>+'DATOS GENERALES'!C259</f>
        <v>UND</v>
      </c>
      <c r="D259" s="21">
        <f>+'DATOS GENERALES'!D259</f>
        <v>320</v>
      </c>
      <c r="E259" s="3">
        <f>+IF('DATOS GENERALES'!E259='DATOS GENERALES'!T259,100,IF('DATOS GENERALES'!E259=0,0,(('DATOS GENERALES'!T259*100)/'DATOS GENERALES'!E259)))</f>
        <v>60.456207892204041</v>
      </c>
      <c r="F259" s="3">
        <f>+IF('DATOS GENERALES'!F259='DATOS GENERALES'!T259,100,IF('DATOS GENERALES'!F259=0,0,(('DATOS GENERALES'!T259*100)/'DATOS GENERALES'!F259)))</f>
        <v>0</v>
      </c>
      <c r="G259" s="3">
        <f>+IF('DATOS GENERALES'!G259='DATOS GENERALES'!T259,100,IF('DATOS GENERALES'!G259=0,0,(('DATOS GENERALES'!T259*100)/'DATOS GENERALES'!G259)))</f>
        <v>0</v>
      </c>
      <c r="H259" s="3">
        <f>+IF('DATOS GENERALES'!H259='DATOS GENERALES'!T259,100,IF('DATOS GENERALES'!H259=0,0,(('DATOS GENERALES'!T259*100)/'DATOS GENERALES'!H259)))</f>
        <v>72.366359447004612</v>
      </c>
      <c r="I259" s="3">
        <f>+IF('DATOS GENERALES'!I259='DATOS GENERALES'!T259,100,IF('DATOS GENERALES'!I259=0,0,(('DATOS GENERALES'!T259*100)/'DATOS GENERALES'!I259)))</f>
        <v>0</v>
      </c>
      <c r="J259" s="3">
        <f>+IF('DATOS GENERALES'!J259='DATOS GENERALES'!T259,100,IF('DATOS GENERALES'!J259=0,0,(('DATOS GENERALES'!T259*100)/'DATOS GENERALES'!J259)))</f>
        <v>100</v>
      </c>
      <c r="K259" s="3">
        <f>+IF('DATOS GENERALES'!K259='DATOS GENERALES'!T259,100,IF('DATOS GENERALES'!K259=0,0,(('DATOS GENERALES'!T259*100)/'DATOS GENERALES'!K259)))</f>
        <v>0</v>
      </c>
      <c r="L259" s="3">
        <f>+IF('DATOS GENERALES'!L259='DATOS GENERALES'!T259,100,IF('DATOS GENERALES'!L259=0,0,(('DATOS GENERALES'!T259*100)/'DATOS GENERALES'!L259)))</f>
        <v>0</v>
      </c>
      <c r="M259" s="3">
        <f>+IF('DATOS GENERALES'!M259='DATOS GENERALES'!T259,100,IF('DATOS GENERALES'!M259=0,0,(('DATOS GENERALES'!T259*100)/'DATOS GENERALES'!M259)))</f>
        <v>0</v>
      </c>
      <c r="N259" s="3">
        <f>+IF('DATOS GENERALES'!N259='DATOS GENERALES'!T259,100,IF('DATOS GENERALES'!N259=0,0,(('DATOS GENERALES'!T259*100)/'DATOS GENERALES'!N259)))</f>
        <v>0</v>
      </c>
      <c r="O259" s="3">
        <f>+IF('DATOS GENERALES'!O259='DATOS GENERALES'!T259,100,IF('DATOS GENERALES'!O259=0,0,(('DATOS GENERALES'!T259*100)/'DATOS GENERALES'!O259)))</f>
        <v>57.42311770943796</v>
      </c>
      <c r="P259" s="3">
        <f>+IF('DATOS GENERALES'!P259='DATOS GENERALES'!T259,100,IF('DATOS GENERALES'!P259=0,0,(('DATOS GENERALES'!T259*100)/'DATOS GENERALES'!P259)))</f>
        <v>64.618138424820998</v>
      </c>
      <c r="Q259" s="3">
        <f>+IF('DATOS GENERALES'!Q259='DATOS GENERALES'!T259,100,IF('DATOS GENERALES'!Q259=0,0,(('DATOS GENERALES'!T259*100)/'DATOS GENERALES'!Q259)))</f>
        <v>0</v>
      </c>
      <c r="R259" s="3">
        <f>+IF('DATOS GENERALES'!R259='DATOS GENERALES'!$T$6,100,IF('DATOS GENERALES'!R259=0,0,(('DATOS GENERALES'!$T$6*100)/'DATOS GENERALES'!R259)))</f>
        <v>0</v>
      </c>
      <c r="S259" s="3">
        <f>+IF('DATOS GENERALES'!S259='DATOS GENERALES'!T259,100,IF('DATOS GENERALES'!S259=0,0,(('DATOS GENERALES'!$T$6*100)/'DATOS GENERALES'!S259)))</f>
        <v>0</v>
      </c>
    </row>
    <row r="260" spans="1:19">
      <c r="A260" s="13">
        <f>+'DATOS GENERALES'!A260</f>
        <v>255</v>
      </c>
      <c r="B260" s="65" t="str">
        <f>+'DATOS GENERALES'!B260</f>
        <v>PARCHE OCULAR ADULTO</v>
      </c>
      <c r="C260" s="21" t="str">
        <f>+'DATOS GENERALES'!C260</f>
        <v>CJA X 20 UNIDADES</v>
      </c>
      <c r="D260" s="21">
        <f>+'DATOS GENERALES'!D260</f>
        <v>4</v>
      </c>
      <c r="E260" s="3">
        <f>+IF('DATOS GENERALES'!E260='DATOS GENERALES'!T260,100,IF('DATOS GENERALES'!E260=0,0,(('DATOS GENERALES'!T260*100)/'DATOS GENERALES'!E260)))</f>
        <v>5.4687590145964347</v>
      </c>
      <c r="F260" s="3">
        <f>+IF('DATOS GENERALES'!F260='DATOS GENERALES'!T260,100,IF('DATOS GENERALES'!F260=0,0,(('DATOS GENERALES'!T260*100)/'DATOS GENERALES'!F260)))</f>
        <v>5.2796034309903082</v>
      </c>
      <c r="G260" s="3">
        <f>+IF('DATOS GENERALES'!G260='DATOS GENERALES'!T260,100,IF('DATOS GENERALES'!G260=0,0,(('DATOS GENERALES'!T260*100)/'DATOS GENERALES'!G260)))</f>
        <v>0</v>
      </c>
      <c r="H260" s="3">
        <f>+IF('DATOS GENERALES'!H260='DATOS GENERALES'!T260,100,IF('DATOS GENERALES'!H260=0,0,(('DATOS GENERALES'!T260*100)/'DATOS GENERALES'!H260)))</f>
        <v>12.059796437659033</v>
      </c>
      <c r="I260" s="3">
        <f>+IF('DATOS GENERALES'!I260='DATOS GENERALES'!T260,100,IF('DATOS GENERALES'!I260=0,0,(('DATOS GENERALES'!T260*100)/'DATOS GENERALES'!I260)))</f>
        <v>4.2188890867010862</v>
      </c>
      <c r="J260" s="3">
        <f>+IF('DATOS GENERALES'!J260='DATOS GENERALES'!T260,100,IF('DATOS GENERALES'!J260=0,0,(('DATOS GENERALES'!T260*100)/'DATOS GENERALES'!J260)))</f>
        <v>17.322733918128659</v>
      </c>
      <c r="K260" s="3">
        <f>+IF('DATOS GENERALES'!K260='DATOS GENERALES'!T260,100,IF('DATOS GENERALES'!K260=0,0,(('DATOS GENERALES'!T260*100)/'DATOS GENERALES'!K260)))</f>
        <v>0</v>
      </c>
      <c r="L260" s="3">
        <f>+IF('DATOS GENERALES'!L260='DATOS GENERALES'!T260,100,IF('DATOS GENERALES'!L260=0,0,(('DATOS GENERALES'!T260*100)/'DATOS GENERALES'!L260)))</f>
        <v>0</v>
      </c>
      <c r="M260" s="3">
        <f>+IF('DATOS GENERALES'!M260='DATOS GENERALES'!T260,100,IF('DATOS GENERALES'!M260=0,0,(('DATOS GENERALES'!T260*100)/'DATOS GENERALES'!M260)))</f>
        <v>0</v>
      </c>
      <c r="N260" s="3">
        <f>+IF('DATOS GENERALES'!N260='DATOS GENERALES'!T260,100,IF('DATOS GENERALES'!N260=0,0,(('DATOS GENERALES'!T260*100)/'DATOS GENERALES'!N260)))</f>
        <v>0</v>
      </c>
      <c r="O260" s="3">
        <f>+IF('DATOS GENERALES'!O260='DATOS GENERALES'!T260,100,IF('DATOS GENERALES'!O260=0,0,(('DATOS GENERALES'!T260*100)/'DATOS GENERALES'!O260)))</f>
        <v>100</v>
      </c>
      <c r="P260" s="3">
        <f>+IF('DATOS GENERALES'!P260='DATOS GENERALES'!T260,100,IF('DATOS GENERALES'!P260=0,0,(('DATOS GENERALES'!T260*100)/'DATOS GENERALES'!P260)))</f>
        <v>5.1894229716413012</v>
      </c>
      <c r="Q260" s="3">
        <f>+IF('DATOS GENERALES'!Q260='DATOS GENERALES'!T260,100,IF('DATOS GENERALES'!Q260=0,0,(('DATOS GENERALES'!T260*100)/'DATOS GENERALES'!Q260)))</f>
        <v>5.8332307692307692</v>
      </c>
      <c r="R260" s="3">
        <f>+IF('DATOS GENERALES'!R260='DATOS GENERALES'!$T$6,100,IF('DATOS GENERALES'!R260=0,0,(('DATOS GENERALES'!$T$6*100)/'DATOS GENERALES'!R260)))</f>
        <v>0</v>
      </c>
      <c r="S260" s="3">
        <f>+IF('DATOS GENERALES'!S260='DATOS GENERALES'!T260,100,IF('DATOS GENERALES'!S260=0,0,(('DATOS GENERALES'!$T$6*100)/'DATOS GENERALES'!S260)))</f>
        <v>0</v>
      </c>
    </row>
    <row r="261" spans="1:19">
      <c r="A261" s="13">
        <f>+'DATOS GENERALES'!A261</f>
        <v>256</v>
      </c>
      <c r="B261" s="65" t="str">
        <f>+'DATOS GENERALES'!B261</f>
        <v>PARCHE OCULAR PEDIATRICO</v>
      </c>
      <c r="C261" s="21" t="str">
        <f>+'DATOS GENERALES'!C261</f>
        <v>CJA X 20 UNIDADES</v>
      </c>
      <c r="D261" s="21">
        <f>+'DATOS GENERALES'!D261</f>
        <v>4</v>
      </c>
      <c r="E261" s="3">
        <f>+IF('DATOS GENERALES'!E261='DATOS GENERALES'!T261,100,IF('DATOS GENERALES'!E261=0,0,(('DATOS GENERALES'!T261*100)/'DATOS GENERALES'!E261)))</f>
        <v>5.6301855895196509</v>
      </c>
      <c r="F261" s="3">
        <f>+IF('DATOS GENERALES'!F261='DATOS GENERALES'!T261,100,IF('DATOS GENERALES'!F261=0,0,(('DATOS GENERALES'!T261*100)/'DATOS GENERALES'!F261)))</f>
        <v>5.4358366271409748</v>
      </c>
      <c r="G261" s="3">
        <f>+IF('DATOS GENERALES'!G261='DATOS GENERALES'!T261,100,IF('DATOS GENERALES'!G261=0,0,(('DATOS GENERALES'!T261*100)/'DATOS GENERALES'!G261)))</f>
        <v>0</v>
      </c>
      <c r="H261" s="3">
        <f>+IF('DATOS GENERALES'!H261='DATOS GENERALES'!T261,100,IF('DATOS GENERALES'!H261=0,0,(('DATOS GENERALES'!T261*100)/'DATOS GENERALES'!H261)))</f>
        <v>13.122773536895675</v>
      </c>
      <c r="I261" s="3">
        <f>+IF('DATOS GENERALES'!I261='DATOS GENERALES'!T261,100,IF('DATOS GENERALES'!I261=0,0,(('DATOS GENERALES'!T261*100)/'DATOS GENERALES'!I261)))</f>
        <v>5.0182446239174858</v>
      </c>
      <c r="J261" s="3">
        <f>+IF('DATOS GENERALES'!J261='DATOS GENERALES'!T261,100,IF('DATOS GENERALES'!J261=0,0,(('DATOS GENERALES'!T261*100)/'DATOS GENERALES'!J261)))</f>
        <v>10.053118908382066</v>
      </c>
      <c r="K261" s="3">
        <f>+IF('DATOS GENERALES'!K261='DATOS GENERALES'!T261,100,IF('DATOS GENERALES'!K261=0,0,(('DATOS GENERALES'!T261*100)/'DATOS GENERALES'!K261)))</f>
        <v>0</v>
      </c>
      <c r="L261" s="3">
        <f>+IF('DATOS GENERALES'!L261='DATOS GENERALES'!T261,100,IF('DATOS GENERALES'!L261=0,0,(('DATOS GENERALES'!T261*100)/'DATOS GENERALES'!L261)))</f>
        <v>0</v>
      </c>
      <c r="M261" s="3">
        <f>+IF('DATOS GENERALES'!M261='DATOS GENERALES'!T261,100,IF('DATOS GENERALES'!M261=0,0,(('DATOS GENERALES'!T261*100)/'DATOS GENERALES'!M261)))</f>
        <v>0</v>
      </c>
      <c r="N261" s="3">
        <f>+IF('DATOS GENERALES'!N261='DATOS GENERALES'!T261,100,IF('DATOS GENERALES'!N261=0,0,(('DATOS GENERALES'!T261*100)/'DATOS GENERALES'!N261)))</f>
        <v>0</v>
      </c>
      <c r="O261" s="3">
        <f>+IF('DATOS GENERALES'!O261='DATOS GENERALES'!T261,100,IF('DATOS GENERALES'!O261=0,0,(('DATOS GENERALES'!T261*100)/'DATOS GENERALES'!O261)))</f>
        <v>100</v>
      </c>
      <c r="P261" s="3">
        <f>+IF('DATOS GENERALES'!P261='DATOS GENERALES'!T261,100,IF('DATOS GENERALES'!P261=0,0,(('DATOS GENERALES'!T261*100)/'DATOS GENERALES'!P261)))</f>
        <v>5.1894244314751461</v>
      </c>
      <c r="Q261" s="3">
        <f>+IF('DATOS GENERALES'!Q261='DATOS GENERALES'!T261,100,IF('DATOS GENERALES'!Q261=0,0,(('DATOS GENERALES'!T261*100)/'DATOS GENERALES'!Q261)))</f>
        <v>6.0055312954876277</v>
      </c>
      <c r="R261" s="3">
        <f>+IF('DATOS GENERALES'!R261='DATOS GENERALES'!$T$6,100,IF('DATOS GENERALES'!R261=0,0,(('DATOS GENERALES'!$T$6*100)/'DATOS GENERALES'!R261)))</f>
        <v>0</v>
      </c>
      <c r="S261" s="3">
        <f>+IF('DATOS GENERALES'!S261='DATOS GENERALES'!T261,100,IF('DATOS GENERALES'!S261=0,0,(('DATOS GENERALES'!$T$6*100)/'DATOS GENERALES'!S261)))</f>
        <v>0</v>
      </c>
    </row>
    <row r="262" spans="1:19">
      <c r="A262" s="13">
        <f>+'DATOS GENERALES'!A262</f>
        <v>257</v>
      </c>
      <c r="B262" s="65" t="str">
        <f>+'DATOS GENERALES'!B262</f>
        <v xml:space="preserve">PASTA HIDROACTIVA CON HIDROCOLOIDES </v>
      </c>
      <c r="C262" s="21" t="str">
        <f>+'DATOS GENERALES'!C262</f>
        <v>TUBO X 30 GR</v>
      </c>
      <c r="D262" s="21">
        <f>+'DATOS GENERALES'!D262</f>
        <v>4</v>
      </c>
      <c r="E262" s="3">
        <f>+IF('DATOS GENERALES'!E262='DATOS GENERALES'!T262,100,IF('DATOS GENERALES'!E262=0,0,(('DATOS GENERALES'!T262*100)/'DATOS GENERALES'!E262)))</f>
        <v>85.227061712092762</v>
      </c>
      <c r="F262" s="3">
        <f>+IF('DATOS GENERALES'!F262='DATOS GENERALES'!T262,100,IF('DATOS GENERALES'!F262=0,0,(('DATOS GENERALES'!T262*100)/'DATOS GENERALES'!F262)))</f>
        <v>80.693494823207658</v>
      </c>
      <c r="G262" s="3">
        <f>+IF('DATOS GENERALES'!G262='DATOS GENERALES'!T262,100,IF('DATOS GENERALES'!G262=0,0,(('DATOS GENERALES'!T262*100)/'DATOS GENERALES'!G262)))</f>
        <v>0</v>
      </c>
      <c r="H262" s="3">
        <f>+IF('DATOS GENERALES'!H262='DATOS GENERALES'!T262,100,IF('DATOS GENERALES'!H262=0,0,(('DATOS GENERALES'!T262*100)/'DATOS GENERALES'!H262)))</f>
        <v>100</v>
      </c>
      <c r="I262" s="3">
        <f>+IF('DATOS GENERALES'!I262='DATOS GENERALES'!T262,100,IF('DATOS GENERALES'!I262=0,0,(('DATOS GENERALES'!T262*100)/'DATOS GENERALES'!I262)))</f>
        <v>80.80715207950233</v>
      </c>
      <c r="J262" s="3">
        <f>+IF('DATOS GENERALES'!J262='DATOS GENERALES'!T262,100,IF('DATOS GENERALES'!J262=0,0,(('DATOS GENERALES'!T262*100)/'DATOS GENERALES'!J262)))</f>
        <v>74.651222807523581</v>
      </c>
      <c r="K262" s="3">
        <f>+IF('DATOS GENERALES'!K262='DATOS GENERALES'!T262,100,IF('DATOS GENERALES'!K262=0,0,(('DATOS GENERALES'!T262*100)/'DATOS GENERALES'!K262)))</f>
        <v>0</v>
      </c>
      <c r="L262" s="3">
        <f>+IF('DATOS GENERALES'!L262='DATOS GENERALES'!T262,100,IF('DATOS GENERALES'!L262=0,0,(('DATOS GENERALES'!T262*100)/'DATOS GENERALES'!L262)))</f>
        <v>0</v>
      </c>
      <c r="M262" s="3">
        <f>+IF('DATOS GENERALES'!M262='DATOS GENERALES'!T262,100,IF('DATOS GENERALES'!M262=0,0,(('DATOS GENERALES'!T262*100)/'DATOS GENERALES'!M262)))</f>
        <v>0</v>
      </c>
      <c r="N262" s="3">
        <f>+IF('DATOS GENERALES'!N262='DATOS GENERALES'!T262,100,IF('DATOS GENERALES'!N262=0,0,(('DATOS GENERALES'!T262*100)/'DATOS GENERALES'!N262)))</f>
        <v>0</v>
      </c>
      <c r="O262" s="3">
        <f>+IF('DATOS GENERALES'!O262='DATOS GENERALES'!T262,100,IF('DATOS GENERALES'!O262=0,0,(('DATOS GENERALES'!T262*100)/'DATOS GENERALES'!O262)))</f>
        <v>0</v>
      </c>
      <c r="P262" s="3">
        <f>+IF('DATOS GENERALES'!P262='DATOS GENERALES'!T262,100,IF('DATOS GENERALES'!P262=0,0,(('DATOS GENERALES'!T262*100)/'DATOS GENERALES'!P262)))</f>
        <v>0</v>
      </c>
      <c r="Q262" s="3">
        <f>+IF('DATOS GENERALES'!Q262='DATOS GENERALES'!T262,100,IF('DATOS GENERALES'!Q262=0,0,(('DATOS GENERALES'!T262*100)/'DATOS GENERALES'!Q262)))</f>
        <v>0</v>
      </c>
      <c r="R262" s="3">
        <f>+IF('DATOS GENERALES'!R262='DATOS GENERALES'!$T$6,100,IF('DATOS GENERALES'!R262=0,0,(('DATOS GENERALES'!$T$6*100)/'DATOS GENERALES'!R262)))</f>
        <v>0</v>
      </c>
      <c r="S262" s="3">
        <f>+IF('DATOS GENERALES'!S262='DATOS GENERALES'!T262,100,IF('DATOS GENERALES'!S262=0,0,(('DATOS GENERALES'!$T$6*100)/'DATOS GENERALES'!S262)))</f>
        <v>0</v>
      </c>
    </row>
    <row r="263" spans="1:19">
      <c r="A263" s="13">
        <f>+'DATOS GENERALES'!A263</f>
        <v>258</v>
      </c>
      <c r="B263" s="65" t="str">
        <f>+'DATOS GENERALES'!B263</f>
        <v xml:space="preserve">PASTA PROTECTORA DE PIEL </v>
      </c>
      <c r="C263" s="21" t="str">
        <f>+'DATOS GENERALES'!C263</f>
        <v>TUBO 2 OZ(56,7G)</v>
      </c>
      <c r="D263" s="21">
        <f>+'DATOS GENERALES'!D263</f>
        <v>4</v>
      </c>
      <c r="E263" s="3">
        <f>+IF('DATOS GENERALES'!E263='DATOS GENERALES'!T263,100,IF('DATOS GENERALES'!E263=0,0,(('DATOS GENERALES'!T263*100)/'DATOS GENERALES'!E263)))</f>
        <v>85.227777777777774</v>
      </c>
      <c r="F263" s="3">
        <f>+IF('DATOS GENERALES'!F263='DATOS GENERALES'!T263,100,IF('DATOS GENERALES'!F263=0,0,(('DATOS GENERALES'!T263*100)/'DATOS GENERALES'!F263)))</f>
        <v>73.012397972538849</v>
      </c>
      <c r="G263" s="3">
        <f>+IF('DATOS GENERALES'!G263='DATOS GENERALES'!T263,100,IF('DATOS GENERALES'!G263=0,0,(('DATOS GENERALES'!T263*100)/'DATOS GENERALES'!G263)))</f>
        <v>0</v>
      </c>
      <c r="H263" s="3">
        <f>+IF('DATOS GENERALES'!H263='DATOS GENERALES'!T263,100,IF('DATOS GENERALES'!H263=0,0,(('DATOS GENERALES'!T263*100)/'DATOS GENERALES'!H263)))</f>
        <v>100</v>
      </c>
      <c r="I263" s="3">
        <f>+IF('DATOS GENERALES'!I263='DATOS GENERALES'!T263,100,IF('DATOS GENERALES'!I263=0,0,(('DATOS GENERALES'!T263*100)/'DATOS GENERALES'!I263)))</f>
        <v>73.113308709638986</v>
      </c>
      <c r="J263" s="3">
        <f>+IF('DATOS GENERALES'!J263='DATOS GENERALES'!T263,100,IF('DATOS GENERALES'!J263=0,0,(('DATOS GENERALES'!T263*100)/'DATOS GENERALES'!J263)))</f>
        <v>67.54344138258665</v>
      </c>
      <c r="K263" s="3">
        <f>+IF('DATOS GENERALES'!K263='DATOS GENERALES'!T263,100,IF('DATOS GENERALES'!K263=0,0,(('DATOS GENERALES'!T263*100)/'DATOS GENERALES'!K263)))</f>
        <v>0</v>
      </c>
      <c r="L263" s="3">
        <f>+IF('DATOS GENERALES'!L263='DATOS GENERALES'!T263,100,IF('DATOS GENERALES'!L263=0,0,(('DATOS GENERALES'!T263*100)/'DATOS GENERALES'!L263)))</f>
        <v>0</v>
      </c>
      <c r="M263" s="3">
        <f>+IF('DATOS GENERALES'!M263='DATOS GENERALES'!T263,100,IF('DATOS GENERALES'!M263=0,0,(('DATOS GENERALES'!T263*100)/'DATOS GENERALES'!M263)))</f>
        <v>0</v>
      </c>
      <c r="N263" s="3">
        <f>+IF('DATOS GENERALES'!N263='DATOS GENERALES'!T263,100,IF('DATOS GENERALES'!N263=0,0,(('DATOS GENERALES'!T263*100)/'DATOS GENERALES'!N263)))</f>
        <v>94.406153846153842</v>
      </c>
      <c r="O263" s="3">
        <f>+IF('DATOS GENERALES'!O263='DATOS GENERALES'!T263,100,IF('DATOS GENERALES'!O263=0,0,(('DATOS GENERALES'!T263*100)/'DATOS GENERALES'!O263)))</f>
        <v>82.602842989446472</v>
      </c>
      <c r="P263" s="3">
        <f>+IF('DATOS GENERALES'!P263='DATOS GENERALES'!T263,100,IF('DATOS GENERALES'!P263=0,0,(('DATOS GENERALES'!T263*100)/'DATOS GENERALES'!P263)))</f>
        <v>0</v>
      </c>
      <c r="Q263" s="3">
        <f>+IF('DATOS GENERALES'!Q263='DATOS GENERALES'!T263,100,IF('DATOS GENERALES'!Q263=0,0,(('DATOS GENERALES'!T263*100)/'DATOS GENERALES'!Q263)))</f>
        <v>0</v>
      </c>
      <c r="R263" s="3">
        <f>+IF('DATOS GENERALES'!R263='DATOS GENERALES'!$T$6,100,IF('DATOS GENERALES'!R263=0,0,(('DATOS GENERALES'!$T$6*100)/'DATOS GENERALES'!R263)))</f>
        <v>0</v>
      </c>
      <c r="S263" s="3">
        <f>+IF('DATOS GENERALES'!S263='DATOS GENERALES'!T263,100,IF('DATOS GENERALES'!S263=0,0,(('DATOS GENERALES'!$T$6*100)/'DATOS GENERALES'!S263)))</f>
        <v>84.663083333333333</v>
      </c>
    </row>
    <row r="264" spans="1:19">
      <c r="A264" s="13">
        <f>+'DATOS GENERALES'!A264</f>
        <v>259</v>
      </c>
      <c r="B264" s="65" t="str">
        <f>+'DATOS GENERALES'!B264</f>
        <v>PDS 7/0 BV-1</v>
      </c>
      <c r="C264" s="21" t="str">
        <f>+'DATOS GENERALES'!C264</f>
        <v>UND</v>
      </c>
      <c r="D264" s="21">
        <f>+'DATOS GENERALES'!D264</f>
        <v>36</v>
      </c>
      <c r="E264" s="3">
        <f>+IF('DATOS GENERALES'!E264='DATOS GENERALES'!T264,100,IF('DATOS GENERALES'!E264=0,0,(('DATOS GENERALES'!T264*100)/'DATOS GENERALES'!E264)))</f>
        <v>100</v>
      </c>
      <c r="F264" s="3">
        <f>+IF('DATOS GENERALES'!F264='DATOS GENERALES'!T264,100,IF('DATOS GENERALES'!F264=0,0,(('DATOS GENERALES'!T264*100)/'DATOS GENERALES'!F264)))</f>
        <v>0</v>
      </c>
      <c r="G264" s="3">
        <f>+IF('DATOS GENERALES'!G264='DATOS GENERALES'!T264,100,IF('DATOS GENERALES'!G264=0,0,(('DATOS GENERALES'!T264*100)/'DATOS GENERALES'!G264)))</f>
        <v>0</v>
      </c>
      <c r="H264" s="3">
        <f>+IF('DATOS GENERALES'!H264='DATOS GENERALES'!T264,100,IF('DATOS GENERALES'!H264=0,0,(('DATOS GENERALES'!T264*100)/'DATOS GENERALES'!H264)))</f>
        <v>58.38277702277172</v>
      </c>
      <c r="I264" s="3">
        <f>+IF('DATOS GENERALES'!I264='DATOS GENERALES'!T264,100,IF('DATOS GENERALES'!I264=0,0,(('DATOS GENERALES'!T264*100)/'DATOS GENERALES'!I264)))</f>
        <v>62.438185717577412</v>
      </c>
      <c r="J264" s="3">
        <f>+IF('DATOS GENERALES'!J264='DATOS GENERALES'!T264,100,IF('DATOS GENERALES'!J264=0,0,(('DATOS GENERALES'!T264*100)/'DATOS GENERALES'!J264)))</f>
        <v>58.197030327480761</v>
      </c>
      <c r="K264" s="3">
        <f>+IF('DATOS GENERALES'!K264='DATOS GENERALES'!T264,100,IF('DATOS GENERALES'!K264=0,0,(('DATOS GENERALES'!T264*100)/'DATOS GENERALES'!K264)))</f>
        <v>0</v>
      </c>
      <c r="L264" s="3">
        <f>+IF('DATOS GENERALES'!L264='DATOS GENERALES'!T264,100,IF('DATOS GENERALES'!L264=0,0,(('DATOS GENERALES'!T264*100)/'DATOS GENERALES'!L264)))</f>
        <v>0</v>
      </c>
      <c r="M264" s="3">
        <f>+IF('DATOS GENERALES'!M264='DATOS GENERALES'!T264,100,IF('DATOS GENERALES'!M264=0,0,(('DATOS GENERALES'!T264*100)/'DATOS GENERALES'!M264)))</f>
        <v>0</v>
      </c>
      <c r="N264" s="3">
        <f>+IF('DATOS GENERALES'!N264='DATOS GENERALES'!T264,100,IF('DATOS GENERALES'!N264=0,0,(('DATOS GENERALES'!T264*100)/'DATOS GENERALES'!N264)))</f>
        <v>0</v>
      </c>
      <c r="O264" s="3">
        <f>+IF('DATOS GENERALES'!O264='DATOS GENERALES'!T264,100,IF('DATOS GENERALES'!O264=0,0,(('DATOS GENERALES'!T264*100)/'DATOS GENERALES'!O264)))</f>
        <v>55.954952665353581</v>
      </c>
      <c r="P264" s="3">
        <f>+IF('DATOS GENERALES'!P264='DATOS GENERALES'!T264,100,IF('DATOS GENERALES'!P264=0,0,(('DATOS GENERALES'!T264*100)/'DATOS GENERALES'!P264)))</f>
        <v>0</v>
      </c>
      <c r="Q264" s="3">
        <f>+IF('DATOS GENERALES'!Q264='DATOS GENERALES'!T264,100,IF('DATOS GENERALES'!Q264=0,0,(('DATOS GENERALES'!T264*100)/'DATOS GENERALES'!Q264)))</f>
        <v>0</v>
      </c>
      <c r="R264" s="3">
        <f>+IF('DATOS GENERALES'!R264='DATOS GENERALES'!$T$6,100,IF('DATOS GENERALES'!R264=0,0,(('DATOS GENERALES'!$T$6*100)/'DATOS GENERALES'!R264)))</f>
        <v>0</v>
      </c>
      <c r="S264" s="3">
        <f>+IF('DATOS GENERALES'!S264='DATOS GENERALES'!T264,100,IF('DATOS GENERALES'!S264=0,0,(('DATOS GENERALES'!$T$6*100)/'DATOS GENERALES'!S264)))</f>
        <v>0</v>
      </c>
    </row>
    <row r="265" spans="1:19" ht="30">
      <c r="A265" s="13">
        <f>+'DATOS GENERALES'!A265</f>
        <v>260</v>
      </c>
      <c r="B265" s="65" t="str">
        <f>+'DATOS GENERALES'!B265</f>
        <v>PELICULA TRANSPARENTE PROTECTOR DE SITIO DE INSERCION PARA FIJACION DE CATETER VASCULAR ADULTO 6X8cm</v>
      </c>
      <c r="C265" s="21" t="str">
        <f>+'DATOS GENERALES'!C265</f>
        <v>UND</v>
      </c>
      <c r="D265" s="21">
        <f>+'DATOS GENERALES'!D265</f>
        <v>200</v>
      </c>
      <c r="E265" s="3">
        <f>+IF('DATOS GENERALES'!E265='DATOS GENERALES'!T265,100,IF('DATOS GENERALES'!E265=0,0,(('DATOS GENERALES'!T265*100)/'DATOS GENERALES'!E265)))</f>
        <v>0</v>
      </c>
      <c r="F265" s="3">
        <f>+IF('DATOS GENERALES'!F265='DATOS GENERALES'!T265,100,IF('DATOS GENERALES'!F265=0,0,(('DATOS GENERALES'!T265*100)/'DATOS GENERALES'!F265)))</f>
        <v>65.605095541401269</v>
      </c>
      <c r="G265" s="3">
        <f>+IF('DATOS GENERALES'!G265='DATOS GENERALES'!T265,100,IF('DATOS GENERALES'!G265=0,0,(('DATOS GENERALES'!T265*100)/'DATOS GENERALES'!G265)))</f>
        <v>0</v>
      </c>
      <c r="H265" s="3">
        <f>+IF('DATOS GENERALES'!H265='DATOS GENERALES'!T265,100,IF('DATOS GENERALES'!H265=0,0,(('DATOS GENERALES'!T265*100)/'DATOS GENERALES'!H265)))</f>
        <v>0</v>
      </c>
      <c r="I265" s="3">
        <f>+IF('DATOS GENERALES'!I265='DATOS GENERALES'!T265,100,IF('DATOS GENERALES'!I265=0,0,(('DATOS GENERALES'!T265*100)/'DATOS GENERALES'!I265)))</f>
        <v>65.716716290940028</v>
      </c>
      <c r="J265" s="3">
        <f>+IF('DATOS GENERALES'!J265='DATOS GENERALES'!T265,100,IF('DATOS GENERALES'!J265=0,0,(('DATOS GENERALES'!T265*100)/'DATOS GENERALES'!J265)))</f>
        <v>77.399380804953566</v>
      </c>
      <c r="K265" s="3">
        <f>+IF('DATOS GENERALES'!K265='DATOS GENERALES'!T265,100,IF('DATOS GENERALES'!K265=0,0,(('DATOS GENERALES'!T265*100)/'DATOS GENERALES'!K265)))</f>
        <v>0</v>
      </c>
      <c r="L265" s="3">
        <f>+IF('DATOS GENERALES'!L265='DATOS GENERALES'!T265,100,IF('DATOS GENERALES'!L265=0,0,(('DATOS GENERALES'!T265*100)/'DATOS GENERALES'!L265)))</f>
        <v>0</v>
      </c>
      <c r="M265" s="3">
        <f>+IF('DATOS GENERALES'!M265='DATOS GENERALES'!T265,100,IF('DATOS GENERALES'!M265=0,0,(('DATOS GENERALES'!T265*100)/'DATOS GENERALES'!M265)))</f>
        <v>0</v>
      </c>
      <c r="N265" s="3">
        <f>+IF('DATOS GENERALES'!N265='DATOS GENERALES'!T265,100,IF('DATOS GENERALES'!N265=0,0,(('DATOS GENERALES'!T265*100)/'DATOS GENERALES'!N265)))</f>
        <v>0</v>
      </c>
      <c r="O265" s="3">
        <f>+IF('DATOS GENERALES'!O265='DATOS GENERALES'!T265,100,IF('DATOS GENERALES'!O265=0,0,(('DATOS GENERALES'!T265*100)/'DATOS GENERALES'!O265)))</f>
        <v>54.73541009044628</v>
      </c>
      <c r="P265" s="3">
        <f>+IF('DATOS GENERALES'!P265='DATOS GENERALES'!T265,100,IF('DATOS GENERALES'!P265=0,0,(('DATOS GENERALES'!T265*100)/'DATOS GENERALES'!P265)))</f>
        <v>0</v>
      </c>
      <c r="Q265" s="3">
        <f>+IF('DATOS GENERALES'!Q265='DATOS GENERALES'!T265,100,IF('DATOS GENERALES'!Q265=0,0,(('DATOS GENERALES'!T265*100)/'DATOS GENERALES'!Q265)))</f>
        <v>100</v>
      </c>
      <c r="R265" s="3">
        <f>+IF('DATOS GENERALES'!R265='DATOS GENERALES'!$T$6,100,IF('DATOS GENERALES'!R265=0,0,(('DATOS GENERALES'!$T$6*100)/'DATOS GENERALES'!R265)))</f>
        <v>1563.0107692307693</v>
      </c>
      <c r="S265" s="3">
        <f>+IF('DATOS GENERALES'!S265='DATOS GENERALES'!T265,100,IF('DATOS GENERALES'!S265=0,0,(('DATOS GENERALES'!$T$6*100)/'DATOS GENERALES'!S265)))</f>
        <v>0</v>
      </c>
    </row>
    <row r="266" spans="1:19" ht="30">
      <c r="A266" s="13">
        <f>+'DATOS GENERALES'!A266</f>
        <v>261</v>
      </c>
      <c r="B266" s="65" t="str">
        <f>+'DATOS GENERALES'!B266</f>
        <v>PELICULA TRANSPARENTE PROTECTOR DE SITIO DE INSERCION PARA FIJACION DE CATETER VASCULAR PEDIATRICO 4.5X4.5cm</v>
      </c>
      <c r="C266" s="21">
        <f>+'DATOS GENERALES'!C266</f>
        <v>0</v>
      </c>
      <c r="D266" s="21">
        <f>+'DATOS GENERALES'!D266</f>
        <v>200</v>
      </c>
      <c r="E266" s="3">
        <f>+IF('DATOS GENERALES'!E266='DATOS GENERALES'!T266,100,IF('DATOS GENERALES'!E266=0,0,(('DATOS GENERALES'!T266*100)/'DATOS GENERALES'!E266)))</f>
        <v>0</v>
      </c>
      <c r="F266" s="3">
        <f>+IF('DATOS GENERALES'!F266='DATOS GENERALES'!T266,100,IF('DATOS GENERALES'!F266=0,0,(('DATOS GENERALES'!T266*100)/'DATOS GENERALES'!F266)))</f>
        <v>100</v>
      </c>
      <c r="G266" s="3">
        <f>+IF('DATOS GENERALES'!G266='DATOS GENERALES'!T266,100,IF('DATOS GENERALES'!G266=0,0,(('DATOS GENERALES'!T266*100)/'DATOS GENERALES'!G266)))</f>
        <v>0</v>
      </c>
      <c r="H266" s="3">
        <f>+IF('DATOS GENERALES'!H266='DATOS GENERALES'!T266,100,IF('DATOS GENERALES'!H266=0,0,(('DATOS GENERALES'!T266*100)/'DATOS GENERALES'!H266)))</f>
        <v>0</v>
      </c>
      <c r="I266" s="3">
        <f>+IF('DATOS GENERALES'!I266='DATOS GENERALES'!T266,100,IF('DATOS GENERALES'!I266=0,0,(('DATOS GENERALES'!T266*100)/'DATOS GENERALES'!I266)))</f>
        <v>98.970730138308141</v>
      </c>
      <c r="J266" s="3">
        <f>+IF('DATOS GENERALES'!J266='DATOS GENERALES'!T266,100,IF('DATOS GENERALES'!J266=0,0,(('DATOS GENERALES'!T266*100)/'DATOS GENERALES'!J266)))</f>
        <v>91.433699424713552</v>
      </c>
      <c r="K266" s="3">
        <f>+IF('DATOS GENERALES'!K266='DATOS GENERALES'!T266,100,IF('DATOS GENERALES'!K266=0,0,(('DATOS GENERALES'!T266*100)/'DATOS GENERALES'!K266)))</f>
        <v>0</v>
      </c>
      <c r="L266" s="3">
        <f>+IF('DATOS GENERALES'!L266='DATOS GENERALES'!T266,100,IF('DATOS GENERALES'!L266=0,0,(('DATOS GENERALES'!T266*100)/'DATOS GENERALES'!L266)))</f>
        <v>0</v>
      </c>
      <c r="M266" s="3">
        <f>+IF('DATOS GENERALES'!M266='DATOS GENERALES'!T266,100,IF('DATOS GENERALES'!M266=0,0,(('DATOS GENERALES'!T266*100)/'DATOS GENERALES'!M266)))</f>
        <v>0</v>
      </c>
      <c r="N266" s="3">
        <f>+IF('DATOS GENERALES'!N266='DATOS GENERALES'!T266,100,IF('DATOS GENERALES'!N266=0,0,(('DATOS GENERALES'!T266*100)/'DATOS GENERALES'!N266)))</f>
        <v>0</v>
      </c>
      <c r="O266" s="3">
        <f>+IF('DATOS GENERALES'!O266='DATOS GENERALES'!T266,100,IF('DATOS GENERALES'!O266=0,0,(('DATOS GENERALES'!T266*100)/'DATOS GENERALES'!O266)))</f>
        <v>83.289121796468123</v>
      </c>
      <c r="P266" s="3">
        <f>+IF('DATOS GENERALES'!P266='DATOS GENERALES'!T266,100,IF('DATOS GENERALES'!P266=0,0,(('DATOS GENERALES'!T266*100)/'DATOS GENERALES'!P266)))</f>
        <v>0</v>
      </c>
      <c r="Q266" s="3">
        <f>+IF('DATOS GENERALES'!Q266='DATOS GENERALES'!T266,100,IF('DATOS GENERALES'!Q266=0,0,(('DATOS GENERALES'!T266*100)/'DATOS GENERALES'!Q266)))</f>
        <v>0</v>
      </c>
      <c r="R266" s="3">
        <f>+IF('DATOS GENERALES'!R266='DATOS GENERALES'!$T$6,100,IF('DATOS GENERALES'!R266=0,0,(('DATOS GENERALES'!$T$6*100)/'DATOS GENERALES'!R266)))</f>
        <v>0</v>
      </c>
      <c r="S266" s="3">
        <f>+IF('DATOS GENERALES'!S266='DATOS GENERALES'!T266,100,IF('DATOS GENERALES'!S266=0,0,(('DATOS GENERALES'!$T$6*100)/'DATOS GENERALES'!S266)))</f>
        <v>0</v>
      </c>
    </row>
    <row r="267" spans="1:19" ht="30">
      <c r="A267" s="13">
        <f>+'DATOS GENERALES'!A267</f>
        <v>262</v>
      </c>
      <c r="B267" s="65" t="str">
        <f>+'DATOS GENERALES'!B267</f>
        <v>PINZAS PARA CIERRE DE BOLSAS DRENABLES DE ADULTOS DE UNA Y DOS PIEZAS</v>
      </c>
      <c r="C267" s="21" t="str">
        <f>+'DATOS GENERALES'!C267</f>
        <v>UND</v>
      </c>
      <c r="D267" s="21">
        <f>+'DATOS GENERALES'!D267</f>
        <v>20</v>
      </c>
      <c r="E267" s="3">
        <f>+IF('DATOS GENERALES'!E267='DATOS GENERALES'!T267,100,IF('DATOS GENERALES'!E267=0,0,(('DATOS GENERALES'!T267*100)/'DATOS GENERALES'!E267)))</f>
        <v>89.259620068192888</v>
      </c>
      <c r="F267" s="3">
        <f>+IF('DATOS GENERALES'!F267='DATOS GENERALES'!T267,100,IF('DATOS GENERALES'!F267=0,0,(('DATOS GENERALES'!T267*100)/'DATOS GENERALES'!F267)))</f>
        <v>100</v>
      </c>
      <c r="G267" s="3">
        <f>+IF('DATOS GENERALES'!G267='DATOS GENERALES'!T267,100,IF('DATOS GENERALES'!G267=0,0,(('DATOS GENERALES'!T267*100)/'DATOS GENERALES'!G267)))</f>
        <v>0</v>
      </c>
      <c r="H267" s="3">
        <f>+IF('DATOS GENERALES'!H267='DATOS GENERALES'!T267,100,IF('DATOS GENERALES'!H267=0,0,(('DATOS GENERALES'!T267*100)/'DATOS GENERALES'!H267)))</f>
        <v>90.270935960591132</v>
      </c>
      <c r="I267" s="3">
        <f>+IF('DATOS GENERALES'!I267='DATOS GENERALES'!T267,100,IF('DATOS GENERALES'!I267=0,0,(('DATOS GENERALES'!T267*100)/'DATOS GENERALES'!I267)))</f>
        <v>0</v>
      </c>
      <c r="J267" s="3">
        <f>+IF('DATOS GENERALES'!J267='DATOS GENERALES'!T267,100,IF('DATOS GENERALES'!J267=0,0,(('DATOS GENERALES'!T267*100)/'DATOS GENERALES'!J267)))</f>
        <v>0</v>
      </c>
      <c r="K267" s="3">
        <f>+IF('DATOS GENERALES'!K267='DATOS GENERALES'!T267,100,IF('DATOS GENERALES'!K267=0,0,(('DATOS GENERALES'!T267*100)/'DATOS GENERALES'!K267)))</f>
        <v>0</v>
      </c>
      <c r="L267" s="3">
        <f>+IF('DATOS GENERALES'!L267='DATOS GENERALES'!T267,100,IF('DATOS GENERALES'!L267=0,0,(('DATOS GENERALES'!T267*100)/'DATOS GENERALES'!L267)))</f>
        <v>0</v>
      </c>
      <c r="M267" s="3">
        <f>+IF('DATOS GENERALES'!M267='DATOS GENERALES'!T267,100,IF('DATOS GENERALES'!M267=0,0,(('DATOS GENERALES'!T267*100)/'DATOS GENERALES'!M267)))</f>
        <v>0</v>
      </c>
      <c r="N267" s="3">
        <f>+IF('DATOS GENERALES'!N267='DATOS GENERALES'!T267,100,IF('DATOS GENERALES'!N267=0,0,(('DATOS GENERALES'!T267*100)/'DATOS GENERALES'!N267)))</f>
        <v>0</v>
      </c>
      <c r="O267" s="3">
        <f>+IF('DATOS GENERALES'!O267='DATOS GENERALES'!T267,100,IF('DATOS GENERALES'!O267=0,0,(('DATOS GENERALES'!T267*100)/'DATOS GENERALES'!O267)))</f>
        <v>0</v>
      </c>
      <c r="P267" s="3">
        <f>+IF('DATOS GENERALES'!P267='DATOS GENERALES'!T267,100,IF('DATOS GENERALES'!P267=0,0,(('DATOS GENERALES'!T267*100)/'DATOS GENERALES'!P267)))</f>
        <v>0</v>
      </c>
      <c r="Q267" s="3">
        <f>+IF('DATOS GENERALES'!Q267='DATOS GENERALES'!T267,100,IF('DATOS GENERALES'!Q267=0,0,(('DATOS GENERALES'!T267*100)/'DATOS GENERALES'!Q267)))</f>
        <v>0</v>
      </c>
      <c r="R267" s="3">
        <f>+IF('DATOS GENERALES'!R267='DATOS GENERALES'!$T$6,100,IF('DATOS GENERALES'!R267=0,0,(('DATOS GENERALES'!$T$6*100)/'DATOS GENERALES'!R267)))</f>
        <v>700.66</v>
      </c>
      <c r="S267" s="3">
        <f>+IF('DATOS GENERALES'!S267='DATOS GENERALES'!T267,100,IF('DATOS GENERALES'!S267=0,0,(('DATOS GENERALES'!$T$6*100)/'DATOS GENERALES'!S267)))</f>
        <v>875.82500000000005</v>
      </c>
    </row>
    <row r="268" spans="1:19">
      <c r="A268" s="13">
        <f>+'DATOS GENERALES'!A268</f>
        <v>263</v>
      </c>
      <c r="B268" s="65" t="str">
        <f>+'DATOS GENERALES'!B268</f>
        <v>PLACA PARA ELECTROBISTURI VALLEYLAB ADULTO</v>
      </c>
      <c r="C268" s="21" t="str">
        <f>+'DATOS GENERALES'!C268</f>
        <v>UND</v>
      </c>
      <c r="D268" s="21">
        <f>+'DATOS GENERALES'!D268</f>
        <v>120</v>
      </c>
      <c r="E268" s="3">
        <f>+IF('DATOS GENERALES'!E268='DATOS GENERALES'!T268,100,IF('DATOS GENERALES'!E268=0,0,(('DATOS GENERALES'!T268*100)/'DATOS GENERALES'!E268)))</f>
        <v>69.61792799412197</v>
      </c>
      <c r="F268" s="3">
        <f>+IF('DATOS GENERALES'!F268='DATOS GENERALES'!T268,100,IF('DATOS GENERALES'!F268=0,0,(('DATOS GENERALES'!T268*100)/'DATOS GENERALES'!F268)))</f>
        <v>0</v>
      </c>
      <c r="G268" s="3">
        <f>+IF('DATOS GENERALES'!G268='DATOS GENERALES'!T268,100,IF('DATOS GENERALES'!G268=0,0,(('DATOS GENERALES'!T268*100)/'DATOS GENERALES'!G268)))</f>
        <v>0</v>
      </c>
      <c r="H268" s="3">
        <f>+IF('DATOS GENERALES'!H268='DATOS GENERALES'!T268,100,IF('DATOS GENERALES'!H268=0,0,(('DATOS GENERALES'!T268*100)/'DATOS GENERALES'!H268)))</f>
        <v>56.158131816026554</v>
      </c>
      <c r="I268" s="3">
        <f>+IF('DATOS GENERALES'!I268='DATOS GENERALES'!T268,100,IF('DATOS GENERALES'!I268=0,0,(('DATOS GENERALES'!T268*100)/'DATOS GENERALES'!I268)))</f>
        <v>100</v>
      </c>
      <c r="J268" s="3">
        <f>+IF('DATOS GENERALES'!J268='DATOS GENERALES'!T268,100,IF('DATOS GENERALES'!J268=0,0,(('DATOS GENERALES'!T268*100)/'DATOS GENERALES'!J268)))</f>
        <v>58.157492084443085</v>
      </c>
      <c r="K268" s="3">
        <f>+IF('DATOS GENERALES'!K268='DATOS GENERALES'!T268,100,IF('DATOS GENERALES'!K268=0,0,(('DATOS GENERALES'!T268*100)/'DATOS GENERALES'!K268)))</f>
        <v>0</v>
      </c>
      <c r="L268" s="3">
        <f>+IF('DATOS GENERALES'!L268='DATOS GENERALES'!T268,100,IF('DATOS GENERALES'!L268=0,0,(('DATOS GENERALES'!T268*100)/'DATOS GENERALES'!L268)))</f>
        <v>0</v>
      </c>
      <c r="M268" s="3">
        <f>+IF('DATOS GENERALES'!M268='DATOS GENERALES'!T268,100,IF('DATOS GENERALES'!M268=0,0,(('DATOS GENERALES'!T268*100)/'DATOS GENERALES'!M268)))</f>
        <v>0</v>
      </c>
      <c r="N268" s="3">
        <f>+IF('DATOS GENERALES'!N268='DATOS GENERALES'!T268,100,IF('DATOS GENERALES'!N268=0,0,(('DATOS GENERALES'!T268*100)/'DATOS GENERALES'!N268)))</f>
        <v>0</v>
      </c>
      <c r="O268" s="3">
        <f>+IF('DATOS GENERALES'!O268='DATOS GENERALES'!T268,100,IF('DATOS GENERALES'!O268=0,0,(('DATOS GENERALES'!T268*100)/'DATOS GENERALES'!O268)))</f>
        <v>45.13761852495503</v>
      </c>
      <c r="P268" s="3">
        <f>+IF('DATOS GENERALES'!P268='DATOS GENERALES'!T268,100,IF('DATOS GENERALES'!P268=0,0,(('DATOS GENERALES'!T268*100)/'DATOS GENERALES'!P268)))</f>
        <v>67.504987175833577</v>
      </c>
      <c r="Q268" s="3">
        <f>+IF('DATOS GENERALES'!Q268='DATOS GENERALES'!T268,100,IF('DATOS GENERALES'!Q268=0,0,(('DATOS GENERALES'!T268*100)/'DATOS GENERALES'!Q268)))</f>
        <v>94.702648675662175</v>
      </c>
      <c r="R268" s="3">
        <f>+IF('DATOS GENERALES'!R268='DATOS GENERALES'!$T$6,100,IF('DATOS GENERALES'!R268=0,0,(('DATOS GENERALES'!$T$6*100)/'DATOS GENERALES'!R268)))</f>
        <v>0</v>
      </c>
      <c r="S268" s="3">
        <f>+IF('DATOS GENERALES'!S268='DATOS GENERALES'!T268,100,IF('DATOS GENERALES'!S268=0,0,(('DATOS GENERALES'!$T$6*100)/'DATOS GENERALES'!S268)))</f>
        <v>0</v>
      </c>
    </row>
    <row r="269" spans="1:19">
      <c r="A269" s="13">
        <f>+'DATOS GENERALES'!A269</f>
        <v>264</v>
      </c>
      <c r="B269" s="65" t="str">
        <f>+'DATOS GENERALES'!B269</f>
        <v>PLACAS PARA ELECTROBISTURÍ WEM MODELO SC5015</v>
      </c>
      <c r="C269" s="21" t="str">
        <f>+'DATOS GENERALES'!C269</f>
        <v>UND</v>
      </c>
      <c r="D269" s="21">
        <f>+'DATOS GENERALES'!D269</f>
        <v>40</v>
      </c>
      <c r="E269" s="3">
        <f>+IF('DATOS GENERALES'!E269='DATOS GENERALES'!T269,100,IF('DATOS GENERALES'!E269=0,0,(('DATOS GENERALES'!T269*100)/'DATOS GENERALES'!E269)))</f>
        <v>0</v>
      </c>
      <c r="F269" s="3">
        <f>+IF('DATOS GENERALES'!F269='DATOS GENERALES'!T269,100,IF('DATOS GENERALES'!F269=0,0,(('DATOS GENERALES'!T269*100)/'DATOS GENERALES'!F269)))</f>
        <v>0</v>
      </c>
      <c r="G269" s="3">
        <f>+IF('DATOS GENERALES'!G269='DATOS GENERALES'!T269,100,IF('DATOS GENERALES'!G269=0,0,(('DATOS GENERALES'!T269*100)/'DATOS GENERALES'!G269)))</f>
        <v>0</v>
      </c>
      <c r="H269" s="3">
        <f>+IF('DATOS GENERALES'!H269='DATOS GENERALES'!T269,100,IF('DATOS GENERALES'!H269=0,0,(('DATOS GENERALES'!T269*100)/'DATOS GENERALES'!H269)))</f>
        <v>0</v>
      </c>
      <c r="I269" s="3">
        <f>+IF('DATOS GENERALES'!I269='DATOS GENERALES'!T269,100,IF('DATOS GENERALES'!I269=0,0,(('DATOS GENERALES'!T269*100)/'DATOS GENERALES'!I269)))</f>
        <v>0</v>
      </c>
      <c r="J269" s="3">
        <f>+IF('DATOS GENERALES'!J269='DATOS GENERALES'!T269,100,IF('DATOS GENERALES'!J269=0,0,(('DATOS GENERALES'!T269*100)/'DATOS GENERALES'!J269)))</f>
        <v>0</v>
      </c>
      <c r="K269" s="3">
        <f>+IF('DATOS GENERALES'!K269='DATOS GENERALES'!T269,100,IF('DATOS GENERALES'!K269=0,0,(('DATOS GENERALES'!T269*100)/'DATOS GENERALES'!K269)))</f>
        <v>0</v>
      </c>
      <c r="L269" s="3">
        <f>+IF('DATOS GENERALES'!L269='DATOS GENERALES'!T269,100,IF('DATOS GENERALES'!L269=0,0,(('DATOS GENERALES'!T269*100)/'DATOS GENERALES'!L269)))</f>
        <v>0</v>
      </c>
      <c r="M269" s="3">
        <f>+IF('DATOS GENERALES'!M269='DATOS GENERALES'!T269,100,IF('DATOS GENERALES'!M269=0,0,(('DATOS GENERALES'!T269*100)/'DATOS GENERALES'!M269)))</f>
        <v>0</v>
      </c>
      <c r="N269" s="3">
        <f>+IF('DATOS GENERALES'!N269='DATOS GENERALES'!T269,100,IF('DATOS GENERALES'!N269=0,0,(('DATOS GENERALES'!T269*100)/'DATOS GENERALES'!N269)))</f>
        <v>0</v>
      </c>
      <c r="O269" s="3">
        <f>+IF('DATOS GENERALES'!O269='DATOS GENERALES'!T269,100,IF('DATOS GENERALES'!O269=0,0,(('DATOS GENERALES'!T269*100)/'DATOS GENERALES'!O269)))</f>
        <v>0</v>
      </c>
      <c r="P269" s="3">
        <f>+IF('DATOS GENERALES'!P269='DATOS GENERALES'!T269,100,IF('DATOS GENERALES'!P269=0,0,(('DATOS GENERALES'!T269*100)/'DATOS GENERALES'!P269)))</f>
        <v>100</v>
      </c>
      <c r="Q269" s="3">
        <f>+IF('DATOS GENERALES'!Q269='DATOS GENERALES'!T269,100,IF('DATOS GENERALES'!Q269=0,0,(('DATOS GENERALES'!T269*100)/'DATOS GENERALES'!Q269)))</f>
        <v>0</v>
      </c>
      <c r="R269" s="3">
        <f>+IF('DATOS GENERALES'!R269='DATOS GENERALES'!$T$6,100,IF('DATOS GENERALES'!R269=0,0,(('DATOS GENERALES'!$T$6*100)/'DATOS GENERALES'!R269)))</f>
        <v>0</v>
      </c>
      <c r="S269" s="3">
        <f>+IF('DATOS GENERALES'!S269='DATOS GENERALES'!T269,100,IF('DATOS GENERALES'!S269=0,0,(('DATOS GENERALES'!$T$6*100)/'DATOS GENERALES'!S269)))</f>
        <v>0</v>
      </c>
    </row>
    <row r="270" spans="1:19">
      <c r="A270" s="13">
        <f>+'DATOS GENERALES'!A270</f>
        <v>265</v>
      </c>
      <c r="B270" s="65" t="str">
        <f>+'DATOS GENERALES'!B270</f>
        <v>PLACAS PARA ELECTROBISTURÍ WEM MODELO SS601 Mca</v>
      </c>
      <c r="C270" s="21" t="str">
        <f>+'DATOS GENERALES'!C270</f>
        <v>UND</v>
      </c>
      <c r="D270" s="21">
        <f>+'DATOS GENERALES'!D270</f>
        <v>40</v>
      </c>
      <c r="E270" s="3">
        <f>+IF('DATOS GENERALES'!E270='DATOS GENERALES'!T270,100,IF('DATOS GENERALES'!E270=0,0,(('DATOS GENERALES'!T270*100)/'DATOS GENERALES'!E270)))</f>
        <v>0</v>
      </c>
      <c r="F270" s="3">
        <f>+IF('DATOS GENERALES'!F270='DATOS GENERALES'!T270,100,IF('DATOS GENERALES'!F270=0,0,(('DATOS GENERALES'!T270*100)/'DATOS GENERALES'!F270)))</f>
        <v>0</v>
      </c>
      <c r="G270" s="3">
        <f>+IF('DATOS GENERALES'!G270='DATOS GENERALES'!T270,100,IF('DATOS GENERALES'!G270=0,0,(('DATOS GENERALES'!T270*100)/'DATOS GENERALES'!G270)))</f>
        <v>0</v>
      </c>
      <c r="H270" s="3">
        <f>+IF('DATOS GENERALES'!H270='DATOS GENERALES'!T270,100,IF('DATOS GENERALES'!H270=0,0,(('DATOS GENERALES'!T270*100)/'DATOS GENERALES'!H270)))</f>
        <v>0</v>
      </c>
      <c r="I270" s="3">
        <f>+IF('DATOS GENERALES'!I270='DATOS GENERALES'!T270,100,IF('DATOS GENERALES'!I270=0,0,(('DATOS GENERALES'!T270*100)/'DATOS GENERALES'!I270)))</f>
        <v>0</v>
      </c>
      <c r="J270" s="3">
        <f>+IF('DATOS GENERALES'!J270='DATOS GENERALES'!T270,100,IF('DATOS GENERALES'!J270=0,0,(('DATOS GENERALES'!T270*100)/'DATOS GENERALES'!J270)))</f>
        <v>0</v>
      </c>
      <c r="K270" s="3">
        <f>+IF('DATOS GENERALES'!K270='DATOS GENERALES'!T270,100,IF('DATOS GENERALES'!K270=0,0,(('DATOS GENERALES'!T270*100)/'DATOS GENERALES'!K270)))</f>
        <v>0</v>
      </c>
      <c r="L270" s="3">
        <f>+IF('DATOS GENERALES'!L270='DATOS GENERALES'!T270,100,IF('DATOS GENERALES'!L270=0,0,(('DATOS GENERALES'!T270*100)/'DATOS GENERALES'!L270)))</f>
        <v>0</v>
      </c>
      <c r="M270" s="3">
        <f>+IF('DATOS GENERALES'!M270='DATOS GENERALES'!T270,100,IF('DATOS GENERALES'!M270=0,0,(('DATOS GENERALES'!T270*100)/'DATOS GENERALES'!M270)))</f>
        <v>0</v>
      </c>
      <c r="N270" s="3">
        <f>+IF('DATOS GENERALES'!N270='DATOS GENERALES'!T270,100,IF('DATOS GENERALES'!N270=0,0,(('DATOS GENERALES'!T270*100)/'DATOS GENERALES'!N270)))</f>
        <v>0</v>
      </c>
      <c r="O270" s="3">
        <f>+IF('DATOS GENERALES'!O270='DATOS GENERALES'!T270,100,IF('DATOS GENERALES'!O270=0,0,(('DATOS GENERALES'!T270*100)/'DATOS GENERALES'!O270)))</f>
        <v>0</v>
      </c>
      <c r="P270" s="3">
        <f>+IF('DATOS GENERALES'!P270='DATOS GENERALES'!T270,100,IF('DATOS GENERALES'!P270=0,0,(('DATOS GENERALES'!T270*100)/'DATOS GENERALES'!P270)))</f>
        <v>100</v>
      </c>
      <c r="Q270" s="3">
        <f>+IF('DATOS GENERALES'!Q270='DATOS GENERALES'!T270,100,IF('DATOS GENERALES'!Q270=0,0,(('DATOS GENERALES'!T270*100)/'DATOS GENERALES'!Q270)))</f>
        <v>0</v>
      </c>
      <c r="R270" s="3">
        <f>+IF('DATOS GENERALES'!R270='DATOS GENERALES'!$T$6,100,IF('DATOS GENERALES'!R270=0,0,(('DATOS GENERALES'!$T$6*100)/'DATOS GENERALES'!R270)))</f>
        <v>0</v>
      </c>
      <c r="S270" s="3">
        <f>+IF('DATOS GENERALES'!S270='DATOS GENERALES'!T270,100,IF('DATOS GENERALES'!S270=0,0,(('DATOS GENERALES'!$T$6*100)/'DATOS GENERALES'!S270)))</f>
        <v>0</v>
      </c>
    </row>
    <row r="271" spans="1:19">
      <c r="A271" s="13">
        <f>+'DATOS GENERALES'!A271</f>
        <v>266</v>
      </c>
      <c r="B271" s="65" t="str">
        <f>+'DATOS GENERALES'!B271</f>
        <v xml:space="preserve">POLAINAS DESECHABLES </v>
      </c>
      <c r="C271" s="21" t="str">
        <f>+'DATOS GENERALES'!C271</f>
        <v>PQT X 50 PARES</v>
      </c>
      <c r="D271" s="21">
        <f>+'DATOS GENERALES'!D271</f>
        <v>200</v>
      </c>
      <c r="E271" s="3">
        <f>+IF('DATOS GENERALES'!E271='DATOS GENERALES'!T271,100,IF('DATOS GENERALES'!E271=0,0,(('DATOS GENERALES'!T271*100)/'DATOS GENERALES'!E271)))</f>
        <v>0.66990291262135926</v>
      </c>
      <c r="F271" s="3">
        <f>+IF('DATOS GENERALES'!F271='DATOS GENERALES'!T271,100,IF('DATOS GENERALES'!F271=0,0,(('DATOS GENERALES'!T271*100)/'DATOS GENERALES'!F271)))</f>
        <v>0</v>
      </c>
      <c r="G271" s="3">
        <f>+IF('DATOS GENERALES'!G271='DATOS GENERALES'!T271,100,IF('DATOS GENERALES'!G271=0,0,(('DATOS GENERALES'!T271*100)/'DATOS GENERALES'!G271)))</f>
        <v>0</v>
      </c>
      <c r="H271" s="3">
        <f>+IF('DATOS GENERALES'!H271='DATOS GENERALES'!T271,100,IF('DATOS GENERALES'!H271=0,0,(('DATOS GENERALES'!T271*100)/'DATOS GENERALES'!H271)))</f>
        <v>1.2105263157894739</v>
      </c>
      <c r="I271" s="3">
        <f>+IF('DATOS GENERALES'!I271='DATOS GENERALES'!T271,100,IF('DATOS GENERALES'!I271=0,0,(('DATOS GENERALES'!T271*100)/'DATOS GENERALES'!I271)))</f>
        <v>0</v>
      </c>
      <c r="J271" s="3">
        <f>+IF('DATOS GENERALES'!J271='DATOS GENERALES'!T271,100,IF('DATOS GENERALES'!J271=0,0,(('DATOS GENERALES'!T271*100)/'DATOS GENERALES'!J271)))</f>
        <v>0.82142857142857151</v>
      </c>
      <c r="K271" s="3">
        <f>+IF('DATOS GENERALES'!K271='DATOS GENERALES'!T271,100,IF('DATOS GENERALES'!K271=0,0,(('DATOS GENERALES'!T271*100)/'DATOS GENERALES'!K271)))</f>
        <v>0</v>
      </c>
      <c r="L271" s="3">
        <f>+IF('DATOS GENERALES'!L271='DATOS GENERALES'!T271,100,IF('DATOS GENERALES'!L271=0,0,(('DATOS GENERALES'!T271*100)/'DATOS GENERALES'!L271)))</f>
        <v>0.619946091644205</v>
      </c>
      <c r="M271" s="3">
        <f>+IF('DATOS GENERALES'!M271='DATOS GENERALES'!T271,100,IF('DATOS GENERALES'!M271=0,0,(('DATOS GENERALES'!T271*100)/'DATOS GENERALES'!M271)))</f>
        <v>0</v>
      </c>
      <c r="N271" s="3">
        <f>+IF('DATOS GENERALES'!N271='DATOS GENERALES'!T271,100,IF('DATOS GENERALES'!N271=0,0,(('DATOS GENERALES'!T271*100)/'DATOS GENERALES'!N271)))</f>
        <v>100</v>
      </c>
      <c r="O271" s="3">
        <f>+IF('DATOS GENERALES'!O271='DATOS GENERALES'!T271,100,IF('DATOS GENERALES'!O271=0,0,(('DATOS GENERALES'!T271*100)/'DATOS GENERALES'!O271)))</f>
        <v>43.978021978021985</v>
      </c>
      <c r="P271" s="3">
        <f>+IF('DATOS GENERALES'!P271='DATOS GENERALES'!T271,100,IF('DATOS GENERALES'!P271=0,0,(('DATOS GENERALES'!T271*100)/'DATOS GENERALES'!P271)))</f>
        <v>0.83636363636363642</v>
      </c>
      <c r="Q271" s="3">
        <f>+IF('DATOS GENERALES'!Q271='DATOS GENERALES'!T271,100,IF('DATOS GENERALES'!Q271=0,0,(('DATOS GENERALES'!T271*100)/'DATOS GENERALES'!Q271)))</f>
        <v>0</v>
      </c>
      <c r="R271" s="3">
        <f>+IF('DATOS GENERALES'!R271='DATOS GENERALES'!$T$6,100,IF('DATOS GENERALES'!R271=0,0,(('DATOS GENERALES'!$T$6*100)/'DATOS GENERALES'!R271)))</f>
        <v>0</v>
      </c>
      <c r="S271" s="3">
        <f>+IF('DATOS GENERALES'!S271='DATOS GENERALES'!T271,100,IF('DATOS GENERALES'!S271=0,0,(('DATOS GENERALES'!$T$6*100)/'DATOS GENERALES'!S271)))</f>
        <v>0</v>
      </c>
    </row>
    <row r="272" spans="1:19">
      <c r="A272" s="13">
        <f>+'DATOS GENERALES'!A272</f>
        <v>267</v>
      </c>
      <c r="B272" s="65" t="str">
        <f>+'DATOS GENERALES'!B272</f>
        <v xml:space="preserve">POLVO HIDROCOLOIDE PARA PIEL PERIOSTOMAL </v>
      </c>
      <c r="C272" s="21" t="str">
        <f>+'DATOS GENERALES'!C272</f>
        <v>FCO X 1 OZ (28,3G)</v>
      </c>
      <c r="D272" s="21">
        <f>+'DATOS GENERALES'!D272</f>
        <v>4</v>
      </c>
      <c r="E272" s="3">
        <f>+IF('DATOS GENERALES'!E272='DATOS GENERALES'!T272,100,IF('DATOS GENERALES'!E272=0,0,(('DATOS GENERALES'!T272*100)/'DATOS GENERALES'!E272)))</f>
        <v>82.800828008280078</v>
      </c>
      <c r="F272" s="3">
        <f>+IF('DATOS GENERALES'!F272='DATOS GENERALES'!T272,100,IF('DATOS GENERALES'!F272=0,0,(('DATOS GENERALES'!T272*100)/'DATOS GENERALES'!F272)))</f>
        <v>73.484384568279239</v>
      </c>
      <c r="G272" s="3">
        <f>+IF('DATOS GENERALES'!G272='DATOS GENERALES'!T272,100,IF('DATOS GENERALES'!G272=0,0,(('DATOS GENERALES'!T272*100)/'DATOS GENERALES'!G272)))</f>
        <v>0</v>
      </c>
      <c r="H272" s="3">
        <f>+IF('DATOS GENERALES'!H272='DATOS GENERALES'!T272,100,IF('DATOS GENERALES'!H272=0,0,(('DATOS GENERALES'!T272*100)/'DATOS GENERALES'!H272)))</f>
        <v>93.83924928600571</v>
      </c>
      <c r="I272" s="3">
        <f>+IF('DATOS GENERALES'!I272='DATOS GENERALES'!T272,100,IF('DATOS GENERALES'!I272=0,0,(('DATOS GENERALES'!T272*100)/'DATOS GENERALES'!I272)))</f>
        <v>73.586263897405814</v>
      </c>
      <c r="J272" s="3">
        <f>+IF('DATOS GENERALES'!J272='DATOS GENERALES'!T272,100,IF('DATOS GENERALES'!J272=0,0,(('DATOS GENERALES'!T272*100)/'DATOS GENERALES'!J272)))</f>
        <v>0</v>
      </c>
      <c r="K272" s="3">
        <f>+IF('DATOS GENERALES'!K272='DATOS GENERALES'!T272,100,IF('DATOS GENERALES'!K272=0,0,(('DATOS GENERALES'!T272*100)/'DATOS GENERALES'!K272)))</f>
        <v>0</v>
      </c>
      <c r="L272" s="3">
        <f>+IF('DATOS GENERALES'!L272='DATOS GENERALES'!T272,100,IF('DATOS GENERALES'!L272=0,0,(('DATOS GENERALES'!T272*100)/'DATOS GENERALES'!L272)))</f>
        <v>0</v>
      </c>
      <c r="M272" s="3">
        <f>+IF('DATOS GENERALES'!M272='DATOS GENERALES'!T272,100,IF('DATOS GENERALES'!M272=0,0,(('DATOS GENERALES'!T272*100)/'DATOS GENERALES'!M272)))</f>
        <v>0</v>
      </c>
      <c r="N272" s="3">
        <f>+IF('DATOS GENERALES'!N272='DATOS GENERALES'!T272,100,IF('DATOS GENERALES'!N272=0,0,(('DATOS GENERALES'!T272*100)/'DATOS GENERALES'!N272)))</f>
        <v>0</v>
      </c>
      <c r="O272" s="3">
        <f>+IF('DATOS GENERALES'!O272='DATOS GENERALES'!T272,100,IF('DATOS GENERALES'!O272=0,0,(('DATOS GENERALES'!T272*100)/'DATOS GENERALES'!O272)))</f>
        <v>0</v>
      </c>
      <c r="P272" s="3">
        <f>+IF('DATOS GENERALES'!P272='DATOS GENERALES'!T272,100,IF('DATOS GENERALES'!P272=0,0,(('DATOS GENERALES'!T272*100)/'DATOS GENERALES'!P272)))</f>
        <v>0</v>
      </c>
      <c r="Q272" s="3">
        <f>+IF('DATOS GENERALES'!Q272='DATOS GENERALES'!T272,100,IF('DATOS GENERALES'!Q272=0,0,(('DATOS GENERALES'!T272*100)/'DATOS GENERALES'!Q272)))</f>
        <v>0</v>
      </c>
      <c r="R272" s="3">
        <f>+IF('DATOS GENERALES'!R272='DATOS GENERALES'!$T$6,100,IF('DATOS GENERALES'!R272=0,0,(('DATOS GENERALES'!$T$6*100)/'DATOS GENERALES'!R272)))</f>
        <v>0</v>
      </c>
      <c r="S272" s="3">
        <f>+IF('DATOS GENERALES'!S272='DATOS GENERALES'!T272,100,IF('DATOS GENERALES'!S272=0,0,(('DATOS GENERALES'!$T$6*100)/'DATOS GENERALES'!S272)))</f>
        <v>100</v>
      </c>
    </row>
    <row r="273" spans="1:19">
      <c r="A273" s="13">
        <f>+'DATOS GENERALES'!A273</f>
        <v>268</v>
      </c>
      <c r="B273" s="65" t="str">
        <f>+'DATOS GENERALES'!B273</f>
        <v>PROLENE 0 CT2</v>
      </c>
      <c r="C273" s="21" t="str">
        <f>+'DATOS GENERALES'!C273</f>
        <v>UND</v>
      </c>
      <c r="D273" s="21">
        <f>+'DATOS GENERALES'!D273</f>
        <v>48</v>
      </c>
      <c r="E273" s="3">
        <f>+IF('DATOS GENERALES'!E273='DATOS GENERALES'!T273,100,IF('DATOS GENERALES'!E273=0,0,(('DATOS GENERALES'!T273*100)/'DATOS GENERALES'!E273)))</f>
        <v>74.026860915092186</v>
      </c>
      <c r="F273" s="3">
        <f>+IF('DATOS GENERALES'!F273='DATOS GENERALES'!T273,100,IF('DATOS GENERALES'!F273=0,0,(('DATOS GENERALES'!T273*100)/'DATOS GENERALES'!F273)))</f>
        <v>47.627416520210893</v>
      </c>
      <c r="G273" s="3">
        <f>+IF('DATOS GENERALES'!G273='DATOS GENERALES'!T273,100,IF('DATOS GENERALES'!G273=0,0,(('DATOS GENERALES'!T273*100)/'DATOS GENERALES'!G273)))</f>
        <v>0</v>
      </c>
      <c r="H273" s="3">
        <f>+IF('DATOS GENERALES'!H273='DATOS GENERALES'!T273,100,IF('DATOS GENERALES'!H273=0,0,(('DATOS GENERALES'!T273*100)/'DATOS GENERALES'!H273)))</f>
        <v>64.71641791044776</v>
      </c>
      <c r="I273" s="3">
        <f>+IF('DATOS GENERALES'!I273='DATOS GENERALES'!T273,100,IF('DATOS GENERALES'!I273=0,0,(('DATOS GENERALES'!T273*100)/'DATOS GENERALES'!I273)))</f>
        <v>47.130434782608695</v>
      </c>
      <c r="J273" s="3">
        <f>+IF('DATOS GENERALES'!J273='DATOS GENERALES'!T273,100,IF('DATOS GENERALES'!J273=0,0,(('DATOS GENERALES'!T273*100)/'DATOS GENERALES'!J273)))</f>
        <v>44.71160191825421</v>
      </c>
      <c r="K273" s="3">
        <f>+IF('DATOS GENERALES'!K273='DATOS GENERALES'!T273,100,IF('DATOS GENERALES'!K273=0,0,(('DATOS GENERALES'!T273*100)/'DATOS GENERALES'!K273)))</f>
        <v>0</v>
      </c>
      <c r="L273" s="3">
        <f>+IF('DATOS GENERALES'!L273='DATOS GENERALES'!T273,100,IF('DATOS GENERALES'!L273=0,0,(('DATOS GENERALES'!T273*100)/'DATOS GENERALES'!L273)))</f>
        <v>0</v>
      </c>
      <c r="M273" s="3">
        <f>+IF('DATOS GENERALES'!M273='DATOS GENERALES'!T273,100,IF('DATOS GENERALES'!M273=0,0,(('DATOS GENERALES'!T273*100)/'DATOS GENERALES'!M273)))</f>
        <v>0</v>
      </c>
      <c r="N273" s="3">
        <f>+IF('DATOS GENERALES'!N273='DATOS GENERALES'!T273,100,IF('DATOS GENERALES'!N273=0,0,(('DATOS GENERALES'!T273*100)/'DATOS GENERALES'!N273)))</f>
        <v>100</v>
      </c>
      <c r="O273" s="3">
        <f>+IF('DATOS GENERALES'!O273='DATOS GENERALES'!T273,100,IF('DATOS GENERALES'!O273=0,0,(('DATOS GENERALES'!T273*100)/'DATOS GENERALES'!O273)))</f>
        <v>42.57101714884147</v>
      </c>
      <c r="P273" s="3">
        <f>+IF('DATOS GENERALES'!P273='DATOS GENERALES'!T273,100,IF('DATOS GENERALES'!P273=0,0,(('DATOS GENERALES'!T273*100)/'DATOS GENERALES'!P273)))</f>
        <v>45.520716685330349</v>
      </c>
      <c r="Q273" s="3">
        <f>+IF('DATOS GENERALES'!Q273='DATOS GENERALES'!T273,100,IF('DATOS GENERALES'!Q273=0,0,(('DATOS GENERALES'!T273*100)/'DATOS GENERALES'!Q273)))</f>
        <v>0</v>
      </c>
      <c r="R273" s="3">
        <f>+IF('DATOS GENERALES'!R273='DATOS GENERALES'!$T$6,100,IF('DATOS GENERALES'!R273=0,0,(('DATOS GENERALES'!$T$6*100)/'DATOS GENERALES'!R273)))</f>
        <v>0</v>
      </c>
      <c r="S273" s="3">
        <f>+IF('DATOS GENERALES'!S273='DATOS GENERALES'!T273,100,IF('DATOS GENERALES'!S273=0,0,(('DATOS GENERALES'!$T$6*100)/'DATOS GENERALES'!S273)))</f>
        <v>0</v>
      </c>
    </row>
    <row r="274" spans="1:19">
      <c r="A274" s="13">
        <f>+'DATOS GENERALES'!A274</f>
        <v>269</v>
      </c>
      <c r="B274" s="65" t="str">
        <f>+'DATOS GENERALES'!B274</f>
        <v xml:space="preserve">PROLENE 2/0- KS  RS58 X </v>
      </c>
      <c r="C274" s="21" t="str">
        <f>+'DATOS GENERALES'!C274</f>
        <v>UND</v>
      </c>
      <c r="D274" s="21">
        <f>+'DATOS GENERALES'!D274</f>
        <v>288</v>
      </c>
      <c r="E274" s="3">
        <f>+IF('DATOS GENERALES'!E274='DATOS GENERALES'!T274,100,IF('DATOS GENERALES'!E274=0,0,(('DATOS GENERALES'!T274*100)/'DATOS GENERALES'!E274)))</f>
        <v>70.036039128196322</v>
      </c>
      <c r="F274" s="3">
        <f>+IF('DATOS GENERALES'!F274='DATOS GENERALES'!T274,100,IF('DATOS GENERALES'!F274=0,0,(('DATOS GENERALES'!T274*100)/'DATOS GENERALES'!F274)))</f>
        <v>54.624548253245884</v>
      </c>
      <c r="G274" s="3">
        <f>+IF('DATOS GENERALES'!G274='DATOS GENERALES'!T274,100,IF('DATOS GENERALES'!G274=0,0,(('DATOS GENERALES'!T274*100)/'DATOS GENERALES'!G274)))</f>
        <v>0</v>
      </c>
      <c r="H274" s="3">
        <f>+IF('DATOS GENERALES'!H274='DATOS GENERALES'!T274,100,IF('DATOS GENERALES'!H274=0,0,(('DATOS GENERALES'!T274*100)/'DATOS GENERALES'!H274)))</f>
        <v>0</v>
      </c>
      <c r="I274" s="3">
        <f>+IF('DATOS GENERALES'!I274='DATOS GENERALES'!T274,100,IF('DATOS GENERALES'!I274=0,0,(('DATOS GENERALES'!T274*100)/'DATOS GENERALES'!I274)))</f>
        <v>54.060140415949135</v>
      </c>
      <c r="J274" s="3">
        <f>+IF('DATOS GENERALES'!J274='DATOS GENERALES'!T274,100,IF('DATOS GENERALES'!J274=0,0,(('DATOS GENERALES'!T274*100)/'DATOS GENERALES'!J274)))</f>
        <v>51.291525900900901</v>
      </c>
      <c r="K274" s="3">
        <f>+IF('DATOS GENERALES'!K274='DATOS GENERALES'!T274,100,IF('DATOS GENERALES'!K274=0,0,(('DATOS GENERALES'!T274*100)/'DATOS GENERALES'!K274)))</f>
        <v>0</v>
      </c>
      <c r="L274" s="3">
        <f>+IF('DATOS GENERALES'!L274='DATOS GENERALES'!T274,100,IF('DATOS GENERALES'!L274=0,0,(('DATOS GENERALES'!T274*100)/'DATOS GENERALES'!L274)))</f>
        <v>0</v>
      </c>
      <c r="M274" s="3">
        <f>+IF('DATOS GENERALES'!M274='DATOS GENERALES'!T274,100,IF('DATOS GENERALES'!M274=0,0,(('DATOS GENERALES'!T274*100)/'DATOS GENERALES'!M274)))</f>
        <v>0</v>
      </c>
      <c r="N274" s="3">
        <f>+IF('DATOS GENERALES'!N274='DATOS GENERALES'!T274,100,IF('DATOS GENERALES'!N274=0,0,(('DATOS GENERALES'!T274*100)/'DATOS GENERALES'!N274)))</f>
        <v>100</v>
      </c>
      <c r="O274" s="3">
        <f>+IF('DATOS GENERALES'!O274='DATOS GENERALES'!T274,100,IF('DATOS GENERALES'!O274=0,0,(('DATOS GENERALES'!T274*100)/'DATOS GENERALES'!O274)))</f>
        <v>47.848516824950167</v>
      </c>
      <c r="P274" s="3">
        <f>+IF('DATOS GENERALES'!P274='DATOS GENERALES'!T274,100,IF('DATOS GENERALES'!P274=0,0,(('DATOS GENERALES'!T274*100)/'DATOS GENERALES'!P274)))</f>
        <v>52.220089571337169</v>
      </c>
      <c r="Q274" s="3">
        <f>+IF('DATOS GENERALES'!Q274='DATOS GENERALES'!T274,100,IF('DATOS GENERALES'!Q274=0,0,(('DATOS GENERALES'!T274*100)/'DATOS GENERALES'!Q274)))</f>
        <v>0</v>
      </c>
      <c r="R274" s="3">
        <f>+IF('DATOS GENERALES'!R274='DATOS GENERALES'!$T$6,100,IF('DATOS GENERALES'!R274=0,0,(('DATOS GENERALES'!$T$6*100)/'DATOS GENERALES'!R274)))</f>
        <v>0</v>
      </c>
      <c r="S274" s="3">
        <f>+IF('DATOS GENERALES'!S274='DATOS GENERALES'!T274,100,IF('DATOS GENERALES'!S274=0,0,(('DATOS GENERALES'!$T$6*100)/'DATOS GENERALES'!S274)))</f>
        <v>0</v>
      </c>
    </row>
    <row r="275" spans="1:19">
      <c r="A275" s="13">
        <f>+'DATOS GENERALES'!A275</f>
        <v>270</v>
      </c>
      <c r="B275" s="65" t="str">
        <f>+'DATOS GENERALES'!B275</f>
        <v>PROLENE 2/0 SC-26</v>
      </c>
      <c r="C275" s="21" t="str">
        <f>+'DATOS GENERALES'!C275</f>
        <v>UND</v>
      </c>
      <c r="D275" s="21">
        <f>+'DATOS GENERALES'!D275</f>
        <v>192</v>
      </c>
      <c r="E275" s="3">
        <f>+IF('DATOS GENERALES'!E275='DATOS GENERALES'!T275,100,IF('DATOS GENERALES'!E275=0,0,(('DATOS GENERALES'!T275*100)/'DATOS GENERALES'!E275)))</f>
        <v>43.012263668880941</v>
      </c>
      <c r="F275" s="3">
        <f>+IF('DATOS GENERALES'!F275='DATOS GENERALES'!T275,100,IF('DATOS GENERALES'!F275=0,0,(('DATOS GENERALES'!T275*100)/'DATOS GENERALES'!F275)))</f>
        <v>45.759717314487631</v>
      </c>
      <c r="G275" s="3">
        <f>+IF('DATOS GENERALES'!G275='DATOS GENERALES'!T275,100,IF('DATOS GENERALES'!G275=0,0,(('DATOS GENERALES'!T275*100)/'DATOS GENERALES'!G275)))</f>
        <v>0</v>
      </c>
      <c r="H275" s="3">
        <f>+IF('DATOS GENERALES'!H275='DATOS GENERALES'!T275,100,IF('DATOS GENERALES'!H275=0,0,(('DATOS GENERALES'!T275*100)/'DATOS GENERALES'!H275)))</f>
        <v>63.962765957446805</v>
      </c>
      <c r="I275" s="3">
        <f>+IF('DATOS GENERALES'!I275='DATOS GENERALES'!T275,100,IF('DATOS GENERALES'!I275=0,0,(('DATOS GENERALES'!T275*100)/'DATOS GENERALES'!I275)))</f>
        <v>45.285810356422324</v>
      </c>
      <c r="J275" s="3">
        <f>+IF('DATOS GENERALES'!J275='DATOS GENERALES'!T275,100,IF('DATOS GENERALES'!J275=0,0,(('DATOS GENERALES'!T275*100)/'DATOS GENERALES'!J275)))</f>
        <v>42.964842075175071</v>
      </c>
      <c r="K275" s="3">
        <f>+IF('DATOS GENERALES'!K275='DATOS GENERALES'!T275,100,IF('DATOS GENERALES'!K275=0,0,(('DATOS GENERALES'!T275*100)/'DATOS GENERALES'!K275)))</f>
        <v>0</v>
      </c>
      <c r="L275" s="3">
        <f>+IF('DATOS GENERALES'!L275='DATOS GENERALES'!T275,100,IF('DATOS GENERALES'!L275=0,0,(('DATOS GENERALES'!T275*100)/'DATOS GENERALES'!L275)))</f>
        <v>0</v>
      </c>
      <c r="M275" s="3">
        <f>+IF('DATOS GENERALES'!M275='DATOS GENERALES'!T275,100,IF('DATOS GENERALES'!M275=0,0,(('DATOS GENERALES'!T275*100)/'DATOS GENERALES'!M275)))</f>
        <v>0</v>
      </c>
      <c r="N275" s="3">
        <f>+IF('DATOS GENERALES'!N275='DATOS GENERALES'!T275,100,IF('DATOS GENERALES'!N275=0,0,(('DATOS GENERALES'!T275*100)/'DATOS GENERALES'!N275)))</f>
        <v>100</v>
      </c>
      <c r="O275" s="3">
        <f>+IF('DATOS GENERALES'!O275='DATOS GENERALES'!T275,100,IF('DATOS GENERALES'!O275=0,0,(('DATOS GENERALES'!T275*100)/'DATOS GENERALES'!O275)))</f>
        <v>38.07531380753138</v>
      </c>
      <c r="P275" s="3">
        <f>+IF('DATOS GENERALES'!P275='DATOS GENERALES'!T275,100,IF('DATOS GENERALES'!P275=0,0,(('DATOS GENERALES'!T275*100)/'DATOS GENERALES'!P275)))</f>
        <v>43.744315967259972</v>
      </c>
      <c r="Q275" s="3">
        <f>+IF('DATOS GENERALES'!Q275='DATOS GENERALES'!T275,100,IF('DATOS GENERALES'!Q275=0,0,(('DATOS GENERALES'!T275*100)/'DATOS GENERALES'!Q275)))</f>
        <v>0</v>
      </c>
      <c r="R275" s="3">
        <f>+IF('DATOS GENERALES'!R275='DATOS GENERALES'!$T$6,100,IF('DATOS GENERALES'!R275=0,0,(('DATOS GENERALES'!$T$6*100)/'DATOS GENERALES'!R275)))</f>
        <v>0</v>
      </c>
      <c r="S275" s="3">
        <f>+IF('DATOS GENERALES'!S275='DATOS GENERALES'!T275,100,IF('DATOS GENERALES'!S275=0,0,(('DATOS GENERALES'!$T$6*100)/'DATOS GENERALES'!S275)))</f>
        <v>0</v>
      </c>
    </row>
    <row r="276" spans="1:19">
      <c r="A276" s="13">
        <f>+'DATOS GENERALES'!A276</f>
        <v>271</v>
      </c>
      <c r="B276" s="65" t="str">
        <f>+'DATOS GENERALES'!B276</f>
        <v>PROLENE 2/0 SH</v>
      </c>
      <c r="C276" s="21" t="str">
        <f>+'DATOS GENERALES'!C276</f>
        <v>UND</v>
      </c>
      <c r="D276" s="21">
        <f>+'DATOS GENERALES'!D276</f>
        <v>48</v>
      </c>
      <c r="E276" s="3">
        <f>+IF('DATOS GENERALES'!E276='DATOS GENERALES'!T276,100,IF('DATOS GENERALES'!E276=0,0,(('DATOS GENERALES'!T276*100)/'DATOS GENERALES'!E276)))</f>
        <v>0</v>
      </c>
      <c r="F276" s="3">
        <f>+IF('DATOS GENERALES'!F276='DATOS GENERALES'!T276,100,IF('DATOS GENERALES'!F276=0,0,(('DATOS GENERALES'!T276*100)/'DATOS GENERALES'!F276)))</f>
        <v>21.708762082943561</v>
      </c>
      <c r="G276" s="3">
        <f>+IF('DATOS GENERALES'!G276='DATOS GENERALES'!T276,100,IF('DATOS GENERALES'!G276=0,0,(('DATOS GENERALES'!T276*100)/'DATOS GENERALES'!G276)))</f>
        <v>0</v>
      </c>
      <c r="H276" s="3">
        <f>+IF('DATOS GENERALES'!H276='DATOS GENERALES'!T276,100,IF('DATOS GENERALES'!H276=0,0,(('DATOS GENERALES'!T276*100)/'DATOS GENERALES'!H276)))</f>
        <v>68.469708890637293</v>
      </c>
      <c r="I276" s="3">
        <f>+IF('DATOS GENERALES'!I276='DATOS GENERALES'!T276,100,IF('DATOS GENERALES'!I276=0,0,(('DATOS GENERALES'!T276*100)/'DATOS GENERALES'!I276)))</f>
        <v>21.4836758624946</v>
      </c>
      <c r="J276" s="3">
        <f>+IF('DATOS GENERALES'!J276='DATOS GENERALES'!T276,100,IF('DATOS GENERALES'!J276=0,0,(('DATOS GENERALES'!T276*100)/'DATOS GENERALES'!J276)))</f>
        <v>20.381898578829524</v>
      </c>
      <c r="K276" s="3">
        <f>+IF('DATOS GENERALES'!K276='DATOS GENERALES'!T276,100,IF('DATOS GENERALES'!K276=0,0,(('DATOS GENERALES'!T276*100)/'DATOS GENERALES'!K276)))</f>
        <v>0</v>
      </c>
      <c r="L276" s="3">
        <f>+IF('DATOS GENERALES'!L276='DATOS GENERALES'!T276,100,IF('DATOS GENERALES'!L276=0,0,(('DATOS GENERALES'!T276*100)/'DATOS GENERALES'!L276)))</f>
        <v>0</v>
      </c>
      <c r="M276" s="3">
        <f>+IF('DATOS GENERALES'!M276='DATOS GENERALES'!T276,100,IF('DATOS GENERALES'!M276=0,0,(('DATOS GENERALES'!T276*100)/'DATOS GENERALES'!M276)))</f>
        <v>0</v>
      </c>
      <c r="N276" s="3">
        <f>+IF('DATOS GENERALES'!N276='DATOS GENERALES'!T276,100,IF('DATOS GENERALES'!N276=0,0,(('DATOS GENERALES'!T276*100)/'DATOS GENERALES'!N276)))</f>
        <v>100</v>
      </c>
      <c r="O276" s="3">
        <f>+IF('DATOS GENERALES'!O276='DATOS GENERALES'!T276,100,IF('DATOS GENERALES'!O276=0,0,(('DATOS GENERALES'!T276*100)/'DATOS GENERALES'!O276)))</f>
        <v>18.844737981810308</v>
      </c>
      <c r="P276" s="3">
        <f>+IF('DATOS GENERALES'!P276='DATOS GENERALES'!T276,100,IF('DATOS GENERALES'!P276=0,0,(('DATOS GENERALES'!T276*100)/'DATOS GENERALES'!P276)))</f>
        <v>20.752354834863478</v>
      </c>
      <c r="Q276" s="3">
        <f>+IF('DATOS GENERALES'!Q276='DATOS GENERALES'!T276,100,IF('DATOS GENERALES'!Q276=0,0,(('DATOS GENERALES'!T276*100)/'DATOS GENERALES'!Q276)))</f>
        <v>0</v>
      </c>
      <c r="R276" s="3">
        <f>+IF('DATOS GENERALES'!R276='DATOS GENERALES'!$T$6,100,IF('DATOS GENERALES'!R276=0,0,(('DATOS GENERALES'!$T$6*100)/'DATOS GENERALES'!R276)))</f>
        <v>0</v>
      </c>
      <c r="S276" s="3">
        <f>+IF('DATOS GENERALES'!S276='DATOS GENERALES'!T276,100,IF('DATOS GENERALES'!S276=0,0,(('DATOS GENERALES'!$T$6*100)/'DATOS GENERALES'!S276)))</f>
        <v>0</v>
      </c>
    </row>
    <row r="277" spans="1:19">
      <c r="A277" s="13">
        <f>+'DATOS GENERALES'!A277</f>
        <v>272</v>
      </c>
      <c r="B277" s="65" t="str">
        <f>+'DATOS GENERALES'!B277</f>
        <v>PROLENE 3/0 KS GS60 RS58</v>
      </c>
      <c r="C277" s="21" t="str">
        <f>+'DATOS GENERALES'!C277</f>
        <v>UND</v>
      </c>
      <c r="D277" s="21">
        <f>+'DATOS GENERALES'!D277</f>
        <v>192</v>
      </c>
      <c r="E277" s="3">
        <f>+IF('DATOS GENERALES'!E277='DATOS GENERALES'!T277,100,IF('DATOS GENERALES'!E277=0,0,(('DATOS GENERALES'!T277*100)/'DATOS GENERALES'!E277)))</f>
        <v>62.237026647966339</v>
      </c>
      <c r="F277" s="3">
        <f>+IF('DATOS GENERALES'!F277='DATOS GENERALES'!T277,100,IF('DATOS GENERALES'!F277=0,0,(('DATOS GENERALES'!T277*100)/'DATOS GENERALES'!F277)))</f>
        <v>47.517065988488824</v>
      </c>
      <c r="G277" s="3">
        <f>+IF('DATOS GENERALES'!G277='DATOS GENERALES'!T277,100,IF('DATOS GENERALES'!G277=0,0,(('DATOS GENERALES'!T277*100)/'DATOS GENERALES'!G277)))</f>
        <v>0</v>
      </c>
      <c r="H277" s="3">
        <f>+IF('DATOS GENERALES'!H277='DATOS GENERALES'!T277,100,IF('DATOS GENERALES'!H277=0,0,(('DATOS GENERALES'!T277*100)/'DATOS GENERALES'!H277)))</f>
        <v>67.439209726443764</v>
      </c>
      <c r="I277" s="3">
        <f>+IF('DATOS GENERALES'!I277='DATOS GENERALES'!T277,100,IF('DATOS GENERALES'!I277=0,0,(('DATOS GENERALES'!T277*100)/'DATOS GENERALES'!I277)))</f>
        <v>47.026096171678368</v>
      </c>
      <c r="J277" s="3">
        <f>+IF('DATOS GENERALES'!J277='DATOS GENERALES'!T277,100,IF('DATOS GENERALES'!J277=0,0,(('DATOS GENERALES'!T277*100)/'DATOS GENERALES'!J277)))</f>
        <v>44.617720398970398</v>
      </c>
      <c r="K277" s="3">
        <f>+IF('DATOS GENERALES'!K277='DATOS GENERALES'!T277,100,IF('DATOS GENERALES'!K277=0,0,(('DATOS GENERALES'!T277*100)/'DATOS GENERALES'!K277)))</f>
        <v>0</v>
      </c>
      <c r="L277" s="3">
        <f>+IF('DATOS GENERALES'!L277='DATOS GENERALES'!T277,100,IF('DATOS GENERALES'!L277=0,0,(('DATOS GENERALES'!T277*100)/'DATOS GENERALES'!L277)))</f>
        <v>0</v>
      </c>
      <c r="M277" s="3">
        <f>+IF('DATOS GENERALES'!M277='DATOS GENERALES'!T277,100,IF('DATOS GENERALES'!M277=0,0,(('DATOS GENERALES'!T277*100)/'DATOS GENERALES'!M277)))</f>
        <v>0</v>
      </c>
      <c r="N277" s="3">
        <f>+IF('DATOS GENERALES'!N277='DATOS GENERALES'!T277,100,IF('DATOS GENERALES'!N277=0,0,(('DATOS GENERALES'!T277*100)/'DATOS GENERALES'!N277)))</f>
        <v>100</v>
      </c>
      <c r="O277" s="3">
        <f>+IF('DATOS GENERALES'!O277='DATOS GENERALES'!T277,100,IF('DATOS GENERALES'!O277=0,0,(('DATOS GENERALES'!T277*100)/'DATOS GENERALES'!O277)))</f>
        <v>37.806176783812568</v>
      </c>
      <c r="P277" s="3">
        <f>+IF('DATOS GENERALES'!P277='DATOS GENERALES'!T277,100,IF('DATOS GENERALES'!P277=0,0,(('DATOS GENERALES'!T277*100)/'DATOS GENERALES'!P277)))</f>
        <v>45.4254638515675</v>
      </c>
      <c r="Q277" s="3">
        <f>+IF('DATOS GENERALES'!Q277='DATOS GENERALES'!T277,100,IF('DATOS GENERALES'!Q277=0,0,(('DATOS GENERALES'!T277*100)/'DATOS GENERALES'!Q277)))</f>
        <v>0</v>
      </c>
      <c r="R277" s="3">
        <f>+IF('DATOS GENERALES'!R277='DATOS GENERALES'!$T$6,100,IF('DATOS GENERALES'!R277=0,0,(('DATOS GENERALES'!$T$6*100)/'DATOS GENERALES'!R277)))</f>
        <v>0</v>
      </c>
      <c r="S277" s="3">
        <f>+IF('DATOS GENERALES'!S277='DATOS GENERALES'!T277,100,IF('DATOS GENERALES'!S277=0,0,(('DATOS GENERALES'!$T$6*100)/'DATOS GENERALES'!S277)))</f>
        <v>0</v>
      </c>
    </row>
    <row r="278" spans="1:19">
      <c r="A278" s="13">
        <f>+'DATOS GENERALES'!A278</f>
        <v>273</v>
      </c>
      <c r="B278" s="65" t="str">
        <f>+'DATOS GENERALES'!B278</f>
        <v>PROLENE 3/0 PS1 SC24 C/A CUR</v>
      </c>
      <c r="C278" s="21" t="str">
        <f>+'DATOS GENERALES'!C278</f>
        <v>UND</v>
      </c>
      <c r="D278" s="21">
        <f>+'DATOS GENERALES'!D278</f>
        <v>288</v>
      </c>
      <c r="E278" s="3">
        <f>+IF('DATOS GENERALES'!E278='DATOS GENERALES'!T278,100,IF('DATOS GENERALES'!E278=0,0,(('DATOS GENERALES'!T278*100)/'DATOS GENERALES'!E278)))</f>
        <v>46.555982436882545</v>
      </c>
      <c r="F278" s="3">
        <f>+IF('DATOS GENERALES'!F278='DATOS GENERALES'!T278,100,IF('DATOS GENERALES'!F278=0,0,(('DATOS GENERALES'!T278*100)/'DATOS GENERALES'!F278)))</f>
        <v>40.277777777777779</v>
      </c>
      <c r="G278" s="3">
        <f>+IF('DATOS GENERALES'!G278='DATOS GENERALES'!T278,100,IF('DATOS GENERALES'!G278=0,0,(('DATOS GENERALES'!T278*100)/'DATOS GENERALES'!G278)))</f>
        <v>0</v>
      </c>
      <c r="H278" s="3">
        <f>+IF('DATOS GENERALES'!H278='DATOS GENERALES'!T278,100,IF('DATOS GENERALES'!H278=0,0,(('DATOS GENERALES'!T278*100)/'DATOS GENERALES'!H278)))</f>
        <v>65.25</v>
      </c>
      <c r="I278" s="3">
        <f>+IF('DATOS GENERALES'!I278='DATOS GENERALES'!T278,100,IF('DATOS GENERALES'!I278=0,0,(('DATOS GENERALES'!T278*100)/'DATOS GENERALES'!I278)))</f>
        <v>39.861372180451127</v>
      </c>
      <c r="J278" s="3">
        <f>+IF('DATOS GENERALES'!J278='DATOS GENERALES'!T278,100,IF('DATOS GENERALES'!J278=0,0,(('DATOS GENERALES'!T278*100)/'DATOS GENERALES'!J278)))</f>
        <v>37.816306150471668</v>
      </c>
      <c r="K278" s="3">
        <f>+IF('DATOS GENERALES'!K278='DATOS GENERALES'!T278,100,IF('DATOS GENERALES'!K278=0,0,(('DATOS GENERALES'!T278*100)/'DATOS GENERALES'!K278)))</f>
        <v>0</v>
      </c>
      <c r="L278" s="3">
        <f>+IF('DATOS GENERALES'!L278='DATOS GENERALES'!T278,100,IF('DATOS GENERALES'!L278=0,0,(('DATOS GENERALES'!T278*100)/'DATOS GENERALES'!L278)))</f>
        <v>0</v>
      </c>
      <c r="M278" s="3">
        <f>+IF('DATOS GENERALES'!M278='DATOS GENERALES'!T278,100,IF('DATOS GENERALES'!M278=0,0,(('DATOS GENERALES'!T278*100)/'DATOS GENERALES'!M278)))</f>
        <v>0</v>
      </c>
      <c r="N278" s="3">
        <f>+IF('DATOS GENERALES'!N278='DATOS GENERALES'!T278,100,IF('DATOS GENERALES'!N278=0,0,(('DATOS GENERALES'!T278*100)/'DATOS GENERALES'!N278)))</f>
        <v>100</v>
      </c>
      <c r="O278" s="3">
        <f>+IF('DATOS GENERALES'!O278='DATOS GENERALES'!T278,100,IF('DATOS GENERALES'!O278=0,0,(('DATOS GENERALES'!T278*100)/'DATOS GENERALES'!O278)))</f>
        <v>32.048739019552279</v>
      </c>
      <c r="P278" s="3">
        <f>+IF('DATOS GENERALES'!P278='DATOS GENERALES'!T278,100,IF('DATOS GENERALES'!P278=0,0,(('DATOS GENERALES'!T278*100)/'DATOS GENERALES'!P278)))</f>
        <v>44.082109912953101</v>
      </c>
      <c r="Q278" s="3">
        <f>+IF('DATOS GENERALES'!Q278='DATOS GENERALES'!T278,100,IF('DATOS GENERALES'!Q278=0,0,(('DATOS GENERALES'!T278*100)/'DATOS GENERALES'!Q278)))</f>
        <v>0</v>
      </c>
      <c r="R278" s="3">
        <f>+IF('DATOS GENERALES'!R278='DATOS GENERALES'!$T$6,100,IF('DATOS GENERALES'!R278=0,0,(('DATOS GENERALES'!$T$6*100)/'DATOS GENERALES'!R278)))</f>
        <v>0</v>
      </c>
      <c r="S278" s="3">
        <f>+IF('DATOS GENERALES'!S278='DATOS GENERALES'!T278,100,IF('DATOS GENERALES'!S278=0,0,(('DATOS GENERALES'!$T$6*100)/'DATOS GENERALES'!S278)))</f>
        <v>0</v>
      </c>
    </row>
    <row r="279" spans="1:19">
      <c r="A279" s="13">
        <f>+'DATOS GENERALES'!A279</f>
        <v>274</v>
      </c>
      <c r="B279" s="65" t="str">
        <f>+'DATOS GENERALES'!B279</f>
        <v>PROLENE 4/0 45 CM A/SC20</v>
      </c>
      <c r="C279" s="21" t="str">
        <f>+'DATOS GENERALES'!C279</f>
        <v>UND</v>
      </c>
      <c r="D279" s="21">
        <f>+'DATOS GENERALES'!D279</f>
        <v>288</v>
      </c>
      <c r="E279" s="3">
        <f>+IF('DATOS GENERALES'!E279='DATOS GENERALES'!T279,100,IF('DATOS GENERALES'!E279=0,0,(('DATOS GENERALES'!T279*100)/'DATOS GENERALES'!E279)))</f>
        <v>79.200487012987011</v>
      </c>
      <c r="F279" s="3">
        <f>+IF('DATOS GENERALES'!F279='DATOS GENERALES'!T279,100,IF('DATOS GENERALES'!F279=0,0,(('DATOS GENERALES'!T279*100)/'DATOS GENERALES'!F279)))</f>
        <v>53.04430551780375</v>
      </c>
      <c r="G279" s="3">
        <f>+IF('DATOS GENERALES'!G279='DATOS GENERALES'!T279,100,IF('DATOS GENERALES'!G279=0,0,(('DATOS GENERALES'!T279*100)/'DATOS GENERALES'!G279)))</f>
        <v>0</v>
      </c>
      <c r="H279" s="3">
        <f>+IF('DATOS GENERALES'!H279='DATOS GENERALES'!T279,100,IF('DATOS GENERALES'!H279=0,0,(('DATOS GENERALES'!T279*100)/'DATOS GENERALES'!H279)))</f>
        <v>74.669982781710345</v>
      </c>
      <c r="I279" s="3">
        <f>+IF('DATOS GENERALES'!I279='DATOS GENERALES'!T279,100,IF('DATOS GENERALES'!I279=0,0,(('DATOS GENERALES'!T279*100)/'DATOS GENERALES'!I279)))</f>
        <v>52.49495628782784</v>
      </c>
      <c r="J279" s="3">
        <f>+IF('DATOS GENERALES'!J279='DATOS GENERALES'!T279,100,IF('DATOS GENERALES'!J279=0,0,(('DATOS GENERALES'!T279*100)/'DATOS GENERALES'!J279)))</f>
        <v>49.804508054472322</v>
      </c>
      <c r="K279" s="3">
        <f>+IF('DATOS GENERALES'!K279='DATOS GENERALES'!T279,100,IF('DATOS GENERALES'!K279=0,0,(('DATOS GENERALES'!T279*100)/'DATOS GENERALES'!K279)))</f>
        <v>0</v>
      </c>
      <c r="L279" s="3">
        <f>+IF('DATOS GENERALES'!L279='DATOS GENERALES'!T279,100,IF('DATOS GENERALES'!L279=0,0,(('DATOS GENERALES'!T279*100)/'DATOS GENERALES'!L279)))</f>
        <v>0</v>
      </c>
      <c r="M279" s="3">
        <f>+IF('DATOS GENERALES'!M279='DATOS GENERALES'!T279,100,IF('DATOS GENERALES'!M279=0,0,(('DATOS GENERALES'!T279*100)/'DATOS GENERALES'!M279)))</f>
        <v>0</v>
      </c>
      <c r="N279" s="3">
        <f>+IF('DATOS GENERALES'!N279='DATOS GENERALES'!T279,100,IF('DATOS GENERALES'!N279=0,0,(('DATOS GENERALES'!T279*100)/'DATOS GENERALES'!N279)))</f>
        <v>100</v>
      </c>
      <c r="O279" s="3">
        <f>+IF('DATOS GENERALES'!O279='DATOS GENERALES'!T279,100,IF('DATOS GENERALES'!O279=0,0,(('DATOS GENERALES'!T279*100)/'DATOS GENERALES'!O279)))</f>
        <v>45.917647058823526</v>
      </c>
      <c r="P279" s="3">
        <f>+IF('DATOS GENERALES'!P279='DATOS GENERALES'!T279,100,IF('DATOS GENERALES'!P279=0,0,(('DATOS GENERALES'!T279*100)/'DATOS GENERALES'!P279)))</f>
        <v>50.708068078472131</v>
      </c>
      <c r="Q279" s="3">
        <f>+IF('DATOS GENERALES'!Q279='DATOS GENERALES'!T279,100,IF('DATOS GENERALES'!Q279=0,0,(('DATOS GENERALES'!T279*100)/'DATOS GENERALES'!Q279)))</f>
        <v>0</v>
      </c>
      <c r="R279" s="3">
        <f>+IF('DATOS GENERALES'!R279='DATOS GENERALES'!$T$6,100,IF('DATOS GENERALES'!R279=0,0,(('DATOS GENERALES'!$T$6*100)/'DATOS GENERALES'!R279)))</f>
        <v>0</v>
      </c>
      <c r="S279" s="3">
        <f>+IF('DATOS GENERALES'!S279='DATOS GENERALES'!T279,100,IF('DATOS GENERALES'!S279=0,0,(('DATOS GENERALES'!$T$6*100)/'DATOS GENERALES'!S279)))</f>
        <v>0</v>
      </c>
    </row>
    <row r="280" spans="1:19">
      <c r="A280" s="13">
        <f>+'DATOS GENERALES'!A280</f>
        <v>275</v>
      </c>
      <c r="B280" s="65" t="str">
        <f>+'DATOS GENERALES'!B280</f>
        <v>PROLENE 4/0 PS2</v>
      </c>
      <c r="C280" s="21" t="str">
        <f>+'DATOS GENERALES'!C280</f>
        <v>UND</v>
      </c>
      <c r="D280" s="21">
        <f>+'DATOS GENERALES'!D280</f>
        <v>48</v>
      </c>
      <c r="E280" s="3">
        <f>+IF('DATOS GENERALES'!E280='DATOS GENERALES'!T280,100,IF('DATOS GENERALES'!E280=0,0,(('DATOS GENERALES'!T280*100)/'DATOS GENERALES'!E280)))</f>
        <v>53.669395375556512</v>
      </c>
      <c r="F280" s="3">
        <f>+IF('DATOS GENERALES'!F280='DATOS GENERALES'!T280,100,IF('DATOS GENERALES'!F280=0,0,(('DATOS GENERALES'!T280*100)/'DATOS GENERALES'!F280)))</f>
        <v>44.361348528015192</v>
      </c>
      <c r="G280" s="3">
        <f>+IF('DATOS GENERALES'!G280='DATOS GENERALES'!T280,100,IF('DATOS GENERALES'!G280=0,0,(('DATOS GENERALES'!T280*100)/'DATOS GENERALES'!G280)))</f>
        <v>0</v>
      </c>
      <c r="H280" s="3">
        <f>+IF('DATOS GENERALES'!H280='DATOS GENERALES'!T280,100,IF('DATOS GENERALES'!H280=0,0,(('DATOS GENERALES'!T280*100)/'DATOS GENERALES'!H280)))</f>
        <v>71.494164912951973</v>
      </c>
      <c r="I280" s="3">
        <f>+IF('DATOS GENERALES'!I280='DATOS GENERALES'!T280,100,IF('DATOS GENERALES'!I280=0,0,(('DATOS GENERALES'!T280*100)/'DATOS GENERALES'!I280)))</f>
        <v>43.902725563909776</v>
      </c>
      <c r="J280" s="3">
        <f>+IF('DATOS GENERALES'!J280='DATOS GENERALES'!T280,100,IF('DATOS GENERALES'!J280=0,0,(('DATOS GENERALES'!T280*100)/'DATOS GENERALES'!J280)))</f>
        <v>41.650320095582849</v>
      </c>
      <c r="K280" s="3">
        <f>+IF('DATOS GENERALES'!K280='DATOS GENERALES'!T280,100,IF('DATOS GENERALES'!K280=0,0,(('DATOS GENERALES'!T280*100)/'DATOS GENERALES'!K280)))</f>
        <v>0</v>
      </c>
      <c r="L280" s="3">
        <f>+IF('DATOS GENERALES'!L280='DATOS GENERALES'!T280,100,IF('DATOS GENERALES'!L280=0,0,(('DATOS GENERALES'!T280*100)/'DATOS GENERALES'!L280)))</f>
        <v>0</v>
      </c>
      <c r="M280" s="3">
        <f>+IF('DATOS GENERALES'!M280='DATOS GENERALES'!T280,100,IF('DATOS GENERALES'!M280=0,0,(('DATOS GENERALES'!T280*100)/'DATOS GENERALES'!M280)))</f>
        <v>0</v>
      </c>
      <c r="N280" s="3">
        <f>+IF('DATOS GENERALES'!N280='DATOS GENERALES'!T280,100,IF('DATOS GENERALES'!N280=0,0,(('DATOS GENERALES'!T280*100)/'DATOS GENERALES'!N280)))</f>
        <v>100</v>
      </c>
      <c r="O280" s="3">
        <f>+IF('DATOS GENERALES'!O280='DATOS GENERALES'!T280,100,IF('DATOS GENERALES'!O280=0,0,(('DATOS GENERALES'!T280*100)/'DATOS GENERALES'!O280)))</f>
        <v>35.298006989704355</v>
      </c>
      <c r="P280" s="3">
        <f>+IF('DATOS GENERALES'!P280='DATOS GENERALES'!T280,100,IF('DATOS GENERALES'!P280=0,0,(('DATOS GENERALES'!T280*100)/'DATOS GENERALES'!P280)))</f>
        <v>42.403267899693631</v>
      </c>
      <c r="Q280" s="3">
        <f>+IF('DATOS GENERALES'!Q280='DATOS GENERALES'!T280,100,IF('DATOS GENERALES'!Q280=0,0,(('DATOS GENERALES'!T280*100)/'DATOS GENERALES'!Q280)))</f>
        <v>0</v>
      </c>
      <c r="R280" s="3">
        <f>+IF('DATOS GENERALES'!R280='DATOS GENERALES'!$T$6,100,IF('DATOS GENERALES'!R280=0,0,(('DATOS GENERALES'!$T$6*100)/'DATOS GENERALES'!R280)))</f>
        <v>0</v>
      </c>
      <c r="S280" s="3">
        <f>+IF('DATOS GENERALES'!S280='DATOS GENERALES'!T280,100,IF('DATOS GENERALES'!S280=0,0,(('DATOS GENERALES'!$T$6*100)/'DATOS GENERALES'!S280)))</f>
        <v>0</v>
      </c>
    </row>
    <row r="281" spans="1:19">
      <c r="A281" s="13">
        <f>+'DATOS GENERALES'!A281</f>
        <v>276</v>
      </c>
      <c r="B281" s="65" t="str">
        <f>+'DATOS GENERALES'!B281</f>
        <v>PROLENE 5/0  P3</v>
      </c>
      <c r="C281" s="21" t="str">
        <f>+'DATOS GENERALES'!C281</f>
        <v>UND</v>
      </c>
      <c r="D281" s="21">
        <f>+'DATOS GENERALES'!D281</f>
        <v>192</v>
      </c>
      <c r="E281" s="3">
        <f>+IF('DATOS GENERALES'!E281='DATOS GENERALES'!T281,100,IF('DATOS GENERALES'!E281=0,0,(('DATOS GENERALES'!T281*100)/'DATOS GENERALES'!E281)))</f>
        <v>55.081168831168831</v>
      </c>
      <c r="F281" s="3">
        <f>+IF('DATOS GENERALES'!F281='DATOS GENERALES'!T281,100,IF('DATOS GENERALES'!F281=0,0,(('DATOS GENERALES'!T281*100)/'DATOS GENERALES'!F281)))</f>
        <v>27.527178322245661</v>
      </c>
      <c r="G281" s="3">
        <f>+IF('DATOS GENERALES'!G281='DATOS GENERALES'!T281,100,IF('DATOS GENERALES'!G281=0,0,(('DATOS GENERALES'!T281*100)/'DATOS GENERALES'!G281)))</f>
        <v>0</v>
      </c>
      <c r="H281" s="3">
        <f>+IF('DATOS GENERALES'!H281='DATOS GENERALES'!T281,100,IF('DATOS GENERALES'!H281=0,0,(('DATOS GENERALES'!T281*100)/'DATOS GENERALES'!H281)))</f>
        <v>65.25</v>
      </c>
      <c r="I281" s="3">
        <f>+IF('DATOS GENERALES'!I281='DATOS GENERALES'!T281,100,IF('DATOS GENERALES'!I281=0,0,(('DATOS GENERALES'!T281*100)/'DATOS GENERALES'!I281)))</f>
        <v>27.242071457246087</v>
      </c>
      <c r="J281" s="3">
        <f>+IF('DATOS GENERALES'!J281='DATOS GENERALES'!T281,100,IF('DATOS GENERALES'!J281=0,0,(('DATOS GENERALES'!T281*100)/'DATOS GENERALES'!J281)))</f>
        <v>25.844261096351183</v>
      </c>
      <c r="K281" s="3">
        <f>+IF('DATOS GENERALES'!K281='DATOS GENERALES'!T281,100,IF('DATOS GENERALES'!K281=0,0,(('DATOS GENERALES'!T281*100)/'DATOS GENERALES'!K281)))</f>
        <v>0</v>
      </c>
      <c r="L281" s="3">
        <f>+IF('DATOS GENERALES'!L281='DATOS GENERALES'!T281,100,IF('DATOS GENERALES'!L281=0,0,(('DATOS GENERALES'!T281*100)/'DATOS GENERALES'!L281)))</f>
        <v>0</v>
      </c>
      <c r="M281" s="3">
        <f>+IF('DATOS GENERALES'!M281='DATOS GENERALES'!T281,100,IF('DATOS GENERALES'!M281=0,0,(('DATOS GENERALES'!T281*100)/'DATOS GENERALES'!M281)))</f>
        <v>0</v>
      </c>
      <c r="N281" s="3">
        <f>+IF('DATOS GENERALES'!N281='DATOS GENERALES'!T281,100,IF('DATOS GENERALES'!N281=0,0,(('DATOS GENERALES'!T281*100)/'DATOS GENERALES'!N281)))</f>
        <v>100</v>
      </c>
      <c r="O281" s="3">
        <f>+IF('DATOS GENERALES'!O281='DATOS GENERALES'!T281,100,IF('DATOS GENERALES'!O281=0,0,(('DATOS GENERALES'!T281*100)/'DATOS GENERALES'!O281)))</f>
        <v>21.96827452249919</v>
      </c>
      <c r="P281" s="3">
        <f>+IF('DATOS GENERALES'!P281='DATOS GENERALES'!T281,100,IF('DATOS GENERALES'!P281=0,0,(('DATOS GENERALES'!T281*100)/'DATOS GENERALES'!P281)))</f>
        <v>26.312524234199302</v>
      </c>
      <c r="Q281" s="3">
        <f>+IF('DATOS GENERALES'!Q281='DATOS GENERALES'!T281,100,IF('DATOS GENERALES'!Q281=0,0,(('DATOS GENERALES'!T281*100)/'DATOS GENERALES'!Q281)))</f>
        <v>0</v>
      </c>
      <c r="R281" s="3">
        <f>+IF('DATOS GENERALES'!R281='DATOS GENERALES'!$T$6,100,IF('DATOS GENERALES'!R281=0,0,(('DATOS GENERALES'!$T$6*100)/'DATOS GENERALES'!R281)))</f>
        <v>0</v>
      </c>
      <c r="S281" s="3">
        <f>+IF('DATOS GENERALES'!S281='DATOS GENERALES'!T281,100,IF('DATOS GENERALES'!S281=0,0,(('DATOS GENERALES'!$T$6*100)/'DATOS GENERALES'!S281)))</f>
        <v>0</v>
      </c>
    </row>
    <row r="282" spans="1:19">
      <c r="A282" s="13">
        <f>+'DATOS GENERALES'!A282</f>
        <v>277</v>
      </c>
      <c r="B282" s="65" t="str">
        <f>+'DATOS GENERALES'!B282</f>
        <v>PROLENE 6/0  A/SC16</v>
      </c>
      <c r="C282" s="21" t="str">
        <f>+'DATOS GENERALES'!C282</f>
        <v>UND</v>
      </c>
      <c r="D282" s="21">
        <f>+'DATOS GENERALES'!D282</f>
        <v>96</v>
      </c>
      <c r="E282" s="3">
        <f>+IF('DATOS GENERALES'!E282='DATOS GENERALES'!T282,100,IF('DATOS GENERALES'!E282=0,0,(('DATOS GENERALES'!T282*100)/'DATOS GENERALES'!E282)))</f>
        <v>56.531918214452944</v>
      </c>
      <c r="F282" s="3">
        <f>+IF('DATOS GENERALES'!F282='DATOS GENERALES'!T282,100,IF('DATOS GENERALES'!F282=0,0,(('DATOS GENERALES'!T282*100)/'DATOS GENERALES'!F282)))</f>
        <v>49.225332970916007</v>
      </c>
      <c r="G282" s="3">
        <f>+IF('DATOS GENERALES'!G282='DATOS GENERALES'!T282,100,IF('DATOS GENERALES'!G282=0,0,(('DATOS GENERALES'!T282*100)/'DATOS GENERALES'!G282)))</f>
        <v>0</v>
      </c>
      <c r="H282" s="3">
        <f>+IF('DATOS GENERALES'!H282='DATOS GENERALES'!T282,100,IF('DATOS GENERALES'!H282=0,0,(('DATOS GENERALES'!T282*100)/'DATOS GENERALES'!H282)))</f>
        <v>69.65384615384616</v>
      </c>
      <c r="I282" s="3">
        <f>+IF('DATOS GENERALES'!I282='DATOS GENERALES'!T282,100,IF('DATOS GENERALES'!I282=0,0,(('DATOS GENERALES'!T282*100)/'DATOS GENERALES'!I282)))</f>
        <v>48.71553463349025</v>
      </c>
      <c r="J282" s="3">
        <f>+IF('DATOS GENERALES'!J282='DATOS GENERALES'!T282,100,IF('DATOS GENERALES'!J282=0,0,(('DATOS GENERALES'!T282*100)/'DATOS GENERALES'!J282)))</f>
        <v>46.218787643684024</v>
      </c>
      <c r="K282" s="3">
        <f>+IF('DATOS GENERALES'!K282='DATOS GENERALES'!T282,100,IF('DATOS GENERALES'!K282=0,0,(('DATOS GENERALES'!T282*100)/'DATOS GENERALES'!K282)))</f>
        <v>0</v>
      </c>
      <c r="L282" s="3">
        <f>+IF('DATOS GENERALES'!L282='DATOS GENERALES'!T282,100,IF('DATOS GENERALES'!L282=0,0,(('DATOS GENERALES'!T282*100)/'DATOS GENERALES'!L282)))</f>
        <v>0</v>
      </c>
      <c r="M282" s="3">
        <f>+IF('DATOS GENERALES'!M282='DATOS GENERALES'!T282,100,IF('DATOS GENERALES'!M282=0,0,(('DATOS GENERALES'!T282*100)/'DATOS GENERALES'!M282)))</f>
        <v>0</v>
      </c>
      <c r="N282" s="3">
        <f>+IF('DATOS GENERALES'!N282='DATOS GENERALES'!T282,100,IF('DATOS GENERALES'!N282=0,0,(('DATOS GENERALES'!T282*100)/'DATOS GENERALES'!N282)))</f>
        <v>100</v>
      </c>
      <c r="O282" s="3">
        <f>+IF('DATOS GENERALES'!O282='DATOS GENERALES'!T282,100,IF('DATOS GENERALES'!O282=0,0,(('DATOS GENERALES'!T282*100)/'DATOS GENERALES'!O282)))</f>
        <v>29.652067130577159</v>
      </c>
      <c r="P282" s="3">
        <f>+IF('DATOS GENERALES'!P282='DATOS GENERALES'!T282,100,IF('DATOS GENERALES'!P282=0,0,(('DATOS GENERALES'!T282*100)/'DATOS GENERALES'!P282)))</f>
        <v>47.057295050019491</v>
      </c>
      <c r="Q282" s="3">
        <f>+IF('DATOS GENERALES'!Q282='DATOS GENERALES'!T282,100,IF('DATOS GENERALES'!Q282=0,0,(('DATOS GENERALES'!T282*100)/'DATOS GENERALES'!Q282)))</f>
        <v>0</v>
      </c>
      <c r="R282" s="3">
        <f>+IF('DATOS GENERALES'!R282='DATOS GENERALES'!$T$6,100,IF('DATOS GENERALES'!R282=0,0,(('DATOS GENERALES'!$T$6*100)/'DATOS GENERALES'!R282)))</f>
        <v>0</v>
      </c>
      <c r="S282" s="3">
        <f>+IF('DATOS GENERALES'!S282='DATOS GENERALES'!T282,100,IF('DATOS GENERALES'!S282=0,0,(('DATOS GENERALES'!$T$6*100)/'DATOS GENERALES'!S282)))</f>
        <v>0</v>
      </c>
    </row>
    <row r="283" spans="1:19">
      <c r="A283" s="13">
        <f>+'DATOS GENERALES'!A283</f>
        <v>278</v>
      </c>
      <c r="B283" s="65" t="str">
        <f>+'DATOS GENERALES'!B283</f>
        <v>PROLENE 6/0 P1</v>
      </c>
      <c r="C283" s="21" t="str">
        <f>+'DATOS GENERALES'!C283</f>
        <v>UND</v>
      </c>
      <c r="D283" s="21">
        <f>+'DATOS GENERALES'!D283</f>
        <v>48</v>
      </c>
      <c r="E283" s="3">
        <f>+IF('DATOS GENERALES'!E283='DATOS GENERALES'!T283,100,IF('DATOS GENERALES'!E283=0,0,(('DATOS GENERALES'!T283*100)/'DATOS GENERALES'!E283)))</f>
        <v>56.531918214452944</v>
      </c>
      <c r="F283" s="3">
        <f>+IF('DATOS GENERALES'!F283='DATOS GENERALES'!T283,100,IF('DATOS GENERALES'!F283=0,0,(('DATOS GENERALES'!T283*100)/'DATOS GENERALES'!F283)))</f>
        <v>29.385039753366868</v>
      </c>
      <c r="G283" s="3">
        <f>+IF('DATOS GENERALES'!G283='DATOS GENERALES'!T283,100,IF('DATOS GENERALES'!G283=0,0,(('DATOS GENERALES'!T283*100)/'DATOS GENERALES'!G283)))</f>
        <v>0</v>
      </c>
      <c r="H283" s="3">
        <f>+IF('DATOS GENERALES'!H283='DATOS GENERALES'!T283,100,IF('DATOS GENERALES'!H283=0,0,(('DATOS GENERALES'!T283*100)/'DATOS GENERALES'!H283)))</f>
        <v>68.990476190476187</v>
      </c>
      <c r="I283" s="3">
        <f>+IF('DATOS GENERALES'!I283='DATOS GENERALES'!T283,100,IF('DATOS GENERALES'!I283=0,0,(('DATOS GENERALES'!T283*100)/'DATOS GENERALES'!I283)))</f>
        <v>29.080690485748697</v>
      </c>
      <c r="J283" s="3">
        <f>+IF('DATOS GENERALES'!J283='DATOS GENERALES'!T283,100,IF('DATOS GENERALES'!J283=0,0,(('DATOS GENERALES'!T283*100)/'DATOS GENERALES'!J283)))</f>
        <v>27.588539254637187</v>
      </c>
      <c r="K283" s="3">
        <f>+IF('DATOS GENERALES'!K283='DATOS GENERALES'!T283,100,IF('DATOS GENERALES'!K283=0,0,(('DATOS GENERALES'!T283*100)/'DATOS GENERALES'!K283)))</f>
        <v>0</v>
      </c>
      <c r="L283" s="3">
        <f>+IF('DATOS GENERALES'!L283='DATOS GENERALES'!T283,100,IF('DATOS GENERALES'!L283=0,0,(('DATOS GENERALES'!T283*100)/'DATOS GENERALES'!L283)))</f>
        <v>0</v>
      </c>
      <c r="M283" s="3">
        <f>+IF('DATOS GENERALES'!M283='DATOS GENERALES'!T283,100,IF('DATOS GENERALES'!M283=0,0,(('DATOS GENERALES'!T283*100)/'DATOS GENERALES'!M283)))</f>
        <v>0</v>
      </c>
      <c r="N283" s="3">
        <f>+IF('DATOS GENERALES'!N283='DATOS GENERALES'!T283,100,IF('DATOS GENERALES'!N283=0,0,(('DATOS GENERALES'!T283*100)/'DATOS GENERALES'!N283)))</f>
        <v>100</v>
      </c>
      <c r="O283" s="3">
        <f>+IF('DATOS GENERALES'!O283='DATOS GENERALES'!T283,100,IF('DATOS GENERALES'!O283=0,0,(('DATOS GENERALES'!T283*100)/'DATOS GENERALES'!O283)))</f>
        <v>25.177255665230085</v>
      </c>
      <c r="P283" s="3">
        <f>+IF('DATOS GENERALES'!P283='DATOS GENERALES'!T283,100,IF('DATOS GENERALES'!P283=0,0,(('DATOS GENERALES'!T283*100)/'DATOS GENERALES'!P283)))</f>
        <v>24.214143412977496</v>
      </c>
      <c r="Q283" s="3">
        <f>+IF('DATOS GENERALES'!Q283='DATOS GENERALES'!T283,100,IF('DATOS GENERALES'!Q283=0,0,(('DATOS GENERALES'!T283*100)/'DATOS GENERALES'!Q283)))</f>
        <v>0</v>
      </c>
      <c r="R283" s="3">
        <f>+IF('DATOS GENERALES'!R283='DATOS GENERALES'!$T$6,100,IF('DATOS GENERALES'!R283=0,0,(('DATOS GENERALES'!$T$6*100)/'DATOS GENERALES'!R283)))</f>
        <v>0</v>
      </c>
      <c r="S283" s="3">
        <f>+IF('DATOS GENERALES'!S283='DATOS GENERALES'!T283,100,IF('DATOS GENERALES'!S283=0,0,(('DATOS GENERALES'!$T$6*100)/'DATOS GENERALES'!S283)))</f>
        <v>0</v>
      </c>
    </row>
    <row r="284" spans="1:19">
      <c r="A284" s="13">
        <f>+'DATOS GENERALES'!A284</f>
        <v>279</v>
      </c>
      <c r="B284" s="65" t="str">
        <f>+'DATOS GENERALES'!B284</f>
        <v>RECARGA TCR No. 100</v>
      </c>
      <c r="C284" s="21" t="str">
        <f>+'DATOS GENERALES'!C284</f>
        <v>UND</v>
      </c>
      <c r="D284" s="21">
        <f>+'DATOS GENERALES'!D284</f>
        <v>16</v>
      </c>
      <c r="E284" s="3">
        <f>+IF('DATOS GENERALES'!E284='DATOS GENERALES'!T284,100,IF('DATOS GENERALES'!E284=0,0,(('DATOS GENERALES'!T284*100)/'DATOS GENERALES'!E284)))</f>
        <v>100</v>
      </c>
      <c r="F284" s="3">
        <f>+IF('DATOS GENERALES'!F284='DATOS GENERALES'!T284,100,IF('DATOS GENERALES'!F284=0,0,(('DATOS GENERALES'!T284*100)/'DATOS GENERALES'!F284)))</f>
        <v>68.67271568251229</v>
      </c>
      <c r="G284" s="3">
        <f>+IF('DATOS GENERALES'!G284='DATOS GENERALES'!T284,100,IF('DATOS GENERALES'!G284=0,0,(('DATOS GENERALES'!T284*100)/'DATOS GENERALES'!G284)))</f>
        <v>0</v>
      </c>
      <c r="H284" s="3">
        <f>+IF('DATOS GENERALES'!H284='DATOS GENERALES'!T284,100,IF('DATOS GENERALES'!H284=0,0,(('DATOS GENERALES'!T284*100)/'DATOS GENERALES'!H284)))</f>
        <v>0</v>
      </c>
      <c r="I284" s="3">
        <f>+IF('DATOS GENERALES'!I284='DATOS GENERALES'!T284,100,IF('DATOS GENERALES'!I284=0,0,(('DATOS GENERALES'!T284*100)/'DATOS GENERALES'!I284)))</f>
        <v>68.76955178185213</v>
      </c>
      <c r="J284" s="3">
        <f>+IF('DATOS GENERALES'!J284='DATOS GENERALES'!T284,100,IF('DATOS GENERALES'!J284=0,0,(('DATOS GENERALES'!T284*100)/'DATOS GENERALES'!J284)))</f>
        <v>65.243008503599697</v>
      </c>
      <c r="K284" s="3">
        <f>+IF('DATOS GENERALES'!K284='DATOS GENERALES'!T284,100,IF('DATOS GENERALES'!K284=0,0,(('DATOS GENERALES'!T284*100)/'DATOS GENERALES'!K284)))</f>
        <v>0</v>
      </c>
      <c r="L284" s="3">
        <f>+IF('DATOS GENERALES'!L284='DATOS GENERALES'!T284,100,IF('DATOS GENERALES'!L284=0,0,(('DATOS GENERALES'!T284*100)/'DATOS GENERALES'!L284)))</f>
        <v>0</v>
      </c>
      <c r="M284" s="3">
        <f>+IF('DATOS GENERALES'!M284='DATOS GENERALES'!T284,100,IF('DATOS GENERALES'!M284=0,0,(('DATOS GENERALES'!T284*100)/'DATOS GENERALES'!M284)))</f>
        <v>0</v>
      </c>
      <c r="N284" s="3">
        <f>+IF('DATOS GENERALES'!N284='DATOS GENERALES'!T284,100,IF('DATOS GENERALES'!N284=0,0,(('DATOS GENERALES'!T284*100)/'DATOS GENERALES'!N284)))</f>
        <v>0</v>
      </c>
      <c r="O284" s="3">
        <f>+IF('DATOS GENERALES'!O284='DATOS GENERALES'!T284,100,IF('DATOS GENERALES'!O284=0,0,(('DATOS GENERALES'!T284*100)/'DATOS GENERALES'!O284)))</f>
        <v>0</v>
      </c>
      <c r="P284" s="3">
        <f>+IF('DATOS GENERALES'!P284='DATOS GENERALES'!T284,100,IF('DATOS GENERALES'!P284=0,0,(('DATOS GENERALES'!T284*100)/'DATOS GENERALES'!P284)))</f>
        <v>0</v>
      </c>
      <c r="Q284" s="3">
        <f>+IF('DATOS GENERALES'!Q284='DATOS GENERALES'!T284,100,IF('DATOS GENERALES'!Q284=0,0,(('DATOS GENERALES'!T284*100)/'DATOS GENERALES'!Q284)))</f>
        <v>0</v>
      </c>
      <c r="R284" s="3">
        <f>+IF('DATOS GENERALES'!R284='DATOS GENERALES'!$T$6,100,IF('DATOS GENERALES'!R284=0,0,(('DATOS GENERALES'!$T$6*100)/'DATOS GENERALES'!R284)))</f>
        <v>0</v>
      </c>
      <c r="S284" s="3">
        <f>+IF('DATOS GENERALES'!S284='DATOS GENERALES'!T284,100,IF('DATOS GENERALES'!S284=0,0,(('DATOS GENERALES'!$T$6*100)/'DATOS GENERALES'!S284)))</f>
        <v>0</v>
      </c>
    </row>
    <row r="285" spans="1:19">
      <c r="A285" s="13">
        <f>+'DATOS GENERALES'!A285</f>
        <v>280</v>
      </c>
      <c r="B285" s="65" t="str">
        <f>+'DATOS GENERALES'!B285</f>
        <v>RECARGA TCR No. 55</v>
      </c>
      <c r="C285" s="21" t="str">
        <f>+'DATOS GENERALES'!C285</f>
        <v>UND</v>
      </c>
      <c r="D285" s="21">
        <f>+'DATOS GENERALES'!D285</f>
        <v>16</v>
      </c>
      <c r="E285" s="3">
        <f>+IF('DATOS GENERALES'!E285='DATOS GENERALES'!T285,100,IF('DATOS GENERALES'!E285=0,0,(('DATOS GENERALES'!T285*100)/'DATOS GENERALES'!E285)))</f>
        <v>100</v>
      </c>
      <c r="F285" s="3">
        <f>+IF('DATOS GENERALES'!F285='DATOS GENERALES'!T285,100,IF('DATOS GENERALES'!F285=0,0,(('DATOS GENERALES'!T285*100)/'DATOS GENERALES'!F285)))</f>
        <v>77.040542223329126</v>
      </c>
      <c r="G285" s="3">
        <f>+IF('DATOS GENERALES'!G285='DATOS GENERALES'!T285,100,IF('DATOS GENERALES'!G285=0,0,(('DATOS GENERALES'!T285*100)/'DATOS GENERALES'!G285)))</f>
        <v>0</v>
      </c>
      <c r="H285" s="3">
        <f>+IF('DATOS GENERALES'!H285='DATOS GENERALES'!T285,100,IF('DATOS GENERALES'!H285=0,0,(('DATOS GENERALES'!T285*100)/'DATOS GENERALES'!H285)))</f>
        <v>0</v>
      </c>
      <c r="I285" s="3">
        <f>+IF('DATOS GENERALES'!I285='DATOS GENERALES'!T285,100,IF('DATOS GENERALES'!I285=0,0,(('DATOS GENERALES'!T285*100)/'DATOS GENERALES'!I285)))</f>
        <v>77.149239851925216</v>
      </c>
      <c r="J285" s="3">
        <f>+IF('DATOS GENERALES'!J285='DATOS GENERALES'!T285,100,IF('DATOS GENERALES'!J285=0,0,(('DATOS GENERALES'!T285*100)/'DATOS GENERALES'!J285)))</f>
        <v>73.193057719701741</v>
      </c>
      <c r="K285" s="3">
        <f>+IF('DATOS GENERALES'!K285='DATOS GENERALES'!T285,100,IF('DATOS GENERALES'!K285=0,0,(('DATOS GENERALES'!T285*100)/'DATOS GENERALES'!K285)))</f>
        <v>0</v>
      </c>
      <c r="L285" s="3">
        <f>+IF('DATOS GENERALES'!L285='DATOS GENERALES'!T285,100,IF('DATOS GENERALES'!L285=0,0,(('DATOS GENERALES'!T285*100)/'DATOS GENERALES'!L285)))</f>
        <v>0</v>
      </c>
      <c r="M285" s="3">
        <f>+IF('DATOS GENERALES'!M285='DATOS GENERALES'!T285,100,IF('DATOS GENERALES'!M285=0,0,(('DATOS GENERALES'!T285*100)/'DATOS GENERALES'!M285)))</f>
        <v>0</v>
      </c>
      <c r="N285" s="3">
        <f>+IF('DATOS GENERALES'!N285='DATOS GENERALES'!T285,100,IF('DATOS GENERALES'!N285=0,0,(('DATOS GENERALES'!T285*100)/'DATOS GENERALES'!N285)))</f>
        <v>0</v>
      </c>
      <c r="O285" s="3">
        <f>+IF('DATOS GENERALES'!O285='DATOS GENERALES'!T285,100,IF('DATOS GENERALES'!O285=0,0,(('DATOS GENERALES'!T285*100)/'DATOS GENERALES'!O285)))</f>
        <v>0</v>
      </c>
      <c r="P285" s="3">
        <f>+IF('DATOS GENERALES'!P285='DATOS GENERALES'!T285,100,IF('DATOS GENERALES'!P285=0,0,(('DATOS GENERALES'!T285*100)/'DATOS GENERALES'!P285)))</f>
        <v>0</v>
      </c>
      <c r="Q285" s="3">
        <f>+IF('DATOS GENERALES'!Q285='DATOS GENERALES'!T285,100,IF('DATOS GENERALES'!Q285=0,0,(('DATOS GENERALES'!T285*100)/'DATOS GENERALES'!Q285)))</f>
        <v>0</v>
      </c>
      <c r="R285" s="3">
        <f>+IF('DATOS GENERALES'!R285='DATOS GENERALES'!$T$6,100,IF('DATOS GENERALES'!R285=0,0,(('DATOS GENERALES'!$T$6*100)/'DATOS GENERALES'!R285)))</f>
        <v>0</v>
      </c>
      <c r="S285" s="3">
        <f>+IF('DATOS GENERALES'!S285='DATOS GENERALES'!T285,100,IF('DATOS GENERALES'!S285=0,0,(('DATOS GENERALES'!$T$6*100)/'DATOS GENERALES'!S285)))</f>
        <v>0</v>
      </c>
    </row>
    <row r="286" spans="1:19">
      <c r="A286" s="13">
        <f>+'DATOS GENERALES'!A286</f>
        <v>281</v>
      </c>
      <c r="B286" s="65" t="str">
        <f>+'DATOS GENERALES'!B286</f>
        <v>RECARGA TCR No. 75</v>
      </c>
      <c r="C286" s="21" t="str">
        <f>+'DATOS GENERALES'!C286</f>
        <v>UND</v>
      </c>
      <c r="D286" s="21">
        <f>+'DATOS GENERALES'!D286</f>
        <v>16</v>
      </c>
      <c r="E286" s="3">
        <f>+IF('DATOS GENERALES'!E286='DATOS GENERALES'!T286,100,IF('DATOS GENERALES'!E286=0,0,(('DATOS GENERALES'!T286*100)/'DATOS GENERALES'!E286)))</f>
        <v>100</v>
      </c>
      <c r="F286" s="3">
        <f>+IF('DATOS GENERALES'!F286='DATOS GENERALES'!T286,100,IF('DATOS GENERALES'!F286=0,0,(('DATOS GENERALES'!T286*100)/'DATOS GENERALES'!F286)))</f>
        <v>68.055001178596683</v>
      </c>
      <c r="G286" s="3">
        <f>+IF('DATOS GENERALES'!G286='DATOS GENERALES'!T286,100,IF('DATOS GENERALES'!G286=0,0,(('DATOS GENERALES'!T286*100)/'DATOS GENERALES'!G286)))</f>
        <v>0</v>
      </c>
      <c r="H286" s="3">
        <f>+IF('DATOS GENERALES'!H286='DATOS GENERALES'!T286,100,IF('DATOS GENERALES'!H286=0,0,(('DATOS GENERALES'!T286*100)/'DATOS GENERALES'!H286)))</f>
        <v>0</v>
      </c>
      <c r="I286" s="3">
        <f>+IF('DATOS GENERALES'!I286='DATOS GENERALES'!T286,100,IF('DATOS GENERALES'!I286=0,0,(('DATOS GENERALES'!T286*100)/'DATOS GENERALES'!I286)))</f>
        <v>68.150959786231581</v>
      </c>
      <c r="J286" s="3">
        <f>+IF('DATOS GENERALES'!J286='DATOS GENERALES'!T286,100,IF('DATOS GENERALES'!J286=0,0,(('DATOS GENERALES'!T286*100)/'DATOS GENERALES'!J286)))</f>
        <v>64.656068200157364</v>
      </c>
      <c r="K286" s="3">
        <f>+IF('DATOS GENERALES'!K286='DATOS GENERALES'!T286,100,IF('DATOS GENERALES'!K286=0,0,(('DATOS GENERALES'!T286*100)/'DATOS GENERALES'!K286)))</f>
        <v>0</v>
      </c>
      <c r="L286" s="3">
        <f>+IF('DATOS GENERALES'!L286='DATOS GENERALES'!T286,100,IF('DATOS GENERALES'!L286=0,0,(('DATOS GENERALES'!T286*100)/'DATOS GENERALES'!L286)))</f>
        <v>0</v>
      </c>
      <c r="M286" s="3">
        <f>+IF('DATOS GENERALES'!M286='DATOS GENERALES'!T286,100,IF('DATOS GENERALES'!M286=0,0,(('DATOS GENERALES'!T286*100)/'DATOS GENERALES'!M286)))</f>
        <v>0</v>
      </c>
      <c r="N286" s="3">
        <f>+IF('DATOS GENERALES'!N286='DATOS GENERALES'!T286,100,IF('DATOS GENERALES'!N286=0,0,(('DATOS GENERALES'!T286*100)/'DATOS GENERALES'!N286)))</f>
        <v>0</v>
      </c>
      <c r="O286" s="3">
        <f>+IF('DATOS GENERALES'!O286='DATOS GENERALES'!T286,100,IF('DATOS GENERALES'!O286=0,0,(('DATOS GENERALES'!T286*100)/'DATOS GENERALES'!O286)))</f>
        <v>0</v>
      </c>
      <c r="P286" s="3">
        <f>+IF('DATOS GENERALES'!P286='DATOS GENERALES'!T286,100,IF('DATOS GENERALES'!P286=0,0,(('DATOS GENERALES'!T286*100)/'DATOS GENERALES'!P286)))</f>
        <v>0</v>
      </c>
      <c r="Q286" s="3">
        <f>+IF('DATOS GENERALES'!Q286='DATOS GENERALES'!T286,100,IF('DATOS GENERALES'!Q286=0,0,(('DATOS GENERALES'!T286*100)/'DATOS GENERALES'!Q286)))</f>
        <v>0</v>
      </c>
      <c r="R286" s="3">
        <f>+IF('DATOS GENERALES'!R286='DATOS GENERALES'!$T$6,100,IF('DATOS GENERALES'!R286=0,0,(('DATOS GENERALES'!$T$6*100)/'DATOS GENERALES'!R286)))</f>
        <v>0</v>
      </c>
      <c r="S286" s="3">
        <f>+IF('DATOS GENERALES'!S286='DATOS GENERALES'!T286,100,IF('DATOS GENERALES'!S286=0,0,(('DATOS GENERALES'!$T$6*100)/'DATOS GENERALES'!S286)))</f>
        <v>0</v>
      </c>
    </row>
    <row r="287" spans="1:19">
      <c r="A287" s="13">
        <f>+'DATOS GENERALES'!A287</f>
        <v>282</v>
      </c>
      <c r="B287" s="65" t="str">
        <f>+'DATOS GENERALES'!B287</f>
        <v>SEDA 2/0 10X75 TRENZADA</v>
      </c>
      <c r="C287" s="21" t="str">
        <f>+'DATOS GENERALES'!C287</f>
        <v>UND</v>
      </c>
      <c r="D287" s="21">
        <f>+'DATOS GENERALES'!D287</f>
        <v>48</v>
      </c>
      <c r="E287" s="3">
        <f>+IF('DATOS GENERALES'!E287='DATOS GENERALES'!T287,100,IF('DATOS GENERALES'!E287=0,0,(('DATOS GENERALES'!T287*100)/'DATOS GENERALES'!E287)))</f>
        <v>86.556169429097608</v>
      </c>
      <c r="F287" s="3">
        <f>+IF('DATOS GENERALES'!F287='DATOS GENERALES'!T287,100,IF('DATOS GENERALES'!F287=0,0,(('DATOS GENERALES'!T287*100)/'DATOS GENERALES'!F287)))</f>
        <v>48.951048951048953</v>
      </c>
      <c r="G287" s="3">
        <f>+IF('DATOS GENERALES'!G287='DATOS GENERALES'!T287,100,IF('DATOS GENERALES'!G287=0,0,(('DATOS GENERALES'!T287*100)/'DATOS GENERALES'!G287)))</f>
        <v>0</v>
      </c>
      <c r="H287" s="3">
        <f>+IF('DATOS GENERALES'!H287='DATOS GENERALES'!T287,100,IF('DATOS GENERALES'!H287=0,0,(('DATOS GENERALES'!T287*100)/'DATOS GENERALES'!H287)))</f>
        <v>100</v>
      </c>
      <c r="I287" s="3">
        <f>+IF('DATOS GENERALES'!I287='DATOS GENERALES'!T287,100,IF('DATOS GENERALES'!I287=0,0,(('DATOS GENERALES'!T287*100)/'DATOS GENERALES'!I287)))</f>
        <v>48.439340400471146</v>
      </c>
      <c r="J287" s="3">
        <f>+IF('DATOS GENERALES'!J287='DATOS GENERALES'!T287,100,IF('DATOS GENERALES'!J287=0,0,(('DATOS GENERALES'!T287*100)/'DATOS GENERALES'!J287)))</f>
        <v>45.955882352941174</v>
      </c>
      <c r="K287" s="3">
        <f>+IF('DATOS GENERALES'!K287='DATOS GENERALES'!T287,100,IF('DATOS GENERALES'!K287=0,0,(('DATOS GENERALES'!T287*100)/'DATOS GENERALES'!K287)))</f>
        <v>0</v>
      </c>
      <c r="L287" s="3">
        <f>+IF('DATOS GENERALES'!L287='DATOS GENERALES'!T287,100,IF('DATOS GENERALES'!L287=0,0,(('DATOS GENERALES'!T287*100)/'DATOS GENERALES'!L287)))</f>
        <v>0</v>
      </c>
      <c r="M287" s="3">
        <f>+IF('DATOS GENERALES'!M287='DATOS GENERALES'!T287,100,IF('DATOS GENERALES'!M287=0,0,(('DATOS GENERALES'!T287*100)/'DATOS GENERALES'!M287)))</f>
        <v>0</v>
      </c>
      <c r="N287" s="3">
        <f>+IF('DATOS GENERALES'!N287='DATOS GENERALES'!T287,100,IF('DATOS GENERALES'!N287=0,0,(('DATOS GENERALES'!T287*100)/'DATOS GENERALES'!N287)))</f>
        <v>98.650674662668663</v>
      </c>
      <c r="O287" s="3">
        <f>+IF('DATOS GENERALES'!O287='DATOS GENERALES'!T287,100,IF('DATOS GENERALES'!O287=0,0,(('DATOS GENERALES'!T287*100)/'DATOS GENERALES'!O287)))</f>
        <v>44.719314938154142</v>
      </c>
      <c r="P287" s="3">
        <f>+IF('DATOS GENERALES'!P287='DATOS GENERALES'!T287,100,IF('DATOS GENERALES'!P287=0,0,(('DATOS GENERALES'!T287*100)/'DATOS GENERALES'!P287)))</f>
        <v>0</v>
      </c>
      <c r="Q287" s="3">
        <f>+IF('DATOS GENERALES'!Q287='DATOS GENERALES'!T287,100,IF('DATOS GENERALES'!Q287=0,0,(('DATOS GENERALES'!T287*100)/'DATOS GENERALES'!Q287)))</f>
        <v>0</v>
      </c>
      <c r="R287" s="3">
        <f>+IF('DATOS GENERALES'!R287='DATOS GENERALES'!$T$6,100,IF('DATOS GENERALES'!R287=0,0,(('DATOS GENERALES'!$T$6*100)/'DATOS GENERALES'!R287)))</f>
        <v>0</v>
      </c>
      <c r="S287" s="3">
        <f>+IF('DATOS GENERALES'!S287='DATOS GENERALES'!T287,100,IF('DATOS GENERALES'!S287=0,0,(('DATOS GENERALES'!$T$6*100)/'DATOS GENERALES'!S287)))</f>
        <v>0</v>
      </c>
    </row>
    <row r="288" spans="1:19">
      <c r="A288" s="13">
        <f>+'DATOS GENERALES'!A288</f>
        <v>283</v>
      </c>
      <c r="B288" s="65" t="str">
        <f>+'DATOS GENERALES'!B288</f>
        <v>SEDA 2/0 SC26</v>
      </c>
      <c r="C288" s="21" t="str">
        <f>+'DATOS GENERALES'!C288</f>
        <v>UND</v>
      </c>
      <c r="D288" s="21">
        <f>+'DATOS GENERALES'!D288</f>
        <v>96</v>
      </c>
      <c r="E288" s="3">
        <f>+IF('DATOS GENERALES'!E288='DATOS GENERALES'!T288,100,IF('DATOS GENERALES'!E288=0,0,(('DATOS GENERALES'!T288*100)/'DATOS GENERALES'!E288)))</f>
        <v>71.399317406143339</v>
      </c>
      <c r="F288" s="3">
        <f>+IF('DATOS GENERALES'!F288='DATOS GENERALES'!T288,100,IF('DATOS GENERALES'!F288=0,0,(('DATOS GENERALES'!T288*100)/'DATOS GENERALES'!F288)))</f>
        <v>71.172601496938086</v>
      </c>
      <c r="G288" s="3">
        <f>+IF('DATOS GENERALES'!G288='DATOS GENERALES'!T288,100,IF('DATOS GENERALES'!G288=0,0,(('DATOS GENERALES'!T288*100)/'DATOS GENERALES'!G288)))</f>
        <v>0</v>
      </c>
      <c r="H288" s="3">
        <f>+IF('DATOS GENERALES'!H288='DATOS GENERALES'!T288,100,IF('DATOS GENERALES'!H288=0,0,(('DATOS GENERALES'!T288*100)/'DATOS GENERALES'!H288)))</f>
        <v>91.062100986651188</v>
      </c>
      <c r="I288" s="3">
        <f>+IF('DATOS GENERALES'!I288='DATOS GENERALES'!T288,100,IF('DATOS GENERALES'!I288=0,0,(('DATOS GENERALES'!T288*100)/'DATOS GENERALES'!I288)))</f>
        <v>70.421903052064636</v>
      </c>
      <c r="J288" s="3">
        <f>+IF('DATOS GENERALES'!J288='DATOS GENERALES'!T288,100,IF('DATOS GENERALES'!J288=0,0,(('DATOS GENERALES'!T288*100)/'DATOS GENERALES'!J288)))</f>
        <v>66.820551258900878</v>
      </c>
      <c r="K288" s="3">
        <f>+IF('DATOS GENERALES'!K288='DATOS GENERALES'!T288,100,IF('DATOS GENERALES'!K288=0,0,(('DATOS GENERALES'!T288*100)/'DATOS GENERALES'!K288)))</f>
        <v>0</v>
      </c>
      <c r="L288" s="3">
        <f>+IF('DATOS GENERALES'!L288='DATOS GENERALES'!T288,100,IF('DATOS GENERALES'!L288=0,0,(('DATOS GENERALES'!T288*100)/'DATOS GENERALES'!L288)))</f>
        <v>0</v>
      </c>
      <c r="M288" s="3">
        <f>+IF('DATOS GENERALES'!M288='DATOS GENERALES'!T288,100,IF('DATOS GENERALES'!M288=0,0,(('DATOS GENERALES'!T288*100)/'DATOS GENERALES'!M288)))</f>
        <v>0</v>
      </c>
      <c r="N288" s="3">
        <f>+IF('DATOS GENERALES'!N288='DATOS GENERALES'!T288,100,IF('DATOS GENERALES'!N288=0,0,(('DATOS GENERALES'!T288*100)/'DATOS GENERALES'!N288)))</f>
        <v>100</v>
      </c>
      <c r="O288" s="3">
        <f>+IF('DATOS GENERALES'!O288='DATOS GENERALES'!T288,100,IF('DATOS GENERALES'!O288=0,0,(('DATOS GENERALES'!T288*100)/'DATOS GENERALES'!O288)))</f>
        <v>55.648164568185848</v>
      </c>
      <c r="P288" s="3">
        <f>+IF('DATOS GENERALES'!P288='DATOS GENERALES'!T288,100,IF('DATOS GENERALES'!P288=0,0,(('DATOS GENERALES'!T288*100)/'DATOS GENERALES'!P288)))</f>
        <v>0</v>
      </c>
      <c r="Q288" s="3">
        <f>+IF('DATOS GENERALES'!Q288='DATOS GENERALES'!T288,100,IF('DATOS GENERALES'!Q288=0,0,(('DATOS GENERALES'!T288*100)/'DATOS GENERALES'!Q288)))</f>
        <v>0</v>
      </c>
      <c r="R288" s="3">
        <f>+IF('DATOS GENERALES'!R288='DATOS GENERALES'!$T$6,100,IF('DATOS GENERALES'!R288=0,0,(('DATOS GENERALES'!$T$6*100)/'DATOS GENERALES'!R288)))</f>
        <v>0</v>
      </c>
      <c r="S288" s="3">
        <f>+IF('DATOS GENERALES'!S288='DATOS GENERALES'!T288,100,IF('DATOS GENERALES'!S288=0,0,(('DATOS GENERALES'!$T$6*100)/'DATOS GENERALES'!S288)))</f>
        <v>0</v>
      </c>
    </row>
    <row r="289" spans="1:19">
      <c r="A289" s="13">
        <f>+'DATOS GENERALES'!A289</f>
        <v>284</v>
      </c>
      <c r="B289" s="65" t="str">
        <f>+'DATOS GENERALES'!B289</f>
        <v>SEDA 3/0 10X75 TRENZADA</v>
      </c>
      <c r="C289" s="21" t="str">
        <f>+'DATOS GENERALES'!C289</f>
        <v>UND</v>
      </c>
      <c r="D289" s="21">
        <f>+'DATOS GENERALES'!D289</f>
        <v>48</v>
      </c>
      <c r="E289" s="3">
        <f>+IF('DATOS GENERALES'!E289='DATOS GENERALES'!T289,100,IF('DATOS GENERALES'!E289=0,0,(('DATOS GENERALES'!T289*100)/'DATOS GENERALES'!E289)))</f>
        <v>90.822440087145964</v>
      </c>
      <c r="F289" s="3">
        <f>+IF('DATOS GENERALES'!F289='DATOS GENERALES'!T289,100,IF('DATOS GENERALES'!F289=0,0,(('DATOS GENERALES'!T289*100)/'DATOS GENERALES'!F289)))</f>
        <v>49.620592173783663</v>
      </c>
      <c r="G289" s="3">
        <f>+IF('DATOS GENERALES'!G289='DATOS GENERALES'!T289,100,IF('DATOS GENERALES'!G289=0,0,(('DATOS GENERALES'!T289*100)/'DATOS GENERALES'!G289)))</f>
        <v>0</v>
      </c>
      <c r="H289" s="3">
        <f>+IF('DATOS GENERALES'!H289='DATOS GENERALES'!T289,100,IF('DATOS GENERALES'!H289=0,0,(('DATOS GENERALES'!T289*100)/'DATOS GENERALES'!H289)))</f>
        <v>0</v>
      </c>
      <c r="I289" s="3">
        <f>+IF('DATOS GENERALES'!I289='DATOS GENERALES'!T289,100,IF('DATOS GENERALES'!I289=0,0,(('DATOS GENERALES'!T289*100)/'DATOS GENERALES'!I289)))</f>
        <v>49.101884570082447</v>
      </c>
      <c r="J289" s="3">
        <f>+IF('DATOS GENERALES'!J289='DATOS GENERALES'!T289,100,IF('DATOS GENERALES'!J289=0,0,(('DATOS GENERALES'!T289*100)/'DATOS GENERALES'!J289)))</f>
        <v>46.584458251385655</v>
      </c>
      <c r="K289" s="3">
        <f>+IF('DATOS GENERALES'!K289='DATOS GENERALES'!T289,100,IF('DATOS GENERALES'!K289=0,0,(('DATOS GENERALES'!T289*100)/'DATOS GENERALES'!K289)))</f>
        <v>0</v>
      </c>
      <c r="L289" s="3">
        <f>+IF('DATOS GENERALES'!L289='DATOS GENERALES'!T289,100,IF('DATOS GENERALES'!L289=0,0,(('DATOS GENERALES'!T289*100)/'DATOS GENERALES'!L289)))</f>
        <v>0</v>
      </c>
      <c r="M289" s="3">
        <f>+IF('DATOS GENERALES'!M289='DATOS GENERALES'!T289,100,IF('DATOS GENERALES'!M289=0,0,(('DATOS GENERALES'!T289*100)/'DATOS GENERALES'!M289)))</f>
        <v>0</v>
      </c>
      <c r="N289" s="3">
        <f>+IF('DATOS GENERALES'!N289='DATOS GENERALES'!T289,100,IF('DATOS GENERALES'!N289=0,0,(('DATOS GENERALES'!T289*100)/'DATOS GENERALES'!N289)))</f>
        <v>100</v>
      </c>
      <c r="O289" s="3">
        <f>+IF('DATOS GENERALES'!O289='DATOS GENERALES'!T289,100,IF('DATOS GENERALES'!O289=0,0,(('DATOS GENERALES'!T289*100)/'DATOS GENERALES'!O289)))</f>
        <v>45.330977300530108</v>
      </c>
      <c r="P289" s="3">
        <f>+IF('DATOS GENERALES'!P289='DATOS GENERALES'!T289,100,IF('DATOS GENERALES'!P289=0,0,(('DATOS GENERALES'!T289*100)/'DATOS GENERALES'!P289)))</f>
        <v>0</v>
      </c>
      <c r="Q289" s="3">
        <f>+IF('DATOS GENERALES'!Q289='DATOS GENERALES'!T289,100,IF('DATOS GENERALES'!Q289=0,0,(('DATOS GENERALES'!T289*100)/'DATOS GENERALES'!Q289)))</f>
        <v>0</v>
      </c>
      <c r="R289" s="3">
        <f>+IF('DATOS GENERALES'!R289='DATOS GENERALES'!$T$6,100,IF('DATOS GENERALES'!R289=0,0,(('DATOS GENERALES'!$T$6*100)/'DATOS GENERALES'!R289)))</f>
        <v>0</v>
      </c>
      <c r="S289" s="3">
        <f>+IF('DATOS GENERALES'!S289='DATOS GENERALES'!T289,100,IF('DATOS GENERALES'!S289=0,0,(('DATOS GENERALES'!$T$6*100)/'DATOS GENERALES'!S289)))</f>
        <v>0</v>
      </c>
    </row>
    <row r="290" spans="1:19">
      <c r="A290" s="13">
        <f>+'DATOS GENERALES'!A290</f>
        <v>285</v>
      </c>
      <c r="B290" s="65" t="str">
        <f>+'DATOS GENERALES'!B290</f>
        <v>SEDA 3/0 SC24</v>
      </c>
      <c r="C290" s="21" t="str">
        <f>+'DATOS GENERALES'!C290</f>
        <v>UND</v>
      </c>
      <c r="D290" s="21">
        <f>+'DATOS GENERALES'!D290</f>
        <v>48</v>
      </c>
      <c r="E290" s="3">
        <f>+IF('DATOS GENERALES'!E290='DATOS GENERALES'!T290,100,IF('DATOS GENERALES'!E290=0,0,(('DATOS GENERALES'!T290*100)/'DATOS GENERALES'!E290)))</f>
        <v>92.346335697399525</v>
      </c>
      <c r="F290" s="3">
        <f>+IF('DATOS GENERALES'!F290='DATOS GENERALES'!T290,100,IF('DATOS GENERALES'!F290=0,0,(('DATOS GENERALES'!T290*100)/'DATOS GENERALES'!F290)))</f>
        <v>70.877750056702197</v>
      </c>
      <c r="G290" s="3">
        <f>+IF('DATOS GENERALES'!G290='DATOS GENERALES'!T290,100,IF('DATOS GENERALES'!G290=0,0,(('DATOS GENERALES'!T290*100)/'DATOS GENERALES'!G290)))</f>
        <v>0</v>
      </c>
      <c r="H290" s="3">
        <f>+IF('DATOS GENERALES'!H290='DATOS GENERALES'!T290,100,IF('DATOS GENERALES'!H290=0,0,(('DATOS GENERALES'!T290*100)/'DATOS GENERALES'!H290)))</f>
        <v>96.15384615384616</v>
      </c>
      <c r="I290" s="3">
        <f>+IF('DATOS GENERALES'!I290='DATOS GENERALES'!T290,100,IF('DATOS GENERALES'!I290=0,0,(('DATOS GENERALES'!T290*100)/'DATOS GENERALES'!I290)))</f>
        <v>70.130161579892274</v>
      </c>
      <c r="J290" s="3">
        <f>+IF('DATOS GENERALES'!J290='DATOS GENERALES'!T290,100,IF('DATOS GENERALES'!J290=0,0,(('DATOS GENERALES'!T290*100)/'DATOS GENERALES'!J290)))</f>
        <v>66.543729344826403</v>
      </c>
      <c r="K290" s="3">
        <f>+IF('DATOS GENERALES'!K290='DATOS GENERALES'!T290,100,IF('DATOS GENERALES'!K290=0,0,(('DATOS GENERALES'!T290*100)/'DATOS GENERALES'!K290)))</f>
        <v>0</v>
      </c>
      <c r="L290" s="3">
        <f>+IF('DATOS GENERALES'!L290='DATOS GENERALES'!T290,100,IF('DATOS GENERALES'!L290=0,0,(('DATOS GENERALES'!T290*100)/'DATOS GENERALES'!L290)))</f>
        <v>0</v>
      </c>
      <c r="M290" s="3">
        <f>+IF('DATOS GENERALES'!M290='DATOS GENERALES'!T290,100,IF('DATOS GENERALES'!M290=0,0,(('DATOS GENERALES'!T290*100)/'DATOS GENERALES'!M290)))</f>
        <v>0</v>
      </c>
      <c r="N290" s="3">
        <f>+IF('DATOS GENERALES'!N290='DATOS GENERALES'!T290,100,IF('DATOS GENERALES'!N290=0,0,(('DATOS GENERALES'!T290*100)/'DATOS GENERALES'!N290)))</f>
        <v>100</v>
      </c>
      <c r="O290" s="3">
        <f>+IF('DATOS GENERALES'!O290='DATOS GENERALES'!T290,100,IF('DATOS GENERALES'!O290=0,0,(('DATOS GENERALES'!T290*100)/'DATOS GENERALES'!O290)))</f>
        <v>61.771101008104367</v>
      </c>
      <c r="P290" s="3">
        <f>+IF('DATOS GENERALES'!P290='DATOS GENERALES'!T290,100,IF('DATOS GENERALES'!P290=0,0,(('DATOS GENERALES'!T290*100)/'DATOS GENERALES'!P290)))</f>
        <v>0</v>
      </c>
      <c r="Q290" s="3">
        <f>+IF('DATOS GENERALES'!Q290='DATOS GENERALES'!T290,100,IF('DATOS GENERALES'!Q290=0,0,(('DATOS GENERALES'!T290*100)/'DATOS GENERALES'!Q290)))</f>
        <v>0</v>
      </c>
      <c r="R290" s="3">
        <f>+IF('DATOS GENERALES'!R290='DATOS GENERALES'!$T$6,100,IF('DATOS GENERALES'!R290=0,0,(('DATOS GENERALES'!$T$6*100)/'DATOS GENERALES'!R290)))</f>
        <v>0</v>
      </c>
      <c r="S290" s="3">
        <f>+IF('DATOS GENERALES'!S290='DATOS GENERALES'!T290,100,IF('DATOS GENERALES'!S290=0,0,(('DATOS GENERALES'!$T$6*100)/'DATOS GENERALES'!S290)))</f>
        <v>0</v>
      </c>
    </row>
    <row r="291" spans="1:19" ht="30">
      <c r="A291" s="13">
        <f>+'DATOS GENERALES'!A291</f>
        <v>286</v>
      </c>
      <c r="B291" s="65" t="str">
        <f>+'DATOS GENERALES'!B291</f>
        <v>SET DE SUTURA DE DESCARGA PARA PREVENIR EVENTRACIONES  USP 2 X 75CM</v>
      </c>
      <c r="C291" s="21" t="str">
        <f>+'DATOS GENERALES'!C291</f>
        <v>CJA X 4 UNIDADES</v>
      </c>
      <c r="D291" s="21">
        <f>+'DATOS GENERALES'!D291</f>
        <v>4</v>
      </c>
      <c r="E291" s="3">
        <f>+IF('DATOS GENERALES'!E291='DATOS GENERALES'!T291,100,IF('DATOS GENERALES'!E291=0,0,(('DATOS GENERALES'!T291*100)/'DATOS GENERALES'!E291)))</f>
        <v>0</v>
      </c>
      <c r="F291" s="3">
        <f>+IF('DATOS GENERALES'!F291='DATOS GENERALES'!T291,100,IF('DATOS GENERALES'!F291=0,0,(('DATOS GENERALES'!T291*100)/'DATOS GENERALES'!F291)))</f>
        <v>0</v>
      </c>
      <c r="G291" s="3">
        <f>+IF('DATOS GENERALES'!G291='DATOS GENERALES'!T291,100,IF('DATOS GENERALES'!G291=0,0,(('DATOS GENERALES'!T291*100)/'DATOS GENERALES'!G291)))</f>
        <v>0</v>
      </c>
      <c r="H291" s="3">
        <f>+IF('DATOS GENERALES'!H291='DATOS GENERALES'!T291,100,IF('DATOS GENERALES'!H291=0,0,(('DATOS GENERALES'!T291*100)/'DATOS GENERALES'!H291)))</f>
        <v>0</v>
      </c>
      <c r="I291" s="3">
        <f>+IF('DATOS GENERALES'!I291='DATOS GENERALES'!T291,100,IF('DATOS GENERALES'!I291=0,0,(('DATOS GENERALES'!T291*100)/'DATOS GENERALES'!I291)))</f>
        <v>0</v>
      </c>
      <c r="J291" s="3">
        <f>+IF('DATOS GENERALES'!J291='DATOS GENERALES'!T291,100,IF('DATOS GENERALES'!J291=0,0,(('DATOS GENERALES'!T291*100)/'DATOS GENERALES'!J291)))</f>
        <v>0</v>
      </c>
      <c r="K291" s="3">
        <f>+IF('DATOS GENERALES'!K291='DATOS GENERALES'!T291,100,IF('DATOS GENERALES'!K291=0,0,(('DATOS GENERALES'!T291*100)/'DATOS GENERALES'!K291)))</f>
        <v>0</v>
      </c>
      <c r="L291" s="3">
        <f>+IF('DATOS GENERALES'!L291='DATOS GENERALES'!T291,100,IF('DATOS GENERALES'!L291=0,0,(('DATOS GENERALES'!T291*100)/'DATOS GENERALES'!L291)))</f>
        <v>0</v>
      </c>
      <c r="M291" s="3">
        <f>+IF('DATOS GENERALES'!M291='DATOS GENERALES'!T291,100,IF('DATOS GENERALES'!M291=0,0,(('DATOS GENERALES'!T291*100)/'DATOS GENERALES'!M291)))</f>
        <v>0</v>
      </c>
      <c r="N291" s="3">
        <f>+IF('DATOS GENERALES'!N291='DATOS GENERALES'!T291,100,IF('DATOS GENERALES'!N291=0,0,(('DATOS GENERALES'!T291*100)/'DATOS GENERALES'!N291)))</f>
        <v>100</v>
      </c>
      <c r="O291" s="3">
        <f>+IF('DATOS GENERALES'!O291='DATOS GENERALES'!T291,100,IF('DATOS GENERALES'!O291=0,0,(('DATOS GENERALES'!T291*100)/'DATOS GENERALES'!O291)))</f>
        <v>0</v>
      </c>
      <c r="P291" s="3">
        <f>+IF('DATOS GENERALES'!P291='DATOS GENERALES'!T291,100,IF('DATOS GENERALES'!P291=0,0,(('DATOS GENERALES'!T291*100)/'DATOS GENERALES'!P291)))</f>
        <v>0</v>
      </c>
      <c r="Q291" s="3">
        <f>+IF('DATOS GENERALES'!Q291='DATOS GENERALES'!T291,100,IF('DATOS GENERALES'!Q291=0,0,(('DATOS GENERALES'!T291*100)/'DATOS GENERALES'!Q291)))</f>
        <v>0</v>
      </c>
      <c r="R291" s="3">
        <f>+IF('DATOS GENERALES'!R291='DATOS GENERALES'!$T$6,100,IF('DATOS GENERALES'!R291=0,0,(('DATOS GENERALES'!$T$6*100)/'DATOS GENERALES'!R291)))</f>
        <v>0</v>
      </c>
      <c r="S291" s="3">
        <f>+IF('DATOS GENERALES'!S291='DATOS GENERALES'!T291,100,IF('DATOS GENERALES'!S291=0,0,(('DATOS GENERALES'!$T$6*100)/'DATOS GENERALES'!S291)))</f>
        <v>0</v>
      </c>
    </row>
    <row r="292" spans="1:19">
      <c r="A292" s="13">
        <f>+'DATOS GENERALES'!A292</f>
        <v>287</v>
      </c>
      <c r="B292" s="65" t="str">
        <f>+'DATOS GENERALES'!B292</f>
        <v>SET DE SUTURA PARA ORGANOS PARENQUIMATOSOS</v>
      </c>
      <c r="C292" s="21" t="str">
        <f>+'DATOS GENERALES'!C292</f>
        <v>UND</v>
      </c>
      <c r="D292" s="21">
        <f>+'DATOS GENERALES'!D292</f>
        <v>4</v>
      </c>
      <c r="E292" s="3">
        <f>+IF('DATOS GENERALES'!E292='DATOS GENERALES'!T292,100,IF('DATOS GENERALES'!E292=0,0,(('DATOS GENERALES'!T292*100)/'DATOS GENERALES'!E292)))</f>
        <v>62.611785714285716</v>
      </c>
      <c r="F292" s="3">
        <f>+IF('DATOS GENERALES'!F292='DATOS GENERALES'!T292,100,IF('DATOS GENERALES'!F292=0,0,(('DATOS GENERALES'!T292*100)/'DATOS GENERALES'!F292)))</f>
        <v>0</v>
      </c>
      <c r="G292" s="3">
        <f>+IF('DATOS GENERALES'!G292='DATOS GENERALES'!T292,100,IF('DATOS GENERALES'!G292=0,0,(('DATOS GENERALES'!T292*100)/'DATOS GENERALES'!G292)))</f>
        <v>0</v>
      </c>
      <c r="H292" s="3">
        <f>+IF('DATOS GENERALES'!H292='DATOS GENERALES'!T292,100,IF('DATOS GENERALES'!H292=0,0,(('DATOS GENERALES'!T292*100)/'DATOS GENERALES'!H292)))</f>
        <v>48.988037522110048</v>
      </c>
      <c r="I292" s="3">
        <f>+IF('DATOS GENERALES'!I292='DATOS GENERALES'!T292,100,IF('DATOS GENERALES'!I292=0,0,(('DATOS GENERALES'!T292*100)/'DATOS GENERALES'!I292)))</f>
        <v>0</v>
      </c>
      <c r="J292" s="3">
        <f>+IF('DATOS GENERALES'!J292='DATOS GENERALES'!T292,100,IF('DATOS GENERALES'!J292=0,0,(('DATOS GENERALES'!T292*100)/'DATOS GENERALES'!J292)))</f>
        <v>99.413881526493867</v>
      </c>
      <c r="K292" s="3">
        <f>+IF('DATOS GENERALES'!K292='DATOS GENERALES'!T292,100,IF('DATOS GENERALES'!K292=0,0,(('DATOS GENERALES'!T292*100)/'DATOS GENERALES'!K292)))</f>
        <v>0</v>
      </c>
      <c r="L292" s="3">
        <f>+IF('DATOS GENERALES'!L292='DATOS GENERALES'!T292,100,IF('DATOS GENERALES'!L292=0,0,(('DATOS GENERALES'!T292*100)/'DATOS GENERALES'!L292)))</f>
        <v>0</v>
      </c>
      <c r="M292" s="3">
        <f>+IF('DATOS GENERALES'!M292='DATOS GENERALES'!T292,100,IF('DATOS GENERALES'!M292=0,0,(('DATOS GENERALES'!T292*100)/'DATOS GENERALES'!M292)))</f>
        <v>0</v>
      </c>
      <c r="N292" s="3">
        <f>+IF('DATOS GENERALES'!N292='DATOS GENERALES'!T292,100,IF('DATOS GENERALES'!N292=0,0,(('DATOS GENERALES'!T292*100)/'DATOS GENERALES'!N292)))</f>
        <v>100</v>
      </c>
      <c r="O292" s="3">
        <f>+IF('DATOS GENERALES'!O292='DATOS GENERALES'!T292,100,IF('DATOS GENERALES'!O292=0,0,(('DATOS GENERALES'!T292*100)/'DATOS GENERALES'!O292)))</f>
        <v>76.279423922029324</v>
      </c>
      <c r="P292" s="3">
        <f>+IF('DATOS GENERALES'!P292='DATOS GENERALES'!T292,100,IF('DATOS GENERALES'!P292=0,0,(('DATOS GENERALES'!T292*100)/'DATOS GENERALES'!P292)))</f>
        <v>0</v>
      </c>
      <c r="Q292" s="3">
        <f>+IF('DATOS GENERALES'!Q292='DATOS GENERALES'!T292,100,IF('DATOS GENERALES'!Q292=0,0,(('DATOS GENERALES'!T292*100)/'DATOS GENERALES'!Q292)))</f>
        <v>0</v>
      </c>
      <c r="R292" s="3">
        <f>+IF('DATOS GENERALES'!R292='DATOS GENERALES'!$T$6,100,IF('DATOS GENERALES'!R292=0,0,(('DATOS GENERALES'!$T$6*100)/'DATOS GENERALES'!R292)))</f>
        <v>0</v>
      </c>
      <c r="S292" s="3">
        <f>+IF('DATOS GENERALES'!S292='DATOS GENERALES'!T292,100,IF('DATOS GENERALES'!S292=0,0,(('DATOS GENERALES'!$T$6*100)/'DATOS GENERALES'!S292)))</f>
        <v>0</v>
      </c>
    </row>
    <row r="293" spans="1:19">
      <c r="A293" s="13">
        <f>+'DATOS GENERALES'!A293</f>
        <v>288</v>
      </c>
      <c r="B293" s="65" t="str">
        <f>+'DATOS GENERALES'!B293</f>
        <v>SISTEMA DE CPAP SIN VENTILADOR L</v>
      </c>
      <c r="C293" s="21" t="str">
        <f>+'DATOS GENERALES'!C293</f>
        <v>UND</v>
      </c>
      <c r="D293" s="21">
        <f>+'DATOS GENERALES'!D293</f>
        <v>8</v>
      </c>
      <c r="E293" s="3">
        <f>+IF('DATOS GENERALES'!E293='DATOS GENERALES'!T293,100,IF('DATOS GENERALES'!E293=0,0,(('DATOS GENERALES'!T293*100)/'DATOS GENERALES'!E293)))</f>
        <v>100</v>
      </c>
      <c r="F293" s="3">
        <f>+IF('DATOS GENERALES'!F293='DATOS GENERALES'!T293,100,IF('DATOS GENERALES'!F293=0,0,(('DATOS GENERALES'!T293*100)/'DATOS GENERALES'!F293)))</f>
        <v>100</v>
      </c>
      <c r="G293" s="3">
        <f>+IF('DATOS GENERALES'!G293='DATOS GENERALES'!T293,100,IF('DATOS GENERALES'!G293=0,0,(('DATOS GENERALES'!T293*100)/'DATOS GENERALES'!G293)))</f>
        <v>100</v>
      </c>
      <c r="H293" s="3">
        <f>+IF('DATOS GENERALES'!H293='DATOS GENERALES'!T293,100,IF('DATOS GENERALES'!H293=0,0,(('DATOS GENERALES'!T293*100)/'DATOS GENERALES'!H293)))</f>
        <v>100</v>
      </c>
      <c r="I293" s="3">
        <f>+IF('DATOS GENERALES'!I293='DATOS GENERALES'!T293,100,IF('DATOS GENERALES'!I293=0,0,(('DATOS GENERALES'!T293*100)/'DATOS GENERALES'!I293)))</f>
        <v>100</v>
      </c>
      <c r="J293" s="3">
        <f>+IF('DATOS GENERALES'!J293='DATOS GENERALES'!T293,100,IF('DATOS GENERALES'!J293=0,0,(('DATOS GENERALES'!T293*100)/'DATOS GENERALES'!J293)))</f>
        <v>100</v>
      </c>
      <c r="K293" s="3">
        <f>+IF('DATOS GENERALES'!K293='DATOS GENERALES'!T293,100,IF('DATOS GENERALES'!K293=0,0,(('DATOS GENERALES'!T293*100)/'DATOS GENERALES'!K293)))</f>
        <v>100</v>
      </c>
      <c r="L293" s="3">
        <f>+IF('DATOS GENERALES'!L293='DATOS GENERALES'!T293,100,IF('DATOS GENERALES'!L293=0,0,(('DATOS GENERALES'!T293*100)/'DATOS GENERALES'!L293)))</f>
        <v>100</v>
      </c>
      <c r="M293" s="3">
        <f>+IF('DATOS GENERALES'!M293='DATOS GENERALES'!T293,100,IF('DATOS GENERALES'!M293=0,0,(('DATOS GENERALES'!T293*100)/'DATOS GENERALES'!M293)))</f>
        <v>100</v>
      </c>
      <c r="N293" s="3">
        <f>+IF('DATOS GENERALES'!N293='DATOS GENERALES'!T293,100,IF('DATOS GENERALES'!N293=0,0,(('DATOS GENERALES'!T293*100)/'DATOS GENERALES'!N293)))</f>
        <v>100</v>
      </c>
      <c r="O293" s="3">
        <f>+IF('DATOS GENERALES'!O293='DATOS GENERALES'!T293,100,IF('DATOS GENERALES'!O293=0,0,(('DATOS GENERALES'!T293*100)/'DATOS GENERALES'!O293)))</f>
        <v>100</v>
      </c>
      <c r="P293" s="3">
        <f>+IF('DATOS GENERALES'!P293='DATOS GENERALES'!T293,100,IF('DATOS GENERALES'!P293=0,0,(('DATOS GENERALES'!T293*100)/'DATOS GENERALES'!P293)))</f>
        <v>100</v>
      </c>
      <c r="Q293" s="3">
        <f>+IF('DATOS GENERALES'!Q293='DATOS GENERALES'!T293,100,IF('DATOS GENERALES'!Q293=0,0,(('DATOS GENERALES'!T293*100)/'DATOS GENERALES'!Q293)))</f>
        <v>100</v>
      </c>
      <c r="R293" s="3">
        <f>+IF('DATOS GENERALES'!R293='DATOS GENERALES'!$T$6,100,IF('DATOS GENERALES'!R293=0,0,(('DATOS GENERALES'!$T$6*100)/'DATOS GENERALES'!R293)))</f>
        <v>0</v>
      </c>
      <c r="S293" s="3">
        <f>+IF('DATOS GENERALES'!S293='DATOS GENERALES'!T293,100,IF('DATOS GENERALES'!S293=0,0,(('DATOS GENERALES'!$T$6*100)/'DATOS GENERALES'!S293)))</f>
        <v>100</v>
      </c>
    </row>
    <row r="294" spans="1:19">
      <c r="A294" s="13">
        <f>+'DATOS GENERALES'!A294</f>
        <v>289</v>
      </c>
      <c r="B294" s="65" t="str">
        <f>+'DATOS GENERALES'!B294</f>
        <v>SISTEMA DE CPAP SIN VENTILADOR M</v>
      </c>
      <c r="C294" s="21" t="str">
        <f>+'DATOS GENERALES'!C294</f>
        <v>UND</v>
      </c>
      <c r="D294" s="21">
        <f>+'DATOS GENERALES'!D294</f>
        <v>12</v>
      </c>
      <c r="E294" s="3">
        <f>+IF('DATOS GENERALES'!E294='DATOS GENERALES'!T294,100,IF('DATOS GENERALES'!E294=0,0,(('DATOS GENERALES'!T294*100)/'DATOS GENERALES'!E294)))</f>
        <v>100</v>
      </c>
      <c r="F294" s="3">
        <f>+IF('DATOS GENERALES'!F294='DATOS GENERALES'!T294,100,IF('DATOS GENERALES'!F294=0,0,(('DATOS GENERALES'!T294*100)/'DATOS GENERALES'!F294)))</f>
        <v>100</v>
      </c>
      <c r="G294" s="3">
        <f>+IF('DATOS GENERALES'!G294='DATOS GENERALES'!T294,100,IF('DATOS GENERALES'!G294=0,0,(('DATOS GENERALES'!T294*100)/'DATOS GENERALES'!G294)))</f>
        <v>100</v>
      </c>
      <c r="H294" s="3">
        <f>+IF('DATOS GENERALES'!H294='DATOS GENERALES'!T294,100,IF('DATOS GENERALES'!H294=0,0,(('DATOS GENERALES'!T294*100)/'DATOS GENERALES'!H294)))</f>
        <v>100</v>
      </c>
      <c r="I294" s="3">
        <f>+IF('DATOS GENERALES'!I294='DATOS GENERALES'!T294,100,IF('DATOS GENERALES'!I294=0,0,(('DATOS GENERALES'!T294*100)/'DATOS GENERALES'!I294)))</f>
        <v>100</v>
      </c>
      <c r="J294" s="3">
        <f>+IF('DATOS GENERALES'!J294='DATOS GENERALES'!T294,100,IF('DATOS GENERALES'!J294=0,0,(('DATOS GENERALES'!T294*100)/'DATOS GENERALES'!J294)))</f>
        <v>100</v>
      </c>
      <c r="K294" s="3">
        <f>+IF('DATOS GENERALES'!K294='DATOS GENERALES'!T294,100,IF('DATOS GENERALES'!K294=0,0,(('DATOS GENERALES'!T294*100)/'DATOS GENERALES'!K294)))</f>
        <v>100</v>
      </c>
      <c r="L294" s="3">
        <f>+IF('DATOS GENERALES'!L294='DATOS GENERALES'!T294,100,IF('DATOS GENERALES'!L294=0,0,(('DATOS GENERALES'!T294*100)/'DATOS GENERALES'!L294)))</f>
        <v>100</v>
      </c>
      <c r="M294" s="3">
        <f>+IF('DATOS GENERALES'!M294='DATOS GENERALES'!T294,100,IF('DATOS GENERALES'!M294=0,0,(('DATOS GENERALES'!T294*100)/'DATOS GENERALES'!M294)))</f>
        <v>100</v>
      </c>
      <c r="N294" s="3">
        <f>+IF('DATOS GENERALES'!N294='DATOS GENERALES'!T294,100,IF('DATOS GENERALES'!N294=0,0,(('DATOS GENERALES'!T294*100)/'DATOS GENERALES'!N294)))</f>
        <v>100</v>
      </c>
      <c r="O294" s="3">
        <f>+IF('DATOS GENERALES'!O294='DATOS GENERALES'!T294,100,IF('DATOS GENERALES'!O294=0,0,(('DATOS GENERALES'!T294*100)/'DATOS GENERALES'!O294)))</f>
        <v>100</v>
      </c>
      <c r="P294" s="3">
        <f>+IF('DATOS GENERALES'!P294='DATOS GENERALES'!T294,100,IF('DATOS GENERALES'!P294=0,0,(('DATOS GENERALES'!T294*100)/'DATOS GENERALES'!P294)))</f>
        <v>100</v>
      </c>
      <c r="Q294" s="3">
        <f>+IF('DATOS GENERALES'!Q294='DATOS GENERALES'!T294,100,IF('DATOS GENERALES'!Q294=0,0,(('DATOS GENERALES'!T294*100)/'DATOS GENERALES'!Q294)))</f>
        <v>100</v>
      </c>
      <c r="R294" s="3">
        <f>+IF('DATOS GENERALES'!R294='DATOS GENERALES'!$T$6,100,IF('DATOS GENERALES'!R294=0,0,(('DATOS GENERALES'!$T$6*100)/'DATOS GENERALES'!R294)))</f>
        <v>0</v>
      </c>
      <c r="S294" s="3">
        <f>+IF('DATOS GENERALES'!S294='DATOS GENERALES'!T294,100,IF('DATOS GENERALES'!S294=0,0,(('DATOS GENERALES'!$T$6*100)/'DATOS GENERALES'!S294)))</f>
        <v>100</v>
      </c>
    </row>
    <row r="295" spans="1:19">
      <c r="A295" s="13">
        <f>+'DATOS GENERALES'!A295</f>
        <v>290</v>
      </c>
      <c r="B295" s="65" t="str">
        <f>+'DATOS GENERALES'!B295</f>
        <v>SISTEMA DE UNA PIEZA PARA OSTOMIA BOLSA DRENABLE ADULTO</v>
      </c>
      <c r="C295" s="21" t="str">
        <f>+'DATOS GENERALES'!C295</f>
        <v>UND</v>
      </c>
      <c r="D295" s="21">
        <f>+'DATOS GENERALES'!D295</f>
        <v>12</v>
      </c>
      <c r="E295" s="3">
        <f>+IF('DATOS GENERALES'!E295='DATOS GENERALES'!T295,100,IF('DATOS GENERALES'!E295=0,0,(('DATOS GENERALES'!T295*100)/'DATOS GENERALES'!E295)))</f>
        <v>65.596301618042105</v>
      </c>
      <c r="F295" s="3">
        <f>+IF('DATOS GENERALES'!F295='DATOS GENERALES'!T295,100,IF('DATOS GENERALES'!F295=0,0,(('DATOS GENERALES'!T295*100)/'DATOS GENERALES'!F295)))</f>
        <v>73.472815058428381</v>
      </c>
      <c r="G295" s="3">
        <f>+IF('DATOS GENERALES'!G295='DATOS GENERALES'!T295,100,IF('DATOS GENERALES'!G295=0,0,(('DATOS GENERALES'!T295*100)/'DATOS GENERALES'!G295)))</f>
        <v>0</v>
      </c>
      <c r="H295" s="3">
        <f>+IF('DATOS GENERALES'!H295='DATOS GENERALES'!T295,100,IF('DATOS GENERALES'!H295=0,0,(('DATOS GENERALES'!T295*100)/'DATOS GENERALES'!H295)))</f>
        <v>76.962544894817853</v>
      </c>
      <c r="I295" s="3">
        <f>+IF('DATOS GENERALES'!I295='DATOS GENERALES'!T295,100,IF('DATOS GENERALES'!I295=0,0,(('DATOS GENERALES'!T295*100)/'DATOS GENERALES'!I295)))</f>
        <v>0</v>
      </c>
      <c r="J295" s="3">
        <f>+IF('DATOS GENERALES'!J295='DATOS GENERALES'!T295,100,IF('DATOS GENERALES'!J295=0,0,(('DATOS GENERALES'!T295*100)/'DATOS GENERALES'!J295)))</f>
        <v>0</v>
      </c>
      <c r="K295" s="3">
        <f>+IF('DATOS GENERALES'!K295='DATOS GENERALES'!T295,100,IF('DATOS GENERALES'!K295=0,0,(('DATOS GENERALES'!T295*100)/'DATOS GENERALES'!K295)))</f>
        <v>0</v>
      </c>
      <c r="L295" s="3">
        <f>+IF('DATOS GENERALES'!L295='DATOS GENERALES'!T295,100,IF('DATOS GENERALES'!L295=0,0,(('DATOS GENERALES'!T295*100)/'DATOS GENERALES'!L295)))</f>
        <v>0</v>
      </c>
      <c r="M295" s="3">
        <f>+IF('DATOS GENERALES'!M295='DATOS GENERALES'!T295,100,IF('DATOS GENERALES'!M295=0,0,(('DATOS GENERALES'!T295*100)/'DATOS GENERALES'!M295)))</f>
        <v>0</v>
      </c>
      <c r="N295" s="3">
        <f>+IF('DATOS GENERALES'!N295='DATOS GENERALES'!T295,100,IF('DATOS GENERALES'!N295=0,0,(('DATOS GENERALES'!T295*100)/'DATOS GENERALES'!N295)))</f>
        <v>0</v>
      </c>
      <c r="O295" s="3">
        <f>+IF('DATOS GENERALES'!O295='DATOS GENERALES'!T295,100,IF('DATOS GENERALES'!O295=0,0,(('DATOS GENERALES'!T295*100)/'DATOS GENERALES'!O295)))</f>
        <v>0</v>
      </c>
      <c r="P295" s="3">
        <f>+IF('DATOS GENERALES'!P295='DATOS GENERALES'!T295,100,IF('DATOS GENERALES'!P295=0,0,(('DATOS GENERALES'!T295*100)/'DATOS GENERALES'!P295)))</f>
        <v>0</v>
      </c>
      <c r="Q295" s="3">
        <f>+IF('DATOS GENERALES'!Q295='DATOS GENERALES'!T295,100,IF('DATOS GENERALES'!Q295=0,0,(('DATOS GENERALES'!T295*100)/'DATOS GENERALES'!Q295)))</f>
        <v>0</v>
      </c>
      <c r="R295" s="3">
        <f>+IF('DATOS GENERALES'!R295='DATOS GENERALES'!$T$6,100,IF('DATOS GENERALES'!R295=0,0,(('DATOS GENERALES'!$T$6*100)/'DATOS GENERALES'!R295)))</f>
        <v>0</v>
      </c>
      <c r="S295" s="3">
        <f>+IF('DATOS GENERALES'!S295='DATOS GENERALES'!T295,100,IF('DATOS GENERALES'!S295=0,0,(('DATOS GENERALES'!$T$6*100)/'DATOS GENERALES'!S295)))</f>
        <v>100</v>
      </c>
    </row>
    <row r="296" spans="1:19">
      <c r="A296" s="13">
        <f>+'DATOS GENERALES'!A296</f>
        <v>291</v>
      </c>
      <c r="B296" s="65" t="str">
        <f>+'DATOS GENERALES'!B296</f>
        <v>SISTEMA DE UNA PIEZA PARA OSTOMIA BOLSA DRENABLE PEDIATRICO</v>
      </c>
      <c r="C296" s="21" t="str">
        <f>+'DATOS GENERALES'!C296</f>
        <v>UND</v>
      </c>
      <c r="D296" s="21">
        <f>+'DATOS GENERALES'!D296</f>
        <v>8</v>
      </c>
      <c r="E296" s="3">
        <f>+IF('DATOS GENERALES'!E296='DATOS GENERALES'!T296,100,IF('DATOS GENERALES'!E296=0,0,(('DATOS GENERALES'!T296*100)/'DATOS GENERALES'!E296)))</f>
        <v>85.235702321129452</v>
      </c>
      <c r="F296" s="3">
        <f>+IF('DATOS GENERALES'!F296='DATOS GENERALES'!T296,100,IF('DATOS GENERALES'!F296=0,0,(('DATOS GENERALES'!T296*100)/'DATOS GENERALES'!F296)))</f>
        <v>95.461854564945511</v>
      </c>
      <c r="G296" s="3">
        <f>+IF('DATOS GENERALES'!G296='DATOS GENERALES'!T296,100,IF('DATOS GENERALES'!G296=0,0,(('DATOS GENERALES'!T296*100)/'DATOS GENERALES'!G296)))</f>
        <v>0</v>
      </c>
      <c r="H296" s="3">
        <f>+IF('DATOS GENERALES'!H296='DATOS GENERALES'!T296,100,IF('DATOS GENERALES'!H296=0,0,(('DATOS GENERALES'!T296*100)/'DATOS GENERALES'!H296)))</f>
        <v>100</v>
      </c>
      <c r="I296" s="3">
        <f>+IF('DATOS GENERALES'!I296='DATOS GENERALES'!T296,100,IF('DATOS GENERALES'!I296=0,0,(('DATOS GENERALES'!T296*100)/'DATOS GENERALES'!I296)))</f>
        <v>0</v>
      </c>
      <c r="J296" s="3">
        <f>+IF('DATOS GENERALES'!J296='DATOS GENERALES'!T296,100,IF('DATOS GENERALES'!J296=0,0,(('DATOS GENERALES'!T296*100)/'DATOS GENERALES'!J296)))</f>
        <v>0</v>
      </c>
      <c r="K296" s="3">
        <f>+IF('DATOS GENERALES'!K296='DATOS GENERALES'!T296,100,IF('DATOS GENERALES'!K296=0,0,(('DATOS GENERALES'!T296*100)/'DATOS GENERALES'!K296)))</f>
        <v>0</v>
      </c>
      <c r="L296" s="3">
        <f>+IF('DATOS GENERALES'!L296='DATOS GENERALES'!T296,100,IF('DATOS GENERALES'!L296=0,0,(('DATOS GENERALES'!T296*100)/'DATOS GENERALES'!L296)))</f>
        <v>0</v>
      </c>
      <c r="M296" s="3">
        <f>+IF('DATOS GENERALES'!M296='DATOS GENERALES'!T296,100,IF('DATOS GENERALES'!M296=0,0,(('DATOS GENERALES'!T296*100)/'DATOS GENERALES'!M296)))</f>
        <v>0</v>
      </c>
      <c r="N296" s="3">
        <f>+IF('DATOS GENERALES'!N296='DATOS GENERALES'!T296,100,IF('DATOS GENERALES'!N296=0,0,(('DATOS GENERALES'!T296*100)/'DATOS GENERALES'!N296)))</f>
        <v>0</v>
      </c>
      <c r="O296" s="3">
        <f>+IF('DATOS GENERALES'!O296='DATOS GENERALES'!T296,100,IF('DATOS GENERALES'!O296=0,0,(('DATOS GENERALES'!T296*100)/'DATOS GENERALES'!O296)))</f>
        <v>0</v>
      </c>
      <c r="P296" s="3">
        <f>+IF('DATOS GENERALES'!P296='DATOS GENERALES'!T296,100,IF('DATOS GENERALES'!P296=0,0,(('DATOS GENERALES'!T296*100)/'DATOS GENERALES'!P296)))</f>
        <v>0</v>
      </c>
      <c r="Q296" s="3">
        <f>+IF('DATOS GENERALES'!Q296='DATOS GENERALES'!T296,100,IF('DATOS GENERALES'!Q296=0,0,(('DATOS GENERALES'!T296*100)/'DATOS GENERALES'!Q296)))</f>
        <v>0</v>
      </c>
      <c r="R296" s="3">
        <f>+IF('DATOS GENERALES'!R296='DATOS GENERALES'!$T$6,100,IF('DATOS GENERALES'!R296=0,0,(('DATOS GENERALES'!$T$6*100)/'DATOS GENERALES'!R296)))</f>
        <v>0</v>
      </c>
      <c r="S296" s="3">
        <f>+IF('DATOS GENERALES'!S296='DATOS GENERALES'!T296,100,IF('DATOS GENERALES'!S296=0,0,(('DATOS GENERALES'!$T$6*100)/'DATOS GENERALES'!S296)))</f>
        <v>369.43890909090908</v>
      </c>
    </row>
    <row r="297" spans="1:19" ht="30">
      <c r="A297" s="13">
        <f>+'DATOS GENERALES'!A297</f>
        <v>292</v>
      </c>
      <c r="B297" s="65" t="str">
        <f>+'DATOS GENERALES'!B297</f>
        <v xml:space="preserve">SISTEMA TROCARES DESECHABLES CUCHILLA PROTEGIDA ROSCADO 10mm / 11mm X 100 </v>
      </c>
      <c r="C297" s="21" t="str">
        <f>+'DATOS GENERALES'!C297</f>
        <v>UND</v>
      </c>
      <c r="D297" s="21">
        <f>+'DATOS GENERALES'!D297</f>
        <v>40</v>
      </c>
      <c r="E297" s="3">
        <f>+IF('DATOS GENERALES'!E297='DATOS GENERALES'!T297,100,IF('DATOS GENERALES'!E297=0,0,(('DATOS GENERALES'!T297*100)/'DATOS GENERALES'!E297)))</f>
        <v>94.556347440654875</v>
      </c>
      <c r="F297" s="3">
        <f>+IF('DATOS GENERALES'!F297='DATOS GENERALES'!T297,100,IF('DATOS GENERALES'!F297=0,0,(('DATOS GENERALES'!T297*100)/'DATOS GENERALES'!F297)))</f>
        <v>38.721743372906161</v>
      </c>
      <c r="G297" s="3">
        <f>+IF('DATOS GENERALES'!G297='DATOS GENERALES'!T297,100,IF('DATOS GENERALES'!G297=0,0,(('DATOS GENERALES'!T297*100)/'DATOS GENERALES'!G297)))</f>
        <v>0</v>
      </c>
      <c r="H297" s="3">
        <f>+IF('DATOS GENERALES'!H297='DATOS GENERALES'!T297,100,IF('DATOS GENERALES'!H297=0,0,(('DATOS GENERALES'!T297*100)/'DATOS GENERALES'!H297)))</f>
        <v>0</v>
      </c>
      <c r="I297" s="3">
        <f>+IF('DATOS GENERALES'!I297='DATOS GENERALES'!T297,100,IF('DATOS GENERALES'!I297=0,0,(('DATOS GENERALES'!T297*100)/'DATOS GENERALES'!I297)))</f>
        <v>0</v>
      </c>
      <c r="J297" s="3">
        <f>+IF('DATOS GENERALES'!J297='DATOS GENERALES'!T297,100,IF('DATOS GENERALES'!J297=0,0,(('DATOS GENERALES'!T297*100)/'DATOS GENERALES'!J297)))</f>
        <v>0</v>
      </c>
      <c r="K297" s="3">
        <f>+IF('DATOS GENERALES'!K297='DATOS GENERALES'!T297,100,IF('DATOS GENERALES'!K297=0,0,(('DATOS GENERALES'!T297*100)/'DATOS GENERALES'!K297)))</f>
        <v>0</v>
      </c>
      <c r="L297" s="3">
        <f>+IF('DATOS GENERALES'!L297='DATOS GENERALES'!T297,100,IF('DATOS GENERALES'!L297=0,0,(('DATOS GENERALES'!T297*100)/'DATOS GENERALES'!L297)))</f>
        <v>0</v>
      </c>
      <c r="M297" s="3">
        <f>+IF('DATOS GENERALES'!M297='DATOS GENERALES'!T297,100,IF('DATOS GENERALES'!M297=0,0,(('DATOS GENERALES'!T297*100)/'DATOS GENERALES'!M297)))</f>
        <v>0</v>
      </c>
      <c r="N297" s="3">
        <f>+IF('DATOS GENERALES'!N297='DATOS GENERALES'!T297,100,IF('DATOS GENERALES'!N297=0,0,(('DATOS GENERALES'!T297*100)/'DATOS GENERALES'!N297)))</f>
        <v>0</v>
      </c>
      <c r="O297" s="3">
        <f>+IF('DATOS GENERALES'!O297='DATOS GENERALES'!T297,100,IF('DATOS GENERALES'!O297=0,0,(('DATOS GENERALES'!T297*100)/'DATOS GENERALES'!O297)))</f>
        <v>100</v>
      </c>
      <c r="P297" s="3">
        <f>+IF('DATOS GENERALES'!P297='DATOS GENERALES'!T297,100,IF('DATOS GENERALES'!P297=0,0,(('DATOS GENERALES'!T297*100)/'DATOS GENERALES'!P297)))</f>
        <v>0</v>
      </c>
      <c r="Q297" s="3">
        <f>+IF('DATOS GENERALES'!Q297='DATOS GENERALES'!T297,100,IF('DATOS GENERALES'!Q297=0,0,(('DATOS GENERALES'!T297*100)/'DATOS GENERALES'!Q297)))</f>
        <v>0</v>
      </c>
      <c r="R297" s="3">
        <f>+IF('DATOS GENERALES'!R297='DATOS GENERALES'!$T$6,100,IF('DATOS GENERALES'!R297=0,0,(('DATOS GENERALES'!$T$6*100)/'DATOS GENERALES'!R297)))</f>
        <v>0</v>
      </c>
      <c r="S297" s="3">
        <f>+IF('DATOS GENERALES'!S297='DATOS GENERALES'!T297,100,IF('DATOS GENERALES'!S297=0,0,(('DATOS GENERALES'!$T$6*100)/'DATOS GENERALES'!S297)))</f>
        <v>0</v>
      </c>
    </row>
    <row r="298" spans="1:19" ht="30">
      <c r="A298" s="13">
        <f>+'DATOS GENERALES'!A298</f>
        <v>293</v>
      </c>
      <c r="B298" s="65" t="str">
        <f>+'DATOS GENERALES'!B298</f>
        <v xml:space="preserve">SISTEMA TROCARES DESECHABLES CUCHILLA PROTEGIDA ROSCADO 5mm X 100 </v>
      </c>
      <c r="C298" s="21" t="str">
        <f>+'DATOS GENERALES'!C298</f>
        <v>UND</v>
      </c>
      <c r="D298" s="21">
        <f>+'DATOS GENERALES'!D298</f>
        <v>40</v>
      </c>
      <c r="E298" s="3">
        <f>+IF('DATOS GENERALES'!E298='DATOS GENERALES'!T298,100,IF('DATOS GENERALES'!E298=0,0,(('DATOS GENERALES'!T298*100)/'DATOS GENERALES'!E298)))</f>
        <v>100</v>
      </c>
      <c r="F298" s="3">
        <f>+IF('DATOS GENERALES'!F298='DATOS GENERALES'!T298,100,IF('DATOS GENERALES'!F298=0,0,(('DATOS GENERALES'!T298*100)/'DATOS GENERALES'!F298)))</f>
        <v>37.671536077910581</v>
      </c>
      <c r="G298" s="3">
        <f>+IF('DATOS GENERALES'!G298='DATOS GENERALES'!T298,100,IF('DATOS GENERALES'!G298=0,0,(('DATOS GENERALES'!T298*100)/'DATOS GENERALES'!G298)))</f>
        <v>0</v>
      </c>
      <c r="H298" s="3">
        <f>+IF('DATOS GENERALES'!H298='DATOS GENERALES'!T298,100,IF('DATOS GENERALES'!H298=0,0,(('DATOS GENERALES'!T298*100)/'DATOS GENERALES'!H298)))</f>
        <v>0</v>
      </c>
      <c r="I298" s="3">
        <f>+IF('DATOS GENERALES'!I298='DATOS GENERALES'!T298,100,IF('DATOS GENERALES'!I298=0,0,(('DATOS GENERALES'!T298*100)/'DATOS GENERALES'!I298)))</f>
        <v>0</v>
      </c>
      <c r="J298" s="3">
        <f>+IF('DATOS GENERALES'!J298='DATOS GENERALES'!T298,100,IF('DATOS GENERALES'!J298=0,0,(('DATOS GENERALES'!T298*100)/'DATOS GENERALES'!J298)))</f>
        <v>0</v>
      </c>
      <c r="K298" s="3">
        <f>+IF('DATOS GENERALES'!K298='DATOS GENERALES'!T298,100,IF('DATOS GENERALES'!K298=0,0,(('DATOS GENERALES'!T298*100)/'DATOS GENERALES'!K298)))</f>
        <v>0</v>
      </c>
      <c r="L298" s="3">
        <f>+IF('DATOS GENERALES'!L298='DATOS GENERALES'!T298,100,IF('DATOS GENERALES'!L298=0,0,(('DATOS GENERALES'!T298*100)/'DATOS GENERALES'!L298)))</f>
        <v>0</v>
      </c>
      <c r="M298" s="3">
        <f>+IF('DATOS GENERALES'!M298='DATOS GENERALES'!T298,100,IF('DATOS GENERALES'!M298=0,0,(('DATOS GENERALES'!T298*100)/'DATOS GENERALES'!M298)))</f>
        <v>0</v>
      </c>
      <c r="N298" s="3">
        <f>+IF('DATOS GENERALES'!N298='DATOS GENERALES'!T298,100,IF('DATOS GENERALES'!N298=0,0,(('DATOS GENERALES'!T298*100)/'DATOS GENERALES'!N298)))</f>
        <v>0</v>
      </c>
      <c r="O298" s="3">
        <f>+IF('DATOS GENERALES'!O298='DATOS GENERALES'!T298,100,IF('DATOS GENERALES'!O298=0,0,(('DATOS GENERALES'!T298*100)/'DATOS GENERALES'!O298)))</f>
        <v>0</v>
      </c>
      <c r="P298" s="3">
        <f>+IF('DATOS GENERALES'!P298='DATOS GENERALES'!T298,100,IF('DATOS GENERALES'!P298=0,0,(('DATOS GENERALES'!T298*100)/'DATOS GENERALES'!P298)))</f>
        <v>0</v>
      </c>
      <c r="Q298" s="3">
        <f>+IF('DATOS GENERALES'!Q298='DATOS GENERALES'!T298,100,IF('DATOS GENERALES'!Q298=0,0,(('DATOS GENERALES'!T298*100)/'DATOS GENERALES'!Q298)))</f>
        <v>0</v>
      </c>
      <c r="R298" s="3">
        <f>+IF('DATOS GENERALES'!R298='DATOS GENERALES'!$T$6,100,IF('DATOS GENERALES'!R298=0,0,(('DATOS GENERALES'!$T$6*100)/'DATOS GENERALES'!R298)))</f>
        <v>0</v>
      </c>
      <c r="S298" s="3">
        <f>+IF('DATOS GENERALES'!S298='DATOS GENERALES'!T298,100,IF('DATOS GENERALES'!S298=0,0,(('DATOS GENERALES'!$T$6*100)/'DATOS GENERALES'!S298)))</f>
        <v>0</v>
      </c>
    </row>
    <row r="299" spans="1:19">
      <c r="A299" s="13">
        <f>+'DATOS GENERALES'!A299</f>
        <v>294</v>
      </c>
      <c r="B299" s="65" t="str">
        <f>+'DATOS GENERALES'!B299</f>
        <v>SOLUCION MONSEL</v>
      </c>
      <c r="C299" s="21" t="str">
        <f>+'DATOS GENERALES'!C299</f>
        <v>FCO X 500 ML</v>
      </c>
      <c r="D299" s="21">
        <f>+'DATOS GENERALES'!D299</f>
        <v>4</v>
      </c>
      <c r="E299" s="3">
        <f>+IF('DATOS GENERALES'!E299='DATOS GENERALES'!T299,100,IF('DATOS GENERALES'!E299=0,0,(('DATOS GENERALES'!T299*100)/'DATOS GENERALES'!E299)))</f>
        <v>0</v>
      </c>
      <c r="F299" s="3">
        <f>+IF('DATOS GENERALES'!F299='DATOS GENERALES'!T299,100,IF('DATOS GENERALES'!F299=0,0,(('DATOS GENERALES'!T299*100)/'DATOS GENERALES'!F299)))</f>
        <v>0</v>
      </c>
      <c r="G299" s="3">
        <f>+IF('DATOS GENERALES'!G299='DATOS GENERALES'!T299,100,IF('DATOS GENERALES'!G299=0,0,(('DATOS GENERALES'!T299*100)/'DATOS GENERALES'!G299)))</f>
        <v>0</v>
      </c>
      <c r="H299" s="3">
        <f>+IF('DATOS GENERALES'!H299='DATOS GENERALES'!T299,100,IF('DATOS GENERALES'!H299=0,0,(('DATOS GENERALES'!T299*100)/'DATOS GENERALES'!H299)))</f>
        <v>0</v>
      </c>
      <c r="I299" s="3">
        <f>+IF('DATOS GENERALES'!I299='DATOS GENERALES'!T299,100,IF('DATOS GENERALES'!I299=0,0,(('DATOS GENERALES'!T299*100)/'DATOS GENERALES'!I299)))</f>
        <v>0</v>
      </c>
      <c r="J299" s="3">
        <f>+IF('DATOS GENERALES'!J299='DATOS GENERALES'!T299,100,IF('DATOS GENERALES'!J299=0,0,(('DATOS GENERALES'!T299*100)/'DATOS GENERALES'!J299)))</f>
        <v>0</v>
      </c>
      <c r="K299" s="3">
        <f>+IF('DATOS GENERALES'!K299='DATOS GENERALES'!T299,100,IF('DATOS GENERALES'!K299=0,0,(('DATOS GENERALES'!T299*100)/'DATOS GENERALES'!K299)))</f>
        <v>0</v>
      </c>
      <c r="L299" s="3">
        <f>+IF('DATOS GENERALES'!L299='DATOS GENERALES'!T299,100,IF('DATOS GENERALES'!L299=0,0,(('DATOS GENERALES'!T299*100)/'DATOS GENERALES'!L299)))</f>
        <v>0</v>
      </c>
      <c r="M299" s="3">
        <f>+IF('DATOS GENERALES'!M299='DATOS GENERALES'!T299,100,IF('DATOS GENERALES'!M299=0,0,(('DATOS GENERALES'!T299*100)/'DATOS GENERALES'!M299)))</f>
        <v>0</v>
      </c>
      <c r="N299" s="3">
        <f>+IF('DATOS GENERALES'!N299='DATOS GENERALES'!T299,100,IF('DATOS GENERALES'!N299=0,0,(('DATOS GENERALES'!T299*100)/'DATOS GENERALES'!N299)))</f>
        <v>0</v>
      </c>
      <c r="O299" s="3">
        <f>+IF('DATOS GENERALES'!O299='DATOS GENERALES'!T299,100,IF('DATOS GENERALES'!O299=0,0,(('DATOS GENERALES'!T299*100)/'DATOS GENERALES'!O299)))</f>
        <v>100</v>
      </c>
      <c r="P299" s="3">
        <f>+IF('DATOS GENERALES'!P299='DATOS GENERALES'!T299,100,IF('DATOS GENERALES'!P299=0,0,(('DATOS GENERALES'!T299*100)/'DATOS GENERALES'!P299)))</f>
        <v>0</v>
      </c>
      <c r="Q299" s="3">
        <f>+IF('DATOS GENERALES'!Q299='DATOS GENERALES'!T299,100,IF('DATOS GENERALES'!Q299=0,0,(('DATOS GENERALES'!T299*100)/'DATOS GENERALES'!Q299)))</f>
        <v>0</v>
      </c>
      <c r="R299" s="3">
        <f>+IF('DATOS GENERALES'!R299='DATOS GENERALES'!$T$6,100,IF('DATOS GENERALES'!R299=0,0,(('DATOS GENERALES'!$T$6*100)/'DATOS GENERALES'!R299)))</f>
        <v>0</v>
      </c>
      <c r="S299" s="3">
        <f>+IF('DATOS GENERALES'!S299='DATOS GENERALES'!T299,100,IF('DATOS GENERALES'!S299=0,0,(('DATOS GENERALES'!$T$6*100)/'DATOS GENERALES'!S299)))</f>
        <v>0</v>
      </c>
    </row>
    <row r="300" spans="1:19" ht="30">
      <c r="A300" s="13">
        <f>+'DATOS GENERALES'!A300</f>
        <v>295</v>
      </c>
      <c r="B300" s="65" t="str">
        <f>+'DATOS GENERALES'!B300</f>
        <v>Solución tópica a base de Gluconato de Clorhexidina al 2%, con Alcohol Isopropílico al 70% v/v</v>
      </c>
      <c r="C300" s="21" t="str">
        <f>+'DATOS GENERALES'!C300</f>
        <v>FRASCO SPRAY X 60 CC</v>
      </c>
      <c r="D300" s="21">
        <f>+'DATOS GENERALES'!D300</f>
        <v>400</v>
      </c>
      <c r="E300" s="3">
        <f>+IF('DATOS GENERALES'!E300='DATOS GENERALES'!T300,100,IF('DATOS GENERALES'!E300=0,0,(('DATOS GENERALES'!T300*100)/'DATOS GENERALES'!E300)))</f>
        <v>0</v>
      </c>
      <c r="F300" s="3">
        <f>+IF('DATOS GENERALES'!F300='DATOS GENERALES'!T300,100,IF('DATOS GENERALES'!F300=0,0,(('DATOS GENERALES'!T300*100)/'DATOS GENERALES'!F300)))</f>
        <v>0</v>
      </c>
      <c r="G300" s="3">
        <f>+IF('DATOS GENERALES'!G300='DATOS GENERALES'!T300,100,IF('DATOS GENERALES'!G300=0,0,(('DATOS GENERALES'!T300*100)/'DATOS GENERALES'!G300)))</f>
        <v>0</v>
      </c>
      <c r="H300" s="3">
        <f>+IF('DATOS GENERALES'!H300='DATOS GENERALES'!T300,100,IF('DATOS GENERALES'!H300=0,0,(('DATOS GENERALES'!T300*100)/'DATOS GENERALES'!H300)))</f>
        <v>0</v>
      </c>
      <c r="I300" s="3">
        <f>+IF('DATOS GENERALES'!I300='DATOS GENERALES'!T300,100,IF('DATOS GENERALES'!I300=0,0,(('DATOS GENERALES'!T300*100)/'DATOS GENERALES'!I300)))</f>
        <v>0</v>
      </c>
      <c r="J300" s="3">
        <f>+IF('DATOS GENERALES'!J300='DATOS GENERALES'!T300,100,IF('DATOS GENERALES'!J300=0,0,(('DATOS GENERALES'!T300*100)/'DATOS GENERALES'!J300)))</f>
        <v>0</v>
      </c>
      <c r="K300" s="3">
        <f>+IF('DATOS GENERALES'!K300='DATOS GENERALES'!T300,100,IF('DATOS GENERALES'!K300=0,0,(('DATOS GENERALES'!T300*100)/'DATOS GENERALES'!K300)))</f>
        <v>0</v>
      </c>
      <c r="L300" s="3">
        <f>+IF('DATOS GENERALES'!L300='DATOS GENERALES'!T300,100,IF('DATOS GENERALES'!L300=0,0,(('DATOS GENERALES'!T300*100)/'DATOS GENERALES'!L300)))</f>
        <v>0</v>
      </c>
      <c r="M300" s="3">
        <f>+IF('DATOS GENERALES'!M300='DATOS GENERALES'!T300,100,IF('DATOS GENERALES'!M300=0,0,(('DATOS GENERALES'!T300*100)/'DATOS GENERALES'!M300)))</f>
        <v>0</v>
      </c>
      <c r="N300" s="3">
        <f>+IF('DATOS GENERALES'!N300='DATOS GENERALES'!T300,100,IF('DATOS GENERALES'!N300=0,0,(('DATOS GENERALES'!T300*100)/'DATOS GENERALES'!N300)))</f>
        <v>0</v>
      </c>
      <c r="O300" s="3">
        <f>+IF('DATOS GENERALES'!O300='DATOS GENERALES'!T300,100,IF('DATOS GENERALES'!O300=0,0,(('DATOS GENERALES'!T300*100)/'DATOS GENERALES'!O300)))</f>
        <v>85.142613878246067</v>
      </c>
      <c r="P300" s="3">
        <f>+IF('DATOS GENERALES'!P300='DATOS GENERALES'!T300,100,IF('DATOS GENERALES'!P300=0,0,(('DATOS GENERALES'!T300*100)/'DATOS GENERALES'!P300)))</f>
        <v>0</v>
      </c>
      <c r="Q300" s="3">
        <f>+IF('DATOS GENERALES'!Q300='DATOS GENERALES'!T300,100,IF('DATOS GENERALES'!Q300=0,0,(('DATOS GENERALES'!T300*100)/'DATOS GENERALES'!Q300)))</f>
        <v>0</v>
      </c>
      <c r="R300" s="3">
        <f>+IF('DATOS GENERALES'!R300='DATOS GENERALES'!$T$6,100,IF('DATOS GENERALES'!R300=0,0,(('DATOS GENERALES'!$T$6*100)/'DATOS GENERALES'!R300)))</f>
        <v>1015.957</v>
      </c>
      <c r="S300" s="3">
        <f>+IF('DATOS GENERALES'!S300='DATOS GENERALES'!T300,100,IF('DATOS GENERALES'!S300=0,0,(('DATOS GENERALES'!$T$6*100)/'DATOS GENERALES'!S300)))</f>
        <v>0</v>
      </c>
    </row>
    <row r="301" spans="1:19">
      <c r="A301" s="13">
        <f>+'DATOS GENERALES'!A301</f>
        <v>296</v>
      </c>
      <c r="B301" s="65" t="str">
        <f>+'DATOS GENERALES'!B301</f>
        <v>SONDA NASOG. PUNTA DE TUNGSTENO No.8</v>
      </c>
      <c r="C301" s="21" t="str">
        <f>+'DATOS GENERALES'!C301</f>
        <v>UND</v>
      </c>
      <c r="D301" s="21">
        <f>+'DATOS GENERALES'!D301</f>
        <v>4</v>
      </c>
      <c r="E301" s="3">
        <f>+IF('DATOS GENERALES'!E301='DATOS GENERALES'!T301,100,IF('DATOS GENERALES'!E301=0,0,(('DATOS GENERALES'!T301*100)/'DATOS GENERALES'!E301)))</f>
        <v>100</v>
      </c>
      <c r="F301" s="3">
        <f>+IF('DATOS GENERALES'!F301='DATOS GENERALES'!T301,100,IF('DATOS GENERALES'!F301=0,0,(('DATOS GENERALES'!T301*100)/'DATOS GENERALES'!F301)))</f>
        <v>0</v>
      </c>
      <c r="G301" s="3">
        <f>+IF('DATOS GENERALES'!G301='DATOS GENERALES'!T301,100,IF('DATOS GENERALES'!G301=0,0,(('DATOS GENERALES'!T301*100)/'DATOS GENERALES'!G301)))</f>
        <v>0</v>
      </c>
      <c r="H301" s="3">
        <f>+IF('DATOS GENERALES'!H301='DATOS GENERALES'!T301,100,IF('DATOS GENERALES'!H301=0,0,(('DATOS GENERALES'!T301*100)/'DATOS GENERALES'!H301)))</f>
        <v>0</v>
      </c>
      <c r="I301" s="3">
        <f>+IF('DATOS GENERALES'!I301='DATOS GENERALES'!T301,100,IF('DATOS GENERALES'!I301=0,0,(('DATOS GENERALES'!T301*100)/'DATOS GENERALES'!I301)))</f>
        <v>0</v>
      </c>
      <c r="J301" s="3">
        <f>+IF('DATOS GENERALES'!J301='DATOS GENERALES'!T301,100,IF('DATOS GENERALES'!J301=0,0,(('DATOS GENERALES'!T301*100)/'DATOS GENERALES'!J301)))</f>
        <v>0</v>
      </c>
      <c r="K301" s="3">
        <f>+IF('DATOS GENERALES'!K301='DATOS GENERALES'!T301,100,IF('DATOS GENERALES'!K301=0,0,(('DATOS GENERALES'!T301*100)/'DATOS GENERALES'!K301)))</f>
        <v>0</v>
      </c>
      <c r="L301" s="3">
        <f>+IF('DATOS GENERALES'!L301='DATOS GENERALES'!T301,100,IF('DATOS GENERALES'!L301=0,0,(('DATOS GENERALES'!T301*100)/'DATOS GENERALES'!L301)))</f>
        <v>0</v>
      </c>
      <c r="M301" s="3">
        <f>+IF('DATOS GENERALES'!M301='DATOS GENERALES'!T301,100,IF('DATOS GENERALES'!M301=0,0,(('DATOS GENERALES'!T301*100)/'DATOS GENERALES'!M301)))</f>
        <v>0</v>
      </c>
      <c r="N301" s="3">
        <f>+IF('DATOS GENERALES'!N301='DATOS GENERALES'!T301,100,IF('DATOS GENERALES'!N301=0,0,(('DATOS GENERALES'!T301*100)/'DATOS GENERALES'!N301)))</f>
        <v>0</v>
      </c>
      <c r="O301" s="3">
        <f>+IF('DATOS GENERALES'!O301='DATOS GENERALES'!T301,100,IF('DATOS GENERALES'!O301=0,0,(('DATOS GENERALES'!T301*100)/'DATOS GENERALES'!O301)))</f>
        <v>50.487997535435255</v>
      </c>
      <c r="P301" s="3">
        <f>+IF('DATOS GENERALES'!P301='DATOS GENERALES'!T301,100,IF('DATOS GENERALES'!P301=0,0,(('DATOS GENERALES'!T301*100)/'DATOS GENERALES'!P301)))</f>
        <v>0</v>
      </c>
      <c r="Q301" s="3">
        <f>+IF('DATOS GENERALES'!Q301='DATOS GENERALES'!T301,100,IF('DATOS GENERALES'!Q301=0,0,(('DATOS GENERALES'!T301*100)/'DATOS GENERALES'!Q301)))</f>
        <v>0</v>
      </c>
      <c r="R301" s="3">
        <f>+IF('DATOS GENERALES'!R301='DATOS GENERALES'!$T$6,100,IF('DATOS GENERALES'!R301=0,0,(('DATOS GENERALES'!$T$6*100)/'DATOS GENERALES'!R301)))</f>
        <v>0</v>
      </c>
      <c r="S301" s="3">
        <f>+IF('DATOS GENERALES'!S301='DATOS GENERALES'!T301,100,IF('DATOS GENERALES'!S301=0,0,(('DATOS GENERALES'!$T$6*100)/'DATOS GENERALES'!S301)))</f>
        <v>0</v>
      </c>
    </row>
    <row r="302" spans="1:19">
      <c r="A302" s="13">
        <f>+'DATOS GENERALES'!A302</f>
        <v>297</v>
      </c>
      <c r="B302" s="65" t="str">
        <f>+'DATOS GENERALES'!B302</f>
        <v xml:space="preserve">SONDA NASOGASTRICA No. 10 </v>
      </c>
      <c r="C302" s="21" t="str">
        <f>+'DATOS GENERALES'!C302</f>
        <v>UND</v>
      </c>
      <c r="D302" s="21">
        <f>+'DATOS GENERALES'!D302</f>
        <v>16</v>
      </c>
      <c r="E302" s="3">
        <f>+IF('DATOS GENERALES'!E302='DATOS GENERALES'!T302,100,IF('DATOS GENERALES'!E302=0,0,(('DATOS GENERALES'!T302*100)/'DATOS GENERALES'!E302)))</f>
        <v>78.451612903225794</v>
      </c>
      <c r="F302" s="3">
        <f>+IF('DATOS GENERALES'!F302='DATOS GENERALES'!T302,100,IF('DATOS GENERALES'!F302=0,0,(('DATOS GENERALES'!T302*100)/'DATOS GENERALES'!F302)))</f>
        <v>0</v>
      </c>
      <c r="G302" s="3">
        <f>+IF('DATOS GENERALES'!G302='DATOS GENERALES'!T302,100,IF('DATOS GENERALES'!G302=0,0,(('DATOS GENERALES'!T302*100)/'DATOS GENERALES'!G302)))</f>
        <v>54.610778443113759</v>
      </c>
      <c r="H302" s="3">
        <f>+IF('DATOS GENERALES'!H302='DATOS GENERALES'!T302,100,IF('DATOS GENERALES'!H302=0,0,(('DATOS GENERALES'!T302*100)/'DATOS GENERALES'!H302)))</f>
        <v>58.08917197452228</v>
      </c>
      <c r="I302" s="3">
        <f>+IF('DATOS GENERALES'!I302='DATOS GENERALES'!T302,100,IF('DATOS GENERALES'!I302=0,0,(('DATOS GENERALES'!T302*100)/'DATOS GENERALES'!I302)))</f>
        <v>0</v>
      </c>
      <c r="J302" s="3">
        <f>+IF('DATOS GENERALES'!J302='DATOS GENERALES'!T302,100,IF('DATOS GENERALES'!J302=0,0,(('DATOS GENERALES'!T302*100)/'DATOS GENERALES'!J302)))</f>
        <v>100</v>
      </c>
      <c r="K302" s="3">
        <f>+IF('DATOS GENERALES'!K302='DATOS GENERALES'!T302,100,IF('DATOS GENERALES'!K302=0,0,(('DATOS GENERALES'!T302*100)/'DATOS GENERALES'!K302)))</f>
        <v>0</v>
      </c>
      <c r="L302" s="3">
        <f>+IF('DATOS GENERALES'!L302='DATOS GENERALES'!T302,100,IF('DATOS GENERALES'!L302=0,0,(('DATOS GENERALES'!T302*100)/'DATOS GENERALES'!L302)))</f>
        <v>0</v>
      </c>
      <c r="M302" s="3">
        <f>+IF('DATOS GENERALES'!M302='DATOS GENERALES'!T302,100,IF('DATOS GENERALES'!M302=0,0,(('DATOS GENERALES'!T302*100)/'DATOS GENERALES'!M302)))</f>
        <v>0</v>
      </c>
      <c r="N302" s="3">
        <f>+IF('DATOS GENERALES'!N302='DATOS GENERALES'!T302,100,IF('DATOS GENERALES'!N302=0,0,(('DATOS GENERALES'!T302*100)/'DATOS GENERALES'!N302)))</f>
        <v>46.294416243654815</v>
      </c>
      <c r="O302" s="3">
        <f>+IF('DATOS GENERALES'!O302='DATOS GENERALES'!T302,100,IF('DATOS GENERALES'!O302=0,0,(('DATOS GENERALES'!T302*100)/'DATOS GENERALES'!O302)))</f>
        <v>45.26054590570719</v>
      </c>
      <c r="P302" s="3">
        <f>+IF('DATOS GENERALES'!P302='DATOS GENERALES'!T302,100,IF('DATOS GENERALES'!P302=0,0,(('DATOS GENERALES'!T302*100)/'DATOS GENERALES'!P302)))</f>
        <v>53.805309734513266</v>
      </c>
      <c r="Q302" s="3">
        <f>+IF('DATOS GENERALES'!Q302='DATOS GENERALES'!T302,100,IF('DATOS GENERALES'!Q302=0,0,(('DATOS GENERALES'!T302*100)/'DATOS GENERALES'!Q302)))</f>
        <v>0</v>
      </c>
      <c r="R302" s="3">
        <f>+IF('DATOS GENERALES'!R302='DATOS GENERALES'!$T$6,100,IF('DATOS GENERALES'!R302=0,0,(('DATOS GENERALES'!$T$6*100)/'DATOS GENERALES'!R302)))</f>
        <v>0</v>
      </c>
      <c r="S302" s="3">
        <f>+IF('DATOS GENERALES'!S302='DATOS GENERALES'!T302,100,IF('DATOS GENERALES'!S302=0,0,(('DATOS GENERALES'!$T$6*100)/'DATOS GENERALES'!S302)))</f>
        <v>0</v>
      </c>
    </row>
    <row r="303" spans="1:19">
      <c r="A303" s="13">
        <f>+'DATOS GENERALES'!A303</f>
        <v>298</v>
      </c>
      <c r="B303" s="65" t="str">
        <f>+'DATOS GENERALES'!B303</f>
        <v xml:space="preserve">SONDA NASOGASTRICA No. 12 </v>
      </c>
      <c r="C303" s="21" t="str">
        <f>+'DATOS GENERALES'!C303</f>
        <v>UND</v>
      </c>
      <c r="D303" s="21">
        <f>+'DATOS GENERALES'!D303</f>
        <v>16</v>
      </c>
      <c r="E303" s="3">
        <f>+IF('DATOS GENERALES'!E303='DATOS GENERALES'!T303,100,IF('DATOS GENERALES'!E303=0,0,(('DATOS GENERALES'!T303*100)/'DATOS GENERALES'!E303)))</f>
        <v>100</v>
      </c>
      <c r="F303" s="3">
        <f>+IF('DATOS GENERALES'!F303='DATOS GENERALES'!T303,100,IF('DATOS GENERALES'!F303=0,0,(('DATOS GENERALES'!T303*100)/'DATOS GENERALES'!F303)))</f>
        <v>0</v>
      </c>
      <c r="G303" s="3">
        <f>+IF('DATOS GENERALES'!G303='DATOS GENERALES'!T303,100,IF('DATOS GENERALES'!G303=0,0,(('DATOS GENERALES'!T303*100)/'DATOS GENERALES'!G303)))</f>
        <v>69.610778443113773</v>
      </c>
      <c r="H303" s="3">
        <f>+IF('DATOS GENERALES'!H303='DATOS GENERALES'!T303,100,IF('DATOS GENERALES'!H303=0,0,(('DATOS GENERALES'!T303*100)/'DATOS GENERALES'!H303)))</f>
        <v>74.044585987261144</v>
      </c>
      <c r="I303" s="3">
        <f>+IF('DATOS GENERALES'!I303='DATOS GENERALES'!T303,100,IF('DATOS GENERALES'!I303=0,0,(('DATOS GENERALES'!T303*100)/'DATOS GENERALES'!I303)))</f>
        <v>0</v>
      </c>
      <c r="J303" s="3">
        <f>+IF('DATOS GENERALES'!J303='DATOS GENERALES'!T303,100,IF('DATOS GENERALES'!J303=0,0,(('DATOS GENERALES'!T303*100)/'DATOS GENERALES'!J303)))</f>
        <v>88.288904078377769</v>
      </c>
      <c r="K303" s="3">
        <f>+IF('DATOS GENERALES'!K303='DATOS GENERALES'!T303,100,IF('DATOS GENERALES'!K303=0,0,(('DATOS GENERALES'!T303*100)/'DATOS GENERALES'!K303)))</f>
        <v>0</v>
      </c>
      <c r="L303" s="3">
        <f>+IF('DATOS GENERALES'!L303='DATOS GENERALES'!T303,100,IF('DATOS GENERALES'!L303=0,0,(('DATOS GENERALES'!T303*100)/'DATOS GENERALES'!L303)))</f>
        <v>0</v>
      </c>
      <c r="M303" s="3">
        <f>+IF('DATOS GENERALES'!M303='DATOS GENERALES'!T303,100,IF('DATOS GENERALES'!M303=0,0,(('DATOS GENERALES'!T303*100)/'DATOS GENERALES'!M303)))</f>
        <v>0</v>
      </c>
      <c r="N303" s="3">
        <f>+IF('DATOS GENERALES'!N303='DATOS GENERALES'!T303,100,IF('DATOS GENERALES'!N303=0,0,(('DATOS GENERALES'!T303*100)/'DATOS GENERALES'!N303)))</f>
        <v>59.01015228426396</v>
      </c>
      <c r="O303" s="3">
        <f>+IF('DATOS GENERALES'!O303='DATOS GENERALES'!T303,100,IF('DATOS GENERALES'!O303=0,0,(('DATOS GENERALES'!T303*100)/'DATOS GENERALES'!O303)))</f>
        <v>56.638246041412913</v>
      </c>
      <c r="P303" s="3">
        <f>+IF('DATOS GENERALES'!P303='DATOS GENERALES'!T303,100,IF('DATOS GENERALES'!P303=0,0,(('DATOS GENERALES'!T303*100)/'DATOS GENERALES'!P303)))</f>
        <v>64.763231197771589</v>
      </c>
      <c r="Q303" s="3">
        <f>+IF('DATOS GENERALES'!Q303='DATOS GENERALES'!T303,100,IF('DATOS GENERALES'!Q303=0,0,(('DATOS GENERALES'!T303*100)/'DATOS GENERALES'!Q303)))</f>
        <v>0</v>
      </c>
      <c r="R303" s="3">
        <f>+IF('DATOS GENERALES'!R303='DATOS GENERALES'!$T$6,100,IF('DATOS GENERALES'!R303=0,0,(('DATOS GENERALES'!$T$6*100)/'DATOS GENERALES'!R303)))</f>
        <v>0</v>
      </c>
      <c r="S303" s="3">
        <f>+IF('DATOS GENERALES'!S303='DATOS GENERALES'!T303,100,IF('DATOS GENERALES'!S303=0,0,(('DATOS GENERALES'!$T$6*100)/'DATOS GENERALES'!S303)))</f>
        <v>0</v>
      </c>
    </row>
    <row r="304" spans="1:19">
      <c r="A304" s="13">
        <f>+'DATOS GENERALES'!A304</f>
        <v>299</v>
      </c>
      <c r="B304" s="65" t="str">
        <f>+'DATOS GENERALES'!B304</f>
        <v xml:space="preserve">SONDA NASOGASTRICA No. 14 </v>
      </c>
      <c r="C304" s="21" t="str">
        <f>+'DATOS GENERALES'!C304</f>
        <v>UND</v>
      </c>
      <c r="D304" s="21">
        <f>+'DATOS GENERALES'!D304</f>
        <v>12</v>
      </c>
      <c r="E304" s="3">
        <f>+IF('DATOS GENERALES'!E304='DATOS GENERALES'!T304,100,IF('DATOS GENERALES'!E304=0,0,(('DATOS GENERALES'!T304*100)/'DATOS GENERALES'!E304)))</f>
        <v>100</v>
      </c>
      <c r="F304" s="3">
        <f>+IF('DATOS GENERALES'!F304='DATOS GENERALES'!T304,100,IF('DATOS GENERALES'!F304=0,0,(('DATOS GENERALES'!T304*100)/'DATOS GENERALES'!F304)))</f>
        <v>0</v>
      </c>
      <c r="G304" s="3">
        <f>+IF('DATOS GENERALES'!G304='DATOS GENERALES'!T304,100,IF('DATOS GENERALES'!G304=0,0,(('DATOS GENERALES'!T304*100)/'DATOS GENERALES'!G304)))</f>
        <v>69.610778443113773</v>
      </c>
      <c r="H304" s="3">
        <f>+IF('DATOS GENERALES'!H304='DATOS GENERALES'!T304,100,IF('DATOS GENERALES'!H304=0,0,(('DATOS GENERALES'!T304*100)/'DATOS GENERALES'!H304)))</f>
        <v>67.002881844380397</v>
      </c>
      <c r="I304" s="3">
        <f>+IF('DATOS GENERALES'!I304='DATOS GENERALES'!T304,100,IF('DATOS GENERALES'!I304=0,0,(('DATOS GENERALES'!T304*100)/'DATOS GENERALES'!I304)))</f>
        <v>0</v>
      </c>
      <c r="J304" s="3">
        <f>+IF('DATOS GENERALES'!J304='DATOS GENERALES'!T304,100,IF('DATOS GENERALES'!J304=0,0,(('DATOS GENERALES'!T304*100)/'DATOS GENERALES'!J304)))</f>
        <v>74.162679425837325</v>
      </c>
      <c r="K304" s="3">
        <f>+IF('DATOS GENERALES'!K304='DATOS GENERALES'!T304,100,IF('DATOS GENERALES'!K304=0,0,(('DATOS GENERALES'!T304*100)/'DATOS GENERALES'!K304)))</f>
        <v>0</v>
      </c>
      <c r="L304" s="3">
        <f>+IF('DATOS GENERALES'!L304='DATOS GENERALES'!T304,100,IF('DATOS GENERALES'!L304=0,0,(('DATOS GENERALES'!T304*100)/'DATOS GENERALES'!L304)))</f>
        <v>0</v>
      </c>
      <c r="M304" s="3">
        <f>+IF('DATOS GENERALES'!M304='DATOS GENERALES'!T304,100,IF('DATOS GENERALES'!M304=0,0,(('DATOS GENERALES'!T304*100)/'DATOS GENERALES'!M304)))</f>
        <v>0</v>
      </c>
      <c r="N304" s="3">
        <f>+IF('DATOS GENERALES'!N304='DATOS GENERALES'!T304,100,IF('DATOS GENERALES'!N304=0,0,(('DATOS GENERALES'!T304*100)/'DATOS GENERALES'!N304)))</f>
        <v>59.01015228426396</v>
      </c>
      <c r="O304" s="3">
        <f>+IF('DATOS GENERALES'!O304='DATOS GENERALES'!T304,100,IF('DATOS GENERALES'!O304=0,0,(('DATOS GENERALES'!T304*100)/'DATOS GENERALES'!O304)))</f>
        <v>52.483069977426638</v>
      </c>
      <c r="P304" s="3">
        <f>+IF('DATOS GENERALES'!P304='DATOS GENERALES'!T304,100,IF('DATOS GENERALES'!P304=0,0,(('DATOS GENERALES'!T304*100)/'DATOS GENERALES'!P304)))</f>
        <v>61.589403973509931</v>
      </c>
      <c r="Q304" s="3">
        <f>+IF('DATOS GENERALES'!Q304='DATOS GENERALES'!T304,100,IF('DATOS GENERALES'!Q304=0,0,(('DATOS GENERALES'!T304*100)/'DATOS GENERALES'!Q304)))</f>
        <v>0</v>
      </c>
      <c r="R304" s="3">
        <f>+IF('DATOS GENERALES'!R304='DATOS GENERALES'!$T$6,100,IF('DATOS GENERALES'!R304=0,0,(('DATOS GENERALES'!$T$6*100)/'DATOS GENERALES'!R304)))</f>
        <v>0</v>
      </c>
      <c r="S304" s="3">
        <f>+IF('DATOS GENERALES'!S304='DATOS GENERALES'!T304,100,IF('DATOS GENERALES'!S304=0,0,(('DATOS GENERALES'!$T$6*100)/'DATOS GENERALES'!S304)))</f>
        <v>0</v>
      </c>
    </row>
    <row r="305" spans="1:19">
      <c r="A305" s="13">
        <f>+'DATOS GENERALES'!A305</f>
        <v>300</v>
      </c>
      <c r="B305" s="65" t="str">
        <f>+'DATOS GENERALES'!B305</f>
        <v xml:space="preserve">SONDA NASOGASTRICA No. 16 </v>
      </c>
      <c r="C305" s="21" t="str">
        <f>+'DATOS GENERALES'!C305</f>
        <v>UND</v>
      </c>
      <c r="D305" s="21">
        <f>+'DATOS GENERALES'!D305</f>
        <v>160</v>
      </c>
      <c r="E305" s="3">
        <f>+IF('DATOS GENERALES'!E305='DATOS GENERALES'!T305,100,IF('DATOS GENERALES'!E305=0,0,(('DATOS GENERALES'!T305*100)/'DATOS GENERALES'!E305)))</f>
        <v>100</v>
      </c>
      <c r="F305" s="3">
        <f>+IF('DATOS GENERALES'!F305='DATOS GENERALES'!T305,100,IF('DATOS GENERALES'!F305=0,0,(('DATOS GENERALES'!T305*100)/'DATOS GENERALES'!F305)))</f>
        <v>0</v>
      </c>
      <c r="G305" s="3">
        <f>+IF('DATOS GENERALES'!G305='DATOS GENERALES'!T305,100,IF('DATOS GENERALES'!G305=0,0,(('DATOS GENERALES'!T305*100)/'DATOS GENERALES'!G305)))</f>
        <v>0</v>
      </c>
      <c r="H305" s="3">
        <f>+IF('DATOS GENERALES'!H305='DATOS GENERALES'!T305,100,IF('DATOS GENERALES'!H305=0,0,(('DATOS GENERALES'!T305*100)/'DATOS GENERALES'!H305)))</f>
        <v>72.343149807938545</v>
      </c>
      <c r="I305" s="3">
        <f>+IF('DATOS GENERALES'!I305='DATOS GENERALES'!T305,100,IF('DATOS GENERALES'!I305=0,0,(('DATOS GENERALES'!T305*100)/'DATOS GENERALES'!I305)))</f>
        <v>0</v>
      </c>
      <c r="J305" s="3">
        <f>+IF('DATOS GENERALES'!J305='DATOS GENERALES'!T305,100,IF('DATOS GENERALES'!J305=0,0,(('DATOS GENERALES'!T305*100)/'DATOS GENERALES'!J305)))</f>
        <v>76.248313090418364</v>
      </c>
      <c r="K305" s="3">
        <f>+IF('DATOS GENERALES'!K305='DATOS GENERALES'!T305,100,IF('DATOS GENERALES'!K305=0,0,(('DATOS GENERALES'!T305*100)/'DATOS GENERALES'!K305)))</f>
        <v>0</v>
      </c>
      <c r="L305" s="3">
        <f>+IF('DATOS GENERALES'!L305='DATOS GENERALES'!T305,100,IF('DATOS GENERALES'!L305=0,0,(('DATOS GENERALES'!T305*100)/'DATOS GENERALES'!L305)))</f>
        <v>0</v>
      </c>
      <c r="M305" s="3">
        <f>+IF('DATOS GENERALES'!M305='DATOS GENERALES'!T305,100,IF('DATOS GENERALES'!M305=0,0,(('DATOS GENERALES'!T305*100)/'DATOS GENERALES'!M305)))</f>
        <v>0</v>
      </c>
      <c r="N305" s="3">
        <f>+IF('DATOS GENERALES'!N305='DATOS GENERALES'!T305,100,IF('DATOS GENERALES'!N305=0,0,(('DATOS GENERALES'!T305*100)/'DATOS GENERALES'!N305)))</f>
        <v>71.700507614213194</v>
      </c>
      <c r="O305" s="3">
        <f>+IF('DATOS GENERALES'!O305='DATOS GENERALES'!T305,100,IF('DATOS GENERALES'!O305=0,0,(('DATOS GENERALES'!T305*100)/'DATOS GENERALES'!O305)))</f>
        <v>68.07228915662651</v>
      </c>
      <c r="P305" s="3">
        <f>+IF('DATOS GENERALES'!P305='DATOS GENERALES'!T305,100,IF('DATOS GENERALES'!P305=0,0,(('DATOS GENERALES'!T305*100)/'DATOS GENERALES'!P305)))</f>
        <v>73.47204161248375</v>
      </c>
      <c r="Q305" s="3">
        <f>+IF('DATOS GENERALES'!Q305='DATOS GENERALES'!T305,100,IF('DATOS GENERALES'!Q305=0,0,(('DATOS GENERALES'!T305*100)/'DATOS GENERALES'!Q305)))</f>
        <v>0</v>
      </c>
      <c r="R305" s="3">
        <f>+IF('DATOS GENERALES'!R305='DATOS GENERALES'!$T$6,100,IF('DATOS GENERALES'!R305=0,0,(('DATOS GENERALES'!$T$6*100)/'DATOS GENERALES'!R305)))</f>
        <v>0</v>
      </c>
      <c r="S305" s="3">
        <f>+IF('DATOS GENERALES'!S305='DATOS GENERALES'!T305,100,IF('DATOS GENERALES'!S305=0,0,(('DATOS GENERALES'!$T$6*100)/'DATOS GENERALES'!S305)))</f>
        <v>5418.4373333333333</v>
      </c>
    </row>
    <row r="306" spans="1:19">
      <c r="A306" s="13">
        <f>+'DATOS GENERALES'!A306</f>
        <v>301</v>
      </c>
      <c r="B306" s="65" t="str">
        <f>+'DATOS GENERALES'!B306</f>
        <v>SONDA NASOGASTRICA No. 18</v>
      </c>
      <c r="C306" s="21" t="str">
        <f>+'DATOS GENERALES'!C306</f>
        <v>UND</v>
      </c>
      <c r="D306" s="21">
        <f>+'DATOS GENERALES'!D306</f>
        <v>160</v>
      </c>
      <c r="E306" s="3">
        <f>+IF('DATOS GENERALES'!E306='DATOS GENERALES'!T306,100,IF('DATOS GENERALES'!E306=0,0,(('DATOS GENERALES'!T306*100)/'DATOS GENERALES'!E306)))</f>
        <v>100</v>
      </c>
      <c r="F306" s="3">
        <f>+IF('DATOS GENERALES'!F306='DATOS GENERALES'!T306,100,IF('DATOS GENERALES'!F306=0,0,(('DATOS GENERALES'!T306*100)/'DATOS GENERALES'!F306)))</f>
        <v>0</v>
      </c>
      <c r="G306" s="3">
        <f>+IF('DATOS GENERALES'!G306='DATOS GENERALES'!T306,100,IF('DATOS GENERALES'!G306=0,0,(('DATOS GENERALES'!T306*100)/'DATOS GENERALES'!G306)))</f>
        <v>82.122093023255815</v>
      </c>
      <c r="H306" s="3">
        <f>+IF('DATOS GENERALES'!H306='DATOS GENERALES'!T306,100,IF('DATOS GENERALES'!H306=0,0,(('DATOS GENERALES'!T306*100)/'DATOS GENERALES'!H306)))</f>
        <v>67.827130852340943</v>
      </c>
      <c r="I306" s="3">
        <f>+IF('DATOS GENERALES'!I306='DATOS GENERALES'!T306,100,IF('DATOS GENERALES'!I306=0,0,(('DATOS GENERALES'!T306*100)/'DATOS GENERALES'!I306)))</f>
        <v>0</v>
      </c>
      <c r="J306" s="3">
        <f>+IF('DATOS GENERALES'!J306='DATOS GENERALES'!T306,100,IF('DATOS GENERALES'!J306=0,0,(('DATOS GENERALES'!T306*100)/'DATOS GENERALES'!J306)))</f>
        <v>63.540260908681965</v>
      </c>
      <c r="K306" s="3">
        <f>+IF('DATOS GENERALES'!K306='DATOS GENERALES'!T306,100,IF('DATOS GENERALES'!K306=0,0,(('DATOS GENERALES'!T306*100)/'DATOS GENERALES'!K306)))</f>
        <v>0</v>
      </c>
      <c r="L306" s="3">
        <f>+IF('DATOS GENERALES'!L306='DATOS GENERALES'!T306,100,IF('DATOS GENERALES'!L306=0,0,(('DATOS GENERALES'!T306*100)/'DATOS GENERALES'!L306)))</f>
        <v>0</v>
      </c>
      <c r="M306" s="3">
        <f>+IF('DATOS GENERALES'!M306='DATOS GENERALES'!T306,100,IF('DATOS GENERALES'!M306=0,0,(('DATOS GENERALES'!T306*100)/'DATOS GENERALES'!M306)))</f>
        <v>0</v>
      </c>
      <c r="N306" s="3">
        <f>+IF('DATOS GENERALES'!N306='DATOS GENERALES'!T306,100,IF('DATOS GENERALES'!N306=0,0,(('DATOS GENERALES'!T306*100)/'DATOS GENERALES'!N306)))</f>
        <v>71.700507614213194</v>
      </c>
      <c r="O306" s="3">
        <f>+IF('DATOS GENERALES'!O306='DATOS GENERALES'!T306,100,IF('DATOS GENERALES'!O306=0,0,(('DATOS GENERALES'!T306*100)/'DATOS GENERALES'!O306)))</f>
        <v>68.07228915662651</v>
      </c>
      <c r="P306" s="3">
        <f>+IF('DATOS GENERALES'!P306='DATOS GENERALES'!T306,100,IF('DATOS GENERALES'!P306=0,0,(('DATOS GENERALES'!T306*100)/'DATOS GENERALES'!P306)))</f>
        <v>65.393518518518519</v>
      </c>
      <c r="Q306" s="3">
        <f>+IF('DATOS GENERALES'!Q306='DATOS GENERALES'!T306,100,IF('DATOS GENERALES'!Q306=0,0,(('DATOS GENERALES'!T306*100)/'DATOS GENERALES'!Q306)))</f>
        <v>0</v>
      </c>
      <c r="R306" s="3">
        <f>+IF('DATOS GENERALES'!R306='DATOS GENERALES'!$T$6,100,IF('DATOS GENERALES'!R306=0,0,(('DATOS GENERALES'!$T$6*100)/'DATOS GENERALES'!R306)))</f>
        <v>0</v>
      </c>
      <c r="S306" s="3">
        <f>+IF('DATOS GENERALES'!S306='DATOS GENERALES'!T306,100,IF('DATOS GENERALES'!S306=0,0,(('DATOS GENERALES'!$T$6*100)/'DATOS GENERALES'!S306)))</f>
        <v>5418.4373333333333</v>
      </c>
    </row>
    <row r="307" spans="1:19">
      <c r="A307" s="13">
        <f>+'DATOS GENERALES'!A307</f>
        <v>302</v>
      </c>
      <c r="B307" s="65" t="str">
        <f>+'DATOS GENERALES'!B307</f>
        <v xml:space="preserve">SONDA NASOGASTRICA No. 5 </v>
      </c>
      <c r="C307" s="21" t="str">
        <f>+'DATOS GENERALES'!C307</f>
        <v>UND</v>
      </c>
      <c r="D307" s="21">
        <f>+'DATOS GENERALES'!D307</f>
        <v>8</v>
      </c>
      <c r="E307" s="3">
        <f>+IF('DATOS GENERALES'!E307='DATOS GENERALES'!T307,100,IF('DATOS GENERALES'!E307=0,0,(('DATOS GENERALES'!T307*100)/'DATOS GENERALES'!E307)))</f>
        <v>100</v>
      </c>
      <c r="F307" s="3">
        <f>+IF('DATOS GENERALES'!F307='DATOS GENERALES'!T307,100,IF('DATOS GENERALES'!F307=0,0,(('DATOS GENERALES'!T307*100)/'DATOS GENERALES'!F307)))</f>
        <v>0</v>
      </c>
      <c r="G307" s="3">
        <f>+IF('DATOS GENERALES'!G307='DATOS GENERALES'!T307,100,IF('DATOS GENERALES'!G307=0,0,(('DATOS GENERALES'!T307*100)/'DATOS GENERALES'!G307)))</f>
        <v>0</v>
      </c>
      <c r="H307" s="3">
        <f>+IF('DATOS GENERALES'!H307='DATOS GENERALES'!T307,100,IF('DATOS GENERALES'!H307=0,0,(('DATOS GENERALES'!T307*100)/'DATOS GENERALES'!H307)))</f>
        <v>69.402985074626869</v>
      </c>
      <c r="I307" s="3">
        <f>+IF('DATOS GENERALES'!I307='DATOS GENERALES'!T307,100,IF('DATOS GENERALES'!I307=0,0,(('DATOS GENERALES'!T307*100)/'DATOS GENERALES'!I307)))</f>
        <v>0</v>
      </c>
      <c r="J307" s="3">
        <f>+IF('DATOS GENERALES'!J307='DATOS GENERALES'!T307,100,IF('DATOS GENERALES'!J307=0,0,(('DATOS GENERALES'!T307*100)/'DATOS GENERALES'!J307)))</f>
        <v>0</v>
      </c>
      <c r="K307" s="3">
        <f>+IF('DATOS GENERALES'!K307='DATOS GENERALES'!T307,100,IF('DATOS GENERALES'!K307=0,0,(('DATOS GENERALES'!T307*100)/'DATOS GENERALES'!K307)))</f>
        <v>0</v>
      </c>
      <c r="L307" s="3">
        <f>+IF('DATOS GENERALES'!L307='DATOS GENERALES'!T307,100,IF('DATOS GENERALES'!L307=0,0,(('DATOS GENERALES'!T307*100)/'DATOS GENERALES'!L307)))</f>
        <v>0</v>
      </c>
      <c r="M307" s="3">
        <f>+IF('DATOS GENERALES'!M307='DATOS GENERALES'!T307,100,IF('DATOS GENERALES'!M307=0,0,(('DATOS GENERALES'!T307*100)/'DATOS GENERALES'!M307)))</f>
        <v>0</v>
      </c>
      <c r="N307" s="3">
        <f>+IF('DATOS GENERALES'!N307='DATOS GENERALES'!T307,100,IF('DATOS GENERALES'!N307=0,0,(('DATOS GENERALES'!T307*100)/'DATOS GENERALES'!N307)))</f>
        <v>59.01015228426396</v>
      </c>
      <c r="O307" s="3">
        <f>+IF('DATOS GENERALES'!O307='DATOS GENERALES'!T307,100,IF('DATOS GENERALES'!O307=0,0,(('DATOS GENERALES'!T307*100)/'DATOS GENERALES'!O307)))</f>
        <v>57.125307125307124</v>
      </c>
      <c r="P307" s="3">
        <f>+IF('DATOS GENERALES'!P307='DATOS GENERALES'!T307,100,IF('DATOS GENERALES'!P307=0,0,(('DATOS GENERALES'!T307*100)/'DATOS GENERALES'!P307)))</f>
        <v>71.64869029275809</v>
      </c>
      <c r="Q307" s="3">
        <f>+IF('DATOS GENERALES'!Q307='DATOS GENERALES'!T307,100,IF('DATOS GENERALES'!Q307=0,0,(('DATOS GENERALES'!T307*100)/'DATOS GENERALES'!Q307)))</f>
        <v>0</v>
      </c>
      <c r="R307" s="3">
        <f>+IF('DATOS GENERALES'!R307='DATOS GENERALES'!$T$6,100,IF('DATOS GENERALES'!R307=0,0,(('DATOS GENERALES'!$T$6*100)/'DATOS GENERALES'!R307)))</f>
        <v>0</v>
      </c>
      <c r="S307" s="3">
        <f>+IF('DATOS GENERALES'!S307='DATOS GENERALES'!T307,100,IF('DATOS GENERALES'!S307=0,0,(('DATOS GENERALES'!$T$6*100)/'DATOS GENERALES'!S307)))</f>
        <v>0</v>
      </c>
    </row>
    <row r="308" spans="1:19">
      <c r="A308" s="13">
        <f>+'DATOS GENERALES'!A308</f>
        <v>303</v>
      </c>
      <c r="B308" s="65" t="str">
        <f>+'DATOS GENERALES'!B308</f>
        <v xml:space="preserve">SONDA NASOGASTRICA No. 6 </v>
      </c>
      <c r="C308" s="21" t="str">
        <f>+'DATOS GENERALES'!C308</f>
        <v>UND</v>
      </c>
      <c r="D308" s="21">
        <f>+'DATOS GENERALES'!D308</f>
        <v>8</v>
      </c>
      <c r="E308" s="3">
        <f>+IF('DATOS GENERALES'!E308='DATOS GENERALES'!T308,100,IF('DATOS GENERALES'!E308=0,0,(('DATOS GENERALES'!T308*100)/'DATOS GENERALES'!E308)))</f>
        <v>68.645161290322577</v>
      </c>
      <c r="F308" s="3">
        <f>+IF('DATOS GENERALES'!F308='DATOS GENERALES'!T308,100,IF('DATOS GENERALES'!F308=0,0,(('DATOS GENERALES'!T308*100)/'DATOS GENERALES'!F308)))</f>
        <v>0</v>
      </c>
      <c r="G308" s="3">
        <f>+IF('DATOS GENERALES'!G308='DATOS GENERALES'!T308,100,IF('DATOS GENERALES'!G308=0,0,(('DATOS GENERALES'!T308*100)/'DATOS GENERALES'!G308)))</f>
        <v>0</v>
      </c>
      <c r="H308" s="3">
        <f>+IF('DATOS GENERALES'!H308='DATOS GENERALES'!T308,100,IF('DATOS GENERALES'!H308=0,0,(('DATOS GENERALES'!T308*100)/'DATOS GENERALES'!H308)))</f>
        <v>65.679012345679013</v>
      </c>
      <c r="I308" s="3">
        <f>+IF('DATOS GENERALES'!I308='DATOS GENERALES'!T308,100,IF('DATOS GENERALES'!I308=0,0,(('DATOS GENERALES'!T308*100)/'DATOS GENERALES'!I308)))</f>
        <v>0</v>
      </c>
      <c r="J308" s="3">
        <f>+IF('DATOS GENERALES'!J308='DATOS GENERALES'!T308,100,IF('DATOS GENERALES'!J308=0,0,(('DATOS GENERALES'!T308*100)/'DATOS GENERALES'!J308)))</f>
        <v>100</v>
      </c>
      <c r="K308" s="3">
        <f>+IF('DATOS GENERALES'!K308='DATOS GENERALES'!T308,100,IF('DATOS GENERALES'!K308=0,0,(('DATOS GENERALES'!T308*100)/'DATOS GENERALES'!K308)))</f>
        <v>0</v>
      </c>
      <c r="L308" s="3">
        <f>+IF('DATOS GENERALES'!L308='DATOS GENERALES'!T308,100,IF('DATOS GENERALES'!L308=0,0,(('DATOS GENERALES'!T308*100)/'DATOS GENERALES'!L308)))</f>
        <v>0</v>
      </c>
      <c r="M308" s="3">
        <f>+IF('DATOS GENERALES'!M308='DATOS GENERALES'!T308,100,IF('DATOS GENERALES'!M308=0,0,(('DATOS GENERALES'!T308*100)/'DATOS GENERALES'!M308)))</f>
        <v>0</v>
      </c>
      <c r="N308" s="3">
        <f>+IF('DATOS GENERALES'!N308='DATOS GENERALES'!T308,100,IF('DATOS GENERALES'!N308=0,0,(('DATOS GENERALES'!T308*100)/'DATOS GENERALES'!N308)))</f>
        <v>40.507614213197968</v>
      </c>
      <c r="O308" s="3">
        <f>+IF('DATOS GENERALES'!O308='DATOS GENERALES'!T308,100,IF('DATOS GENERALES'!O308=0,0,(('DATOS GENERALES'!T308*100)/'DATOS GENERALES'!O308)))</f>
        <v>55.129533678756474</v>
      </c>
      <c r="P308" s="3">
        <f>+IF('DATOS GENERALES'!P308='DATOS GENERALES'!T308,100,IF('DATOS GENERALES'!P308=0,0,(('DATOS GENERALES'!T308*100)/'DATOS GENERALES'!P308)))</f>
        <v>49.183359013867488</v>
      </c>
      <c r="Q308" s="3">
        <f>+IF('DATOS GENERALES'!Q308='DATOS GENERALES'!T308,100,IF('DATOS GENERALES'!Q308=0,0,(('DATOS GENERALES'!T308*100)/'DATOS GENERALES'!Q308)))</f>
        <v>0</v>
      </c>
      <c r="R308" s="3">
        <f>+IF('DATOS GENERALES'!R308='DATOS GENERALES'!$T$6,100,IF('DATOS GENERALES'!R308=0,0,(('DATOS GENERALES'!$T$6*100)/'DATOS GENERALES'!R308)))</f>
        <v>0</v>
      </c>
      <c r="S308" s="3">
        <f>+IF('DATOS GENERALES'!S308='DATOS GENERALES'!T308,100,IF('DATOS GENERALES'!S308=0,0,(('DATOS GENERALES'!$T$6*100)/'DATOS GENERALES'!S308)))</f>
        <v>0</v>
      </c>
    </row>
    <row r="309" spans="1:19">
      <c r="A309" s="13">
        <f>+'DATOS GENERALES'!A309</f>
        <v>304</v>
      </c>
      <c r="B309" s="65" t="str">
        <f>+'DATOS GENERALES'!B309</f>
        <v xml:space="preserve">SONDA NASOGASTRICA No. 8 </v>
      </c>
      <c r="C309" s="21" t="str">
        <f>+'DATOS GENERALES'!C309</f>
        <v>UND</v>
      </c>
      <c r="D309" s="21">
        <f>+'DATOS GENERALES'!D309</f>
        <v>8</v>
      </c>
      <c r="E309" s="3">
        <f>+IF('DATOS GENERALES'!E309='DATOS GENERALES'!T309,100,IF('DATOS GENERALES'!E309=0,0,(('DATOS GENERALES'!T309*100)/'DATOS GENERALES'!E309)))</f>
        <v>80.903225806451616</v>
      </c>
      <c r="F309" s="3">
        <f>+IF('DATOS GENERALES'!F309='DATOS GENERALES'!T309,100,IF('DATOS GENERALES'!F309=0,0,(('DATOS GENERALES'!T309*100)/'DATOS GENERALES'!F309)))</f>
        <v>0</v>
      </c>
      <c r="G309" s="3">
        <f>+IF('DATOS GENERALES'!G309='DATOS GENERALES'!T309,100,IF('DATOS GENERALES'!G309=0,0,(('DATOS GENERALES'!T309*100)/'DATOS GENERALES'!G309)))</f>
        <v>56.317365269461078</v>
      </c>
      <c r="H309" s="3">
        <f>+IF('DATOS GENERALES'!H309='DATOS GENERALES'!T309,100,IF('DATOS GENERALES'!H309=0,0,(('DATOS GENERALES'!T309*100)/'DATOS GENERALES'!H309)))</f>
        <v>77.407407407407405</v>
      </c>
      <c r="I309" s="3">
        <f>+IF('DATOS GENERALES'!I309='DATOS GENERALES'!T309,100,IF('DATOS GENERALES'!I309=0,0,(('DATOS GENERALES'!T309*100)/'DATOS GENERALES'!I309)))</f>
        <v>0</v>
      </c>
      <c r="J309" s="3">
        <f>+IF('DATOS GENERALES'!J309='DATOS GENERALES'!T309,100,IF('DATOS GENERALES'!J309=0,0,(('DATOS GENERALES'!T309*100)/'DATOS GENERALES'!J309)))</f>
        <v>100</v>
      </c>
      <c r="K309" s="3">
        <f>+IF('DATOS GENERALES'!K309='DATOS GENERALES'!T309,100,IF('DATOS GENERALES'!K309=0,0,(('DATOS GENERALES'!T309*100)/'DATOS GENERALES'!K309)))</f>
        <v>0</v>
      </c>
      <c r="L309" s="3">
        <f>+IF('DATOS GENERALES'!L309='DATOS GENERALES'!T309,100,IF('DATOS GENERALES'!L309=0,0,(('DATOS GENERALES'!T309*100)/'DATOS GENERALES'!L309)))</f>
        <v>0</v>
      </c>
      <c r="M309" s="3">
        <f>+IF('DATOS GENERALES'!M309='DATOS GENERALES'!T309,100,IF('DATOS GENERALES'!M309=0,0,(('DATOS GENERALES'!T309*100)/'DATOS GENERALES'!M309)))</f>
        <v>0</v>
      </c>
      <c r="N309" s="3">
        <f>+IF('DATOS GENERALES'!N309='DATOS GENERALES'!T309,100,IF('DATOS GENERALES'!N309=0,0,(('DATOS GENERALES'!T309*100)/'DATOS GENERALES'!N309)))</f>
        <v>47.741116751269033</v>
      </c>
      <c r="O309" s="3">
        <f>+IF('DATOS GENERALES'!O309='DATOS GENERALES'!T309,100,IF('DATOS GENERALES'!O309=0,0,(('DATOS GENERALES'!T309*100)/'DATOS GENERALES'!O309)))</f>
        <v>64.974093264248708</v>
      </c>
      <c r="P309" s="3">
        <f>+IF('DATOS GENERALES'!P309='DATOS GENERALES'!T309,100,IF('DATOS GENERALES'!P309=0,0,(('DATOS GENERALES'!T309*100)/'DATOS GENERALES'!P309)))</f>
        <v>57.347560975609753</v>
      </c>
      <c r="Q309" s="3">
        <f>+IF('DATOS GENERALES'!Q309='DATOS GENERALES'!T309,100,IF('DATOS GENERALES'!Q309=0,0,(('DATOS GENERALES'!T309*100)/'DATOS GENERALES'!Q309)))</f>
        <v>0</v>
      </c>
      <c r="R309" s="3">
        <f>+IF('DATOS GENERALES'!R309='DATOS GENERALES'!$T$6,100,IF('DATOS GENERALES'!R309=0,0,(('DATOS GENERALES'!$T$6*100)/'DATOS GENERALES'!R309)))</f>
        <v>0</v>
      </c>
      <c r="S309" s="3">
        <f>+IF('DATOS GENERALES'!S309='DATOS GENERALES'!T309,100,IF('DATOS GENERALES'!S309=0,0,(('DATOS GENERALES'!$T$6*100)/'DATOS GENERALES'!S309)))</f>
        <v>0</v>
      </c>
    </row>
    <row r="310" spans="1:19">
      <c r="A310" s="13">
        <f>+'DATOS GENERALES'!A310</f>
        <v>305</v>
      </c>
      <c r="B310" s="65" t="str">
        <f>+'DATOS GENERALES'!B310</f>
        <v>SONDA NELATON No. 10</v>
      </c>
      <c r="C310" s="21" t="str">
        <f>+'DATOS GENERALES'!C310</f>
        <v>UND</v>
      </c>
      <c r="D310" s="21">
        <f>+'DATOS GENERALES'!D310</f>
        <v>200</v>
      </c>
      <c r="E310" s="3">
        <f>+IF('DATOS GENERALES'!E310='DATOS GENERALES'!T310,100,IF('DATOS GENERALES'!E310=0,0,(('DATOS GENERALES'!T310*100)/'DATOS GENERALES'!E310)))</f>
        <v>92.987012987012989</v>
      </c>
      <c r="F310" s="3">
        <f>+IF('DATOS GENERALES'!F310='DATOS GENERALES'!T310,100,IF('DATOS GENERALES'!F310=0,0,(('DATOS GENERALES'!T310*100)/'DATOS GENERALES'!F310)))</f>
        <v>0</v>
      </c>
      <c r="G310" s="3">
        <f>+IF('DATOS GENERALES'!G310='DATOS GENERALES'!T310,100,IF('DATOS GENERALES'!G310=0,0,(('DATOS GENERALES'!T310*100)/'DATOS GENERALES'!G310)))</f>
        <v>96.495956873315365</v>
      </c>
      <c r="H310" s="3">
        <f>+IF('DATOS GENERALES'!H310='DATOS GENERALES'!T310,100,IF('DATOS GENERALES'!H310=0,0,(('DATOS GENERALES'!T310*100)/'DATOS GENERALES'!H310)))</f>
        <v>95.466666666666669</v>
      </c>
      <c r="I310" s="3">
        <f>+IF('DATOS GENERALES'!I310='DATOS GENERALES'!T310,100,IF('DATOS GENERALES'!I310=0,0,(('DATOS GENERALES'!T310*100)/'DATOS GENERALES'!I310)))</f>
        <v>0</v>
      </c>
      <c r="J310" s="3">
        <f>+IF('DATOS GENERALES'!J310='DATOS GENERALES'!T310,100,IF('DATOS GENERALES'!J310=0,0,(('DATOS GENERALES'!T310*100)/'DATOS GENERALES'!J310)))</f>
        <v>96.035195021192138</v>
      </c>
      <c r="K310" s="3">
        <f>+IF('DATOS GENERALES'!K310='DATOS GENERALES'!T310,100,IF('DATOS GENERALES'!K310=0,0,(('DATOS GENERALES'!T310*100)/'DATOS GENERALES'!K310)))</f>
        <v>0</v>
      </c>
      <c r="L310" s="3">
        <f>+IF('DATOS GENERALES'!L310='DATOS GENERALES'!T310,100,IF('DATOS GENERALES'!L310=0,0,(('DATOS GENERALES'!T310*100)/'DATOS GENERALES'!L310)))</f>
        <v>0</v>
      </c>
      <c r="M310" s="3">
        <f>+IF('DATOS GENERALES'!M310='DATOS GENERALES'!T310,100,IF('DATOS GENERALES'!M310=0,0,(('DATOS GENERALES'!T310*100)/'DATOS GENERALES'!M310)))</f>
        <v>0</v>
      </c>
      <c r="N310" s="3">
        <f>+IF('DATOS GENERALES'!N310='DATOS GENERALES'!T310,100,IF('DATOS GENERALES'!N310=0,0,(('DATOS GENERALES'!T310*100)/'DATOS GENERALES'!N310)))</f>
        <v>100</v>
      </c>
      <c r="O310" s="3">
        <f>+IF('DATOS GENERALES'!O310='DATOS GENERALES'!T310,100,IF('DATOS GENERALES'!O310=0,0,(('DATOS GENERALES'!T310*100)/'DATOS GENERALES'!O310)))</f>
        <v>71.599999999999994</v>
      </c>
      <c r="P310" s="3">
        <f>+IF('DATOS GENERALES'!P310='DATOS GENERALES'!T310,100,IF('DATOS GENERALES'!P310=0,0,(('DATOS GENERALES'!T310*100)/'DATOS GENERALES'!P310)))</f>
        <v>92.987012987012989</v>
      </c>
      <c r="Q310" s="3">
        <f>+IF('DATOS GENERALES'!Q310='DATOS GENERALES'!T310,100,IF('DATOS GENERALES'!Q310=0,0,(('DATOS GENERALES'!T310*100)/'DATOS GENERALES'!Q310)))</f>
        <v>0</v>
      </c>
      <c r="R310" s="3">
        <f>+IF('DATOS GENERALES'!R310='DATOS GENERALES'!$T$6,100,IF('DATOS GENERALES'!R310=0,0,(('DATOS GENERALES'!$T$6*100)/'DATOS GENERALES'!R310)))</f>
        <v>0</v>
      </c>
      <c r="S310" s="3">
        <f>+IF('DATOS GENERALES'!S310='DATOS GENERALES'!T310,100,IF('DATOS GENERALES'!S310=0,0,(('DATOS GENERALES'!$T$6*100)/'DATOS GENERALES'!S310)))</f>
        <v>10159.57</v>
      </c>
    </row>
    <row r="311" spans="1:19">
      <c r="A311" s="13">
        <f>+'DATOS GENERALES'!A311</f>
        <v>306</v>
      </c>
      <c r="B311" s="65" t="str">
        <f>+'DATOS GENERALES'!B311</f>
        <v>SONDA NELATON No. 12</v>
      </c>
      <c r="C311" s="21" t="str">
        <f>+'DATOS GENERALES'!C311</f>
        <v>UND</v>
      </c>
      <c r="D311" s="21">
        <f>+'DATOS GENERALES'!D311</f>
        <v>80</v>
      </c>
      <c r="E311" s="3">
        <f>+IF('DATOS GENERALES'!E311='DATOS GENERALES'!T311,100,IF('DATOS GENERALES'!E311=0,0,(('DATOS GENERALES'!T311*100)/'DATOS GENERALES'!E311)))</f>
        <v>0</v>
      </c>
      <c r="F311" s="3">
        <f>+IF('DATOS GENERALES'!F311='DATOS GENERALES'!T311,100,IF('DATOS GENERALES'!F311=0,0,(('DATOS GENERALES'!T311*100)/'DATOS GENERALES'!F311)))</f>
        <v>0</v>
      </c>
      <c r="G311" s="3">
        <f>+IF('DATOS GENERALES'!G311='DATOS GENERALES'!T311,100,IF('DATOS GENERALES'!G311=0,0,(('DATOS GENERALES'!T311*100)/'DATOS GENERALES'!G311)))</f>
        <v>96.495956873315365</v>
      </c>
      <c r="H311" s="3">
        <f>+IF('DATOS GENERALES'!H311='DATOS GENERALES'!T311,100,IF('DATOS GENERALES'!H311=0,0,(('DATOS GENERALES'!T311*100)/'DATOS GENERALES'!H311)))</f>
        <v>95.466666666666669</v>
      </c>
      <c r="I311" s="3">
        <f>+IF('DATOS GENERALES'!I311='DATOS GENERALES'!T311,100,IF('DATOS GENERALES'!I311=0,0,(('DATOS GENERALES'!T311*100)/'DATOS GENERALES'!I311)))</f>
        <v>0</v>
      </c>
      <c r="J311" s="3">
        <f>+IF('DATOS GENERALES'!J311='DATOS GENERALES'!T311,100,IF('DATOS GENERALES'!J311=0,0,(('DATOS GENERALES'!T311*100)/'DATOS GENERALES'!J311)))</f>
        <v>96.035195021192138</v>
      </c>
      <c r="K311" s="3">
        <f>+IF('DATOS GENERALES'!K311='DATOS GENERALES'!T311,100,IF('DATOS GENERALES'!K311=0,0,(('DATOS GENERALES'!T311*100)/'DATOS GENERALES'!K311)))</f>
        <v>0</v>
      </c>
      <c r="L311" s="3">
        <f>+IF('DATOS GENERALES'!L311='DATOS GENERALES'!T311,100,IF('DATOS GENERALES'!L311=0,0,(('DATOS GENERALES'!T311*100)/'DATOS GENERALES'!L311)))</f>
        <v>0</v>
      </c>
      <c r="M311" s="3">
        <f>+IF('DATOS GENERALES'!M311='DATOS GENERALES'!T311,100,IF('DATOS GENERALES'!M311=0,0,(('DATOS GENERALES'!T311*100)/'DATOS GENERALES'!M311)))</f>
        <v>0</v>
      </c>
      <c r="N311" s="3">
        <f>+IF('DATOS GENERALES'!N311='DATOS GENERALES'!T311,100,IF('DATOS GENERALES'!N311=0,0,(('DATOS GENERALES'!T311*100)/'DATOS GENERALES'!N311)))</f>
        <v>100</v>
      </c>
      <c r="O311" s="3">
        <f>+IF('DATOS GENERALES'!O311='DATOS GENERALES'!T311,100,IF('DATOS GENERALES'!O311=0,0,(('DATOS GENERALES'!T311*100)/'DATOS GENERALES'!O311)))</f>
        <v>71.599999999999994</v>
      </c>
      <c r="P311" s="3">
        <f>+IF('DATOS GENERALES'!P311='DATOS GENERALES'!T311,100,IF('DATOS GENERALES'!P311=0,0,(('DATOS GENERALES'!T311*100)/'DATOS GENERALES'!P311)))</f>
        <v>92.987012987012989</v>
      </c>
      <c r="Q311" s="3">
        <f>+IF('DATOS GENERALES'!Q311='DATOS GENERALES'!T311,100,IF('DATOS GENERALES'!Q311=0,0,(('DATOS GENERALES'!T311*100)/'DATOS GENERALES'!Q311)))</f>
        <v>0</v>
      </c>
      <c r="R311" s="3">
        <f>+IF('DATOS GENERALES'!R311='DATOS GENERALES'!$T$6,100,IF('DATOS GENERALES'!R311=0,0,(('DATOS GENERALES'!$T$6*100)/'DATOS GENERALES'!R311)))</f>
        <v>0</v>
      </c>
      <c r="S311" s="3">
        <f>+IF('DATOS GENERALES'!S311='DATOS GENERALES'!T311,100,IF('DATOS GENERALES'!S311=0,0,(('DATOS GENERALES'!$T$6*100)/'DATOS GENERALES'!S311)))</f>
        <v>9675.7809523809519</v>
      </c>
    </row>
    <row r="312" spans="1:19">
      <c r="A312" s="13">
        <f>+'DATOS GENERALES'!A312</f>
        <v>307</v>
      </c>
      <c r="B312" s="65" t="str">
        <f>+'DATOS GENERALES'!B312</f>
        <v>SONDA NELATON NO. 14</v>
      </c>
      <c r="C312" s="21" t="str">
        <f>+'DATOS GENERALES'!C312</f>
        <v>UND</v>
      </c>
      <c r="D312" s="21">
        <f>+'DATOS GENERALES'!D312</f>
        <v>80</v>
      </c>
      <c r="E312" s="3">
        <f>+IF('DATOS GENERALES'!E312='DATOS GENERALES'!T312,100,IF('DATOS GENERALES'!E312=0,0,(('DATOS GENERALES'!T312*100)/'DATOS GENERALES'!E312)))</f>
        <v>0</v>
      </c>
      <c r="F312" s="3">
        <f>+IF('DATOS GENERALES'!F312='DATOS GENERALES'!T312,100,IF('DATOS GENERALES'!F312=0,0,(('DATOS GENERALES'!T312*100)/'DATOS GENERALES'!F312)))</f>
        <v>0</v>
      </c>
      <c r="G312" s="3">
        <f>+IF('DATOS GENERALES'!G312='DATOS GENERALES'!T312,100,IF('DATOS GENERALES'!G312=0,0,(('DATOS GENERALES'!T312*100)/'DATOS GENERALES'!G312)))</f>
        <v>96.495956873315365</v>
      </c>
      <c r="H312" s="3">
        <f>+IF('DATOS GENERALES'!H312='DATOS GENERALES'!T312,100,IF('DATOS GENERALES'!H312=0,0,(('DATOS GENERALES'!T312*100)/'DATOS GENERALES'!H312)))</f>
        <v>74.120082815734989</v>
      </c>
      <c r="I312" s="3">
        <f>+IF('DATOS GENERALES'!I312='DATOS GENERALES'!T312,100,IF('DATOS GENERALES'!I312=0,0,(('DATOS GENERALES'!T312*100)/'DATOS GENERALES'!I312)))</f>
        <v>0</v>
      </c>
      <c r="J312" s="3">
        <f>+IF('DATOS GENERALES'!J312='DATOS GENERALES'!T312,100,IF('DATOS GENERALES'!J312=0,0,(('DATOS GENERALES'!T312*100)/'DATOS GENERALES'!J312)))</f>
        <v>96.035195021192138</v>
      </c>
      <c r="K312" s="3">
        <f>+IF('DATOS GENERALES'!K312='DATOS GENERALES'!T312,100,IF('DATOS GENERALES'!K312=0,0,(('DATOS GENERALES'!T312*100)/'DATOS GENERALES'!K312)))</f>
        <v>0</v>
      </c>
      <c r="L312" s="3">
        <f>+IF('DATOS GENERALES'!L312='DATOS GENERALES'!T312,100,IF('DATOS GENERALES'!L312=0,0,(('DATOS GENERALES'!T312*100)/'DATOS GENERALES'!L312)))</f>
        <v>0</v>
      </c>
      <c r="M312" s="3">
        <f>+IF('DATOS GENERALES'!M312='DATOS GENERALES'!T312,100,IF('DATOS GENERALES'!M312=0,0,(('DATOS GENERALES'!T312*100)/'DATOS GENERALES'!M312)))</f>
        <v>0</v>
      </c>
      <c r="N312" s="3">
        <f>+IF('DATOS GENERALES'!N312='DATOS GENERALES'!T312,100,IF('DATOS GENERALES'!N312=0,0,(('DATOS GENERALES'!T312*100)/'DATOS GENERALES'!N312)))</f>
        <v>100</v>
      </c>
      <c r="O312" s="3">
        <f>+IF('DATOS GENERALES'!O312='DATOS GENERALES'!T312,100,IF('DATOS GENERALES'!O312=0,0,(('DATOS GENERALES'!T312*100)/'DATOS GENERALES'!O312)))</f>
        <v>71.599999999999994</v>
      </c>
      <c r="P312" s="3">
        <f>+IF('DATOS GENERALES'!P312='DATOS GENERALES'!T312,100,IF('DATOS GENERALES'!P312=0,0,(('DATOS GENERALES'!T312*100)/'DATOS GENERALES'!P312)))</f>
        <v>92.987012987012989</v>
      </c>
      <c r="Q312" s="3">
        <f>+IF('DATOS GENERALES'!Q312='DATOS GENERALES'!T312,100,IF('DATOS GENERALES'!Q312=0,0,(('DATOS GENERALES'!T312*100)/'DATOS GENERALES'!Q312)))</f>
        <v>0</v>
      </c>
      <c r="R312" s="3">
        <f>+IF('DATOS GENERALES'!R312='DATOS GENERALES'!$T$6,100,IF('DATOS GENERALES'!R312=0,0,(('DATOS GENERALES'!$T$6*100)/'DATOS GENERALES'!R312)))</f>
        <v>0</v>
      </c>
      <c r="S312" s="3">
        <f>+IF('DATOS GENERALES'!S312='DATOS GENERALES'!T312,100,IF('DATOS GENERALES'!S312=0,0,(('DATOS GENERALES'!$T$6*100)/'DATOS GENERALES'!S312)))</f>
        <v>9675.7809523809519</v>
      </c>
    </row>
    <row r="313" spans="1:19">
      <c r="A313" s="13">
        <f>+'DATOS GENERALES'!A313</f>
        <v>308</v>
      </c>
      <c r="B313" s="65" t="str">
        <f>+'DATOS GENERALES'!B313</f>
        <v>SONDA NELATON No. 16</v>
      </c>
      <c r="C313" s="21" t="str">
        <f>+'DATOS GENERALES'!C313</f>
        <v>UND</v>
      </c>
      <c r="D313" s="21">
        <f>+'DATOS GENERALES'!D313</f>
        <v>120</v>
      </c>
      <c r="E313" s="3">
        <f>+IF('DATOS GENERALES'!E313='DATOS GENERALES'!T313,100,IF('DATOS GENERALES'!E313=0,0,(('DATOS GENERALES'!T313*100)/'DATOS GENERALES'!E313)))</f>
        <v>80.449438202247194</v>
      </c>
      <c r="F313" s="3">
        <f>+IF('DATOS GENERALES'!F313='DATOS GENERALES'!T313,100,IF('DATOS GENERALES'!F313=0,0,(('DATOS GENERALES'!T313*100)/'DATOS GENERALES'!F313)))</f>
        <v>0</v>
      </c>
      <c r="G313" s="3">
        <f>+IF('DATOS GENERALES'!G313='DATOS GENERALES'!T313,100,IF('DATOS GENERALES'!G313=0,0,(('DATOS GENERALES'!T313*100)/'DATOS GENERALES'!G313)))</f>
        <v>96.495956873315365</v>
      </c>
      <c r="H313" s="3">
        <f>+IF('DATOS GENERALES'!H313='DATOS GENERALES'!T313,100,IF('DATOS GENERALES'!H313=0,0,(('DATOS GENERALES'!T313*100)/'DATOS GENERALES'!H313)))</f>
        <v>95.466666666666669</v>
      </c>
      <c r="I313" s="3">
        <f>+IF('DATOS GENERALES'!I313='DATOS GENERALES'!T313,100,IF('DATOS GENERALES'!I313=0,0,(('DATOS GENERALES'!T313*100)/'DATOS GENERALES'!I313)))</f>
        <v>0</v>
      </c>
      <c r="J313" s="3">
        <f>+IF('DATOS GENERALES'!J313='DATOS GENERALES'!T313,100,IF('DATOS GENERALES'!J313=0,0,(('DATOS GENERALES'!T313*100)/'DATOS GENERALES'!J313)))</f>
        <v>96.035195021192138</v>
      </c>
      <c r="K313" s="3">
        <f>+IF('DATOS GENERALES'!K313='DATOS GENERALES'!T313,100,IF('DATOS GENERALES'!K313=0,0,(('DATOS GENERALES'!T313*100)/'DATOS GENERALES'!K313)))</f>
        <v>0</v>
      </c>
      <c r="L313" s="3">
        <f>+IF('DATOS GENERALES'!L313='DATOS GENERALES'!T313,100,IF('DATOS GENERALES'!L313=0,0,(('DATOS GENERALES'!T313*100)/'DATOS GENERALES'!L313)))</f>
        <v>0</v>
      </c>
      <c r="M313" s="3">
        <f>+IF('DATOS GENERALES'!M313='DATOS GENERALES'!T313,100,IF('DATOS GENERALES'!M313=0,0,(('DATOS GENERALES'!T313*100)/'DATOS GENERALES'!M313)))</f>
        <v>0</v>
      </c>
      <c r="N313" s="3">
        <f>+IF('DATOS GENERALES'!N313='DATOS GENERALES'!T313,100,IF('DATOS GENERALES'!N313=0,0,(('DATOS GENERALES'!T313*100)/'DATOS GENERALES'!N313)))</f>
        <v>100</v>
      </c>
      <c r="O313" s="3">
        <f>+IF('DATOS GENERALES'!O313='DATOS GENERALES'!T313,100,IF('DATOS GENERALES'!O313=0,0,(('DATOS GENERALES'!T313*100)/'DATOS GENERALES'!O313)))</f>
        <v>71.599999999999994</v>
      </c>
      <c r="P313" s="3">
        <f>+IF('DATOS GENERALES'!P313='DATOS GENERALES'!T313,100,IF('DATOS GENERALES'!P313=0,0,(('DATOS GENERALES'!T313*100)/'DATOS GENERALES'!P313)))</f>
        <v>81.36363636363636</v>
      </c>
      <c r="Q313" s="3">
        <f>+IF('DATOS GENERALES'!Q313='DATOS GENERALES'!T313,100,IF('DATOS GENERALES'!Q313=0,0,(('DATOS GENERALES'!T313*100)/'DATOS GENERALES'!Q313)))</f>
        <v>0</v>
      </c>
      <c r="R313" s="3">
        <f>+IF('DATOS GENERALES'!R313='DATOS GENERALES'!$T$6,100,IF('DATOS GENERALES'!R313=0,0,(('DATOS GENERALES'!$T$6*100)/'DATOS GENERALES'!R313)))</f>
        <v>0</v>
      </c>
      <c r="S313" s="3">
        <f>+IF('DATOS GENERALES'!S313='DATOS GENERALES'!T313,100,IF('DATOS GENERALES'!S313=0,0,(('DATOS GENERALES'!$T$6*100)/'DATOS GENERALES'!S313)))</f>
        <v>9675.7809523809519</v>
      </c>
    </row>
    <row r="314" spans="1:19">
      <c r="A314" s="13">
        <f>+'DATOS GENERALES'!A314</f>
        <v>309</v>
      </c>
      <c r="B314" s="65" t="str">
        <f>+'DATOS GENERALES'!B314</f>
        <v>SONDA NELATON No. 18</v>
      </c>
      <c r="C314" s="21" t="str">
        <f>+'DATOS GENERALES'!C314</f>
        <v>UND</v>
      </c>
      <c r="D314" s="21">
        <f>+'DATOS GENERALES'!D314</f>
        <v>120</v>
      </c>
      <c r="E314" s="3">
        <f>+IF('DATOS GENERALES'!E314='DATOS GENERALES'!T314,100,IF('DATOS GENERALES'!E314=0,0,(('DATOS GENERALES'!T314*100)/'DATOS GENERALES'!E314)))</f>
        <v>80.449438202247194</v>
      </c>
      <c r="F314" s="3">
        <f>+IF('DATOS GENERALES'!F314='DATOS GENERALES'!T314,100,IF('DATOS GENERALES'!F314=0,0,(('DATOS GENERALES'!T314*100)/'DATOS GENERALES'!F314)))</f>
        <v>0</v>
      </c>
      <c r="G314" s="3">
        <f>+IF('DATOS GENERALES'!G314='DATOS GENERALES'!T314,100,IF('DATOS GENERALES'!G314=0,0,(('DATOS GENERALES'!T314*100)/'DATOS GENERALES'!G314)))</f>
        <v>93.963254593175847</v>
      </c>
      <c r="H314" s="3">
        <f>+IF('DATOS GENERALES'!H314='DATOS GENERALES'!T314,100,IF('DATOS GENERALES'!H314=0,0,(('DATOS GENERALES'!T314*100)/'DATOS GENERALES'!H314)))</f>
        <v>95.466666666666669</v>
      </c>
      <c r="I314" s="3">
        <f>+IF('DATOS GENERALES'!I314='DATOS GENERALES'!T314,100,IF('DATOS GENERALES'!I314=0,0,(('DATOS GENERALES'!T314*100)/'DATOS GENERALES'!I314)))</f>
        <v>0</v>
      </c>
      <c r="J314" s="3">
        <f>+IF('DATOS GENERALES'!J314='DATOS GENERALES'!T314,100,IF('DATOS GENERALES'!J314=0,0,(('DATOS GENERALES'!T314*100)/'DATOS GENERALES'!J314)))</f>
        <v>96.035195021192138</v>
      </c>
      <c r="K314" s="3">
        <f>+IF('DATOS GENERALES'!K314='DATOS GENERALES'!T314,100,IF('DATOS GENERALES'!K314=0,0,(('DATOS GENERALES'!T314*100)/'DATOS GENERALES'!K314)))</f>
        <v>0</v>
      </c>
      <c r="L314" s="3">
        <f>+IF('DATOS GENERALES'!L314='DATOS GENERALES'!T314,100,IF('DATOS GENERALES'!L314=0,0,(('DATOS GENERALES'!T314*100)/'DATOS GENERALES'!L314)))</f>
        <v>0</v>
      </c>
      <c r="M314" s="3">
        <f>+IF('DATOS GENERALES'!M314='DATOS GENERALES'!T314,100,IF('DATOS GENERALES'!M314=0,0,(('DATOS GENERALES'!T314*100)/'DATOS GENERALES'!M314)))</f>
        <v>0</v>
      </c>
      <c r="N314" s="3">
        <f>+IF('DATOS GENERALES'!N314='DATOS GENERALES'!T314,100,IF('DATOS GENERALES'!N314=0,0,(('DATOS GENERALES'!T314*100)/'DATOS GENERALES'!N314)))</f>
        <v>100</v>
      </c>
      <c r="O314" s="3">
        <f>+IF('DATOS GENERALES'!O314='DATOS GENERALES'!T314,100,IF('DATOS GENERALES'!O314=0,0,(('DATOS GENERALES'!T314*100)/'DATOS GENERALES'!O314)))</f>
        <v>71.599999999999994</v>
      </c>
      <c r="P314" s="3">
        <f>+IF('DATOS GENERALES'!P314='DATOS GENERALES'!T314,100,IF('DATOS GENERALES'!P314=0,0,(('DATOS GENERALES'!T314*100)/'DATOS GENERALES'!P314)))</f>
        <v>81.36363636363636</v>
      </c>
      <c r="Q314" s="3">
        <f>+IF('DATOS GENERALES'!Q314='DATOS GENERALES'!T314,100,IF('DATOS GENERALES'!Q314=0,0,(('DATOS GENERALES'!T314*100)/'DATOS GENERALES'!Q314)))</f>
        <v>0</v>
      </c>
      <c r="R314" s="3">
        <f>+IF('DATOS GENERALES'!R314='DATOS GENERALES'!$T$6,100,IF('DATOS GENERALES'!R314=0,0,(('DATOS GENERALES'!$T$6*100)/'DATOS GENERALES'!R314)))</f>
        <v>0</v>
      </c>
      <c r="S314" s="3">
        <f>+IF('DATOS GENERALES'!S314='DATOS GENERALES'!T314,100,IF('DATOS GENERALES'!S314=0,0,(('DATOS GENERALES'!$T$6*100)/'DATOS GENERALES'!S314)))</f>
        <v>9675.7809523809519</v>
      </c>
    </row>
    <row r="315" spans="1:19">
      <c r="A315" s="13">
        <f>+'DATOS GENERALES'!A315</f>
        <v>310</v>
      </c>
      <c r="B315" s="65" t="str">
        <f>+'DATOS GENERALES'!B315</f>
        <v>SONDA NELATON No. 20</v>
      </c>
      <c r="C315" s="21" t="str">
        <f>+'DATOS GENERALES'!C315</f>
        <v>UND</v>
      </c>
      <c r="D315" s="21">
        <f>+'DATOS GENERALES'!D315</f>
        <v>80</v>
      </c>
      <c r="E315" s="3">
        <f>+IF('DATOS GENERALES'!E315='DATOS GENERALES'!T315,100,IF('DATOS GENERALES'!E315=0,0,(('DATOS GENERALES'!T315*100)/'DATOS GENERALES'!E315)))</f>
        <v>80.449438202247194</v>
      </c>
      <c r="F315" s="3">
        <f>+IF('DATOS GENERALES'!F315='DATOS GENERALES'!T315,100,IF('DATOS GENERALES'!F315=0,0,(('DATOS GENERALES'!T315*100)/'DATOS GENERALES'!F315)))</f>
        <v>0</v>
      </c>
      <c r="G315" s="3">
        <f>+IF('DATOS GENERALES'!G315='DATOS GENERALES'!T315,100,IF('DATOS GENERALES'!G315=0,0,(('DATOS GENERALES'!T315*100)/'DATOS GENERALES'!G315)))</f>
        <v>93.963254593175847</v>
      </c>
      <c r="H315" s="3">
        <f>+IF('DATOS GENERALES'!H315='DATOS GENERALES'!T315,100,IF('DATOS GENERALES'!H315=0,0,(('DATOS GENERALES'!T315*100)/'DATOS GENERALES'!H315)))</f>
        <v>95.466666666666669</v>
      </c>
      <c r="I315" s="3">
        <f>+IF('DATOS GENERALES'!I315='DATOS GENERALES'!T315,100,IF('DATOS GENERALES'!I315=0,0,(('DATOS GENERALES'!T315*100)/'DATOS GENERALES'!I315)))</f>
        <v>0</v>
      </c>
      <c r="J315" s="3">
        <f>+IF('DATOS GENERALES'!J315='DATOS GENERALES'!T315,100,IF('DATOS GENERALES'!J315=0,0,(('DATOS GENERALES'!T315*100)/'DATOS GENERALES'!J315)))</f>
        <v>96.035195021192138</v>
      </c>
      <c r="K315" s="3">
        <f>+IF('DATOS GENERALES'!K315='DATOS GENERALES'!T315,100,IF('DATOS GENERALES'!K315=0,0,(('DATOS GENERALES'!T315*100)/'DATOS GENERALES'!K315)))</f>
        <v>0</v>
      </c>
      <c r="L315" s="3">
        <f>+IF('DATOS GENERALES'!L315='DATOS GENERALES'!T315,100,IF('DATOS GENERALES'!L315=0,0,(('DATOS GENERALES'!T315*100)/'DATOS GENERALES'!L315)))</f>
        <v>0</v>
      </c>
      <c r="M315" s="3">
        <f>+IF('DATOS GENERALES'!M315='DATOS GENERALES'!T315,100,IF('DATOS GENERALES'!M315=0,0,(('DATOS GENERALES'!T315*100)/'DATOS GENERALES'!M315)))</f>
        <v>0</v>
      </c>
      <c r="N315" s="3">
        <f>+IF('DATOS GENERALES'!N315='DATOS GENERALES'!T315,100,IF('DATOS GENERALES'!N315=0,0,(('DATOS GENERALES'!T315*100)/'DATOS GENERALES'!N315)))</f>
        <v>100</v>
      </c>
      <c r="O315" s="3">
        <f>+IF('DATOS GENERALES'!O315='DATOS GENERALES'!T315,100,IF('DATOS GENERALES'!O315=0,0,(('DATOS GENERALES'!T315*100)/'DATOS GENERALES'!O315)))</f>
        <v>30.67694944301628</v>
      </c>
      <c r="P315" s="3">
        <f>+IF('DATOS GENERALES'!P315='DATOS GENERALES'!T315,100,IF('DATOS GENERALES'!P315=0,0,(('DATOS GENERALES'!T315*100)/'DATOS GENERALES'!P315)))</f>
        <v>81.36363636363636</v>
      </c>
      <c r="Q315" s="3">
        <f>+IF('DATOS GENERALES'!Q315='DATOS GENERALES'!T315,100,IF('DATOS GENERALES'!Q315=0,0,(('DATOS GENERALES'!T315*100)/'DATOS GENERALES'!Q315)))</f>
        <v>0</v>
      </c>
      <c r="R315" s="3">
        <f>+IF('DATOS GENERALES'!R315='DATOS GENERALES'!$T$6,100,IF('DATOS GENERALES'!R315=0,0,(('DATOS GENERALES'!$T$6*100)/'DATOS GENERALES'!R315)))</f>
        <v>0</v>
      </c>
      <c r="S315" s="3">
        <f>+IF('DATOS GENERALES'!S315='DATOS GENERALES'!T315,100,IF('DATOS GENERALES'!S315=0,0,(('DATOS GENERALES'!$T$6*100)/'DATOS GENERALES'!S315)))</f>
        <v>0</v>
      </c>
    </row>
    <row r="316" spans="1:19">
      <c r="A316" s="13">
        <f>+'DATOS GENERALES'!A316</f>
        <v>311</v>
      </c>
      <c r="B316" s="65" t="str">
        <f>+'DATOS GENERALES'!B316</f>
        <v>SONDA NELATON No. 4</v>
      </c>
      <c r="C316" s="21" t="str">
        <f>+'DATOS GENERALES'!C316</f>
        <v>UND</v>
      </c>
      <c r="D316" s="21">
        <f>+'DATOS GENERALES'!D316</f>
        <v>200</v>
      </c>
      <c r="E316" s="3">
        <f>+IF('DATOS GENERALES'!E316='DATOS GENERALES'!T316,100,IF('DATOS GENERALES'!E316=0,0,(('DATOS GENERALES'!T316*100)/'DATOS GENERALES'!E316)))</f>
        <v>0</v>
      </c>
      <c r="F316" s="3">
        <f>+IF('DATOS GENERALES'!F316='DATOS GENERALES'!T316,100,IF('DATOS GENERALES'!F316=0,0,(('DATOS GENERALES'!T316*100)/'DATOS GENERALES'!F316)))</f>
        <v>0</v>
      </c>
      <c r="G316" s="3">
        <f>+IF('DATOS GENERALES'!G316='DATOS GENERALES'!T316,100,IF('DATOS GENERALES'!G316=0,0,(('DATOS GENERALES'!T316*100)/'DATOS GENERALES'!G316)))</f>
        <v>0</v>
      </c>
      <c r="H316" s="3">
        <f>+IF('DATOS GENERALES'!H316='DATOS GENERALES'!T316,100,IF('DATOS GENERALES'!H316=0,0,(('DATOS GENERALES'!T316*100)/'DATOS GENERALES'!H316)))</f>
        <v>61.937716262975776</v>
      </c>
      <c r="I316" s="3">
        <f>+IF('DATOS GENERALES'!I316='DATOS GENERALES'!T316,100,IF('DATOS GENERALES'!I316=0,0,(('DATOS GENERALES'!T316*100)/'DATOS GENERALES'!I316)))</f>
        <v>0</v>
      </c>
      <c r="J316" s="3">
        <f>+IF('DATOS GENERALES'!J316='DATOS GENERALES'!T316,100,IF('DATOS GENERALES'!J316=0,0,(('DATOS GENERALES'!T316*100)/'DATOS GENERALES'!J316)))</f>
        <v>95.162147793726746</v>
      </c>
      <c r="K316" s="3">
        <f>+IF('DATOS GENERALES'!K316='DATOS GENERALES'!T316,100,IF('DATOS GENERALES'!K316=0,0,(('DATOS GENERALES'!T316*100)/'DATOS GENERALES'!K316)))</f>
        <v>0</v>
      </c>
      <c r="L316" s="3">
        <f>+IF('DATOS GENERALES'!L316='DATOS GENERALES'!T316,100,IF('DATOS GENERALES'!L316=0,0,(('DATOS GENERALES'!T316*100)/'DATOS GENERALES'!L316)))</f>
        <v>0</v>
      </c>
      <c r="M316" s="3">
        <f>+IF('DATOS GENERALES'!M316='DATOS GENERALES'!T316,100,IF('DATOS GENERALES'!M316=0,0,(('DATOS GENERALES'!T316*100)/'DATOS GENERALES'!M316)))</f>
        <v>0</v>
      </c>
      <c r="N316" s="3">
        <f>+IF('DATOS GENERALES'!N316='DATOS GENERALES'!T316,100,IF('DATOS GENERALES'!N316=0,0,(('DATOS GENERALES'!T316*100)/'DATOS GENERALES'!N316)))</f>
        <v>100</v>
      </c>
      <c r="O316" s="3">
        <f>+IF('DATOS GENERALES'!O316='DATOS GENERALES'!T316,100,IF('DATOS GENERALES'!O316=0,0,(('DATOS GENERALES'!T316*100)/'DATOS GENERALES'!O316)))</f>
        <v>71.599999999999994</v>
      </c>
      <c r="P316" s="3">
        <f>+IF('DATOS GENERALES'!P316='DATOS GENERALES'!T316,100,IF('DATOS GENERALES'!P316=0,0,(('DATOS GENERALES'!T316*100)/'DATOS GENERALES'!P316)))</f>
        <v>61.196581196581199</v>
      </c>
      <c r="Q316" s="3">
        <f>+IF('DATOS GENERALES'!Q316='DATOS GENERALES'!T316,100,IF('DATOS GENERALES'!Q316=0,0,(('DATOS GENERALES'!T316*100)/'DATOS GENERALES'!Q316)))</f>
        <v>0</v>
      </c>
      <c r="R316" s="3">
        <f>+IF('DATOS GENERALES'!R316='DATOS GENERALES'!$T$6,100,IF('DATOS GENERALES'!R316=0,0,(('DATOS GENERALES'!$T$6*100)/'DATOS GENERALES'!R316)))</f>
        <v>0</v>
      </c>
      <c r="S316" s="3">
        <f>+IF('DATOS GENERALES'!S316='DATOS GENERALES'!T316,100,IF('DATOS GENERALES'!S316=0,0,(('DATOS GENERALES'!$T$6*100)/'DATOS GENERALES'!S316)))</f>
        <v>10159.57</v>
      </c>
    </row>
    <row r="317" spans="1:19">
      <c r="A317" s="13">
        <f>+'DATOS GENERALES'!A317</f>
        <v>312</v>
      </c>
      <c r="B317" s="65" t="str">
        <f>+'DATOS GENERALES'!B317</f>
        <v>SONDA NELATON No. 6</v>
      </c>
      <c r="C317" s="21" t="str">
        <f>+'DATOS GENERALES'!C317</f>
        <v>UND</v>
      </c>
      <c r="D317" s="21">
        <f>+'DATOS GENERALES'!D317</f>
        <v>240</v>
      </c>
      <c r="E317" s="3">
        <f>+IF('DATOS GENERALES'!E317='DATOS GENERALES'!T317,100,IF('DATOS GENERALES'!E317=0,0,(('DATOS GENERALES'!T317*100)/'DATOS GENERALES'!E317)))</f>
        <v>92.987012987012989</v>
      </c>
      <c r="F317" s="3">
        <f>+IF('DATOS GENERALES'!F317='DATOS GENERALES'!T317,100,IF('DATOS GENERALES'!F317=0,0,(('DATOS GENERALES'!T317*100)/'DATOS GENERALES'!F317)))</f>
        <v>0</v>
      </c>
      <c r="G317" s="3">
        <f>+IF('DATOS GENERALES'!G317='DATOS GENERALES'!T317,100,IF('DATOS GENERALES'!G317=0,0,(('DATOS GENERALES'!T317*100)/'DATOS GENERALES'!G317)))</f>
        <v>0</v>
      </c>
      <c r="H317" s="3">
        <f>+IF('DATOS GENERALES'!H317='DATOS GENERALES'!T317,100,IF('DATOS GENERALES'!H317=0,0,(('DATOS GENERALES'!T317*100)/'DATOS GENERALES'!H317)))</f>
        <v>95.466666666666669</v>
      </c>
      <c r="I317" s="3">
        <f>+IF('DATOS GENERALES'!I317='DATOS GENERALES'!T317,100,IF('DATOS GENERALES'!I317=0,0,(('DATOS GENERALES'!T317*100)/'DATOS GENERALES'!I317)))</f>
        <v>0</v>
      </c>
      <c r="J317" s="3">
        <f>+IF('DATOS GENERALES'!J317='DATOS GENERALES'!T317,100,IF('DATOS GENERALES'!J317=0,0,(('DATOS GENERALES'!T317*100)/'DATOS GENERALES'!J317)))</f>
        <v>96.035195021192138</v>
      </c>
      <c r="K317" s="3">
        <f>+IF('DATOS GENERALES'!K317='DATOS GENERALES'!T317,100,IF('DATOS GENERALES'!K317=0,0,(('DATOS GENERALES'!T317*100)/'DATOS GENERALES'!K317)))</f>
        <v>0</v>
      </c>
      <c r="L317" s="3">
        <f>+IF('DATOS GENERALES'!L317='DATOS GENERALES'!T317,100,IF('DATOS GENERALES'!L317=0,0,(('DATOS GENERALES'!T317*100)/'DATOS GENERALES'!L317)))</f>
        <v>0</v>
      </c>
      <c r="M317" s="3">
        <f>+IF('DATOS GENERALES'!M317='DATOS GENERALES'!T317,100,IF('DATOS GENERALES'!M317=0,0,(('DATOS GENERALES'!T317*100)/'DATOS GENERALES'!M317)))</f>
        <v>0</v>
      </c>
      <c r="N317" s="3">
        <f>+IF('DATOS GENERALES'!N317='DATOS GENERALES'!T317,100,IF('DATOS GENERALES'!N317=0,0,(('DATOS GENERALES'!T317*100)/'DATOS GENERALES'!N317)))</f>
        <v>100</v>
      </c>
      <c r="O317" s="3">
        <f>+IF('DATOS GENERALES'!O317='DATOS GENERALES'!T317,100,IF('DATOS GENERALES'!O317=0,0,(('DATOS GENERALES'!T317*100)/'DATOS GENERALES'!O317)))</f>
        <v>71.599999999999994</v>
      </c>
      <c r="P317" s="3">
        <f>+IF('DATOS GENERALES'!P317='DATOS GENERALES'!T317,100,IF('DATOS GENERALES'!P317=0,0,(('DATOS GENERALES'!T317*100)/'DATOS GENERALES'!P317)))</f>
        <v>92.987012987012989</v>
      </c>
      <c r="Q317" s="3">
        <f>+IF('DATOS GENERALES'!Q317='DATOS GENERALES'!T317,100,IF('DATOS GENERALES'!Q317=0,0,(('DATOS GENERALES'!T317*100)/'DATOS GENERALES'!Q317)))</f>
        <v>0</v>
      </c>
      <c r="R317" s="3">
        <f>+IF('DATOS GENERALES'!R317='DATOS GENERALES'!$T$6,100,IF('DATOS GENERALES'!R317=0,0,(('DATOS GENERALES'!$T$6*100)/'DATOS GENERALES'!R317)))</f>
        <v>0</v>
      </c>
      <c r="S317" s="3">
        <f>+IF('DATOS GENERALES'!S317='DATOS GENERALES'!T317,100,IF('DATOS GENERALES'!S317=0,0,(('DATOS GENERALES'!$T$6*100)/'DATOS GENERALES'!S317)))</f>
        <v>10159.57</v>
      </c>
    </row>
    <row r="318" spans="1:19">
      <c r="A318" s="13">
        <f>+'DATOS GENERALES'!A318</f>
        <v>313</v>
      </c>
      <c r="B318" s="65" t="str">
        <f>+'DATOS GENERALES'!B318</f>
        <v>SONDA NELATON No. 8</v>
      </c>
      <c r="C318" s="21" t="str">
        <f>+'DATOS GENERALES'!C318</f>
        <v>UND</v>
      </c>
      <c r="D318" s="21">
        <f>+'DATOS GENERALES'!D318</f>
        <v>400</v>
      </c>
      <c r="E318" s="3">
        <f>+IF('DATOS GENERALES'!E318='DATOS GENERALES'!T318,100,IF('DATOS GENERALES'!E318=0,0,(('DATOS GENERALES'!T318*100)/'DATOS GENERALES'!E318)))</f>
        <v>92.987012987012989</v>
      </c>
      <c r="F318" s="3">
        <f>+IF('DATOS GENERALES'!F318='DATOS GENERALES'!T318,100,IF('DATOS GENERALES'!F318=0,0,(('DATOS GENERALES'!T318*100)/'DATOS GENERALES'!F318)))</f>
        <v>0</v>
      </c>
      <c r="G318" s="3">
        <f>+IF('DATOS GENERALES'!G318='DATOS GENERALES'!T318,100,IF('DATOS GENERALES'!G318=0,0,(('DATOS GENERALES'!T318*100)/'DATOS GENERALES'!G318)))</f>
        <v>0</v>
      </c>
      <c r="H318" s="3">
        <f>+IF('DATOS GENERALES'!H318='DATOS GENERALES'!T318,100,IF('DATOS GENERALES'!H318=0,0,(('DATOS GENERALES'!T318*100)/'DATOS GENERALES'!H318)))</f>
        <v>95.466666666666669</v>
      </c>
      <c r="I318" s="3">
        <f>+IF('DATOS GENERALES'!I318='DATOS GENERALES'!T318,100,IF('DATOS GENERALES'!I318=0,0,(('DATOS GENERALES'!T318*100)/'DATOS GENERALES'!I318)))</f>
        <v>0</v>
      </c>
      <c r="J318" s="3">
        <f>+IF('DATOS GENERALES'!J318='DATOS GENERALES'!T318,100,IF('DATOS GENERALES'!J318=0,0,(('DATOS GENERALES'!T318*100)/'DATOS GENERALES'!J318)))</f>
        <v>96.035195021192138</v>
      </c>
      <c r="K318" s="3">
        <f>+IF('DATOS GENERALES'!K318='DATOS GENERALES'!T318,100,IF('DATOS GENERALES'!K318=0,0,(('DATOS GENERALES'!T318*100)/'DATOS GENERALES'!K318)))</f>
        <v>0</v>
      </c>
      <c r="L318" s="3">
        <f>+IF('DATOS GENERALES'!L318='DATOS GENERALES'!T318,100,IF('DATOS GENERALES'!L318=0,0,(('DATOS GENERALES'!T318*100)/'DATOS GENERALES'!L318)))</f>
        <v>0</v>
      </c>
      <c r="M318" s="3">
        <f>+IF('DATOS GENERALES'!M318='DATOS GENERALES'!T318,100,IF('DATOS GENERALES'!M318=0,0,(('DATOS GENERALES'!T318*100)/'DATOS GENERALES'!M318)))</f>
        <v>0</v>
      </c>
      <c r="N318" s="3">
        <f>+IF('DATOS GENERALES'!N318='DATOS GENERALES'!T318,100,IF('DATOS GENERALES'!N318=0,0,(('DATOS GENERALES'!T318*100)/'DATOS GENERALES'!N318)))</f>
        <v>100</v>
      </c>
      <c r="O318" s="3">
        <f>+IF('DATOS GENERALES'!O318='DATOS GENERALES'!T318,100,IF('DATOS GENERALES'!O318=0,0,(('DATOS GENERALES'!T318*100)/'DATOS GENERALES'!O318)))</f>
        <v>71.599999999999994</v>
      </c>
      <c r="P318" s="3">
        <f>+IF('DATOS GENERALES'!P318='DATOS GENERALES'!T318,100,IF('DATOS GENERALES'!P318=0,0,(('DATOS GENERALES'!T318*100)/'DATOS GENERALES'!P318)))</f>
        <v>92.987012987012989</v>
      </c>
      <c r="Q318" s="3">
        <f>+IF('DATOS GENERALES'!Q318='DATOS GENERALES'!T318,100,IF('DATOS GENERALES'!Q318=0,0,(('DATOS GENERALES'!T318*100)/'DATOS GENERALES'!Q318)))</f>
        <v>0</v>
      </c>
      <c r="R318" s="3">
        <f>+IF('DATOS GENERALES'!R318='DATOS GENERALES'!$T$6,100,IF('DATOS GENERALES'!R318=0,0,(('DATOS GENERALES'!$T$6*100)/'DATOS GENERALES'!R318)))</f>
        <v>0</v>
      </c>
      <c r="S318" s="3">
        <f>+IF('DATOS GENERALES'!S318='DATOS GENERALES'!T318,100,IF('DATOS GENERALES'!S318=0,0,(('DATOS GENERALES'!$T$6*100)/'DATOS GENERALES'!S318)))</f>
        <v>10159.57</v>
      </c>
    </row>
    <row r="319" spans="1:19">
      <c r="A319" s="13">
        <f>+'DATOS GENERALES'!A319</f>
        <v>314</v>
      </c>
      <c r="B319" s="65" t="str">
        <f>+'DATOS GENERALES'!B319</f>
        <v xml:space="preserve">SONDA SUCCION No 6 x 40 cm  CON VÁLVULA DE CONTROL DIGITAL </v>
      </c>
      <c r="C319" s="21" t="str">
        <f>+'DATOS GENERALES'!C319</f>
        <v>UND</v>
      </c>
      <c r="D319" s="21">
        <f>+'DATOS GENERALES'!D319</f>
        <v>4</v>
      </c>
      <c r="E319" s="3">
        <f>+IF('DATOS GENERALES'!E319='DATOS GENERALES'!T319,100,IF('DATOS GENERALES'!E319=0,0,(('DATOS GENERALES'!T319*100)/'DATOS GENERALES'!E319)))</f>
        <v>0</v>
      </c>
      <c r="F319" s="3">
        <f>+IF('DATOS GENERALES'!F319='DATOS GENERALES'!T319,100,IF('DATOS GENERALES'!F319=0,0,(('DATOS GENERALES'!T319*100)/'DATOS GENERALES'!F319)))</f>
        <v>0</v>
      </c>
      <c r="G319" s="3">
        <f>+IF('DATOS GENERALES'!G319='DATOS GENERALES'!T319,100,IF('DATOS GENERALES'!G319=0,0,(('DATOS GENERALES'!T319*100)/'DATOS GENERALES'!G319)))</f>
        <v>0</v>
      </c>
      <c r="H319" s="3">
        <f>+IF('DATOS GENERALES'!H319='DATOS GENERALES'!T319,100,IF('DATOS GENERALES'!H319=0,0,(('DATOS GENERALES'!T319*100)/'DATOS GENERALES'!H319)))</f>
        <v>100</v>
      </c>
      <c r="I319" s="3">
        <f>+IF('DATOS GENERALES'!I319='DATOS GENERALES'!T319,100,IF('DATOS GENERALES'!I319=0,0,(('DATOS GENERALES'!T319*100)/'DATOS GENERALES'!I319)))</f>
        <v>0</v>
      </c>
      <c r="J319" s="3">
        <f>+IF('DATOS GENERALES'!J319='DATOS GENERALES'!T319,100,IF('DATOS GENERALES'!J319=0,0,(('DATOS GENERALES'!T319*100)/'DATOS GENERALES'!J319)))</f>
        <v>0</v>
      </c>
      <c r="K319" s="3">
        <f>+IF('DATOS GENERALES'!K319='DATOS GENERALES'!T319,100,IF('DATOS GENERALES'!K319=0,0,(('DATOS GENERALES'!T319*100)/'DATOS GENERALES'!K319)))</f>
        <v>0</v>
      </c>
      <c r="L319" s="3">
        <f>+IF('DATOS GENERALES'!L319='DATOS GENERALES'!T319,100,IF('DATOS GENERALES'!L319=0,0,(('DATOS GENERALES'!T319*100)/'DATOS GENERALES'!L319)))</f>
        <v>0</v>
      </c>
      <c r="M319" s="3">
        <f>+IF('DATOS GENERALES'!M319='DATOS GENERALES'!T319,100,IF('DATOS GENERALES'!M319=0,0,(('DATOS GENERALES'!T319*100)/'DATOS GENERALES'!M319)))</f>
        <v>0</v>
      </c>
      <c r="N319" s="3">
        <f>+IF('DATOS GENERALES'!N319='DATOS GENERALES'!T319,100,IF('DATOS GENERALES'!N319=0,0,(('DATOS GENERALES'!T319*100)/'DATOS GENERALES'!N319)))</f>
        <v>75.80952380952381</v>
      </c>
      <c r="O319" s="3">
        <f>+IF('DATOS GENERALES'!O319='DATOS GENERALES'!T319,100,IF('DATOS GENERALES'!O319=0,0,(('DATOS GENERALES'!T319*100)/'DATOS GENERALES'!O319)))</f>
        <v>0</v>
      </c>
      <c r="P319" s="3">
        <f>+IF('DATOS GENERALES'!P319='DATOS GENERALES'!T319,100,IF('DATOS GENERALES'!P319=0,0,(('DATOS GENERALES'!T319*100)/'DATOS GENERALES'!P319)))</f>
        <v>0</v>
      </c>
      <c r="Q319" s="3">
        <f>+IF('DATOS GENERALES'!Q319='DATOS GENERALES'!T319,100,IF('DATOS GENERALES'!Q319=0,0,(('DATOS GENERALES'!T319*100)/'DATOS GENERALES'!Q319)))</f>
        <v>0</v>
      </c>
      <c r="R319" s="3">
        <f>+IF('DATOS GENERALES'!R319='DATOS GENERALES'!$T$6,100,IF('DATOS GENERALES'!R319=0,0,(('DATOS GENERALES'!$T$6*100)/'DATOS GENERALES'!R319)))</f>
        <v>0</v>
      </c>
      <c r="S319" s="3">
        <f>+IF('DATOS GENERALES'!S319='DATOS GENERALES'!T319,100,IF('DATOS GENERALES'!S319=0,0,(('DATOS GENERALES'!$T$6*100)/'DATOS GENERALES'!S319)))</f>
        <v>0</v>
      </c>
    </row>
    <row r="320" spans="1:19">
      <c r="A320" s="13">
        <f>+'DATOS GENERALES'!A320</f>
        <v>315</v>
      </c>
      <c r="B320" s="65" t="str">
        <f>+'DATOS GENERALES'!B320</f>
        <v xml:space="preserve">SONDA SUCCION No 8 X 40 CM CON VÁLVULA DE CONTROL DIGITAL </v>
      </c>
      <c r="C320" s="21" t="str">
        <f>+'DATOS GENERALES'!C320</f>
        <v>UND</v>
      </c>
      <c r="D320" s="21">
        <f>+'DATOS GENERALES'!D320</f>
        <v>4</v>
      </c>
      <c r="E320" s="3">
        <f>+IF('DATOS GENERALES'!E320='DATOS GENERALES'!T320,100,IF('DATOS GENERALES'!E320=0,0,(('DATOS GENERALES'!T320*100)/'DATOS GENERALES'!E320)))</f>
        <v>0</v>
      </c>
      <c r="F320" s="3">
        <f>+IF('DATOS GENERALES'!F320='DATOS GENERALES'!T320,100,IF('DATOS GENERALES'!F320=0,0,(('DATOS GENERALES'!T320*100)/'DATOS GENERALES'!F320)))</f>
        <v>0</v>
      </c>
      <c r="G320" s="3">
        <f>+IF('DATOS GENERALES'!G320='DATOS GENERALES'!T320,100,IF('DATOS GENERALES'!G320=0,0,(('DATOS GENERALES'!T320*100)/'DATOS GENERALES'!G320)))</f>
        <v>0</v>
      </c>
      <c r="H320" s="3">
        <f>+IF('DATOS GENERALES'!H320='DATOS GENERALES'!T320,100,IF('DATOS GENERALES'!H320=0,0,(('DATOS GENERALES'!T320*100)/'DATOS GENERALES'!H320)))</f>
        <v>0</v>
      </c>
      <c r="I320" s="3">
        <f>+IF('DATOS GENERALES'!I320='DATOS GENERALES'!T320,100,IF('DATOS GENERALES'!I320=0,0,(('DATOS GENERALES'!T320*100)/'DATOS GENERALES'!I320)))</f>
        <v>0</v>
      </c>
      <c r="J320" s="3">
        <f>+IF('DATOS GENERALES'!J320='DATOS GENERALES'!T320,100,IF('DATOS GENERALES'!J320=0,0,(('DATOS GENERALES'!T320*100)/'DATOS GENERALES'!J320)))</f>
        <v>0</v>
      </c>
      <c r="K320" s="3">
        <f>+IF('DATOS GENERALES'!K320='DATOS GENERALES'!T320,100,IF('DATOS GENERALES'!K320=0,0,(('DATOS GENERALES'!T320*100)/'DATOS GENERALES'!K320)))</f>
        <v>0</v>
      </c>
      <c r="L320" s="3">
        <f>+IF('DATOS GENERALES'!L320='DATOS GENERALES'!T320,100,IF('DATOS GENERALES'!L320=0,0,(('DATOS GENERALES'!T320*100)/'DATOS GENERALES'!L320)))</f>
        <v>0</v>
      </c>
      <c r="M320" s="3">
        <f>+IF('DATOS GENERALES'!M320='DATOS GENERALES'!T320,100,IF('DATOS GENERALES'!M320=0,0,(('DATOS GENERALES'!T320*100)/'DATOS GENERALES'!M320)))</f>
        <v>0</v>
      </c>
      <c r="N320" s="3">
        <f>+IF('DATOS GENERALES'!N320='DATOS GENERALES'!T320,100,IF('DATOS GENERALES'!N320=0,0,(('DATOS GENERALES'!T320*100)/'DATOS GENERALES'!N320)))</f>
        <v>100</v>
      </c>
      <c r="O320" s="3">
        <f>+IF('DATOS GENERALES'!O320='DATOS GENERALES'!T320,100,IF('DATOS GENERALES'!O320=0,0,(('DATOS GENERALES'!T320*100)/'DATOS GENERALES'!O320)))</f>
        <v>0</v>
      </c>
      <c r="P320" s="3">
        <f>+IF('DATOS GENERALES'!P320='DATOS GENERALES'!T320,100,IF('DATOS GENERALES'!P320=0,0,(('DATOS GENERALES'!T320*100)/'DATOS GENERALES'!P320)))</f>
        <v>0</v>
      </c>
      <c r="Q320" s="3">
        <f>+IF('DATOS GENERALES'!Q320='DATOS GENERALES'!T320,100,IF('DATOS GENERALES'!Q320=0,0,(('DATOS GENERALES'!T320*100)/'DATOS GENERALES'!Q320)))</f>
        <v>0</v>
      </c>
      <c r="R320" s="3">
        <f>+IF('DATOS GENERALES'!R320='DATOS GENERALES'!$T$6,100,IF('DATOS GENERALES'!R320=0,0,(('DATOS GENERALES'!$T$6*100)/'DATOS GENERALES'!R320)))</f>
        <v>0</v>
      </c>
      <c r="S320" s="3">
        <f>+IF('DATOS GENERALES'!S320='DATOS GENERALES'!T320,100,IF('DATOS GENERALES'!S320=0,0,(('DATOS GENERALES'!$T$6*100)/'DATOS GENERALES'!S320)))</f>
        <v>0</v>
      </c>
    </row>
    <row r="321" spans="1:19">
      <c r="A321" s="13">
        <f>+'DATOS GENERALES'!A321</f>
        <v>316</v>
      </c>
      <c r="B321" s="65" t="str">
        <f>+'DATOS GENERALES'!B321</f>
        <v xml:space="preserve">SONDAS DE FOLEY DOS VIAS No 10 SILICONADA </v>
      </c>
      <c r="C321" s="21" t="str">
        <f>+'DATOS GENERALES'!C321</f>
        <v>UND</v>
      </c>
      <c r="D321" s="21">
        <f>+'DATOS GENERALES'!D321</f>
        <v>4</v>
      </c>
      <c r="E321" s="3">
        <f>+IF('DATOS GENERALES'!E321='DATOS GENERALES'!T321,100,IF('DATOS GENERALES'!E321=0,0,(('DATOS GENERALES'!T321*100)/'DATOS GENERALES'!E321)))</f>
        <v>19.159663865546218</v>
      </c>
      <c r="F321" s="3">
        <f>+IF('DATOS GENERALES'!F321='DATOS GENERALES'!T321,100,IF('DATOS GENERALES'!F321=0,0,(('DATOS GENERALES'!T321*100)/'DATOS GENERALES'!F321)))</f>
        <v>0</v>
      </c>
      <c r="G321" s="3">
        <f>+IF('DATOS GENERALES'!G321='DATOS GENERALES'!T321,100,IF('DATOS GENERALES'!G321=0,0,(('DATOS GENERALES'!T321*100)/'DATOS GENERALES'!G321)))</f>
        <v>0</v>
      </c>
      <c r="H321" s="3">
        <f>+IF('DATOS GENERALES'!H321='DATOS GENERALES'!T321,100,IF('DATOS GENERALES'!H321=0,0,(('DATOS GENERALES'!T321*100)/'DATOS GENERALES'!H321)))</f>
        <v>0</v>
      </c>
      <c r="I321" s="3">
        <f>+IF('DATOS GENERALES'!I321='DATOS GENERALES'!T321,100,IF('DATOS GENERALES'!I321=0,0,(('DATOS GENERALES'!T321*100)/'DATOS GENERALES'!I321)))</f>
        <v>0</v>
      </c>
      <c r="J321" s="3">
        <f>+IF('DATOS GENERALES'!J321='DATOS GENERALES'!T321,100,IF('DATOS GENERALES'!J321=0,0,(('DATOS GENERALES'!T321*100)/'DATOS GENERALES'!J321)))</f>
        <v>100</v>
      </c>
      <c r="K321" s="3">
        <f>+IF('DATOS GENERALES'!K321='DATOS GENERALES'!T321,100,IF('DATOS GENERALES'!K321=0,0,(('DATOS GENERALES'!T321*100)/'DATOS GENERALES'!K321)))</f>
        <v>0</v>
      </c>
      <c r="L321" s="3">
        <f>+IF('DATOS GENERALES'!L321='DATOS GENERALES'!T321,100,IF('DATOS GENERALES'!L321=0,0,(('DATOS GENERALES'!T321*100)/'DATOS GENERALES'!L321)))</f>
        <v>0</v>
      </c>
      <c r="M321" s="3">
        <f>+IF('DATOS GENERALES'!M321='DATOS GENERALES'!T321,100,IF('DATOS GENERALES'!M321=0,0,(('DATOS GENERALES'!T321*100)/'DATOS GENERALES'!M321)))</f>
        <v>0</v>
      </c>
      <c r="N321" s="3">
        <f>+IF('DATOS GENERALES'!N321='DATOS GENERALES'!T321,100,IF('DATOS GENERALES'!N321=0,0,(('DATOS GENERALES'!T321*100)/'DATOS GENERALES'!N321)))</f>
        <v>0</v>
      </c>
      <c r="O321" s="3">
        <f>+IF('DATOS GENERALES'!O321='DATOS GENERALES'!T321,100,IF('DATOS GENERALES'!O321=0,0,(('DATOS GENERALES'!T321*100)/'DATOS GENERALES'!O321)))</f>
        <v>87.753673897830652</v>
      </c>
      <c r="P321" s="3">
        <f>+IF('DATOS GENERALES'!P321='DATOS GENERALES'!T321,100,IF('DATOS GENERALES'!P321=0,0,(('DATOS GENERALES'!T321*100)/'DATOS GENERALES'!P321)))</f>
        <v>0</v>
      </c>
      <c r="Q321" s="3">
        <f>+IF('DATOS GENERALES'!Q321='DATOS GENERALES'!T321,100,IF('DATOS GENERALES'!Q321=0,0,(('DATOS GENERALES'!T321*100)/'DATOS GENERALES'!Q321)))</f>
        <v>53.225806451612904</v>
      </c>
      <c r="R321" s="3">
        <f>+IF('DATOS GENERALES'!R321='DATOS GENERALES'!$T$6,100,IF('DATOS GENERALES'!R321=0,0,(('DATOS GENERALES'!$T$6*100)/'DATOS GENERALES'!R321)))</f>
        <v>0</v>
      </c>
      <c r="S321" s="3">
        <f>+IF('DATOS GENERALES'!S321='DATOS GENERALES'!T321,100,IF('DATOS GENERALES'!S321=0,0,(('DATOS GENERALES'!$T$6*100)/'DATOS GENERALES'!S321)))</f>
        <v>0</v>
      </c>
    </row>
    <row r="322" spans="1:19">
      <c r="A322" s="13">
        <f>+'DATOS GENERALES'!A322</f>
        <v>317</v>
      </c>
      <c r="B322" s="65" t="str">
        <f>+'DATOS GENERALES'!B322</f>
        <v xml:space="preserve">SONDAS DE FOLEY DOS VIAS No 12 SILICONADA </v>
      </c>
      <c r="C322" s="21" t="str">
        <f>+'DATOS GENERALES'!C322</f>
        <v>UND</v>
      </c>
      <c r="D322" s="21">
        <f>+'DATOS GENERALES'!D322</f>
        <v>4</v>
      </c>
      <c r="E322" s="3">
        <f>+IF('DATOS GENERALES'!E322='DATOS GENERALES'!T322,100,IF('DATOS GENERALES'!E322=0,0,(('DATOS GENERALES'!T322*100)/'DATOS GENERALES'!E322)))</f>
        <v>19.159663865546218</v>
      </c>
      <c r="F322" s="3">
        <f>+IF('DATOS GENERALES'!F322='DATOS GENERALES'!T322,100,IF('DATOS GENERALES'!F322=0,0,(('DATOS GENERALES'!T322*100)/'DATOS GENERALES'!F322)))</f>
        <v>0</v>
      </c>
      <c r="G322" s="3">
        <f>+IF('DATOS GENERALES'!G322='DATOS GENERALES'!T322,100,IF('DATOS GENERALES'!G322=0,0,(('DATOS GENERALES'!T322*100)/'DATOS GENERALES'!G322)))</f>
        <v>0</v>
      </c>
      <c r="H322" s="3">
        <f>+IF('DATOS GENERALES'!H322='DATOS GENERALES'!T322,100,IF('DATOS GENERALES'!H322=0,0,(('DATOS GENERALES'!T322*100)/'DATOS GENERALES'!H322)))</f>
        <v>0</v>
      </c>
      <c r="I322" s="3">
        <f>+IF('DATOS GENERALES'!I322='DATOS GENERALES'!T322,100,IF('DATOS GENERALES'!I322=0,0,(('DATOS GENERALES'!T322*100)/'DATOS GENERALES'!I322)))</f>
        <v>0</v>
      </c>
      <c r="J322" s="3">
        <f>+IF('DATOS GENERALES'!J322='DATOS GENERALES'!T322,100,IF('DATOS GENERALES'!J322=0,0,(('DATOS GENERALES'!T322*100)/'DATOS GENERALES'!J322)))</f>
        <v>100</v>
      </c>
      <c r="K322" s="3">
        <f>+IF('DATOS GENERALES'!K322='DATOS GENERALES'!T322,100,IF('DATOS GENERALES'!K322=0,0,(('DATOS GENERALES'!T322*100)/'DATOS GENERALES'!K322)))</f>
        <v>0</v>
      </c>
      <c r="L322" s="3">
        <f>+IF('DATOS GENERALES'!L322='DATOS GENERALES'!T322,100,IF('DATOS GENERALES'!L322=0,0,(('DATOS GENERALES'!T322*100)/'DATOS GENERALES'!L322)))</f>
        <v>0</v>
      </c>
      <c r="M322" s="3">
        <f>+IF('DATOS GENERALES'!M322='DATOS GENERALES'!T322,100,IF('DATOS GENERALES'!M322=0,0,(('DATOS GENERALES'!T322*100)/'DATOS GENERALES'!M322)))</f>
        <v>0</v>
      </c>
      <c r="N322" s="3">
        <f>+IF('DATOS GENERALES'!N322='DATOS GENERALES'!T322,100,IF('DATOS GENERALES'!N322=0,0,(('DATOS GENERALES'!T322*100)/'DATOS GENERALES'!N322)))</f>
        <v>0</v>
      </c>
      <c r="O322" s="3">
        <f>+IF('DATOS GENERALES'!O322='DATOS GENERALES'!T322,100,IF('DATOS GENERALES'!O322=0,0,(('DATOS GENERALES'!T322*100)/'DATOS GENERALES'!O322)))</f>
        <v>76.323797930614731</v>
      </c>
      <c r="P322" s="3">
        <f>+IF('DATOS GENERALES'!P322='DATOS GENERALES'!T322,100,IF('DATOS GENERALES'!P322=0,0,(('DATOS GENERALES'!T322*100)/'DATOS GENERALES'!P322)))</f>
        <v>0</v>
      </c>
      <c r="Q322" s="3">
        <f>+IF('DATOS GENERALES'!Q322='DATOS GENERALES'!T322,100,IF('DATOS GENERALES'!Q322=0,0,(('DATOS GENERALES'!T322*100)/'DATOS GENERALES'!Q322)))</f>
        <v>68.901098901098905</v>
      </c>
      <c r="R322" s="3">
        <f>+IF('DATOS GENERALES'!R322='DATOS GENERALES'!$T$6,100,IF('DATOS GENERALES'!R322=0,0,(('DATOS GENERALES'!$T$6*100)/'DATOS GENERALES'!R322)))</f>
        <v>0</v>
      </c>
      <c r="S322" s="3">
        <f>+IF('DATOS GENERALES'!S322='DATOS GENERALES'!T322,100,IF('DATOS GENERALES'!S322=0,0,(('DATOS GENERALES'!$T$6*100)/'DATOS GENERALES'!S322)))</f>
        <v>0</v>
      </c>
    </row>
    <row r="323" spans="1:19">
      <c r="A323" s="13">
        <f>+'DATOS GENERALES'!A323</f>
        <v>318</v>
      </c>
      <c r="B323" s="65" t="str">
        <f>+'DATOS GENERALES'!B323</f>
        <v>SONDAS DE FOLEY DOS VIAS No 14</v>
      </c>
      <c r="C323" s="21" t="str">
        <f>+'DATOS GENERALES'!C323</f>
        <v>UND</v>
      </c>
      <c r="D323" s="21">
        <f>+'DATOS GENERALES'!D323</f>
        <v>400</v>
      </c>
      <c r="E323" s="3">
        <f>+IF('DATOS GENERALES'!E323='DATOS GENERALES'!T323,100,IF('DATOS GENERALES'!E323=0,0,(('DATOS GENERALES'!T323*100)/'DATOS GENERALES'!E323)))</f>
        <v>73.764705882352942</v>
      </c>
      <c r="F323" s="3">
        <f>+IF('DATOS GENERALES'!F323='DATOS GENERALES'!T323,100,IF('DATOS GENERALES'!F323=0,0,(('DATOS GENERALES'!T323*100)/'DATOS GENERALES'!F323)))</f>
        <v>0</v>
      </c>
      <c r="G323" s="3">
        <f>+IF('DATOS GENERALES'!G323='DATOS GENERALES'!T323,100,IF('DATOS GENERALES'!G323=0,0,(('DATOS GENERALES'!T323*100)/'DATOS GENERALES'!G323)))</f>
        <v>0</v>
      </c>
      <c r="H323" s="3">
        <f>+IF('DATOS GENERALES'!H323='DATOS GENERALES'!T323,100,IF('DATOS GENERALES'!H323=0,0,(('DATOS GENERALES'!T323*100)/'DATOS GENERALES'!H323)))</f>
        <v>75.816203143893588</v>
      </c>
      <c r="I323" s="3">
        <f>+IF('DATOS GENERALES'!I323='DATOS GENERALES'!T323,100,IF('DATOS GENERALES'!I323=0,0,(('DATOS GENERALES'!T323*100)/'DATOS GENERALES'!I323)))</f>
        <v>0</v>
      </c>
      <c r="J323" s="3">
        <f>+IF('DATOS GENERALES'!J323='DATOS GENERALES'!T323,100,IF('DATOS GENERALES'!J323=0,0,(('DATOS GENERALES'!T323*100)/'DATOS GENERALES'!J323)))</f>
        <v>100</v>
      </c>
      <c r="K323" s="3">
        <f>+IF('DATOS GENERALES'!K323='DATOS GENERALES'!T323,100,IF('DATOS GENERALES'!K323=0,0,(('DATOS GENERALES'!T323*100)/'DATOS GENERALES'!K323)))</f>
        <v>0</v>
      </c>
      <c r="L323" s="3">
        <f>+IF('DATOS GENERALES'!L323='DATOS GENERALES'!T323,100,IF('DATOS GENERALES'!L323=0,0,(('DATOS GENERALES'!T323*100)/'DATOS GENERALES'!L323)))</f>
        <v>0</v>
      </c>
      <c r="M323" s="3">
        <f>+IF('DATOS GENERALES'!M323='DATOS GENERALES'!T323,100,IF('DATOS GENERALES'!M323=0,0,(('DATOS GENERALES'!T323*100)/'DATOS GENERALES'!M323)))</f>
        <v>64.406779661016955</v>
      </c>
      <c r="N323" s="3">
        <f>+IF('DATOS GENERALES'!N323='DATOS GENERALES'!T323,100,IF('DATOS GENERALES'!N323=0,0,(('DATOS GENERALES'!T323*100)/'DATOS GENERALES'!N323)))</f>
        <v>78.228321896444172</v>
      </c>
      <c r="O323" s="3">
        <f>+IF('DATOS GENERALES'!O323='DATOS GENERALES'!T323,100,IF('DATOS GENERALES'!O323=0,0,(('DATOS GENERALES'!T323*100)/'DATOS GENERALES'!O323)))</f>
        <v>76.323797930614731</v>
      </c>
      <c r="P323" s="3">
        <f>+IF('DATOS GENERALES'!P323='DATOS GENERALES'!T323,100,IF('DATOS GENERALES'!P323=0,0,(('DATOS GENERALES'!T323*100)/'DATOS GENERALES'!P323)))</f>
        <v>95</v>
      </c>
      <c r="Q323" s="3">
        <f>+IF('DATOS GENERALES'!Q323='DATOS GENERALES'!T323,100,IF('DATOS GENERALES'!Q323=0,0,(('DATOS GENERALES'!T323*100)/'DATOS GENERALES'!Q323)))</f>
        <v>68.901098901098905</v>
      </c>
      <c r="R323" s="3">
        <f>+IF('DATOS GENERALES'!R323='DATOS GENERALES'!$T$6,100,IF('DATOS GENERALES'!R323=0,0,(('DATOS GENERALES'!$T$6*100)/'DATOS GENERALES'!R323)))</f>
        <v>0</v>
      </c>
      <c r="S323" s="3">
        <f>+IF('DATOS GENERALES'!S323='DATOS GENERALES'!T323,100,IF('DATOS GENERALES'!S323=0,0,(('DATOS GENERALES'!$T$6*100)/'DATOS GENERALES'!S323)))</f>
        <v>1890.1525581395349</v>
      </c>
    </row>
    <row r="324" spans="1:19">
      <c r="A324" s="13">
        <f>+'DATOS GENERALES'!A324</f>
        <v>319</v>
      </c>
      <c r="B324" s="65" t="str">
        <f>+'DATOS GENERALES'!B324</f>
        <v>SONDAS DE FOLEY DOS VIAS No 16</v>
      </c>
      <c r="C324" s="21" t="str">
        <f>+'DATOS GENERALES'!C324</f>
        <v>UND</v>
      </c>
      <c r="D324" s="21">
        <f>+'DATOS GENERALES'!D324</f>
        <v>400</v>
      </c>
      <c r="E324" s="3">
        <f>+IF('DATOS GENERALES'!E324='DATOS GENERALES'!T324,100,IF('DATOS GENERALES'!E324=0,0,(('DATOS GENERALES'!T324*100)/'DATOS GENERALES'!E324)))</f>
        <v>73.764705882352942</v>
      </c>
      <c r="F324" s="3">
        <f>+IF('DATOS GENERALES'!F324='DATOS GENERALES'!T324,100,IF('DATOS GENERALES'!F324=0,0,(('DATOS GENERALES'!T324*100)/'DATOS GENERALES'!F324)))</f>
        <v>0</v>
      </c>
      <c r="G324" s="3">
        <f>+IF('DATOS GENERALES'!G324='DATOS GENERALES'!T324,100,IF('DATOS GENERALES'!G324=0,0,(('DATOS GENERALES'!T324*100)/'DATOS GENERALES'!G324)))</f>
        <v>0</v>
      </c>
      <c r="H324" s="3">
        <f>+IF('DATOS GENERALES'!H324='DATOS GENERALES'!T324,100,IF('DATOS GENERALES'!H324=0,0,(('DATOS GENERALES'!T324*100)/'DATOS GENERALES'!H324)))</f>
        <v>85.248130523453426</v>
      </c>
      <c r="I324" s="3">
        <f>+IF('DATOS GENERALES'!I324='DATOS GENERALES'!T324,100,IF('DATOS GENERALES'!I324=0,0,(('DATOS GENERALES'!T324*100)/'DATOS GENERALES'!I324)))</f>
        <v>0</v>
      </c>
      <c r="J324" s="3">
        <f>+IF('DATOS GENERALES'!J324='DATOS GENERALES'!T324,100,IF('DATOS GENERALES'!J324=0,0,(('DATOS GENERALES'!T324*100)/'DATOS GENERALES'!J324)))</f>
        <v>100</v>
      </c>
      <c r="K324" s="3">
        <f>+IF('DATOS GENERALES'!K324='DATOS GENERALES'!T324,100,IF('DATOS GENERALES'!K324=0,0,(('DATOS GENERALES'!T324*100)/'DATOS GENERALES'!K324)))</f>
        <v>0</v>
      </c>
      <c r="L324" s="3">
        <f>+IF('DATOS GENERALES'!L324='DATOS GENERALES'!T324,100,IF('DATOS GENERALES'!L324=0,0,(('DATOS GENERALES'!T324*100)/'DATOS GENERALES'!L324)))</f>
        <v>0</v>
      </c>
      <c r="M324" s="3">
        <f>+IF('DATOS GENERALES'!M324='DATOS GENERALES'!T324,100,IF('DATOS GENERALES'!M324=0,0,(('DATOS GENERALES'!T324*100)/'DATOS GENERALES'!M324)))</f>
        <v>67.893881970763402</v>
      </c>
      <c r="N324" s="3">
        <f>+IF('DATOS GENERALES'!N324='DATOS GENERALES'!T324,100,IF('DATOS GENERALES'!N324=0,0,(('DATOS GENERALES'!T324*100)/'DATOS GENERALES'!N324)))</f>
        <v>78.228321896444172</v>
      </c>
      <c r="O324" s="3">
        <f>+IF('DATOS GENERALES'!O324='DATOS GENERALES'!T324,100,IF('DATOS GENERALES'!O324=0,0,(('DATOS GENERALES'!T324*100)/'DATOS GENERALES'!O324)))</f>
        <v>76.328443605818975</v>
      </c>
      <c r="P324" s="3">
        <f>+IF('DATOS GENERALES'!P324='DATOS GENERALES'!T324,100,IF('DATOS GENERALES'!P324=0,0,(('DATOS GENERALES'!T324*100)/'DATOS GENERALES'!P324)))</f>
        <v>95</v>
      </c>
      <c r="Q324" s="3">
        <f>+IF('DATOS GENERALES'!Q324='DATOS GENERALES'!T324,100,IF('DATOS GENERALES'!Q324=0,0,(('DATOS GENERALES'!T324*100)/'DATOS GENERALES'!Q324)))</f>
        <v>68.901098901098905</v>
      </c>
      <c r="R324" s="3">
        <f>+IF('DATOS GENERALES'!R324='DATOS GENERALES'!$T$6,100,IF('DATOS GENERALES'!R324=0,0,(('DATOS GENERALES'!$T$6*100)/'DATOS GENERALES'!R324)))</f>
        <v>0</v>
      </c>
      <c r="S324" s="3">
        <f>+IF('DATOS GENERALES'!S324='DATOS GENERALES'!T324,100,IF('DATOS GENERALES'!S324=0,0,(('DATOS GENERALES'!$T$6*100)/'DATOS GENERALES'!S324)))</f>
        <v>1890.1525581395349</v>
      </c>
    </row>
    <row r="325" spans="1:19">
      <c r="A325" s="13">
        <f>+'DATOS GENERALES'!A325</f>
        <v>320</v>
      </c>
      <c r="B325" s="65" t="str">
        <f>+'DATOS GENERALES'!B325</f>
        <v>SONDAS DE FOLEY DOS VIAS No 18</v>
      </c>
      <c r="C325" s="21">
        <f>+'DATOS GENERALES'!C325</f>
        <v>0</v>
      </c>
      <c r="D325" s="21">
        <f>+'DATOS GENERALES'!D325</f>
        <v>400</v>
      </c>
      <c r="E325" s="3">
        <f>+IF('DATOS GENERALES'!E325='DATOS GENERALES'!T325,100,IF('DATOS GENERALES'!E325=0,0,(('DATOS GENERALES'!T325*100)/'DATOS GENERALES'!E325)))</f>
        <v>73.764705882352942</v>
      </c>
      <c r="F325" s="3">
        <f>+IF('DATOS GENERALES'!F325='DATOS GENERALES'!T325,100,IF('DATOS GENERALES'!F325=0,0,(('DATOS GENERALES'!T325*100)/'DATOS GENERALES'!F325)))</f>
        <v>0</v>
      </c>
      <c r="G325" s="3">
        <f>+IF('DATOS GENERALES'!G325='DATOS GENERALES'!T325,100,IF('DATOS GENERALES'!G325=0,0,(('DATOS GENERALES'!T325*100)/'DATOS GENERALES'!G325)))</f>
        <v>0</v>
      </c>
      <c r="H325" s="3">
        <f>+IF('DATOS GENERALES'!H325='DATOS GENERALES'!T325,100,IF('DATOS GENERALES'!H325=0,0,(('DATOS GENERALES'!T325*100)/'DATOS GENERALES'!H325)))</f>
        <v>85.248130523453426</v>
      </c>
      <c r="I325" s="3">
        <f>+IF('DATOS GENERALES'!I325='DATOS GENERALES'!T325,100,IF('DATOS GENERALES'!I325=0,0,(('DATOS GENERALES'!T325*100)/'DATOS GENERALES'!I325)))</f>
        <v>0</v>
      </c>
      <c r="J325" s="3">
        <f>+IF('DATOS GENERALES'!J325='DATOS GENERALES'!T325,100,IF('DATOS GENERALES'!J325=0,0,(('DATOS GENERALES'!T325*100)/'DATOS GENERALES'!J325)))</f>
        <v>100</v>
      </c>
      <c r="K325" s="3">
        <f>+IF('DATOS GENERALES'!K325='DATOS GENERALES'!T325,100,IF('DATOS GENERALES'!K325=0,0,(('DATOS GENERALES'!T325*100)/'DATOS GENERALES'!K325)))</f>
        <v>0</v>
      </c>
      <c r="L325" s="3">
        <f>+IF('DATOS GENERALES'!L325='DATOS GENERALES'!T325,100,IF('DATOS GENERALES'!L325=0,0,(('DATOS GENERALES'!T325*100)/'DATOS GENERALES'!L325)))</f>
        <v>0</v>
      </c>
      <c r="M325" s="3">
        <f>+IF('DATOS GENERALES'!M325='DATOS GENERALES'!T325,100,IF('DATOS GENERALES'!M325=0,0,(('DATOS GENERALES'!T325*100)/'DATOS GENERALES'!M325)))</f>
        <v>67.893881970763402</v>
      </c>
      <c r="N325" s="3">
        <f>+IF('DATOS GENERALES'!N325='DATOS GENERALES'!T325,100,IF('DATOS GENERALES'!N325=0,0,(('DATOS GENERALES'!T325*100)/'DATOS GENERALES'!N325)))</f>
        <v>78.228321896444172</v>
      </c>
      <c r="O325" s="3">
        <f>+IF('DATOS GENERALES'!O325='DATOS GENERALES'!T325,100,IF('DATOS GENERALES'!O325=0,0,(('DATOS GENERALES'!T325*100)/'DATOS GENERALES'!O325)))</f>
        <v>76.328443605818975</v>
      </c>
      <c r="P325" s="3">
        <f>+IF('DATOS GENERALES'!P325='DATOS GENERALES'!T325,100,IF('DATOS GENERALES'!P325=0,0,(('DATOS GENERALES'!T325*100)/'DATOS GENERALES'!P325)))</f>
        <v>95</v>
      </c>
      <c r="Q325" s="3">
        <f>+IF('DATOS GENERALES'!Q325='DATOS GENERALES'!T325,100,IF('DATOS GENERALES'!Q325=0,0,(('DATOS GENERALES'!T325*100)/'DATOS GENERALES'!Q325)))</f>
        <v>68.901098901098905</v>
      </c>
      <c r="R325" s="3">
        <f>+IF('DATOS GENERALES'!R325='DATOS GENERALES'!$T$6,100,IF('DATOS GENERALES'!R325=0,0,(('DATOS GENERALES'!$T$6*100)/'DATOS GENERALES'!R325)))</f>
        <v>0</v>
      </c>
      <c r="S325" s="3">
        <f>+IF('DATOS GENERALES'!S325='DATOS GENERALES'!T325,100,IF('DATOS GENERALES'!S325=0,0,(('DATOS GENERALES'!$T$6*100)/'DATOS GENERALES'!S325)))</f>
        <v>1890.1525581395349</v>
      </c>
    </row>
    <row r="326" spans="1:19">
      <c r="A326" s="13">
        <f>+'DATOS GENERALES'!A326</f>
        <v>321</v>
      </c>
      <c r="B326" s="65" t="str">
        <f>+'DATOS GENERALES'!B326</f>
        <v>SONDAS DE FOLEY DOS VIAS No 20</v>
      </c>
      <c r="C326" s="21">
        <f>+'DATOS GENERALES'!C326</f>
        <v>0</v>
      </c>
      <c r="D326" s="21">
        <f>+'DATOS GENERALES'!D326</f>
        <v>8</v>
      </c>
      <c r="E326" s="3">
        <f>+IF('DATOS GENERALES'!E326='DATOS GENERALES'!T326,100,IF('DATOS GENERALES'!E326=0,0,(('DATOS GENERALES'!T326*100)/'DATOS GENERALES'!E326)))</f>
        <v>73.764705882352942</v>
      </c>
      <c r="F326" s="3">
        <f>+IF('DATOS GENERALES'!F326='DATOS GENERALES'!T326,100,IF('DATOS GENERALES'!F326=0,0,(('DATOS GENERALES'!T326*100)/'DATOS GENERALES'!F326)))</f>
        <v>0</v>
      </c>
      <c r="G326" s="3">
        <f>+IF('DATOS GENERALES'!G326='DATOS GENERALES'!T326,100,IF('DATOS GENERALES'!G326=0,0,(('DATOS GENERALES'!T326*100)/'DATOS GENERALES'!G326)))</f>
        <v>0</v>
      </c>
      <c r="H326" s="3">
        <f>+IF('DATOS GENERALES'!H326='DATOS GENERALES'!T326,100,IF('DATOS GENERALES'!H326=0,0,(('DATOS GENERALES'!T326*100)/'DATOS GENERALES'!H326)))</f>
        <v>85.248130523453426</v>
      </c>
      <c r="I326" s="3">
        <f>+IF('DATOS GENERALES'!I326='DATOS GENERALES'!T326,100,IF('DATOS GENERALES'!I326=0,0,(('DATOS GENERALES'!T326*100)/'DATOS GENERALES'!I326)))</f>
        <v>0</v>
      </c>
      <c r="J326" s="3">
        <f>+IF('DATOS GENERALES'!J326='DATOS GENERALES'!T326,100,IF('DATOS GENERALES'!J326=0,0,(('DATOS GENERALES'!T326*100)/'DATOS GENERALES'!J326)))</f>
        <v>100</v>
      </c>
      <c r="K326" s="3">
        <f>+IF('DATOS GENERALES'!K326='DATOS GENERALES'!T326,100,IF('DATOS GENERALES'!K326=0,0,(('DATOS GENERALES'!T326*100)/'DATOS GENERALES'!K326)))</f>
        <v>0</v>
      </c>
      <c r="L326" s="3">
        <f>+IF('DATOS GENERALES'!L326='DATOS GENERALES'!T326,100,IF('DATOS GENERALES'!L326=0,0,(('DATOS GENERALES'!T326*100)/'DATOS GENERALES'!L326)))</f>
        <v>0</v>
      </c>
      <c r="M326" s="3">
        <f>+IF('DATOS GENERALES'!M326='DATOS GENERALES'!T326,100,IF('DATOS GENERALES'!M326=0,0,(('DATOS GENERALES'!T326*100)/'DATOS GENERALES'!M326)))</f>
        <v>67.893881970763402</v>
      </c>
      <c r="N326" s="3">
        <f>+IF('DATOS GENERALES'!N326='DATOS GENERALES'!T326,100,IF('DATOS GENERALES'!N326=0,0,(('DATOS GENERALES'!T326*100)/'DATOS GENERALES'!N326)))</f>
        <v>77.12177121771218</v>
      </c>
      <c r="O326" s="3">
        <f>+IF('DATOS GENERALES'!O326='DATOS GENERALES'!T326,100,IF('DATOS GENERALES'!O326=0,0,(('DATOS GENERALES'!T326*100)/'DATOS GENERALES'!O326)))</f>
        <v>91.432737878235514</v>
      </c>
      <c r="P326" s="3">
        <f>+IF('DATOS GENERALES'!P326='DATOS GENERALES'!T326,100,IF('DATOS GENERALES'!P326=0,0,(('DATOS GENERALES'!T326*100)/'DATOS GENERALES'!P326)))</f>
        <v>95</v>
      </c>
      <c r="Q326" s="3">
        <f>+IF('DATOS GENERALES'!Q326='DATOS GENERALES'!T326,100,IF('DATOS GENERALES'!Q326=0,0,(('DATOS GENERALES'!T326*100)/'DATOS GENERALES'!Q326)))</f>
        <v>68.901098901098905</v>
      </c>
      <c r="R326" s="3">
        <f>+IF('DATOS GENERALES'!R326='DATOS GENERALES'!$T$6,100,IF('DATOS GENERALES'!R326=0,0,(('DATOS GENERALES'!$T$6*100)/'DATOS GENERALES'!R326)))</f>
        <v>0</v>
      </c>
      <c r="S326" s="3">
        <f>+IF('DATOS GENERALES'!S326='DATOS GENERALES'!T326,100,IF('DATOS GENERALES'!S326=0,0,(('DATOS GENERALES'!$T$6*100)/'DATOS GENERALES'!S326)))</f>
        <v>0</v>
      </c>
    </row>
    <row r="327" spans="1:19">
      <c r="A327" s="13">
        <f>+'DATOS GENERALES'!A327</f>
        <v>322</v>
      </c>
      <c r="B327" s="65" t="str">
        <f>+'DATOS GENERALES'!B327</f>
        <v xml:space="preserve">SONDAS DE FOLEY DOS VIAS No 6 SILICONADA </v>
      </c>
      <c r="C327" s="21" t="str">
        <f>+'DATOS GENERALES'!C327</f>
        <v>UND</v>
      </c>
      <c r="D327" s="21">
        <f>+'DATOS GENERALES'!D327</f>
        <v>20</v>
      </c>
      <c r="E327" s="3">
        <f>+IF('DATOS GENERALES'!E327='DATOS GENERALES'!T327,100,IF('DATOS GENERALES'!E327=0,0,(('DATOS GENERALES'!T327*100)/'DATOS GENERALES'!E327)))</f>
        <v>28.375859434682965</v>
      </c>
      <c r="F327" s="3">
        <f>+IF('DATOS GENERALES'!F327='DATOS GENERALES'!T327,100,IF('DATOS GENERALES'!F327=0,0,(('DATOS GENERALES'!T327*100)/'DATOS GENERALES'!F327)))</f>
        <v>0</v>
      </c>
      <c r="G327" s="3">
        <f>+IF('DATOS GENERALES'!G327='DATOS GENERALES'!T327,100,IF('DATOS GENERALES'!G327=0,0,(('DATOS GENERALES'!T327*100)/'DATOS GENERALES'!G327)))</f>
        <v>0</v>
      </c>
      <c r="H327" s="3">
        <f>+IF('DATOS GENERALES'!H327='DATOS GENERALES'!T327,100,IF('DATOS GENERALES'!H327=0,0,(('DATOS GENERALES'!T327*100)/'DATOS GENERALES'!H327)))</f>
        <v>0</v>
      </c>
      <c r="I327" s="3">
        <f>+IF('DATOS GENERALES'!I327='DATOS GENERALES'!T327,100,IF('DATOS GENERALES'!I327=0,0,(('DATOS GENERALES'!T327*100)/'DATOS GENERALES'!I327)))</f>
        <v>0</v>
      </c>
      <c r="J327" s="3">
        <f>+IF('DATOS GENERALES'!J327='DATOS GENERALES'!T327,100,IF('DATOS GENERALES'!J327=0,0,(('DATOS GENERALES'!T327*100)/'DATOS GENERALES'!J327)))</f>
        <v>81.456140350877192</v>
      </c>
      <c r="K327" s="3">
        <f>+IF('DATOS GENERALES'!K327='DATOS GENERALES'!T327,100,IF('DATOS GENERALES'!K327=0,0,(('DATOS GENERALES'!T327*100)/'DATOS GENERALES'!K327)))</f>
        <v>0</v>
      </c>
      <c r="L327" s="3">
        <f>+IF('DATOS GENERALES'!L327='DATOS GENERALES'!T327,100,IF('DATOS GENERALES'!L327=0,0,(('DATOS GENERALES'!T327*100)/'DATOS GENERALES'!L327)))</f>
        <v>0</v>
      </c>
      <c r="M327" s="3">
        <f>+IF('DATOS GENERALES'!M327='DATOS GENERALES'!T327,100,IF('DATOS GENERALES'!M327=0,0,(('DATOS GENERALES'!T327*100)/'DATOS GENERALES'!M327)))</f>
        <v>0</v>
      </c>
      <c r="N327" s="3">
        <f>+IF('DATOS GENERALES'!N327='DATOS GENERALES'!T327,100,IF('DATOS GENERALES'!N327=0,0,(('DATOS GENERALES'!T327*100)/'DATOS GENERALES'!N327)))</f>
        <v>0</v>
      </c>
      <c r="O327" s="3">
        <f>+IF('DATOS GENERALES'!O327='DATOS GENERALES'!T327,100,IF('DATOS GENERALES'!O327=0,0,(('DATOS GENERALES'!T327*100)/'DATOS GENERALES'!O327)))</f>
        <v>100</v>
      </c>
      <c r="P327" s="3">
        <f>+IF('DATOS GENERALES'!P327='DATOS GENERALES'!T327,100,IF('DATOS GENERALES'!P327=0,0,(('DATOS GENERALES'!T327*100)/'DATOS GENERALES'!P327)))</f>
        <v>0</v>
      </c>
      <c r="Q327" s="3">
        <f>+IF('DATOS GENERALES'!Q327='DATOS GENERALES'!T327,100,IF('DATOS GENERALES'!Q327=0,0,(('DATOS GENERALES'!T327*100)/'DATOS GENERALES'!Q327)))</f>
        <v>0</v>
      </c>
      <c r="R327" s="3">
        <f>+IF('DATOS GENERALES'!R327='DATOS GENERALES'!$T$6,100,IF('DATOS GENERALES'!R327=0,0,(('DATOS GENERALES'!$T$6*100)/'DATOS GENERALES'!R327)))</f>
        <v>0</v>
      </c>
      <c r="S327" s="3">
        <f>+IF('DATOS GENERALES'!S327='DATOS GENERALES'!T327,100,IF('DATOS GENERALES'!S327=0,0,(('DATOS GENERALES'!$T$6*100)/'DATOS GENERALES'!S327)))</f>
        <v>0</v>
      </c>
    </row>
    <row r="328" spans="1:19">
      <c r="A328" s="13">
        <f>+'DATOS GENERALES'!A328</f>
        <v>323</v>
      </c>
      <c r="B328" s="65" t="str">
        <f>+'DATOS GENERALES'!B328</f>
        <v xml:space="preserve">SONDAS DE FOLEY DOS VIAS No 8  SILICONADA </v>
      </c>
      <c r="C328" s="21" t="str">
        <f>+'DATOS GENERALES'!C328</f>
        <v>UND</v>
      </c>
      <c r="D328" s="21">
        <f>+'DATOS GENERALES'!D328</f>
        <v>8</v>
      </c>
      <c r="E328" s="3">
        <f>+IF('DATOS GENERALES'!E328='DATOS GENERALES'!T328,100,IF('DATOS GENERALES'!E328=0,0,(('DATOS GENERALES'!T328*100)/'DATOS GENERALES'!E328)))</f>
        <v>21.83346065699007</v>
      </c>
      <c r="F328" s="3">
        <f>+IF('DATOS GENERALES'!F328='DATOS GENERALES'!T328,100,IF('DATOS GENERALES'!F328=0,0,(('DATOS GENERALES'!T328*100)/'DATOS GENERALES'!F328)))</f>
        <v>0</v>
      </c>
      <c r="G328" s="3">
        <f>+IF('DATOS GENERALES'!G328='DATOS GENERALES'!T328,100,IF('DATOS GENERALES'!G328=0,0,(('DATOS GENERALES'!T328*100)/'DATOS GENERALES'!G328)))</f>
        <v>0</v>
      </c>
      <c r="H328" s="3">
        <f>+IF('DATOS GENERALES'!H328='DATOS GENERALES'!T328,100,IF('DATOS GENERALES'!H328=0,0,(('DATOS GENERALES'!T328*100)/'DATOS GENERALES'!H328)))</f>
        <v>0</v>
      </c>
      <c r="I328" s="3">
        <f>+IF('DATOS GENERALES'!I328='DATOS GENERALES'!T328,100,IF('DATOS GENERALES'!I328=0,0,(('DATOS GENERALES'!T328*100)/'DATOS GENERALES'!I328)))</f>
        <v>0</v>
      </c>
      <c r="J328" s="3">
        <f>+IF('DATOS GENERALES'!J328='DATOS GENERALES'!T328,100,IF('DATOS GENERALES'!J328=0,0,(('DATOS GENERALES'!T328*100)/'DATOS GENERALES'!J328)))</f>
        <v>96.423751686909597</v>
      </c>
      <c r="K328" s="3">
        <f>+IF('DATOS GENERALES'!K328='DATOS GENERALES'!T328,100,IF('DATOS GENERALES'!K328=0,0,(('DATOS GENERALES'!T328*100)/'DATOS GENERALES'!K328)))</f>
        <v>0</v>
      </c>
      <c r="L328" s="3">
        <f>+IF('DATOS GENERALES'!L328='DATOS GENERALES'!T328,100,IF('DATOS GENERALES'!L328=0,0,(('DATOS GENERALES'!T328*100)/'DATOS GENERALES'!L328)))</f>
        <v>0</v>
      </c>
      <c r="M328" s="3">
        <f>+IF('DATOS GENERALES'!M328='DATOS GENERALES'!T328,100,IF('DATOS GENERALES'!M328=0,0,(('DATOS GENERALES'!T328*100)/'DATOS GENERALES'!M328)))</f>
        <v>0</v>
      </c>
      <c r="N328" s="3">
        <f>+IF('DATOS GENERALES'!N328='DATOS GENERALES'!T328,100,IF('DATOS GENERALES'!N328=0,0,(('DATOS GENERALES'!T328*100)/'DATOS GENERALES'!N328)))</f>
        <v>0</v>
      </c>
      <c r="O328" s="3">
        <f>+IF('DATOS GENERALES'!O328='DATOS GENERALES'!T328,100,IF('DATOS GENERALES'!O328=0,0,(('DATOS GENERALES'!T328*100)/'DATOS GENERALES'!O328)))</f>
        <v>100</v>
      </c>
      <c r="P328" s="3">
        <f>+IF('DATOS GENERALES'!P328='DATOS GENERALES'!T328,100,IF('DATOS GENERALES'!P328=0,0,(('DATOS GENERALES'!T328*100)/'DATOS GENERALES'!P328)))</f>
        <v>0</v>
      </c>
      <c r="Q328" s="3">
        <f>+IF('DATOS GENERALES'!Q328='DATOS GENERALES'!T328,100,IF('DATOS GENERALES'!Q328=0,0,(('DATOS GENERALES'!T328*100)/'DATOS GENERALES'!Q328)))</f>
        <v>0</v>
      </c>
      <c r="R328" s="3">
        <f>+IF('DATOS GENERALES'!R328='DATOS GENERALES'!$T$6,100,IF('DATOS GENERALES'!R328=0,0,(('DATOS GENERALES'!$T$6*100)/'DATOS GENERALES'!R328)))</f>
        <v>0</v>
      </c>
      <c r="S328" s="3">
        <f>+IF('DATOS GENERALES'!S328='DATOS GENERALES'!T328,100,IF('DATOS GENERALES'!S328=0,0,(('DATOS GENERALES'!$T$6*100)/'DATOS GENERALES'!S328)))</f>
        <v>0</v>
      </c>
    </row>
    <row r="329" spans="1:19">
      <c r="A329" s="13">
        <f>+'DATOS GENERALES'!A329</f>
        <v>324</v>
      </c>
      <c r="B329" s="65" t="str">
        <f>+'DATOS GENERALES'!B329</f>
        <v>SONDAS DE FOLEY TRES VIAS No 22</v>
      </c>
      <c r="C329" s="21" t="str">
        <f>+'DATOS GENERALES'!C329</f>
        <v>UND</v>
      </c>
      <c r="D329" s="21">
        <f>+'DATOS GENERALES'!D329</f>
        <v>50</v>
      </c>
      <c r="E329" s="3">
        <f>+IF('DATOS GENERALES'!E329='DATOS GENERALES'!T329,100,IF('DATOS GENERALES'!E329=0,0,(('DATOS GENERALES'!T329*100)/'DATOS GENERALES'!E329)))</f>
        <v>71.397777777777762</v>
      </c>
      <c r="F329" s="3">
        <f>+IF('DATOS GENERALES'!F329='DATOS GENERALES'!T329,100,IF('DATOS GENERALES'!F329=0,0,(('DATOS GENERALES'!T329*100)/'DATOS GENERALES'!F329)))</f>
        <v>0</v>
      </c>
      <c r="G329" s="3">
        <f>+IF('DATOS GENERALES'!G329='DATOS GENERALES'!T329,100,IF('DATOS GENERALES'!G329=0,0,(('DATOS GENERALES'!T329*100)/'DATOS GENERALES'!G329)))</f>
        <v>0</v>
      </c>
      <c r="H329" s="3">
        <f>+IF('DATOS GENERALES'!H329='DATOS GENERALES'!T329,100,IF('DATOS GENERALES'!H329=0,0,(('DATOS GENERALES'!T329*100)/'DATOS GENERALES'!H329)))</f>
        <v>73.746748278500377</v>
      </c>
      <c r="I329" s="3">
        <f>+IF('DATOS GENERALES'!I329='DATOS GENERALES'!T329,100,IF('DATOS GENERALES'!I329=0,0,(('DATOS GENERALES'!T329*100)/'DATOS GENERALES'!I329)))</f>
        <v>0</v>
      </c>
      <c r="J329" s="3">
        <f>+IF('DATOS GENERALES'!J329='DATOS GENERALES'!T329,100,IF('DATOS GENERALES'!J329=0,0,(('DATOS GENERALES'!T329*100)/'DATOS GENERALES'!J329)))</f>
        <v>100</v>
      </c>
      <c r="K329" s="3">
        <f>+IF('DATOS GENERALES'!K329='DATOS GENERALES'!T329,100,IF('DATOS GENERALES'!K329=0,0,(('DATOS GENERALES'!T329*100)/'DATOS GENERALES'!K329)))</f>
        <v>0</v>
      </c>
      <c r="L329" s="3">
        <f>+IF('DATOS GENERALES'!L329='DATOS GENERALES'!T329,100,IF('DATOS GENERALES'!L329=0,0,(('DATOS GENERALES'!T329*100)/'DATOS GENERALES'!L329)))</f>
        <v>0</v>
      </c>
      <c r="M329" s="3">
        <f>+IF('DATOS GENERALES'!M329='DATOS GENERALES'!T329,100,IF('DATOS GENERALES'!M329=0,0,(('DATOS GENERALES'!T329*100)/'DATOS GENERALES'!M329)))</f>
        <v>0</v>
      </c>
      <c r="N329" s="3">
        <f>+IF('DATOS GENERALES'!N329='DATOS GENERALES'!T329,100,IF('DATOS GENERALES'!N329=0,0,(('DATOS GENERALES'!T329*100)/'DATOS GENERALES'!N329)))</f>
        <v>94.869094488188964</v>
      </c>
      <c r="O329" s="3">
        <f>+IF('DATOS GENERALES'!O329='DATOS GENERALES'!T329,100,IF('DATOS GENERALES'!O329=0,0,(('DATOS GENERALES'!T329*100)/'DATOS GENERALES'!O329)))</f>
        <v>96.386999999999986</v>
      </c>
      <c r="P329" s="3">
        <f>+IF('DATOS GENERALES'!P329='DATOS GENERALES'!T329,100,IF('DATOS GENERALES'!P329=0,0,(('DATOS GENERALES'!T329*100)/'DATOS GENERALES'!P329)))</f>
        <v>91.362085308056862</v>
      </c>
      <c r="Q329" s="3">
        <f>+IF('DATOS GENERALES'!Q329='DATOS GENERALES'!T329,100,IF('DATOS GENERALES'!Q329=0,0,(('DATOS GENERALES'!T329*100)/'DATOS GENERALES'!Q329)))</f>
        <v>80.389491242702235</v>
      </c>
      <c r="R329" s="3">
        <f>+IF('DATOS GENERALES'!R329='DATOS GENERALES'!$T$6,100,IF('DATOS GENERALES'!R329=0,0,(('DATOS GENERALES'!$T$6*100)/'DATOS GENERALES'!R329)))</f>
        <v>0</v>
      </c>
      <c r="S329" s="3">
        <f>+IF('DATOS GENERALES'!S329='DATOS GENERALES'!T329,100,IF('DATOS GENERALES'!S329=0,0,(('DATOS GENERALES'!$T$6*100)/'DATOS GENERALES'!S329)))</f>
        <v>1354.6093333333333</v>
      </c>
    </row>
    <row r="330" spans="1:19">
      <c r="A330" s="13">
        <f>+'DATOS GENERALES'!A330</f>
        <v>325</v>
      </c>
      <c r="B330" s="65" t="str">
        <f>+'DATOS GENERALES'!B330</f>
        <v>SUTURA MECANICA LINEAL TLC  No. 100</v>
      </c>
      <c r="C330" s="21" t="str">
        <f>+'DATOS GENERALES'!C330</f>
        <v>UND</v>
      </c>
      <c r="D330" s="21">
        <f>+'DATOS GENERALES'!D330</f>
        <v>12</v>
      </c>
      <c r="E330" s="3">
        <f>+IF('DATOS GENERALES'!E330='DATOS GENERALES'!T330,100,IF('DATOS GENERALES'!E330=0,0,(('DATOS GENERALES'!T330*100)/'DATOS GENERALES'!E330)))</f>
        <v>100</v>
      </c>
      <c r="F330" s="3">
        <f>+IF('DATOS GENERALES'!F330='DATOS GENERALES'!T330,100,IF('DATOS GENERALES'!F330=0,0,(('DATOS GENERALES'!T330*100)/'DATOS GENERALES'!F330)))</f>
        <v>93.715201043500485</v>
      </c>
      <c r="G330" s="3">
        <f>+IF('DATOS GENERALES'!G330='DATOS GENERALES'!T330,100,IF('DATOS GENERALES'!G330=0,0,(('DATOS GENERALES'!T330*100)/'DATOS GENERALES'!G330)))</f>
        <v>0</v>
      </c>
      <c r="H330" s="3">
        <f>+IF('DATOS GENERALES'!H330='DATOS GENERALES'!T330,100,IF('DATOS GENERALES'!H330=0,0,(('DATOS GENERALES'!T330*100)/'DATOS GENERALES'!H330)))</f>
        <v>0</v>
      </c>
      <c r="I330" s="3">
        <f>+IF('DATOS GENERALES'!I330='DATOS GENERALES'!T330,100,IF('DATOS GENERALES'!I330=0,0,(('DATOS GENERALES'!T330*100)/'DATOS GENERALES'!I330)))</f>
        <v>93.847331747635792</v>
      </c>
      <c r="J330" s="3">
        <f>+IF('DATOS GENERALES'!J330='DATOS GENERALES'!T330,100,IF('DATOS GENERALES'!J330=0,0,(('DATOS GENERALES'!T330*100)/'DATOS GENERALES'!J330)))</f>
        <v>89.034970400465554</v>
      </c>
      <c r="K330" s="3">
        <f>+IF('DATOS GENERALES'!K330='DATOS GENERALES'!T330,100,IF('DATOS GENERALES'!K330=0,0,(('DATOS GENERALES'!T330*100)/'DATOS GENERALES'!K330)))</f>
        <v>0</v>
      </c>
      <c r="L330" s="3">
        <f>+IF('DATOS GENERALES'!L330='DATOS GENERALES'!T330,100,IF('DATOS GENERALES'!L330=0,0,(('DATOS GENERALES'!T330*100)/'DATOS GENERALES'!L330)))</f>
        <v>0</v>
      </c>
      <c r="M330" s="3">
        <f>+IF('DATOS GENERALES'!M330='DATOS GENERALES'!T330,100,IF('DATOS GENERALES'!M330=0,0,(('DATOS GENERALES'!T330*100)/'DATOS GENERALES'!M330)))</f>
        <v>0</v>
      </c>
      <c r="N330" s="3">
        <f>+IF('DATOS GENERALES'!N330='DATOS GENERALES'!T330,100,IF('DATOS GENERALES'!N330=0,0,(('DATOS GENERALES'!T330*100)/'DATOS GENERALES'!N330)))</f>
        <v>0</v>
      </c>
      <c r="O330" s="3">
        <f>+IF('DATOS GENERALES'!O330='DATOS GENERALES'!T330,100,IF('DATOS GENERALES'!O330=0,0,(('DATOS GENERALES'!T330*100)/'DATOS GENERALES'!O330)))</f>
        <v>0</v>
      </c>
      <c r="P330" s="3">
        <f>+IF('DATOS GENERALES'!P330='DATOS GENERALES'!T330,100,IF('DATOS GENERALES'!P330=0,0,(('DATOS GENERALES'!T330*100)/'DATOS GENERALES'!P330)))</f>
        <v>0</v>
      </c>
      <c r="Q330" s="3">
        <f>+IF('DATOS GENERALES'!Q330='DATOS GENERALES'!T330,100,IF('DATOS GENERALES'!Q330=0,0,(('DATOS GENERALES'!T330*100)/'DATOS GENERALES'!Q330)))</f>
        <v>0</v>
      </c>
      <c r="R330" s="3">
        <f>+IF('DATOS GENERALES'!R330='DATOS GENERALES'!$T$6,100,IF('DATOS GENERALES'!R330=0,0,(('DATOS GENERALES'!$T$6*100)/'DATOS GENERALES'!R330)))</f>
        <v>0</v>
      </c>
      <c r="S330" s="3">
        <f>+IF('DATOS GENERALES'!S330='DATOS GENERALES'!T330,100,IF('DATOS GENERALES'!S330=0,0,(('DATOS GENERALES'!$T$6*100)/'DATOS GENERALES'!S330)))</f>
        <v>0</v>
      </c>
    </row>
    <row r="331" spans="1:19">
      <c r="A331" s="13">
        <f>+'DATOS GENERALES'!A331</f>
        <v>326</v>
      </c>
      <c r="B331" s="65" t="str">
        <f>+'DATOS GENERALES'!B331</f>
        <v>SUTURA MECANICA LINEAL TLC  No. 55</v>
      </c>
      <c r="C331" s="21" t="str">
        <f>+'DATOS GENERALES'!C331</f>
        <v>UND</v>
      </c>
      <c r="D331" s="21">
        <f>+'DATOS GENERALES'!D331</f>
        <v>12</v>
      </c>
      <c r="E331" s="3">
        <f>+IF('DATOS GENERALES'!E331='DATOS GENERALES'!T331,100,IF('DATOS GENERALES'!E331=0,0,(('DATOS GENERALES'!T331*100)/'DATOS GENERALES'!E331)))</f>
        <v>100</v>
      </c>
      <c r="F331" s="3">
        <f>+IF('DATOS GENERALES'!F331='DATOS GENERALES'!T331,100,IF('DATOS GENERALES'!F331=0,0,(('DATOS GENERALES'!T331*100)/'DATOS GENERALES'!F331)))</f>
        <v>72.015533022222797</v>
      </c>
      <c r="G331" s="3">
        <f>+IF('DATOS GENERALES'!G331='DATOS GENERALES'!T331,100,IF('DATOS GENERALES'!G331=0,0,(('DATOS GENERALES'!T331*100)/'DATOS GENERALES'!G331)))</f>
        <v>0</v>
      </c>
      <c r="H331" s="3">
        <f>+IF('DATOS GENERALES'!H331='DATOS GENERALES'!T331,100,IF('DATOS GENERALES'!H331=0,0,(('DATOS GENERALES'!T331*100)/'DATOS GENERALES'!H331)))</f>
        <v>0</v>
      </c>
      <c r="I331" s="3">
        <f>+IF('DATOS GENERALES'!I331='DATOS GENERALES'!T331,100,IF('DATOS GENERALES'!I331=0,0,(('DATOS GENERALES'!T331*100)/'DATOS GENERALES'!I331)))</f>
        <v>72.117025542510234</v>
      </c>
      <c r="J331" s="3">
        <f>+IF('DATOS GENERALES'!J331='DATOS GENERALES'!T331,100,IF('DATOS GENERALES'!J331=0,0,(('DATOS GENERALES'!T331*100)/'DATOS GENERALES'!J331)))</f>
        <v>68.418884563929936</v>
      </c>
      <c r="K331" s="3">
        <f>+IF('DATOS GENERALES'!K331='DATOS GENERALES'!T331,100,IF('DATOS GENERALES'!K331=0,0,(('DATOS GENERALES'!T331*100)/'DATOS GENERALES'!K331)))</f>
        <v>0</v>
      </c>
      <c r="L331" s="3">
        <f>+IF('DATOS GENERALES'!L331='DATOS GENERALES'!T331,100,IF('DATOS GENERALES'!L331=0,0,(('DATOS GENERALES'!T331*100)/'DATOS GENERALES'!L331)))</f>
        <v>0</v>
      </c>
      <c r="M331" s="3">
        <f>+IF('DATOS GENERALES'!M331='DATOS GENERALES'!T331,100,IF('DATOS GENERALES'!M331=0,0,(('DATOS GENERALES'!T331*100)/'DATOS GENERALES'!M331)))</f>
        <v>0</v>
      </c>
      <c r="N331" s="3">
        <f>+IF('DATOS GENERALES'!N331='DATOS GENERALES'!T331,100,IF('DATOS GENERALES'!N331=0,0,(('DATOS GENERALES'!T331*100)/'DATOS GENERALES'!N331)))</f>
        <v>0</v>
      </c>
      <c r="O331" s="3">
        <f>+IF('DATOS GENERALES'!O331='DATOS GENERALES'!T331,100,IF('DATOS GENERALES'!O331=0,0,(('DATOS GENERALES'!T331*100)/'DATOS GENERALES'!O331)))</f>
        <v>0</v>
      </c>
      <c r="P331" s="3">
        <f>+IF('DATOS GENERALES'!P331='DATOS GENERALES'!T331,100,IF('DATOS GENERALES'!P331=0,0,(('DATOS GENERALES'!T331*100)/'DATOS GENERALES'!P331)))</f>
        <v>0</v>
      </c>
      <c r="Q331" s="3">
        <f>+IF('DATOS GENERALES'!Q331='DATOS GENERALES'!T331,100,IF('DATOS GENERALES'!Q331=0,0,(('DATOS GENERALES'!T331*100)/'DATOS GENERALES'!Q331)))</f>
        <v>0</v>
      </c>
      <c r="R331" s="3">
        <f>+IF('DATOS GENERALES'!R331='DATOS GENERALES'!$T$6,100,IF('DATOS GENERALES'!R331=0,0,(('DATOS GENERALES'!$T$6*100)/'DATOS GENERALES'!R331)))</f>
        <v>0</v>
      </c>
      <c r="S331" s="3">
        <f>+IF('DATOS GENERALES'!S331='DATOS GENERALES'!T331,100,IF('DATOS GENERALES'!S331=0,0,(('DATOS GENERALES'!$T$6*100)/'DATOS GENERALES'!S331)))</f>
        <v>0</v>
      </c>
    </row>
    <row r="332" spans="1:19">
      <c r="A332" s="13">
        <f>+'DATOS GENERALES'!A332</f>
        <v>327</v>
      </c>
      <c r="B332" s="65" t="str">
        <f>+'DATOS GENERALES'!B332</f>
        <v>SUTURA MECANICA LINEAL TLC  No. 75</v>
      </c>
      <c r="C332" s="21" t="str">
        <f>+'DATOS GENERALES'!C332</f>
        <v>UND</v>
      </c>
      <c r="D332" s="21">
        <f>+'DATOS GENERALES'!D332</f>
        <v>12</v>
      </c>
      <c r="E332" s="3">
        <f>+IF('DATOS GENERALES'!E332='DATOS GENERALES'!T332,100,IF('DATOS GENERALES'!E332=0,0,(('DATOS GENERALES'!T332*100)/'DATOS GENERALES'!E332)))</f>
        <v>100</v>
      </c>
      <c r="F332" s="3">
        <f>+IF('DATOS GENERALES'!F332='DATOS GENERALES'!T332,100,IF('DATOS GENERALES'!F332=0,0,(('DATOS GENERALES'!T332*100)/'DATOS GENERALES'!F332)))</f>
        <v>65.176112648042292</v>
      </c>
      <c r="G332" s="3">
        <f>+IF('DATOS GENERALES'!G332='DATOS GENERALES'!T332,100,IF('DATOS GENERALES'!G332=0,0,(('DATOS GENERALES'!T332*100)/'DATOS GENERALES'!G332)))</f>
        <v>0</v>
      </c>
      <c r="H332" s="3">
        <f>+IF('DATOS GENERALES'!H332='DATOS GENERALES'!T332,100,IF('DATOS GENERALES'!H332=0,0,(('DATOS GENERALES'!T332*100)/'DATOS GENERALES'!H332)))</f>
        <v>0</v>
      </c>
      <c r="I332" s="3">
        <f>+IF('DATOS GENERALES'!I332='DATOS GENERALES'!T332,100,IF('DATOS GENERALES'!I332=0,0,(('DATOS GENERALES'!T332*100)/'DATOS GENERALES'!I332)))</f>
        <v>65.267975262848068</v>
      </c>
      <c r="J332" s="3">
        <f>+IF('DATOS GENERALES'!J332='DATOS GENERALES'!T332,100,IF('DATOS GENERALES'!J332=0,0,(('DATOS GENERALES'!T332*100)/'DATOS GENERALES'!J332)))</f>
        <v>61.921098095929935</v>
      </c>
      <c r="K332" s="3">
        <f>+IF('DATOS GENERALES'!K332='DATOS GENERALES'!T332,100,IF('DATOS GENERALES'!K332=0,0,(('DATOS GENERALES'!T332*100)/'DATOS GENERALES'!K332)))</f>
        <v>0</v>
      </c>
      <c r="L332" s="3">
        <f>+IF('DATOS GENERALES'!L332='DATOS GENERALES'!T332,100,IF('DATOS GENERALES'!L332=0,0,(('DATOS GENERALES'!T332*100)/'DATOS GENERALES'!L332)))</f>
        <v>0</v>
      </c>
      <c r="M332" s="3">
        <f>+IF('DATOS GENERALES'!M332='DATOS GENERALES'!T332,100,IF('DATOS GENERALES'!M332=0,0,(('DATOS GENERALES'!T332*100)/'DATOS GENERALES'!M332)))</f>
        <v>0</v>
      </c>
      <c r="N332" s="3">
        <f>+IF('DATOS GENERALES'!N332='DATOS GENERALES'!T332,100,IF('DATOS GENERALES'!N332=0,0,(('DATOS GENERALES'!T332*100)/'DATOS GENERALES'!N332)))</f>
        <v>0</v>
      </c>
      <c r="O332" s="3">
        <f>+IF('DATOS GENERALES'!O332='DATOS GENERALES'!T332,100,IF('DATOS GENERALES'!O332=0,0,(('DATOS GENERALES'!T332*100)/'DATOS GENERALES'!O332)))</f>
        <v>0</v>
      </c>
      <c r="P332" s="3">
        <f>+IF('DATOS GENERALES'!P332='DATOS GENERALES'!T332,100,IF('DATOS GENERALES'!P332=0,0,(('DATOS GENERALES'!T332*100)/'DATOS GENERALES'!P332)))</f>
        <v>0</v>
      </c>
      <c r="Q332" s="3">
        <f>+IF('DATOS GENERALES'!Q332='DATOS GENERALES'!T332,100,IF('DATOS GENERALES'!Q332=0,0,(('DATOS GENERALES'!T332*100)/'DATOS GENERALES'!Q332)))</f>
        <v>0</v>
      </c>
      <c r="R332" s="3">
        <f>+IF('DATOS GENERALES'!R332='DATOS GENERALES'!$T$6,100,IF('DATOS GENERALES'!R332=0,0,(('DATOS GENERALES'!$T$6*100)/'DATOS GENERALES'!R332)))</f>
        <v>0</v>
      </c>
      <c r="S332" s="3">
        <f>+IF('DATOS GENERALES'!S332='DATOS GENERALES'!T332,100,IF('DATOS GENERALES'!S332=0,0,(('DATOS GENERALES'!$T$6*100)/'DATOS GENERALES'!S332)))</f>
        <v>0</v>
      </c>
    </row>
    <row r="333" spans="1:19">
      <c r="A333" s="13">
        <f>+'DATOS GENERALES'!A333</f>
        <v>328</v>
      </c>
      <c r="B333" s="65" t="str">
        <f>+'DATOS GENERALES'!B333</f>
        <v>TAPA DE SEGURIDAD PLASTICA PARA JERINGAS Y VENOCLISIS</v>
      </c>
      <c r="C333" s="21" t="str">
        <f>+'DATOS GENERALES'!C333</f>
        <v xml:space="preserve">CAJA X 100 </v>
      </c>
      <c r="D333" s="21">
        <f>+'DATOS GENERALES'!D333</f>
        <v>200</v>
      </c>
      <c r="E333" s="3">
        <f>+IF('DATOS GENERALES'!E333='DATOS GENERALES'!T333,100,IF('DATOS GENERALES'!E333=0,0,(('DATOS GENERALES'!T333*100)/'DATOS GENERALES'!E333)))</f>
        <v>0</v>
      </c>
      <c r="F333" s="3">
        <f>+IF('DATOS GENERALES'!F333='DATOS GENERALES'!T333,100,IF('DATOS GENERALES'!F333=0,0,(('DATOS GENERALES'!T333*100)/'DATOS GENERALES'!F333)))</f>
        <v>0</v>
      </c>
      <c r="G333" s="3">
        <f>+IF('DATOS GENERALES'!G333='DATOS GENERALES'!T333,100,IF('DATOS GENERALES'!G333=0,0,(('DATOS GENERALES'!T333*100)/'DATOS GENERALES'!G333)))</f>
        <v>0</v>
      </c>
      <c r="H333" s="3">
        <f>+IF('DATOS GENERALES'!H333='DATOS GENERALES'!T333,100,IF('DATOS GENERALES'!H333=0,0,(('DATOS GENERALES'!T333*100)/'DATOS GENERALES'!H333)))</f>
        <v>0</v>
      </c>
      <c r="I333" s="3">
        <f>+IF('DATOS GENERALES'!I333='DATOS GENERALES'!T333,100,IF('DATOS GENERALES'!I333=0,0,(('DATOS GENERALES'!T333*100)/'DATOS GENERALES'!I333)))</f>
        <v>0</v>
      </c>
      <c r="J333" s="3">
        <f>+IF('DATOS GENERALES'!J333='DATOS GENERALES'!T333,100,IF('DATOS GENERALES'!J333=0,0,(('DATOS GENERALES'!T333*100)/'DATOS GENERALES'!J333)))</f>
        <v>100</v>
      </c>
      <c r="K333" s="3">
        <f>+IF('DATOS GENERALES'!K333='DATOS GENERALES'!T333,100,IF('DATOS GENERALES'!K333=0,0,(('DATOS GENERALES'!T333*100)/'DATOS GENERALES'!K333)))</f>
        <v>0</v>
      </c>
      <c r="L333" s="3">
        <f>+IF('DATOS GENERALES'!L333='DATOS GENERALES'!T333,100,IF('DATOS GENERALES'!L333=0,0,(('DATOS GENERALES'!T333*100)/'DATOS GENERALES'!L333)))</f>
        <v>0</v>
      </c>
      <c r="M333" s="3">
        <f>+IF('DATOS GENERALES'!M333='DATOS GENERALES'!T333,100,IF('DATOS GENERALES'!M333=0,0,(('DATOS GENERALES'!T333*100)/'DATOS GENERALES'!M333)))</f>
        <v>0</v>
      </c>
      <c r="N333" s="3">
        <f>+IF('DATOS GENERALES'!N333='DATOS GENERALES'!T333,100,IF('DATOS GENERALES'!N333=0,0,(('DATOS GENERALES'!T333*100)/'DATOS GENERALES'!N333)))</f>
        <v>0</v>
      </c>
      <c r="O333" s="3">
        <f>+IF('DATOS GENERALES'!O333='DATOS GENERALES'!T333,100,IF('DATOS GENERALES'!O333=0,0,(('DATOS GENERALES'!T333*100)/'DATOS GENERALES'!O333)))</f>
        <v>0</v>
      </c>
      <c r="P333" s="3">
        <f>+IF('DATOS GENERALES'!P333='DATOS GENERALES'!T333,100,IF('DATOS GENERALES'!P333=0,0,(('DATOS GENERALES'!T333*100)/'DATOS GENERALES'!P333)))</f>
        <v>0</v>
      </c>
      <c r="Q333" s="3">
        <f>+IF('DATOS GENERALES'!Q333='DATOS GENERALES'!T333,100,IF('DATOS GENERALES'!Q333=0,0,(('DATOS GENERALES'!T333*100)/'DATOS GENERALES'!Q333)))</f>
        <v>0</v>
      </c>
      <c r="R333" s="3">
        <f>+IF('DATOS GENERALES'!R333='DATOS GENERALES'!$T$6,100,IF('DATOS GENERALES'!R333=0,0,(('DATOS GENERALES'!$T$6*100)/'DATOS GENERALES'!R333)))</f>
        <v>0</v>
      </c>
      <c r="S333" s="3">
        <f>+IF('DATOS GENERALES'!S333='DATOS GENERALES'!T333,100,IF('DATOS GENERALES'!S333=0,0,(('DATOS GENERALES'!$T$6*100)/'DATOS GENERALES'!S333)))</f>
        <v>0</v>
      </c>
    </row>
    <row r="334" spans="1:19">
      <c r="A334" s="13">
        <f>+'DATOS GENERALES'!A334</f>
        <v>329</v>
      </c>
      <c r="B334" s="65" t="str">
        <f>+'DATOS GENERALES'!B334</f>
        <v>TAPABOCA DESECHABLE DE AMARRAR</v>
      </c>
      <c r="C334" s="21" t="str">
        <f>+'DATOS GENERALES'!C334</f>
        <v>CJA X 50 UNIDADES</v>
      </c>
      <c r="D334" s="21">
        <f>+'DATOS GENERALES'!D334</f>
        <v>80</v>
      </c>
      <c r="E334" s="3">
        <f>+IF('DATOS GENERALES'!E334='DATOS GENERALES'!T334,100,IF('DATOS GENERALES'!E334=0,0,(('DATOS GENERALES'!T334*100)/'DATOS GENERALES'!E334)))</f>
        <v>1.7365083612040135</v>
      </c>
      <c r="F334" s="3">
        <f>+IF('DATOS GENERALES'!F334='DATOS GENERALES'!T334,100,IF('DATOS GENERALES'!F334=0,0,(('DATOS GENERALES'!T334*100)/'DATOS GENERALES'!F334)))</f>
        <v>0</v>
      </c>
      <c r="G334" s="3">
        <f>+IF('DATOS GENERALES'!G334='DATOS GENERALES'!T334,100,IF('DATOS GENERALES'!G334=0,0,(('DATOS GENERALES'!T334*100)/'DATOS GENERALES'!G334)))</f>
        <v>0</v>
      </c>
      <c r="H334" s="3">
        <f>+IF('DATOS GENERALES'!H334='DATOS GENERALES'!T334,100,IF('DATOS GENERALES'!H334=0,0,(('DATOS GENERALES'!T334*100)/'DATOS GENERALES'!H334)))</f>
        <v>1.5705263157894738</v>
      </c>
      <c r="I334" s="3">
        <f>+IF('DATOS GENERALES'!I334='DATOS GENERALES'!T334,100,IF('DATOS GENERALES'!I334=0,0,(('DATOS GENERALES'!T334*100)/'DATOS GENERALES'!I334)))</f>
        <v>0</v>
      </c>
      <c r="J334" s="3">
        <f>+IF('DATOS GENERALES'!J334='DATOS GENERALES'!T334,100,IF('DATOS GENERALES'!J334=0,0,(('DATOS GENERALES'!T334*100)/'DATOS GENERALES'!J334)))</f>
        <v>2.0485125858123574</v>
      </c>
      <c r="K334" s="3">
        <f>+IF('DATOS GENERALES'!K334='DATOS GENERALES'!T334,100,IF('DATOS GENERALES'!K334=0,0,(('DATOS GENERALES'!T334*100)/'DATOS GENERALES'!K334)))</f>
        <v>0</v>
      </c>
      <c r="L334" s="3">
        <f>+IF('DATOS GENERALES'!L334='DATOS GENERALES'!T334,100,IF('DATOS GENERALES'!L334=0,0,(('DATOS GENERALES'!T334*100)/'DATOS GENERALES'!L334)))</f>
        <v>1.8097035040431266</v>
      </c>
      <c r="M334" s="3">
        <f>+IF('DATOS GENERALES'!M334='DATOS GENERALES'!T334,100,IF('DATOS GENERALES'!M334=0,0,(('DATOS GENERALES'!T334*100)/'DATOS GENERALES'!M334)))</f>
        <v>0</v>
      </c>
      <c r="N334" s="3">
        <f>+IF('DATOS GENERALES'!N334='DATOS GENERALES'!T334,100,IF('DATOS GENERALES'!N334=0,0,(('DATOS GENERALES'!T334*100)/'DATOS GENERALES'!N334)))</f>
        <v>2.2953846153846156</v>
      </c>
      <c r="O334" s="3">
        <f>+IF('DATOS GENERALES'!O334='DATOS GENERALES'!T334,100,IF('DATOS GENERALES'!O334=0,0,(('DATOS GENERALES'!T334*100)/'DATOS GENERALES'!O334)))</f>
        <v>100</v>
      </c>
      <c r="P334" s="3">
        <f>+IF('DATOS GENERALES'!P334='DATOS GENERALES'!T334,100,IF('DATOS GENERALES'!P334=0,0,(('DATOS GENERALES'!T334*100)/'DATOS GENERALES'!P334)))</f>
        <v>2.1014084507042257</v>
      </c>
      <c r="Q334" s="3">
        <f>+IF('DATOS GENERALES'!Q334='DATOS GENERALES'!T334,100,IF('DATOS GENERALES'!Q334=0,0,(('DATOS GENERALES'!T334*100)/'DATOS GENERALES'!Q334)))</f>
        <v>0</v>
      </c>
      <c r="R334" s="3">
        <f>+IF('DATOS GENERALES'!R334='DATOS GENERALES'!$T$6,100,IF('DATOS GENERALES'!R334=0,0,(('DATOS GENERALES'!$T$6*100)/'DATOS GENERALES'!R334)))</f>
        <v>407.36046511627904</v>
      </c>
      <c r="S334" s="3">
        <f>+IF('DATOS GENERALES'!S334='DATOS GENERALES'!T334,100,IF('DATOS GENERALES'!S334=0,0,(('DATOS GENERALES'!$T$6*100)/'DATOS GENERALES'!S334)))</f>
        <v>515.19117647058829</v>
      </c>
    </row>
    <row r="335" spans="1:19">
      <c r="A335" s="13">
        <f>+'DATOS GENERALES'!A335</f>
        <v>330</v>
      </c>
      <c r="B335" s="65" t="str">
        <f>+'DATOS GENERALES'!B335</f>
        <v xml:space="preserve">TAPABOCAS CON BANDA ELASTICA </v>
      </c>
      <c r="C335" s="21" t="str">
        <f>+'DATOS GENERALES'!C335</f>
        <v xml:space="preserve">CJA X 50 UNIDADES </v>
      </c>
      <c r="D335" s="21">
        <f>+'DATOS GENERALES'!D335</f>
        <v>300</v>
      </c>
      <c r="E335" s="3">
        <f>+IF('DATOS GENERALES'!E335='DATOS GENERALES'!T335,100,IF('DATOS GENERALES'!E335=0,0,(('DATOS GENERALES'!T335*100)/'DATOS GENERALES'!E335)))</f>
        <v>2.0345454545454547</v>
      </c>
      <c r="F335" s="3">
        <f>+IF('DATOS GENERALES'!F335='DATOS GENERALES'!T335,100,IF('DATOS GENERALES'!F335=0,0,(('DATOS GENERALES'!T335*100)/'DATOS GENERALES'!F335)))</f>
        <v>0</v>
      </c>
      <c r="G335" s="3">
        <f>+IF('DATOS GENERALES'!G335='DATOS GENERALES'!T335,100,IF('DATOS GENERALES'!G335=0,0,(('DATOS GENERALES'!T335*100)/'DATOS GENERALES'!G335)))</f>
        <v>0</v>
      </c>
      <c r="H335" s="3">
        <f>+IF('DATOS GENERALES'!H335='DATOS GENERALES'!T335,100,IF('DATOS GENERALES'!H335=0,0,(('DATOS GENERALES'!T335*100)/'DATOS GENERALES'!H335)))</f>
        <v>2.3557894736842107</v>
      </c>
      <c r="I335" s="3">
        <f>+IF('DATOS GENERALES'!I335='DATOS GENERALES'!T335,100,IF('DATOS GENERALES'!I335=0,0,(('DATOS GENERALES'!T335*100)/'DATOS GENERALES'!I335)))</f>
        <v>0</v>
      </c>
      <c r="J335" s="3">
        <f>+IF('DATOS GENERALES'!J335='DATOS GENERALES'!T335,100,IF('DATOS GENERALES'!J335=0,0,(('DATOS GENERALES'!T335*100)/'DATOS GENERALES'!J335)))</f>
        <v>2.1798701298701295</v>
      </c>
      <c r="K335" s="3">
        <f>+IF('DATOS GENERALES'!K335='DATOS GENERALES'!T335,100,IF('DATOS GENERALES'!K335=0,0,(('DATOS GENERALES'!T335*100)/'DATOS GENERALES'!K335)))</f>
        <v>0</v>
      </c>
      <c r="L335" s="3">
        <f>+IF('DATOS GENERALES'!L335='DATOS GENERALES'!T335,100,IF('DATOS GENERALES'!L335=0,0,(('DATOS GENERALES'!T335*100)/'DATOS GENERALES'!L335)))</f>
        <v>1.8097035040431266</v>
      </c>
      <c r="M335" s="3">
        <f>+IF('DATOS GENERALES'!M335='DATOS GENERALES'!T335,100,IF('DATOS GENERALES'!M335=0,0,(('DATOS GENERALES'!T335*100)/'DATOS GENERALES'!M335)))</f>
        <v>0</v>
      </c>
      <c r="N335" s="3">
        <f>+IF('DATOS GENERALES'!N335='DATOS GENERALES'!T335,100,IF('DATOS GENERALES'!N335=0,0,(('DATOS GENERALES'!T335*100)/'DATOS GENERALES'!N335)))</f>
        <v>2.2953846153846156</v>
      </c>
      <c r="O335" s="3">
        <f>+IF('DATOS GENERALES'!O335='DATOS GENERALES'!T335,100,IF('DATOS GENERALES'!O335=0,0,(('DATOS GENERALES'!T335*100)/'DATOS GENERALES'!O335)))</f>
        <v>100</v>
      </c>
      <c r="P335" s="3">
        <f>+IF('DATOS GENERALES'!P335='DATOS GENERALES'!T335,100,IF('DATOS GENERALES'!P335=0,0,(('DATOS GENERALES'!T335*100)/'DATOS GENERALES'!P335)))</f>
        <v>2.1014084507042257</v>
      </c>
      <c r="Q335" s="3">
        <f>+IF('DATOS GENERALES'!Q335='DATOS GENERALES'!T335,100,IF('DATOS GENERALES'!Q335=0,0,(('DATOS GENERALES'!T335*100)/'DATOS GENERALES'!Q335)))</f>
        <v>0</v>
      </c>
      <c r="R335" s="3">
        <f>+IF('DATOS GENERALES'!R335='DATOS GENERALES'!$T$6,100,IF('DATOS GENERALES'!R335=0,0,(('DATOS GENERALES'!$T$6*100)/'DATOS GENERALES'!R335)))</f>
        <v>407.36046511627904</v>
      </c>
      <c r="S335" s="3">
        <f>+IF('DATOS GENERALES'!S335='DATOS GENERALES'!T335,100,IF('DATOS GENERALES'!S335=0,0,(('DATOS GENERALES'!$T$6*100)/'DATOS GENERALES'!S335)))</f>
        <v>507.72463768115944</v>
      </c>
    </row>
    <row r="336" spans="1:19">
      <c r="A336" s="13">
        <f>+'DATOS GENERALES'!A336</f>
        <v>331</v>
      </c>
      <c r="B336" s="65" t="str">
        <f>+'DATOS GENERALES'!B336</f>
        <v>TAPABOCAS N95 REF 1860</v>
      </c>
      <c r="C336" s="21" t="str">
        <f>+'DATOS GENERALES'!C336</f>
        <v>UNIDAD</v>
      </c>
      <c r="D336" s="21">
        <f>+'DATOS GENERALES'!D336</f>
        <v>200</v>
      </c>
      <c r="E336" s="3">
        <f>+IF('DATOS GENERALES'!E336='DATOS GENERALES'!T336,100,IF('DATOS GENERALES'!E336=0,0,(('DATOS GENERALES'!T336*100)/'DATOS GENERALES'!E336)))</f>
        <v>22.119090909090907</v>
      </c>
      <c r="F336" s="3">
        <f>+IF('DATOS GENERALES'!F336='DATOS GENERALES'!T336,100,IF('DATOS GENERALES'!F336=0,0,(('DATOS GENERALES'!T336*100)/'DATOS GENERALES'!F336)))</f>
        <v>0</v>
      </c>
      <c r="G336" s="3">
        <f>+IF('DATOS GENERALES'!G336='DATOS GENERALES'!T336,100,IF('DATOS GENERALES'!G336=0,0,(('DATOS GENERALES'!T336*100)/'DATOS GENERALES'!G336)))</f>
        <v>0</v>
      </c>
      <c r="H336" s="3">
        <f>+IF('DATOS GENERALES'!H336='DATOS GENERALES'!T336,100,IF('DATOS GENERALES'!H336=0,0,(('DATOS GENERALES'!T336*100)/'DATOS GENERALES'!H336)))</f>
        <v>25.953066666666668</v>
      </c>
      <c r="I336" s="3">
        <f>+IF('DATOS GENERALES'!I336='DATOS GENERALES'!T336,100,IF('DATOS GENERALES'!I336=0,0,(('DATOS GENERALES'!T336*100)/'DATOS GENERALES'!I336)))</f>
        <v>28.760047281323878</v>
      </c>
      <c r="J336" s="3">
        <f>+IF('DATOS GENERALES'!J336='DATOS GENERALES'!T336,100,IF('DATOS GENERALES'!J336=0,0,(('DATOS GENERALES'!T336*100)/'DATOS GENERALES'!J336)))</f>
        <v>26.801344219981861</v>
      </c>
      <c r="K336" s="3">
        <f>+IF('DATOS GENERALES'!K336='DATOS GENERALES'!T336,100,IF('DATOS GENERALES'!K336=0,0,(('DATOS GENERALES'!T336*100)/'DATOS GENERALES'!K336)))</f>
        <v>0</v>
      </c>
      <c r="L336" s="3">
        <f>+IF('DATOS GENERALES'!L336='DATOS GENERALES'!T336,100,IF('DATOS GENERALES'!L336=0,0,(('DATOS GENERALES'!T336*100)/'DATOS GENERALES'!L336)))</f>
        <v>0</v>
      </c>
      <c r="M336" s="3">
        <f>+IF('DATOS GENERALES'!M336='DATOS GENERALES'!T336,100,IF('DATOS GENERALES'!M336=0,0,(('DATOS GENERALES'!T336*100)/'DATOS GENERALES'!M336)))</f>
        <v>0</v>
      </c>
      <c r="N336" s="3">
        <f>+IF('DATOS GENERALES'!N336='DATOS GENERALES'!T336,100,IF('DATOS GENERALES'!N336=0,0,(('DATOS GENERALES'!T336*100)/'DATOS GENERALES'!N336)))</f>
        <v>100</v>
      </c>
      <c r="O336" s="3">
        <f>+IF('DATOS GENERALES'!O336='DATOS GENERALES'!T336,100,IF('DATOS GENERALES'!O336=0,0,(('DATOS GENERALES'!T336*100)/'DATOS GENERALES'!O336)))</f>
        <v>26.574179652856962</v>
      </c>
      <c r="P336" s="3">
        <f>+IF('DATOS GENERALES'!P336='DATOS GENERALES'!T336,100,IF('DATOS GENERALES'!P336=0,0,(('DATOS GENERALES'!T336*100)/'DATOS GENERALES'!P336)))</f>
        <v>26.80511182108626</v>
      </c>
      <c r="Q336" s="3">
        <f>+IF('DATOS GENERALES'!Q336='DATOS GENERALES'!T336,100,IF('DATOS GENERALES'!Q336=0,0,(('DATOS GENERALES'!T336*100)/'DATOS GENERALES'!Q336)))</f>
        <v>65.139751552795033</v>
      </c>
      <c r="R336" s="3">
        <f>+IF('DATOS GENERALES'!R336='DATOS GENERALES'!$T$6,100,IF('DATOS GENERALES'!R336=0,0,(('DATOS GENERALES'!$T$6*100)/'DATOS GENERALES'!R336)))</f>
        <v>0</v>
      </c>
      <c r="S336" s="3">
        <f>+IF('DATOS GENERALES'!S336='DATOS GENERALES'!T336,100,IF('DATOS GENERALES'!S336=0,0,(('DATOS GENERALES'!$T$6*100)/'DATOS GENERALES'!S336)))</f>
        <v>2802.64</v>
      </c>
    </row>
    <row r="337" spans="1:19">
      <c r="A337" s="13">
        <f>+'DATOS GENERALES'!A337</f>
        <v>332</v>
      </c>
      <c r="B337" s="65" t="str">
        <f>+'DATOS GENERALES'!B337</f>
        <v>TERMOMETRO DESECHABLE</v>
      </c>
      <c r="C337" s="21" t="str">
        <f>+'DATOS GENERALES'!C337</f>
        <v>UND</v>
      </c>
      <c r="D337" s="21">
        <f>+'DATOS GENERALES'!D337</f>
        <v>800</v>
      </c>
      <c r="E337" s="3">
        <f>+IF('DATOS GENERALES'!E337='DATOS GENERALES'!T337,100,IF('DATOS GENERALES'!E337=0,0,(('DATOS GENERALES'!T337*100)/'DATOS GENERALES'!E337)))</f>
        <v>0</v>
      </c>
      <c r="F337" s="3">
        <f>+IF('DATOS GENERALES'!F337='DATOS GENERALES'!T337,100,IF('DATOS GENERALES'!F337=0,0,(('DATOS GENERALES'!T337*100)/'DATOS GENERALES'!F337)))</f>
        <v>0</v>
      </c>
      <c r="G337" s="3">
        <f>+IF('DATOS GENERALES'!G337='DATOS GENERALES'!T337,100,IF('DATOS GENERALES'!G337=0,0,(('DATOS GENERALES'!T337*100)/'DATOS GENERALES'!G337)))</f>
        <v>0</v>
      </c>
      <c r="H337" s="3">
        <f>+IF('DATOS GENERALES'!H337='DATOS GENERALES'!T337,100,IF('DATOS GENERALES'!H337=0,0,(('DATOS GENERALES'!T337*100)/'DATOS GENERALES'!H337)))</f>
        <v>96.82803605313093</v>
      </c>
      <c r="I337" s="3">
        <f>+IF('DATOS GENERALES'!I337='DATOS GENERALES'!T337,100,IF('DATOS GENERALES'!I337=0,0,(('DATOS GENERALES'!T337*100)/'DATOS GENERALES'!I337)))</f>
        <v>0</v>
      </c>
      <c r="J337" s="3">
        <f>+IF('DATOS GENERALES'!J337='DATOS GENERALES'!T337,100,IF('DATOS GENERALES'!J337=0,0,(('DATOS GENERALES'!T337*100)/'DATOS GENERALES'!J337)))</f>
        <v>85.750445318276533</v>
      </c>
      <c r="K337" s="3">
        <f>+IF('DATOS GENERALES'!K337='DATOS GENERALES'!T337,100,IF('DATOS GENERALES'!K337=0,0,(('DATOS GENERALES'!T337*100)/'DATOS GENERALES'!K337)))</f>
        <v>0</v>
      </c>
      <c r="L337" s="3">
        <f>+IF('DATOS GENERALES'!L337='DATOS GENERALES'!T337,100,IF('DATOS GENERALES'!L337=0,0,(('DATOS GENERALES'!T337*100)/'DATOS GENERALES'!L337)))</f>
        <v>100</v>
      </c>
      <c r="M337" s="3">
        <f>+IF('DATOS GENERALES'!M337='DATOS GENERALES'!T337,100,IF('DATOS GENERALES'!M337=0,0,(('DATOS GENERALES'!T337*100)/'DATOS GENERALES'!M337)))</f>
        <v>0</v>
      </c>
      <c r="N337" s="3">
        <f>+IF('DATOS GENERALES'!N337='DATOS GENERALES'!T337,100,IF('DATOS GENERALES'!N337=0,0,(('DATOS GENERALES'!T337*100)/'DATOS GENERALES'!N337)))</f>
        <v>63.56933301773968</v>
      </c>
      <c r="O337" s="3">
        <f>+IF('DATOS GENERALES'!O337='DATOS GENERALES'!T337,100,IF('DATOS GENERALES'!O337=0,0,(('DATOS GENERALES'!T337*100)/'DATOS GENERALES'!O337)))</f>
        <v>0</v>
      </c>
      <c r="P337" s="3">
        <f>+IF('DATOS GENERALES'!P337='DATOS GENERALES'!T337,100,IF('DATOS GENERALES'!P337=0,0,(('DATOS GENERALES'!T337*100)/'DATOS GENERALES'!P337)))</f>
        <v>94.096210584547308</v>
      </c>
      <c r="Q337" s="3">
        <f>+IF('DATOS GENERALES'!Q337='DATOS GENERALES'!T337,100,IF('DATOS GENERALES'!Q337=0,0,(('DATOS GENERALES'!T337*100)/'DATOS GENERALES'!Q337)))</f>
        <v>0</v>
      </c>
      <c r="R337" s="3">
        <f>+IF('DATOS GENERALES'!R337='DATOS GENERALES'!$T$6,100,IF('DATOS GENERALES'!R337=0,0,(('DATOS GENERALES'!$T$6*100)/'DATOS GENERALES'!R337)))</f>
        <v>0</v>
      </c>
      <c r="S337" s="3">
        <f>+IF('DATOS GENERALES'!S337='DATOS GENERALES'!T337,100,IF('DATOS GENERALES'!S337=0,0,(('DATOS GENERALES'!$T$6*100)/'DATOS GENERALES'!S337)))</f>
        <v>0</v>
      </c>
    </row>
    <row r="338" spans="1:19">
      <c r="A338" s="13">
        <f>+'DATOS GENERALES'!A338</f>
        <v>333</v>
      </c>
      <c r="B338" s="65" t="str">
        <f>+'DATOS GENERALES'!B338</f>
        <v>TINTURA DE BENJUI</v>
      </c>
      <c r="C338" s="21" t="str">
        <f>+'DATOS GENERALES'!C338</f>
        <v>GLN X 3800</v>
      </c>
      <c r="D338" s="21">
        <f>+'DATOS GENERALES'!D338</f>
        <v>20</v>
      </c>
      <c r="E338" s="3">
        <f>+IF('DATOS GENERALES'!E338='DATOS GENERALES'!T338,100,IF('DATOS GENERALES'!E338=0,0,(('DATOS GENERALES'!T338*100)/'DATOS GENERALES'!E338)))</f>
        <v>89.850305999627039</v>
      </c>
      <c r="F338" s="3">
        <f>+IF('DATOS GENERALES'!F338='DATOS GENERALES'!T338,100,IF('DATOS GENERALES'!F338=0,0,(('DATOS GENERALES'!T338*100)/'DATOS GENERALES'!F338)))</f>
        <v>0</v>
      </c>
      <c r="G338" s="3">
        <f>+IF('DATOS GENERALES'!G338='DATOS GENERALES'!T338,100,IF('DATOS GENERALES'!G338=0,0,(('DATOS GENERALES'!T338*100)/'DATOS GENERALES'!G338)))</f>
        <v>0</v>
      </c>
      <c r="H338" s="3">
        <f>+IF('DATOS GENERALES'!H338='DATOS GENERALES'!T338,100,IF('DATOS GENERALES'!H338=0,0,(('DATOS GENERALES'!T338*100)/'DATOS GENERALES'!H338)))</f>
        <v>88.975439421156011</v>
      </c>
      <c r="I338" s="3">
        <f>+IF('DATOS GENERALES'!I338='DATOS GENERALES'!T338,100,IF('DATOS GENERALES'!I338=0,0,(('DATOS GENERALES'!T338*100)/'DATOS GENERALES'!I338)))</f>
        <v>0</v>
      </c>
      <c r="J338" s="3">
        <f>+IF('DATOS GENERALES'!J338='DATOS GENERALES'!T338,100,IF('DATOS GENERALES'!J338=0,0,(('DATOS GENERALES'!T338*100)/'DATOS GENERALES'!J338)))</f>
        <v>0</v>
      </c>
      <c r="K338" s="3">
        <f>+IF('DATOS GENERALES'!K338='DATOS GENERALES'!T338,100,IF('DATOS GENERALES'!K338=0,0,(('DATOS GENERALES'!T338*100)/'DATOS GENERALES'!K338)))</f>
        <v>0</v>
      </c>
      <c r="L338" s="3">
        <f>+IF('DATOS GENERALES'!L338='DATOS GENERALES'!T338,100,IF('DATOS GENERALES'!L338=0,0,(('DATOS GENERALES'!T338*100)/'DATOS GENERALES'!L338)))</f>
        <v>0</v>
      </c>
      <c r="M338" s="3">
        <f>+IF('DATOS GENERALES'!M338='DATOS GENERALES'!T338,100,IF('DATOS GENERALES'!M338=0,0,(('DATOS GENERALES'!T338*100)/'DATOS GENERALES'!M338)))</f>
        <v>0</v>
      </c>
      <c r="N338" s="3">
        <f>+IF('DATOS GENERALES'!N338='DATOS GENERALES'!T338,100,IF('DATOS GENERALES'!N338=0,0,(('DATOS GENERALES'!T338*100)/'DATOS GENERALES'!N338)))</f>
        <v>0</v>
      </c>
      <c r="O338" s="3">
        <f>+IF('DATOS GENERALES'!O338='DATOS GENERALES'!T338,100,IF('DATOS GENERALES'!O338=0,0,(('DATOS GENERALES'!T338*100)/'DATOS GENERALES'!O338)))</f>
        <v>74.198516029679411</v>
      </c>
      <c r="P338" s="3">
        <f>+IF('DATOS GENERALES'!P338='DATOS GENERALES'!T338,100,IF('DATOS GENERALES'!P338=0,0,(('DATOS GENERALES'!T338*100)/'DATOS GENERALES'!P338)))</f>
        <v>93.083705082721551</v>
      </c>
      <c r="Q338" s="3">
        <f>+IF('DATOS GENERALES'!Q338='DATOS GENERALES'!T338,100,IF('DATOS GENERALES'!Q338=0,0,(('DATOS GENERALES'!T338*100)/'DATOS GENERALES'!Q338)))</f>
        <v>0</v>
      </c>
      <c r="R338" s="3">
        <f>+IF('DATOS GENERALES'!R338='DATOS GENERALES'!$T$6,100,IF('DATOS GENERALES'!R338=0,0,(('DATOS GENERALES'!$T$6*100)/'DATOS GENERALES'!R338)))</f>
        <v>0</v>
      </c>
      <c r="S338" s="3">
        <f>+IF('DATOS GENERALES'!S338='DATOS GENERALES'!T338,100,IF('DATOS GENERALES'!S338=0,0,(('DATOS GENERALES'!$T$6*100)/'DATOS GENERALES'!S338)))</f>
        <v>100</v>
      </c>
    </row>
    <row r="339" spans="1:19">
      <c r="A339" s="13">
        <f>+'DATOS GENERALES'!A339</f>
        <v>334</v>
      </c>
      <c r="B339" s="65" t="str">
        <f>+'DATOS GENERALES'!B339</f>
        <v xml:space="preserve">TIRAS PARA GLUCOMETRIA CON BONIFICACION DE LANCETAS </v>
      </c>
      <c r="C339" s="21" t="str">
        <f>+'DATOS GENERALES'!C339</f>
        <v>CJA X 50 UNIDADES</v>
      </c>
      <c r="D339" s="21">
        <f>+'DATOS GENERALES'!D339</f>
        <v>140</v>
      </c>
      <c r="E339" s="3">
        <f>+IF('DATOS GENERALES'!E339='DATOS GENERALES'!T339,100,IF('DATOS GENERALES'!E339=0,0,(('DATOS GENERALES'!T339*100)/'DATOS GENERALES'!E339)))</f>
        <v>0</v>
      </c>
      <c r="F339" s="3">
        <f>+IF('DATOS GENERALES'!F339='DATOS GENERALES'!T339,100,IF('DATOS GENERALES'!F339=0,0,(('DATOS GENERALES'!T339*100)/'DATOS GENERALES'!F339)))</f>
        <v>0</v>
      </c>
      <c r="G339" s="3">
        <f>+IF('DATOS GENERALES'!G339='DATOS GENERALES'!T339,100,IF('DATOS GENERALES'!G339=0,0,(('DATOS GENERALES'!T339*100)/'DATOS GENERALES'!G339)))</f>
        <v>0</v>
      </c>
      <c r="H339" s="3">
        <f>+IF('DATOS GENERALES'!H339='DATOS GENERALES'!T339,100,IF('DATOS GENERALES'!H339=0,0,(('DATOS GENERALES'!T339*100)/'DATOS GENERALES'!H339)))</f>
        <v>0</v>
      </c>
      <c r="I339" s="3">
        <f>+IF('DATOS GENERALES'!I339='DATOS GENERALES'!T339,100,IF('DATOS GENERALES'!I339=0,0,(('DATOS GENERALES'!T339*100)/'DATOS GENERALES'!I339)))</f>
        <v>0</v>
      </c>
      <c r="J339" s="3">
        <f>+IF('DATOS GENERALES'!J339='DATOS GENERALES'!T339,100,IF('DATOS GENERALES'!J339=0,0,(('DATOS GENERALES'!T339*100)/'DATOS GENERALES'!J339)))</f>
        <v>0</v>
      </c>
      <c r="K339" s="3">
        <f>+IF('DATOS GENERALES'!K339='DATOS GENERALES'!T339,100,IF('DATOS GENERALES'!K339=0,0,(('DATOS GENERALES'!T339*100)/'DATOS GENERALES'!K339)))</f>
        <v>2.2552631578947366</v>
      </c>
      <c r="L339" s="3">
        <f>+IF('DATOS GENERALES'!L339='DATOS GENERALES'!T339,100,IF('DATOS GENERALES'!L339=0,0,(('DATOS GENERALES'!T339*100)/'DATOS GENERALES'!L339)))</f>
        <v>0</v>
      </c>
      <c r="M339" s="3">
        <f>+IF('DATOS GENERALES'!M339='DATOS GENERALES'!T339,100,IF('DATOS GENERALES'!M339=0,0,(('DATOS GENERALES'!T339*100)/'DATOS GENERALES'!M339)))</f>
        <v>0</v>
      </c>
      <c r="N339" s="3">
        <f>+IF('DATOS GENERALES'!N339='DATOS GENERALES'!T339,100,IF('DATOS GENERALES'!N339=0,0,(('DATOS GENERALES'!T339*100)/'DATOS GENERALES'!N339)))</f>
        <v>2.986062717770035</v>
      </c>
      <c r="O339" s="3">
        <f>+IF('DATOS GENERALES'!O339='DATOS GENERALES'!T339,100,IF('DATOS GENERALES'!O339=0,0,(('DATOS GENERALES'!T339*100)/'DATOS GENERALES'!O339)))</f>
        <v>100</v>
      </c>
      <c r="P339" s="3">
        <f>+IF('DATOS GENERALES'!P339='DATOS GENERALES'!T339,100,IF('DATOS GENERALES'!P339=0,0,(('DATOS GENERALES'!T339*100)/'DATOS GENERALES'!P339)))</f>
        <v>0</v>
      </c>
      <c r="Q339" s="3">
        <f>+IF('DATOS GENERALES'!Q339='DATOS GENERALES'!T339,100,IF('DATOS GENERALES'!Q339=0,0,(('DATOS GENERALES'!T339*100)/'DATOS GENERALES'!Q339)))</f>
        <v>0</v>
      </c>
      <c r="R339" s="3">
        <f>+IF('DATOS GENERALES'!R339='DATOS GENERALES'!$T$6,100,IF('DATOS GENERALES'!R339=0,0,(('DATOS GENERALES'!$T$6*100)/'DATOS GENERALES'!R339)))</f>
        <v>0</v>
      </c>
      <c r="S339" s="3">
        <f>+IF('DATOS GENERALES'!S339='DATOS GENERALES'!T339,100,IF('DATOS GENERALES'!S339=0,0,(('DATOS GENERALES'!$T$6*100)/'DATOS GENERALES'!S339)))</f>
        <v>0</v>
      </c>
    </row>
    <row r="340" spans="1:19" ht="30">
      <c r="A340" s="13">
        <f>+'DATOS GENERALES'!A340</f>
        <v>335</v>
      </c>
      <c r="B340" s="65" t="str">
        <f>+'DATOS GENERALES'!B340</f>
        <v>TRACCION CUTANEA  PEDIATRICA DE VELCRO CON TEXTIL  LAMINADO DE ALGODON ANTIESCARAS, FERULAS LATERALES REMOVIBLES</v>
      </c>
      <c r="C340" s="21" t="str">
        <f>+'DATOS GENERALES'!C340</f>
        <v>UND</v>
      </c>
      <c r="D340" s="21">
        <f>+'DATOS GENERALES'!D340</f>
        <v>12</v>
      </c>
      <c r="E340" s="3">
        <f>+IF('DATOS GENERALES'!E340='DATOS GENERALES'!T340,100,IF('DATOS GENERALES'!E340=0,0,(('DATOS GENERALES'!T340*100)/'DATOS GENERALES'!E340)))</f>
        <v>100</v>
      </c>
      <c r="F340" s="3">
        <f>+IF('DATOS GENERALES'!F340='DATOS GENERALES'!T340,100,IF('DATOS GENERALES'!F340=0,0,(('DATOS GENERALES'!T340*100)/'DATOS GENERALES'!F340)))</f>
        <v>100</v>
      </c>
      <c r="G340" s="3">
        <f>+IF('DATOS GENERALES'!G340='DATOS GENERALES'!T340,100,IF('DATOS GENERALES'!G340=0,0,(('DATOS GENERALES'!T340*100)/'DATOS GENERALES'!G340)))</f>
        <v>100</v>
      </c>
      <c r="H340" s="3">
        <f>+IF('DATOS GENERALES'!H340='DATOS GENERALES'!T340,100,IF('DATOS GENERALES'!H340=0,0,(('DATOS GENERALES'!T340*100)/'DATOS GENERALES'!H340)))</f>
        <v>100</v>
      </c>
      <c r="I340" s="3">
        <f>+IF('DATOS GENERALES'!I340='DATOS GENERALES'!T340,100,IF('DATOS GENERALES'!I340=0,0,(('DATOS GENERALES'!T340*100)/'DATOS GENERALES'!I340)))</f>
        <v>100</v>
      </c>
      <c r="J340" s="3">
        <f>+IF('DATOS GENERALES'!J340='DATOS GENERALES'!T340,100,IF('DATOS GENERALES'!J340=0,0,(('DATOS GENERALES'!T340*100)/'DATOS GENERALES'!J340)))</f>
        <v>100</v>
      </c>
      <c r="K340" s="3">
        <f>+IF('DATOS GENERALES'!K340='DATOS GENERALES'!T340,100,IF('DATOS GENERALES'!K340=0,0,(('DATOS GENERALES'!T340*100)/'DATOS GENERALES'!K340)))</f>
        <v>100</v>
      </c>
      <c r="L340" s="3">
        <f>+IF('DATOS GENERALES'!L340='DATOS GENERALES'!T340,100,IF('DATOS GENERALES'!L340=0,0,(('DATOS GENERALES'!T340*100)/'DATOS GENERALES'!L340)))</f>
        <v>100</v>
      </c>
      <c r="M340" s="3">
        <f>+IF('DATOS GENERALES'!M340='DATOS GENERALES'!T340,100,IF('DATOS GENERALES'!M340=0,0,(('DATOS GENERALES'!T340*100)/'DATOS GENERALES'!M340)))</f>
        <v>100</v>
      </c>
      <c r="N340" s="3">
        <f>+IF('DATOS GENERALES'!N340='DATOS GENERALES'!T340,100,IF('DATOS GENERALES'!N340=0,0,(('DATOS GENERALES'!T340*100)/'DATOS GENERALES'!N340)))</f>
        <v>100</v>
      </c>
      <c r="O340" s="3">
        <f>+IF('DATOS GENERALES'!O340='DATOS GENERALES'!T340,100,IF('DATOS GENERALES'!O340=0,0,(('DATOS GENERALES'!T340*100)/'DATOS GENERALES'!O340)))</f>
        <v>100</v>
      </c>
      <c r="P340" s="3">
        <f>+IF('DATOS GENERALES'!P340='DATOS GENERALES'!T340,100,IF('DATOS GENERALES'!P340=0,0,(('DATOS GENERALES'!T340*100)/'DATOS GENERALES'!P340)))</f>
        <v>100</v>
      </c>
      <c r="Q340" s="3">
        <f>+IF('DATOS GENERALES'!Q340='DATOS GENERALES'!T340,100,IF('DATOS GENERALES'!Q340=0,0,(('DATOS GENERALES'!T340*100)/'DATOS GENERALES'!Q340)))</f>
        <v>100</v>
      </c>
      <c r="R340" s="3">
        <f>+IF('DATOS GENERALES'!R340='DATOS GENERALES'!$T$6,100,IF('DATOS GENERALES'!R340=0,0,(('DATOS GENERALES'!$T$6*100)/'DATOS GENERALES'!R340)))</f>
        <v>0</v>
      </c>
      <c r="S340" s="3">
        <f>+IF('DATOS GENERALES'!S340='DATOS GENERALES'!T340,100,IF('DATOS GENERALES'!S340=0,0,(('DATOS GENERALES'!$T$6*100)/'DATOS GENERALES'!S340)))</f>
        <v>100</v>
      </c>
    </row>
    <row r="341" spans="1:19" ht="30">
      <c r="A341" s="13">
        <f>+'DATOS GENERALES'!A341</f>
        <v>336</v>
      </c>
      <c r="B341" s="65" t="str">
        <f>+'DATOS GENERALES'!B341</f>
        <v>TRACCION CUTANEA  ADULTO  DE VELCRO CON TEXTIL  LAMINADO DE ALGODON ANTIESCARAS, FERULAS LATERALES REMOVIBLES</v>
      </c>
      <c r="C341" s="21" t="str">
        <f>+'DATOS GENERALES'!C341</f>
        <v>UND</v>
      </c>
      <c r="D341" s="21">
        <f>+'DATOS GENERALES'!D341</f>
        <v>12</v>
      </c>
      <c r="E341" s="3">
        <f>+IF('DATOS GENERALES'!E341='DATOS GENERALES'!T341,100,IF('DATOS GENERALES'!E341=0,0,(('DATOS GENERALES'!T341*100)/'DATOS GENERALES'!E341)))</f>
        <v>100</v>
      </c>
      <c r="F341" s="3">
        <f>+IF('DATOS GENERALES'!F341='DATOS GENERALES'!T341,100,IF('DATOS GENERALES'!F341=0,0,(('DATOS GENERALES'!T341*100)/'DATOS GENERALES'!F341)))</f>
        <v>100</v>
      </c>
      <c r="G341" s="3">
        <f>+IF('DATOS GENERALES'!G341='DATOS GENERALES'!T341,100,IF('DATOS GENERALES'!G341=0,0,(('DATOS GENERALES'!T341*100)/'DATOS GENERALES'!G341)))</f>
        <v>100</v>
      </c>
      <c r="H341" s="3">
        <f>+IF('DATOS GENERALES'!H341='DATOS GENERALES'!T341,100,IF('DATOS GENERALES'!H341=0,0,(('DATOS GENERALES'!T341*100)/'DATOS GENERALES'!H341)))</f>
        <v>100</v>
      </c>
      <c r="I341" s="3">
        <f>+IF('DATOS GENERALES'!I341='DATOS GENERALES'!T341,100,IF('DATOS GENERALES'!I341=0,0,(('DATOS GENERALES'!T341*100)/'DATOS GENERALES'!I341)))</f>
        <v>100</v>
      </c>
      <c r="J341" s="3">
        <f>+IF('DATOS GENERALES'!J341='DATOS GENERALES'!T341,100,IF('DATOS GENERALES'!J341=0,0,(('DATOS GENERALES'!T341*100)/'DATOS GENERALES'!J341)))</f>
        <v>100</v>
      </c>
      <c r="K341" s="3">
        <f>+IF('DATOS GENERALES'!K341='DATOS GENERALES'!T341,100,IF('DATOS GENERALES'!K341=0,0,(('DATOS GENERALES'!T341*100)/'DATOS GENERALES'!K341)))</f>
        <v>100</v>
      </c>
      <c r="L341" s="3">
        <f>+IF('DATOS GENERALES'!L341='DATOS GENERALES'!T341,100,IF('DATOS GENERALES'!L341=0,0,(('DATOS GENERALES'!T341*100)/'DATOS GENERALES'!L341)))</f>
        <v>100</v>
      </c>
      <c r="M341" s="3">
        <f>+IF('DATOS GENERALES'!M341='DATOS GENERALES'!T341,100,IF('DATOS GENERALES'!M341=0,0,(('DATOS GENERALES'!T341*100)/'DATOS GENERALES'!M341)))</f>
        <v>100</v>
      </c>
      <c r="N341" s="3">
        <f>+IF('DATOS GENERALES'!N341='DATOS GENERALES'!T341,100,IF('DATOS GENERALES'!N341=0,0,(('DATOS GENERALES'!T341*100)/'DATOS GENERALES'!N341)))</f>
        <v>100</v>
      </c>
      <c r="O341" s="3">
        <f>+IF('DATOS GENERALES'!O341='DATOS GENERALES'!T341,100,IF('DATOS GENERALES'!O341=0,0,(('DATOS GENERALES'!T341*100)/'DATOS GENERALES'!O341)))</f>
        <v>100</v>
      </c>
      <c r="P341" s="3">
        <f>+IF('DATOS GENERALES'!P341='DATOS GENERALES'!T341,100,IF('DATOS GENERALES'!P341=0,0,(('DATOS GENERALES'!T341*100)/'DATOS GENERALES'!P341)))</f>
        <v>100</v>
      </c>
      <c r="Q341" s="3">
        <f>+IF('DATOS GENERALES'!Q341='DATOS GENERALES'!T341,100,IF('DATOS GENERALES'!Q341=0,0,(('DATOS GENERALES'!T341*100)/'DATOS GENERALES'!Q341)))</f>
        <v>100</v>
      </c>
      <c r="R341" s="3">
        <f>+IF('DATOS GENERALES'!R341='DATOS GENERALES'!$T$6,100,IF('DATOS GENERALES'!R341=0,0,(('DATOS GENERALES'!$T$6*100)/'DATOS GENERALES'!R341)))</f>
        <v>0</v>
      </c>
      <c r="S341" s="3">
        <f>+IF('DATOS GENERALES'!S341='DATOS GENERALES'!T341,100,IF('DATOS GENERALES'!S341=0,0,(('DATOS GENERALES'!$T$6*100)/'DATOS GENERALES'!S341)))</f>
        <v>100</v>
      </c>
    </row>
    <row r="342" spans="1:19">
      <c r="A342" s="13">
        <f>+'DATOS GENERALES'!A342</f>
        <v>337</v>
      </c>
      <c r="B342" s="65" t="str">
        <f>+'DATOS GENERALES'!B342</f>
        <v>TUBO DE TORAX No. 24</v>
      </c>
      <c r="C342" s="21" t="str">
        <f>+'DATOS GENERALES'!C342</f>
        <v>UND</v>
      </c>
      <c r="D342" s="21">
        <f>+'DATOS GENERALES'!D342</f>
        <v>8</v>
      </c>
      <c r="E342" s="3">
        <f>+IF('DATOS GENERALES'!E342='DATOS GENERALES'!T342,100,IF('DATOS GENERALES'!E342=0,0,(('DATOS GENERALES'!T342*100)/'DATOS GENERALES'!E342)))</f>
        <v>76.625257095845313</v>
      </c>
      <c r="F342" s="3">
        <f>+IF('DATOS GENERALES'!F342='DATOS GENERALES'!T342,100,IF('DATOS GENERALES'!F342=0,0,(('DATOS GENERALES'!T342*100)/'DATOS GENERALES'!F342)))</f>
        <v>0</v>
      </c>
      <c r="G342" s="3">
        <f>+IF('DATOS GENERALES'!G342='DATOS GENERALES'!T342,100,IF('DATOS GENERALES'!G342=0,0,(('DATOS GENERALES'!T342*100)/'DATOS GENERALES'!G342)))</f>
        <v>0</v>
      </c>
      <c r="H342" s="3">
        <f>+IF('DATOS GENERALES'!H342='DATOS GENERALES'!T342,100,IF('DATOS GENERALES'!H342=0,0,(('DATOS GENERALES'!T342*100)/'DATOS GENERALES'!H342)))</f>
        <v>83.2332439678284</v>
      </c>
      <c r="I342" s="3">
        <f>+IF('DATOS GENERALES'!I342='DATOS GENERALES'!T342,100,IF('DATOS GENERALES'!I342=0,0,(('DATOS GENERALES'!T342*100)/'DATOS GENERALES'!I342)))</f>
        <v>0</v>
      </c>
      <c r="J342" s="3">
        <f>+IF('DATOS GENERALES'!J342='DATOS GENERALES'!T342,100,IF('DATOS GENERALES'!J342=0,0,(('DATOS GENERALES'!T342*100)/'DATOS GENERALES'!J342)))</f>
        <v>100</v>
      </c>
      <c r="K342" s="3">
        <f>+IF('DATOS GENERALES'!K342='DATOS GENERALES'!T342,100,IF('DATOS GENERALES'!K342=0,0,(('DATOS GENERALES'!T342*100)/'DATOS GENERALES'!K342)))</f>
        <v>0</v>
      </c>
      <c r="L342" s="3">
        <f>+IF('DATOS GENERALES'!L342='DATOS GENERALES'!T342,100,IF('DATOS GENERALES'!L342=0,0,(('DATOS GENERALES'!T342*100)/'DATOS GENERALES'!L342)))</f>
        <v>0</v>
      </c>
      <c r="M342" s="3">
        <f>+IF('DATOS GENERALES'!M342='DATOS GENERALES'!T342,100,IF('DATOS GENERALES'!M342=0,0,(('DATOS GENERALES'!T342*100)/'DATOS GENERALES'!M342)))</f>
        <v>0</v>
      </c>
      <c r="N342" s="3">
        <f>+IF('DATOS GENERALES'!N342='DATOS GENERALES'!T342,100,IF('DATOS GENERALES'!N342=0,0,(('DATOS GENERALES'!T342*100)/'DATOS GENERALES'!N342)))</f>
        <v>0</v>
      </c>
      <c r="O342" s="3">
        <f>+IF('DATOS GENERALES'!O342='DATOS GENERALES'!T342,100,IF('DATOS GENERALES'!O342=0,0,(('DATOS GENERALES'!T342*100)/'DATOS GENERALES'!O342)))</f>
        <v>74.036565977742441</v>
      </c>
      <c r="P342" s="3">
        <f>+IF('DATOS GENERALES'!P342='DATOS GENERALES'!T342,100,IF('DATOS GENERALES'!P342=0,0,(('DATOS GENERALES'!T342*100)/'DATOS GENERALES'!P342)))</f>
        <v>92.859421734795603</v>
      </c>
      <c r="Q342" s="3">
        <f>+IF('DATOS GENERALES'!Q342='DATOS GENERALES'!T342,100,IF('DATOS GENERALES'!Q342=0,0,(('DATOS GENERALES'!T342*100)/'DATOS GENERALES'!Q342)))</f>
        <v>0</v>
      </c>
      <c r="R342" s="3">
        <f>+IF('DATOS GENERALES'!R342='DATOS GENERALES'!$T$6,100,IF('DATOS GENERALES'!R342=0,0,(('DATOS GENERALES'!$T$6*100)/'DATOS GENERALES'!R342)))</f>
        <v>0</v>
      </c>
      <c r="S342" s="3">
        <f>+IF('DATOS GENERALES'!S342='DATOS GENERALES'!T342,100,IF('DATOS GENERALES'!S342=0,0,(('DATOS GENERALES'!$T$6*100)/'DATOS GENERALES'!S342)))</f>
        <v>0</v>
      </c>
    </row>
    <row r="343" spans="1:19">
      <c r="A343" s="13">
        <f>+'DATOS GENERALES'!A343</f>
        <v>338</v>
      </c>
      <c r="B343" s="65" t="str">
        <f>+'DATOS GENERALES'!B343</f>
        <v>TUBO DE TORAX No. 26</v>
      </c>
      <c r="C343" s="21" t="str">
        <f>+'DATOS GENERALES'!C343</f>
        <v>UND</v>
      </c>
      <c r="D343" s="21">
        <f>+'DATOS GENERALES'!D343</f>
        <v>8</v>
      </c>
      <c r="E343" s="3">
        <f>+IF('DATOS GENERALES'!E343='DATOS GENERALES'!T343,100,IF('DATOS GENERALES'!E343=0,0,(('DATOS GENERALES'!T343*100)/'DATOS GENERALES'!E343)))</f>
        <v>82.526475037821484</v>
      </c>
      <c r="F343" s="3">
        <f>+IF('DATOS GENERALES'!F343='DATOS GENERALES'!T343,100,IF('DATOS GENERALES'!F343=0,0,(('DATOS GENERALES'!T343*100)/'DATOS GENERALES'!F343)))</f>
        <v>0</v>
      </c>
      <c r="G343" s="3">
        <f>+IF('DATOS GENERALES'!G343='DATOS GENERALES'!T343,100,IF('DATOS GENERALES'!G343=0,0,(('DATOS GENERALES'!T343*100)/'DATOS GENERALES'!G343)))</f>
        <v>0</v>
      </c>
      <c r="H343" s="3">
        <f>+IF('DATOS GENERALES'!H343='DATOS GENERALES'!T343,100,IF('DATOS GENERALES'!H343=0,0,(('DATOS GENERALES'!T343*100)/'DATOS GENERALES'!H343)))</f>
        <v>93.728522336769757</v>
      </c>
      <c r="I343" s="3">
        <f>+IF('DATOS GENERALES'!I343='DATOS GENERALES'!T343,100,IF('DATOS GENERALES'!I343=0,0,(('DATOS GENERALES'!T343*100)/'DATOS GENERALES'!I343)))</f>
        <v>0</v>
      </c>
      <c r="J343" s="3">
        <f>+IF('DATOS GENERALES'!J343='DATOS GENERALES'!T343,100,IF('DATOS GENERALES'!J343=0,0,(('DATOS GENERALES'!T343*100)/'DATOS GENERALES'!J343)))</f>
        <v>85.639153812944002</v>
      </c>
      <c r="K343" s="3">
        <f>+IF('DATOS GENERALES'!K343='DATOS GENERALES'!T343,100,IF('DATOS GENERALES'!K343=0,0,(('DATOS GENERALES'!T343*100)/'DATOS GENERALES'!K343)))</f>
        <v>0</v>
      </c>
      <c r="L343" s="3">
        <f>+IF('DATOS GENERALES'!L343='DATOS GENERALES'!T343,100,IF('DATOS GENERALES'!L343=0,0,(('DATOS GENERALES'!T343*100)/'DATOS GENERALES'!L343)))</f>
        <v>0</v>
      </c>
      <c r="M343" s="3">
        <f>+IF('DATOS GENERALES'!M343='DATOS GENERALES'!T343,100,IF('DATOS GENERALES'!M343=0,0,(('DATOS GENERALES'!T343*100)/'DATOS GENERALES'!M343)))</f>
        <v>0</v>
      </c>
      <c r="N343" s="3">
        <f>+IF('DATOS GENERALES'!N343='DATOS GENERALES'!T343,100,IF('DATOS GENERALES'!N343=0,0,(('DATOS GENERALES'!T343*100)/'DATOS GENERALES'!N343)))</f>
        <v>0</v>
      </c>
      <c r="O343" s="3">
        <f>+IF('DATOS GENERALES'!O343='DATOS GENERALES'!T343,100,IF('DATOS GENERALES'!O343=0,0,(('DATOS GENERALES'!T343*100)/'DATOS GENERALES'!O343)))</f>
        <v>79.722323712093527</v>
      </c>
      <c r="P343" s="3">
        <f>+IF('DATOS GENERALES'!P343='DATOS GENERALES'!T343,100,IF('DATOS GENERALES'!P343=0,0,(('DATOS GENERALES'!T343*100)/'DATOS GENERALES'!P343)))</f>
        <v>100</v>
      </c>
      <c r="Q343" s="3">
        <f>+IF('DATOS GENERALES'!Q343='DATOS GENERALES'!T343,100,IF('DATOS GENERALES'!Q343=0,0,(('DATOS GENERALES'!T343*100)/'DATOS GENERALES'!Q343)))</f>
        <v>0</v>
      </c>
      <c r="R343" s="3">
        <f>+IF('DATOS GENERALES'!R343='DATOS GENERALES'!$T$6,100,IF('DATOS GENERALES'!R343=0,0,(('DATOS GENERALES'!$T$6*100)/'DATOS GENERALES'!R343)))</f>
        <v>0</v>
      </c>
      <c r="S343" s="3">
        <f>+IF('DATOS GENERALES'!S343='DATOS GENERALES'!T343,100,IF('DATOS GENERALES'!S343=0,0,(('DATOS GENERALES'!$T$6*100)/'DATOS GENERALES'!S343)))</f>
        <v>0</v>
      </c>
    </row>
    <row r="344" spans="1:19">
      <c r="A344" s="13">
        <f>+'DATOS GENERALES'!A344</f>
        <v>339</v>
      </c>
      <c r="B344" s="65" t="str">
        <f>+'DATOS GENERALES'!B344</f>
        <v>TUBO DE TORAX No. 28</v>
      </c>
      <c r="C344" s="21" t="str">
        <f>+'DATOS GENERALES'!C344</f>
        <v>UND</v>
      </c>
      <c r="D344" s="21">
        <f>+'DATOS GENERALES'!D344</f>
        <v>8</v>
      </c>
      <c r="E344" s="3">
        <f>+IF('DATOS GENERALES'!E344='DATOS GENERALES'!T344,100,IF('DATOS GENERALES'!E344=0,0,(('DATOS GENERALES'!T344*100)/'DATOS GENERALES'!E344)))</f>
        <v>82.570162481536187</v>
      </c>
      <c r="F344" s="3">
        <f>+IF('DATOS GENERALES'!F344='DATOS GENERALES'!T344,100,IF('DATOS GENERALES'!F344=0,0,(('DATOS GENERALES'!T344*100)/'DATOS GENERALES'!F344)))</f>
        <v>0</v>
      </c>
      <c r="G344" s="3">
        <f>+IF('DATOS GENERALES'!G344='DATOS GENERALES'!T344,100,IF('DATOS GENERALES'!G344=0,0,(('DATOS GENERALES'!T344*100)/'DATOS GENERALES'!G344)))</f>
        <v>0</v>
      </c>
      <c r="H344" s="3">
        <f>+IF('DATOS GENERALES'!H344='DATOS GENERALES'!T344,100,IF('DATOS GENERALES'!H344=0,0,(('DATOS GENERALES'!T344*100)/'DATOS GENERALES'!H344)))</f>
        <v>93.791946308724832</v>
      </c>
      <c r="I344" s="3">
        <f>+IF('DATOS GENERALES'!I344='DATOS GENERALES'!T344,100,IF('DATOS GENERALES'!I344=0,0,(('DATOS GENERALES'!T344*100)/'DATOS GENERALES'!I344)))</f>
        <v>0</v>
      </c>
      <c r="J344" s="3">
        <f>+IF('DATOS GENERALES'!J344='DATOS GENERALES'!T344,100,IF('DATOS GENERALES'!J344=0,0,(('DATOS GENERALES'!T344*100)/'DATOS GENERALES'!J344)))</f>
        <v>87.758546253777638</v>
      </c>
      <c r="K344" s="3">
        <f>+IF('DATOS GENERALES'!K344='DATOS GENERALES'!T344,100,IF('DATOS GENERALES'!K344=0,0,(('DATOS GENERALES'!T344*100)/'DATOS GENERALES'!K344)))</f>
        <v>0</v>
      </c>
      <c r="L344" s="3">
        <f>+IF('DATOS GENERALES'!L344='DATOS GENERALES'!T344,100,IF('DATOS GENERALES'!L344=0,0,(('DATOS GENERALES'!T344*100)/'DATOS GENERALES'!L344)))</f>
        <v>0</v>
      </c>
      <c r="M344" s="3">
        <f>+IF('DATOS GENERALES'!M344='DATOS GENERALES'!T344,100,IF('DATOS GENERALES'!M344=0,0,(('DATOS GENERALES'!T344*100)/'DATOS GENERALES'!M344)))</f>
        <v>0</v>
      </c>
      <c r="N344" s="3">
        <f>+IF('DATOS GENERALES'!N344='DATOS GENERALES'!T344,100,IF('DATOS GENERALES'!N344=0,0,(('DATOS GENERALES'!T344*100)/'DATOS GENERALES'!N344)))</f>
        <v>0</v>
      </c>
      <c r="O344" s="3">
        <f>+IF('DATOS GENERALES'!O344='DATOS GENERALES'!T344,100,IF('DATOS GENERALES'!O344=0,0,(('DATOS GENERALES'!T344*100)/'DATOS GENERALES'!O344)))</f>
        <v>79.743223965763192</v>
      </c>
      <c r="P344" s="3">
        <f>+IF('DATOS GENERALES'!P344='DATOS GENERALES'!T344,100,IF('DATOS GENERALES'!P344=0,0,(('DATOS GENERALES'!T344*100)/'DATOS GENERALES'!P344)))</f>
        <v>100</v>
      </c>
      <c r="Q344" s="3">
        <f>+IF('DATOS GENERALES'!Q344='DATOS GENERALES'!T344,100,IF('DATOS GENERALES'!Q344=0,0,(('DATOS GENERALES'!T344*100)/'DATOS GENERALES'!Q344)))</f>
        <v>0</v>
      </c>
      <c r="R344" s="3">
        <f>+IF('DATOS GENERALES'!R344='DATOS GENERALES'!$T$6,100,IF('DATOS GENERALES'!R344=0,0,(('DATOS GENERALES'!$T$6*100)/'DATOS GENERALES'!R344)))</f>
        <v>0</v>
      </c>
      <c r="S344" s="3">
        <f>+IF('DATOS GENERALES'!S344='DATOS GENERALES'!T344,100,IF('DATOS GENERALES'!S344=0,0,(('DATOS GENERALES'!$T$6*100)/'DATOS GENERALES'!S344)))</f>
        <v>0</v>
      </c>
    </row>
    <row r="345" spans="1:19">
      <c r="A345" s="13">
        <f>+'DATOS GENERALES'!A345</f>
        <v>340</v>
      </c>
      <c r="B345" s="65" t="str">
        <f>+'DATOS GENERALES'!B345</f>
        <v>TUBO DE TORAX No. 30</v>
      </c>
      <c r="C345" s="21" t="str">
        <f>+'DATOS GENERALES'!C345</f>
        <v>UND</v>
      </c>
      <c r="D345" s="21">
        <f>+'DATOS GENERALES'!D345</f>
        <v>8</v>
      </c>
      <c r="E345" s="3">
        <f>+IF('DATOS GENERALES'!E345='DATOS GENERALES'!T345,100,IF('DATOS GENERALES'!E345=0,0,(('DATOS GENERALES'!T345*100)/'DATOS GENERALES'!E345)))</f>
        <v>63.876967095851214</v>
      </c>
      <c r="F345" s="3">
        <f>+IF('DATOS GENERALES'!F345='DATOS GENERALES'!T345,100,IF('DATOS GENERALES'!F345=0,0,(('DATOS GENERALES'!T345*100)/'DATOS GENERALES'!F345)))</f>
        <v>0</v>
      </c>
      <c r="G345" s="3">
        <f>+IF('DATOS GENERALES'!G345='DATOS GENERALES'!T345,100,IF('DATOS GENERALES'!G345=0,0,(('DATOS GENERALES'!T345*100)/'DATOS GENERALES'!G345)))</f>
        <v>0</v>
      </c>
      <c r="H345" s="3">
        <f>+IF('DATOS GENERALES'!H345='DATOS GENERALES'!T345,100,IF('DATOS GENERALES'!H345=0,0,(('DATOS GENERALES'!T345*100)/'DATOS GENERALES'!H345)))</f>
        <v>74.916107382550337</v>
      </c>
      <c r="I345" s="3">
        <f>+IF('DATOS GENERALES'!I345='DATOS GENERALES'!T345,100,IF('DATOS GENERALES'!I345=0,0,(('DATOS GENERALES'!T345*100)/'DATOS GENERALES'!I345)))</f>
        <v>0</v>
      </c>
      <c r="J345" s="3">
        <f>+IF('DATOS GENERALES'!J345='DATOS GENERALES'!T345,100,IF('DATOS GENERALES'!J345=0,0,(('DATOS GENERALES'!T345*100)/'DATOS GENERALES'!J345)))</f>
        <v>70.096942580164068</v>
      </c>
      <c r="K345" s="3">
        <f>+IF('DATOS GENERALES'!K345='DATOS GENERALES'!T345,100,IF('DATOS GENERALES'!K345=0,0,(('DATOS GENERALES'!T345*100)/'DATOS GENERALES'!K345)))</f>
        <v>0</v>
      </c>
      <c r="L345" s="3">
        <f>+IF('DATOS GENERALES'!L345='DATOS GENERALES'!T345,100,IF('DATOS GENERALES'!L345=0,0,(('DATOS GENERALES'!T345*100)/'DATOS GENERALES'!L345)))</f>
        <v>0</v>
      </c>
      <c r="M345" s="3">
        <f>+IF('DATOS GENERALES'!M345='DATOS GENERALES'!T345,100,IF('DATOS GENERALES'!M345=0,0,(('DATOS GENERALES'!T345*100)/'DATOS GENERALES'!M345)))</f>
        <v>0</v>
      </c>
      <c r="N345" s="3">
        <f>+IF('DATOS GENERALES'!N345='DATOS GENERALES'!T345,100,IF('DATOS GENERALES'!N345=0,0,(('DATOS GENERALES'!T345*100)/'DATOS GENERALES'!N345)))</f>
        <v>0</v>
      </c>
      <c r="O345" s="3">
        <f>+IF('DATOS GENERALES'!O345='DATOS GENERALES'!T345,100,IF('DATOS GENERALES'!O345=0,0,(('DATOS GENERALES'!T345*100)/'DATOS GENERALES'!O345)))</f>
        <v>100</v>
      </c>
      <c r="P345" s="3">
        <f>+IF('DATOS GENERALES'!P345='DATOS GENERALES'!T345,100,IF('DATOS GENERALES'!P345=0,0,(('DATOS GENERALES'!T345*100)/'DATOS GENERALES'!P345)))</f>
        <v>77.416558300823581</v>
      </c>
      <c r="Q345" s="3">
        <f>+IF('DATOS GENERALES'!Q345='DATOS GENERALES'!T345,100,IF('DATOS GENERALES'!Q345=0,0,(('DATOS GENERALES'!T345*100)/'DATOS GENERALES'!Q345)))</f>
        <v>0</v>
      </c>
      <c r="R345" s="3">
        <f>+IF('DATOS GENERALES'!R345='DATOS GENERALES'!$T$6,100,IF('DATOS GENERALES'!R345=0,0,(('DATOS GENERALES'!$T$6*100)/'DATOS GENERALES'!R345)))</f>
        <v>0</v>
      </c>
      <c r="S345" s="3">
        <f>+IF('DATOS GENERALES'!S345='DATOS GENERALES'!T345,100,IF('DATOS GENERALES'!S345=0,0,(('DATOS GENERALES'!$T$6*100)/'DATOS GENERALES'!S345)))</f>
        <v>0</v>
      </c>
    </row>
    <row r="346" spans="1:19">
      <c r="A346" s="13">
        <f>+'DATOS GENERALES'!A346</f>
        <v>341</v>
      </c>
      <c r="B346" s="65" t="str">
        <f>+'DATOS GENERALES'!B346</f>
        <v>TUBO DE TORAX No. 32</v>
      </c>
      <c r="C346" s="21" t="str">
        <f>+'DATOS GENERALES'!C346</f>
        <v>UND</v>
      </c>
      <c r="D346" s="21">
        <f>+'DATOS GENERALES'!D346</f>
        <v>8</v>
      </c>
      <c r="E346" s="3">
        <f>+IF('DATOS GENERALES'!E346='DATOS GENERALES'!T346,100,IF('DATOS GENERALES'!E346=0,0,(('DATOS GENERALES'!T346*100)/'DATOS GENERALES'!E346)))</f>
        <v>82.51674303842087</v>
      </c>
      <c r="F346" s="3">
        <f>+IF('DATOS GENERALES'!F346='DATOS GENERALES'!T346,100,IF('DATOS GENERALES'!F346=0,0,(('DATOS GENERALES'!T346*100)/'DATOS GENERALES'!F346)))</f>
        <v>0</v>
      </c>
      <c r="G346" s="3">
        <f>+IF('DATOS GENERALES'!G346='DATOS GENERALES'!T346,100,IF('DATOS GENERALES'!G346=0,0,(('DATOS GENERALES'!T346*100)/'DATOS GENERALES'!G346)))</f>
        <v>0</v>
      </c>
      <c r="H346" s="3">
        <f>+IF('DATOS GENERALES'!H346='DATOS GENERALES'!T346,100,IF('DATOS GENERALES'!H346=0,0,(('DATOS GENERALES'!T346*100)/'DATOS GENERALES'!H346)))</f>
        <v>93.714971977582067</v>
      </c>
      <c r="I346" s="3">
        <f>+IF('DATOS GENERALES'!I346='DATOS GENERALES'!T346,100,IF('DATOS GENERALES'!I346=0,0,(('DATOS GENERALES'!T346*100)/'DATOS GENERALES'!I346)))</f>
        <v>0</v>
      </c>
      <c r="J346" s="3">
        <f>+IF('DATOS GENERALES'!J346='DATOS GENERALES'!T346,100,IF('DATOS GENERALES'!J346=0,0,(('DATOS GENERALES'!T346*100)/'DATOS GENERALES'!J346)))</f>
        <v>91.879587110954134</v>
      </c>
      <c r="K346" s="3">
        <f>+IF('DATOS GENERALES'!K346='DATOS GENERALES'!T346,100,IF('DATOS GENERALES'!K346=0,0,(('DATOS GENERALES'!T346*100)/'DATOS GENERALES'!K346)))</f>
        <v>0</v>
      </c>
      <c r="L346" s="3">
        <f>+IF('DATOS GENERALES'!L346='DATOS GENERALES'!T346,100,IF('DATOS GENERALES'!L346=0,0,(('DATOS GENERALES'!T346*100)/'DATOS GENERALES'!L346)))</f>
        <v>0</v>
      </c>
      <c r="M346" s="3">
        <f>+IF('DATOS GENERALES'!M346='DATOS GENERALES'!T346,100,IF('DATOS GENERALES'!M346=0,0,(('DATOS GENERALES'!T346*100)/'DATOS GENERALES'!M346)))</f>
        <v>0</v>
      </c>
      <c r="N346" s="3">
        <f>+IF('DATOS GENERALES'!N346='DATOS GENERALES'!T346,100,IF('DATOS GENERALES'!N346=0,0,(('DATOS GENERALES'!T346*100)/'DATOS GENERALES'!N346)))</f>
        <v>0</v>
      </c>
      <c r="O346" s="3">
        <f>+IF('DATOS GENERALES'!O346='DATOS GENERALES'!T346,100,IF('DATOS GENERALES'!O346=0,0,(('DATOS GENERALES'!T346*100)/'DATOS GENERALES'!O346)))</f>
        <v>77.006578947368425</v>
      </c>
      <c r="P346" s="3">
        <f>+IF('DATOS GENERALES'!P346='DATOS GENERALES'!T346,100,IF('DATOS GENERALES'!P346=0,0,(('DATOS GENERALES'!T346*100)/'DATOS GENERALES'!P346)))</f>
        <v>100</v>
      </c>
      <c r="Q346" s="3">
        <f>+IF('DATOS GENERALES'!Q346='DATOS GENERALES'!T346,100,IF('DATOS GENERALES'!Q346=0,0,(('DATOS GENERALES'!T346*100)/'DATOS GENERALES'!Q346)))</f>
        <v>0</v>
      </c>
      <c r="R346" s="3">
        <f>+IF('DATOS GENERALES'!R346='DATOS GENERALES'!$T$6,100,IF('DATOS GENERALES'!R346=0,0,(('DATOS GENERALES'!$T$6*100)/'DATOS GENERALES'!R346)))</f>
        <v>0</v>
      </c>
      <c r="S346" s="3">
        <f>+IF('DATOS GENERALES'!S346='DATOS GENERALES'!T346,100,IF('DATOS GENERALES'!S346=0,0,(('DATOS GENERALES'!$T$6*100)/'DATOS GENERALES'!S346)))</f>
        <v>0</v>
      </c>
    </row>
    <row r="347" spans="1:19">
      <c r="A347" s="13">
        <f>+'DATOS GENERALES'!A347</f>
        <v>342</v>
      </c>
      <c r="B347" s="65" t="str">
        <f>+'DATOS GENERALES'!B347</f>
        <v>TUBO DE TORAX No. 34</v>
      </c>
      <c r="C347" s="21" t="str">
        <f>+'DATOS GENERALES'!C347</f>
        <v>UND</v>
      </c>
      <c r="D347" s="21">
        <f>+'DATOS GENERALES'!D347</f>
        <v>8</v>
      </c>
      <c r="E347" s="3">
        <f>+IF('DATOS GENERALES'!E347='DATOS GENERALES'!T347,100,IF('DATOS GENERALES'!E347=0,0,(('DATOS GENERALES'!T347*100)/'DATOS GENERALES'!E347)))</f>
        <v>65.445194471231119</v>
      </c>
      <c r="F347" s="3">
        <f>+IF('DATOS GENERALES'!F347='DATOS GENERALES'!T347,100,IF('DATOS GENERALES'!F347=0,0,(('DATOS GENERALES'!T347*100)/'DATOS GENERALES'!F347)))</f>
        <v>0</v>
      </c>
      <c r="G347" s="3">
        <f>+IF('DATOS GENERALES'!G347='DATOS GENERALES'!T347,100,IF('DATOS GENERALES'!G347=0,0,(('DATOS GENERALES'!T347*100)/'DATOS GENERALES'!G347)))</f>
        <v>0</v>
      </c>
      <c r="H347" s="3">
        <f>+IF('DATOS GENERALES'!H347='DATOS GENERALES'!T347,100,IF('DATOS GENERALES'!H347=0,0,(('DATOS GENERALES'!T347*100)/'DATOS GENERALES'!H347)))</f>
        <v>100</v>
      </c>
      <c r="I347" s="3">
        <f>+IF('DATOS GENERALES'!I347='DATOS GENERALES'!T347,100,IF('DATOS GENERALES'!I347=0,0,(('DATOS GENERALES'!T347*100)/'DATOS GENERALES'!I347)))</f>
        <v>0</v>
      </c>
      <c r="J347" s="3">
        <f>+IF('DATOS GENERALES'!J347='DATOS GENERALES'!T347,100,IF('DATOS GENERALES'!J347=0,0,(('DATOS GENERALES'!T347*100)/'DATOS GENERALES'!J347)))</f>
        <v>79.908944621060499</v>
      </c>
      <c r="K347" s="3">
        <f>+IF('DATOS GENERALES'!K347='DATOS GENERALES'!T347,100,IF('DATOS GENERALES'!K347=0,0,(('DATOS GENERALES'!T347*100)/'DATOS GENERALES'!K347)))</f>
        <v>0</v>
      </c>
      <c r="L347" s="3">
        <f>+IF('DATOS GENERALES'!L347='DATOS GENERALES'!T347,100,IF('DATOS GENERALES'!L347=0,0,(('DATOS GENERALES'!T347*100)/'DATOS GENERALES'!L347)))</f>
        <v>0</v>
      </c>
      <c r="M347" s="3">
        <f>+IF('DATOS GENERALES'!M347='DATOS GENERALES'!T347,100,IF('DATOS GENERALES'!M347=0,0,(('DATOS GENERALES'!T347*100)/'DATOS GENERALES'!M347)))</f>
        <v>0</v>
      </c>
      <c r="N347" s="3">
        <f>+IF('DATOS GENERALES'!N347='DATOS GENERALES'!T347,100,IF('DATOS GENERALES'!N347=0,0,(('DATOS GENERALES'!T347*100)/'DATOS GENERALES'!N347)))</f>
        <v>0</v>
      </c>
      <c r="O347" s="3">
        <f>+IF('DATOS GENERALES'!O347='DATOS GENERALES'!T347,100,IF('DATOS GENERALES'!O347=0,0,(('DATOS GENERALES'!T347*100)/'DATOS GENERALES'!O347)))</f>
        <v>61.086108610861089</v>
      </c>
      <c r="P347" s="3">
        <f>+IF('DATOS GENERALES'!P347='DATOS GENERALES'!T347,100,IF('DATOS GENERALES'!P347=0,0,(('DATOS GENERALES'!T347*100)/'DATOS GENERALES'!P347)))</f>
        <v>79.314374756525126</v>
      </c>
      <c r="Q347" s="3">
        <f>+IF('DATOS GENERALES'!Q347='DATOS GENERALES'!T347,100,IF('DATOS GENERALES'!Q347=0,0,(('DATOS GENERALES'!T347*100)/'DATOS GENERALES'!Q347)))</f>
        <v>0</v>
      </c>
      <c r="R347" s="3">
        <f>+IF('DATOS GENERALES'!R347='DATOS GENERALES'!$T$6,100,IF('DATOS GENERALES'!R347=0,0,(('DATOS GENERALES'!$T$6*100)/'DATOS GENERALES'!R347)))</f>
        <v>0</v>
      </c>
      <c r="S347" s="3">
        <f>+IF('DATOS GENERALES'!S347='DATOS GENERALES'!T347,100,IF('DATOS GENERALES'!S347=0,0,(('DATOS GENERALES'!$T$6*100)/'DATOS GENERALES'!S347)))</f>
        <v>0</v>
      </c>
    </row>
    <row r="348" spans="1:19">
      <c r="A348" s="13">
        <f>+'DATOS GENERALES'!A348</f>
        <v>343</v>
      </c>
      <c r="B348" s="65" t="str">
        <f>+'DATOS GENERALES'!B348</f>
        <v>TUBO DE TORAX No. 38</v>
      </c>
      <c r="C348" s="21" t="str">
        <f>+'DATOS GENERALES'!C348</f>
        <v>UND</v>
      </c>
      <c r="D348" s="21">
        <f>+'DATOS GENERALES'!D348</f>
        <v>8</v>
      </c>
      <c r="E348" s="3">
        <f>+IF('DATOS GENERALES'!E348='DATOS GENERALES'!T348,100,IF('DATOS GENERALES'!E348=0,0,(('DATOS GENERALES'!T348*100)/'DATOS GENERALES'!E348)))</f>
        <v>0</v>
      </c>
      <c r="F348" s="3">
        <f>+IF('DATOS GENERALES'!F348='DATOS GENERALES'!T348,100,IF('DATOS GENERALES'!F348=0,0,(('DATOS GENERALES'!T348*100)/'DATOS GENERALES'!F348)))</f>
        <v>0</v>
      </c>
      <c r="G348" s="3">
        <f>+IF('DATOS GENERALES'!G348='DATOS GENERALES'!T348,100,IF('DATOS GENERALES'!G348=0,0,(('DATOS GENERALES'!T348*100)/'DATOS GENERALES'!G348)))</f>
        <v>0</v>
      </c>
      <c r="H348" s="3">
        <f>+IF('DATOS GENERALES'!H348='DATOS GENERALES'!T348,100,IF('DATOS GENERALES'!H348=0,0,(('DATOS GENERALES'!T348*100)/'DATOS GENERALES'!H348)))</f>
        <v>100</v>
      </c>
      <c r="I348" s="3">
        <f>+IF('DATOS GENERALES'!I348='DATOS GENERALES'!T348,100,IF('DATOS GENERALES'!I348=0,0,(('DATOS GENERALES'!T348*100)/'DATOS GENERALES'!I348)))</f>
        <v>0</v>
      </c>
      <c r="J348" s="3">
        <f>+IF('DATOS GENERALES'!J348='DATOS GENERALES'!T348,100,IF('DATOS GENERALES'!J348=0,0,(('DATOS GENERALES'!T348*100)/'DATOS GENERALES'!J348)))</f>
        <v>63.346285176027322</v>
      </c>
      <c r="K348" s="3">
        <f>+IF('DATOS GENERALES'!K348='DATOS GENERALES'!T348,100,IF('DATOS GENERALES'!K348=0,0,(('DATOS GENERALES'!T348*100)/'DATOS GENERALES'!K348)))</f>
        <v>0</v>
      </c>
      <c r="L348" s="3">
        <f>+IF('DATOS GENERALES'!L348='DATOS GENERALES'!T348,100,IF('DATOS GENERALES'!L348=0,0,(('DATOS GENERALES'!T348*100)/'DATOS GENERALES'!L348)))</f>
        <v>0</v>
      </c>
      <c r="M348" s="3">
        <f>+IF('DATOS GENERALES'!M348='DATOS GENERALES'!T348,100,IF('DATOS GENERALES'!M348=0,0,(('DATOS GENERALES'!T348*100)/'DATOS GENERALES'!M348)))</f>
        <v>0</v>
      </c>
      <c r="N348" s="3">
        <f>+IF('DATOS GENERALES'!N348='DATOS GENERALES'!T348,100,IF('DATOS GENERALES'!N348=0,0,(('DATOS GENERALES'!T348*100)/'DATOS GENERALES'!N348)))</f>
        <v>0</v>
      </c>
      <c r="O348" s="3">
        <f>+IF('DATOS GENERALES'!O348='DATOS GENERALES'!T348,100,IF('DATOS GENERALES'!O348=0,0,(('DATOS GENERALES'!T348*100)/'DATOS GENERALES'!O348)))</f>
        <v>90.369540873460252</v>
      </c>
      <c r="P348" s="3">
        <f>+IF('DATOS GENERALES'!P348='DATOS GENERALES'!T348,100,IF('DATOS GENERALES'!P348=0,0,(('DATOS GENERALES'!T348*100)/'DATOS GENERALES'!P348)))</f>
        <v>0</v>
      </c>
      <c r="Q348" s="3">
        <f>+IF('DATOS GENERALES'!Q348='DATOS GENERALES'!T348,100,IF('DATOS GENERALES'!Q348=0,0,(('DATOS GENERALES'!T348*100)/'DATOS GENERALES'!Q348)))</f>
        <v>0</v>
      </c>
      <c r="R348" s="3">
        <f>+IF('DATOS GENERALES'!R348='DATOS GENERALES'!$T$6,100,IF('DATOS GENERALES'!R348=0,0,(('DATOS GENERALES'!$T$6*100)/'DATOS GENERALES'!R348)))</f>
        <v>0</v>
      </c>
      <c r="S348" s="3">
        <f>+IF('DATOS GENERALES'!S348='DATOS GENERALES'!T348,100,IF('DATOS GENERALES'!S348=0,0,(('DATOS GENERALES'!$T$6*100)/'DATOS GENERALES'!S348)))</f>
        <v>0</v>
      </c>
    </row>
    <row r="349" spans="1:19">
      <c r="A349" s="13">
        <f>+'DATOS GENERALES'!A349</f>
        <v>344</v>
      </c>
      <c r="B349" s="65" t="str">
        <f>+'DATOS GENERALES'!B349</f>
        <v>TUBO DE TORAX No. 40</v>
      </c>
      <c r="C349" s="21" t="str">
        <f>+'DATOS GENERALES'!C349</f>
        <v>UND</v>
      </c>
      <c r="D349" s="21">
        <f>+'DATOS GENERALES'!D349</f>
        <v>4</v>
      </c>
      <c r="E349" s="3">
        <f>+IF('DATOS GENERALES'!E349='DATOS GENERALES'!T349,100,IF('DATOS GENERALES'!E349=0,0,(('DATOS GENERALES'!T349*100)/'DATOS GENERALES'!E349)))</f>
        <v>0</v>
      </c>
      <c r="F349" s="3">
        <f>+IF('DATOS GENERALES'!F349='DATOS GENERALES'!T349,100,IF('DATOS GENERALES'!F349=0,0,(('DATOS GENERALES'!T349*100)/'DATOS GENERALES'!F349)))</f>
        <v>0</v>
      </c>
      <c r="G349" s="3">
        <f>+IF('DATOS GENERALES'!G349='DATOS GENERALES'!T349,100,IF('DATOS GENERALES'!G349=0,0,(('DATOS GENERALES'!T349*100)/'DATOS GENERALES'!G349)))</f>
        <v>0</v>
      </c>
      <c r="H349" s="3">
        <f>+IF('DATOS GENERALES'!H349='DATOS GENERALES'!T349,100,IF('DATOS GENERALES'!H349=0,0,(('DATOS GENERALES'!T349*100)/'DATOS GENERALES'!H349)))</f>
        <v>0</v>
      </c>
      <c r="I349" s="3">
        <f>+IF('DATOS GENERALES'!I349='DATOS GENERALES'!T349,100,IF('DATOS GENERALES'!I349=0,0,(('DATOS GENERALES'!T349*100)/'DATOS GENERALES'!I349)))</f>
        <v>0</v>
      </c>
      <c r="J349" s="3">
        <f>+IF('DATOS GENERALES'!J349='DATOS GENERALES'!T349,100,IF('DATOS GENERALES'!J349=0,0,(('DATOS GENERALES'!T349*100)/'DATOS GENERALES'!J349)))</f>
        <v>70.096942580164068</v>
      </c>
      <c r="K349" s="3">
        <f>+IF('DATOS GENERALES'!K349='DATOS GENERALES'!T349,100,IF('DATOS GENERALES'!K349=0,0,(('DATOS GENERALES'!T349*100)/'DATOS GENERALES'!K349)))</f>
        <v>0</v>
      </c>
      <c r="L349" s="3">
        <f>+IF('DATOS GENERALES'!L349='DATOS GENERALES'!T349,100,IF('DATOS GENERALES'!L349=0,0,(('DATOS GENERALES'!T349*100)/'DATOS GENERALES'!L349)))</f>
        <v>0</v>
      </c>
      <c r="M349" s="3">
        <f>+IF('DATOS GENERALES'!M349='DATOS GENERALES'!T349,100,IF('DATOS GENERALES'!M349=0,0,(('DATOS GENERALES'!T349*100)/'DATOS GENERALES'!M349)))</f>
        <v>0</v>
      </c>
      <c r="N349" s="3">
        <f>+IF('DATOS GENERALES'!N349='DATOS GENERALES'!T349,100,IF('DATOS GENERALES'!N349=0,0,(('DATOS GENERALES'!T349*100)/'DATOS GENERALES'!N349)))</f>
        <v>0</v>
      </c>
      <c r="O349" s="3">
        <f>+IF('DATOS GENERALES'!O349='DATOS GENERALES'!T349,100,IF('DATOS GENERALES'!O349=0,0,(('DATOS GENERALES'!T349*100)/'DATOS GENERALES'!O349)))</f>
        <v>100</v>
      </c>
      <c r="P349" s="3">
        <f>+IF('DATOS GENERALES'!P349='DATOS GENERALES'!T349,100,IF('DATOS GENERALES'!P349=0,0,(('DATOS GENERALES'!T349*100)/'DATOS GENERALES'!P349)))</f>
        <v>0</v>
      </c>
      <c r="Q349" s="3">
        <f>+IF('DATOS GENERALES'!Q349='DATOS GENERALES'!T349,100,IF('DATOS GENERALES'!Q349=0,0,(('DATOS GENERALES'!T349*100)/'DATOS GENERALES'!Q349)))</f>
        <v>0</v>
      </c>
      <c r="R349" s="3">
        <f>+IF('DATOS GENERALES'!R349='DATOS GENERALES'!$T$6,100,IF('DATOS GENERALES'!R349=0,0,(('DATOS GENERALES'!$T$6*100)/'DATOS GENERALES'!R349)))</f>
        <v>0</v>
      </c>
      <c r="S349" s="3">
        <f>+IF('DATOS GENERALES'!S349='DATOS GENERALES'!T349,100,IF('DATOS GENERALES'!S349=0,0,(('DATOS GENERALES'!$T$6*100)/'DATOS GENERALES'!S349)))</f>
        <v>0</v>
      </c>
    </row>
    <row r="350" spans="1:19">
      <c r="A350" s="13">
        <f>+'DATOS GENERALES'!A350</f>
        <v>345</v>
      </c>
      <c r="B350" s="65" t="str">
        <f>+'DATOS GENERALES'!B350</f>
        <v>TUBO EN T No 10</v>
      </c>
      <c r="C350" s="21" t="str">
        <f>+'DATOS GENERALES'!C350</f>
        <v>UND</v>
      </c>
      <c r="D350" s="21">
        <f>+'DATOS GENERALES'!D350</f>
        <v>4</v>
      </c>
      <c r="E350" s="3">
        <f>+IF('DATOS GENERALES'!E350='DATOS GENERALES'!T350,100,IF('DATOS GENERALES'!E350=0,0,(('DATOS GENERALES'!T350*100)/'DATOS GENERALES'!E350)))</f>
        <v>79.165720771850175</v>
      </c>
      <c r="F350" s="3">
        <f>+IF('DATOS GENERALES'!F350='DATOS GENERALES'!T350,100,IF('DATOS GENERALES'!F350=0,0,(('DATOS GENERALES'!T350*100)/'DATOS GENERALES'!F350)))</f>
        <v>0</v>
      </c>
      <c r="G350" s="3">
        <f>+IF('DATOS GENERALES'!G350='DATOS GENERALES'!T350,100,IF('DATOS GENERALES'!G350=0,0,(('DATOS GENERALES'!T350*100)/'DATOS GENERALES'!G350)))</f>
        <v>0</v>
      </c>
      <c r="H350" s="3">
        <f>+IF('DATOS GENERALES'!H350='DATOS GENERALES'!T350,100,IF('DATOS GENERALES'!H350=0,0,(('DATOS GENERALES'!T350*100)/'DATOS GENERALES'!H350)))</f>
        <v>97.767653758542139</v>
      </c>
      <c r="I350" s="3">
        <f>+IF('DATOS GENERALES'!I350='DATOS GENERALES'!T350,100,IF('DATOS GENERALES'!I350=0,0,(('DATOS GENERALES'!T350*100)/'DATOS GENERALES'!I350)))</f>
        <v>0</v>
      </c>
      <c r="J350" s="3">
        <f>+IF('DATOS GENERALES'!J350='DATOS GENERALES'!T350,100,IF('DATOS GENERALES'!J350=0,0,(('DATOS GENERALES'!T350*100)/'DATOS GENERALES'!J350)))</f>
        <v>0</v>
      </c>
      <c r="K350" s="3">
        <f>+IF('DATOS GENERALES'!K350='DATOS GENERALES'!T350,100,IF('DATOS GENERALES'!K350=0,0,(('DATOS GENERALES'!T350*100)/'DATOS GENERALES'!K350)))</f>
        <v>0</v>
      </c>
      <c r="L350" s="3">
        <f>+IF('DATOS GENERALES'!L350='DATOS GENERALES'!T350,100,IF('DATOS GENERALES'!L350=0,0,(('DATOS GENERALES'!T350*100)/'DATOS GENERALES'!L350)))</f>
        <v>0</v>
      </c>
      <c r="M350" s="3">
        <f>+IF('DATOS GENERALES'!M350='DATOS GENERALES'!T350,100,IF('DATOS GENERALES'!M350=0,0,(('DATOS GENERALES'!T350*100)/'DATOS GENERALES'!M350)))</f>
        <v>0</v>
      </c>
      <c r="N350" s="3">
        <f>+IF('DATOS GENERALES'!N350='DATOS GENERALES'!T350,100,IF('DATOS GENERALES'!N350=0,0,(('DATOS GENERALES'!T350*100)/'DATOS GENERALES'!N350)))</f>
        <v>0</v>
      </c>
      <c r="O350" s="3">
        <f>+IF('DATOS GENERALES'!O350='DATOS GENERALES'!T350,100,IF('DATOS GENERALES'!O350=0,0,(('DATOS GENERALES'!T350*100)/'DATOS GENERALES'!O350)))</f>
        <v>96.2</v>
      </c>
      <c r="P350" s="3">
        <f>+IF('DATOS GENERALES'!P350='DATOS GENERALES'!T350,100,IF('DATOS GENERALES'!P350=0,0,(('DATOS GENERALES'!T350*100)/'DATOS GENERALES'!P350)))</f>
        <v>95.950528625573511</v>
      </c>
      <c r="Q350" s="3">
        <f>+IF('DATOS GENERALES'!Q350='DATOS GENERALES'!T350,100,IF('DATOS GENERALES'!Q350=0,0,(('DATOS GENERALES'!T350*100)/'DATOS GENERALES'!Q350)))</f>
        <v>0</v>
      </c>
      <c r="R350" s="3">
        <f>+IF('DATOS GENERALES'!R350='DATOS GENERALES'!$T$6,100,IF('DATOS GENERALES'!R350=0,0,(('DATOS GENERALES'!$T$6*100)/'DATOS GENERALES'!R350)))</f>
        <v>0</v>
      </c>
      <c r="S350" s="3">
        <f>+IF('DATOS GENERALES'!S350='DATOS GENERALES'!T350,100,IF('DATOS GENERALES'!S350=0,0,(('DATOS GENERALES'!$T$6*100)/'DATOS GENERALES'!S350)))</f>
        <v>100</v>
      </c>
    </row>
    <row r="351" spans="1:19">
      <c r="A351" s="13">
        <f>+'DATOS GENERALES'!A351</f>
        <v>346</v>
      </c>
      <c r="B351" s="65" t="str">
        <f>+'DATOS GENERALES'!B351</f>
        <v>TUBO EN T No 12</v>
      </c>
      <c r="C351" s="21">
        <f>+'DATOS GENERALES'!C351</f>
        <v>0</v>
      </c>
      <c r="D351" s="21">
        <f>+'DATOS GENERALES'!D351</f>
        <v>4</v>
      </c>
      <c r="E351" s="3">
        <f>+IF('DATOS GENERALES'!E351='DATOS GENERALES'!T351,100,IF('DATOS GENERALES'!E351=0,0,(('DATOS GENERALES'!T351*100)/'DATOS GENERALES'!E351)))</f>
        <v>79.165720771850175</v>
      </c>
      <c r="F351" s="3">
        <f>+IF('DATOS GENERALES'!F351='DATOS GENERALES'!T351,100,IF('DATOS GENERALES'!F351=0,0,(('DATOS GENERALES'!T351*100)/'DATOS GENERALES'!F351)))</f>
        <v>0</v>
      </c>
      <c r="G351" s="3">
        <f>+IF('DATOS GENERALES'!G351='DATOS GENERALES'!T351,100,IF('DATOS GENERALES'!G351=0,0,(('DATOS GENERALES'!T351*100)/'DATOS GENERALES'!G351)))</f>
        <v>0</v>
      </c>
      <c r="H351" s="3">
        <f>+IF('DATOS GENERALES'!H351='DATOS GENERALES'!T351,100,IF('DATOS GENERALES'!H351=0,0,(('DATOS GENERALES'!T351*100)/'DATOS GENERALES'!H351)))</f>
        <v>89.90654205607477</v>
      </c>
      <c r="I351" s="3">
        <f>+IF('DATOS GENERALES'!I351='DATOS GENERALES'!T351,100,IF('DATOS GENERALES'!I351=0,0,(('DATOS GENERALES'!T351*100)/'DATOS GENERALES'!I351)))</f>
        <v>0</v>
      </c>
      <c r="J351" s="3">
        <f>+IF('DATOS GENERALES'!J351='DATOS GENERALES'!T351,100,IF('DATOS GENERALES'!J351=0,0,(('DATOS GENERALES'!T351*100)/'DATOS GENERALES'!J351)))</f>
        <v>87.90204678362575</v>
      </c>
      <c r="K351" s="3">
        <f>+IF('DATOS GENERALES'!K351='DATOS GENERALES'!T351,100,IF('DATOS GENERALES'!K351=0,0,(('DATOS GENERALES'!T351*100)/'DATOS GENERALES'!K351)))</f>
        <v>0</v>
      </c>
      <c r="L351" s="3">
        <f>+IF('DATOS GENERALES'!L351='DATOS GENERALES'!T351,100,IF('DATOS GENERALES'!L351=0,0,(('DATOS GENERALES'!T351*100)/'DATOS GENERALES'!L351)))</f>
        <v>0</v>
      </c>
      <c r="M351" s="3">
        <f>+IF('DATOS GENERALES'!M351='DATOS GENERALES'!T351,100,IF('DATOS GENERALES'!M351=0,0,(('DATOS GENERALES'!T351*100)/'DATOS GENERALES'!M351)))</f>
        <v>0</v>
      </c>
      <c r="N351" s="3">
        <f>+IF('DATOS GENERALES'!N351='DATOS GENERALES'!T351,100,IF('DATOS GENERALES'!N351=0,0,(('DATOS GENERALES'!T351*100)/'DATOS GENERALES'!N351)))</f>
        <v>0</v>
      </c>
      <c r="O351" s="3">
        <f>+IF('DATOS GENERALES'!O351='DATOS GENERALES'!T351,100,IF('DATOS GENERALES'!O351=0,0,(('DATOS GENERALES'!T351*100)/'DATOS GENERALES'!O351)))</f>
        <v>76.470588235294116</v>
      </c>
      <c r="P351" s="3">
        <f>+IF('DATOS GENERALES'!P351='DATOS GENERALES'!T351,100,IF('DATOS GENERALES'!P351=0,0,(('DATOS GENERALES'!T351*100)/'DATOS GENERALES'!P351)))</f>
        <v>95.950528625573511</v>
      </c>
      <c r="Q351" s="3">
        <f>+IF('DATOS GENERALES'!Q351='DATOS GENERALES'!T351,100,IF('DATOS GENERALES'!Q351=0,0,(('DATOS GENERALES'!T351*100)/'DATOS GENERALES'!Q351)))</f>
        <v>0</v>
      </c>
      <c r="R351" s="3">
        <f>+IF('DATOS GENERALES'!R351='DATOS GENERALES'!$T$6,100,IF('DATOS GENERALES'!R351=0,0,(('DATOS GENERALES'!$T$6*100)/'DATOS GENERALES'!R351)))</f>
        <v>0</v>
      </c>
      <c r="S351" s="3">
        <f>+IF('DATOS GENERALES'!S351='DATOS GENERALES'!T351,100,IF('DATOS GENERALES'!S351=0,0,(('DATOS GENERALES'!$T$6*100)/'DATOS GENERALES'!S351)))</f>
        <v>100</v>
      </c>
    </row>
    <row r="352" spans="1:19">
      <c r="A352" s="13">
        <f>+'DATOS GENERALES'!A352</f>
        <v>347</v>
      </c>
      <c r="B352" s="65" t="str">
        <f>+'DATOS GENERALES'!B352</f>
        <v>TUBO EN T No 14</v>
      </c>
      <c r="C352" s="21" t="str">
        <f>+'DATOS GENERALES'!C352</f>
        <v>UND</v>
      </c>
      <c r="D352" s="21">
        <f>+'DATOS GENERALES'!D352</f>
        <v>8</v>
      </c>
      <c r="E352" s="3">
        <f>+IF('DATOS GENERALES'!E352='DATOS GENERALES'!T352,100,IF('DATOS GENERALES'!E352=0,0,(('DATOS GENERALES'!T352*100)/'DATOS GENERALES'!E352)))</f>
        <v>79.165720771850175</v>
      </c>
      <c r="F352" s="3">
        <f>+IF('DATOS GENERALES'!F352='DATOS GENERALES'!T352,100,IF('DATOS GENERALES'!F352=0,0,(('DATOS GENERALES'!T352*100)/'DATOS GENERALES'!F352)))</f>
        <v>0</v>
      </c>
      <c r="G352" s="3">
        <f>+IF('DATOS GENERALES'!G352='DATOS GENERALES'!T352,100,IF('DATOS GENERALES'!G352=0,0,(('DATOS GENERALES'!T352*100)/'DATOS GENERALES'!G352)))</f>
        <v>0</v>
      </c>
      <c r="H352" s="3">
        <f>+IF('DATOS GENERALES'!H352='DATOS GENERALES'!T352,100,IF('DATOS GENERALES'!H352=0,0,(('DATOS GENERALES'!T352*100)/'DATOS GENERALES'!H352)))</f>
        <v>89.90654205607477</v>
      </c>
      <c r="I352" s="3">
        <f>+IF('DATOS GENERALES'!I352='DATOS GENERALES'!T352,100,IF('DATOS GENERALES'!I352=0,0,(('DATOS GENERALES'!T352*100)/'DATOS GENERALES'!I352)))</f>
        <v>0</v>
      </c>
      <c r="J352" s="3">
        <f>+IF('DATOS GENERALES'!J352='DATOS GENERALES'!T352,100,IF('DATOS GENERALES'!J352=0,0,(('DATOS GENERALES'!T352*100)/'DATOS GENERALES'!J352)))</f>
        <v>87.90204678362575</v>
      </c>
      <c r="K352" s="3">
        <f>+IF('DATOS GENERALES'!K352='DATOS GENERALES'!T352,100,IF('DATOS GENERALES'!K352=0,0,(('DATOS GENERALES'!T352*100)/'DATOS GENERALES'!K352)))</f>
        <v>0</v>
      </c>
      <c r="L352" s="3">
        <f>+IF('DATOS GENERALES'!L352='DATOS GENERALES'!T352,100,IF('DATOS GENERALES'!L352=0,0,(('DATOS GENERALES'!T352*100)/'DATOS GENERALES'!L352)))</f>
        <v>0</v>
      </c>
      <c r="M352" s="3">
        <f>+IF('DATOS GENERALES'!M352='DATOS GENERALES'!T352,100,IF('DATOS GENERALES'!M352=0,0,(('DATOS GENERALES'!T352*100)/'DATOS GENERALES'!M352)))</f>
        <v>0</v>
      </c>
      <c r="N352" s="3">
        <f>+IF('DATOS GENERALES'!N352='DATOS GENERALES'!T352,100,IF('DATOS GENERALES'!N352=0,0,(('DATOS GENERALES'!T352*100)/'DATOS GENERALES'!N352)))</f>
        <v>0</v>
      </c>
      <c r="O352" s="3">
        <f>+IF('DATOS GENERALES'!O352='DATOS GENERALES'!T352,100,IF('DATOS GENERALES'!O352=0,0,(('DATOS GENERALES'!T352*100)/'DATOS GENERALES'!O352)))</f>
        <v>96.2</v>
      </c>
      <c r="P352" s="3">
        <f>+IF('DATOS GENERALES'!P352='DATOS GENERALES'!T352,100,IF('DATOS GENERALES'!P352=0,0,(('DATOS GENERALES'!T352*100)/'DATOS GENERALES'!P352)))</f>
        <v>95.950528625573511</v>
      </c>
      <c r="Q352" s="3">
        <f>+IF('DATOS GENERALES'!Q352='DATOS GENERALES'!T352,100,IF('DATOS GENERALES'!Q352=0,0,(('DATOS GENERALES'!T352*100)/'DATOS GENERALES'!Q352)))</f>
        <v>0</v>
      </c>
      <c r="R352" s="3">
        <f>+IF('DATOS GENERALES'!R352='DATOS GENERALES'!$T$6,100,IF('DATOS GENERALES'!R352=0,0,(('DATOS GENERALES'!$T$6*100)/'DATOS GENERALES'!R352)))</f>
        <v>0</v>
      </c>
      <c r="S352" s="3">
        <f>+IF('DATOS GENERALES'!S352='DATOS GENERALES'!T352,100,IF('DATOS GENERALES'!S352=0,0,(('DATOS GENERALES'!$T$6*100)/'DATOS GENERALES'!S352)))</f>
        <v>100</v>
      </c>
    </row>
    <row r="353" spans="1:19">
      <c r="A353" s="13">
        <f>+'DATOS GENERALES'!A353</f>
        <v>348</v>
      </c>
      <c r="B353" s="65" t="str">
        <f>+'DATOS GENERALES'!B353</f>
        <v>TUBO ENDOTRAQUEAL PREFORMADO NASAL CON BALON  N. 5.0</v>
      </c>
      <c r="C353" s="21" t="str">
        <f>+'DATOS GENERALES'!C353</f>
        <v>UND</v>
      </c>
      <c r="D353" s="21">
        <f>+'DATOS GENERALES'!D353</f>
        <v>4</v>
      </c>
      <c r="E353" s="3">
        <f>+IF('DATOS GENERALES'!E353='DATOS GENERALES'!T353,100,IF('DATOS GENERALES'!E353=0,0,(('DATOS GENERALES'!T353*100)/'DATOS GENERALES'!E353)))</f>
        <v>0</v>
      </c>
      <c r="F353" s="3">
        <f>+IF('DATOS GENERALES'!F353='DATOS GENERALES'!T353,100,IF('DATOS GENERALES'!F353=0,0,(('DATOS GENERALES'!T353*100)/'DATOS GENERALES'!F353)))</f>
        <v>0</v>
      </c>
      <c r="G353" s="3">
        <f>+IF('DATOS GENERALES'!G353='DATOS GENERALES'!T353,100,IF('DATOS GENERALES'!G353=0,0,(('DATOS GENERALES'!T353*100)/'DATOS GENERALES'!G353)))</f>
        <v>0</v>
      </c>
      <c r="H353" s="3">
        <f>+IF('DATOS GENERALES'!H353='DATOS GENERALES'!T353,100,IF('DATOS GENERALES'!H353=0,0,(('DATOS GENERALES'!T353*100)/'DATOS GENERALES'!H353)))</f>
        <v>0</v>
      </c>
      <c r="I353" s="3">
        <f>+IF('DATOS GENERALES'!I353='DATOS GENERALES'!T353,100,IF('DATOS GENERALES'!I353=0,0,(('DATOS GENERALES'!T353*100)/'DATOS GENERALES'!I353)))</f>
        <v>0</v>
      </c>
      <c r="J353" s="3">
        <f>+IF('DATOS GENERALES'!J353='DATOS GENERALES'!T353,100,IF('DATOS GENERALES'!J353=0,0,(('DATOS GENERALES'!T353*100)/'DATOS GENERALES'!J353)))</f>
        <v>38.864522417153992</v>
      </c>
      <c r="K353" s="3">
        <f>+IF('DATOS GENERALES'!K353='DATOS GENERALES'!T353,100,IF('DATOS GENERALES'!K353=0,0,(('DATOS GENERALES'!T353*100)/'DATOS GENERALES'!K353)))</f>
        <v>0</v>
      </c>
      <c r="L353" s="3">
        <f>+IF('DATOS GENERALES'!L353='DATOS GENERALES'!T353,100,IF('DATOS GENERALES'!L353=0,0,(('DATOS GENERALES'!T353*100)/'DATOS GENERALES'!L353)))</f>
        <v>0</v>
      </c>
      <c r="M353" s="3">
        <f>+IF('DATOS GENERALES'!M353='DATOS GENERALES'!T353,100,IF('DATOS GENERALES'!M353=0,0,(('DATOS GENERALES'!T353*100)/'DATOS GENERALES'!M353)))</f>
        <v>0</v>
      </c>
      <c r="N353" s="3">
        <f>+IF('DATOS GENERALES'!N353='DATOS GENERALES'!T353,100,IF('DATOS GENERALES'!N353=0,0,(('DATOS GENERALES'!T353*100)/'DATOS GENERALES'!N353)))</f>
        <v>0</v>
      </c>
      <c r="O353" s="3">
        <f>+IF('DATOS GENERALES'!O353='DATOS GENERALES'!T353,100,IF('DATOS GENERALES'!O353=0,0,(('DATOS GENERALES'!T353*100)/'DATOS GENERALES'!O353)))</f>
        <v>0</v>
      </c>
      <c r="P353" s="3">
        <f>+IF('DATOS GENERALES'!P353='DATOS GENERALES'!T353,100,IF('DATOS GENERALES'!P353=0,0,(('DATOS GENERALES'!T353*100)/'DATOS GENERALES'!P353)))</f>
        <v>100</v>
      </c>
      <c r="Q353" s="3">
        <f>+IF('DATOS GENERALES'!Q353='DATOS GENERALES'!T353,100,IF('DATOS GENERALES'!Q353=0,0,(('DATOS GENERALES'!T353*100)/'DATOS GENERALES'!Q353)))</f>
        <v>0</v>
      </c>
      <c r="R353" s="3">
        <f>+IF('DATOS GENERALES'!R353='DATOS GENERALES'!$T$6,100,IF('DATOS GENERALES'!R353=0,0,(('DATOS GENERALES'!$T$6*100)/'DATOS GENERALES'!R353)))</f>
        <v>0</v>
      </c>
      <c r="S353" s="3">
        <f>+IF('DATOS GENERALES'!S353='DATOS GENERALES'!T353,100,IF('DATOS GENERALES'!S353=0,0,(('DATOS GENERALES'!$T$6*100)/'DATOS GENERALES'!S353)))</f>
        <v>0</v>
      </c>
    </row>
    <row r="354" spans="1:19">
      <c r="A354" s="13">
        <f>+'DATOS GENERALES'!A354</f>
        <v>349</v>
      </c>
      <c r="B354" s="65" t="str">
        <f>+'DATOS GENERALES'!B354</f>
        <v>TUBO ENDOTRAQUEAL PREFORMADO NASAL CON BALON  N. 6.0</v>
      </c>
      <c r="C354" s="21" t="str">
        <f>+'DATOS GENERALES'!C354</f>
        <v>UND</v>
      </c>
      <c r="D354" s="21">
        <f>+'DATOS GENERALES'!D354</f>
        <v>4</v>
      </c>
      <c r="E354" s="3">
        <f>+IF('DATOS GENERALES'!E354='DATOS GENERALES'!T354,100,IF('DATOS GENERALES'!E354=0,0,(('DATOS GENERALES'!T354*100)/'DATOS GENERALES'!E354)))</f>
        <v>0</v>
      </c>
      <c r="F354" s="3">
        <f>+IF('DATOS GENERALES'!F354='DATOS GENERALES'!T354,100,IF('DATOS GENERALES'!F354=0,0,(('DATOS GENERALES'!T354*100)/'DATOS GENERALES'!F354)))</f>
        <v>0</v>
      </c>
      <c r="G354" s="3">
        <f>+IF('DATOS GENERALES'!G354='DATOS GENERALES'!T354,100,IF('DATOS GENERALES'!G354=0,0,(('DATOS GENERALES'!T354*100)/'DATOS GENERALES'!G354)))</f>
        <v>0</v>
      </c>
      <c r="H354" s="3">
        <f>+IF('DATOS GENERALES'!H354='DATOS GENERALES'!T354,100,IF('DATOS GENERALES'!H354=0,0,(('DATOS GENERALES'!T354*100)/'DATOS GENERALES'!H354)))</f>
        <v>0</v>
      </c>
      <c r="I354" s="3">
        <f>+IF('DATOS GENERALES'!I354='DATOS GENERALES'!T354,100,IF('DATOS GENERALES'!I354=0,0,(('DATOS GENERALES'!T354*100)/'DATOS GENERALES'!I354)))</f>
        <v>0</v>
      </c>
      <c r="J354" s="3">
        <f>+IF('DATOS GENERALES'!J354='DATOS GENERALES'!T354,100,IF('DATOS GENERALES'!J354=0,0,(('DATOS GENERALES'!T354*100)/'DATOS GENERALES'!J354)))</f>
        <v>38.864522417153992</v>
      </c>
      <c r="K354" s="3">
        <f>+IF('DATOS GENERALES'!K354='DATOS GENERALES'!T354,100,IF('DATOS GENERALES'!K354=0,0,(('DATOS GENERALES'!T354*100)/'DATOS GENERALES'!K354)))</f>
        <v>0</v>
      </c>
      <c r="L354" s="3">
        <f>+IF('DATOS GENERALES'!L354='DATOS GENERALES'!T354,100,IF('DATOS GENERALES'!L354=0,0,(('DATOS GENERALES'!T354*100)/'DATOS GENERALES'!L354)))</f>
        <v>0</v>
      </c>
      <c r="M354" s="3">
        <f>+IF('DATOS GENERALES'!M354='DATOS GENERALES'!T354,100,IF('DATOS GENERALES'!M354=0,0,(('DATOS GENERALES'!T354*100)/'DATOS GENERALES'!M354)))</f>
        <v>0</v>
      </c>
      <c r="N354" s="3">
        <f>+IF('DATOS GENERALES'!N354='DATOS GENERALES'!T354,100,IF('DATOS GENERALES'!N354=0,0,(('DATOS GENERALES'!T354*100)/'DATOS GENERALES'!N354)))</f>
        <v>0</v>
      </c>
      <c r="O354" s="3">
        <f>+IF('DATOS GENERALES'!O354='DATOS GENERALES'!T354,100,IF('DATOS GENERALES'!O354=0,0,(('DATOS GENERALES'!T354*100)/'DATOS GENERALES'!O354)))</f>
        <v>0</v>
      </c>
      <c r="P354" s="3">
        <f>+IF('DATOS GENERALES'!P354='DATOS GENERALES'!T354,100,IF('DATOS GENERALES'!P354=0,0,(('DATOS GENERALES'!T354*100)/'DATOS GENERALES'!P354)))</f>
        <v>100</v>
      </c>
      <c r="Q354" s="3">
        <f>+IF('DATOS GENERALES'!Q354='DATOS GENERALES'!T354,100,IF('DATOS GENERALES'!Q354=0,0,(('DATOS GENERALES'!T354*100)/'DATOS GENERALES'!Q354)))</f>
        <v>0</v>
      </c>
      <c r="R354" s="3">
        <f>+IF('DATOS GENERALES'!R354='DATOS GENERALES'!$T$6,100,IF('DATOS GENERALES'!R354=0,0,(('DATOS GENERALES'!$T$6*100)/'DATOS GENERALES'!R354)))</f>
        <v>0</v>
      </c>
      <c r="S354" s="3">
        <f>+IF('DATOS GENERALES'!S354='DATOS GENERALES'!T354,100,IF('DATOS GENERALES'!S354=0,0,(('DATOS GENERALES'!$T$6*100)/'DATOS GENERALES'!S354)))</f>
        <v>0</v>
      </c>
    </row>
    <row r="355" spans="1:19">
      <c r="A355" s="13">
        <f>+'DATOS GENERALES'!A355</f>
        <v>350</v>
      </c>
      <c r="B355" s="65" t="str">
        <f>+'DATOS GENERALES'!B355</f>
        <v>TUBO ENDOTRAQUEAL PREFORMADO NASAL CON BALON  N. 6.5</v>
      </c>
      <c r="C355" s="21" t="str">
        <f>+'DATOS GENERALES'!C355</f>
        <v>UND</v>
      </c>
      <c r="D355" s="21">
        <f>+'DATOS GENERALES'!D355</f>
        <v>4</v>
      </c>
      <c r="E355" s="3">
        <f>+IF('DATOS GENERALES'!E355='DATOS GENERALES'!T355,100,IF('DATOS GENERALES'!E355=0,0,(('DATOS GENERALES'!T355*100)/'DATOS GENERALES'!E355)))</f>
        <v>0</v>
      </c>
      <c r="F355" s="3">
        <f>+IF('DATOS GENERALES'!F355='DATOS GENERALES'!T355,100,IF('DATOS GENERALES'!F355=0,0,(('DATOS GENERALES'!T355*100)/'DATOS GENERALES'!F355)))</f>
        <v>0</v>
      </c>
      <c r="G355" s="3">
        <f>+IF('DATOS GENERALES'!G355='DATOS GENERALES'!T355,100,IF('DATOS GENERALES'!G355=0,0,(('DATOS GENERALES'!T355*100)/'DATOS GENERALES'!G355)))</f>
        <v>0</v>
      </c>
      <c r="H355" s="3">
        <f>+IF('DATOS GENERALES'!H355='DATOS GENERALES'!T355,100,IF('DATOS GENERALES'!H355=0,0,(('DATOS GENERALES'!T355*100)/'DATOS GENERALES'!H355)))</f>
        <v>0</v>
      </c>
      <c r="I355" s="3">
        <f>+IF('DATOS GENERALES'!I355='DATOS GENERALES'!T355,100,IF('DATOS GENERALES'!I355=0,0,(('DATOS GENERALES'!T355*100)/'DATOS GENERALES'!I355)))</f>
        <v>0</v>
      </c>
      <c r="J355" s="3">
        <f>+IF('DATOS GENERALES'!J355='DATOS GENERALES'!T355,100,IF('DATOS GENERALES'!J355=0,0,(('DATOS GENERALES'!T355*100)/'DATOS GENERALES'!J355)))</f>
        <v>38.864522417153992</v>
      </c>
      <c r="K355" s="3">
        <f>+IF('DATOS GENERALES'!K355='DATOS GENERALES'!T355,100,IF('DATOS GENERALES'!K355=0,0,(('DATOS GENERALES'!T355*100)/'DATOS GENERALES'!K355)))</f>
        <v>0</v>
      </c>
      <c r="L355" s="3">
        <f>+IF('DATOS GENERALES'!L355='DATOS GENERALES'!T355,100,IF('DATOS GENERALES'!L355=0,0,(('DATOS GENERALES'!T355*100)/'DATOS GENERALES'!L355)))</f>
        <v>0</v>
      </c>
      <c r="M355" s="3">
        <f>+IF('DATOS GENERALES'!M355='DATOS GENERALES'!T355,100,IF('DATOS GENERALES'!M355=0,0,(('DATOS GENERALES'!T355*100)/'DATOS GENERALES'!M355)))</f>
        <v>0</v>
      </c>
      <c r="N355" s="3">
        <f>+IF('DATOS GENERALES'!N355='DATOS GENERALES'!T355,100,IF('DATOS GENERALES'!N355=0,0,(('DATOS GENERALES'!T355*100)/'DATOS GENERALES'!N355)))</f>
        <v>0</v>
      </c>
      <c r="O355" s="3">
        <f>+IF('DATOS GENERALES'!O355='DATOS GENERALES'!T355,100,IF('DATOS GENERALES'!O355=0,0,(('DATOS GENERALES'!T355*100)/'DATOS GENERALES'!O355)))</f>
        <v>0</v>
      </c>
      <c r="P355" s="3">
        <f>+IF('DATOS GENERALES'!P355='DATOS GENERALES'!T355,100,IF('DATOS GENERALES'!P355=0,0,(('DATOS GENERALES'!T355*100)/'DATOS GENERALES'!P355)))</f>
        <v>100</v>
      </c>
      <c r="Q355" s="3">
        <f>+IF('DATOS GENERALES'!Q355='DATOS GENERALES'!T355,100,IF('DATOS GENERALES'!Q355=0,0,(('DATOS GENERALES'!T355*100)/'DATOS GENERALES'!Q355)))</f>
        <v>0</v>
      </c>
      <c r="R355" s="3">
        <f>+IF('DATOS GENERALES'!R355='DATOS GENERALES'!$T$6,100,IF('DATOS GENERALES'!R355=0,0,(('DATOS GENERALES'!$T$6*100)/'DATOS GENERALES'!R355)))</f>
        <v>0</v>
      </c>
      <c r="S355" s="3">
        <f>+IF('DATOS GENERALES'!S355='DATOS GENERALES'!T355,100,IF('DATOS GENERALES'!S355=0,0,(('DATOS GENERALES'!$T$6*100)/'DATOS GENERALES'!S355)))</f>
        <v>0</v>
      </c>
    </row>
    <row r="356" spans="1:19">
      <c r="A356" s="13">
        <f>+'DATOS GENERALES'!A356</f>
        <v>351</v>
      </c>
      <c r="B356" s="65" t="str">
        <f>+'DATOS GENERALES'!B356</f>
        <v>TUBO ENDOTRAQUEAL PREFORMADO NASAL CON BALON  N. 7.0</v>
      </c>
      <c r="C356" s="21" t="str">
        <f>+'DATOS GENERALES'!C356</f>
        <v>UND</v>
      </c>
      <c r="D356" s="21">
        <f>+'DATOS GENERALES'!D356</f>
        <v>4</v>
      </c>
      <c r="E356" s="3">
        <f>+IF('DATOS GENERALES'!E356='DATOS GENERALES'!T356,100,IF('DATOS GENERALES'!E356=0,0,(('DATOS GENERALES'!T356*100)/'DATOS GENERALES'!E356)))</f>
        <v>0</v>
      </c>
      <c r="F356" s="3">
        <f>+IF('DATOS GENERALES'!F356='DATOS GENERALES'!T356,100,IF('DATOS GENERALES'!F356=0,0,(('DATOS GENERALES'!T356*100)/'DATOS GENERALES'!F356)))</f>
        <v>0</v>
      </c>
      <c r="G356" s="3">
        <f>+IF('DATOS GENERALES'!G356='DATOS GENERALES'!T356,100,IF('DATOS GENERALES'!G356=0,0,(('DATOS GENERALES'!T356*100)/'DATOS GENERALES'!G356)))</f>
        <v>0</v>
      </c>
      <c r="H356" s="3">
        <f>+IF('DATOS GENERALES'!H356='DATOS GENERALES'!T356,100,IF('DATOS GENERALES'!H356=0,0,(('DATOS GENERALES'!T356*100)/'DATOS GENERALES'!H356)))</f>
        <v>0</v>
      </c>
      <c r="I356" s="3">
        <f>+IF('DATOS GENERALES'!I356='DATOS GENERALES'!T356,100,IF('DATOS GENERALES'!I356=0,0,(('DATOS GENERALES'!T356*100)/'DATOS GENERALES'!I356)))</f>
        <v>0</v>
      </c>
      <c r="J356" s="3">
        <f>+IF('DATOS GENERALES'!J356='DATOS GENERALES'!T356,100,IF('DATOS GENERALES'!J356=0,0,(('DATOS GENERALES'!T356*100)/'DATOS GENERALES'!J356)))</f>
        <v>38.864522417153992</v>
      </c>
      <c r="K356" s="3">
        <f>+IF('DATOS GENERALES'!K356='DATOS GENERALES'!T356,100,IF('DATOS GENERALES'!K356=0,0,(('DATOS GENERALES'!T356*100)/'DATOS GENERALES'!K356)))</f>
        <v>0</v>
      </c>
      <c r="L356" s="3">
        <f>+IF('DATOS GENERALES'!L356='DATOS GENERALES'!T356,100,IF('DATOS GENERALES'!L356=0,0,(('DATOS GENERALES'!T356*100)/'DATOS GENERALES'!L356)))</f>
        <v>0</v>
      </c>
      <c r="M356" s="3">
        <f>+IF('DATOS GENERALES'!M356='DATOS GENERALES'!T356,100,IF('DATOS GENERALES'!M356=0,0,(('DATOS GENERALES'!T356*100)/'DATOS GENERALES'!M356)))</f>
        <v>0</v>
      </c>
      <c r="N356" s="3">
        <f>+IF('DATOS GENERALES'!N356='DATOS GENERALES'!T356,100,IF('DATOS GENERALES'!N356=0,0,(('DATOS GENERALES'!T356*100)/'DATOS GENERALES'!N356)))</f>
        <v>0</v>
      </c>
      <c r="O356" s="3">
        <f>+IF('DATOS GENERALES'!O356='DATOS GENERALES'!T356,100,IF('DATOS GENERALES'!O356=0,0,(('DATOS GENERALES'!T356*100)/'DATOS GENERALES'!O356)))</f>
        <v>0</v>
      </c>
      <c r="P356" s="3">
        <f>+IF('DATOS GENERALES'!P356='DATOS GENERALES'!T356,100,IF('DATOS GENERALES'!P356=0,0,(('DATOS GENERALES'!T356*100)/'DATOS GENERALES'!P356)))</f>
        <v>100</v>
      </c>
      <c r="Q356" s="3">
        <f>+IF('DATOS GENERALES'!Q356='DATOS GENERALES'!T356,100,IF('DATOS GENERALES'!Q356=0,0,(('DATOS GENERALES'!T356*100)/'DATOS GENERALES'!Q356)))</f>
        <v>0</v>
      </c>
      <c r="R356" s="3">
        <f>+IF('DATOS GENERALES'!R356='DATOS GENERALES'!$T$6,100,IF('DATOS GENERALES'!R356=0,0,(('DATOS GENERALES'!$T$6*100)/'DATOS GENERALES'!R356)))</f>
        <v>0</v>
      </c>
      <c r="S356" s="3">
        <f>+IF('DATOS GENERALES'!S356='DATOS GENERALES'!T356,100,IF('DATOS GENERALES'!S356=0,0,(('DATOS GENERALES'!$T$6*100)/'DATOS GENERALES'!S356)))</f>
        <v>0</v>
      </c>
    </row>
    <row r="357" spans="1:19">
      <c r="A357" s="13">
        <f>+'DATOS GENERALES'!A357</f>
        <v>352</v>
      </c>
      <c r="B357" s="65" t="str">
        <f>+'DATOS GENERALES'!B357</f>
        <v>TUBO ENDOTRAQUEAL PREFORMADO NASAL CON BALON  N. 7.5</v>
      </c>
      <c r="C357" s="21" t="str">
        <f>+'DATOS GENERALES'!C357</f>
        <v>UND</v>
      </c>
      <c r="D357" s="21">
        <f>+'DATOS GENERALES'!D357</f>
        <v>4</v>
      </c>
      <c r="E357" s="3">
        <f>+IF('DATOS GENERALES'!E357='DATOS GENERALES'!T357,100,IF('DATOS GENERALES'!E357=0,0,(('DATOS GENERALES'!T357*100)/'DATOS GENERALES'!E357)))</f>
        <v>0</v>
      </c>
      <c r="F357" s="3">
        <f>+IF('DATOS GENERALES'!F357='DATOS GENERALES'!T357,100,IF('DATOS GENERALES'!F357=0,0,(('DATOS GENERALES'!T357*100)/'DATOS GENERALES'!F357)))</f>
        <v>0</v>
      </c>
      <c r="G357" s="3">
        <f>+IF('DATOS GENERALES'!G357='DATOS GENERALES'!T357,100,IF('DATOS GENERALES'!G357=0,0,(('DATOS GENERALES'!T357*100)/'DATOS GENERALES'!G357)))</f>
        <v>0</v>
      </c>
      <c r="H357" s="3">
        <f>+IF('DATOS GENERALES'!H357='DATOS GENERALES'!T357,100,IF('DATOS GENERALES'!H357=0,0,(('DATOS GENERALES'!T357*100)/'DATOS GENERALES'!H357)))</f>
        <v>0</v>
      </c>
      <c r="I357" s="3">
        <f>+IF('DATOS GENERALES'!I357='DATOS GENERALES'!T357,100,IF('DATOS GENERALES'!I357=0,0,(('DATOS GENERALES'!T357*100)/'DATOS GENERALES'!I357)))</f>
        <v>0</v>
      </c>
      <c r="J357" s="3">
        <f>+IF('DATOS GENERALES'!J357='DATOS GENERALES'!T357,100,IF('DATOS GENERALES'!J357=0,0,(('DATOS GENERALES'!T357*100)/'DATOS GENERALES'!J357)))</f>
        <v>38.864522417153992</v>
      </c>
      <c r="K357" s="3">
        <f>+IF('DATOS GENERALES'!K357='DATOS GENERALES'!T357,100,IF('DATOS GENERALES'!K357=0,0,(('DATOS GENERALES'!T357*100)/'DATOS GENERALES'!K357)))</f>
        <v>0</v>
      </c>
      <c r="L357" s="3">
        <f>+IF('DATOS GENERALES'!L357='DATOS GENERALES'!T357,100,IF('DATOS GENERALES'!L357=0,0,(('DATOS GENERALES'!T357*100)/'DATOS GENERALES'!L357)))</f>
        <v>0</v>
      </c>
      <c r="M357" s="3">
        <f>+IF('DATOS GENERALES'!M357='DATOS GENERALES'!T357,100,IF('DATOS GENERALES'!M357=0,0,(('DATOS GENERALES'!T357*100)/'DATOS GENERALES'!M357)))</f>
        <v>0</v>
      </c>
      <c r="N357" s="3">
        <f>+IF('DATOS GENERALES'!N357='DATOS GENERALES'!T357,100,IF('DATOS GENERALES'!N357=0,0,(('DATOS GENERALES'!T357*100)/'DATOS GENERALES'!N357)))</f>
        <v>0</v>
      </c>
      <c r="O357" s="3">
        <f>+IF('DATOS GENERALES'!O357='DATOS GENERALES'!T357,100,IF('DATOS GENERALES'!O357=0,0,(('DATOS GENERALES'!T357*100)/'DATOS GENERALES'!O357)))</f>
        <v>0</v>
      </c>
      <c r="P357" s="3">
        <f>+IF('DATOS GENERALES'!P357='DATOS GENERALES'!T357,100,IF('DATOS GENERALES'!P357=0,0,(('DATOS GENERALES'!T357*100)/'DATOS GENERALES'!P357)))</f>
        <v>100</v>
      </c>
      <c r="Q357" s="3">
        <f>+IF('DATOS GENERALES'!Q357='DATOS GENERALES'!T357,100,IF('DATOS GENERALES'!Q357=0,0,(('DATOS GENERALES'!T357*100)/'DATOS GENERALES'!Q357)))</f>
        <v>0</v>
      </c>
      <c r="R357" s="3">
        <f>+IF('DATOS GENERALES'!R357='DATOS GENERALES'!$T$6,100,IF('DATOS GENERALES'!R357=0,0,(('DATOS GENERALES'!$T$6*100)/'DATOS GENERALES'!R357)))</f>
        <v>0</v>
      </c>
      <c r="S357" s="3">
        <f>+IF('DATOS GENERALES'!S357='DATOS GENERALES'!T357,100,IF('DATOS GENERALES'!S357=0,0,(('DATOS GENERALES'!$T$6*100)/'DATOS GENERALES'!S357)))</f>
        <v>0</v>
      </c>
    </row>
    <row r="358" spans="1:19">
      <c r="A358" s="13">
        <f>+'DATOS GENERALES'!A358</f>
        <v>353</v>
      </c>
      <c r="B358" s="65" t="str">
        <f>+'DATOS GENERALES'!B358</f>
        <v>TUBO ENDOTRAQUEAL No  5.0 C/ NEUMOTAPONADOR</v>
      </c>
      <c r="C358" s="21" t="str">
        <f>+'DATOS GENERALES'!C358</f>
        <v>UND</v>
      </c>
      <c r="D358" s="21">
        <f>+'DATOS GENERALES'!D358</f>
        <v>24</v>
      </c>
      <c r="E358" s="3">
        <f>+IF('DATOS GENERALES'!E358='DATOS GENERALES'!T358,100,IF('DATOS GENERALES'!E358=0,0,(('DATOS GENERALES'!T358*100)/'DATOS GENERALES'!E358)))</f>
        <v>86.541739824421384</v>
      </c>
      <c r="F358" s="3">
        <f>+IF('DATOS GENERALES'!F358='DATOS GENERALES'!T358,100,IF('DATOS GENERALES'!F358=0,0,(('DATOS GENERALES'!T358*100)/'DATOS GENERALES'!F358)))</f>
        <v>0</v>
      </c>
      <c r="G358" s="3">
        <f>+IF('DATOS GENERALES'!G358='DATOS GENERALES'!T358,100,IF('DATOS GENERALES'!G358=0,0,(('DATOS GENERALES'!T358*100)/'DATOS GENERALES'!G358)))</f>
        <v>0</v>
      </c>
      <c r="H358" s="3">
        <f>+IF('DATOS GENERALES'!H358='DATOS GENERALES'!T358,100,IF('DATOS GENERALES'!H358=0,0,(('DATOS GENERALES'!T358*100)/'DATOS GENERALES'!H358)))</f>
        <v>0</v>
      </c>
      <c r="I358" s="3">
        <f>+IF('DATOS GENERALES'!I358='DATOS GENERALES'!T358,100,IF('DATOS GENERALES'!I358=0,0,(('DATOS GENERALES'!T358*100)/'DATOS GENERALES'!I358)))</f>
        <v>0</v>
      </c>
      <c r="J358" s="3">
        <f>+IF('DATOS GENERALES'!J358='DATOS GENERALES'!T358,100,IF('DATOS GENERALES'!J358=0,0,(('DATOS GENERALES'!T358*100)/'DATOS GENERALES'!J358)))</f>
        <v>100</v>
      </c>
      <c r="K358" s="3">
        <f>+IF('DATOS GENERALES'!K358='DATOS GENERALES'!T358,100,IF('DATOS GENERALES'!K358=0,0,(('DATOS GENERALES'!T358*100)/'DATOS GENERALES'!K358)))</f>
        <v>0</v>
      </c>
      <c r="L358" s="3">
        <f>+IF('DATOS GENERALES'!L358='DATOS GENERALES'!T358,100,IF('DATOS GENERALES'!L358=0,0,(('DATOS GENERALES'!T358*100)/'DATOS GENERALES'!L358)))</f>
        <v>0</v>
      </c>
      <c r="M358" s="3">
        <f>+IF('DATOS GENERALES'!M358='DATOS GENERALES'!T358,100,IF('DATOS GENERALES'!M358=0,0,(('DATOS GENERALES'!T358*100)/'DATOS GENERALES'!M358)))</f>
        <v>0</v>
      </c>
      <c r="N358" s="3">
        <f>+IF('DATOS GENERALES'!N358='DATOS GENERALES'!T358,100,IF('DATOS GENERALES'!N358=0,0,(('DATOS GENERALES'!T358*100)/'DATOS GENERALES'!N358)))</f>
        <v>0</v>
      </c>
      <c r="O358" s="3">
        <f>+IF('DATOS GENERALES'!O358='DATOS GENERALES'!T358,100,IF('DATOS GENERALES'!O358=0,0,(('DATOS GENERALES'!T358*100)/'DATOS GENERALES'!O358)))</f>
        <v>79.388535031847127</v>
      </c>
      <c r="P358" s="3">
        <f>+IF('DATOS GENERALES'!P358='DATOS GENERALES'!T358,100,IF('DATOS GENERALES'!P358=0,0,(('DATOS GENERALES'!T358*100)/'DATOS GENERALES'!P358)))</f>
        <v>0</v>
      </c>
      <c r="Q358" s="3">
        <f>+IF('DATOS GENERALES'!Q358='DATOS GENERALES'!T358,100,IF('DATOS GENERALES'!Q358=0,0,(('DATOS GENERALES'!T358*100)/'DATOS GENERALES'!Q358)))</f>
        <v>0</v>
      </c>
      <c r="R358" s="3">
        <f>+IF('DATOS GENERALES'!R358='DATOS GENERALES'!$T$6,100,IF('DATOS GENERALES'!R358=0,0,(('DATOS GENERALES'!$T$6*100)/'DATOS GENERALES'!R358)))</f>
        <v>0</v>
      </c>
      <c r="S358" s="3">
        <f>+IF('DATOS GENERALES'!S358='DATOS GENERALES'!T358,100,IF('DATOS GENERALES'!S358=0,0,(('DATOS GENERALES'!$T$6*100)/'DATOS GENERALES'!S358)))</f>
        <v>0</v>
      </c>
    </row>
    <row r="359" spans="1:19">
      <c r="A359" s="13">
        <f>+'DATOS GENERALES'!A359</f>
        <v>354</v>
      </c>
      <c r="B359" s="65" t="str">
        <f>+'DATOS GENERALES'!B359</f>
        <v>TUBO ENDOTRAQUEAL No. 2 SIN BALON</v>
      </c>
      <c r="C359" s="21" t="str">
        <f>+'DATOS GENERALES'!C359</f>
        <v>UND</v>
      </c>
      <c r="D359" s="21">
        <f>+'DATOS GENERALES'!D359</f>
        <v>30</v>
      </c>
      <c r="E359" s="3">
        <f>+IF('DATOS GENERALES'!E359='DATOS GENERALES'!T359,100,IF('DATOS GENERALES'!E359=0,0,(('DATOS GENERALES'!T359*100)/'DATOS GENERALES'!E359)))</f>
        <v>100</v>
      </c>
      <c r="F359" s="3">
        <f>+IF('DATOS GENERALES'!F359='DATOS GENERALES'!T359,100,IF('DATOS GENERALES'!F359=0,0,(('DATOS GENERALES'!T359*100)/'DATOS GENERALES'!F359)))</f>
        <v>0</v>
      </c>
      <c r="G359" s="3">
        <f>+IF('DATOS GENERALES'!G359='DATOS GENERALES'!T359,100,IF('DATOS GENERALES'!G359=0,0,(('DATOS GENERALES'!T359*100)/'DATOS GENERALES'!G359)))</f>
        <v>0</v>
      </c>
      <c r="H359" s="3">
        <f>+IF('DATOS GENERALES'!H359='DATOS GENERALES'!T359,100,IF('DATOS GENERALES'!H359=0,0,(('DATOS GENERALES'!T359*100)/'DATOS GENERALES'!H359)))</f>
        <v>51.185375606969437</v>
      </c>
      <c r="I359" s="3">
        <f>+IF('DATOS GENERALES'!I359='DATOS GENERALES'!T359,100,IF('DATOS GENERALES'!I359=0,0,(('DATOS GENERALES'!T359*100)/'DATOS GENERALES'!I359)))</f>
        <v>0</v>
      </c>
      <c r="J359" s="3">
        <f>+IF('DATOS GENERALES'!J359='DATOS GENERALES'!T359,100,IF('DATOS GENERALES'!J359=0,0,(('DATOS GENERALES'!T359*100)/'DATOS GENERALES'!J359)))</f>
        <v>0</v>
      </c>
      <c r="K359" s="3">
        <f>+IF('DATOS GENERALES'!K359='DATOS GENERALES'!T359,100,IF('DATOS GENERALES'!K359=0,0,(('DATOS GENERALES'!T359*100)/'DATOS GENERALES'!K359)))</f>
        <v>0</v>
      </c>
      <c r="L359" s="3">
        <f>+IF('DATOS GENERALES'!L359='DATOS GENERALES'!T359,100,IF('DATOS GENERALES'!L359=0,0,(('DATOS GENERALES'!T359*100)/'DATOS GENERALES'!L359)))</f>
        <v>0</v>
      </c>
      <c r="M359" s="3">
        <f>+IF('DATOS GENERALES'!M359='DATOS GENERALES'!T359,100,IF('DATOS GENERALES'!M359=0,0,(('DATOS GENERALES'!T359*100)/'DATOS GENERALES'!M359)))</f>
        <v>0</v>
      </c>
      <c r="N359" s="3">
        <f>+IF('DATOS GENERALES'!N359='DATOS GENERALES'!T359,100,IF('DATOS GENERALES'!N359=0,0,(('DATOS GENERALES'!T359*100)/'DATOS GENERALES'!N359)))</f>
        <v>95.066312997347481</v>
      </c>
      <c r="O359" s="3">
        <f>+IF('DATOS GENERALES'!O359='DATOS GENERALES'!T359,100,IF('DATOS GENERALES'!O359=0,0,(('DATOS GENERALES'!T359*100)/'DATOS GENERALES'!O359)))</f>
        <v>73.563218390804593</v>
      </c>
      <c r="P359" s="3">
        <f>+IF('DATOS GENERALES'!P359='DATOS GENERALES'!T359,100,IF('DATOS GENERALES'!P359=0,0,(('DATOS GENERALES'!T359*100)/'DATOS GENERALES'!P359)))</f>
        <v>88.275862068965523</v>
      </c>
      <c r="Q359" s="3">
        <f>+IF('DATOS GENERALES'!Q359='DATOS GENERALES'!T359,100,IF('DATOS GENERALES'!Q359=0,0,(('DATOS GENERALES'!T359*100)/'DATOS GENERALES'!Q359)))</f>
        <v>0</v>
      </c>
      <c r="R359" s="3">
        <f>+IF('DATOS GENERALES'!R359='DATOS GENERALES'!$T$6,100,IF('DATOS GENERALES'!R359=0,0,(('DATOS GENERALES'!$T$6*100)/'DATOS GENERALES'!R359)))</f>
        <v>0</v>
      </c>
      <c r="S359" s="3">
        <f>+IF('DATOS GENERALES'!S359='DATOS GENERALES'!T359,100,IF('DATOS GENERALES'!S359=0,0,(('DATOS GENERALES'!$T$6*100)/'DATOS GENERALES'!S359)))</f>
        <v>0</v>
      </c>
    </row>
    <row r="360" spans="1:19">
      <c r="A360" s="13">
        <f>+'DATOS GENERALES'!A360</f>
        <v>355</v>
      </c>
      <c r="B360" s="65" t="str">
        <f>+'DATOS GENERALES'!B360</f>
        <v>TUBO ENDOTRAQUEAL No. 2.5 SIN BALON</v>
      </c>
      <c r="C360" s="21" t="str">
        <f>+'DATOS GENERALES'!C360</f>
        <v>UND</v>
      </c>
      <c r="D360" s="21">
        <f>+'DATOS GENERALES'!D360</f>
        <v>30</v>
      </c>
      <c r="E360" s="3">
        <f>+IF('DATOS GENERALES'!E360='DATOS GENERALES'!T360,100,IF('DATOS GENERALES'!E360=0,0,(('DATOS GENERALES'!T360*100)/'DATOS GENERALES'!E360)))</f>
        <v>89.660491071428552</v>
      </c>
      <c r="F360" s="3">
        <f>+IF('DATOS GENERALES'!F360='DATOS GENERALES'!T360,100,IF('DATOS GENERALES'!F360=0,0,(('DATOS GENERALES'!T360*100)/'DATOS GENERALES'!F360)))</f>
        <v>0</v>
      </c>
      <c r="G360" s="3">
        <f>+IF('DATOS GENERALES'!G360='DATOS GENERALES'!T360,100,IF('DATOS GENERALES'!G360=0,0,(('DATOS GENERALES'!T360*100)/'DATOS GENERALES'!G360)))</f>
        <v>0</v>
      </c>
      <c r="H360" s="3">
        <f>+IF('DATOS GENERALES'!H360='DATOS GENERALES'!T360,100,IF('DATOS GENERALES'!H360=0,0,(('DATOS GENERALES'!T360*100)/'DATOS GENERALES'!H360)))</f>
        <v>77.769409486931252</v>
      </c>
      <c r="I360" s="3">
        <f>+IF('DATOS GENERALES'!I360='DATOS GENERALES'!T360,100,IF('DATOS GENERALES'!I360=0,0,(('DATOS GENERALES'!T360*100)/'DATOS GENERALES'!I360)))</f>
        <v>0</v>
      </c>
      <c r="J360" s="3">
        <f>+IF('DATOS GENERALES'!J360='DATOS GENERALES'!T360,100,IF('DATOS GENERALES'!J360=0,0,(('DATOS GENERALES'!T360*100)/'DATOS GENERALES'!J360)))</f>
        <v>100</v>
      </c>
      <c r="K360" s="3">
        <f>+IF('DATOS GENERALES'!K360='DATOS GENERALES'!T360,100,IF('DATOS GENERALES'!K360=0,0,(('DATOS GENERALES'!T360*100)/'DATOS GENERALES'!K360)))</f>
        <v>0</v>
      </c>
      <c r="L360" s="3">
        <f>+IF('DATOS GENERALES'!L360='DATOS GENERALES'!T360,100,IF('DATOS GENERALES'!L360=0,0,(('DATOS GENERALES'!T360*100)/'DATOS GENERALES'!L360)))</f>
        <v>0</v>
      </c>
      <c r="M360" s="3">
        <f>+IF('DATOS GENERALES'!M360='DATOS GENERALES'!T360,100,IF('DATOS GENERALES'!M360=0,0,(('DATOS GENERALES'!T360*100)/'DATOS GENERALES'!M360)))</f>
        <v>0</v>
      </c>
      <c r="N360" s="3">
        <f>+IF('DATOS GENERALES'!N360='DATOS GENERALES'!T360,100,IF('DATOS GENERALES'!N360=0,0,(('DATOS GENERALES'!T360*100)/'DATOS GENERALES'!N360)))</f>
        <v>85.236923076923063</v>
      </c>
      <c r="O360" s="3">
        <f>+IF('DATOS GENERALES'!O360='DATOS GENERALES'!T360,100,IF('DATOS GENERALES'!O360=0,0,(('DATOS GENERALES'!T360*100)/'DATOS GENERALES'!O360)))</f>
        <v>74.588045234248781</v>
      </c>
      <c r="P360" s="3">
        <f>+IF('DATOS GENERALES'!P360='DATOS GENERALES'!T360,100,IF('DATOS GENERALES'!P360=0,0,(('DATOS GENERALES'!T360*100)/'DATOS GENERALES'!P360)))</f>
        <v>86.840125391849512</v>
      </c>
      <c r="Q360" s="3">
        <f>+IF('DATOS GENERALES'!Q360='DATOS GENERALES'!T360,100,IF('DATOS GENERALES'!Q360=0,0,(('DATOS GENERALES'!T360*100)/'DATOS GENERALES'!Q360)))</f>
        <v>0</v>
      </c>
      <c r="R360" s="3">
        <f>+IF('DATOS GENERALES'!R360='DATOS GENERALES'!$T$6,100,IF('DATOS GENERALES'!R360=0,0,(('DATOS GENERALES'!$T$6*100)/'DATOS GENERALES'!R360)))</f>
        <v>0</v>
      </c>
      <c r="S360" s="3">
        <f>+IF('DATOS GENERALES'!S360='DATOS GENERALES'!T360,100,IF('DATOS GENERALES'!S360=0,0,(('DATOS GENERALES'!$T$6*100)/'DATOS GENERALES'!S360)))</f>
        <v>0</v>
      </c>
    </row>
    <row r="361" spans="1:19">
      <c r="A361" s="13">
        <f>+'DATOS GENERALES'!A361</f>
        <v>356</v>
      </c>
      <c r="B361" s="65" t="str">
        <f>+'DATOS GENERALES'!B361</f>
        <v>TUBO ENDOTRAQUEAL No. 7.0 C/NEUMOTAPONADOR</v>
      </c>
      <c r="C361" s="21" t="str">
        <f>+'DATOS GENERALES'!C361</f>
        <v>UND</v>
      </c>
      <c r="D361" s="21">
        <f>+'DATOS GENERALES'!D361</f>
        <v>100</v>
      </c>
      <c r="E361" s="3">
        <f>+IF('DATOS GENERALES'!E361='DATOS GENERALES'!T361,100,IF('DATOS GENERALES'!E361=0,0,(('DATOS GENERALES'!T361*100)/'DATOS GENERALES'!E361)))</f>
        <v>75.91380686352754</v>
      </c>
      <c r="F361" s="3">
        <f>+IF('DATOS GENERALES'!F361='DATOS GENERALES'!T361,100,IF('DATOS GENERALES'!F361=0,0,(('DATOS GENERALES'!T361*100)/'DATOS GENERALES'!F361)))</f>
        <v>0</v>
      </c>
      <c r="G361" s="3">
        <f>+IF('DATOS GENERALES'!G361='DATOS GENERALES'!T361,100,IF('DATOS GENERALES'!G361=0,0,(('DATOS GENERALES'!T361*100)/'DATOS GENERALES'!G361)))</f>
        <v>0</v>
      </c>
      <c r="H361" s="3">
        <f>+IF('DATOS GENERALES'!H361='DATOS GENERALES'!T361,100,IF('DATOS GENERALES'!H361=0,0,(('DATOS GENERALES'!T361*100)/'DATOS GENERALES'!H361)))</f>
        <v>73.169230769230765</v>
      </c>
      <c r="I361" s="3">
        <f>+IF('DATOS GENERALES'!I361='DATOS GENERALES'!T361,100,IF('DATOS GENERALES'!I361=0,0,(('DATOS GENERALES'!T361*100)/'DATOS GENERALES'!I361)))</f>
        <v>0</v>
      </c>
      <c r="J361" s="3">
        <f>+IF('DATOS GENERALES'!J361='DATOS GENERALES'!T361,100,IF('DATOS GENERALES'!J361=0,0,(('DATOS GENERALES'!T361*100)/'DATOS GENERALES'!J361)))</f>
        <v>95.334426191389696</v>
      </c>
      <c r="K361" s="3">
        <f>+IF('DATOS GENERALES'!K361='DATOS GENERALES'!T361,100,IF('DATOS GENERALES'!K361=0,0,(('DATOS GENERALES'!T361*100)/'DATOS GENERALES'!K361)))</f>
        <v>0</v>
      </c>
      <c r="L361" s="3">
        <f>+IF('DATOS GENERALES'!L361='DATOS GENERALES'!T361,100,IF('DATOS GENERALES'!L361=0,0,(('DATOS GENERALES'!T361*100)/'DATOS GENERALES'!L361)))</f>
        <v>0</v>
      </c>
      <c r="M361" s="3">
        <f>+IF('DATOS GENERALES'!M361='DATOS GENERALES'!T361,100,IF('DATOS GENERALES'!M361=0,0,(('DATOS GENERALES'!T361*100)/'DATOS GENERALES'!M361)))</f>
        <v>0</v>
      </c>
      <c r="N361" s="3">
        <f>+IF('DATOS GENERALES'!N361='DATOS GENERALES'!T361,100,IF('DATOS GENERALES'!N361=0,0,(('DATOS GENERALES'!T361*100)/'DATOS GENERALES'!N361)))</f>
        <v>100</v>
      </c>
      <c r="O361" s="3">
        <f>+IF('DATOS GENERALES'!O361='DATOS GENERALES'!T361,100,IF('DATOS GENERALES'!O361=0,0,(('DATOS GENERALES'!T361*100)/'DATOS GENERALES'!O361)))</f>
        <v>69.668649107901444</v>
      </c>
      <c r="P361" s="3">
        <f>+IF('DATOS GENERALES'!P361='DATOS GENERALES'!T361,100,IF('DATOS GENERALES'!P361=0,0,(('DATOS GENERALES'!T361*100)/'DATOS GENERALES'!P361)))</f>
        <v>0</v>
      </c>
      <c r="Q361" s="3">
        <f>+IF('DATOS GENERALES'!Q361='DATOS GENERALES'!T361,100,IF('DATOS GENERALES'!Q361=0,0,(('DATOS GENERALES'!T361*100)/'DATOS GENERALES'!Q361)))</f>
        <v>0</v>
      </c>
      <c r="R361" s="3">
        <f>+IF('DATOS GENERALES'!R361='DATOS GENERALES'!$T$6,100,IF('DATOS GENERALES'!R361=0,0,(('DATOS GENERALES'!$T$6*100)/'DATOS GENERALES'!R361)))</f>
        <v>0</v>
      </c>
      <c r="S361" s="3">
        <f>+IF('DATOS GENERALES'!S361='DATOS GENERALES'!T361,100,IF('DATOS GENERALES'!S361=0,0,(('DATOS GENERALES'!$T$6*100)/'DATOS GENERALES'!S361)))</f>
        <v>1401.32</v>
      </c>
    </row>
    <row r="362" spans="1:19">
      <c r="A362" s="13">
        <f>+'DATOS GENERALES'!A362</f>
        <v>357</v>
      </c>
      <c r="B362" s="65" t="str">
        <f>+'DATOS GENERALES'!B362</f>
        <v>TUBO ENDOTRAQUEAL No. 7.5 C/NEUMOTAPONADOR</v>
      </c>
      <c r="C362" s="21" t="str">
        <f>+'DATOS GENERALES'!C362</f>
        <v>UND</v>
      </c>
      <c r="D362" s="21">
        <f>+'DATOS GENERALES'!D362</f>
        <v>100</v>
      </c>
      <c r="E362" s="3">
        <f>+IF('DATOS GENERALES'!E362='DATOS GENERALES'!T362,100,IF('DATOS GENERALES'!E362=0,0,(('DATOS GENERALES'!T362*100)/'DATOS GENERALES'!E362)))</f>
        <v>75.91380686352754</v>
      </c>
      <c r="F362" s="3">
        <f>+IF('DATOS GENERALES'!F362='DATOS GENERALES'!T362,100,IF('DATOS GENERALES'!F362=0,0,(('DATOS GENERALES'!T362*100)/'DATOS GENERALES'!F362)))</f>
        <v>0</v>
      </c>
      <c r="G362" s="3">
        <f>+IF('DATOS GENERALES'!G362='DATOS GENERALES'!T362,100,IF('DATOS GENERALES'!G362=0,0,(('DATOS GENERALES'!T362*100)/'DATOS GENERALES'!G362)))</f>
        <v>0</v>
      </c>
      <c r="H362" s="3">
        <f>+IF('DATOS GENERALES'!H362='DATOS GENERALES'!T362,100,IF('DATOS GENERALES'!H362=0,0,(('DATOS GENERALES'!T362*100)/'DATOS GENERALES'!H362)))</f>
        <v>73.169230769230765</v>
      </c>
      <c r="I362" s="3">
        <f>+IF('DATOS GENERALES'!I362='DATOS GENERALES'!T362,100,IF('DATOS GENERALES'!I362=0,0,(('DATOS GENERALES'!T362*100)/'DATOS GENERALES'!I362)))</f>
        <v>0</v>
      </c>
      <c r="J362" s="3">
        <f>+IF('DATOS GENERALES'!J362='DATOS GENERALES'!T362,100,IF('DATOS GENERALES'!J362=0,0,(('DATOS GENERALES'!T362*100)/'DATOS GENERALES'!J362)))</f>
        <v>95.334426191389696</v>
      </c>
      <c r="K362" s="3">
        <f>+IF('DATOS GENERALES'!K362='DATOS GENERALES'!T362,100,IF('DATOS GENERALES'!K362=0,0,(('DATOS GENERALES'!T362*100)/'DATOS GENERALES'!K362)))</f>
        <v>0</v>
      </c>
      <c r="L362" s="3">
        <f>+IF('DATOS GENERALES'!L362='DATOS GENERALES'!T362,100,IF('DATOS GENERALES'!L362=0,0,(('DATOS GENERALES'!T362*100)/'DATOS GENERALES'!L362)))</f>
        <v>0</v>
      </c>
      <c r="M362" s="3">
        <f>+IF('DATOS GENERALES'!M362='DATOS GENERALES'!T362,100,IF('DATOS GENERALES'!M362=0,0,(('DATOS GENERALES'!T362*100)/'DATOS GENERALES'!M362)))</f>
        <v>0</v>
      </c>
      <c r="N362" s="3">
        <f>+IF('DATOS GENERALES'!N362='DATOS GENERALES'!T362,100,IF('DATOS GENERALES'!N362=0,0,(('DATOS GENERALES'!T362*100)/'DATOS GENERALES'!N362)))</f>
        <v>100</v>
      </c>
      <c r="O362" s="3">
        <f>+IF('DATOS GENERALES'!O362='DATOS GENERALES'!T362,100,IF('DATOS GENERALES'!O362=0,0,(('DATOS GENERALES'!T362*100)/'DATOS GENERALES'!O362)))</f>
        <v>69.668649107901444</v>
      </c>
      <c r="P362" s="3">
        <f>+IF('DATOS GENERALES'!P362='DATOS GENERALES'!T362,100,IF('DATOS GENERALES'!P362=0,0,(('DATOS GENERALES'!T362*100)/'DATOS GENERALES'!P362)))</f>
        <v>0</v>
      </c>
      <c r="Q362" s="3">
        <f>+IF('DATOS GENERALES'!Q362='DATOS GENERALES'!T362,100,IF('DATOS GENERALES'!Q362=0,0,(('DATOS GENERALES'!T362*100)/'DATOS GENERALES'!Q362)))</f>
        <v>0</v>
      </c>
      <c r="R362" s="3">
        <f>+IF('DATOS GENERALES'!R362='DATOS GENERALES'!$T$6,100,IF('DATOS GENERALES'!R362=0,0,(('DATOS GENERALES'!$T$6*100)/'DATOS GENERALES'!R362)))</f>
        <v>0</v>
      </c>
      <c r="S362" s="3">
        <f>+IF('DATOS GENERALES'!S362='DATOS GENERALES'!T362,100,IF('DATOS GENERALES'!S362=0,0,(('DATOS GENERALES'!$T$6*100)/'DATOS GENERALES'!S362)))</f>
        <v>1401.32</v>
      </c>
    </row>
    <row r="363" spans="1:19">
      <c r="A363" s="13">
        <f>+'DATOS GENERALES'!A363</f>
        <v>358</v>
      </c>
      <c r="B363" s="65" t="str">
        <f>+'DATOS GENERALES'!B363</f>
        <v>TUBO ENDOTRAQUEAL No. 8.0 C/ NEUMOTAPONADOR</v>
      </c>
      <c r="C363" s="21" t="str">
        <f>+'DATOS GENERALES'!C363</f>
        <v>UND</v>
      </c>
      <c r="D363" s="21">
        <f>+'DATOS GENERALES'!D363</f>
        <v>20</v>
      </c>
      <c r="E363" s="3">
        <f>+IF('DATOS GENERALES'!E363='DATOS GENERALES'!T363,100,IF('DATOS GENERALES'!E363=0,0,(('DATOS GENERALES'!T363*100)/'DATOS GENERALES'!E363)))</f>
        <v>75.91380686352754</v>
      </c>
      <c r="F363" s="3">
        <f>+IF('DATOS GENERALES'!F363='DATOS GENERALES'!T363,100,IF('DATOS GENERALES'!F363=0,0,(('DATOS GENERALES'!T363*100)/'DATOS GENERALES'!F363)))</f>
        <v>0</v>
      </c>
      <c r="G363" s="3">
        <f>+IF('DATOS GENERALES'!G363='DATOS GENERALES'!T363,100,IF('DATOS GENERALES'!G363=0,0,(('DATOS GENERALES'!T363*100)/'DATOS GENERALES'!G363)))</f>
        <v>0</v>
      </c>
      <c r="H363" s="3">
        <f>+IF('DATOS GENERALES'!H363='DATOS GENERALES'!T363,100,IF('DATOS GENERALES'!H363=0,0,(('DATOS GENERALES'!T363*100)/'DATOS GENERALES'!H363)))</f>
        <v>0</v>
      </c>
      <c r="I363" s="3">
        <f>+IF('DATOS GENERALES'!I363='DATOS GENERALES'!T363,100,IF('DATOS GENERALES'!I363=0,0,(('DATOS GENERALES'!T363*100)/'DATOS GENERALES'!I363)))</f>
        <v>0</v>
      </c>
      <c r="J363" s="3">
        <f>+IF('DATOS GENERALES'!J363='DATOS GENERALES'!T363,100,IF('DATOS GENERALES'!J363=0,0,(('DATOS GENERALES'!T363*100)/'DATOS GENERALES'!J363)))</f>
        <v>95.334426191389696</v>
      </c>
      <c r="K363" s="3">
        <f>+IF('DATOS GENERALES'!K363='DATOS GENERALES'!T363,100,IF('DATOS GENERALES'!K363=0,0,(('DATOS GENERALES'!T363*100)/'DATOS GENERALES'!K363)))</f>
        <v>0</v>
      </c>
      <c r="L363" s="3">
        <f>+IF('DATOS GENERALES'!L363='DATOS GENERALES'!T363,100,IF('DATOS GENERALES'!L363=0,0,(('DATOS GENERALES'!T363*100)/'DATOS GENERALES'!L363)))</f>
        <v>0</v>
      </c>
      <c r="M363" s="3">
        <f>+IF('DATOS GENERALES'!M363='DATOS GENERALES'!T363,100,IF('DATOS GENERALES'!M363=0,0,(('DATOS GENERALES'!T363*100)/'DATOS GENERALES'!M363)))</f>
        <v>0</v>
      </c>
      <c r="N363" s="3">
        <f>+IF('DATOS GENERALES'!N363='DATOS GENERALES'!T363,100,IF('DATOS GENERALES'!N363=0,0,(('DATOS GENERALES'!T363*100)/'DATOS GENERALES'!N363)))</f>
        <v>100</v>
      </c>
      <c r="O363" s="3">
        <f>+IF('DATOS GENERALES'!O363='DATOS GENERALES'!T363,100,IF('DATOS GENERALES'!O363=0,0,(('DATOS GENERALES'!T363*100)/'DATOS GENERALES'!O363)))</f>
        <v>69.639065817409758</v>
      </c>
      <c r="P363" s="3">
        <f>+IF('DATOS GENERALES'!P363='DATOS GENERALES'!T363,100,IF('DATOS GENERALES'!P363=0,0,(('DATOS GENERALES'!T363*100)/'DATOS GENERALES'!P363)))</f>
        <v>0</v>
      </c>
      <c r="Q363" s="3">
        <f>+IF('DATOS GENERALES'!Q363='DATOS GENERALES'!T363,100,IF('DATOS GENERALES'!Q363=0,0,(('DATOS GENERALES'!T363*100)/'DATOS GENERALES'!Q363)))</f>
        <v>0</v>
      </c>
      <c r="R363" s="3">
        <f>+IF('DATOS GENERALES'!R363='DATOS GENERALES'!$T$6,100,IF('DATOS GENERALES'!R363=0,0,(('DATOS GENERALES'!$T$6*100)/'DATOS GENERALES'!R363)))</f>
        <v>0</v>
      </c>
      <c r="S363" s="3">
        <f>+IF('DATOS GENERALES'!S363='DATOS GENERALES'!T363,100,IF('DATOS GENERALES'!S363=0,0,(('DATOS GENERALES'!$T$6*100)/'DATOS GENERALES'!S363)))</f>
        <v>1401.32</v>
      </c>
    </row>
    <row r="364" spans="1:19">
      <c r="A364" s="13">
        <f>+'DATOS GENERALES'!A364</f>
        <v>359</v>
      </c>
      <c r="B364" s="65" t="str">
        <f>+'DATOS GENERALES'!B364</f>
        <v>TUBO ENDOTRAQUEAL No. 8.5 C/ NEUMOTAPONADOR</v>
      </c>
      <c r="C364" s="21" t="str">
        <f>+'DATOS GENERALES'!C364</f>
        <v>UND</v>
      </c>
      <c r="D364" s="21">
        <f>+'DATOS GENERALES'!D364</f>
        <v>20</v>
      </c>
      <c r="E364" s="3">
        <f>+IF('DATOS GENERALES'!E364='DATOS GENERALES'!T364,100,IF('DATOS GENERALES'!E364=0,0,(('DATOS GENERALES'!T364*100)/'DATOS GENERALES'!E364)))</f>
        <v>75.91380686352754</v>
      </c>
      <c r="F364" s="3">
        <f>+IF('DATOS GENERALES'!F364='DATOS GENERALES'!T364,100,IF('DATOS GENERALES'!F364=0,0,(('DATOS GENERALES'!T364*100)/'DATOS GENERALES'!F364)))</f>
        <v>0</v>
      </c>
      <c r="G364" s="3">
        <f>+IF('DATOS GENERALES'!G364='DATOS GENERALES'!T364,100,IF('DATOS GENERALES'!G364=0,0,(('DATOS GENERALES'!T364*100)/'DATOS GENERALES'!G364)))</f>
        <v>0</v>
      </c>
      <c r="H364" s="3">
        <f>+IF('DATOS GENERALES'!H364='DATOS GENERALES'!T364,100,IF('DATOS GENERALES'!H364=0,0,(('DATOS GENERALES'!T364*100)/'DATOS GENERALES'!H364)))</f>
        <v>73.169230769230765</v>
      </c>
      <c r="I364" s="3">
        <f>+IF('DATOS GENERALES'!I364='DATOS GENERALES'!T364,100,IF('DATOS GENERALES'!I364=0,0,(('DATOS GENERALES'!T364*100)/'DATOS GENERALES'!I364)))</f>
        <v>0</v>
      </c>
      <c r="J364" s="3">
        <f>+IF('DATOS GENERALES'!J364='DATOS GENERALES'!T364,100,IF('DATOS GENERALES'!J364=0,0,(('DATOS GENERALES'!T364*100)/'DATOS GENERALES'!J364)))</f>
        <v>95.334426191389696</v>
      </c>
      <c r="K364" s="3">
        <f>+IF('DATOS GENERALES'!K364='DATOS GENERALES'!T364,100,IF('DATOS GENERALES'!K364=0,0,(('DATOS GENERALES'!T364*100)/'DATOS GENERALES'!K364)))</f>
        <v>0</v>
      </c>
      <c r="L364" s="3">
        <f>+IF('DATOS GENERALES'!L364='DATOS GENERALES'!T364,100,IF('DATOS GENERALES'!L364=0,0,(('DATOS GENERALES'!T364*100)/'DATOS GENERALES'!L364)))</f>
        <v>0</v>
      </c>
      <c r="M364" s="3">
        <f>+IF('DATOS GENERALES'!M364='DATOS GENERALES'!T364,100,IF('DATOS GENERALES'!M364=0,0,(('DATOS GENERALES'!T364*100)/'DATOS GENERALES'!M364)))</f>
        <v>0</v>
      </c>
      <c r="N364" s="3">
        <f>+IF('DATOS GENERALES'!N364='DATOS GENERALES'!T364,100,IF('DATOS GENERALES'!N364=0,0,(('DATOS GENERALES'!T364*100)/'DATOS GENERALES'!N364)))</f>
        <v>100</v>
      </c>
      <c r="O364" s="3">
        <f>+IF('DATOS GENERALES'!O364='DATOS GENERALES'!T364,100,IF('DATOS GENERALES'!O364=0,0,(('DATOS GENERALES'!T364*100)/'DATOS GENERALES'!O364)))</f>
        <v>69.57997454391176</v>
      </c>
      <c r="P364" s="3">
        <f>+IF('DATOS GENERALES'!P364='DATOS GENERALES'!T364,100,IF('DATOS GENERALES'!P364=0,0,(('DATOS GENERALES'!T364*100)/'DATOS GENERALES'!P364)))</f>
        <v>0</v>
      </c>
      <c r="Q364" s="3">
        <f>+IF('DATOS GENERALES'!Q364='DATOS GENERALES'!T364,100,IF('DATOS GENERALES'!Q364=0,0,(('DATOS GENERALES'!T364*100)/'DATOS GENERALES'!Q364)))</f>
        <v>0</v>
      </c>
      <c r="R364" s="3">
        <f>+IF('DATOS GENERALES'!R364='DATOS GENERALES'!$T$6,100,IF('DATOS GENERALES'!R364=0,0,(('DATOS GENERALES'!$T$6*100)/'DATOS GENERALES'!R364)))</f>
        <v>0</v>
      </c>
      <c r="S364" s="3">
        <f>+IF('DATOS GENERALES'!S364='DATOS GENERALES'!T364,100,IF('DATOS GENERALES'!S364=0,0,(('DATOS GENERALES'!$T$6*100)/'DATOS GENERALES'!S364)))</f>
        <v>0</v>
      </c>
    </row>
    <row r="365" spans="1:19">
      <c r="A365" s="13">
        <f>+'DATOS GENERALES'!A365</f>
        <v>360</v>
      </c>
      <c r="B365" s="65" t="str">
        <f>+'DATOS GENERALES'!B365</f>
        <v>TUBO ENDOTRAQUEAL No. 9 C/ NEUMOTAPONADOR</v>
      </c>
      <c r="C365" s="21" t="str">
        <f>+'DATOS GENERALES'!C365</f>
        <v>UND</v>
      </c>
      <c r="D365" s="21">
        <f>+'DATOS GENERALES'!D365</f>
        <v>4</v>
      </c>
      <c r="E365" s="3">
        <f>+IF('DATOS GENERALES'!E365='DATOS GENERALES'!T365,100,IF('DATOS GENERALES'!E365=0,0,(('DATOS GENERALES'!T365*100)/'DATOS GENERALES'!E365)))</f>
        <v>79.628954509177959</v>
      </c>
      <c r="F365" s="3">
        <f>+IF('DATOS GENERALES'!F365='DATOS GENERALES'!T365,100,IF('DATOS GENERALES'!F365=0,0,(('DATOS GENERALES'!T365*100)/'DATOS GENERALES'!F365)))</f>
        <v>0</v>
      </c>
      <c r="G365" s="3">
        <f>+IF('DATOS GENERALES'!G365='DATOS GENERALES'!T365,100,IF('DATOS GENERALES'!G365=0,0,(('DATOS GENERALES'!T365*100)/'DATOS GENERALES'!G365)))</f>
        <v>0</v>
      </c>
      <c r="H365" s="3">
        <f>+IF('DATOS GENERALES'!H365='DATOS GENERALES'!T365,100,IF('DATOS GENERALES'!H365=0,0,(('DATOS GENERALES'!T365*100)/'DATOS GENERALES'!H365)))</f>
        <v>73.418013245033109</v>
      </c>
      <c r="I365" s="3">
        <f>+IF('DATOS GENERALES'!I365='DATOS GENERALES'!T365,100,IF('DATOS GENERALES'!I365=0,0,(('DATOS GENERALES'!T365*100)/'DATOS GENERALES'!I365)))</f>
        <v>0</v>
      </c>
      <c r="J365" s="3">
        <f>+IF('DATOS GENERALES'!J365='DATOS GENERALES'!T365,100,IF('DATOS GENERALES'!J365=0,0,(('DATOS GENERALES'!T365*100)/'DATOS GENERALES'!J365)))</f>
        <v>100</v>
      </c>
      <c r="K365" s="3">
        <f>+IF('DATOS GENERALES'!K365='DATOS GENERALES'!T365,100,IF('DATOS GENERALES'!K365=0,0,(('DATOS GENERALES'!T365*100)/'DATOS GENERALES'!K365)))</f>
        <v>0</v>
      </c>
      <c r="L365" s="3">
        <f>+IF('DATOS GENERALES'!L365='DATOS GENERALES'!T365,100,IF('DATOS GENERALES'!L365=0,0,(('DATOS GENERALES'!T365*100)/'DATOS GENERALES'!L365)))</f>
        <v>0</v>
      </c>
      <c r="M365" s="3">
        <f>+IF('DATOS GENERALES'!M365='DATOS GENERALES'!T365,100,IF('DATOS GENERALES'!M365=0,0,(('DATOS GENERALES'!T365*100)/'DATOS GENERALES'!M365)))</f>
        <v>0</v>
      </c>
      <c r="N365" s="3">
        <f>+IF('DATOS GENERALES'!N365='DATOS GENERALES'!T365,100,IF('DATOS GENERALES'!N365=0,0,(('DATOS GENERALES'!T365*100)/'DATOS GENERALES'!N365)))</f>
        <v>80.953411764705876</v>
      </c>
      <c r="O365" s="3">
        <f>+IF('DATOS GENERALES'!O365='DATOS GENERALES'!T365,100,IF('DATOS GENERALES'!O365=0,0,(('DATOS GENERALES'!T365*100)/'DATOS GENERALES'!O365)))</f>
        <v>66.910151691948641</v>
      </c>
      <c r="P365" s="3">
        <f>+IF('DATOS GENERALES'!P365='DATOS GENERALES'!T365,100,IF('DATOS GENERALES'!P365=0,0,(('DATOS GENERALES'!T365*100)/'DATOS GENERALES'!P365)))</f>
        <v>0</v>
      </c>
      <c r="Q365" s="3">
        <f>+IF('DATOS GENERALES'!Q365='DATOS GENERALES'!T365,100,IF('DATOS GENERALES'!Q365=0,0,(('DATOS GENERALES'!T365*100)/'DATOS GENERALES'!Q365)))</f>
        <v>0</v>
      </c>
      <c r="R365" s="3">
        <f>+IF('DATOS GENERALES'!R365='DATOS GENERALES'!$T$6,100,IF('DATOS GENERALES'!R365=0,0,(('DATOS GENERALES'!$T$6*100)/'DATOS GENERALES'!R365)))</f>
        <v>0</v>
      </c>
      <c r="S365" s="3">
        <f>+IF('DATOS GENERALES'!S365='DATOS GENERALES'!T365,100,IF('DATOS GENERALES'!S365=0,0,(('DATOS GENERALES'!$T$6*100)/'DATOS GENERALES'!S365)))</f>
        <v>0</v>
      </c>
    </row>
    <row r="366" spans="1:19">
      <c r="A366" s="13">
        <f>+'DATOS GENERALES'!A366</f>
        <v>361</v>
      </c>
      <c r="B366" s="65" t="str">
        <f>+'DATOS GENERALES'!B366</f>
        <v xml:space="preserve">TUBO ENDOTRAQUEAL No.3  </v>
      </c>
      <c r="C366" s="21" t="str">
        <f>+'DATOS GENERALES'!C366</f>
        <v>UND</v>
      </c>
      <c r="D366" s="21">
        <f>+'DATOS GENERALES'!D366</f>
        <v>12</v>
      </c>
      <c r="E366" s="3">
        <f>+IF('DATOS GENERALES'!E366='DATOS GENERALES'!T366,100,IF('DATOS GENERALES'!E366=0,0,(('DATOS GENERALES'!T366*100)/'DATOS GENERALES'!E366)))</f>
        <v>76.515562649640856</v>
      </c>
      <c r="F366" s="3">
        <f>+IF('DATOS GENERALES'!F366='DATOS GENERALES'!T366,100,IF('DATOS GENERALES'!F366=0,0,(('DATOS GENERALES'!T366*100)/'DATOS GENERALES'!F366)))</f>
        <v>0</v>
      </c>
      <c r="G366" s="3">
        <f>+IF('DATOS GENERALES'!G366='DATOS GENERALES'!T366,100,IF('DATOS GENERALES'!G366=0,0,(('DATOS GENERALES'!T366*100)/'DATOS GENERALES'!G366)))</f>
        <v>0</v>
      </c>
      <c r="H366" s="3">
        <f>+IF('DATOS GENERALES'!H366='DATOS GENERALES'!T366,100,IF('DATOS GENERALES'!H366=0,0,(('DATOS GENERALES'!T366*100)/'DATOS GENERALES'!H366)))</f>
        <v>83.115734720416114</v>
      </c>
      <c r="I366" s="3">
        <f>+IF('DATOS GENERALES'!I366='DATOS GENERALES'!T366,100,IF('DATOS GENERALES'!I366=0,0,(('DATOS GENERALES'!T366*100)/'DATOS GENERALES'!I366)))</f>
        <v>0</v>
      </c>
      <c r="J366" s="3">
        <f>+IF('DATOS GENERALES'!J366='DATOS GENERALES'!T366,100,IF('DATOS GENERALES'!J366=0,0,(('DATOS GENERALES'!T366*100)/'DATOS GENERALES'!J366)))</f>
        <v>100</v>
      </c>
      <c r="K366" s="3">
        <f>+IF('DATOS GENERALES'!K366='DATOS GENERALES'!T366,100,IF('DATOS GENERALES'!K366=0,0,(('DATOS GENERALES'!T366*100)/'DATOS GENERALES'!K366)))</f>
        <v>0</v>
      </c>
      <c r="L366" s="3">
        <f>+IF('DATOS GENERALES'!L366='DATOS GENERALES'!T366,100,IF('DATOS GENERALES'!L366=0,0,(('DATOS GENERALES'!T366*100)/'DATOS GENERALES'!L366)))</f>
        <v>0</v>
      </c>
      <c r="M366" s="3">
        <f>+IF('DATOS GENERALES'!M366='DATOS GENERALES'!T366,100,IF('DATOS GENERALES'!M366=0,0,(('DATOS GENERALES'!T366*100)/'DATOS GENERALES'!M366)))</f>
        <v>0</v>
      </c>
      <c r="N366" s="3">
        <f>+IF('DATOS GENERALES'!N366='DATOS GENERALES'!T366,100,IF('DATOS GENERALES'!N366=0,0,(('DATOS GENERALES'!T366*100)/'DATOS GENERALES'!N366)))</f>
        <v>77.788235294117641</v>
      </c>
      <c r="O366" s="3">
        <f>+IF('DATOS GENERALES'!O366='DATOS GENERALES'!T366,100,IF('DATOS GENERALES'!O366=0,0,(('DATOS GENERALES'!T366*100)/'DATOS GENERALES'!O366)))</f>
        <v>72.309711286089225</v>
      </c>
      <c r="P366" s="3">
        <f>+IF('DATOS GENERALES'!P366='DATOS GENERALES'!T366,100,IF('DATOS GENERALES'!P366=0,0,(('DATOS GENERALES'!T366*100)/'DATOS GENERALES'!P366)))</f>
        <v>77.242990654205599</v>
      </c>
      <c r="Q366" s="3">
        <f>+IF('DATOS GENERALES'!Q366='DATOS GENERALES'!T366,100,IF('DATOS GENERALES'!Q366=0,0,(('DATOS GENERALES'!T366*100)/'DATOS GENERALES'!Q366)))</f>
        <v>0</v>
      </c>
      <c r="R366" s="3">
        <f>+IF('DATOS GENERALES'!R366='DATOS GENERALES'!$T$6,100,IF('DATOS GENERALES'!R366=0,0,(('DATOS GENERALES'!$T$6*100)/'DATOS GENERALES'!R366)))</f>
        <v>0</v>
      </c>
      <c r="S366" s="3">
        <f>+IF('DATOS GENERALES'!S366='DATOS GENERALES'!T366,100,IF('DATOS GENERALES'!S366=0,0,(('DATOS GENERALES'!$T$6*100)/'DATOS GENERALES'!S366)))</f>
        <v>0</v>
      </c>
    </row>
    <row r="367" spans="1:19">
      <c r="A367" s="13">
        <f>+'DATOS GENERALES'!A367</f>
        <v>362</v>
      </c>
      <c r="B367" s="65" t="str">
        <f>+'DATOS GENERALES'!B367</f>
        <v>TUBO ENDOTRAQUEAL No.3  SIN BALÓN</v>
      </c>
      <c r="C367" s="21" t="str">
        <f>+'DATOS GENERALES'!C367</f>
        <v>UND</v>
      </c>
      <c r="D367" s="21">
        <f>+'DATOS GENERALES'!D367</f>
        <v>4</v>
      </c>
      <c r="E367" s="3">
        <f>+IF('DATOS GENERALES'!E367='DATOS GENERALES'!T367,100,IF('DATOS GENERALES'!E367=0,0,(('DATOS GENERALES'!T367*100)/'DATOS GENERALES'!E367)))</f>
        <v>0</v>
      </c>
      <c r="F367" s="3">
        <f>+IF('DATOS GENERALES'!F367='DATOS GENERALES'!T367,100,IF('DATOS GENERALES'!F367=0,0,(('DATOS GENERALES'!T367*100)/'DATOS GENERALES'!F367)))</f>
        <v>0</v>
      </c>
      <c r="G367" s="3">
        <f>+IF('DATOS GENERALES'!G367='DATOS GENERALES'!T367,100,IF('DATOS GENERALES'!G367=0,0,(('DATOS GENERALES'!T367*100)/'DATOS GENERALES'!G367)))</f>
        <v>0</v>
      </c>
      <c r="H367" s="3">
        <f>+IF('DATOS GENERALES'!H367='DATOS GENERALES'!T367,100,IF('DATOS GENERALES'!H367=0,0,(('DATOS GENERALES'!T367*100)/'DATOS GENERALES'!H367)))</f>
        <v>100</v>
      </c>
      <c r="I367" s="3">
        <f>+IF('DATOS GENERALES'!I367='DATOS GENERALES'!T367,100,IF('DATOS GENERALES'!I367=0,0,(('DATOS GENERALES'!T367*100)/'DATOS GENERALES'!I367)))</f>
        <v>0</v>
      </c>
      <c r="J367" s="3">
        <f>+IF('DATOS GENERALES'!J367='DATOS GENERALES'!T367,100,IF('DATOS GENERALES'!J367=0,0,(('DATOS GENERALES'!T367*100)/'DATOS GENERALES'!J367)))</f>
        <v>0</v>
      </c>
      <c r="K367" s="3">
        <f>+IF('DATOS GENERALES'!K367='DATOS GENERALES'!T367,100,IF('DATOS GENERALES'!K367=0,0,(('DATOS GENERALES'!T367*100)/'DATOS GENERALES'!K367)))</f>
        <v>0</v>
      </c>
      <c r="L367" s="3">
        <f>+IF('DATOS GENERALES'!L367='DATOS GENERALES'!T367,100,IF('DATOS GENERALES'!L367=0,0,(('DATOS GENERALES'!T367*100)/'DATOS GENERALES'!L367)))</f>
        <v>0</v>
      </c>
      <c r="M367" s="3">
        <f>+IF('DATOS GENERALES'!M367='DATOS GENERALES'!T367,100,IF('DATOS GENERALES'!M367=0,0,(('DATOS GENERALES'!T367*100)/'DATOS GENERALES'!M367)))</f>
        <v>0</v>
      </c>
      <c r="N367" s="3">
        <f>+IF('DATOS GENERALES'!N367='DATOS GENERALES'!T367,100,IF('DATOS GENERALES'!N367=0,0,(('DATOS GENERALES'!T367*100)/'DATOS GENERALES'!N367)))</f>
        <v>97.347480106100789</v>
      </c>
      <c r="O367" s="3">
        <f>+IF('DATOS GENERALES'!O367='DATOS GENERALES'!T367,100,IF('DATOS GENERALES'!O367=0,0,(('DATOS GENERALES'!T367*100)/'DATOS GENERALES'!O367)))</f>
        <v>75.328407224958951</v>
      </c>
      <c r="P367" s="3">
        <f>+IF('DATOS GENERALES'!P367='DATOS GENERALES'!T367,100,IF('DATOS GENERALES'!P367=0,0,(('DATOS GENERALES'!T367*100)/'DATOS GENERALES'!P367)))</f>
        <v>99.178467192735923</v>
      </c>
      <c r="Q367" s="3">
        <f>+IF('DATOS GENERALES'!Q367='DATOS GENERALES'!T367,100,IF('DATOS GENERALES'!Q367=0,0,(('DATOS GENERALES'!T367*100)/'DATOS GENERALES'!Q367)))</f>
        <v>0</v>
      </c>
      <c r="R367" s="3">
        <f>+IF('DATOS GENERALES'!R367='DATOS GENERALES'!$T$6,100,IF('DATOS GENERALES'!R367=0,0,(('DATOS GENERALES'!$T$6*100)/'DATOS GENERALES'!R367)))</f>
        <v>0</v>
      </c>
      <c r="S367" s="3">
        <f>+IF('DATOS GENERALES'!S367='DATOS GENERALES'!T367,100,IF('DATOS GENERALES'!S367=0,0,(('DATOS GENERALES'!$T$6*100)/'DATOS GENERALES'!S367)))</f>
        <v>0</v>
      </c>
    </row>
    <row r="368" spans="1:19">
      <c r="A368" s="13">
        <f>+'DATOS GENERALES'!A368</f>
        <v>363</v>
      </c>
      <c r="B368" s="65" t="str">
        <f>+'DATOS GENERALES'!B368</f>
        <v xml:space="preserve">TUBO ENDOTRAQUEAL No.3.5 </v>
      </c>
      <c r="C368" s="21" t="str">
        <f>+'DATOS GENERALES'!C368</f>
        <v>UND</v>
      </c>
      <c r="D368" s="21">
        <f>+'DATOS GENERALES'!D368</f>
        <v>16</v>
      </c>
      <c r="E368" s="3">
        <f>+IF('DATOS GENERALES'!E368='DATOS GENERALES'!T368,100,IF('DATOS GENERALES'!E368=0,0,(('DATOS GENERALES'!T368*100)/'DATOS GENERALES'!E368)))</f>
        <v>78.691141260973666</v>
      </c>
      <c r="F368" s="3">
        <f>+IF('DATOS GENERALES'!F368='DATOS GENERALES'!T368,100,IF('DATOS GENERALES'!F368=0,0,(('DATOS GENERALES'!T368*100)/'DATOS GENERALES'!F368)))</f>
        <v>0</v>
      </c>
      <c r="G368" s="3">
        <f>+IF('DATOS GENERALES'!G368='DATOS GENERALES'!T368,100,IF('DATOS GENERALES'!G368=0,0,(('DATOS GENERALES'!T368*100)/'DATOS GENERALES'!G368)))</f>
        <v>0</v>
      </c>
      <c r="H368" s="3">
        <f>+IF('DATOS GENERALES'!H368='DATOS GENERALES'!T368,100,IF('DATOS GENERALES'!H368=0,0,(('DATOS GENERALES'!T368*100)/'DATOS GENERALES'!H368)))</f>
        <v>90.666666666666671</v>
      </c>
      <c r="I368" s="3">
        <f>+IF('DATOS GENERALES'!I368='DATOS GENERALES'!T368,100,IF('DATOS GENERALES'!I368=0,0,(('DATOS GENERALES'!T368*100)/'DATOS GENERALES'!I368)))</f>
        <v>0</v>
      </c>
      <c r="J368" s="3">
        <f>+IF('DATOS GENERALES'!J368='DATOS GENERALES'!T368,100,IF('DATOS GENERALES'!J368=0,0,(('DATOS GENERALES'!T368*100)/'DATOS GENERALES'!J368)))</f>
        <v>90.928540864356023</v>
      </c>
      <c r="K368" s="3">
        <f>+IF('DATOS GENERALES'!K368='DATOS GENERALES'!T368,100,IF('DATOS GENERALES'!K368=0,0,(('DATOS GENERALES'!T368*100)/'DATOS GENERALES'!K368)))</f>
        <v>0</v>
      </c>
      <c r="L368" s="3">
        <f>+IF('DATOS GENERALES'!L368='DATOS GENERALES'!T368,100,IF('DATOS GENERALES'!L368=0,0,(('DATOS GENERALES'!T368*100)/'DATOS GENERALES'!L368)))</f>
        <v>0</v>
      </c>
      <c r="M368" s="3">
        <f>+IF('DATOS GENERALES'!M368='DATOS GENERALES'!T368,100,IF('DATOS GENERALES'!M368=0,0,(('DATOS GENERALES'!T368*100)/'DATOS GENERALES'!M368)))</f>
        <v>0</v>
      </c>
      <c r="N368" s="3">
        <f>+IF('DATOS GENERALES'!N368='DATOS GENERALES'!T368,100,IF('DATOS GENERALES'!N368=0,0,(('DATOS GENERALES'!T368*100)/'DATOS GENERALES'!N368)))</f>
        <v>80</v>
      </c>
      <c r="O368" s="3">
        <f>+IF('DATOS GENERALES'!O368='DATOS GENERALES'!T368,100,IF('DATOS GENERALES'!O368=0,0,(('DATOS GENERALES'!T368*100)/'DATOS GENERALES'!O368)))</f>
        <v>80.952380952380949</v>
      </c>
      <c r="P368" s="3">
        <f>+IF('DATOS GENERALES'!P368='DATOS GENERALES'!T368,100,IF('DATOS GENERALES'!P368=0,0,(('DATOS GENERALES'!T368*100)/'DATOS GENERALES'!P368)))</f>
        <v>100</v>
      </c>
      <c r="Q368" s="3">
        <f>+IF('DATOS GENERALES'!Q368='DATOS GENERALES'!T368,100,IF('DATOS GENERALES'!Q368=0,0,(('DATOS GENERALES'!T368*100)/'DATOS GENERALES'!Q368)))</f>
        <v>0</v>
      </c>
      <c r="R368" s="3">
        <f>+IF('DATOS GENERALES'!R368='DATOS GENERALES'!$T$6,100,IF('DATOS GENERALES'!R368=0,0,(('DATOS GENERALES'!$T$6*100)/'DATOS GENERALES'!R368)))</f>
        <v>0</v>
      </c>
      <c r="S368" s="3">
        <f>+IF('DATOS GENERALES'!S368='DATOS GENERALES'!T368,100,IF('DATOS GENERALES'!S368=0,0,(('DATOS GENERALES'!$T$6*100)/'DATOS GENERALES'!S368)))</f>
        <v>1401.32</v>
      </c>
    </row>
    <row r="369" spans="1:19">
      <c r="A369" s="13">
        <f>+'DATOS GENERALES'!A369</f>
        <v>364</v>
      </c>
      <c r="B369" s="65" t="str">
        <f>+'DATOS GENERALES'!B369</f>
        <v>TUBO ENDOTRAQUEAL No.3.5 SIN BALÓN</v>
      </c>
      <c r="C369" s="21" t="str">
        <f>+'DATOS GENERALES'!C369</f>
        <v>UND</v>
      </c>
      <c r="D369" s="21">
        <f>+'DATOS GENERALES'!D369</f>
        <v>4</v>
      </c>
      <c r="E369" s="3">
        <f>+IF('DATOS GENERALES'!E369='DATOS GENERALES'!T369,100,IF('DATOS GENERALES'!E369=0,0,(('DATOS GENERALES'!T369*100)/'DATOS GENERALES'!E369)))</f>
        <v>100</v>
      </c>
      <c r="F369" s="3">
        <f>+IF('DATOS GENERALES'!F369='DATOS GENERALES'!T369,100,IF('DATOS GENERALES'!F369=0,0,(('DATOS GENERALES'!T369*100)/'DATOS GENERALES'!F369)))</f>
        <v>0</v>
      </c>
      <c r="G369" s="3">
        <f>+IF('DATOS GENERALES'!G369='DATOS GENERALES'!T369,100,IF('DATOS GENERALES'!G369=0,0,(('DATOS GENERALES'!T369*100)/'DATOS GENERALES'!G369)))</f>
        <v>0</v>
      </c>
      <c r="H369" s="3">
        <f>+IF('DATOS GENERALES'!H369='DATOS GENERALES'!T369,100,IF('DATOS GENERALES'!H369=0,0,(('DATOS GENERALES'!T369*100)/'DATOS GENERALES'!H369)))</f>
        <v>86.73765730880929</v>
      </c>
      <c r="I369" s="3">
        <f>+IF('DATOS GENERALES'!I369='DATOS GENERALES'!T369,100,IF('DATOS GENERALES'!I369=0,0,(('DATOS GENERALES'!T369*100)/'DATOS GENERALES'!I369)))</f>
        <v>0</v>
      </c>
      <c r="J369" s="3">
        <f>+IF('DATOS GENERALES'!J369='DATOS GENERALES'!T369,100,IF('DATOS GENERALES'!J369=0,0,(('DATOS GENERALES'!T369*100)/'DATOS GENERALES'!J369)))</f>
        <v>0</v>
      </c>
      <c r="K369" s="3">
        <f>+IF('DATOS GENERALES'!K369='DATOS GENERALES'!T369,100,IF('DATOS GENERALES'!K369=0,0,(('DATOS GENERALES'!T369*100)/'DATOS GENERALES'!K369)))</f>
        <v>0</v>
      </c>
      <c r="L369" s="3">
        <f>+IF('DATOS GENERALES'!L369='DATOS GENERALES'!T369,100,IF('DATOS GENERALES'!L369=0,0,(('DATOS GENERALES'!T369*100)/'DATOS GENERALES'!L369)))</f>
        <v>0</v>
      </c>
      <c r="M369" s="3">
        <f>+IF('DATOS GENERALES'!M369='DATOS GENERALES'!T369,100,IF('DATOS GENERALES'!M369=0,0,(('DATOS GENERALES'!T369*100)/'DATOS GENERALES'!M369)))</f>
        <v>0</v>
      </c>
      <c r="N369" s="3">
        <f>+IF('DATOS GENERALES'!N369='DATOS GENERALES'!T369,100,IF('DATOS GENERALES'!N369=0,0,(('DATOS GENERALES'!T369*100)/'DATOS GENERALES'!N369)))</f>
        <v>94.196804037005876</v>
      </c>
      <c r="O369" s="3">
        <f>+IF('DATOS GENERALES'!O369='DATOS GENERALES'!T369,100,IF('DATOS GENERALES'!O369=0,0,(('DATOS GENERALES'!T369*100)/'DATOS GENERALES'!O369)))</f>
        <v>75.838369475056282</v>
      </c>
      <c r="P369" s="3">
        <f>+IF('DATOS GENERALES'!P369='DATOS GENERALES'!T369,100,IF('DATOS GENERALES'!P369=0,0,(('DATOS GENERALES'!T369*100)/'DATOS GENERALES'!P369)))</f>
        <v>96.854394119554641</v>
      </c>
      <c r="Q369" s="3">
        <f>+IF('DATOS GENERALES'!Q369='DATOS GENERALES'!T369,100,IF('DATOS GENERALES'!Q369=0,0,(('DATOS GENERALES'!T369*100)/'DATOS GENERALES'!Q369)))</f>
        <v>0</v>
      </c>
      <c r="R369" s="3">
        <f>+IF('DATOS GENERALES'!R369='DATOS GENERALES'!$T$6,100,IF('DATOS GENERALES'!R369=0,0,(('DATOS GENERALES'!$T$6*100)/'DATOS GENERALES'!R369)))</f>
        <v>0</v>
      </c>
      <c r="S369" s="3">
        <f>+IF('DATOS GENERALES'!S369='DATOS GENERALES'!T369,100,IF('DATOS GENERALES'!S369=0,0,(('DATOS GENERALES'!$T$6*100)/'DATOS GENERALES'!S369)))</f>
        <v>0</v>
      </c>
    </row>
    <row r="370" spans="1:19">
      <c r="A370" s="13">
        <f>+'DATOS GENERALES'!A370</f>
        <v>365</v>
      </c>
      <c r="B370" s="65" t="str">
        <f>+'DATOS GENERALES'!B370</f>
        <v>TUBO ENDOTRAQUEAL No.4.0 C/ NEUMOTAPONADOR</v>
      </c>
      <c r="C370" s="21" t="str">
        <f>+'DATOS GENERALES'!C370</f>
        <v>UND</v>
      </c>
      <c r="D370" s="21">
        <f>+'DATOS GENERALES'!D370</f>
        <v>4</v>
      </c>
      <c r="E370" s="3">
        <f>+IF('DATOS GENERALES'!E370='DATOS GENERALES'!T370,100,IF('DATOS GENERALES'!E370=0,0,(('DATOS GENERALES'!T370*100)/'DATOS GENERALES'!E370)))</f>
        <v>86.541739824421384</v>
      </c>
      <c r="F370" s="3">
        <f>+IF('DATOS GENERALES'!F370='DATOS GENERALES'!T370,100,IF('DATOS GENERALES'!F370=0,0,(('DATOS GENERALES'!T370*100)/'DATOS GENERALES'!F370)))</f>
        <v>0</v>
      </c>
      <c r="G370" s="3">
        <f>+IF('DATOS GENERALES'!G370='DATOS GENERALES'!T370,100,IF('DATOS GENERALES'!G370=0,0,(('DATOS GENERALES'!T370*100)/'DATOS GENERALES'!G370)))</f>
        <v>0</v>
      </c>
      <c r="H370" s="3">
        <f>+IF('DATOS GENERALES'!H370='DATOS GENERALES'!T370,100,IF('DATOS GENERALES'!H370=0,0,(('DATOS GENERALES'!T370*100)/'DATOS GENERALES'!H370)))</f>
        <v>99.711999999999989</v>
      </c>
      <c r="I370" s="3">
        <f>+IF('DATOS GENERALES'!I370='DATOS GENERALES'!T370,100,IF('DATOS GENERALES'!I370=0,0,(('DATOS GENERALES'!T370*100)/'DATOS GENERALES'!I370)))</f>
        <v>0</v>
      </c>
      <c r="J370" s="3">
        <f>+IF('DATOS GENERALES'!J370='DATOS GENERALES'!T370,100,IF('DATOS GENERALES'!J370=0,0,(('DATOS GENERALES'!T370*100)/'DATOS GENERALES'!J370)))</f>
        <v>100</v>
      </c>
      <c r="K370" s="3">
        <f>+IF('DATOS GENERALES'!K370='DATOS GENERALES'!T370,100,IF('DATOS GENERALES'!K370=0,0,(('DATOS GENERALES'!T370*100)/'DATOS GENERALES'!K370)))</f>
        <v>0</v>
      </c>
      <c r="L370" s="3">
        <f>+IF('DATOS GENERALES'!L370='DATOS GENERALES'!T370,100,IF('DATOS GENERALES'!L370=0,0,(('DATOS GENERALES'!T370*100)/'DATOS GENERALES'!L370)))</f>
        <v>0</v>
      </c>
      <c r="M370" s="3">
        <f>+IF('DATOS GENERALES'!M370='DATOS GENERALES'!T370,100,IF('DATOS GENERALES'!M370=0,0,(('DATOS GENERALES'!T370*100)/'DATOS GENERALES'!M370)))</f>
        <v>0</v>
      </c>
      <c r="N370" s="3">
        <f>+IF('DATOS GENERALES'!N370='DATOS GENERALES'!T370,100,IF('DATOS GENERALES'!N370=0,0,(('DATOS GENERALES'!T370*100)/'DATOS GENERALES'!N370)))</f>
        <v>87.981176470588224</v>
      </c>
      <c r="O370" s="3">
        <f>+IF('DATOS GENERALES'!O370='DATOS GENERALES'!T370,100,IF('DATOS GENERALES'!O370=0,0,(('DATOS GENERALES'!T370*100)/'DATOS GENERALES'!O370)))</f>
        <v>65.439271963598173</v>
      </c>
      <c r="P370" s="3">
        <f>+IF('DATOS GENERALES'!P370='DATOS GENERALES'!T370,100,IF('DATOS GENERALES'!P370=0,0,(('DATOS GENERALES'!T370*100)/'DATOS GENERALES'!P370)))</f>
        <v>0</v>
      </c>
      <c r="Q370" s="3">
        <f>+IF('DATOS GENERALES'!Q370='DATOS GENERALES'!T370,100,IF('DATOS GENERALES'!Q370=0,0,(('DATOS GENERALES'!T370*100)/'DATOS GENERALES'!Q370)))</f>
        <v>0</v>
      </c>
      <c r="R370" s="3">
        <f>+IF('DATOS GENERALES'!R370='DATOS GENERALES'!$T$6,100,IF('DATOS GENERALES'!R370=0,0,(('DATOS GENERALES'!$T$6*100)/'DATOS GENERALES'!R370)))</f>
        <v>0</v>
      </c>
      <c r="S370" s="3">
        <f>+IF('DATOS GENERALES'!S370='DATOS GENERALES'!T370,100,IF('DATOS GENERALES'!S370=0,0,(('DATOS GENERALES'!$T$6*100)/'DATOS GENERALES'!S370)))</f>
        <v>0</v>
      </c>
    </row>
    <row r="371" spans="1:19">
      <c r="A371" s="13">
        <f>+'DATOS GENERALES'!A371</f>
        <v>366</v>
      </c>
      <c r="B371" s="65" t="str">
        <f>+'DATOS GENERALES'!B371</f>
        <v>TUBO ENDOTRAQUEAL No.4.5 C/ NEUMOTAPONADOR</v>
      </c>
      <c r="C371" s="21" t="str">
        <f>+'DATOS GENERALES'!C371</f>
        <v>UND</v>
      </c>
      <c r="D371" s="21">
        <f>+'DATOS GENERALES'!D371</f>
        <v>20</v>
      </c>
      <c r="E371" s="3">
        <f>+IF('DATOS GENERALES'!E371='DATOS GENERALES'!T371,100,IF('DATOS GENERALES'!E371=0,0,(('DATOS GENERALES'!T371*100)/'DATOS GENERALES'!E371)))</f>
        <v>86.541739824421384</v>
      </c>
      <c r="F371" s="3">
        <f>+IF('DATOS GENERALES'!F371='DATOS GENERALES'!T371,100,IF('DATOS GENERALES'!F371=0,0,(('DATOS GENERALES'!T371*100)/'DATOS GENERALES'!F371)))</f>
        <v>0</v>
      </c>
      <c r="G371" s="3">
        <f>+IF('DATOS GENERALES'!G371='DATOS GENERALES'!T371,100,IF('DATOS GENERALES'!G371=0,0,(('DATOS GENERALES'!T371*100)/'DATOS GENERALES'!G371)))</f>
        <v>0</v>
      </c>
      <c r="H371" s="3">
        <f>+IF('DATOS GENERALES'!H371='DATOS GENERALES'!T371,100,IF('DATOS GENERALES'!H371=0,0,(('DATOS GENERALES'!T371*100)/'DATOS GENERALES'!H371)))</f>
        <v>0</v>
      </c>
      <c r="I371" s="3">
        <f>+IF('DATOS GENERALES'!I371='DATOS GENERALES'!T371,100,IF('DATOS GENERALES'!I371=0,0,(('DATOS GENERALES'!T371*100)/'DATOS GENERALES'!I371)))</f>
        <v>0</v>
      </c>
      <c r="J371" s="3">
        <f>+IF('DATOS GENERALES'!J371='DATOS GENERALES'!T371,100,IF('DATOS GENERALES'!J371=0,0,(('DATOS GENERALES'!T371*100)/'DATOS GENERALES'!J371)))</f>
        <v>100</v>
      </c>
      <c r="K371" s="3">
        <f>+IF('DATOS GENERALES'!K371='DATOS GENERALES'!T371,100,IF('DATOS GENERALES'!K371=0,0,(('DATOS GENERALES'!T371*100)/'DATOS GENERALES'!K371)))</f>
        <v>0</v>
      </c>
      <c r="L371" s="3">
        <f>+IF('DATOS GENERALES'!L371='DATOS GENERALES'!T371,100,IF('DATOS GENERALES'!L371=0,0,(('DATOS GENERALES'!T371*100)/'DATOS GENERALES'!L371)))</f>
        <v>0</v>
      </c>
      <c r="M371" s="3">
        <f>+IF('DATOS GENERALES'!M371='DATOS GENERALES'!T371,100,IF('DATOS GENERALES'!M371=0,0,(('DATOS GENERALES'!T371*100)/'DATOS GENERALES'!M371)))</f>
        <v>0</v>
      </c>
      <c r="N371" s="3">
        <f>+IF('DATOS GENERALES'!N371='DATOS GENERALES'!T371,100,IF('DATOS GENERALES'!N371=0,0,(('DATOS GENERALES'!T371*100)/'DATOS GENERALES'!N371)))</f>
        <v>87.981176470588224</v>
      </c>
      <c r="O371" s="3">
        <f>+IF('DATOS GENERALES'!O371='DATOS GENERALES'!T371,100,IF('DATOS GENERALES'!O371=0,0,(('DATOS GENERALES'!T371*100)/'DATOS GENERALES'!O371)))</f>
        <v>79.422259983007635</v>
      </c>
      <c r="P371" s="3">
        <f>+IF('DATOS GENERALES'!P371='DATOS GENERALES'!T371,100,IF('DATOS GENERALES'!P371=0,0,(('DATOS GENERALES'!T371*100)/'DATOS GENERALES'!P371)))</f>
        <v>0</v>
      </c>
      <c r="Q371" s="3">
        <f>+IF('DATOS GENERALES'!Q371='DATOS GENERALES'!T371,100,IF('DATOS GENERALES'!Q371=0,0,(('DATOS GENERALES'!T371*100)/'DATOS GENERALES'!Q371)))</f>
        <v>0</v>
      </c>
      <c r="R371" s="3">
        <f>+IF('DATOS GENERALES'!R371='DATOS GENERALES'!$T$6,100,IF('DATOS GENERALES'!R371=0,0,(('DATOS GENERALES'!$T$6*100)/'DATOS GENERALES'!R371)))</f>
        <v>0</v>
      </c>
      <c r="S371" s="3">
        <f>+IF('DATOS GENERALES'!S371='DATOS GENERALES'!T371,100,IF('DATOS GENERALES'!S371=0,0,(('DATOS GENERALES'!$T$6*100)/'DATOS GENERALES'!S371)))</f>
        <v>0</v>
      </c>
    </row>
    <row r="372" spans="1:19">
      <c r="A372" s="13">
        <f>+'DATOS GENERALES'!A372</f>
        <v>367</v>
      </c>
      <c r="B372" s="65" t="str">
        <f>+'DATOS GENERALES'!B372</f>
        <v>TUBO ENDOTRAQUEAL No.4.5 SIN BALON</v>
      </c>
      <c r="C372" s="21" t="str">
        <f>+'DATOS GENERALES'!C372</f>
        <v>UND</v>
      </c>
      <c r="D372" s="21">
        <f>+'DATOS GENERALES'!D372</f>
        <v>4</v>
      </c>
      <c r="E372" s="3">
        <f>+IF('DATOS GENERALES'!E372='DATOS GENERALES'!T372,100,IF('DATOS GENERALES'!E372=0,0,(('DATOS GENERALES'!T372*100)/'DATOS GENERALES'!E372)))</f>
        <v>79.03406249999999</v>
      </c>
      <c r="F372" s="3">
        <f>+IF('DATOS GENERALES'!F372='DATOS GENERALES'!T372,100,IF('DATOS GENERALES'!F372=0,0,(('DATOS GENERALES'!T372*100)/'DATOS GENERALES'!F372)))</f>
        <v>0</v>
      </c>
      <c r="G372" s="3">
        <f>+IF('DATOS GENERALES'!G372='DATOS GENERALES'!T372,100,IF('DATOS GENERALES'!G372=0,0,(('DATOS GENERALES'!T372*100)/'DATOS GENERALES'!G372)))</f>
        <v>0</v>
      </c>
      <c r="H372" s="3">
        <f>+IF('DATOS GENERALES'!H372='DATOS GENERALES'!T372,100,IF('DATOS GENERALES'!H372=0,0,(('DATOS GENERALES'!T372*100)/'DATOS GENERALES'!H372)))</f>
        <v>68.552294288480141</v>
      </c>
      <c r="I372" s="3">
        <f>+IF('DATOS GENERALES'!I372='DATOS GENERALES'!T372,100,IF('DATOS GENERALES'!I372=0,0,(('DATOS GENERALES'!T372*100)/'DATOS GENERALES'!I372)))</f>
        <v>0</v>
      </c>
      <c r="J372" s="3">
        <f>+IF('DATOS GENERALES'!J372='DATOS GENERALES'!T372,100,IF('DATOS GENERALES'!J372=0,0,(('DATOS GENERALES'!T372*100)/'DATOS GENERALES'!J372)))</f>
        <v>100</v>
      </c>
      <c r="K372" s="3">
        <f>+IF('DATOS GENERALES'!K372='DATOS GENERALES'!T372,100,IF('DATOS GENERALES'!K372=0,0,(('DATOS GENERALES'!T372*100)/'DATOS GENERALES'!K372)))</f>
        <v>0</v>
      </c>
      <c r="L372" s="3">
        <f>+IF('DATOS GENERALES'!L372='DATOS GENERALES'!T372,100,IF('DATOS GENERALES'!L372=0,0,(('DATOS GENERALES'!T372*100)/'DATOS GENERALES'!L372)))</f>
        <v>0</v>
      </c>
      <c r="M372" s="3">
        <f>+IF('DATOS GENERALES'!M372='DATOS GENERALES'!T372,100,IF('DATOS GENERALES'!M372=0,0,(('DATOS GENERALES'!T372*100)/'DATOS GENERALES'!M372)))</f>
        <v>0</v>
      </c>
      <c r="N372" s="3">
        <f>+IF('DATOS GENERALES'!N372='DATOS GENERALES'!T372,100,IF('DATOS GENERALES'!N372=0,0,(('DATOS GENERALES'!T372*100)/'DATOS GENERALES'!N372)))</f>
        <v>74.447560975609747</v>
      </c>
      <c r="O372" s="3">
        <f>+IF('DATOS GENERALES'!O372='DATOS GENERALES'!T372,100,IF('DATOS GENERALES'!O372=0,0,(('DATOS GENERALES'!T372*100)/'DATOS GENERALES'!O372)))</f>
        <v>59.938144329896893</v>
      </c>
      <c r="P372" s="3">
        <f>+IF('DATOS GENERALES'!P372='DATOS GENERALES'!T372,100,IF('DATOS GENERALES'!P372=0,0,(('DATOS GENERALES'!T372*100)/'DATOS GENERALES'!P372)))</f>
        <v>76.547962382445121</v>
      </c>
      <c r="Q372" s="3">
        <f>+IF('DATOS GENERALES'!Q372='DATOS GENERALES'!T372,100,IF('DATOS GENERALES'!Q372=0,0,(('DATOS GENERALES'!T372*100)/'DATOS GENERALES'!Q372)))</f>
        <v>0</v>
      </c>
      <c r="R372" s="3">
        <f>+IF('DATOS GENERALES'!R372='DATOS GENERALES'!$T$6,100,IF('DATOS GENERALES'!R372=0,0,(('DATOS GENERALES'!$T$6*100)/'DATOS GENERALES'!R372)))</f>
        <v>0</v>
      </c>
      <c r="S372" s="3">
        <f>+IF('DATOS GENERALES'!S372='DATOS GENERALES'!T372,100,IF('DATOS GENERALES'!S372=0,0,(('DATOS GENERALES'!$T$6*100)/'DATOS GENERALES'!S372)))</f>
        <v>0</v>
      </c>
    </row>
    <row r="373" spans="1:19">
      <c r="A373" s="13">
        <f>+'DATOS GENERALES'!A373</f>
        <v>368</v>
      </c>
      <c r="B373" s="65" t="str">
        <f>+'DATOS GENERALES'!B373</f>
        <v>TUBO ENDOTRAQUEAL No.5.5 C/ NEUMOTAPONADOR</v>
      </c>
      <c r="C373" s="21" t="str">
        <f>+'DATOS GENERALES'!C373</f>
        <v>UND</v>
      </c>
      <c r="D373" s="21">
        <f>+'DATOS GENERALES'!D373</f>
        <v>20</v>
      </c>
      <c r="E373" s="3">
        <f>+IF('DATOS GENERALES'!E373='DATOS GENERALES'!T373,100,IF('DATOS GENERALES'!E373=0,0,(('DATOS GENERALES'!T373*100)/'DATOS GENERALES'!E373)))</f>
        <v>75.91380686352754</v>
      </c>
      <c r="F373" s="3">
        <f>+IF('DATOS GENERALES'!F373='DATOS GENERALES'!T373,100,IF('DATOS GENERALES'!F373=0,0,(('DATOS GENERALES'!T373*100)/'DATOS GENERALES'!F373)))</f>
        <v>0</v>
      </c>
      <c r="G373" s="3">
        <f>+IF('DATOS GENERALES'!G373='DATOS GENERALES'!T373,100,IF('DATOS GENERALES'!G373=0,0,(('DATOS GENERALES'!T373*100)/'DATOS GENERALES'!G373)))</f>
        <v>0</v>
      </c>
      <c r="H373" s="3">
        <f>+IF('DATOS GENERALES'!H373='DATOS GENERALES'!T373,100,IF('DATOS GENERALES'!H373=0,0,(('DATOS GENERALES'!T373*100)/'DATOS GENERALES'!H373)))</f>
        <v>69.992641648270791</v>
      </c>
      <c r="I373" s="3">
        <f>+IF('DATOS GENERALES'!I373='DATOS GENERALES'!T373,100,IF('DATOS GENERALES'!I373=0,0,(('DATOS GENERALES'!T373*100)/'DATOS GENERALES'!I373)))</f>
        <v>0</v>
      </c>
      <c r="J373" s="3">
        <f>+IF('DATOS GENERALES'!J373='DATOS GENERALES'!T373,100,IF('DATOS GENERALES'!J373=0,0,(('DATOS GENERALES'!T373*100)/'DATOS GENERALES'!J373)))</f>
        <v>87.719298245614041</v>
      </c>
      <c r="K373" s="3">
        <f>+IF('DATOS GENERALES'!K373='DATOS GENERALES'!T373,100,IF('DATOS GENERALES'!K373=0,0,(('DATOS GENERALES'!T373*100)/'DATOS GENERALES'!K373)))</f>
        <v>0</v>
      </c>
      <c r="L373" s="3">
        <f>+IF('DATOS GENERALES'!L373='DATOS GENERALES'!T373,100,IF('DATOS GENERALES'!L373=0,0,(('DATOS GENERALES'!T373*100)/'DATOS GENERALES'!L373)))</f>
        <v>0</v>
      </c>
      <c r="M373" s="3">
        <f>+IF('DATOS GENERALES'!M373='DATOS GENERALES'!T373,100,IF('DATOS GENERALES'!M373=0,0,(('DATOS GENERALES'!T373*100)/'DATOS GENERALES'!M373)))</f>
        <v>0</v>
      </c>
      <c r="N373" s="3">
        <f>+IF('DATOS GENERALES'!N373='DATOS GENERALES'!T373,100,IF('DATOS GENERALES'!N373=0,0,(('DATOS GENERALES'!T373*100)/'DATOS GENERALES'!N373)))</f>
        <v>100</v>
      </c>
      <c r="O373" s="3">
        <f>+IF('DATOS GENERALES'!O373='DATOS GENERALES'!T373,100,IF('DATOS GENERALES'!O373=0,0,(('DATOS GENERALES'!T373*100)/'DATOS GENERALES'!O373)))</f>
        <v>71.741032370953619</v>
      </c>
      <c r="P373" s="3">
        <f>+IF('DATOS GENERALES'!P373='DATOS GENERALES'!T373,100,IF('DATOS GENERALES'!P373=0,0,(('DATOS GENERALES'!T373*100)/'DATOS GENERALES'!P373)))</f>
        <v>0</v>
      </c>
      <c r="Q373" s="3">
        <f>+IF('DATOS GENERALES'!Q373='DATOS GENERALES'!T373,100,IF('DATOS GENERALES'!Q373=0,0,(('DATOS GENERALES'!T373*100)/'DATOS GENERALES'!Q373)))</f>
        <v>0</v>
      </c>
      <c r="R373" s="3">
        <f>+IF('DATOS GENERALES'!R373='DATOS GENERALES'!$T$6,100,IF('DATOS GENERALES'!R373=0,0,(('DATOS GENERALES'!$T$6*100)/'DATOS GENERALES'!R373)))</f>
        <v>0</v>
      </c>
      <c r="S373" s="3">
        <f>+IF('DATOS GENERALES'!S373='DATOS GENERALES'!T373,100,IF('DATOS GENERALES'!S373=0,0,(('DATOS GENERALES'!$T$6*100)/'DATOS GENERALES'!S373)))</f>
        <v>0</v>
      </c>
    </row>
    <row r="374" spans="1:19">
      <c r="A374" s="13">
        <f>+'DATOS GENERALES'!A374</f>
        <v>369</v>
      </c>
      <c r="B374" s="65" t="str">
        <f>+'DATOS GENERALES'!B374</f>
        <v>TUBO ENDOTRAQUEAL No.6.0 C/ NEUMOTAPONADOR</v>
      </c>
      <c r="C374" s="21" t="str">
        <f>+'DATOS GENERALES'!C374</f>
        <v>UND</v>
      </c>
      <c r="D374" s="21">
        <f>+'DATOS GENERALES'!D374</f>
        <v>20</v>
      </c>
      <c r="E374" s="3">
        <f>+IF('DATOS GENERALES'!E374='DATOS GENERALES'!T374,100,IF('DATOS GENERALES'!E374=0,0,(('DATOS GENERALES'!T374*100)/'DATOS GENERALES'!E374)))</f>
        <v>75.91380686352754</v>
      </c>
      <c r="F374" s="3">
        <f>+IF('DATOS GENERALES'!F374='DATOS GENERALES'!T374,100,IF('DATOS GENERALES'!F374=0,0,(('DATOS GENERALES'!T374*100)/'DATOS GENERALES'!F374)))</f>
        <v>0</v>
      </c>
      <c r="G374" s="3">
        <f>+IF('DATOS GENERALES'!G374='DATOS GENERALES'!T374,100,IF('DATOS GENERALES'!G374=0,0,(('DATOS GENERALES'!T374*100)/'DATOS GENERALES'!G374)))</f>
        <v>0</v>
      </c>
      <c r="H374" s="3">
        <f>+IF('DATOS GENERALES'!H374='DATOS GENERALES'!T374,100,IF('DATOS GENERALES'!H374=0,0,(('DATOS GENERALES'!T374*100)/'DATOS GENERALES'!H374)))</f>
        <v>72.142586272279104</v>
      </c>
      <c r="I374" s="3">
        <f>+IF('DATOS GENERALES'!I374='DATOS GENERALES'!T374,100,IF('DATOS GENERALES'!I374=0,0,(('DATOS GENERALES'!T374*100)/'DATOS GENERALES'!I374)))</f>
        <v>0</v>
      </c>
      <c r="J374" s="3">
        <f>+IF('DATOS GENERALES'!J374='DATOS GENERALES'!T374,100,IF('DATOS GENERALES'!J374=0,0,(('DATOS GENERALES'!T374*100)/'DATOS GENERALES'!J374)))</f>
        <v>95.334426191389696</v>
      </c>
      <c r="K374" s="3">
        <f>+IF('DATOS GENERALES'!K374='DATOS GENERALES'!T374,100,IF('DATOS GENERALES'!K374=0,0,(('DATOS GENERALES'!T374*100)/'DATOS GENERALES'!K374)))</f>
        <v>0</v>
      </c>
      <c r="L374" s="3">
        <f>+IF('DATOS GENERALES'!L374='DATOS GENERALES'!T374,100,IF('DATOS GENERALES'!L374=0,0,(('DATOS GENERALES'!T374*100)/'DATOS GENERALES'!L374)))</f>
        <v>0</v>
      </c>
      <c r="M374" s="3">
        <f>+IF('DATOS GENERALES'!M374='DATOS GENERALES'!T374,100,IF('DATOS GENERALES'!M374=0,0,(('DATOS GENERALES'!T374*100)/'DATOS GENERALES'!M374)))</f>
        <v>0</v>
      </c>
      <c r="N374" s="3">
        <f>+IF('DATOS GENERALES'!N374='DATOS GENERALES'!T374,100,IF('DATOS GENERALES'!N374=0,0,(('DATOS GENERALES'!T374*100)/'DATOS GENERALES'!N374)))</f>
        <v>100</v>
      </c>
      <c r="O374" s="3">
        <f>+IF('DATOS GENERALES'!O374='DATOS GENERALES'!T374,100,IF('DATOS GENERALES'!O374=0,0,(('DATOS GENERALES'!T374*100)/'DATOS GENERALES'!O374)))</f>
        <v>69.639065817409758</v>
      </c>
      <c r="P374" s="3">
        <f>+IF('DATOS GENERALES'!P374='DATOS GENERALES'!T374,100,IF('DATOS GENERALES'!P374=0,0,(('DATOS GENERALES'!T374*100)/'DATOS GENERALES'!P374)))</f>
        <v>0</v>
      </c>
      <c r="Q374" s="3">
        <f>+IF('DATOS GENERALES'!Q374='DATOS GENERALES'!T374,100,IF('DATOS GENERALES'!Q374=0,0,(('DATOS GENERALES'!T374*100)/'DATOS GENERALES'!Q374)))</f>
        <v>0</v>
      </c>
      <c r="R374" s="3">
        <f>+IF('DATOS GENERALES'!R374='DATOS GENERALES'!$T$6,100,IF('DATOS GENERALES'!R374=0,0,(('DATOS GENERALES'!$T$6*100)/'DATOS GENERALES'!R374)))</f>
        <v>0</v>
      </c>
      <c r="S374" s="3">
        <f>+IF('DATOS GENERALES'!S374='DATOS GENERALES'!T374,100,IF('DATOS GENERALES'!S374=0,0,(('DATOS GENERALES'!$T$6*100)/'DATOS GENERALES'!S374)))</f>
        <v>0</v>
      </c>
    </row>
    <row r="375" spans="1:19">
      <c r="A375" s="13">
        <f>+'DATOS GENERALES'!A375</f>
        <v>370</v>
      </c>
      <c r="B375" s="65" t="str">
        <f>+'DATOS GENERALES'!B375</f>
        <v>TUBO ENDOTRAQUEAL No.6.0 CON ALMA DE ACERO</v>
      </c>
      <c r="C375" s="21" t="str">
        <f>+'DATOS GENERALES'!C375</f>
        <v>UND</v>
      </c>
      <c r="D375" s="21">
        <f>+'DATOS GENERALES'!D375</f>
        <v>4</v>
      </c>
      <c r="E375" s="3">
        <f>+IF('DATOS GENERALES'!E375='DATOS GENERALES'!T375,100,IF('DATOS GENERALES'!E375=0,0,(('DATOS GENERALES'!T375*100)/'DATOS GENERALES'!E375)))</f>
        <v>100</v>
      </c>
      <c r="F375" s="3">
        <f>+IF('DATOS GENERALES'!F375='DATOS GENERALES'!T375,100,IF('DATOS GENERALES'!F375=0,0,(('DATOS GENERALES'!T375*100)/'DATOS GENERALES'!F375)))</f>
        <v>0</v>
      </c>
      <c r="G375" s="3">
        <f>+IF('DATOS GENERALES'!G375='DATOS GENERALES'!T375,100,IF('DATOS GENERALES'!G375=0,0,(('DATOS GENERALES'!T375*100)/'DATOS GENERALES'!G375)))</f>
        <v>0</v>
      </c>
      <c r="H375" s="3">
        <f>+IF('DATOS GENERALES'!H375='DATOS GENERALES'!T375,100,IF('DATOS GENERALES'!H375=0,0,(('DATOS GENERALES'!T375*100)/'DATOS GENERALES'!H375)))</f>
        <v>0</v>
      </c>
      <c r="I375" s="3">
        <f>+IF('DATOS GENERALES'!I375='DATOS GENERALES'!T375,100,IF('DATOS GENERALES'!I375=0,0,(('DATOS GENERALES'!T375*100)/'DATOS GENERALES'!I375)))</f>
        <v>0</v>
      </c>
      <c r="J375" s="3">
        <f>+IF('DATOS GENERALES'!J375='DATOS GENERALES'!T375,100,IF('DATOS GENERALES'!J375=0,0,(('DATOS GENERALES'!T375*100)/'DATOS GENERALES'!J375)))</f>
        <v>0</v>
      </c>
      <c r="K375" s="3">
        <f>+IF('DATOS GENERALES'!K375='DATOS GENERALES'!T375,100,IF('DATOS GENERALES'!K375=0,0,(('DATOS GENERALES'!T375*100)/'DATOS GENERALES'!K375)))</f>
        <v>0</v>
      </c>
      <c r="L375" s="3">
        <f>+IF('DATOS GENERALES'!L375='DATOS GENERALES'!T375,100,IF('DATOS GENERALES'!L375=0,0,(('DATOS GENERALES'!T375*100)/'DATOS GENERALES'!L375)))</f>
        <v>0</v>
      </c>
      <c r="M375" s="3">
        <f>+IF('DATOS GENERALES'!M375='DATOS GENERALES'!T375,100,IF('DATOS GENERALES'!M375=0,0,(('DATOS GENERALES'!T375*100)/'DATOS GENERALES'!M375)))</f>
        <v>0</v>
      </c>
      <c r="N375" s="3">
        <f>+IF('DATOS GENERALES'!N375='DATOS GENERALES'!T375,100,IF('DATOS GENERALES'!N375=0,0,(('DATOS GENERALES'!T375*100)/'DATOS GENERALES'!N375)))</f>
        <v>0</v>
      </c>
      <c r="O375" s="3">
        <f>+IF('DATOS GENERALES'!O375='DATOS GENERALES'!T375,100,IF('DATOS GENERALES'!O375=0,0,(('DATOS GENERALES'!T375*100)/'DATOS GENERALES'!O375)))</f>
        <v>59.401011514367504</v>
      </c>
      <c r="P375" s="3">
        <f>+IF('DATOS GENERALES'!P375='DATOS GENERALES'!T375,100,IF('DATOS GENERALES'!P375=0,0,(('DATOS GENERALES'!T375*100)/'DATOS GENERALES'!P375)))</f>
        <v>0</v>
      </c>
      <c r="Q375" s="3">
        <f>+IF('DATOS GENERALES'!Q375='DATOS GENERALES'!T375,100,IF('DATOS GENERALES'!Q375=0,0,(('DATOS GENERALES'!T375*100)/'DATOS GENERALES'!Q375)))</f>
        <v>0</v>
      </c>
      <c r="R375" s="3">
        <f>+IF('DATOS GENERALES'!R375='DATOS GENERALES'!$T$6,100,IF('DATOS GENERALES'!R375=0,0,(('DATOS GENERALES'!$T$6*100)/'DATOS GENERALES'!R375)))</f>
        <v>0</v>
      </c>
      <c r="S375" s="3">
        <f>+IF('DATOS GENERALES'!S375='DATOS GENERALES'!T375,100,IF('DATOS GENERALES'!S375=0,0,(('DATOS GENERALES'!$T$6*100)/'DATOS GENERALES'!S375)))</f>
        <v>0</v>
      </c>
    </row>
    <row r="376" spans="1:19">
      <c r="A376" s="13">
        <f>+'DATOS GENERALES'!A376</f>
        <v>371</v>
      </c>
      <c r="B376" s="65" t="str">
        <f>+'DATOS GENERALES'!B376</f>
        <v>TUBO ENDOTRAQUEAL No.6.5 C/ NEUMOTAPONADOR</v>
      </c>
      <c r="C376" s="21" t="str">
        <f>+'DATOS GENERALES'!C376</f>
        <v>UND</v>
      </c>
      <c r="D376" s="21">
        <f>+'DATOS GENERALES'!D376</f>
        <v>20</v>
      </c>
      <c r="E376" s="3">
        <f>+IF('DATOS GENERALES'!E376='DATOS GENERALES'!T376,100,IF('DATOS GENERALES'!E376=0,0,(('DATOS GENERALES'!T376*100)/'DATOS GENERALES'!E376)))</f>
        <v>0</v>
      </c>
      <c r="F376" s="3">
        <f>+IF('DATOS GENERALES'!F376='DATOS GENERALES'!T376,100,IF('DATOS GENERALES'!F376=0,0,(('DATOS GENERALES'!T376*100)/'DATOS GENERALES'!F376)))</f>
        <v>0</v>
      </c>
      <c r="G376" s="3">
        <f>+IF('DATOS GENERALES'!G376='DATOS GENERALES'!T376,100,IF('DATOS GENERALES'!G376=0,0,(('DATOS GENERALES'!T376*100)/'DATOS GENERALES'!G376)))</f>
        <v>0</v>
      </c>
      <c r="H376" s="3">
        <f>+IF('DATOS GENERALES'!H376='DATOS GENERALES'!T376,100,IF('DATOS GENERALES'!H376=0,0,(('DATOS GENERALES'!T376*100)/'DATOS GENERALES'!H376)))</f>
        <v>63.576923076923066</v>
      </c>
      <c r="I376" s="3">
        <f>+IF('DATOS GENERALES'!I376='DATOS GENERALES'!T376,100,IF('DATOS GENERALES'!I376=0,0,(('DATOS GENERALES'!T376*100)/'DATOS GENERALES'!I376)))</f>
        <v>0</v>
      </c>
      <c r="J376" s="3">
        <f>+IF('DATOS GENERALES'!J376='DATOS GENERALES'!T376,100,IF('DATOS GENERALES'!J376=0,0,(('DATOS GENERALES'!T376*100)/'DATOS GENERALES'!J376)))</f>
        <v>100</v>
      </c>
      <c r="K376" s="3">
        <f>+IF('DATOS GENERALES'!K376='DATOS GENERALES'!T376,100,IF('DATOS GENERALES'!K376=0,0,(('DATOS GENERALES'!T376*100)/'DATOS GENERALES'!K376)))</f>
        <v>0</v>
      </c>
      <c r="L376" s="3">
        <f>+IF('DATOS GENERALES'!L376='DATOS GENERALES'!T376,100,IF('DATOS GENERALES'!L376=0,0,(('DATOS GENERALES'!T376*100)/'DATOS GENERALES'!L376)))</f>
        <v>0</v>
      </c>
      <c r="M376" s="3">
        <f>+IF('DATOS GENERALES'!M376='DATOS GENERALES'!T376,100,IF('DATOS GENERALES'!M376=0,0,(('DATOS GENERALES'!T376*100)/'DATOS GENERALES'!M376)))</f>
        <v>0</v>
      </c>
      <c r="N376" s="3">
        <f>+IF('DATOS GENERALES'!N376='DATOS GENERALES'!T376,100,IF('DATOS GENERALES'!N376=0,0,(('DATOS GENERALES'!T376*100)/'DATOS GENERALES'!N376)))</f>
        <v>86.890243902439011</v>
      </c>
      <c r="O376" s="3">
        <f>+IF('DATOS GENERALES'!O376='DATOS GENERALES'!T376,100,IF('DATOS GENERALES'!O376=0,0,(('DATOS GENERALES'!T376*100)/'DATOS GENERALES'!O376)))</f>
        <v>62.335958005249324</v>
      </c>
      <c r="P376" s="3">
        <f>+IF('DATOS GENERALES'!P376='DATOS GENERALES'!T376,100,IF('DATOS GENERALES'!P376=0,0,(('DATOS GENERALES'!T376*100)/'DATOS GENERALES'!P376)))</f>
        <v>0</v>
      </c>
      <c r="Q376" s="3">
        <f>+IF('DATOS GENERALES'!Q376='DATOS GENERALES'!T376,100,IF('DATOS GENERALES'!Q376=0,0,(('DATOS GENERALES'!T376*100)/'DATOS GENERALES'!Q376)))</f>
        <v>0</v>
      </c>
      <c r="R376" s="3">
        <f>+IF('DATOS GENERALES'!R376='DATOS GENERALES'!$T$6,100,IF('DATOS GENERALES'!R376=0,0,(('DATOS GENERALES'!$T$6*100)/'DATOS GENERALES'!R376)))</f>
        <v>0</v>
      </c>
      <c r="S376" s="3">
        <f>+IF('DATOS GENERALES'!S376='DATOS GENERALES'!T376,100,IF('DATOS GENERALES'!S376=0,0,(('DATOS GENERALES'!$T$6*100)/'DATOS GENERALES'!S376)))</f>
        <v>0</v>
      </c>
    </row>
    <row r="377" spans="1:19">
      <c r="A377" s="13">
        <f>+'DATOS GENERALES'!A377</f>
        <v>372</v>
      </c>
      <c r="B377" s="65" t="str">
        <f>+'DATOS GENERALES'!B377</f>
        <v xml:space="preserve">TUBO ENDOTRAQUEAL No.6.5 ANILLADO REFORZADO CON ALMA DE ACERO </v>
      </c>
      <c r="C377" s="21" t="str">
        <f>+'DATOS GENERALES'!C377</f>
        <v>UND</v>
      </c>
      <c r="D377" s="21">
        <f>+'DATOS GENERALES'!D377</f>
        <v>4</v>
      </c>
      <c r="E377" s="3">
        <f>+IF('DATOS GENERALES'!E377='DATOS GENERALES'!T377,100,IF('DATOS GENERALES'!E377=0,0,(('DATOS GENERALES'!T377*100)/'DATOS GENERALES'!E377)))</f>
        <v>100</v>
      </c>
      <c r="F377" s="3">
        <f>+IF('DATOS GENERALES'!F377='DATOS GENERALES'!T377,100,IF('DATOS GENERALES'!F377=0,0,(('DATOS GENERALES'!T377*100)/'DATOS GENERALES'!F377)))</f>
        <v>0</v>
      </c>
      <c r="G377" s="3">
        <f>+IF('DATOS GENERALES'!G377='DATOS GENERALES'!T377,100,IF('DATOS GENERALES'!G377=0,0,(('DATOS GENERALES'!T377*100)/'DATOS GENERALES'!G377)))</f>
        <v>0</v>
      </c>
      <c r="H377" s="3">
        <f>+IF('DATOS GENERALES'!H377='DATOS GENERALES'!T377,100,IF('DATOS GENERALES'!H377=0,0,(('DATOS GENERALES'!T377*100)/'DATOS GENERALES'!H377)))</f>
        <v>0</v>
      </c>
      <c r="I377" s="3">
        <f>+IF('DATOS GENERALES'!I377='DATOS GENERALES'!T377,100,IF('DATOS GENERALES'!I377=0,0,(('DATOS GENERALES'!T377*100)/'DATOS GENERALES'!I377)))</f>
        <v>0</v>
      </c>
      <c r="J377" s="3">
        <f>+IF('DATOS GENERALES'!J377='DATOS GENERALES'!T377,100,IF('DATOS GENERALES'!J377=0,0,(('DATOS GENERALES'!T377*100)/'DATOS GENERALES'!J377)))</f>
        <v>0</v>
      </c>
      <c r="K377" s="3">
        <f>+IF('DATOS GENERALES'!K377='DATOS GENERALES'!T377,100,IF('DATOS GENERALES'!K377=0,0,(('DATOS GENERALES'!T377*100)/'DATOS GENERALES'!K377)))</f>
        <v>0</v>
      </c>
      <c r="L377" s="3">
        <f>+IF('DATOS GENERALES'!L377='DATOS GENERALES'!T377,100,IF('DATOS GENERALES'!L377=0,0,(('DATOS GENERALES'!T377*100)/'DATOS GENERALES'!L377)))</f>
        <v>0</v>
      </c>
      <c r="M377" s="3">
        <f>+IF('DATOS GENERALES'!M377='DATOS GENERALES'!T377,100,IF('DATOS GENERALES'!M377=0,0,(('DATOS GENERALES'!T377*100)/'DATOS GENERALES'!M377)))</f>
        <v>0</v>
      </c>
      <c r="N377" s="3">
        <f>+IF('DATOS GENERALES'!N377='DATOS GENERALES'!T377,100,IF('DATOS GENERALES'!N377=0,0,(('DATOS GENERALES'!T377*100)/'DATOS GENERALES'!N377)))</f>
        <v>0</v>
      </c>
      <c r="O377" s="3">
        <f>+IF('DATOS GENERALES'!O377='DATOS GENERALES'!T377,100,IF('DATOS GENERALES'!O377=0,0,(('DATOS GENERALES'!T377*100)/'DATOS GENERALES'!O377)))</f>
        <v>0</v>
      </c>
      <c r="P377" s="3">
        <f>+IF('DATOS GENERALES'!P377='DATOS GENERALES'!T377,100,IF('DATOS GENERALES'!P377=0,0,(('DATOS GENERALES'!T377*100)/'DATOS GENERALES'!P377)))</f>
        <v>0</v>
      </c>
      <c r="Q377" s="3">
        <f>+IF('DATOS GENERALES'!Q377='DATOS GENERALES'!T377,100,IF('DATOS GENERALES'!Q377=0,0,(('DATOS GENERALES'!T377*100)/'DATOS GENERALES'!Q377)))</f>
        <v>0</v>
      </c>
      <c r="R377" s="3">
        <f>+IF('DATOS GENERALES'!R377='DATOS GENERALES'!$T$6,100,IF('DATOS GENERALES'!R377=0,0,(('DATOS GENERALES'!$T$6*100)/'DATOS GENERALES'!R377)))</f>
        <v>0</v>
      </c>
      <c r="S377" s="3">
        <f>+IF('DATOS GENERALES'!S377='DATOS GENERALES'!T377,100,IF('DATOS GENERALES'!S377=0,0,(('DATOS GENERALES'!$T$6*100)/'DATOS GENERALES'!S377)))</f>
        <v>0</v>
      </c>
    </row>
    <row r="378" spans="1:19">
      <c r="A378" s="13">
        <f>+'DATOS GENERALES'!A378</f>
        <v>373</v>
      </c>
      <c r="B378" s="65" t="str">
        <f>+'DATOS GENERALES'!B378</f>
        <v xml:space="preserve">TUBO ENDOTRAQUEAL No.7.0 ANILLADO REFORZADO CON ALMA DE ACERO </v>
      </c>
      <c r="C378" s="21" t="str">
        <f>+'DATOS GENERALES'!C378</f>
        <v>UND</v>
      </c>
      <c r="D378" s="21">
        <f>+'DATOS GENERALES'!D378</f>
        <v>4</v>
      </c>
      <c r="E378" s="3">
        <f>+IF('DATOS GENERALES'!E378='DATOS GENERALES'!T378,100,IF('DATOS GENERALES'!E378=0,0,(('DATOS GENERALES'!T378*100)/'DATOS GENERALES'!E378)))</f>
        <v>33.511111111111113</v>
      </c>
      <c r="F378" s="3">
        <f>+IF('DATOS GENERALES'!F378='DATOS GENERALES'!T378,100,IF('DATOS GENERALES'!F378=0,0,(('DATOS GENERALES'!T378*100)/'DATOS GENERALES'!F378)))</f>
        <v>0</v>
      </c>
      <c r="G378" s="3">
        <f>+IF('DATOS GENERALES'!G378='DATOS GENERALES'!T378,100,IF('DATOS GENERALES'!G378=0,0,(('DATOS GENERALES'!T378*100)/'DATOS GENERALES'!G378)))</f>
        <v>0</v>
      </c>
      <c r="H378" s="3">
        <f>+IF('DATOS GENERALES'!H378='DATOS GENERALES'!T378,100,IF('DATOS GENERALES'!H378=0,0,(('DATOS GENERALES'!T378*100)/'DATOS GENERALES'!H378)))</f>
        <v>36.4</v>
      </c>
      <c r="I378" s="3">
        <f>+IF('DATOS GENERALES'!I378='DATOS GENERALES'!T378,100,IF('DATOS GENERALES'!I378=0,0,(('DATOS GENERALES'!T378*100)/'DATOS GENERALES'!I378)))</f>
        <v>0</v>
      </c>
      <c r="J378" s="3">
        <f>+IF('DATOS GENERALES'!J378='DATOS GENERALES'!T378,100,IF('DATOS GENERALES'!J378=0,0,(('DATOS GENERALES'!T378*100)/'DATOS GENERALES'!J378)))</f>
        <v>0</v>
      </c>
      <c r="K378" s="3">
        <f>+IF('DATOS GENERALES'!K378='DATOS GENERALES'!T378,100,IF('DATOS GENERALES'!K378=0,0,(('DATOS GENERALES'!T378*100)/'DATOS GENERALES'!K378)))</f>
        <v>0</v>
      </c>
      <c r="L378" s="3">
        <f>+IF('DATOS GENERALES'!L378='DATOS GENERALES'!T378,100,IF('DATOS GENERALES'!L378=0,0,(('DATOS GENERALES'!T378*100)/'DATOS GENERALES'!L378)))</f>
        <v>0</v>
      </c>
      <c r="M378" s="3">
        <f>+IF('DATOS GENERALES'!M378='DATOS GENERALES'!T378,100,IF('DATOS GENERALES'!M378=0,0,(('DATOS GENERALES'!T378*100)/'DATOS GENERALES'!M378)))</f>
        <v>0</v>
      </c>
      <c r="N378" s="3">
        <f>+IF('DATOS GENERALES'!N378='DATOS GENERALES'!T378,100,IF('DATOS GENERALES'!N378=0,0,(('DATOS GENERALES'!T378*100)/'DATOS GENERALES'!N378)))</f>
        <v>0</v>
      </c>
      <c r="O378" s="3">
        <f>+IF('DATOS GENERALES'!O378='DATOS GENERALES'!T378,100,IF('DATOS GENERALES'!O378=0,0,(('DATOS GENERALES'!T378*100)/'DATOS GENERALES'!O378)))</f>
        <v>33.175355450236971</v>
      </c>
      <c r="P378" s="3">
        <f>+IF('DATOS GENERALES'!P378='DATOS GENERALES'!T378,100,IF('DATOS GENERALES'!P378=0,0,(('DATOS GENERALES'!T378*100)/'DATOS GENERALES'!P378)))</f>
        <v>0</v>
      </c>
      <c r="Q378" s="3">
        <f>+IF('DATOS GENERALES'!Q378='DATOS GENERALES'!T378,100,IF('DATOS GENERALES'!Q378=0,0,(('DATOS GENERALES'!T378*100)/'DATOS GENERALES'!Q378)))</f>
        <v>0</v>
      </c>
      <c r="R378" s="3">
        <f>+IF('DATOS GENERALES'!R378='DATOS GENERALES'!$T$6,100,IF('DATOS GENERALES'!R378=0,0,(('DATOS GENERALES'!$T$6*100)/'DATOS GENERALES'!R378)))</f>
        <v>0</v>
      </c>
      <c r="S378" s="3">
        <f>+IF('DATOS GENERALES'!S378='DATOS GENERALES'!T378,100,IF('DATOS GENERALES'!S378=0,0,(('DATOS GENERALES'!$T$6*100)/'DATOS GENERALES'!S378)))</f>
        <v>100</v>
      </c>
    </row>
    <row r="379" spans="1:19">
      <c r="A379" s="13">
        <f>+'DATOS GENERALES'!A379</f>
        <v>374</v>
      </c>
      <c r="B379" s="65" t="str">
        <f>+'DATOS GENERALES'!B379</f>
        <v xml:space="preserve">TUBO ENDOTRAQUEAL No.7.5 ANILLADO REFORZADO CON ALMA DE ACERO </v>
      </c>
      <c r="C379" s="21" t="str">
        <f>+'DATOS GENERALES'!C379</f>
        <v>UND</v>
      </c>
      <c r="D379" s="21">
        <f>+'DATOS GENERALES'!D379</f>
        <v>4</v>
      </c>
      <c r="E379" s="3">
        <f>+IF('DATOS GENERALES'!E379='DATOS GENERALES'!T379,100,IF('DATOS GENERALES'!E379=0,0,(('DATOS GENERALES'!T379*100)/'DATOS GENERALES'!E379)))</f>
        <v>33.511111111111113</v>
      </c>
      <c r="F379" s="3">
        <f>+IF('DATOS GENERALES'!F379='DATOS GENERALES'!T379,100,IF('DATOS GENERALES'!F379=0,0,(('DATOS GENERALES'!T379*100)/'DATOS GENERALES'!F379)))</f>
        <v>0</v>
      </c>
      <c r="G379" s="3">
        <f>+IF('DATOS GENERALES'!G379='DATOS GENERALES'!T379,100,IF('DATOS GENERALES'!G379=0,0,(('DATOS GENERALES'!T379*100)/'DATOS GENERALES'!G379)))</f>
        <v>0</v>
      </c>
      <c r="H379" s="3">
        <f>+IF('DATOS GENERALES'!H379='DATOS GENERALES'!T379,100,IF('DATOS GENERALES'!H379=0,0,(('DATOS GENERALES'!T379*100)/'DATOS GENERALES'!H379)))</f>
        <v>36.4</v>
      </c>
      <c r="I379" s="3">
        <f>+IF('DATOS GENERALES'!I379='DATOS GENERALES'!T379,100,IF('DATOS GENERALES'!I379=0,0,(('DATOS GENERALES'!T379*100)/'DATOS GENERALES'!I379)))</f>
        <v>0</v>
      </c>
      <c r="J379" s="3">
        <f>+IF('DATOS GENERALES'!J379='DATOS GENERALES'!T379,100,IF('DATOS GENERALES'!J379=0,0,(('DATOS GENERALES'!T379*100)/'DATOS GENERALES'!J379)))</f>
        <v>0</v>
      </c>
      <c r="K379" s="3">
        <f>+IF('DATOS GENERALES'!K379='DATOS GENERALES'!T379,100,IF('DATOS GENERALES'!K379=0,0,(('DATOS GENERALES'!T379*100)/'DATOS GENERALES'!K379)))</f>
        <v>0</v>
      </c>
      <c r="L379" s="3">
        <f>+IF('DATOS GENERALES'!L379='DATOS GENERALES'!T379,100,IF('DATOS GENERALES'!L379=0,0,(('DATOS GENERALES'!T379*100)/'DATOS GENERALES'!L379)))</f>
        <v>0</v>
      </c>
      <c r="M379" s="3">
        <f>+IF('DATOS GENERALES'!M379='DATOS GENERALES'!T379,100,IF('DATOS GENERALES'!M379=0,0,(('DATOS GENERALES'!T379*100)/'DATOS GENERALES'!M379)))</f>
        <v>0</v>
      </c>
      <c r="N379" s="3">
        <f>+IF('DATOS GENERALES'!N379='DATOS GENERALES'!T379,100,IF('DATOS GENERALES'!N379=0,0,(('DATOS GENERALES'!T379*100)/'DATOS GENERALES'!N379)))</f>
        <v>0</v>
      </c>
      <c r="O379" s="3">
        <f>+IF('DATOS GENERALES'!O379='DATOS GENERALES'!T379,100,IF('DATOS GENERALES'!O379=0,0,(('DATOS GENERALES'!T379*100)/'DATOS GENERALES'!O379)))</f>
        <v>19.186169091292431</v>
      </c>
      <c r="P379" s="3">
        <f>+IF('DATOS GENERALES'!P379='DATOS GENERALES'!T379,100,IF('DATOS GENERALES'!P379=0,0,(('DATOS GENERALES'!T379*100)/'DATOS GENERALES'!P379)))</f>
        <v>0</v>
      </c>
      <c r="Q379" s="3">
        <f>+IF('DATOS GENERALES'!Q379='DATOS GENERALES'!T379,100,IF('DATOS GENERALES'!Q379=0,0,(('DATOS GENERALES'!T379*100)/'DATOS GENERALES'!Q379)))</f>
        <v>0</v>
      </c>
      <c r="R379" s="3">
        <f>+IF('DATOS GENERALES'!R379='DATOS GENERALES'!$T$6,100,IF('DATOS GENERALES'!R379=0,0,(('DATOS GENERALES'!$T$6*100)/'DATOS GENERALES'!R379)))</f>
        <v>0</v>
      </c>
      <c r="S379" s="3">
        <f>+IF('DATOS GENERALES'!S379='DATOS GENERALES'!T379,100,IF('DATOS GENERALES'!S379=0,0,(('DATOS GENERALES'!$T$6*100)/'DATOS GENERALES'!S379)))</f>
        <v>100</v>
      </c>
    </row>
    <row r="380" spans="1:19">
      <c r="A380" s="13">
        <f>+'DATOS GENERALES'!A380</f>
        <v>375</v>
      </c>
      <c r="B380" s="65" t="str">
        <f>+'DATOS GENERALES'!B380</f>
        <v xml:space="preserve">TUBO ENDOTRAQUEAL No.8.0 ANILLADO REFORZADO CON ALMA DE ACERO </v>
      </c>
      <c r="C380" s="21" t="str">
        <f>+'DATOS GENERALES'!C380</f>
        <v>UND</v>
      </c>
      <c r="D380" s="21">
        <f>+'DATOS GENERALES'!D380</f>
        <v>4</v>
      </c>
      <c r="E380" s="3">
        <f>+IF('DATOS GENERALES'!E380='DATOS GENERALES'!T380,100,IF('DATOS GENERALES'!E380=0,0,(('DATOS GENERALES'!T380*100)/'DATOS GENERALES'!E380)))</f>
        <v>33.511111111111113</v>
      </c>
      <c r="F380" s="3">
        <f>+IF('DATOS GENERALES'!F380='DATOS GENERALES'!T380,100,IF('DATOS GENERALES'!F380=0,0,(('DATOS GENERALES'!T380*100)/'DATOS GENERALES'!F380)))</f>
        <v>0</v>
      </c>
      <c r="G380" s="3">
        <f>+IF('DATOS GENERALES'!G380='DATOS GENERALES'!T380,100,IF('DATOS GENERALES'!G380=0,0,(('DATOS GENERALES'!T380*100)/'DATOS GENERALES'!G380)))</f>
        <v>0</v>
      </c>
      <c r="H380" s="3">
        <f>+IF('DATOS GENERALES'!H380='DATOS GENERALES'!T380,100,IF('DATOS GENERALES'!H380=0,0,(('DATOS GENERALES'!T380*100)/'DATOS GENERALES'!H380)))</f>
        <v>36.4</v>
      </c>
      <c r="I380" s="3">
        <f>+IF('DATOS GENERALES'!I380='DATOS GENERALES'!T380,100,IF('DATOS GENERALES'!I380=0,0,(('DATOS GENERALES'!T380*100)/'DATOS GENERALES'!I380)))</f>
        <v>0</v>
      </c>
      <c r="J380" s="3">
        <f>+IF('DATOS GENERALES'!J380='DATOS GENERALES'!T380,100,IF('DATOS GENERALES'!J380=0,0,(('DATOS GENERALES'!T380*100)/'DATOS GENERALES'!J380)))</f>
        <v>0</v>
      </c>
      <c r="K380" s="3">
        <f>+IF('DATOS GENERALES'!K380='DATOS GENERALES'!T380,100,IF('DATOS GENERALES'!K380=0,0,(('DATOS GENERALES'!T380*100)/'DATOS GENERALES'!K380)))</f>
        <v>0</v>
      </c>
      <c r="L380" s="3">
        <f>+IF('DATOS GENERALES'!L380='DATOS GENERALES'!T380,100,IF('DATOS GENERALES'!L380=0,0,(('DATOS GENERALES'!T380*100)/'DATOS GENERALES'!L380)))</f>
        <v>0</v>
      </c>
      <c r="M380" s="3">
        <f>+IF('DATOS GENERALES'!M380='DATOS GENERALES'!T380,100,IF('DATOS GENERALES'!M380=0,0,(('DATOS GENERALES'!T380*100)/'DATOS GENERALES'!M380)))</f>
        <v>0</v>
      </c>
      <c r="N380" s="3">
        <f>+IF('DATOS GENERALES'!N380='DATOS GENERALES'!T380,100,IF('DATOS GENERALES'!N380=0,0,(('DATOS GENERALES'!T380*100)/'DATOS GENERALES'!N380)))</f>
        <v>0</v>
      </c>
      <c r="O380" s="3">
        <f>+IF('DATOS GENERALES'!O380='DATOS GENERALES'!T380,100,IF('DATOS GENERALES'!O380=0,0,(('DATOS GENERALES'!T380*100)/'DATOS GENERALES'!O380)))</f>
        <v>19.186169091292431</v>
      </c>
      <c r="P380" s="3">
        <f>+IF('DATOS GENERALES'!P380='DATOS GENERALES'!T380,100,IF('DATOS GENERALES'!P380=0,0,(('DATOS GENERALES'!T380*100)/'DATOS GENERALES'!P380)))</f>
        <v>0</v>
      </c>
      <c r="Q380" s="3">
        <f>+IF('DATOS GENERALES'!Q380='DATOS GENERALES'!T380,100,IF('DATOS GENERALES'!Q380=0,0,(('DATOS GENERALES'!T380*100)/'DATOS GENERALES'!Q380)))</f>
        <v>0</v>
      </c>
      <c r="R380" s="3">
        <f>+IF('DATOS GENERALES'!R380='DATOS GENERALES'!$T$6,100,IF('DATOS GENERALES'!R380=0,0,(('DATOS GENERALES'!$T$6*100)/'DATOS GENERALES'!R380)))</f>
        <v>0</v>
      </c>
      <c r="S380" s="3">
        <f>+IF('DATOS GENERALES'!S380='DATOS GENERALES'!T380,100,IF('DATOS GENERALES'!S380=0,0,(('DATOS GENERALES'!$T$6*100)/'DATOS GENERALES'!S380)))</f>
        <v>100</v>
      </c>
    </row>
    <row r="381" spans="1:19">
      <c r="A381" s="13">
        <f>+'DATOS GENERALES'!A381</f>
        <v>376</v>
      </c>
      <c r="B381" s="65" t="str">
        <f>+'DATOS GENERALES'!B381</f>
        <v>VENDA DE ALGODON LAMINADO 4 X 5</v>
      </c>
      <c r="C381" s="21" t="str">
        <f>+'DATOS GENERALES'!C381</f>
        <v>UND</v>
      </c>
      <c r="D381" s="21">
        <f>+'DATOS GENERALES'!D381</f>
        <v>1200</v>
      </c>
      <c r="E381" s="3">
        <f>+IF('DATOS GENERALES'!E381='DATOS GENERALES'!T381,100,IF('DATOS GENERALES'!E381=0,0,(('DATOS GENERALES'!T381*100)/'DATOS GENERALES'!E381)))</f>
        <v>83.8</v>
      </c>
      <c r="F381" s="3">
        <f>+IF('DATOS GENERALES'!F381='DATOS GENERALES'!T381,100,IF('DATOS GENERALES'!F381=0,0,(('DATOS GENERALES'!T381*100)/'DATOS GENERALES'!F381)))</f>
        <v>0</v>
      </c>
      <c r="G381" s="3">
        <f>+IF('DATOS GENERALES'!G381='DATOS GENERALES'!T381,100,IF('DATOS GENERALES'!G381=0,0,(('DATOS GENERALES'!T381*100)/'DATOS GENERALES'!G381)))</f>
        <v>0</v>
      </c>
      <c r="H381" s="3">
        <f>+IF('DATOS GENERALES'!H381='DATOS GENERALES'!T381,100,IF('DATOS GENERALES'!H381=0,0,(('DATOS GENERALES'!T381*100)/'DATOS GENERALES'!H381)))</f>
        <v>91.086956521739125</v>
      </c>
      <c r="I381" s="3">
        <f>+IF('DATOS GENERALES'!I381='DATOS GENERALES'!T381,100,IF('DATOS GENERALES'!I381=0,0,(('DATOS GENERALES'!T381*100)/'DATOS GENERALES'!I381)))</f>
        <v>0</v>
      </c>
      <c r="J381" s="3">
        <f>+IF('DATOS GENERALES'!J381='DATOS GENERALES'!T381,100,IF('DATOS GENERALES'!J381=0,0,(('DATOS GENERALES'!T381*100)/'DATOS GENERALES'!J381)))</f>
        <v>99.761904761904745</v>
      </c>
      <c r="K381" s="3">
        <f>+IF('DATOS GENERALES'!K381='DATOS GENERALES'!T381,100,IF('DATOS GENERALES'!K381=0,0,(('DATOS GENERALES'!T381*100)/'DATOS GENERALES'!K381)))</f>
        <v>0</v>
      </c>
      <c r="L381" s="3">
        <f>+IF('DATOS GENERALES'!L381='DATOS GENERALES'!T381,100,IF('DATOS GENERALES'!L381=0,0,(('DATOS GENERALES'!T381*100)/'DATOS GENERALES'!L381)))</f>
        <v>0</v>
      </c>
      <c r="M381" s="3">
        <f>+IF('DATOS GENERALES'!M381='DATOS GENERALES'!T381,100,IF('DATOS GENERALES'!M381=0,0,(('DATOS GENERALES'!T381*100)/'DATOS GENERALES'!M381)))</f>
        <v>75.49549549549549</v>
      </c>
      <c r="N381" s="3">
        <f>+IF('DATOS GENERALES'!N381='DATOS GENERALES'!T381,100,IF('DATOS GENERALES'!N381=0,0,(('DATOS GENERALES'!T381*100)/'DATOS GENERALES'!N381)))</f>
        <v>100</v>
      </c>
      <c r="O381" s="3">
        <f>+IF('DATOS GENERALES'!O381='DATOS GENERALES'!T381,100,IF('DATOS GENERALES'!O381=0,0,(('DATOS GENERALES'!T381*100)/'DATOS GENERALES'!O381)))</f>
        <v>51.888544891640869</v>
      </c>
      <c r="P381" s="3">
        <f>+IF('DATOS GENERALES'!P381='DATOS GENERALES'!T381,100,IF('DATOS GENERALES'!P381=0,0,(('DATOS GENERALES'!T381*100)/'DATOS GENERALES'!P381)))</f>
        <v>81.438289601554914</v>
      </c>
      <c r="Q381" s="3">
        <f>+IF('DATOS GENERALES'!Q381='DATOS GENERALES'!T381,100,IF('DATOS GENERALES'!Q381=0,0,(('DATOS GENERALES'!T381*100)/'DATOS GENERALES'!Q381)))</f>
        <v>0</v>
      </c>
      <c r="R381" s="3">
        <f>+IF('DATOS GENERALES'!R381='DATOS GENERALES'!$T$6,100,IF('DATOS GENERALES'!R381=0,0,(('DATOS GENERALES'!$T$6*100)/'DATOS GENERALES'!R381)))</f>
        <v>0</v>
      </c>
      <c r="S381" s="3">
        <f>+IF('DATOS GENERALES'!S381='DATOS GENERALES'!T381,100,IF('DATOS GENERALES'!S381=0,0,(('DATOS GENERALES'!$T$6*100)/'DATOS GENERALES'!S381)))</f>
        <v>0</v>
      </c>
    </row>
    <row r="382" spans="1:19">
      <c r="A382" s="13">
        <f>+'DATOS GENERALES'!A382</f>
        <v>377</v>
      </c>
      <c r="B382" s="65" t="str">
        <f>+'DATOS GENERALES'!B382</f>
        <v>VENDA DE ALGODON LAMINADO 5 X 5</v>
      </c>
      <c r="C382" s="21" t="str">
        <f>+'DATOS GENERALES'!C382</f>
        <v>UND</v>
      </c>
      <c r="D382" s="21">
        <f>+'DATOS GENERALES'!D382</f>
        <v>1600</v>
      </c>
      <c r="E382" s="3">
        <f>+IF('DATOS GENERALES'!E382='DATOS GENERALES'!T382,100,IF('DATOS GENERALES'!E382=0,0,(('DATOS GENERALES'!T382*100)/'DATOS GENERALES'!E382)))</f>
        <v>88.857890148212732</v>
      </c>
      <c r="F382" s="3">
        <f>+IF('DATOS GENERALES'!F382='DATOS GENERALES'!T382,100,IF('DATOS GENERALES'!F382=0,0,(('DATOS GENERALES'!T382*100)/'DATOS GENERALES'!F382)))</f>
        <v>0</v>
      </c>
      <c r="G382" s="3">
        <f>+IF('DATOS GENERALES'!G382='DATOS GENERALES'!T382,100,IF('DATOS GENERALES'!G382=0,0,(('DATOS GENERALES'!T382*100)/'DATOS GENERALES'!G382)))</f>
        <v>0</v>
      </c>
      <c r="H382" s="3">
        <f>+IF('DATOS GENERALES'!H382='DATOS GENERALES'!T382,100,IF('DATOS GENERALES'!H382=0,0,(('DATOS GENERALES'!T382*100)/'DATOS GENERALES'!H382)))</f>
        <v>97.5311004784689</v>
      </c>
      <c r="I382" s="3">
        <f>+IF('DATOS GENERALES'!I382='DATOS GENERALES'!T382,100,IF('DATOS GENERALES'!I382=0,0,(('DATOS GENERALES'!T382*100)/'DATOS GENERALES'!I382)))</f>
        <v>0</v>
      </c>
      <c r="J382" s="3">
        <f>+IF('DATOS GENERALES'!J382='DATOS GENERALES'!T382,100,IF('DATOS GENERALES'!J382=0,0,(('DATOS GENERALES'!T382*100)/'DATOS GENERALES'!J382)))</f>
        <v>100</v>
      </c>
      <c r="K382" s="3">
        <f>+IF('DATOS GENERALES'!K382='DATOS GENERALES'!T382,100,IF('DATOS GENERALES'!K382=0,0,(('DATOS GENERALES'!T382*100)/'DATOS GENERALES'!K382)))</f>
        <v>0</v>
      </c>
      <c r="L382" s="3">
        <f>+IF('DATOS GENERALES'!L382='DATOS GENERALES'!T382,100,IF('DATOS GENERALES'!L382=0,0,(('DATOS GENERALES'!T382*100)/'DATOS GENERALES'!L382)))</f>
        <v>0</v>
      </c>
      <c r="M382" s="3">
        <f>+IF('DATOS GENERALES'!M382='DATOS GENERALES'!T382,100,IF('DATOS GENERALES'!M382=0,0,(('DATOS GENERALES'!T382*100)/'DATOS GENERALES'!M382)))</f>
        <v>76.002982848620434</v>
      </c>
      <c r="N382" s="3">
        <f>+IF('DATOS GENERALES'!N382='DATOS GENERALES'!T382,100,IF('DATOS GENERALES'!N382=0,0,(('DATOS GENERALES'!T382*100)/'DATOS GENERALES'!N382)))</f>
        <v>97.066666666666663</v>
      </c>
      <c r="O382" s="3">
        <f>+IF('DATOS GENERALES'!O382='DATOS GENERALES'!T382,100,IF('DATOS GENERALES'!O382=0,0,(('DATOS GENERALES'!T382*100)/'DATOS GENERALES'!O382)))</f>
        <v>50.401384653424543</v>
      </c>
      <c r="P382" s="3">
        <f>+IF('DATOS GENERALES'!P382='DATOS GENERALES'!T382,100,IF('DATOS GENERALES'!P382=0,0,(('DATOS GENERALES'!T382*100)/'DATOS GENERALES'!P382)))</f>
        <v>86.962457337883961</v>
      </c>
      <c r="Q382" s="3">
        <f>+IF('DATOS GENERALES'!Q382='DATOS GENERALES'!T382,100,IF('DATOS GENERALES'!Q382=0,0,(('DATOS GENERALES'!T382*100)/'DATOS GENERALES'!Q382)))</f>
        <v>0</v>
      </c>
      <c r="R382" s="3">
        <f>+IF('DATOS GENERALES'!R382='DATOS GENERALES'!$T$6,100,IF('DATOS GENERALES'!R382=0,0,(('DATOS GENERALES'!$T$6*100)/'DATOS GENERALES'!R382)))</f>
        <v>0</v>
      </c>
      <c r="S382" s="3">
        <f>+IF('DATOS GENERALES'!S382='DATOS GENERALES'!T382,100,IF('DATOS GENERALES'!S382=0,0,(('DATOS GENERALES'!$T$6*100)/'DATOS GENERALES'!S382)))</f>
        <v>0</v>
      </c>
    </row>
    <row r="383" spans="1:19">
      <c r="A383" s="13">
        <f>+'DATOS GENERALES'!A383</f>
        <v>378</v>
      </c>
      <c r="B383" s="65" t="str">
        <f>+'DATOS GENERALES'!B383</f>
        <v>VENDA DE ALGODON LAMINADO 6 X 5</v>
      </c>
      <c r="C383" s="21" t="str">
        <f>+'DATOS GENERALES'!C383</f>
        <v>UND</v>
      </c>
      <c r="D383" s="21">
        <f>+'DATOS GENERALES'!D383</f>
        <v>800</v>
      </c>
      <c r="E383" s="3">
        <f>+IF('DATOS GENERALES'!E383='DATOS GENERALES'!T383,100,IF('DATOS GENERALES'!E383=0,0,(('DATOS GENERALES'!T383*100)/'DATOS GENERALES'!E383)))</f>
        <v>89.939393939393938</v>
      </c>
      <c r="F383" s="3">
        <f>+IF('DATOS GENERALES'!F383='DATOS GENERALES'!T383,100,IF('DATOS GENERALES'!F383=0,0,(('DATOS GENERALES'!T383*100)/'DATOS GENERALES'!F383)))</f>
        <v>0</v>
      </c>
      <c r="G383" s="3">
        <f>+IF('DATOS GENERALES'!G383='DATOS GENERALES'!T383,100,IF('DATOS GENERALES'!G383=0,0,(('DATOS GENERALES'!T383*100)/'DATOS GENERALES'!G383)))</f>
        <v>0</v>
      </c>
      <c r="H383" s="3">
        <f>+IF('DATOS GENERALES'!H383='DATOS GENERALES'!T383,100,IF('DATOS GENERALES'!H383=0,0,(('DATOS GENERALES'!T383*100)/'DATOS GENERALES'!H383)))</f>
        <v>91.675675675675677</v>
      </c>
      <c r="I383" s="3">
        <f>+IF('DATOS GENERALES'!I383='DATOS GENERALES'!T383,100,IF('DATOS GENERALES'!I383=0,0,(('DATOS GENERALES'!T383*100)/'DATOS GENERALES'!I383)))</f>
        <v>0</v>
      </c>
      <c r="J383" s="3">
        <f>+IF('DATOS GENERALES'!J383='DATOS GENERALES'!T383,100,IF('DATOS GENERALES'!J383=0,0,(('DATOS GENERALES'!T383*100)/'DATOS GENERALES'!J383)))</f>
        <v>100</v>
      </c>
      <c r="K383" s="3">
        <f>+IF('DATOS GENERALES'!K383='DATOS GENERALES'!T383,100,IF('DATOS GENERALES'!K383=0,0,(('DATOS GENERALES'!T383*100)/'DATOS GENERALES'!K383)))</f>
        <v>0</v>
      </c>
      <c r="L383" s="3">
        <f>+IF('DATOS GENERALES'!L383='DATOS GENERALES'!T383,100,IF('DATOS GENERALES'!L383=0,0,(('DATOS GENERALES'!T383*100)/'DATOS GENERALES'!L383)))</f>
        <v>0</v>
      </c>
      <c r="M383" s="3">
        <f>+IF('DATOS GENERALES'!M383='DATOS GENERALES'!T383,100,IF('DATOS GENERALES'!M383=0,0,(('DATOS GENERALES'!T383*100)/'DATOS GENERALES'!M383)))</f>
        <v>74.996841440303228</v>
      </c>
      <c r="N383" s="3">
        <f>+IF('DATOS GENERALES'!N383='DATOS GENERALES'!T383,100,IF('DATOS GENERALES'!N383=0,0,(('DATOS GENERALES'!T383*100)/'DATOS GENERALES'!N383)))</f>
        <v>94.900079936051156</v>
      </c>
      <c r="O383" s="3">
        <f>+IF('DATOS GENERALES'!O383='DATOS GENERALES'!T383,100,IF('DATOS GENERALES'!O383=0,0,(('DATOS GENERALES'!T383*100)/'DATOS GENERALES'!O383)))</f>
        <v>48.998796216681001</v>
      </c>
      <c r="P383" s="3">
        <f>+IF('DATOS GENERALES'!P383='DATOS GENERALES'!T383,100,IF('DATOS GENERALES'!P383=0,0,(('DATOS GENERALES'!T383*100)/'DATOS GENERALES'!P383)))</f>
        <v>83.020979020979027</v>
      </c>
      <c r="Q383" s="3">
        <f>+IF('DATOS GENERALES'!Q383='DATOS GENERALES'!T383,100,IF('DATOS GENERALES'!Q383=0,0,(('DATOS GENERALES'!T383*100)/'DATOS GENERALES'!Q383)))</f>
        <v>0</v>
      </c>
      <c r="R383" s="3">
        <f>+IF('DATOS GENERALES'!R383='DATOS GENERALES'!$T$6,100,IF('DATOS GENERALES'!R383=0,0,(('DATOS GENERALES'!$T$6*100)/'DATOS GENERALES'!R383)))</f>
        <v>0</v>
      </c>
      <c r="S383" s="3">
        <f>+IF('DATOS GENERALES'!S383='DATOS GENERALES'!T383,100,IF('DATOS GENERALES'!S383=0,0,(('DATOS GENERALES'!$T$6*100)/'DATOS GENERALES'!S383)))</f>
        <v>0</v>
      </c>
    </row>
    <row r="384" spans="1:19">
      <c r="A384" s="13">
        <f>+'DATOS GENERALES'!A384</f>
        <v>379</v>
      </c>
      <c r="B384" s="65" t="str">
        <f>+'DATOS GENERALES'!B384</f>
        <v>VENDA DE YESO DE 4 X 5 (GYPSONA)</v>
      </c>
      <c r="C384" s="21" t="str">
        <f>+'DATOS GENERALES'!C384</f>
        <v>UND</v>
      </c>
      <c r="D384" s="21">
        <f>+'DATOS GENERALES'!D384</f>
        <v>288</v>
      </c>
      <c r="E384" s="3">
        <f>+IF('DATOS GENERALES'!E384='DATOS GENERALES'!T384,100,IF('DATOS GENERALES'!E384=0,0,(('DATOS GENERALES'!T384*100)/'DATOS GENERALES'!E384)))</f>
        <v>75.707692307692312</v>
      </c>
      <c r="F384" s="3">
        <f>+IF('DATOS GENERALES'!F384='DATOS GENERALES'!T384,100,IF('DATOS GENERALES'!F384=0,0,(('DATOS GENERALES'!T384*100)/'DATOS GENERALES'!F384)))</f>
        <v>85.806451612903231</v>
      </c>
      <c r="G384" s="3">
        <f>+IF('DATOS GENERALES'!G384='DATOS GENERALES'!T384,100,IF('DATOS GENERALES'!G384=0,0,(('DATOS GENERALES'!T384*100)/'DATOS GENERALES'!G384)))</f>
        <v>0</v>
      </c>
      <c r="H384" s="3">
        <f>+IF('DATOS GENERALES'!H384='DATOS GENERALES'!T384,100,IF('DATOS GENERALES'!H384=0,0,(('DATOS GENERALES'!T384*100)/'DATOS GENERALES'!H384)))</f>
        <v>58.374851720047452</v>
      </c>
      <c r="I384" s="3">
        <f>+IF('DATOS GENERALES'!I384='DATOS GENERALES'!T384,100,IF('DATOS GENERALES'!I384=0,0,(('DATOS GENERALES'!T384*100)/'DATOS GENERALES'!I384)))</f>
        <v>71.370558375634516</v>
      </c>
      <c r="J384" s="3">
        <f>+IF('DATOS GENERALES'!J384='DATOS GENERALES'!T384,100,IF('DATOS GENERALES'!J384=0,0,(('DATOS GENERALES'!T384*100)/'DATOS GENERALES'!J384)))</f>
        <v>100</v>
      </c>
      <c r="K384" s="3">
        <f>+IF('DATOS GENERALES'!K384='DATOS GENERALES'!T384,100,IF('DATOS GENERALES'!K384=0,0,(('DATOS GENERALES'!T384*100)/'DATOS GENERALES'!K384)))</f>
        <v>0</v>
      </c>
      <c r="L384" s="3">
        <f>+IF('DATOS GENERALES'!L384='DATOS GENERALES'!T384,100,IF('DATOS GENERALES'!L384=0,0,(('DATOS GENERALES'!T384*100)/'DATOS GENERALES'!L384)))</f>
        <v>0</v>
      </c>
      <c r="M384" s="3">
        <f>+IF('DATOS GENERALES'!M384='DATOS GENERALES'!T384,100,IF('DATOS GENERALES'!M384=0,0,(('DATOS GENERALES'!T384*100)/'DATOS GENERALES'!M384)))</f>
        <v>0</v>
      </c>
      <c r="N384" s="3">
        <f>+IF('DATOS GENERALES'!N384='DATOS GENERALES'!T384,100,IF('DATOS GENERALES'!N384=0,0,(('DATOS GENERALES'!T384*100)/'DATOS GENERALES'!N384)))</f>
        <v>57.673600937591559</v>
      </c>
      <c r="O384" s="3">
        <f>+IF('DATOS GENERALES'!O384='DATOS GENERALES'!T384,100,IF('DATOS GENERALES'!O384=0,0,(('DATOS GENERALES'!T384*100)/'DATOS GENERALES'!O384)))</f>
        <v>59.39052599818968</v>
      </c>
      <c r="P384" s="3">
        <f>+IF('DATOS GENERALES'!P384='DATOS GENERALES'!T384,100,IF('DATOS GENERALES'!P384=0,0,(('DATOS GENERALES'!T384*100)/'DATOS GENERALES'!P384)))</f>
        <v>60.05797101449275</v>
      </c>
      <c r="Q384" s="3">
        <f>+IF('DATOS GENERALES'!Q384='DATOS GENERALES'!T384,100,IF('DATOS GENERALES'!Q384=0,0,(('DATOS GENERALES'!T384*100)/'DATOS GENERALES'!Q384)))</f>
        <v>80.754871794871789</v>
      </c>
      <c r="R384" s="3">
        <f>+IF('DATOS GENERALES'!R384='DATOS GENERALES'!$T$6,100,IF('DATOS GENERALES'!R384=0,0,(('DATOS GENERALES'!$T$6*100)/'DATOS GENERALES'!R384)))</f>
        <v>0</v>
      </c>
      <c r="S384" s="3">
        <f>+IF('DATOS GENERALES'!S384='DATOS GENERALES'!T384,100,IF('DATOS GENERALES'!S384=0,0,(('DATOS GENERALES'!$T$6*100)/'DATOS GENERALES'!S384)))</f>
        <v>0</v>
      </c>
    </row>
    <row r="385" spans="1:19">
      <c r="A385" s="13">
        <f>+'DATOS GENERALES'!A385</f>
        <v>380</v>
      </c>
      <c r="B385" s="65" t="str">
        <f>+'DATOS GENERALES'!B385</f>
        <v>VENDA DE YESO DE 5 X 5 (GYPSONA)</v>
      </c>
      <c r="C385" s="21" t="str">
        <f>+'DATOS GENERALES'!C385</f>
        <v>UND</v>
      </c>
      <c r="D385" s="21">
        <f>+'DATOS GENERALES'!D385</f>
        <v>288</v>
      </c>
      <c r="E385" s="3">
        <f>+IF('DATOS GENERALES'!E385='DATOS GENERALES'!T385,100,IF('DATOS GENERALES'!E385=0,0,(('DATOS GENERALES'!T385*100)/'DATOS GENERALES'!E385)))</f>
        <v>75.688149002802049</v>
      </c>
      <c r="F385" s="3">
        <f>+IF('DATOS GENERALES'!F385='DATOS GENERALES'!T385,100,IF('DATOS GENERALES'!F385=0,0,(('DATOS GENERALES'!T385*100)/'DATOS GENERALES'!F385)))</f>
        <v>85.799701046337816</v>
      </c>
      <c r="G385" s="3">
        <f>+IF('DATOS GENERALES'!G385='DATOS GENERALES'!T385,100,IF('DATOS GENERALES'!G385=0,0,(('DATOS GENERALES'!T385*100)/'DATOS GENERALES'!G385)))</f>
        <v>0</v>
      </c>
      <c r="H385" s="3">
        <f>+IF('DATOS GENERALES'!H385='DATOS GENERALES'!T385,100,IF('DATOS GENERALES'!H385=0,0,(('DATOS GENERALES'!T385*100)/'DATOS GENERALES'!H385)))</f>
        <v>52.915418299147269</v>
      </c>
      <c r="I385" s="3">
        <f>+IF('DATOS GENERALES'!I385='DATOS GENERALES'!T385,100,IF('DATOS GENERALES'!I385=0,0,(('DATOS GENERALES'!T385*100)/'DATOS GENERALES'!I385)))</f>
        <v>70.744107225389001</v>
      </c>
      <c r="J385" s="3">
        <f>+IF('DATOS GENERALES'!J385='DATOS GENERALES'!T385,100,IF('DATOS GENERALES'!J385=0,0,(('DATOS GENERALES'!T385*100)/'DATOS GENERALES'!J385)))</f>
        <v>100</v>
      </c>
      <c r="K385" s="3">
        <f>+IF('DATOS GENERALES'!K385='DATOS GENERALES'!T385,100,IF('DATOS GENERALES'!K385=0,0,(('DATOS GENERALES'!T385*100)/'DATOS GENERALES'!K385)))</f>
        <v>0</v>
      </c>
      <c r="L385" s="3">
        <f>+IF('DATOS GENERALES'!L385='DATOS GENERALES'!T385,100,IF('DATOS GENERALES'!L385=0,0,(('DATOS GENERALES'!T385*100)/'DATOS GENERALES'!L385)))</f>
        <v>0</v>
      </c>
      <c r="M385" s="3">
        <f>+IF('DATOS GENERALES'!M385='DATOS GENERALES'!T385,100,IF('DATOS GENERALES'!M385=0,0,(('DATOS GENERALES'!T385*100)/'DATOS GENERALES'!M385)))</f>
        <v>0</v>
      </c>
      <c r="N385" s="3">
        <f>+IF('DATOS GENERALES'!N385='DATOS GENERALES'!T385,100,IF('DATOS GENERALES'!N385=0,0,(('DATOS GENERALES'!T385*100)/'DATOS GENERALES'!N385)))</f>
        <v>56.951506883294059</v>
      </c>
      <c r="O385" s="3">
        <f>+IF('DATOS GENERALES'!O385='DATOS GENERALES'!T385,100,IF('DATOS GENERALES'!O385=0,0,(('DATOS GENERALES'!T385*100)/'DATOS GENERALES'!O385)))</f>
        <v>58.870536954338583</v>
      </c>
      <c r="P385" s="3">
        <f>+IF('DATOS GENERALES'!P385='DATOS GENERALES'!T385,100,IF('DATOS GENERALES'!P385=0,0,(('DATOS GENERALES'!T385*100)/'DATOS GENERALES'!P385)))</f>
        <v>59.466459466459469</v>
      </c>
      <c r="Q385" s="3">
        <f>+IF('DATOS GENERALES'!Q385='DATOS GENERALES'!T385,100,IF('DATOS GENERALES'!Q385=0,0,(('DATOS GENERALES'!T385*100)/'DATOS GENERALES'!Q385)))</f>
        <v>80.745560049235095</v>
      </c>
      <c r="R385" s="3">
        <f>+IF('DATOS GENERALES'!R385='DATOS GENERALES'!$T$6,100,IF('DATOS GENERALES'!R385=0,0,(('DATOS GENERALES'!$T$6*100)/'DATOS GENERALES'!R385)))</f>
        <v>0</v>
      </c>
      <c r="S385" s="3">
        <f>+IF('DATOS GENERALES'!S385='DATOS GENERALES'!T385,100,IF('DATOS GENERALES'!S385=0,0,(('DATOS GENERALES'!$T$6*100)/'DATOS GENERALES'!S385)))</f>
        <v>0</v>
      </c>
    </row>
    <row r="386" spans="1:19">
      <c r="A386" s="13">
        <f>+'DATOS GENERALES'!A386</f>
        <v>381</v>
      </c>
      <c r="B386" s="65" t="str">
        <f>+'DATOS GENERALES'!B386</f>
        <v>VENDA DE YESO DE 6 X 5 (GYPSONA)</v>
      </c>
      <c r="C386" s="21" t="str">
        <f>+'DATOS GENERALES'!C386</f>
        <v>UND</v>
      </c>
      <c r="D386" s="21">
        <f>+'DATOS GENERALES'!D386</f>
        <v>288</v>
      </c>
      <c r="E386" s="3">
        <f>+IF('DATOS GENERALES'!E386='DATOS GENERALES'!T386,100,IF('DATOS GENERALES'!E386=0,0,(('DATOS GENERALES'!T386*100)/'DATOS GENERALES'!E386)))</f>
        <v>74.355555555555554</v>
      </c>
      <c r="F386" s="3">
        <f>+IF('DATOS GENERALES'!F386='DATOS GENERALES'!T386,100,IF('DATOS GENERALES'!F386=0,0,(('DATOS GENERALES'!T386*100)/'DATOS GENERALES'!F386)))</f>
        <v>84.268849362505904</v>
      </c>
      <c r="G386" s="3">
        <f>+IF('DATOS GENERALES'!G386='DATOS GENERALES'!T386,100,IF('DATOS GENERALES'!G386=0,0,(('DATOS GENERALES'!T386*100)/'DATOS GENERALES'!G386)))</f>
        <v>0</v>
      </c>
      <c r="H386" s="3">
        <f>+IF('DATOS GENERALES'!H386='DATOS GENERALES'!T386,100,IF('DATOS GENERALES'!H386=0,0,(('DATOS GENERALES'!T386*100)/'DATOS GENERALES'!H386)))</f>
        <v>53.525294941011801</v>
      </c>
      <c r="I386" s="3">
        <f>+IF('DATOS GENERALES'!I386='DATOS GENERALES'!T386,100,IF('DATOS GENERALES'!I386=0,0,(('DATOS GENERALES'!T386*100)/'DATOS GENERALES'!I386)))</f>
        <v>69.392093324692155</v>
      </c>
      <c r="J386" s="3">
        <f>+IF('DATOS GENERALES'!J386='DATOS GENERALES'!T386,100,IF('DATOS GENERALES'!J386=0,0,(('DATOS GENERALES'!T386*100)/'DATOS GENERALES'!J386)))</f>
        <v>100</v>
      </c>
      <c r="K386" s="3">
        <f>+IF('DATOS GENERALES'!K386='DATOS GENERALES'!T386,100,IF('DATOS GENERALES'!K386=0,0,(('DATOS GENERALES'!T386*100)/'DATOS GENERALES'!K386)))</f>
        <v>0</v>
      </c>
      <c r="L386" s="3">
        <f>+IF('DATOS GENERALES'!L386='DATOS GENERALES'!T386,100,IF('DATOS GENERALES'!L386=0,0,(('DATOS GENERALES'!T386*100)/'DATOS GENERALES'!L386)))</f>
        <v>0</v>
      </c>
      <c r="M386" s="3">
        <f>+IF('DATOS GENERALES'!M386='DATOS GENERALES'!T386,100,IF('DATOS GENERALES'!M386=0,0,(('DATOS GENERALES'!T386*100)/'DATOS GENERALES'!M386)))</f>
        <v>0</v>
      </c>
      <c r="N386" s="3">
        <f>+IF('DATOS GENERALES'!N386='DATOS GENERALES'!T386,100,IF('DATOS GENERALES'!N386=0,0,(('DATOS GENERALES'!T386*100)/'DATOS GENERALES'!N386)))</f>
        <v>55.982432291122031</v>
      </c>
      <c r="O386" s="3">
        <f>+IF('DATOS GENERALES'!O386='DATOS GENERALES'!T386,100,IF('DATOS GENERALES'!O386=0,0,(('DATOS GENERALES'!T386*100)/'DATOS GENERALES'!O386)))</f>
        <v>57.742025364240192</v>
      </c>
      <c r="P386" s="3">
        <f>+IF('DATOS GENERALES'!P386='DATOS GENERALES'!T386,100,IF('DATOS GENERALES'!P386=0,0,(('DATOS GENERALES'!T386*100)/'DATOS GENERALES'!P386)))</f>
        <v>59.54398843287732</v>
      </c>
      <c r="Q386" s="3">
        <f>+IF('DATOS GENERALES'!Q386='DATOS GENERALES'!T386,100,IF('DATOS GENERALES'!Q386=0,0,(('DATOS GENERALES'!T386*100)/'DATOS GENERALES'!Q386)))</f>
        <v>79.312592592592594</v>
      </c>
      <c r="R386" s="3">
        <f>+IF('DATOS GENERALES'!R386='DATOS GENERALES'!$T$6,100,IF('DATOS GENERALES'!R386=0,0,(('DATOS GENERALES'!$T$6*100)/'DATOS GENERALES'!R386)))</f>
        <v>0</v>
      </c>
      <c r="S386" s="3">
        <f>+IF('DATOS GENERALES'!S386='DATOS GENERALES'!T386,100,IF('DATOS GENERALES'!S386=0,0,(('DATOS GENERALES'!$T$6*100)/'DATOS GENERALES'!S386)))</f>
        <v>0</v>
      </c>
    </row>
    <row r="387" spans="1:19">
      <c r="A387" s="13">
        <f>+'DATOS GENERALES'!A387</f>
        <v>382</v>
      </c>
      <c r="B387" s="65" t="str">
        <f>+'DATOS GENERALES'!B387</f>
        <v>VENDA ELASTICA DE 4 X 5</v>
      </c>
      <c r="C387" s="21" t="str">
        <f>+'DATOS GENERALES'!C387</f>
        <v>UND</v>
      </c>
      <c r="D387" s="21">
        <f>+'DATOS GENERALES'!D387</f>
        <v>1600</v>
      </c>
      <c r="E387" s="3">
        <f>+IF('DATOS GENERALES'!E387='DATOS GENERALES'!T387,100,IF('DATOS GENERALES'!E387=0,0,(('DATOS GENERALES'!T387*100)/'DATOS GENERALES'!E387)))</f>
        <v>75.977653631284923</v>
      </c>
      <c r="F387" s="3">
        <f>+IF('DATOS GENERALES'!F387='DATOS GENERALES'!T387,100,IF('DATOS GENERALES'!F387=0,0,(('DATOS GENERALES'!T387*100)/'DATOS GENERALES'!F387)))</f>
        <v>0</v>
      </c>
      <c r="G387" s="3">
        <f>+IF('DATOS GENERALES'!G387='DATOS GENERALES'!T387,100,IF('DATOS GENERALES'!G387=0,0,(('DATOS GENERALES'!T387*100)/'DATOS GENERALES'!G387)))</f>
        <v>0</v>
      </c>
      <c r="H387" s="3">
        <f>+IF('DATOS GENERALES'!H387='DATOS GENERALES'!T387,100,IF('DATOS GENERALES'!H387=0,0,(('DATOS GENERALES'!T387*100)/'DATOS GENERALES'!H387)))</f>
        <v>97.341513292433547</v>
      </c>
      <c r="I387" s="3">
        <f>+IF('DATOS GENERALES'!I387='DATOS GENERALES'!T387,100,IF('DATOS GENERALES'!I387=0,0,(('DATOS GENERALES'!T387*100)/'DATOS GENERALES'!I387)))</f>
        <v>0</v>
      </c>
      <c r="J387" s="3">
        <f>+IF('DATOS GENERALES'!J387='DATOS GENERALES'!T387,100,IF('DATOS GENERALES'!J387=0,0,(('DATOS GENERALES'!T387*100)/'DATOS GENERALES'!J387)))</f>
        <v>100</v>
      </c>
      <c r="K387" s="3">
        <f>+IF('DATOS GENERALES'!K387='DATOS GENERALES'!T387,100,IF('DATOS GENERALES'!K387=0,0,(('DATOS GENERALES'!T387*100)/'DATOS GENERALES'!K387)))</f>
        <v>0</v>
      </c>
      <c r="L387" s="3">
        <f>+IF('DATOS GENERALES'!L387='DATOS GENERALES'!T387,100,IF('DATOS GENERALES'!L387=0,0,(('DATOS GENERALES'!T387*100)/'DATOS GENERALES'!L387)))</f>
        <v>68.558260118104585</v>
      </c>
      <c r="M387" s="3">
        <f>+IF('DATOS GENERALES'!M387='DATOS GENERALES'!T387,100,IF('DATOS GENERALES'!M387=0,0,(('DATOS GENERALES'!T387*100)/'DATOS GENERALES'!M387)))</f>
        <v>54.807138744962586</v>
      </c>
      <c r="N387" s="3">
        <f>+IF('DATOS GENERALES'!N387='DATOS GENERALES'!T387,100,IF('DATOS GENERALES'!N387=0,0,(('DATOS GENERALES'!T387*100)/'DATOS GENERALES'!N387)))</f>
        <v>86.545454545454561</v>
      </c>
      <c r="O387" s="3">
        <f>+IF('DATOS GENERALES'!O387='DATOS GENERALES'!T387,100,IF('DATOS GENERALES'!O387=0,0,(('DATOS GENERALES'!T387*100)/'DATOS GENERALES'!O387)))</f>
        <v>50.909090909090914</v>
      </c>
      <c r="P387" s="3">
        <f>+IF('DATOS GENERALES'!P387='DATOS GENERALES'!T387,100,IF('DATOS GENERALES'!P387=0,0,(('DATOS GENERALES'!T387*100)/'DATOS GENERALES'!P387)))</f>
        <v>81.716738197424903</v>
      </c>
      <c r="Q387" s="3">
        <f>+IF('DATOS GENERALES'!Q387='DATOS GENERALES'!T387,100,IF('DATOS GENERALES'!Q387=0,0,(('DATOS GENERALES'!T387*100)/'DATOS GENERALES'!Q387)))</f>
        <v>0</v>
      </c>
      <c r="R387" s="3">
        <f>+IF('DATOS GENERALES'!R387='DATOS GENERALES'!$T$6,100,IF('DATOS GENERALES'!R387=0,0,(('DATOS GENERALES'!$T$6*100)/'DATOS GENERALES'!R387)))</f>
        <v>0</v>
      </c>
      <c r="S387" s="3">
        <f>+IF('DATOS GENERALES'!S387='DATOS GENERALES'!T387,100,IF('DATOS GENERALES'!S387=0,0,(('DATOS GENERALES'!$T$6*100)/'DATOS GENERALES'!S387)))</f>
        <v>4125.7137055837566</v>
      </c>
    </row>
    <row r="388" spans="1:19">
      <c r="A388" s="13">
        <f>+'DATOS GENERALES'!A388</f>
        <v>383</v>
      </c>
      <c r="B388" s="65" t="str">
        <f>+'DATOS GENERALES'!B388</f>
        <v>VENDA ELASTICA DE 5 X 5</v>
      </c>
      <c r="C388" s="21" t="str">
        <f>+'DATOS GENERALES'!C388</f>
        <v>UND</v>
      </c>
      <c r="D388" s="21">
        <f>+'DATOS GENERALES'!D388</f>
        <v>1600</v>
      </c>
      <c r="E388" s="3">
        <f>+IF('DATOS GENERALES'!E388='DATOS GENERALES'!T388,100,IF('DATOS GENERALES'!E388=0,0,(('DATOS GENERALES'!T388*100)/'DATOS GENERALES'!E388)))</f>
        <v>75.384615384615387</v>
      </c>
      <c r="F388" s="3">
        <f>+IF('DATOS GENERALES'!F388='DATOS GENERALES'!T388,100,IF('DATOS GENERALES'!F388=0,0,(('DATOS GENERALES'!T388*100)/'DATOS GENERALES'!F388)))</f>
        <v>0</v>
      </c>
      <c r="G388" s="3">
        <f>+IF('DATOS GENERALES'!G388='DATOS GENERALES'!T388,100,IF('DATOS GENERALES'!G388=0,0,(('DATOS GENERALES'!T388*100)/'DATOS GENERALES'!G388)))</f>
        <v>0</v>
      </c>
      <c r="H388" s="3">
        <f>+IF('DATOS GENERALES'!H388='DATOS GENERALES'!T388,100,IF('DATOS GENERALES'!H388=0,0,(('DATOS GENERALES'!T388*100)/'DATOS GENERALES'!H388)))</f>
        <v>94.08</v>
      </c>
      <c r="I388" s="3">
        <f>+IF('DATOS GENERALES'!I388='DATOS GENERALES'!T388,100,IF('DATOS GENERALES'!I388=0,0,(('DATOS GENERALES'!T388*100)/'DATOS GENERALES'!I388)))</f>
        <v>0</v>
      </c>
      <c r="J388" s="3">
        <f>+IF('DATOS GENERALES'!J388='DATOS GENERALES'!T388,100,IF('DATOS GENERALES'!J388=0,0,(('DATOS GENERALES'!T388*100)/'DATOS GENERALES'!J388)))</f>
        <v>100</v>
      </c>
      <c r="K388" s="3">
        <f>+IF('DATOS GENERALES'!K388='DATOS GENERALES'!T388,100,IF('DATOS GENERALES'!K388=0,0,(('DATOS GENERALES'!T388*100)/'DATOS GENERALES'!K388)))</f>
        <v>0</v>
      </c>
      <c r="L388" s="3">
        <f>+IF('DATOS GENERALES'!L388='DATOS GENERALES'!T388,100,IF('DATOS GENERALES'!L388=0,0,(('DATOS GENERALES'!T388*100)/'DATOS GENERALES'!L388)))</f>
        <v>70.440251572327043</v>
      </c>
      <c r="M388" s="3">
        <f>+IF('DATOS GENERALES'!M388='DATOS GENERALES'!T388,100,IF('DATOS GENERALES'!M388=0,0,(('DATOS GENERALES'!T388*100)/'DATOS GENERALES'!M388)))</f>
        <v>53.821510297482838</v>
      </c>
      <c r="N388" s="3">
        <f>+IF('DATOS GENERALES'!N388='DATOS GENERALES'!T388,100,IF('DATOS GENERALES'!N388=0,0,(('DATOS GENERALES'!T388*100)/'DATOS GENERALES'!N388)))</f>
        <v>85.527272727272731</v>
      </c>
      <c r="O388" s="3">
        <f>+IF('DATOS GENERALES'!O388='DATOS GENERALES'!T388,100,IF('DATOS GENERALES'!O388=0,0,(('DATOS GENERALES'!T388*100)/'DATOS GENERALES'!O388)))</f>
        <v>52.332566936141809</v>
      </c>
      <c r="P388" s="3">
        <f>+IF('DATOS GENERALES'!P388='DATOS GENERALES'!T388,100,IF('DATOS GENERALES'!P388=0,0,(('DATOS GENERALES'!T388*100)/'DATOS GENERALES'!P388)))</f>
        <v>80.713795470144134</v>
      </c>
      <c r="Q388" s="3">
        <f>+IF('DATOS GENERALES'!Q388='DATOS GENERALES'!T388,100,IF('DATOS GENERALES'!Q388=0,0,(('DATOS GENERALES'!T388*100)/'DATOS GENERALES'!Q388)))</f>
        <v>0</v>
      </c>
      <c r="R388" s="3">
        <f>+IF('DATOS GENERALES'!R388='DATOS GENERALES'!$T$6,100,IF('DATOS GENERALES'!R388=0,0,(('DATOS GENERALES'!$T$6*100)/'DATOS GENERALES'!R388)))</f>
        <v>0</v>
      </c>
      <c r="S388" s="3">
        <f>+IF('DATOS GENERALES'!S388='DATOS GENERALES'!T388,100,IF('DATOS GENERALES'!S388=0,0,(('DATOS GENERALES'!$T$6*100)/'DATOS GENERALES'!S388)))</f>
        <v>3317.4106122448979</v>
      </c>
    </row>
    <row r="389" spans="1:19">
      <c r="A389" s="13">
        <f>+'DATOS GENERALES'!A389</f>
        <v>384</v>
      </c>
      <c r="B389" s="65" t="str">
        <f>+'DATOS GENERALES'!B389</f>
        <v>VENDA ELASTICA DE 6 X 5</v>
      </c>
      <c r="C389" s="21" t="str">
        <f>+'DATOS GENERALES'!C389</f>
        <v>UND</v>
      </c>
      <c r="D389" s="21">
        <f>+'DATOS GENERALES'!D389</f>
        <v>1600</v>
      </c>
      <c r="E389" s="3">
        <f>+IF('DATOS GENERALES'!E389='DATOS GENERALES'!T389,100,IF('DATOS GENERALES'!E389=0,0,(('DATOS GENERALES'!T389*100)/'DATOS GENERALES'!E389)))</f>
        <v>75.311386940097151</v>
      </c>
      <c r="F389" s="3">
        <f>+IF('DATOS GENERALES'!F389='DATOS GENERALES'!T389,100,IF('DATOS GENERALES'!F389=0,0,(('DATOS GENERALES'!T389*100)/'DATOS GENERALES'!F389)))</f>
        <v>0</v>
      </c>
      <c r="G389" s="3">
        <f>+IF('DATOS GENERALES'!G389='DATOS GENERALES'!T389,100,IF('DATOS GENERALES'!G389=0,0,(('DATOS GENERALES'!T389*100)/'DATOS GENERALES'!G389)))</f>
        <v>0</v>
      </c>
      <c r="H389" s="3">
        <f>+IF('DATOS GENERALES'!H389='DATOS GENERALES'!T389,100,IF('DATOS GENERALES'!H389=0,0,(('DATOS GENERALES'!T389*100)/'DATOS GENERALES'!H389)))</f>
        <v>94.483412322274901</v>
      </c>
      <c r="I389" s="3">
        <f>+IF('DATOS GENERALES'!I389='DATOS GENERALES'!T389,100,IF('DATOS GENERALES'!I389=0,0,(('DATOS GENERALES'!T389*100)/'DATOS GENERALES'!I389)))</f>
        <v>0</v>
      </c>
      <c r="J389" s="3">
        <f>+IF('DATOS GENERALES'!J389='DATOS GENERALES'!T389,100,IF('DATOS GENERALES'!J389=0,0,(('DATOS GENERALES'!T389*100)/'DATOS GENERALES'!J389)))</f>
        <v>100</v>
      </c>
      <c r="K389" s="3">
        <f>+IF('DATOS GENERALES'!K389='DATOS GENERALES'!T389,100,IF('DATOS GENERALES'!K389=0,0,(('DATOS GENERALES'!T389*100)/'DATOS GENERALES'!K389)))</f>
        <v>0</v>
      </c>
      <c r="L389" s="3">
        <f>+IF('DATOS GENERALES'!L389='DATOS GENERALES'!T389,100,IF('DATOS GENERALES'!L389=0,0,(('DATOS GENERALES'!T389*100)/'DATOS GENERALES'!L389)))</f>
        <v>66.157201099838829</v>
      </c>
      <c r="M389" s="3">
        <f>+IF('DATOS GENERALES'!M389='DATOS GENERALES'!T389,100,IF('DATOS GENERALES'!M389=0,0,(('DATOS GENERALES'!T389*100)/'DATOS GENERALES'!M389)))</f>
        <v>49.38145789101204</v>
      </c>
      <c r="N389" s="3">
        <f>+IF('DATOS GENERALES'!N389='DATOS GENERALES'!T389,100,IF('DATOS GENERALES'!N389=0,0,(('DATOS GENERALES'!T389*100)/'DATOS GENERALES'!N389)))</f>
        <v>84.525741974560887</v>
      </c>
      <c r="O389" s="3">
        <f>+IF('DATOS GENERALES'!O389='DATOS GENERALES'!T389,100,IF('DATOS GENERALES'!O389=0,0,(('DATOS GENERALES'!T389*100)/'DATOS GENERALES'!O389)))</f>
        <v>53.204892772041319</v>
      </c>
      <c r="P389" s="3">
        <f>+IF('DATOS GENERALES'!P389='DATOS GENERALES'!T389,100,IF('DATOS GENERALES'!P389=0,0,(('DATOS GENERALES'!T389*100)/'DATOS GENERALES'!P389)))</f>
        <v>79.835240274599556</v>
      </c>
      <c r="Q389" s="3">
        <f>+IF('DATOS GENERALES'!Q389='DATOS GENERALES'!T389,100,IF('DATOS GENERALES'!Q389=0,0,(('DATOS GENERALES'!T389*100)/'DATOS GENERALES'!Q389)))</f>
        <v>0</v>
      </c>
      <c r="R389" s="3">
        <f>+IF('DATOS GENERALES'!R389='DATOS GENERALES'!$T$6,100,IF('DATOS GENERALES'!R389=0,0,(('DATOS GENERALES'!$T$6*100)/'DATOS GENERALES'!R389)))</f>
        <v>0</v>
      </c>
      <c r="S389" s="3">
        <f>+IF('DATOS GENERALES'!S389='DATOS GENERALES'!T389,100,IF('DATOS GENERALES'!S389=0,0,(('DATOS GENERALES'!$T$6*100)/'DATOS GENERALES'!S389)))</f>
        <v>2822.1027777777776</v>
      </c>
    </row>
    <row r="390" spans="1:19">
      <c r="A390" s="13">
        <f>+'DATOS GENERALES'!A390</f>
        <v>385</v>
      </c>
      <c r="B390" s="65" t="str">
        <f>+'DATOS GENERALES'!B390</f>
        <v>VICRIL 1 CT1 HR37S HRG38 90CC</v>
      </c>
      <c r="C390" s="21" t="str">
        <f>+'DATOS GENERALES'!C390</f>
        <v>UND</v>
      </c>
      <c r="D390" s="21">
        <f>+'DATOS GENERALES'!D390</f>
        <v>288</v>
      </c>
      <c r="E390" s="3">
        <f>+IF('DATOS GENERALES'!E390='DATOS GENERALES'!T390,100,IF('DATOS GENERALES'!E390=0,0,(('DATOS GENERALES'!T390*100)/'DATOS GENERALES'!E390)))</f>
        <v>100</v>
      </c>
      <c r="F390" s="3">
        <f>+IF('DATOS GENERALES'!F390='DATOS GENERALES'!T390,100,IF('DATOS GENERALES'!F390=0,0,(('DATOS GENERALES'!T390*100)/'DATOS GENERALES'!F390)))</f>
        <v>52.908017179670722</v>
      </c>
      <c r="G390" s="3">
        <f>+IF('DATOS GENERALES'!G390='DATOS GENERALES'!T390,100,IF('DATOS GENERALES'!G390=0,0,(('DATOS GENERALES'!T390*100)/'DATOS GENERALES'!G390)))</f>
        <v>0</v>
      </c>
      <c r="H390" s="3">
        <f>+IF('DATOS GENERALES'!H390='DATOS GENERALES'!T390,100,IF('DATOS GENERALES'!H390=0,0,(('DATOS GENERALES'!T390*100)/'DATOS GENERALES'!H390)))</f>
        <v>48.956780923994039</v>
      </c>
      <c r="I390" s="3">
        <f>+IF('DATOS GENERALES'!I390='DATOS GENERALES'!T390,100,IF('DATOS GENERALES'!I390=0,0,(('DATOS GENERALES'!T390*100)/'DATOS GENERALES'!I390)))</f>
        <v>52.355232867009029</v>
      </c>
      <c r="J390" s="3">
        <f>+IF('DATOS GENERALES'!J390='DATOS GENERALES'!T390,100,IF('DATOS GENERALES'!J390=0,0,(('DATOS GENERALES'!T390*100)/'DATOS GENERALES'!J390)))</f>
        <v>49.670376194508279</v>
      </c>
      <c r="K390" s="3">
        <f>+IF('DATOS GENERALES'!K390='DATOS GENERALES'!T390,100,IF('DATOS GENERALES'!K390=0,0,(('DATOS GENERALES'!T390*100)/'DATOS GENERALES'!K390)))</f>
        <v>0</v>
      </c>
      <c r="L390" s="3">
        <f>+IF('DATOS GENERALES'!L390='DATOS GENERALES'!T390,100,IF('DATOS GENERALES'!L390=0,0,(('DATOS GENERALES'!T390*100)/'DATOS GENERALES'!L390)))</f>
        <v>0</v>
      </c>
      <c r="M390" s="3">
        <f>+IF('DATOS GENERALES'!M390='DATOS GENERALES'!T390,100,IF('DATOS GENERALES'!M390=0,0,(('DATOS GENERALES'!T390*100)/'DATOS GENERALES'!M390)))</f>
        <v>0</v>
      </c>
      <c r="N390" s="3">
        <f>+IF('DATOS GENERALES'!N390='DATOS GENERALES'!T390,100,IF('DATOS GENERALES'!N390=0,0,(('DATOS GENERALES'!T390*100)/'DATOS GENERALES'!N390)))</f>
        <v>71.881838074398246</v>
      </c>
      <c r="O390" s="3">
        <f>+IF('DATOS GENERALES'!O390='DATOS GENERALES'!T390,100,IF('DATOS GENERALES'!O390=0,0,(('DATOS GENERALES'!T390*100)/'DATOS GENERALES'!O390)))</f>
        <v>51.659968547964354</v>
      </c>
      <c r="P390" s="3">
        <f>+IF('DATOS GENERALES'!P390='DATOS GENERALES'!T390,100,IF('DATOS GENERALES'!P390=0,0,(('DATOS GENERALES'!T390*100)/'DATOS GENERALES'!P390)))</f>
        <v>0</v>
      </c>
      <c r="Q390" s="3">
        <f>+IF('DATOS GENERALES'!Q390='DATOS GENERALES'!T390,100,IF('DATOS GENERALES'!Q390=0,0,(('DATOS GENERALES'!T390*100)/'DATOS GENERALES'!Q390)))</f>
        <v>0</v>
      </c>
      <c r="R390" s="3">
        <f>+IF('DATOS GENERALES'!R390='DATOS GENERALES'!$T$6,100,IF('DATOS GENERALES'!R390=0,0,(('DATOS GENERALES'!$T$6*100)/'DATOS GENERALES'!R390)))</f>
        <v>0</v>
      </c>
      <c r="S390" s="3">
        <f>+IF('DATOS GENERALES'!S390='DATOS GENERALES'!T390,100,IF('DATOS GENERALES'!S390=0,0,(('DATOS GENERALES'!$T$6*100)/'DATOS GENERALES'!S390)))</f>
        <v>0</v>
      </c>
    </row>
    <row r="391" spans="1:19">
      <c r="A391" s="13">
        <f>+'DATOS GENERALES'!A391</f>
        <v>386</v>
      </c>
      <c r="B391" s="65" t="str">
        <f>+'DATOS GENERALES'!B391</f>
        <v>VICRIL 2/0 SH (SAFIL HR26) H 90CC</v>
      </c>
      <c r="C391" s="21" t="str">
        <f>+'DATOS GENERALES'!C391</f>
        <v>UND</v>
      </c>
      <c r="D391" s="21">
        <f>+'DATOS GENERALES'!D391</f>
        <v>96</v>
      </c>
      <c r="E391" s="3">
        <f>+IF('DATOS GENERALES'!E391='DATOS GENERALES'!T391,100,IF('DATOS GENERALES'!E391=0,0,(('DATOS GENERALES'!T391*100)/'DATOS GENERALES'!E391)))</f>
        <v>100</v>
      </c>
      <c r="F391" s="3">
        <f>+IF('DATOS GENERALES'!F391='DATOS GENERALES'!T391,100,IF('DATOS GENERALES'!F391=0,0,(('DATOS GENERALES'!T391*100)/'DATOS GENERALES'!F391)))</f>
        <v>53.732864023712487</v>
      </c>
      <c r="G391" s="3">
        <f>+IF('DATOS GENERALES'!G391='DATOS GENERALES'!T391,100,IF('DATOS GENERALES'!G391=0,0,(('DATOS GENERALES'!T391*100)/'DATOS GENERALES'!G391)))</f>
        <v>0</v>
      </c>
      <c r="H391" s="3">
        <f>+IF('DATOS GENERALES'!H391='DATOS GENERALES'!T391,100,IF('DATOS GENERALES'!H391=0,0,(('DATOS GENERALES'!T391*100)/'DATOS GENERALES'!H391)))</f>
        <v>49.72143653038485</v>
      </c>
      <c r="I391" s="3">
        <f>+IF('DATOS GENERALES'!I391='DATOS GENERALES'!T391,100,IF('DATOS GENERALES'!I391=0,0,(('DATOS GENERALES'!T391*100)/'DATOS GENERALES'!I391)))</f>
        <v>53.17140238313474</v>
      </c>
      <c r="J391" s="3">
        <f>+IF('DATOS GENERALES'!J391='DATOS GENERALES'!T391,100,IF('DATOS GENERALES'!J391=0,0,(('DATOS GENERALES'!T391*100)/'DATOS GENERALES'!J391)))</f>
        <v>48.729553915836725</v>
      </c>
      <c r="K391" s="3">
        <f>+IF('DATOS GENERALES'!K391='DATOS GENERALES'!T391,100,IF('DATOS GENERALES'!K391=0,0,(('DATOS GENERALES'!T391*100)/'DATOS GENERALES'!K391)))</f>
        <v>0</v>
      </c>
      <c r="L391" s="3">
        <f>+IF('DATOS GENERALES'!L391='DATOS GENERALES'!T391,100,IF('DATOS GENERALES'!L391=0,0,(('DATOS GENERALES'!T391*100)/'DATOS GENERALES'!L391)))</f>
        <v>0</v>
      </c>
      <c r="M391" s="3">
        <f>+IF('DATOS GENERALES'!M391='DATOS GENERALES'!T391,100,IF('DATOS GENERALES'!M391=0,0,(('DATOS GENERALES'!T391*100)/'DATOS GENERALES'!M391)))</f>
        <v>0</v>
      </c>
      <c r="N391" s="3">
        <f>+IF('DATOS GENERALES'!N391='DATOS GENERALES'!T391,100,IF('DATOS GENERALES'!N391=0,0,(('DATOS GENERALES'!T391*100)/'DATOS GENERALES'!N391)))</f>
        <v>72.053161098000245</v>
      </c>
      <c r="O391" s="3">
        <f>+IF('DATOS GENERALES'!O391='DATOS GENERALES'!T391,100,IF('DATOS GENERALES'!O391=0,0,(('DATOS GENERALES'!T391*100)/'DATOS GENERALES'!O391)))</f>
        <v>42.748710390567425</v>
      </c>
      <c r="P391" s="3">
        <f>+IF('DATOS GENERALES'!P391='DATOS GENERALES'!T391,100,IF('DATOS GENERALES'!P391=0,0,(('DATOS GENERALES'!T391*100)/'DATOS GENERALES'!P391)))</f>
        <v>0</v>
      </c>
      <c r="Q391" s="3">
        <f>+IF('DATOS GENERALES'!Q391='DATOS GENERALES'!T391,100,IF('DATOS GENERALES'!Q391=0,0,(('DATOS GENERALES'!T391*100)/'DATOS GENERALES'!Q391)))</f>
        <v>0</v>
      </c>
      <c r="R391" s="3">
        <f>+IF('DATOS GENERALES'!R391='DATOS GENERALES'!$T$6,100,IF('DATOS GENERALES'!R391=0,0,(('DATOS GENERALES'!$T$6*100)/'DATOS GENERALES'!R391)))</f>
        <v>0</v>
      </c>
      <c r="S391" s="3">
        <f>+IF('DATOS GENERALES'!S391='DATOS GENERALES'!T391,100,IF('DATOS GENERALES'!S391=0,0,(('DATOS GENERALES'!$T$6*100)/'DATOS GENERALES'!S391)))</f>
        <v>0</v>
      </c>
    </row>
    <row r="392" spans="1:19">
      <c r="A392" s="13">
        <f>+'DATOS GENERALES'!A392</f>
        <v>387</v>
      </c>
      <c r="B392" s="65" t="str">
        <f>+'DATOS GENERALES'!B392</f>
        <v>VICRIL 3/0 SH1 HR20 90</v>
      </c>
      <c r="C392" s="21" t="str">
        <f>+'DATOS GENERALES'!C392</f>
        <v>UND</v>
      </c>
      <c r="D392" s="21">
        <f>+'DATOS GENERALES'!D392</f>
        <v>288</v>
      </c>
      <c r="E392" s="3">
        <f>+IF('DATOS GENERALES'!E392='DATOS GENERALES'!T392,100,IF('DATOS GENERALES'!E392=0,0,(('DATOS GENERALES'!T392*100)/'DATOS GENERALES'!E392)))</f>
        <v>100</v>
      </c>
      <c r="F392" s="3">
        <f>+IF('DATOS GENERALES'!F392='DATOS GENERALES'!T392,100,IF('DATOS GENERALES'!F392=0,0,(('DATOS GENERALES'!T392*100)/'DATOS GENERALES'!F392)))</f>
        <v>42.228603186365319</v>
      </c>
      <c r="G392" s="3">
        <f>+IF('DATOS GENERALES'!G392='DATOS GENERALES'!T392,100,IF('DATOS GENERALES'!G392=0,0,(('DATOS GENERALES'!T392*100)/'DATOS GENERALES'!G392)))</f>
        <v>0</v>
      </c>
      <c r="H392" s="3">
        <f>+IF('DATOS GENERALES'!H392='DATOS GENERALES'!T392,100,IF('DATOS GENERALES'!H392=0,0,(('DATOS GENERALES'!T392*100)/'DATOS GENERALES'!H392)))</f>
        <v>78.414172686618514</v>
      </c>
      <c r="I392" s="3">
        <f>+IF('DATOS GENERALES'!I392='DATOS GENERALES'!T392,100,IF('DATOS GENERALES'!I392=0,0,(('DATOS GENERALES'!T392*100)/'DATOS GENERALES'!I392)))</f>
        <v>41.787351054078826</v>
      </c>
      <c r="J392" s="3">
        <f>+IF('DATOS GENERALES'!J392='DATOS GENERALES'!T392,100,IF('DATOS GENERALES'!J392=0,0,(('DATOS GENERALES'!T392*100)/'DATOS GENERALES'!J392)))</f>
        <v>38.296506861282474</v>
      </c>
      <c r="K392" s="3">
        <f>+IF('DATOS GENERALES'!K392='DATOS GENERALES'!T392,100,IF('DATOS GENERALES'!K392=0,0,(('DATOS GENERALES'!T392*100)/'DATOS GENERALES'!K392)))</f>
        <v>0</v>
      </c>
      <c r="L392" s="3">
        <f>+IF('DATOS GENERALES'!L392='DATOS GENERALES'!T392,100,IF('DATOS GENERALES'!L392=0,0,(('DATOS GENERALES'!T392*100)/'DATOS GENERALES'!L392)))</f>
        <v>0</v>
      </c>
      <c r="M392" s="3">
        <f>+IF('DATOS GENERALES'!M392='DATOS GENERALES'!T392,100,IF('DATOS GENERALES'!M392=0,0,(('DATOS GENERALES'!T392*100)/'DATOS GENERALES'!M392)))</f>
        <v>0</v>
      </c>
      <c r="N392" s="3">
        <f>+IF('DATOS GENERALES'!N392='DATOS GENERALES'!T392,100,IF('DATOS GENERALES'!N392=0,0,(('DATOS GENERALES'!T392*100)/'DATOS GENERALES'!N392)))</f>
        <v>59.790163934426232</v>
      </c>
      <c r="O392" s="3">
        <f>+IF('DATOS GENERALES'!O392='DATOS GENERALES'!T392,100,IF('DATOS GENERALES'!O392=0,0,(('DATOS GENERALES'!T392*100)/'DATOS GENERALES'!O392)))</f>
        <v>37.195072203638738</v>
      </c>
      <c r="P392" s="3">
        <f>+IF('DATOS GENERALES'!P392='DATOS GENERALES'!T392,100,IF('DATOS GENERALES'!P392=0,0,(('DATOS GENERALES'!T392*100)/'DATOS GENERALES'!P392)))</f>
        <v>0</v>
      </c>
      <c r="Q392" s="3">
        <f>+IF('DATOS GENERALES'!Q392='DATOS GENERALES'!T392,100,IF('DATOS GENERALES'!Q392=0,0,(('DATOS GENERALES'!T392*100)/'DATOS GENERALES'!Q392)))</f>
        <v>0</v>
      </c>
      <c r="R392" s="3">
        <f>+IF('DATOS GENERALES'!R392='DATOS GENERALES'!$T$6,100,IF('DATOS GENERALES'!R392=0,0,(('DATOS GENERALES'!$T$6*100)/'DATOS GENERALES'!R392)))</f>
        <v>0</v>
      </c>
      <c r="S392" s="3">
        <f>+IF('DATOS GENERALES'!S392='DATOS GENERALES'!T392,100,IF('DATOS GENERALES'!S392=0,0,(('DATOS GENERALES'!$T$6*100)/'DATOS GENERALES'!S392)))</f>
        <v>0</v>
      </c>
    </row>
    <row r="393" spans="1:19">
      <c r="A393" s="13">
        <f>+'DATOS GENERALES'!A393</f>
        <v>388</v>
      </c>
      <c r="B393" s="65" t="str">
        <f>+'DATOS GENERALES'!B393</f>
        <v>VICRIL 5/0 HR 17 RB1 90</v>
      </c>
      <c r="C393" s="21" t="str">
        <f>+'DATOS GENERALES'!C393</f>
        <v>UND</v>
      </c>
      <c r="D393" s="21">
        <f>+'DATOS GENERALES'!D393</f>
        <v>48</v>
      </c>
      <c r="E393" s="3">
        <f>+IF('DATOS GENERALES'!E393='DATOS GENERALES'!T393,100,IF('DATOS GENERALES'!E393=0,0,(('DATOS GENERALES'!T393*100)/'DATOS GENERALES'!E393)))</f>
        <v>100</v>
      </c>
      <c r="F393" s="3">
        <f>+IF('DATOS GENERALES'!F393='DATOS GENERALES'!T393,100,IF('DATOS GENERALES'!F393=0,0,(('DATOS GENERALES'!T393*100)/'DATOS GENERALES'!F393)))</f>
        <v>57.517149390243901</v>
      </c>
      <c r="G393" s="3">
        <f>+IF('DATOS GENERALES'!G393='DATOS GENERALES'!T393,100,IF('DATOS GENERALES'!G393=0,0,(('DATOS GENERALES'!T393*100)/'DATOS GENERALES'!G393)))</f>
        <v>0</v>
      </c>
      <c r="H393" s="3">
        <f>+IF('DATOS GENERALES'!H393='DATOS GENERALES'!T393,100,IF('DATOS GENERALES'!H393=0,0,(('DATOS GENERALES'!T393*100)/'DATOS GENERALES'!H393)))</f>
        <v>49.277609991021144</v>
      </c>
      <c r="I393" s="3">
        <f>+IF('DATOS GENERALES'!I393='DATOS GENERALES'!T393,100,IF('DATOS GENERALES'!I393=0,0,(('DATOS GENERALES'!T393*100)/'DATOS GENERALES'!I393)))</f>
        <v>52.701876909646444</v>
      </c>
      <c r="J393" s="3">
        <f>+IF('DATOS GENERALES'!J393='DATOS GENERALES'!T393,100,IF('DATOS GENERALES'!J393=0,0,(('DATOS GENERALES'!T393*100)/'DATOS GENERALES'!J393)))</f>
        <v>50.71200086018036</v>
      </c>
      <c r="K393" s="3">
        <f>+IF('DATOS GENERALES'!K393='DATOS GENERALES'!T393,100,IF('DATOS GENERALES'!K393=0,0,(('DATOS GENERALES'!T393*100)/'DATOS GENERALES'!K393)))</f>
        <v>0</v>
      </c>
      <c r="L393" s="3">
        <f>+IF('DATOS GENERALES'!L393='DATOS GENERALES'!T393,100,IF('DATOS GENERALES'!L393=0,0,(('DATOS GENERALES'!T393*100)/'DATOS GENERALES'!L393)))</f>
        <v>0</v>
      </c>
      <c r="M393" s="3">
        <f>+IF('DATOS GENERALES'!M393='DATOS GENERALES'!T393,100,IF('DATOS GENERALES'!M393=0,0,(('DATOS GENERALES'!T393*100)/'DATOS GENERALES'!M393)))</f>
        <v>0</v>
      </c>
      <c r="N393" s="3">
        <f>+IF('DATOS GENERALES'!N393='DATOS GENERALES'!T393,100,IF('DATOS GENERALES'!N393=0,0,(('DATOS GENERALES'!T393*100)/'DATOS GENERALES'!N393)))</f>
        <v>70.344907946865533</v>
      </c>
      <c r="O393" s="3">
        <f>+IF('DATOS GENERALES'!O393='DATOS GENERALES'!T393,100,IF('DATOS GENERALES'!O393=0,0,(('DATOS GENERALES'!T393*100)/'DATOS GENERALES'!O393)))</f>
        <v>46.798449612403104</v>
      </c>
      <c r="P393" s="3">
        <f>+IF('DATOS GENERALES'!P393='DATOS GENERALES'!T393,100,IF('DATOS GENERALES'!P393=0,0,(('DATOS GENERALES'!T393*100)/'DATOS GENERALES'!P393)))</f>
        <v>0</v>
      </c>
      <c r="Q393" s="3">
        <f>+IF('DATOS GENERALES'!Q393='DATOS GENERALES'!T393,100,IF('DATOS GENERALES'!Q393=0,0,(('DATOS GENERALES'!T393*100)/'DATOS GENERALES'!Q393)))</f>
        <v>0</v>
      </c>
      <c r="R393" s="3">
        <f>+IF('DATOS GENERALES'!R393='DATOS GENERALES'!$T$6,100,IF('DATOS GENERALES'!R393=0,0,(('DATOS GENERALES'!$T$6*100)/'DATOS GENERALES'!R393)))</f>
        <v>0</v>
      </c>
      <c r="S393" s="3">
        <f>+IF('DATOS GENERALES'!S393='DATOS GENERALES'!T393,100,IF('DATOS GENERALES'!S393=0,0,(('DATOS GENERALES'!$T$6*100)/'DATOS GENERALES'!S393)))</f>
        <v>0</v>
      </c>
    </row>
    <row r="394" spans="1:19">
      <c r="A394" s="13">
        <f>+'DATOS GENERALES'!A394</f>
        <v>389</v>
      </c>
      <c r="B394" s="65" t="str">
        <f>+'DATOS GENERALES'!B394</f>
        <v>VICRYL 0 CT1 HR37= HRG38 90</v>
      </c>
      <c r="C394" s="21" t="str">
        <f>+'DATOS GENERALES'!C394</f>
        <v>UND</v>
      </c>
      <c r="D394" s="21">
        <f>+'DATOS GENERALES'!D394</f>
        <v>240</v>
      </c>
      <c r="E394" s="3">
        <f>+IF('DATOS GENERALES'!E394='DATOS GENERALES'!T394,100,IF('DATOS GENERALES'!E394=0,0,(('DATOS GENERALES'!T394*100)/'DATOS GENERALES'!E394)))</f>
        <v>100</v>
      </c>
      <c r="F394" s="3">
        <f>+IF('DATOS GENERALES'!F394='DATOS GENERALES'!T394,100,IF('DATOS GENERALES'!F394=0,0,(('DATOS GENERALES'!T394*100)/'DATOS GENERALES'!F394)))</f>
        <v>54.017537580529705</v>
      </c>
      <c r="G394" s="3">
        <f>+IF('DATOS GENERALES'!G394='DATOS GENERALES'!T394,100,IF('DATOS GENERALES'!G394=0,0,(('DATOS GENERALES'!T394*100)/'DATOS GENERALES'!G394)))</f>
        <v>0</v>
      </c>
      <c r="H394" s="3">
        <f>+IF('DATOS GENERALES'!H394='DATOS GENERALES'!T394,100,IF('DATOS GENERALES'!H394=0,0,(('DATOS GENERALES'!T394*100)/'DATOS GENERALES'!H394)))</f>
        <v>49.983440967047521</v>
      </c>
      <c r="I394" s="3">
        <f>+IF('DATOS GENERALES'!I394='DATOS GENERALES'!T394,100,IF('DATOS GENERALES'!I394=0,0,(('DATOS GENERALES'!T394*100)/'DATOS GENERALES'!I394)))</f>
        <v>53.453160970426772</v>
      </c>
      <c r="J394" s="3">
        <f>+IF('DATOS GENERALES'!J394='DATOS GENERALES'!T394,100,IF('DATOS GENERALES'!J394=0,0,(('DATOS GENERALES'!T394*100)/'DATOS GENERALES'!J394)))</f>
        <v>50.71200086018036</v>
      </c>
      <c r="K394" s="3">
        <f>+IF('DATOS GENERALES'!K394='DATOS GENERALES'!T394,100,IF('DATOS GENERALES'!K394=0,0,(('DATOS GENERALES'!T394*100)/'DATOS GENERALES'!K394)))</f>
        <v>0</v>
      </c>
      <c r="L394" s="3">
        <f>+IF('DATOS GENERALES'!L394='DATOS GENERALES'!T394,100,IF('DATOS GENERALES'!L394=0,0,(('DATOS GENERALES'!T394*100)/'DATOS GENERALES'!L394)))</f>
        <v>0</v>
      </c>
      <c r="M394" s="3">
        <f>+IF('DATOS GENERALES'!M394='DATOS GENERALES'!T394,100,IF('DATOS GENERALES'!M394=0,0,(('DATOS GENERALES'!T394*100)/'DATOS GENERALES'!M394)))</f>
        <v>0</v>
      </c>
      <c r="N394" s="3">
        <f>+IF('DATOS GENERALES'!N394='DATOS GENERALES'!T394,100,IF('DATOS GENERALES'!N394=0,0,(('DATOS GENERALES'!T394*100)/'DATOS GENERALES'!N394)))</f>
        <v>78.781156205141585</v>
      </c>
      <c r="O394" s="3">
        <f>+IF('DATOS GENERALES'!O394='DATOS GENERALES'!T394,100,IF('DATOS GENERALES'!O394=0,0,(('DATOS GENERALES'!T394*100)/'DATOS GENERALES'!O394)))</f>
        <v>42.980207888366792</v>
      </c>
      <c r="P394" s="3">
        <f>+IF('DATOS GENERALES'!P394='DATOS GENERALES'!T394,100,IF('DATOS GENERALES'!P394=0,0,(('DATOS GENERALES'!T394*100)/'DATOS GENERALES'!P394)))</f>
        <v>0</v>
      </c>
      <c r="Q394" s="3">
        <f>+IF('DATOS GENERALES'!Q394='DATOS GENERALES'!T394,100,IF('DATOS GENERALES'!Q394=0,0,(('DATOS GENERALES'!T394*100)/'DATOS GENERALES'!Q394)))</f>
        <v>0</v>
      </c>
      <c r="R394" s="3">
        <f>+IF('DATOS GENERALES'!R394='DATOS GENERALES'!$T$6,100,IF('DATOS GENERALES'!R394=0,0,(('DATOS GENERALES'!$T$6*100)/'DATOS GENERALES'!R394)))</f>
        <v>0</v>
      </c>
      <c r="S394" s="3">
        <f>+IF('DATOS GENERALES'!S394='DATOS GENERALES'!T394,100,IF('DATOS GENERALES'!S394=0,0,(('DATOS GENERALES'!$T$6*100)/'DATOS GENERALES'!S394)))</f>
        <v>0</v>
      </c>
    </row>
    <row r="395" spans="1:19">
      <c r="A395" s="13">
        <f>+'DATOS GENERALES'!A395</f>
        <v>390</v>
      </c>
      <c r="B395" s="65" t="str">
        <f>+'DATOS GENERALES'!B395</f>
        <v>VICRYL 2/0 CT1 HR37S 90</v>
      </c>
      <c r="C395" s="21" t="str">
        <f>+'DATOS GENERALES'!C395</f>
        <v>UND</v>
      </c>
      <c r="D395" s="21">
        <f>+'DATOS GENERALES'!D395</f>
        <v>240</v>
      </c>
      <c r="E395" s="3">
        <f>+IF('DATOS GENERALES'!E395='DATOS GENERALES'!T395,100,IF('DATOS GENERALES'!E395=0,0,(('DATOS GENERALES'!T395*100)/'DATOS GENERALES'!E395)))</f>
        <v>100</v>
      </c>
      <c r="F395" s="3">
        <f>+IF('DATOS GENERALES'!F395='DATOS GENERALES'!T395,100,IF('DATOS GENERALES'!F395=0,0,(('DATOS GENERALES'!T395*100)/'DATOS GENERALES'!F395)))</f>
        <v>48.666785969935574</v>
      </c>
      <c r="G395" s="3">
        <f>+IF('DATOS GENERALES'!G395='DATOS GENERALES'!T395,100,IF('DATOS GENERALES'!G395=0,0,(('DATOS GENERALES'!T395*100)/'DATOS GENERALES'!G395)))</f>
        <v>0</v>
      </c>
      <c r="H395" s="3">
        <f>+IF('DATOS GENERALES'!H395='DATOS GENERALES'!T395,100,IF('DATOS GENERALES'!H395=0,0,(('DATOS GENERALES'!T395*100)/'DATOS GENERALES'!H395)))</f>
        <v>45.032290114257329</v>
      </c>
      <c r="I395" s="3">
        <f>+IF('DATOS GENERALES'!I395='DATOS GENERALES'!T395,100,IF('DATOS GENERALES'!I395=0,0,(('DATOS GENERALES'!T395*100)/'DATOS GENERALES'!I395)))</f>
        <v>48.158314149105721</v>
      </c>
      <c r="J395" s="3">
        <f>+IF('DATOS GENERALES'!J395='DATOS GENERALES'!T395,100,IF('DATOS GENERALES'!J395=0,0,(('DATOS GENERALES'!T395*100)/'DATOS GENERALES'!J395)))</f>
        <v>45.688681907987579</v>
      </c>
      <c r="K395" s="3">
        <f>+IF('DATOS GENERALES'!K395='DATOS GENERALES'!T395,100,IF('DATOS GENERALES'!K395=0,0,(('DATOS GENERALES'!T395*100)/'DATOS GENERALES'!K395)))</f>
        <v>0</v>
      </c>
      <c r="L395" s="3">
        <f>+IF('DATOS GENERALES'!L395='DATOS GENERALES'!T395,100,IF('DATOS GENERALES'!L395=0,0,(('DATOS GENERALES'!T395*100)/'DATOS GENERALES'!L395)))</f>
        <v>0</v>
      </c>
      <c r="M395" s="3">
        <f>+IF('DATOS GENERALES'!M395='DATOS GENERALES'!T395,100,IF('DATOS GENERALES'!M395=0,0,(('DATOS GENERALES'!T395*100)/'DATOS GENERALES'!M395)))</f>
        <v>0</v>
      </c>
      <c r="N395" s="3">
        <f>+IF('DATOS GENERALES'!N395='DATOS GENERALES'!T395,100,IF('DATOS GENERALES'!N395=0,0,(('DATOS GENERALES'!T395*100)/'DATOS GENERALES'!N395)))</f>
        <v>64.649946511351473</v>
      </c>
      <c r="O395" s="3">
        <f>+IF('DATOS GENERALES'!O395='DATOS GENERALES'!T395,100,IF('DATOS GENERALES'!O395=0,0,(('DATOS GENERALES'!T395*100)/'DATOS GENERALES'!O395)))</f>
        <v>39.945652173913047</v>
      </c>
      <c r="P395" s="3">
        <f>+IF('DATOS GENERALES'!P395='DATOS GENERALES'!T395,100,IF('DATOS GENERALES'!P395=0,0,(('DATOS GENERALES'!T395*100)/'DATOS GENERALES'!P395)))</f>
        <v>0</v>
      </c>
      <c r="Q395" s="3">
        <f>+IF('DATOS GENERALES'!Q395='DATOS GENERALES'!T395,100,IF('DATOS GENERALES'!Q395=0,0,(('DATOS GENERALES'!T395*100)/'DATOS GENERALES'!Q395)))</f>
        <v>0</v>
      </c>
      <c r="R395" s="3">
        <f>+IF('DATOS GENERALES'!R395='DATOS GENERALES'!$T$6,100,IF('DATOS GENERALES'!R395=0,0,(('DATOS GENERALES'!$T$6*100)/'DATOS GENERALES'!R395)))</f>
        <v>0</v>
      </c>
      <c r="S395" s="3">
        <f>+IF('DATOS GENERALES'!S395='DATOS GENERALES'!T395,100,IF('DATOS GENERALES'!S395=0,0,(('DATOS GENERALES'!$T$6*100)/'DATOS GENERALES'!S395)))</f>
        <v>0</v>
      </c>
    </row>
    <row r="396" spans="1:19">
      <c r="A396" s="13">
        <f>+'DATOS GENERALES'!A396</f>
        <v>391</v>
      </c>
      <c r="B396" s="65" t="str">
        <f>+'DATOS GENERALES'!B396</f>
        <v>VICRYL 4/0 SC20</v>
      </c>
      <c r="C396" s="21" t="str">
        <f>+'DATOS GENERALES'!C396</f>
        <v>UND</v>
      </c>
      <c r="D396" s="21">
        <f>+'DATOS GENERALES'!D396</f>
        <v>48</v>
      </c>
      <c r="E396" s="3">
        <f>+IF('DATOS GENERALES'!E396='DATOS GENERALES'!T396,100,IF('DATOS GENERALES'!E396=0,0,(('DATOS GENERALES'!T396*100)/'DATOS GENERALES'!E396)))</f>
        <v>74.035400483891507</v>
      </c>
      <c r="F396" s="3">
        <f>+IF('DATOS GENERALES'!F396='DATOS GENERALES'!T396,100,IF('DATOS GENERALES'!F396=0,0,(('DATOS GENERALES'!T396*100)/'DATOS GENERALES'!F396)))</f>
        <v>59.92578849721707</v>
      </c>
      <c r="G396" s="3">
        <f>+IF('DATOS GENERALES'!G396='DATOS GENERALES'!T396,100,IF('DATOS GENERALES'!G396=0,0,(('DATOS GENERALES'!T396*100)/'DATOS GENERALES'!G396)))</f>
        <v>0</v>
      </c>
      <c r="H396" s="3">
        <f>+IF('DATOS GENERALES'!H396='DATOS GENERALES'!T396,100,IF('DATOS GENERALES'!H396=0,0,(('DATOS GENERALES'!T396*100)/'DATOS GENERALES'!H396)))</f>
        <v>100</v>
      </c>
      <c r="I396" s="3">
        <f>+IF('DATOS GENERALES'!I396='DATOS GENERALES'!T396,100,IF('DATOS GENERALES'!I396=0,0,(('DATOS GENERALES'!T396*100)/'DATOS GENERALES'!I396)))</f>
        <v>59.302325581395351</v>
      </c>
      <c r="J396" s="3">
        <f>+IF('DATOS GENERALES'!J396='DATOS GENERALES'!T396,100,IF('DATOS GENERALES'!J396=0,0,(('DATOS GENERALES'!T396*100)/'DATOS GENERALES'!J396)))</f>
        <v>56.259579804610681</v>
      </c>
      <c r="K396" s="3">
        <f>+IF('DATOS GENERALES'!K396='DATOS GENERALES'!T396,100,IF('DATOS GENERALES'!K396=0,0,(('DATOS GENERALES'!T396*100)/'DATOS GENERALES'!K396)))</f>
        <v>0</v>
      </c>
      <c r="L396" s="3">
        <f>+IF('DATOS GENERALES'!L396='DATOS GENERALES'!T396,100,IF('DATOS GENERALES'!L396=0,0,(('DATOS GENERALES'!T396*100)/'DATOS GENERALES'!L396)))</f>
        <v>0</v>
      </c>
      <c r="M396" s="3">
        <f>+IF('DATOS GENERALES'!M396='DATOS GENERALES'!T396,100,IF('DATOS GENERALES'!M396=0,0,(('DATOS GENERALES'!T396*100)/'DATOS GENERALES'!M396)))</f>
        <v>0</v>
      </c>
      <c r="N396" s="3">
        <f>+IF('DATOS GENERALES'!N396='DATOS GENERALES'!T396,100,IF('DATOS GENERALES'!N396=0,0,(('DATOS GENERALES'!T396*100)/'DATOS GENERALES'!N396)))</f>
        <v>86.440677966101688</v>
      </c>
      <c r="O396" s="3">
        <f>+IF('DATOS GENERALES'!O396='DATOS GENERALES'!T396,100,IF('DATOS GENERALES'!O396=0,0,(('DATOS GENERALES'!T396*100)/'DATOS GENERALES'!O396)))</f>
        <v>55.140364188163886</v>
      </c>
      <c r="P396" s="3">
        <f>+IF('DATOS GENERALES'!P396='DATOS GENERALES'!T396,100,IF('DATOS GENERALES'!P396=0,0,(('DATOS GENERALES'!T396*100)/'DATOS GENERALES'!P396)))</f>
        <v>0</v>
      </c>
      <c r="Q396" s="3">
        <f>+IF('DATOS GENERALES'!Q396='DATOS GENERALES'!T396,100,IF('DATOS GENERALES'!Q396=0,0,(('DATOS GENERALES'!T396*100)/'DATOS GENERALES'!Q396)))</f>
        <v>0</v>
      </c>
      <c r="R396" s="3">
        <f>+IF('DATOS GENERALES'!R396='DATOS GENERALES'!$T$6,100,IF('DATOS GENERALES'!R396=0,0,(('DATOS GENERALES'!$T$6*100)/'DATOS GENERALES'!R396)))</f>
        <v>0</v>
      </c>
      <c r="S396" s="3">
        <f>+IF('DATOS GENERALES'!S396='DATOS GENERALES'!T396,100,IF('DATOS GENERALES'!S396=0,0,(('DATOS GENERALES'!$T$6*100)/'DATOS GENERALES'!S396)))</f>
        <v>0</v>
      </c>
    </row>
    <row r="397" spans="1:19">
      <c r="A397" s="13">
        <f>+'DATOS GENERALES'!A397</f>
        <v>392</v>
      </c>
      <c r="B397" s="65" t="str">
        <f>+'DATOS GENERALES'!B397</f>
        <v>VICRYL 4-0 RB1  HR17 90</v>
      </c>
      <c r="C397" s="21" t="str">
        <f>+'DATOS GENERALES'!C397</f>
        <v>UND</v>
      </c>
      <c r="D397" s="21">
        <f>+'DATOS GENERALES'!D397</f>
        <v>96</v>
      </c>
      <c r="E397" s="3">
        <f>+IF('DATOS GENERALES'!E397='DATOS GENERALES'!T397,100,IF('DATOS GENERALES'!E397=0,0,(('DATOS GENERALES'!T397*100)/'DATOS GENERALES'!E397)))</f>
        <v>98.433717784422612</v>
      </c>
      <c r="F397" s="3">
        <f>+IF('DATOS GENERALES'!F397='DATOS GENERALES'!T397,100,IF('DATOS GENERALES'!F397=0,0,(('DATOS GENERALES'!T397*100)/'DATOS GENERALES'!F397)))</f>
        <v>65.863185975609753</v>
      </c>
      <c r="G397" s="3">
        <f>+IF('DATOS GENERALES'!G397='DATOS GENERALES'!T397,100,IF('DATOS GENERALES'!G397=0,0,(('DATOS GENERALES'!T397*100)/'DATOS GENERALES'!G397)))</f>
        <v>0</v>
      </c>
      <c r="H397" s="3">
        <f>+IF('DATOS GENERALES'!H397='DATOS GENERALES'!T397,100,IF('DATOS GENERALES'!H397=0,0,(('DATOS GENERALES'!T397*100)/'DATOS GENERALES'!H397)))</f>
        <v>56.428046690066118</v>
      </c>
      <c r="I397" s="3">
        <f>+IF('DATOS GENERALES'!I397='DATOS GENERALES'!T397,100,IF('DATOS GENERALES'!I397=0,0,(('DATOS GENERALES'!T397*100)/'DATOS GENERALES'!I397)))</f>
        <v>60.349192492361411</v>
      </c>
      <c r="J397" s="3">
        <f>+IF('DATOS GENERALES'!J397='DATOS GENERALES'!T397,100,IF('DATOS GENERALES'!J397=0,0,(('DATOS GENERALES'!T397*100)/'DATOS GENERALES'!J397)))</f>
        <v>57.251845177362284</v>
      </c>
      <c r="K397" s="3">
        <f>+IF('DATOS GENERALES'!K397='DATOS GENERALES'!T397,100,IF('DATOS GENERALES'!K397=0,0,(('DATOS GENERALES'!T397*100)/'DATOS GENERALES'!K397)))</f>
        <v>0</v>
      </c>
      <c r="L397" s="3">
        <f>+IF('DATOS GENERALES'!L397='DATOS GENERALES'!T397,100,IF('DATOS GENERALES'!L397=0,0,(('DATOS GENERALES'!T397*100)/'DATOS GENERALES'!L397)))</f>
        <v>0</v>
      </c>
      <c r="M397" s="3">
        <f>+IF('DATOS GENERALES'!M397='DATOS GENERALES'!T397,100,IF('DATOS GENERALES'!M397=0,0,(('DATOS GENERALES'!T397*100)/'DATOS GENERALES'!M397)))</f>
        <v>0</v>
      </c>
      <c r="N397" s="3">
        <f>+IF('DATOS GENERALES'!N397='DATOS GENERALES'!T397,100,IF('DATOS GENERALES'!N397=0,0,(('DATOS GENERALES'!T397*100)/'DATOS GENERALES'!N397)))</f>
        <v>100</v>
      </c>
      <c r="O397" s="3">
        <f>+IF('DATOS GENERALES'!O397='DATOS GENERALES'!T397,100,IF('DATOS GENERALES'!O397=0,0,(('DATOS GENERALES'!T397*100)/'DATOS GENERALES'!O397)))</f>
        <v>53.589147286821706</v>
      </c>
      <c r="P397" s="3">
        <f>+IF('DATOS GENERALES'!P397='DATOS GENERALES'!T397,100,IF('DATOS GENERALES'!P397=0,0,(('DATOS GENERALES'!T397*100)/'DATOS GENERALES'!P397)))</f>
        <v>0</v>
      </c>
      <c r="Q397" s="3">
        <f>+IF('DATOS GENERALES'!Q397='DATOS GENERALES'!T397,100,IF('DATOS GENERALES'!Q397=0,0,(('DATOS GENERALES'!T397*100)/'DATOS GENERALES'!Q397)))</f>
        <v>0</v>
      </c>
      <c r="R397" s="3">
        <f>+IF('DATOS GENERALES'!R397='DATOS GENERALES'!$T$6,100,IF('DATOS GENERALES'!R397=0,0,(('DATOS GENERALES'!$T$6*100)/'DATOS GENERALES'!R397)))</f>
        <v>0</v>
      </c>
      <c r="S397" s="3">
        <f>+IF('DATOS GENERALES'!S397='DATOS GENERALES'!T397,100,IF('DATOS GENERALES'!S397=0,0,(('DATOS GENERALES'!$T$6*100)/'DATOS GENERALES'!S397)))</f>
        <v>0</v>
      </c>
    </row>
    <row r="398" spans="1:19">
      <c r="A398" s="13">
        <f>+'DATOS GENERALES'!A398</f>
        <v>393</v>
      </c>
      <c r="B398" s="65" t="str">
        <f>+'DATOS GENERALES'!B398</f>
        <v>VICRYL 5/0 HR 17 RB1 90</v>
      </c>
      <c r="C398" s="21" t="str">
        <f>+'DATOS GENERALES'!C398</f>
        <v>UND</v>
      </c>
      <c r="D398" s="21">
        <f>+'DATOS GENERALES'!D398</f>
        <v>48</v>
      </c>
      <c r="E398" s="3">
        <f>+IF('DATOS GENERALES'!E398='DATOS GENERALES'!T398,100,IF('DATOS GENERALES'!E398=0,0,(('DATOS GENERALES'!T398*100)/'DATOS GENERALES'!E398)))</f>
        <v>100</v>
      </c>
      <c r="F398" s="3">
        <f>+IF('DATOS GENERALES'!F398='DATOS GENERALES'!T398,100,IF('DATOS GENERALES'!F398=0,0,(('DATOS GENERALES'!T398*100)/'DATOS GENERALES'!F398)))</f>
        <v>57.517149390243901</v>
      </c>
      <c r="G398" s="3">
        <f>+IF('DATOS GENERALES'!G398='DATOS GENERALES'!T398,100,IF('DATOS GENERALES'!G398=0,0,(('DATOS GENERALES'!T398*100)/'DATOS GENERALES'!G398)))</f>
        <v>0</v>
      </c>
      <c r="H398" s="3">
        <f>+IF('DATOS GENERALES'!H398='DATOS GENERALES'!T398,100,IF('DATOS GENERALES'!H398=0,0,(('DATOS GENERALES'!T398*100)/'DATOS GENERALES'!H398)))</f>
        <v>49.277609991021144</v>
      </c>
      <c r="I398" s="3">
        <f>+IF('DATOS GENERALES'!I398='DATOS GENERALES'!T398,100,IF('DATOS GENERALES'!I398=0,0,(('DATOS GENERALES'!T398*100)/'DATOS GENERALES'!I398)))</f>
        <v>52.701876909646444</v>
      </c>
      <c r="J398" s="3">
        <f>+IF('DATOS GENERALES'!J398='DATOS GENERALES'!T398,100,IF('DATOS GENERALES'!J398=0,0,(('DATOS GENERALES'!T398*100)/'DATOS GENERALES'!J398)))</f>
        <v>49.997018564405629</v>
      </c>
      <c r="K398" s="3">
        <f>+IF('DATOS GENERALES'!K398='DATOS GENERALES'!T398,100,IF('DATOS GENERALES'!K398=0,0,(('DATOS GENERALES'!T398*100)/'DATOS GENERALES'!K398)))</f>
        <v>0</v>
      </c>
      <c r="L398" s="3">
        <f>+IF('DATOS GENERALES'!L398='DATOS GENERALES'!T398,100,IF('DATOS GENERALES'!L398=0,0,(('DATOS GENERALES'!T398*100)/'DATOS GENERALES'!L398)))</f>
        <v>0</v>
      </c>
      <c r="M398" s="3">
        <f>+IF('DATOS GENERALES'!M398='DATOS GENERALES'!T398,100,IF('DATOS GENERALES'!M398=0,0,(('DATOS GENERALES'!T398*100)/'DATOS GENERALES'!M398)))</f>
        <v>0</v>
      </c>
      <c r="N398" s="3">
        <f>+IF('DATOS GENERALES'!N398='DATOS GENERALES'!T398,100,IF('DATOS GENERALES'!N398=0,0,(('DATOS GENERALES'!T398*100)/'DATOS GENERALES'!N398)))</f>
        <v>71.757993581362172</v>
      </c>
      <c r="O398" s="3">
        <f>+IF('DATOS GENERALES'!O398='DATOS GENERALES'!T398,100,IF('DATOS GENERALES'!O398=0,0,(('DATOS GENERALES'!T398*100)/'DATOS GENERALES'!O398)))</f>
        <v>46.182680538555694</v>
      </c>
      <c r="P398" s="3">
        <f>+IF('DATOS GENERALES'!P398='DATOS GENERALES'!T398,100,IF('DATOS GENERALES'!P398=0,0,(('DATOS GENERALES'!T398*100)/'DATOS GENERALES'!P398)))</f>
        <v>0</v>
      </c>
      <c r="Q398" s="3">
        <f>+IF('DATOS GENERALES'!Q398='DATOS GENERALES'!T398,100,IF('DATOS GENERALES'!Q398=0,0,(('DATOS GENERALES'!T398*100)/'DATOS GENERALES'!Q398)))</f>
        <v>0</v>
      </c>
      <c r="R398" s="3">
        <f>+IF('DATOS GENERALES'!R398='DATOS GENERALES'!$T$6,100,IF('DATOS GENERALES'!R398=0,0,(('DATOS GENERALES'!$T$6*100)/'DATOS GENERALES'!R398)))</f>
        <v>0</v>
      </c>
      <c r="S398" s="3">
        <f>+IF('DATOS GENERALES'!S398='DATOS GENERALES'!T398,100,IF('DATOS GENERALES'!S398=0,0,(('DATOS GENERALES'!$T$6*100)/'DATOS GENERALES'!S398)))</f>
        <v>0</v>
      </c>
    </row>
    <row r="399" spans="1:19">
      <c r="A399" s="13">
        <f>+'DATOS GENERALES'!A399</f>
        <v>394</v>
      </c>
      <c r="B399" s="65" t="str">
        <f>+'DATOS GENERALES'!B399</f>
        <v>Y DE TOUR</v>
      </c>
      <c r="C399" s="21" t="str">
        <f>+'DATOS GENERALES'!C399</f>
        <v>UND</v>
      </c>
      <c r="D399" s="21">
        <f>+'DATOS GENERALES'!D399</f>
        <v>80</v>
      </c>
      <c r="E399" s="3">
        <f>+IF('DATOS GENERALES'!E399='DATOS GENERALES'!T399,100,IF('DATOS GENERALES'!E399=0,0,(('DATOS GENERALES'!T399*100)/'DATOS GENERALES'!E399)))</f>
        <v>47.917081850533805</v>
      </c>
      <c r="F399" s="3">
        <f>+IF('DATOS GENERALES'!F399='DATOS GENERALES'!T399,100,IF('DATOS GENERALES'!F399=0,0,(('DATOS GENERALES'!T399*100)/'DATOS GENERALES'!F399)))</f>
        <v>0</v>
      </c>
      <c r="G399" s="3">
        <f>+IF('DATOS GENERALES'!G399='DATOS GENERALES'!T399,100,IF('DATOS GENERALES'!G399=0,0,(('DATOS GENERALES'!T399*100)/'DATOS GENERALES'!G399)))</f>
        <v>0</v>
      </c>
      <c r="H399" s="3">
        <f>+IF('DATOS GENERALES'!H399='DATOS GENERALES'!T399,100,IF('DATOS GENERALES'!H399=0,0,(('DATOS GENERALES'!T399*100)/'DATOS GENERALES'!H399)))</f>
        <v>64.048995124271613</v>
      </c>
      <c r="I399" s="3">
        <f>+IF('DATOS GENERALES'!I399='DATOS GENERALES'!T399,100,IF('DATOS GENERALES'!I399=0,0,(('DATOS GENERALES'!T399*100)/'DATOS GENERALES'!I399)))</f>
        <v>0</v>
      </c>
      <c r="J399" s="3">
        <f>+IF('DATOS GENERALES'!J399='DATOS GENERALES'!T399,100,IF('DATOS GENERALES'!J399=0,0,(('DATOS GENERALES'!T399*100)/'DATOS GENERALES'!J399)))</f>
        <v>53.910554131966677</v>
      </c>
      <c r="K399" s="3">
        <f>+IF('DATOS GENERALES'!K399='DATOS GENERALES'!T399,100,IF('DATOS GENERALES'!K399=0,0,(('DATOS GENERALES'!T399*100)/'DATOS GENERALES'!K399)))</f>
        <v>0</v>
      </c>
      <c r="L399" s="3">
        <f>+IF('DATOS GENERALES'!L399='DATOS GENERALES'!T399,100,IF('DATOS GENERALES'!L399=0,0,(('DATOS GENERALES'!T399*100)/'DATOS GENERALES'!L399)))</f>
        <v>0</v>
      </c>
      <c r="M399" s="3">
        <f>+IF('DATOS GENERALES'!M399='DATOS GENERALES'!T399,100,IF('DATOS GENERALES'!M399=0,0,(('DATOS GENERALES'!T399*100)/'DATOS GENERALES'!M399)))</f>
        <v>0</v>
      </c>
      <c r="N399" s="3">
        <f>+IF('DATOS GENERALES'!N399='DATOS GENERALES'!T399,100,IF('DATOS GENERALES'!N399=0,0,(('DATOS GENERALES'!T399*100)/'DATOS GENERALES'!N399)))</f>
        <v>61.552914285714287</v>
      </c>
      <c r="O399" s="3">
        <f>+IF('DATOS GENERALES'!O399='DATOS GENERALES'!T399,100,IF('DATOS GENERALES'!O399=0,0,(('DATOS GENERALES'!T399*100)/'DATOS GENERALES'!O399)))</f>
        <v>100</v>
      </c>
      <c r="P399" s="3">
        <f>+IF('DATOS GENERALES'!P399='DATOS GENERALES'!T399,100,IF('DATOS GENERALES'!P399=0,0,(('DATOS GENERALES'!T399*100)/'DATOS GENERALES'!P399)))</f>
        <v>0</v>
      </c>
      <c r="Q399" s="3">
        <f>+IF('DATOS GENERALES'!Q399='DATOS GENERALES'!T399,100,IF('DATOS GENERALES'!Q399=0,0,(('DATOS GENERALES'!T399*100)/'DATOS GENERALES'!Q399)))</f>
        <v>0</v>
      </c>
      <c r="R399" s="3">
        <f>+IF('DATOS GENERALES'!R399='DATOS GENERALES'!$T$6,100,IF('DATOS GENERALES'!R399=0,0,(('DATOS GENERALES'!$T$6*100)/'DATOS GENERALES'!R399)))</f>
        <v>0</v>
      </c>
      <c r="S399" s="3">
        <f>+IF('DATOS GENERALES'!S399='DATOS GENERALES'!T399,100,IF('DATOS GENERALES'!S399=0,0,(('DATOS GENERALES'!$T$6*100)/'DATOS GENERALES'!S399)))</f>
        <v>0</v>
      </c>
    </row>
    <row r="400" spans="1:19">
      <c r="A400" s="13">
        <f>+'DATOS GENERALES'!A400</f>
        <v>395</v>
      </c>
      <c r="B400" s="65" t="str">
        <f>+'DATOS GENERALES'!B400</f>
        <v>YODO ESPUMA (YODOPOVIDONA) PV</v>
      </c>
      <c r="C400" s="21" t="str">
        <f>+'DATOS GENERALES'!C400</f>
        <v>FCO X 120mL</v>
      </c>
      <c r="D400" s="21">
        <f>+'DATOS GENERALES'!D400</f>
        <v>2000</v>
      </c>
      <c r="E400" s="3">
        <f>+IF('DATOS GENERALES'!E400='DATOS GENERALES'!T400,100,IF('DATOS GENERALES'!E400=0,0,(('DATOS GENERALES'!T400*100)/'DATOS GENERALES'!E400)))</f>
        <v>0</v>
      </c>
      <c r="F400" s="3">
        <f>+IF('DATOS GENERALES'!F400='DATOS GENERALES'!T400,100,IF('DATOS GENERALES'!F400=0,0,(('DATOS GENERALES'!T400*100)/'DATOS GENERALES'!F400)))</f>
        <v>0</v>
      </c>
      <c r="G400" s="3">
        <f>+IF('DATOS GENERALES'!G400='DATOS GENERALES'!T400,100,IF('DATOS GENERALES'!G400=0,0,(('DATOS GENERALES'!T400*100)/'DATOS GENERALES'!G400)))</f>
        <v>0</v>
      </c>
      <c r="H400" s="3">
        <f>+IF('DATOS GENERALES'!H400='DATOS GENERALES'!T400,100,IF('DATOS GENERALES'!H400=0,0,(('DATOS GENERALES'!T400*100)/'DATOS GENERALES'!H400)))</f>
        <v>89.6</v>
      </c>
      <c r="I400" s="3">
        <f>+IF('DATOS GENERALES'!I400='DATOS GENERALES'!T400,100,IF('DATOS GENERALES'!I400=0,0,(('DATOS GENERALES'!T400*100)/'DATOS GENERALES'!I400)))</f>
        <v>0</v>
      </c>
      <c r="J400" s="3">
        <f>+IF('DATOS GENERALES'!J400='DATOS GENERALES'!T400,100,IF('DATOS GENERALES'!J400=0,0,(('DATOS GENERALES'!T400*100)/'DATOS GENERALES'!J400)))</f>
        <v>100</v>
      </c>
      <c r="K400" s="3">
        <f>+IF('DATOS GENERALES'!K400='DATOS GENERALES'!T400,100,IF('DATOS GENERALES'!K400=0,0,(('DATOS GENERALES'!T400*100)/'DATOS GENERALES'!K400)))</f>
        <v>0</v>
      </c>
      <c r="L400" s="3">
        <f>+IF('DATOS GENERALES'!L400='DATOS GENERALES'!T400,100,IF('DATOS GENERALES'!L400=0,0,(('DATOS GENERALES'!T400*100)/'DATOS GENERALES'!L400)))</f>
        <v>0</v>
      </c>
      <c r="M400" s="3">
        <f>+IF('DATOS GENERALES'!M400='DATOS GENERALES'!T400,100,IF('DATOS GENERALES'!M400=0,0,(('DATOS GENERALES'!T400*100)/'DATOS GENERALES'!M400)))</f>
        <v>0</v>
      </c>
      <c r="N400" s="3">
        <f>+IF('DATOS GENERALES'!N400='DATOS GENERALES'!T400,100,IF('DATOS GENERALES'!N400=0,0,(('DATOS GENERALES'!T400*100)/'DATOS GENERALES'!N400)))</f>
        <v>76.242341729067391</v>
      </c>
      <c r="O400" s="3">
        <f>+IF('DATOS GENERALES'!O400='DATOS GENERALES'!T400,100,IF('DATOS GENERALES'!O400=0,0,(('DATOS GENERALES'!T400*100)/'DATOS GENERALES'!O400)))</f>
        <v>47.791764454875185</v>
      </c>
      <c r="P400" s="3">
        <f>+IF('DATOS GENERALES'!P400='DATOS GENERALES'!T400,100,IF('DATOS GENERALES'!P400=0,0,(('DATOS GENERALES'!T400*100)/'DATOS GENERALES'!P400)))</f>
        <v>92.561983471074385</v>
      </c>
      <c r="Q400" s="3">
        <f>+IF('DATOS GENERALES'!Q400='DATOS GENERALES'!T400,100,IF('DATOS GENERALES'!Q400=0,0,(('DATOS GENERALES'!T400*100)/'DATOS GENERALES'!Q400)))</f>
        <v>0</v>
      </c>
      <c r="R400" s="3">
        <f>+IF('DATOS GENERALES'!R400='DATOS GENERALES'!$T$6,100,IF('DATOS GENERALES'!R400=0,0,(('DATOS GENERALES'!$T$6*100)/'DATOS GENERALES'!R400)))</f>
        <v>1354.6093333333333</v>
      </c>
      <c r="S400" s="3">
        <f>+IF('DATOS GENERALES'!S400='DATOS GENERALES'!T400,100,IF('DATOS GENERALES'!S400=0,0,(('DATOS GENERALES'!$T$6*100)/'DATOS GENERALES'!S400)))</f>
        <v>0</v>
      </c>
    </row>
    <row r="401" spans="1:19">
      <c r="A401" s="13">
        <f>+'DATOS GENERALES'!A401</f>
        <v>396</v>
      </c>
      <c r="B401" s="65" t="str">
        <f>+'DATOS GENERALES'!B401</f>
        <v>YODO SOLUCION (YODOPOVIDONA)</v>
      </c>
      <c r="C401" s="21" t="str">
        <f>+'DATOS GENERALES'!C401</f>
        <v>FCO X 120mL</v>
      </c>
      <c r="D401" s="21">
        <f>+'DATOS GENERALES'!D401</f>
        <v>1800</v>
      </c>
      <c r="E401" s="3">
        <f>+IF('DATOS GENERALES'!E401='DATOS GENERALES'!T401,100,IF('DATOS GENERALES'!E401=0,0,(('DATOS GENERALES'!T401*100)/'DATOS GENERALES'!E401)))</f>
        <v>0</v>
      </c>
      <c r="F401" s="3">
        <f>+IF('DATOS GENERALES'!F401='DATOS GENERALES'!T401,100,IF('DATOS GENERALES'!F401=0,0,(('DATOS GENERALES'!T401*100)/'DATOS GENERALES'!F401)))</f>
        <v>0</v>
      </c>
      <c r="G401" s="3">
        <f>+IF('DATOS GENERALES'!G401='DATOS GENERALES'!T401,100,IF('DATOS GENERALES'!G401=0,0,(('DATOS GENERALES'!T401*100)/'DATOS GENERALES'!G401)))</f>
        <v>0</v>
      </c>
      <c r="H401" s="3">
        <f>+IF('DATOS GENERALES'!H401='DATOS GENERALES'!T401,100,IF('DATOS GENERALES'!H401=0,0,(('DATOS GENERALES'!T401*100)/'DATOS GENERALES'!H401)))</f>
        <v>100</v>
      </c>
      <c r="I401" s="3">
        <f>+IF('DATOS GENERALES'!I401='DATOS GENERALES'!T401,100,IF('DATOS GENERALES'!I401=0,0,(('DATOS GENERALES'!T401*100)/'DATOS GENERALES'!I401)))</f>
        <v>0</v>
      </c>
      <c r="J401" s="3">
        <f>+IF('DATOS GENERALES'!J401='DATOS GENERALES'!T401,100,IF('DATOS GENERALES'!J401=0,0,(('DATOS GENERALES'!T401*100)/'DATOS GENERALES'!J401)))</f>
        <v>86.03896103896102</v>
      </c>
      <c r="K401" s="3">
        <f>+IF('DATOS GENERALES'!K401='DATOS GENERALES'!T401,100,IF('DATOS GENERALES'!K401=0,0,(('DATOS GENERALES'!T401*100)/'DATOS GENERALES'!K401)))</f>
        <v>0</v>
      </c>
      <c r="L401" s="3">
        <f>+IF('DATOS GENERALES'!L401='DATOS GENERALES'!T401,100,IF('DATOS GENERALES'!L401=0,0,(('DATOS GENERALES'!T401*100)/'DATOS GENERALES'!L401)))</f>
        <v>0</v>
      </c>
      <c r="M401" s="3">
        <f>+IF('DATOS GENERALES'!M401='DATOS GENERALES'!T401,100,IF('DATOS GENERALES'!M401=0,0,(('DATOS GENERALES'!T401*100)/'DATOS GENERALES'!M401)))</f>
        <v>0</v>
      </c>
      <c r="N401" s="3">
        <f>+IF('DATOS GENERALES'!N401='DATOS GENERALES'!T401,100,IF('DATOS GENERALES'!N401=0,0,(('DATOS GENERALES'!T401*100)/'DATOS GENERALES'!N401)))</f>
        <v>72.157930565010204</v>
      </c>
      <c r="O401" s="3">
        <f>+IF('DATOS GENERALES'!O401='DATOS GENERALES'!T401,100,IF('DATOS GENERALES'!O401=0,0,(('DATOS GENERALES'!T401*100)/'DATOS GENERALES'!O401)))</f>
        <v>74.20371018550928</v>
      </c>
      <c r="P401" s="3">
        <f>+IF('DATOS GENERALES'!P401='DATOS GENERALES'!T401,100,IF('DATOS GENERALES'!P401=0,0,(('DATOS GENERALES'!T401*100)/'DATOS GENERALES'!P401)))</f>
        <v>87.603305785123965</v>
      </c>
      <c r="Q401" s="3">
        <f>+IF('DATOS GENERALES'!Q401='DATOS GENERALES'!T401,100,IF('DATOS GENERALES'!Q401=0,0,(('DATOS GENERALES'!T401*100)/'DATOS GENERALES'!Q401)))</f>
        <v>0</v>
      </c>
      <c r="R401" s="3">
        <f>+IF('DATOS GENERALES'!R401='DATOS GENERALES'!$T$6,100,IF('DATOS GENERALES'!R401=0,0,(('DATOS GENERALES'!$T$6*100)/'DATOS GENERALES'!R401)))</f>
        <v>1354.6093333333333</v>
      </c>
      <c r="S401" s="3">
        <f>+IF('DATOS GENERALES'!S401='DATOS GENERALES'!T401,100,IF('DATOS GENERALES'!S401=0,0,(('DATOS GENERALES'!$T$6*100)/'DATOS GENERALES'!S401)))</f>
        <v>0</v>
      </c>
    </row>
    <row r="402" spans="1:19" ht="30">
      <c r="A402" s="13">
        <f>+'DATOS GENERALES'!A402</f>
        <v>397</v>
      </c>
      <c r="B402" s="65" t="str">
        <f>+'DATOS GENERALES'!B402</f>
        <v>APOSITO  HIDROCELULAR   DE POLIURETANO CON PARTÍCULAS SUPER ABSORBENTES Y CAPA DE SILICONA DE  12.5 X 12.5cm</v>
      </c>
      <c r="C402" s="21" t="str">
        <f>+'DATOS GENERALES'!C402</f>
        <v>CAJA X 3 UNIDADES</v>
      </c>
      <c r="D402" s="21">
        <f>+'DATOS GENERALES'!D402</f>
        <v>40</v>
      </c>
      <c r="E402" s="3">
        <f>+IF('DATOS GENERALES'!E402='DATOS GENERALES'!T402,100,IF('DATOS GENERALES'!E402=0,0,(('DATOS GENERALES'!T402*100)/'DATOS GENERALES'!E402)))</f>
        <v>100</v>
      </c>
      <c r="F402" s="3">
        <f>+IF('DATOS GENERALES'!F402='DATOS GENERALES'!T402,100,IF('DATOS GENERALES'!F402=0,0,(('DATOS GENERALES'!T402*100)/'DATOS GENERALES'!F402)))</f>
        <v>14.965954077593032</v>
      </c>
      <c r="G402" s="3">
        <f>+IF('DATOS GENERALES'!G402='DATOS GENERALES'!T402,100,IF('DATOS GENERALES'!G402=0,0,(('DATOS GENERALES'!T402*100)/'DATOS GENERALES'!G402)))</f>
        <v>0</v>
      </c>
      <c r="H402" s="3">
        <f>+IF('DATOS GENERALES'!H402='DATOS GENERALES'!T402,100,IF('DATOS GENERALES'!H402=0,0,(('DATOS GENERALES'!T402*100)/'DATOS GENERALES'!H402)))</f>
        <v>39.110283467825369</v>
      </c>
      <c r="I402" s="3">
        <f>+IF('DATOS GENERALES'!I402='DATOS GENERALES'!T402,100,IF('DATOS GENERALES'!I402=0,0,(('DATOS GENERALES'!T402*100)/'DATOS GENERALES'!I402)))</f>
        <v>0</v>
      </c>
      <c r="J402" s="3">
        <f>+IF('DATOS GENERALES'!J402='DATOS GENERALES'!T402,100,IF('DATOS GENERALES'!J402=0,0,(('DATOS GENERALES'!T402*100)/'DATOS GENERALES'!J402)))</f>
        <v>16.87678571428571</v>
      </c>
      <c r="K402" s="3">
        <f>+IF('DATOS GENERALES'!K402='DATOS GENERALES'!T402,100,IF('DATOS GENERALES'!K402=0,0,(('DATOS GENERALES'!T402*100)/'DATOS GENERALES'!K402)))</f>
        <v>0</v>
      </c>
      <c r="L402" s="3">
        <f>+IF('DATOS GENERALES'!L402='DATOS GENERALES'!T402,100,IF('DATOS GENERALES'!L402=0,0,(('DATOS GENERALES'!T402*100)/'DATOS GENERALES'!L402)))</f>
        <v>0</v>
      </c>
      <c r="M402" s="3">
        <f>+IF('DATOS GENERALES'!M402='DATOS GENERALES'!T402,100,IF('DATOS GENERALES'!M402=0,0,(('DATOS GENERALES'!T402*100)/'DATOS GENERALES'!M402)))</f>
        <v>0</v>
      </c>
      <c r="N402" s="3">
        <f>+IF('DATOS GENERALES'!N402='DATOS GENERALES'!T402,100,IF('DATOS GENERALES'!N402=0,0,(('DATOS GENERALES'!T402*100)/'DATOS GENERALES'!N402)))</f>
        <v>0</v>
      </c>
      <c r="O402" s="3">
        <f>+IF('DATOS GENERALES'!O402='DATOS GENERALES'!T402,100,IF('DATOS GENERALES'!O402=0,0,(('DATOS GENERALES'!T402*100)/'DATOS GENERALES'!O402)))</f>
        <v>0</v>
      </c>
      <c r="P402" s="3">
        <f>+IF('DATOS GENERALES'!P402='DATOS GENERALES'!T402,100,IF('DATOS GENERALES'!P402=0,0,(('DATOS GENERALES'!T402*100)/'DATOS GENERALES'!P402)))</f>
        <v>0</v>
      </c>
      <c r="Q402" s="3">
        <f>+IF('DATOS GENERALES'!Q402='DATOS GENERALES'!T402,100,IF('DATOS GENERALES'!Q402=0,0,(('DATOS GENERALES'!T402*100)/'DATOS GENERALES'!Q402)))</f>
        <v>0</v>
      </c>
      <c r="R402" s="3">
        <f>+IF('DATOS GENERALES'!R402='DATOS GENERALES'!$T$6,100,IF('DATOS GENERALES'!R402=0,0,(('DATOS GENERALES'!$T$6*100)/'DATOS GENERALES'!R402)))</f>
        <v>14.513671428571429</v>
      </c>
      <c r="S402" s="3">
        <f>+IF('DATOS GENERALES'!S402='DATOS GENERALES'!T402,100,IF('DATOS GENERALES'!S402=0,0,(('DATOS GENERALES'!$T$6*100)/'DATOS GENERALES'!S402)))</f>
        <v>0</v>
      </c>
    </row>
    <row r="403" spans="1:19">
      <c r="A403" s="13">
        <f>+'DATOS GENERALES'!A403</f>
        <v>398</v>
      </c>
      <c r="B403" s="65" t="str">
        <f>+'DATOS GENERALES'!B403</f>
        <v>APOSITO DE HIDROFIBRA CON REFUERZO DE NYLON PLANO DE 13X10cm</v>
      </c>
      <c r="C403" s="21" t="str">
        <f>+'DATOS GENERALES'!C403</f>
        <v>UND</v>
      </c>
      <c r="D403" s="21">
        <f>+'DATOS GENERALES'!D403</f>
        <v>40</v>
      </c>
      <c r="E403" s="3">
        <f>+IF('DATOS GENERALES'!E403='DATOS GENERALES'!T403,100,IF('DATOS GENERALES'!E403=0,0,(('DATOS GENERALES'!T403*100)/'DATOS GENERALES'!E403)))</f>
        <v>85.226986192219627</v>
      </c>
      <c r="F403" s="3">
        <f>+IF('DATOS GENERALES'!F403='DATOS GENERALES'!T403,100,IF('DATOS GENERALES'!F403=0,0,(('DATOS GENERALES'!T403*100)/'DATOS GENERALES'!F403)))</f>
        <v>95.455418365848431</v>
      </c>
      <c r="G403" s="3">
        <f>+IF('DATOS GENERALES'!G403='DATOS GENERALES'!T403,100,IF('DATOS GENERALES'!G403=0,0,(('DATOS GENERALES'!T403*100)/'DATOS GENERALES'!G403)))</f>
        <v>0</v>
      </c>
      <c r="H403" s="3">
        <f>+IF('DATOS GENERALES'!H403='DATOS GENERALES'!T403,100,IF('DATOS GENERALES'!H403=0,0,(('DATOS GENERALES'!T403*100)/'DATOS GENERALES'!H403)))</f>
        <v>100</v>
      </c>
      <c r="I403" s="3">
        <f>+IF('DATOS GENERALES'!I403='DATOS GENERALES'!T403,100,IF('DATOS GENERALES'!I403=0,0,(('DATOS GENERALES'!T403*100)/'DATOS GENERALES'!I403)))</f>
        <v>95.589316621228747</v>
      </c>
      <c r="J403" s="3">
        <f>+IF('DATOS GENERALES'!J403='DATOS GENERALES'!T403,100,IF('DATOS GENERALES'!J403=0,0,(('DATOS GENERALES'!T403*100)/'DATOS GENERALES'!J403)))</f>
        <v>0</v>
      </c>
      <c r="K403" s="3">
        <f>+IF('DATOS GENERALES'!K403='DATOS GENERALES'!T403,100,IF('DATOS GENERALES'!K403=0,0,(('DATOS GENERALES'!T403*100)/'DATOS GENERALES'!K403)))</f>
        <v>0</v>
      </c>
      <c r="L403" s="3">
        <f>+IF('DATOS GENERALES'!L403='DATOS GENERALES'!T403,100,IF('DATOS GENERALES'!L403=0,0,(('DATOS GENERALES'!T403*100)/'DATOS GENERALES'!L403)))</f>
        <v>0</v>
      </c>
      <c r="M403" s="3">
        <f>+IF('DATOS GENERALES'!M403='DATOS GENERALES'!T403,100,IF('DATOS GENERALES'!M403=0,0,(('DATOS GENERALES'!T403*100)/'DATOS GENERALES'!M403)))</f>
        <v>0</v>
      </c>
      <c r="N403" s="3">
        <f>+IF('DATOS GENERALES'!N403='DATOS GENERALES'!T403,100,IF('DATOS GENERALES'!N403=0,0,(('DATOS GENERALES'!T403*100)/'DATOS GENERALES'!N403)))</f>
        <v>0</v>
      </c>
      <c r="O403" s="3">
        <f>+IF('DATOS GENERALES'!O403='DATOS GENERALES'!T403,100,IF('DATOS GENERALES'!O403=0,0,(('DATOS GENERALES'!T403*100)/'DATOS GENERALES'!O403)))</f>
        <v>0</v>
      </c>
      <c r="P403" s="3">
        <f>+IF('DATOS GENERALES'!P403='DATOS GENERALES'!T403,100,IF('DATOS GENERALES'!P403=0,0,(('DATOS GENERALES'!T403*100)/'DATOS GENERALES'!P403)))</f>
        <v>0</v>
      </c>
      <c r="Q403" s="3">
        <f>+IF('DATOS GENERALES'!Q403='DATOS GENERALES'!T403,100,IF('DATOS GENERALES'!Q403=0,0,(('DATOS GENERALES'!T403*100)/'DATOS GENERALES'!Q403)))</f>
        <v>0</v>
      </c>
      <c r="R403" s="3">
        <f>+IF('DATOS GENERALES'!R403='DATOS GENERALES'!$T$6,100,IF('DATOS GENERALES'!R403=0,0,(('DATOS GENERALES'!$T$6*100)/'DATOS GENERALES'!R403)))</f>
        <v>0</v>
      </c>
      <c r="S403" s="3">
        <f>+IF('DATOS GENERALES'!S403='DATOS GENERALES'!T403,100,IF('DATOS GENERALES'!S403=0,0,(('DATOS GENERALES'!$T$6*100)/'DATOS GENERALES'!S403)))</f>
        <v>0</v>
      </c>
    </row>
    <row r="404" spans="1:19">
      <c r="A404" s="13">
        <f>+'DATOS GENERALES'!A404</f>
        <v>399</v>
      </c>
      <c r="B404" s="65" t="str">
        <f>+'DATOS GENERALES'!B404</f>
        <v>APOSITO DE HIDROFIBRA CON REFUERZO DE NYLON PLANO DE 20X30cm</v>
      </c>
      <c r="C404" s="21" t="str">
        <f>+'DATOS GENERALES'!C404</f>
        <v>UND</v>
      </c>
      <c r="D404" s="21">
        <f>+'DATOS GENERALES'!D404</f>
        <v>40</v>
      </c>
      <c r="E404" s="3">
        <f>+IF('DATOS GENERALES'!E404='DATOS GENERALES'!T404,100,IF('DATOS GENERALES'!E404=0,0,(('DATOS GENERALES'!T404*100)/'DATOS GENERALES'!E404)))</f>
        <v>85.227511559478771</v>
      </c>
      <c r="F404" s="3">
        <f>+IF('DATOS GENERALES'!F404='DATOS GENERALES'!T404,100,IF('DATOS GENERALES'!F404=0,0,(('DATOS GENERALES'!T404*100)/'DATOS GENERALES'!F404)))</f>
        <v>95.455133939080085</v>
      </c>
      <c r="G404" s="3">
        <f>+IF('DATOS GENERALES'!G404='DATOS GENERALES'!T404,100,IF('DATOS GENERALES'!G404=0,0,(('DATOS GENERALES'!T404*100)/'DATOS GENERALES'!G404)))</f>
        <v>0</v>
      </c>
      <c r="H404" s="3">
        <f>+IF('DATOS GENERALES'!H404='DATOS GENERALES'!T404,100,IF('DATOS GENERALES'!H404=0,0,(('DATOS GENERALES'!T404*100)/'DATOS GENERALES'!H404)))</f>
        <v>100</v>
      </c>
      <c r="I404" s="3">
        <f>+IF('DATOS GENERALES'!I404='DATOS GENERALES'!T404,100,IF('DATOS GENERALES'!I404=0,0,(('DATOS GENERALES'!T404*100)/'DATOS GENERALES'!I404)))</f>
        <v>95.589578581994118</v>
      </c>
      <c r="J404" s="3">
        <f>+IF('DATOS GENERALES'!J404='DATOS GENERALES'!T404,100,IF('DATOS GENERALES'!J404=0,0,(('DATOS GENERALES'!T404*100)/'DATOS GENERALES'!J404)))</f>
        <v>0</v>
      </c>
      <c r="K404" s="3">
        <f>+IF('DATOS GENERALES'!K404='DATOS GENERALES'!T404,100,IF('DATOS GENERALES'!K404=0,0,(('DATOS GENERALES'!T404*100)/'DATOS GENERALES'!K404)))</f>
        <v>0</v>
      </c>
      <c r="L404" s="3">
        <f>+IF('DATOS GENERALES'!L404='DATOS GENERALES'!T404,100,IF('DATOS GENERALES'!L404=0,0,(('DATOS GENERALES'!T404*100)/'DATOS GENERALES'!L404)))</f>
        <v>0</v>
      </c>
      <c r="M404" s="3">
        <f>+IF('DATOS GENERALES'!M404='DATOS GENERALES'!T404,100,IF('DATOS GENERALES'!M404=0,0,(('DATOS GENERALES'!T404*100)/'DATOS GENERALES'!M404)))</f>
        <v>0</v>
      </c>
      <c r="N404" s="3">
        <f>+IF('DATOS GENERALES'!N404='DATOS GENERALES'!T404,100,IF('DATOS GENERALES'!N404=0,0,(('DATOS GENERALES'!T404*100)/'DATOS GENERALES'!N404)))</f>
        <v>0</v>
      </c>
      <c r="O404" s="3">
        <f>+IF('DATOS GENERALES'!O404='DATOS GENERALES'!T404,100,IF('DATOS GENERALES'!O404=0,0,(('DATOS GENERALES'!T404*100)/'DATOS GENERALES'!O404)))</f>
        <v>0</v>
      </c>
      <c r="P404" s="3">
        <f>+IF('DATOS GENERALES'!P404='DATOS GENERALES'!T404,100,IF('DATOS GENERALES'!P404=0,0,(('DATOS GENERALES'!T404*100)/'DATOS GENERALES'!P404)))</f>
        <v>0</v>
      </c>
      <c r="Q404" s="3">
        <f>+IF('DATOS GENERALES'!Q404='DATOS GENERALES'!T404,100,IF('DATOS GENERALES'!Q404=0,0,(('DATOS GENERALES'!T404*100)/'DATOS GENERALES'!Q404)))</f>
        <v>0</v>
      </c>
      <c r="R404" s="3">
        <f>+IF('DATOS GENERALES'!R404='DATOS GENERALES'!$T$6,100,IF('DATOS GENERALES'!R404=0,0,(('DATOS GENERALES'!$T$6*100)/'DATOS GENERALES'!R404)))</f>
        <v>0</v>
      </c>
      <c r="S404" s="3">
        <f>+IF('DATOS GENERALES'!S404='DATOS GENERALES'!T404,100,IF('DATOS GENERALES'!S404=0,0,(('DATOS GENERALES'!$T$6*100)/'DATOS GENERALES'!S404)))</f>
        <v>0</v>
      </c>
    </row>
    <row r="405" spans="1:19">
      <c r="A405" s="13">
        <f>+'DATOS GENERALES'!A405</f>
        <v>400</v>
      </c>
      <c r="B405" s="65" t="str">
        <f>+'DATOS GENERALES'!B405</f>
        <v>APOSITO DE HIDROFIBRA CON REFUERZO EN NYLON GUANTE DE 4.5X5.5cm</v>
      </c>
      <c r="C405" s="21" t="str">
        <f>+'DATOS GENERALES'!C405</f>
        <v>UND</v>
      </c>
      <c r="D405" s="21">
        <f>+'DATOS GENERALES'!D405</f>
        <v>40</v>
      </c>
      <c r="E405" s="3">
        <f>+IF('DATOS GENERALES'!E405='DATOS GENERALES'!T405,100,IF('DATOS GENERALES'!E405=0,0,(('DATOS GENERALES'!T405*100)/'DATOS GENERALES'!E405)))</f>
        <v>85.227321896805861</v>
      </c>
      <c r="F405" s="3">
        <f>+IF('DATOS GENERALES'!F405='DATOS GENERALES'!T405,100,IF('DATOS GENERALES'!F405=0,0,(('DATOS GENERALES'!T405*100)/'DATOS GENERALES'!F405)))</f>
        <v>0</v>
      </c>
      <c r="G405" s="3">
        <f>+IF('DATOS GENERALES'!G405='DATOS GENERALES'!T405,100,IF('DATOS GENERALES'!G405=0,0,(('DATOS GENERALES'!T405*100)/'DATOS GENERALES'!G405)))</f>
        <v>0</v>
      </c>
      <c r="H405" s="3">
        <f>+IF('DATOS GENERALES'!H405='DATOS GENERALES'!T405,100,IF('DATOS GENERALES'!H405=0,0,(('DATOS GENERALES'!T405*100)/'DATOS GENERALES'!H405)))</f>
        <v>100</v>
      </c>
      <c r="I405" s="3">
        <f>+IF('DATOS GENERALES'!I405='DATOS GENERALES'!T405,100,IF('DATOS GENERALES'!I405=0,0,(('DATOS GENERALES'!T405*100)/'DATOS GENERALES'!I405)))</f>
        <v>95.589282016771918</v>
      </c>
      <c r="J405" s="3">
        <f>+IF('DATOS GENERALES'!J405='DATOS GENERALES'!T405,100,IF('DATOS GENERALES'!J405=0,0,(('DATOS GENERALES'!T405*100)/'DATOS GENERALES'!J405)))</f>
        <v>0</v>
      </c>
      <c r="K405" s="3">
        <f>+IF('DATOS GENERALES'!K405='DATOS GENERALES'!T405,100,IF('DATOS GENERALES'!K405=0,0,(('DATOS GENERALES'!T405*100)/'DATOS GENERALES'!K405)))</f>
        <v>0</v>
      </c>
      <c r="L405" s="3">
        <f>+IF('DATOS GENERALES'!L405='DATOS GENERALES'!T405,100,IF('DATOS GENERALES'!L405=0,0,(('DATOS GENERALES'!T405*100)/'DATOS GENERALES'!L405)))</f>
        <v>0</v>
      </c>
      <c r="M405" s="3">
        <f>+IF('DATOS GENERALES'!M405='DATOS GENERALES'!T405,100,IF('DATOS GENERALES'!M405=0,0,(('DATOS GENERALES'!T405*100)/'DATOS GENERALES'!M405)))</f>
        <v>0</v>
      </c>
      <c r="N405" s="3">
        <f>+IF('DATOS GENERALES'!N405='DATOS GENERALES'!T405,100,IF('DATOS GENERALES'!N405=0,0,(('DATOS GENERALES'!T405*100)/'DATOS GENERALES'!N405)))</f>
        <v>0</v>
      </c>
      <c r="O405" s="3">
        <f>+IF('DATOS GENERALES'!O405='DATOS GENERALES'!T405,100,IF('DATOS GENERALES'!O405=0,0,(('DATOS GENERALES'!T405*100)/'DATOS GENERALES'!O405)))</f>
        <v>0</v>
      </c>
      <c r="P405" s="3">
        <f>+IF('DATOS GENERALES'!P405='DATOS GENERALES'!T405,100,IF('DATOS GENERALES'!P405=0,0,(('DATOS GENERALES'!T405*100)/'DATOS GENERALES'!P405)))</f>
        <v>0</v>
      </c>
      <c r="Q405" s="3">
        <f>+IF('DATOS GENERALES'!Q405='DATOS GENERALES'!T405,100,IF('DATOS GENERALES'!Q405=0,0,(('DATOS GENERALES'!T405*100)/'DATOS GENERALES'!Q405)))</f>
        <v>0</v>
      </c>
      <c r="R405" s="3">
        <f>+IF('DATOS GENERALES'!R405='DATOS GENERALES'!$T$6,100,IF('DATOS GENERALES'!R405=0,0,(('DATOS GENERALES'!$T$6*100)/'DATOS GENERALES'!R405)))</f>
        <v>0</v>
      </c>
      <c r="S405" s="3">
        <f>+IF('DATOS GENERALES'!S405='DATOS GENERALES'!T405,100,IF('DATOS GENERALES'!S405=0,0,(('DATOS GENERALES'!$T$6*100)/'DATOS GENERALES'!S405)))</f>
        <v>0</v>
      </c>
    </row>
    <row r="406" spans="1:19">
      <c r="A406" s="13">
        <f>+'DATOS GENERALES'!A406</f>
        <v>401</v>
      </c>
      <c r="B406" s="65" t="str">
        <f>+'DATOS GENERALES'!B406</f>
        <v>APOSITO DE HIDROFIBRA CON REFUERZO EN NYLON GUANTE DE 7.5X9.5cm</v>
      </c>
      <c r="C406" s="21" t="str">
        <f>+'DATOS GENERALES'!C406</f>
        <v>UND</v>
      </c>
      <c r="D406" s="21">
        <f>+'DATOS GENERALES'!D406</f>
        <v>40</v>
      </c>
      <c r="E406" s="3">
        <f>+IF('DATOS GENERALES'!E406='DATOS GENERALES'!T406,100,IF('DATOS GENERALES'!E406=0,0,(('DATOS GENERALES'!T406*100)/'DATOS GENERALES'!E406)))</f>
        <v>85.227249133152</v>
      </c>
      <c r="F406" s="3">
        <f>+IF('DATOS GENERALES'!F406='DATOS GENERALES'!T406,100,IF('DATOS GENERALES'!F406=0,0,(('DATOS GENERALES'!T406*100)/'DATOS GENERALES'!F406)))</f>
        <v>95.454792092459627</v>
      </c>
      <c r="G406" s="3">
        <f>+IF('DATOS GENERALES'!G406='DATOS GENERALES'!T406,100,IF('DATOS GENERALES'!G406=0,0,(('DATOS GENERALES'!T406*100)/'DATOS GENERALES'!G406)))</f>
        <v>0</v>
      </c>
      <c r="H406" s="3">
        <f>+IF('DATOS GENERALES'!H406='DATOS GENERALES'!T406,100,IF('DATOS GENERALES'!H406=0,0,(('DATOS GENERALES'!T406*100)/'DATOS GENERALES'!H406)))</f>
        <v>100</v>
      </c>
      <c r="I406" s="3">
        <f>+IF('DATOS GENERALES'!I406='DATOS GENERALES'!T406,100,IF('DATOS GENERALES'!I406=0,0,(('DATOS GENERALES'!T406*100)/'DATOS GENERALES'!I406)))</f>
        <v>95.618594057355836</v>
      </c>
      <c r="J406" s="3">
        <f>+IF('DATOS GENERALES'!J406='DATOS GENERALES'!T406,100,IF('DATOS GENERALES'!J406=0,0,(('DATOS GENERALES'!T406*100)/'DATOS GENERALES'!J406)))</f>
        <v>0</v>
      </c>
      <c r="K406" s="3">
        <f>+IF('DATOS GENERALES'!K406='DATOS GENERALES'!T406,100,IF('DATOS GENERALES'!K406=0,0,(('DATOS GENERALES'!T406*100)/'DATOS GENERALES'!K406)))</f>
        <v>0</v>
      </c>
      <c r="L406" s="3">
        <f>+IF('DATOS GENERALES'!L406='DATOS GENERALES'!T406,100,IF('DATOS GENERALES'!L406=0,0,(('DATOS GENERALES'!T406*100)/'DATOS GENERALES'!L406)))</f>
        <v>0</v>
      </c>
      <c r="M406" s="3">
        <f>+IF('DATOS GENERALES'!M406='DATOS GENERALES'!T406,100,IF('DATOS GENERALES'!M406=0,0,(('DATOS GENERALES'!T406*100)/'DATOS GENERALES'!M406)))</f>
        <v>0</v>
      </c>
      <c r="N406" s="3">
        <f>+IF('DATOS GENERALES'!N406='DATOS GENERALES'!T406,100,IF('DATOS GENERALES'!N406=0,0,(('DATOS GENERALES'!T406*100)/'DATOS GENERALES'!N406)))</f>
        <v>0</v>
      </c>
      <c r="O406" s="3">
        <f>+IF('DATOS GENERALES'!O406='DATOS GENERALES'!T406,100,IF('DATOS GENERALES'!O406=0,0,(('DATOS GENERALES'!T406*100)/'DATOS GENERALES'!O406)))</f>
        <v>0</v>
      </c>
      <c r="P406" s="3">
        <f>+IF('DATOS GENERALES'!P406='DATOS GENERALES'!T406,100,IF('DATOS GENERALES'!P406=0,0,(('DATOS GENERALES'!T406*100)/'DATOS GENERALES'!P406)))</f>
        <v>0</v>
      </c>
      <c r="Q406" s="3">
        <f>+IF('DATOS GENERALES'!Q406='DATOS GENERALES'!T406,100,IF('DATOS GENERALES'!Q406=0,0,(('DATOS GENERALES'!T406*100)/'DATOS GENERALES'!Q406)))</f>
        <v>0</v>
      </c>
      <c r="R406" s="3">
        <f>+IF('DATOS GENERALES'!R406='DATOS GENERALES'!$T$6,100,IF('DATOS GENERALES'!R406=0,0,(('DATOS GENERALES'!$T$6*100)/'DATOS GENERALES'!R406)))</f>
        <v>0</v>
      </c>
      <c r="S406" s="3">
        <f>+IF('DATOS GENERALES'!S406='DATOS GENERALES'!T406,100,IF('DATOS GENERALES'!S406=0,0,(('DATOS GENERALES'!$T$6*100)/'DATOS GENERALES'!S406)))</f>
        <v>0</v>
      </c>
    </row>
    <row r="407" spans="1:19" ht="30">
      <c r="A407" s="13">
        <f>+'DATOS GENERALES'!A407</f>
        <v>402</v>
      </c>
      <c r="B407" s="65" t="str">
        <f>+'DATOS GENERALES'!B407</f>
        <v>APOSITO ESPECIALIZADO PARA LA REGENERACION DE LA PIEL IMPREGNADO CON  LANOLINA DE 7.5X7.5 cm.</v>
      </c>
      <c r="C407" s="21" t="str">
        <f>+'DATOS GENERALES'!C407</f>
        <v>UND</v>
      </c>
      <c r="D407" s="21">
        <f>+'DATOS GENERALES'!D407</f>
        <v>24</v>
      </c>
      <c r="E407" s="3">
        <f>+IF('DATOS GENERALES'!E407='DATOS GENERALES'!T407,100,IF('DATOS GENERALES'!E407=0,0,(('DATOS GENERALES'!T407*100)/'DATOS GENERALES'!E407)))</f>
        <v>85.5</v>
      </c>
      <c r="F407" s="3">
        <f>+IF('DATOS GENERALES'!F407='DATOS GENERALES'!T407,100,IF('DATOS GENERALES'!F407=0,0,(('DATOS GENERALES'!T407*100)/'DATOS GENERALES'!F407)))</f>
        <v>96.841237113402059</v>
      </c>
      <c r="G407" s="3">
        <f>+IF('DATOS GENERALES'!G407='DATOS GENERALES'!T407,100,IF('DATOS GENERALES'!G407=0,0,(('DATOS GENERALES'!T407*100)/'DATOS GENERALES'!G407)))</f>
        <v>0</v>
      </c>
      <c r="H407" s="3">
        <f>+IF('DATOS GENERALES'!H407='DATOS GENERALES'!T407,100,IF('DATOS GENERALES'!H407=0,0,(('DATOS GENERALES'!T407*100)/'DATOS GENERALES'!H407)))</f>
        <v>0</v>
      </c>
      <c r="I407" s="3">
        <f>+IF('DATOS GENERALES'!I407='DATOS GENERALES'!T407,100,IF('DATOS GENERALES'!I407=0,0,(('DATOS GENERALES'!T407*100)/'DATOS GENERALES'!I407)))</f>
        <v>0</v>
      </c>
      <c r="J407" s="3">
        <f>+IF('DATOS GENERALES'!J407='DATOS GENERALES'!T407,100,IF('DATOS GENERALES'!J407=0,0,(('DATOS GENERALES'!T407*100)/'DATOS GENERALES'!J407)))</f>
        <v>100</v>
      </c>
      <c r="K407" s="3">
        <f>+IF('DATOS GENERALES'!K407='DATOS GENERALES'!T407,100,IF('DATOS GENERALES'!K407=0,0,(('DATOS GENERALES'!T407*100)/'DATOS GENERALES'!K407)))</f>
        <v>0</v>
      </c>
      <c r="L407" s="3">
        <f>+IF('DATOS GENERALES'!L407='DATOS GENERALES'!T407,100,IF('DATOS GENERALES'!L407=0,0,(('DATOS GENERALES'!T407*100)/'DATOS GENERALES'!L407)))</f>
        <v>0</v>
      </c>
      <c r="M407" s="3">
        <f>+IF('DATOS GENERALES'!M407='DATOS GENERALES'!T407,100,IF('DATOS GENERALES'!M407=0,0,(('DATOS GENERALES'!T407*100)/'DATOS GENERALES'!M407)))</f>
        <v>0</v>
      </c>
      <c r="N407" s="3">
        <f>+IF('DATOS GENERALES'!N407='DATOS GENERALES'!T407,100,IF('DATOS GENERALES'!N407=0,0,(('DATOS GENERALES'!T407*100)/'DATOS GENERALES'!N407)))</f>
        <v>0</v>
      </c>
      <c r="O407" s="3">
        <f>+IF('DATOS GENERALES'!O407='DATOS GENERALES'!T407,100,IF('DATOS GENERALES'!O407=0,0,(('DATOS GENERALES'!T407*100)/'DATOS GENERALES'!O407)))</f>
        <v>0</v>
      </c>
      <c r="P407" s="3">
        <f>+IF('DATOS GENERALES'!P407='DATOS GENERALES'!T407,100,IF('DATOS GENERALES'!P407=0,0,(('DATOS GENERALES'!T407*100)/'DATOS GENERALES'!P407)))</f>
        <v>0</v>
      </c>
      <c r="Q407" s="3">
        <f>+IF('DATOS GENERALES'!Q407='DATOS GENERALES'!T407,100,IF('DATOS GENERALES'!Q407=0,0,(('DATOS GENERALES'!T407*100)/'DATOS GENERALES'!Q407)))</f>
        <v>0</v>
      </c>
      <c r="R407" s="3">
        <f>+IF('DATOS GENERALES'!R407='DATOS GENERALES'!$T$6,100,IF('DATOS GENERALES'!R407=0,0,(('DATOS GENERALES'!$T$6*100)/'DATOS GENERALES'!R407)))</f>
        <v>0</v>
      </c>
      <c r="S407" s="3">
        <f>+IF('DATOS GENERALES'!S407='DATOS GENERALES'!T407,100,IF('DATOS GENERALES'!S407=0,0,(('DATOS GENERALES'!$T$6*100)/'DATOS GENERALES'!S407)))</f>
        <v>0</v>
      </c>
    </row>
    <row r="408" spans="1:19">
      <c r="A408" s="13">
        <f>+'DATOS GENERALES'!A408</f>
        <v>403</v>
      </c>
      <c r="B408" s="65" t="str">
        <f>+'DATOS GENERALES'!B408</f>
        <v>APOSITO ESTERIL EN POLIURETANO CON ALMOHADILLA CENTRAL 8X15cm</v>
      </c>
      <c r="C408" s="21" t="str">
        <f>+'DATOS GENERALES'!C408</f>
        <v>UND</v>
      </c>
      <c r="D408" s="21">
        <f>+'DATOS GENERALES'!D408</f>
        <v>40</v>
      </c>
      <c r="E408" s="3">
        <f>+IF('DATOS GENERALES'!E408='DATOS GENERALES'!T408,100,IF('DATOS GENERALES'!E408=0,0,(('DATOS GENERALES'!T408*100)/'DATOS GENERALES'!E408)))</f>
        <v>0</v>
      </c>
      <c r="F408" s="3">
        <f>+IF('DATOS GENERALES'!F408='DATOS GENERALES'!T408,100,IF('DATOS GENERALES'!F408=0,0,(('DATOS GENERALES'!T408*100)/'DATOS GENERALES'!F408)))</f>
        <v>100</v>
      </c>
      <c r="G408" s="3">
        <f>+IF('DATOS GENERALES'!G408='DATOS GENERALES'!T408,100,IF('DATOS GENERALES'!G408=0,0,(('DATOS GENERALES'!T408*100)/'DATOS GENERALES'!G408)))</f>
        <v>0</v>
      </c>
      <c r="H408" s="3">
        <f>+IF('DATOS GENERALES'!H408='DATOS GENERALES'!T408,100,IF('DATOS GENERALES'!H408=0,0,(('DATOS GENERALES'!T408*100)/'DATOS GENERALES'!H408)))</f>
        <v>0</v>
      </c>
      <c r="I408" s="3">
        <f>+IF('DATOS GENERALES'!I408='DATOS GENERALES'!T408,100,IF('DATOS GENERALES'!I408=0,0,(('DATOS GENERALES'!T408*100)/'DATOS GENERALES'!I408)))</f>
        <v>72.562018819503848</v>
      </c>
      <c r="J408" s="3">
        <f>+IF('DATOS GENERALES'!J408='DATOS GENERALES'!T408,100,IF('DATOS GENERALES'!J408=0,0,(('DATOS GENERALES'!T408*100)/'DATOS GENERALES'!J408)))</f>
        <v>67.034139402560456</v>
      </c>
      <c r="K408" s="3">
        <f>+IF('DATOS GENERALES'!K408='DATOS GENERALES'!T408,100,IF('DATOS GENERALES'!K408=0,0,(('DATOS GENERALES'!T408*100)/'DATOS GENERALES'!K408)))</f>
        <v>0</v>
      </c>
      <c r="L408" s="3">
        <f>+IF('DATOS GENERALES'!L408='DATOS GENERALES'!T408,100,IF('DATOS GENERALES'!L408=0,0,(('DATOS GENERALES'!T408*100)/'DATOS GENERALES'!L408)))</f>
        <v>0</v>
      </c>
      <c r="M408" s="3">
        <f>+IF('DATOS GENERALES'!M408='DATOS GENERALES'!T408,100,IF('DATOS GENERALES'!M408=0,0,(('DATOS GENERALES'!T408*100)/'DATOS GENERALES'!M408)))</f>
        <v>0</v>
      </c>
      <c r="N408" s="3">
        <f>+IF('DATOS GENERALES'!N408='DATOS GENERALES'!T408,100,IF('DATOS GENERALES'!N408=0,0,(('DATOS GENERALES'!T408*100)/'DATOS GENERALES'!N408)))</f>
        <v>0</v>
      </c>
      <c r="O408" s="3">
        <f>+IF('DATOS GENERALES'!O408='DATOS GENERALES'!T408,100,IF('DATOS GENERALES'!O408=0,0,(('DATOS GENERALES'!T408*100)/'DATOS GENERALES'!O408)))</f>
        <v>0</v>
      </c>
      <c r="P408" s="3">
        <f>+IF('DATOS GENERALES'!P408='DATOS GENERALES'!T408,100,IF('DATOS GENERALES'!P408=0,0,(('DATOS GENERALES'!T408*100)/'DATOS GENERALES'!P408)))</f>
        <v>0</v>
      </c>
      <c r="Q408" s="3">
        <f>+IF('DATOS GENERALES'!Q408='DATOS GENERALES'!T408,100,IF('DATOS GENERALES'!Q408=0,0,(('DATOS GENERALES'!T408*100)/'DATOS GENERALES'!Q408)))</f>
        <v>0</v>
      </c>
      <c r="R408" s="3">
        <f>+IF('DATOS GENERALES'!R408='DATOS GENERALES'!$T$6,100,IF('DATOS GENERALES'!R408=0,0,(('DATOS GENERALES'!$T$6*100)/'DATOS GENERALES'!R408)))</f>
        <v>353.37634782608694</v>
      </c>
      <c r="S408" s="3">
        <f>+IF('DATOS GENERALES'!S408='DATOS GENERALES'!T408,100,IF('DATOS GENERALES'!S408=0,0,(('DATOS GENERALES'!$T$6*100)/'DATOS GENERALES'!S408)))</f>
        <v>0</v>
      </c>
    </row>
    <row r="409" spans="1:19">
      <c r="A409" s="13">
        <f>+'DATOS GENERALES'!A409</f>
        <v>404</v>
      </c>
      <c r="B409" s="65" t="str">
        <f>+'DATOS GENERALES'!B409</f>
        <v>APOSITO HIDROCELULAR NO ADHESIVO PARA CODOS</v>
      </c>
      <c r="C409" s="21" t="str">
        <f>+'DATOS GENERALES'!C409</f>
        <v>UND</v>
      </c>
      <c r="D409" s="21">
        <f>+'DATOS GENERALES'!D409</f>
        <v>40</v>
      </c>
      <c r="E409" s="3">
        <f>+IF('DATOS GENERALES'!E409='DATOS GENERALES'!T409,100,IF('DATOS GENERALES'!E409=0,0,(('DATOS GENERALES'!T409*100)/'DATOS GENERALES'!E409)))</f>
        <v>100</v>
      </c>
      <c r="F409" s="3">
        <f>+IF('DATOS GENERALES'!F409='DATOS GENERALES'!T409,100,IF('DATOS GENERALES'!F409=0,0,(('DATOS GENERALES'!T409*100)/'DATOS GENERALES'!F409)))</f>
        <v>100</v>
      </c>
      <c r="G409" s="3">
        <f>+IF('DATOS GENERALES'!G409='DATOS GENERALES'!T409,100,IF('DATOS GENERALES'!G409=0,0,(('DATOS GENERALES'!T409*100)/'DATOS GENERALES'!G409)))</f>
        <v>100</v>
      </c>
      <c r="H409" s="3">
        <f>+IF('DATOS GENERALES'!H409='DATOS GENERALES'!T409,100,IF('DATOS GENERALES'!H409=0,0,(('DATOS GENERALES'!T409*100)/'DATOS GENERALES'!H409)))</f>
        <v>100</v>
      </c>
      <c r="I409" s="3">
        <f>+IF('DATOS GENERALES'!I409='DATOS GENERALES'!T409,100,IF('DATOS GENERALES'!I409=0,0,(('DATOS GENERALES'!T409*100)/'DATOS GENERALES'!I409)))</f>
        <v>100</v>
      </c>
      <c r="J409" s="3">
        <f>+IF('DATOS GENERALES'!J409='DATOS GENERALES'!T409,100,IF('DATOS GENERALES'!J409=0,0,(('DATOS GENERALES'!T409*100)/'DATOS GENERALES'!J409)))</f>
        <v>100</v>
      </c>
      <c r="K409" s="3">
        <f>+IF('DATOS GENERALES'!K409='DATOS GENERALES'!T409,100,IF('DATOS GENERALES'!K409=0,0,(('DATOS GENERALES'!T409*100)/'DATOS GENERALES'!K409)))</f>
        <v>100</v>
      </c>
      <c r="L409" s="3">
        <f>+IF('DATOS GENERALES'!L409='DATOS GENERALES'!T409,100,IF('DATOS GENERALES'!L409=0,0,(('DATOS GENERALES'!T409*100)/'DATOS GENERALES'!L409)))</f>
        <v>100</v>
      </c>
      <c r="M409" s="3">
        <f>+IF('DATOS GENERALES'!M409='DATOS GENERALES'!T409,100,IF('DATOS GENERALES'!M409=0,0,(('DATOS GENERALES'!T409*100)/'DATOS GENERALES'!M409)))</f>
        <v>100</v>
      </c>
      <c r="N409" s="3">
        <f>+IF('DATOS GENERALES'!N409='DATOS GENERALES'!T409,100,IF('DATOS GENERALES'!N409=0,0,(('DATOS GENERALES'!T409*100)/'DATOS GENERALES'!N409)))</f>
        <v>100</v>
      </c>
      <c r="O409" s="3">
        <f>+IF('DATOS GENERALES'!O409='DATOS GENERALES'!T409,100,IF('DATOS GENERALES'!O409=0,0,(('DATOS GENERALES'!T409*100)/'DATOS GENERALES'!O409)))</f>
        <v>100</v>
      </c>
      <c r="P409" s="3">
        <f>+IF('DATOS GENERALES'!P409='DATOS GENERALES'!T409,100,IF('DATOS GENERALES'!P409=0,0,(('DATOS GENERALES'!T409*100)/'DATOS GENERALES'!P409)))</f>
        <v>100</v>
      </c>
      <c r="Q409" s="3">
        <f>+IF('DATOS GENERALES'!Q409='DATOS GENERALES'!T409,100,IF('DATOS GENERALES'!Q409=0,0,(('DATOS GENERALES'!T409*100)/'DATOS GENERALES'!Q409)))</f>
        <v>100</v>
      </c>
      <c r="R409" s="3">
        <f>+IF('DATOS GENERALES'!R409='DATOS GENERALES'!$T$6,100,IF('DATOS GENERALES'!R409=0,0,(('DATOS GENERALES'!$T$6*100)/'DATOS GENERALES'!R409)))</f>
        <v>0</v>
      </c>
      <c r="S409" s="3">
        <f>+IF('DATOS GENERALES'!S409='DATOS GENERALES'!T409,100,IF('DATOS GENERALES'!S409=0,0,(('DATOS GENERALES'!$T$6*100)/'DATOS GENERALES'!S409)))</f>
        <v>100</v>
      </c>
    </row>
    <row r="410" spans="1:19">
      <c r="A410" s="13">
        <f>+'DATOS GENERALES'!A410</f>
        <v>405</v>
      </c>
      <c r="B410" s="65" t="str">
        <f>+'DATOS GENERALES'!B410</f>
        <v>COTONOIDES EN ALGODÓN RADIOOPACO 1/2 X 1/2 (13mm X 13mm)</v>
      </c>
      <c r="C410" s="21" t="str">
        <f>+'DATOS GENERALES'!C410</f>
        <v>UND</v>
      </c>
      <c r="D410" s="21">
        <f>+'DATOS GENERALES'!D410</f>
        <v>40</v>
      </c>
      <c r="E410" s="3">
        <f>+IF('DATOS GENERALES'!E410='DATOS GENERALES'!T410,100,IF('DATOS GENERALES'!E410=0,0,(('DATOS GENERALES'!T410*100)/'DATOS GENERALES'!E410)))</f>
        <v>0</v>
      </c>
      <c r="F410" s="3">
        <f>+IF('DATOS GENERALES'!F410='DATOS GENERALES'!T410,100,IF('DATOS GENERALES'!F410=0,0,(('DATOS GENERALES'!T410*100)/'DATOS GENERALES'!F410)))</f>
        <v>0</v>
      </c>
      <c r="G410" s="3">
        <f>+IF('DATOS GENERALES'!G410='DATOS GENERALES'!T410,100,IF('DATOS GENERALES'!G410=0,0,(('DATOS GENERALES'!T410*100)/'DATOS GENERALES'!G410)))</f>
        <v>0</v>
      </c>
      <c r="H410" s="3">
        <f>+IF('DATOS GENERALES'!H410='DATOS GENERALES'!T410,100,IF('DATOS GENERALES'!H410=0,0,(('DATOS GENERALES'!T410*100)/'DATOS GENERALES'!H410)))</f>
        <v>13.277585046341844</v>
      </c>
      <c r="I410" s="3">
        <f>+IF('DATOS GENERALES'!I410='DATOS GENERALES'!T410,100,IF('DATOS GENERALES'!I410=0,0,(('DATOS GENERALES'!T410*100)/'DATOS GENERALES'!I410)))</f>
        <v>0</v>
      </c>
      <c r="J410" s="3">
        <f>+IF('DATOS GENERALES'!J410='DATOS GENERALES'!T410,100,IF('DATOS GENERALES'!J410=0,0,(('DATOS GENERALES'!T410*100)/'DATOS GENERALES'!J410)))</f>
        <v>0</v>
      </c>
      <c r="K410" s="3">
        <f>+IF('DATOS GENERALES'!K410='DATOS GENERALES'!T410,100,IF('DATOS GENERALES'!K410=0,0,(('DATOS GENERALES'!T410*100)/'DATOS GENERALES'!K410)))</f>
        <v>0</v>
      </c>
      <c r="L410" s="3">
        <f>+IF('DATOS GENERALES'!L410='DATOS GENERALES'!T410,100,IF('DATOS GENERALES'!L410=0,0,(('DATOS GENERALES'!T410*100)/'DATOS GENERALES'!L410)))</f>
        <v>0</v>
      </c>
      <c r="M410" s="3">
        <f>+IF('DATOS GENERALES'!M410='DATOS GENERALES'!T410,100,IF('DATOS GENERALES'!M410=0,0,(('DATOS GENERALES'!T410*100)/'DATOS GENERALES'!M410)))</f>
        <v>0</v>
      </c>
      <c r="N410" s="3">
        <f>+IF('DATOS GENERALES'!N410='DATOS GENERALES'!T410,100,IF('DATOS GENERALES'!N410=0,0,(('DATOS GENERALES'!T410*100)/'DATOS GENERALES'!N410)))</f>
        <v>12.6983262355155</v>
      </c>
      <c r="O410" s="3">
        <f>+IF('DATOS GENERALES'!O410='DATOS GENERALES'!T410,100,IF('DATOS GENERALES'!O410=0,0,(('DATOS GENERALES'!T410*100)/'DATOS GENERALES'!O410)))</f>
        <v>100</v>
      </c>
      <c r="P410" s="3">
        <f>+IF('DATOS GENERALES'!P410='DATOS GENERALES'!T410,100,IF('DATOS GENERALES'!P410=0,0,(('DATOS GENERALES'!T410*100)/'DATOS GENERALES'!P410)))</f>
        <v>0</v>
      </c>
      <c r="Q410" s="3">
        <f>+IF('DATOS GENERALES'!Q410='DATOS GENERALES'!T410,100,IF('DATOS GENERALES'!Q410=0,0,(('DATOS GENERALES'!T410*100)/'DATOS GENERALES'!Q410)))</f>
        <v>0</v>
      </c>
      <c r="R410" s="3">
        <f>+IF('DATOS GENERALES'!R410='DATOS GENERALES'!$T$6,100,IF('DATOS GENERALES'!R410=0,0,(('DATOS GENERALES'!$T$6*100)/'DATOS GENERALES'!R410)))</f>
        <v>0</v>
      </c>
      <c r="S410" s="3">
        <f>+IF('DATOS GENERALES'!S410='DATOS GENERALES'!T410,100,IF('DATOS GENERALES'!S410=0,0,(('DATOS GENERALES'!$T$6*100)/'DATOS GENERALES'!S410)))</f>
        <v>0</v>
      </c>
    </row>
    <row r="411" spans="1:19">
      <c r="A411" s="13">
        <f>+'DATOS GENERALES'!A411</f>
        <v>406</v>
      </c>
      <c r="B411" s="65" t="str">
        <f>+'DATOS GENERALES'!B411</f>
        <v>COTONOIDES EN ALGODÓN RADIOOPACO 1X3 (25mm X 76mm)</v>
      </c>
      <c r="C411" s="21" t="str">
        <f>+'DATOS GENERALES'!C411</f>
        <v>UND</v>
      </c>
      <c r="D411" s="21">
        <f>+'DATOS GENERALES'!D411</f>
        <v>20</v>
      </c>
      <c r="E411" s="3">
        <f>+IF('DATOS GENERALES'!E411='DATOS GENERALES'!T411,100,IF('DATOS GENERALES'!E411=0,0,(('DATOS GENERALES'!T411*100)/'DATOS GENERALES'!E411)))</f>
        <v>0</v>
      </c>
      <c r="F411" s="3">
        <f>+IF('DATOS GENERALES'!F411='DATOS GENERALES'!T411,100,IF('DATOS GENERALES'!F411=0,0,(('DATOS GENERALES'!T411*100)/'DATOS GENERALES'!F411)))</f>
        <v>0</v>
      </c>
      <c r="G411" s="3">
        <f>+IF('DATOS GENERALES'!G411='DATOS GENERALES'!T411,100,IF('DATOS GENERALES'!G411=0,0,(('DATOS GENERALES'!T411*100)/'DATOS GENERALES'!G411)))</f>
        <v>0</v>
      </c>
      <c r="H411" s="3">
        <f>+IF('DATOS GENERALES'!H411='DATOS GENERALES'!T411,100,IF('DATOS GENERALES'!H411=0,0,(('DATOS GENERALES'!T411*100)/'DATOS GENERALES'!H411)))</f>
        <v>13.277585046341844</v>
      </c>
      <c r="I411" s="3">
        <f>+IF('DATOS GENERALES'!I411='DATOS GENERALES'!T411,100,IF('DATOS GENERALES'!I411=0,0,(('DATOS GENERALES'!T411*100)/'DATOS GENERALES'!I411)))</f>
        <v>0</v>
      </c>
      <c r="J411" s="3">
        <f>+IF('DATOS GENERALES'!J411='DATOS GENERALES'!T411,100,IF('DATOS GENERALES'!J411=0,0,(('DATOS GENERALES'!T411*100)/'DATOS GENERALES'!J411)))</f>
        <v>0</v>
      </c>
      <c r="K411" s="3">
        <f>+IF('DATOS GENERALES'!K411='DATOS GENERALES'!T411,100,IF('DATOS GENERALES'!K411=0,0,(('DATOS GENERALES'!T411*100)/'DATOS GENERALES'!K411)))</f>
        <v>0</v>
      </c>
      <c r="L411" s="3">
        <f>+IF('DATOS GENERALES'!L411='DATOS GENERALES'!T411,100,IF('DATOS GENERALES'!L411=0,0,(('DATOS GENERALES'!T411*100)/'DATOS GENERALES'!L411)))</f>
        <v>0</v>
      </c>
      <c r="M411" s="3">
        <f>+IF('DATOS GENERALES'!M411='DATOS GENERALES'!T411,100,IF('DATOS GENERALES'!M411=0,0,(('DATOS GENERALES'!T411*100)/'DATOS GENERALES'!M411)))</f>
        <v>0</v>
      </c>
      <c r="N411" s="3">
        <f>+IF('DATOS GENERALES'!N411='DATOS GENERALES'!T411,100,IF('DATOS GENERALES'!N411=0,0,(('DATOS GENERALES'!T411*100)/'DATOS GENERALES'!N411)))</f>
        <v>12.6983262355155</v>
      </c>
      <c r="O411" s="3">
        <f>+IF('DATOS GENERALES'!O411='DATOS GENERALES'!T411,100,IF('DATOS GENERALES'!O411=0,0,(('DATOS GENERALES'!T411*100)/'DATOS GENERALES'!O411)))</f>
        <v>100</v>
      </c>
      <c r="P411" s="3">
        <f>+IF('DATOS GENERALES'!P411='DATOS GENERALES'!T411,100,IF('DATOS GENERALES'!P411=0,0,(('DATOS GENERALES'!T411*100)/'DATOS GENERALES'!P411)))</f>
        <v>0</v>
      </c>
      <c r="Q411" s="3">
        <f>+IF('DATOS GENERALES'!Q411='DATOS GENERALES'!T411,100,IF('DATOS GENERALES'!Q411=0,0,(('DATOS GENERALES'!T411*100)/'DATOS GENERALES'!Q411)))</f>
        <v>0</v>
      </c>
      <c r="R411" s="3">
        <f>+IF('DATOS GENERALES'!R411='DATOS GENERALES'!$T$6,100,IF('DATOS GENERALES'!R411=0,0,(('DATOS GENERALES'!$T$6*100)/'DATOS GENERALES'!R411)))</f>
        <v>0</v>
      </c>
      <c r="S411" s="3">
        <f>+IF('DATOS GENERALES'!S411='DATOS GENERALES'!T411,100,IF('DATOS GENERALES'!S411=0,0,(('DATOS GENERALES'!$T$6*100)/'DATOS GENERALES'!S411)))</f>
        <v>0</v>
      </c>
    </row>
    <row r="412" spans="1:19">
      <c r="A412" s="13">
        <f>+'DATOS GENERALES'!A412</f>
        <v>407</v>
      </c>
      <c r="B412" s="65" t="str">
        <f>+'DATOS GENERALES'!B412</f>
        <v>DREN JACKSON PRATT</v>
      </c>
      <c r="C412" s="21" t="str">
        <f>+'DATOS GENERALES'!C412</f>
        <v>UND</v>
      </c>
      <c r="D412" s="21">
        <f>+'DATOS GENERALES'!D412</f>
        <v>40</v>
      </c>
      <c r="E412" s="3">
        <f>+IF('DATOS GENERALES'!E412='DATOS GENERALES'!T412,100,IF('DATOS GENERALES'!E412=0,0,(('DATOS GENERALES'!T412*100)/'DATOS GENERALES'!E412)))</f>
        <v>0</v>
      </c>
      <c r="F412" s="3">
        <f>+IF('DATOS GENERALES'!F412='DATOS GENERALES'!T412,100,IF('DATOS GENERALES'!F412=0,0,(('DATOS GENERALES'!T412*100)/'DATOS GENERALES'!F412)))</f>
        <v>0</v>
      </c>
      <c r="G412" s="3">
        <f>+IF('DATOS GENERALES'!G412='DATOS GENERALES'!T412,100,IF('DATOS GENERALES'!G412=0,0,(('DATOS GENERALES'!T412*100)/'DATOS GENERALES'!G412)))</f>
        <v>100</v>
      </c>
      <c r="H412" s="3">
        <f>+IF('DATOS GENERALES'!H412='DATOS GENERALES'!T412,100,IF('DATOS GENERALES'!H412=0,0,(('DATOS GENERALES'!T412*100)/'DATOS GENERALES'!H412)))</f>
        <v>0</v>
      </c>
      <c r="I412" s="3">
        <f>+IF('DATOS GENERALES'!I412='DATOS GENERALES'!T412,100,IF('DATOS GENERALES'!I412=0,0,(('DATOS GENERALES'!T412*100)/'DATOS GENERALES'!I412)))</f>
        <v>0</v>
      </c>
      <c r="J412" s="3">
        <f>+IF('DATOS GENERALES'!J412='DATOS GENERALES'!T412,100,IF('DATOS GENERALES'!J412=0,0,(('DATOS GENERALES'!T412*100)/'DATOS GENERALES'!J412)))</f>
        <v>0</v>
      </c>
      <c r="K412" s="3">
        <f>+IF('DATOS GENERALES'!K412='DATOS GENERALES'!T412,100,IF('DATOS GENERALES'!K412=0,0,(('DATOS GENERALES'!T412*100)/'DATOS GENERALES'!K412)))</f>
        <v>0</v>
      </c>
      <c r="L412" s="3">
        <f>+IF('DATOS GENERALES'!L412='DATOS GENERALES'!T412,100,IF('DATOS GENERALES'!L412=0,0,(('DATOS GENERALES'!T412*100)/'DATOS GENERALES'!L412)))</f>
        <v>0</v>
      </c>
      <c r="M412" s="3">
        <f>+IF('DATOS GENERALES'!M412='DATOS GENERALES'!T412,100,IF('DATOS GENERALES'!M412=0,0,(('DATOS GENERALES'!T412*100)/'DATOS GENERALES'!M412)))</f>
        <v>0</v>
      </c>
      <c r="N412" s="3">
        <f>+IF('DATOS GENERALES'!N412='DATOS GENERALES'!T412,100,IF('DATOS GENERALES'!N412=0,0,(('DATOS GENERALES'!T412*100)/'DATOS GENERALES'!N412)))</f>
        <v>0</v>
      </c>
      <c r="O412" s="3">
        <f>+IF('DATOS GENERALES'!O412='DATOS GENERALES'!T412,100,IF('DATOS GENERALES'!O412=0,0,(('DATOS GENERALES'!T412*100)/'DATOS GENERALES'!O412)))</f>
        <v>0</v>
      </c>
      <c r="P412" s="3">
        <f>+IF('DATOS GENERALES'!P412='DATOS GENERALES'!T412,100,IF('DATOS GENERALES'!P412=0,0,(('DATOS GENERALES'!T412*100)/'DATOS GENERALES'!P412)))</f>
        <v>0</v>
      </c>
      <c r="Q412" s="3">
        <f>+IF('DATOS GENERALES'!Q412='DATOS GENERALES'!T412,100,IF('DATOS GENERALES'!Q412=0,0,(('DATOS GENERALES'!T412*100)/'DATOS GENERALES'!Q412)))</f>
        <v>0</v>
      </c>
      <c r="R412" s="3">
        <f>+IF('DATOS GENERALES'!R412='DATOS GENERALES'!$T$6,100,IF('DATOS GENERALES'!R412=0,0,(('DATOS GENERALES'!$T$6*100)/'DATOS GENERALES'!R412)))</f>
        <v>0</v>
      </c>
      <c r="S412" s="3">
        <f>+IF('DATOS GENERALES'!S412='DATOS GENERALES'!T412,100,IF('DATOS GENERALES'!S412=0,0,(('DATOS GENERALES'!$T$6*100)/'DATOS GENERALES'!S412)))</f>
        <v>0</v>
      </c>
    </row>
    <row r="413" spans="1:19">
      <c r="A413" s="13">
        <f>+'DATOS GENERALES'!A413</f>
        <v>408</v>
      </c>
      <c r="B413" s="65" t="str">
        <f>+'DATOS GENERALES'!B413</f>
        <v>ESTILETE LUMINOSO</v>
      </c>
      <c r="C413" s="21" t="str">
        <f>+'DATOS GENERALES'!C413</f>
        <v>UND</v>
      </c>
      <c r="D413" s="21">
        <f>+'DATOS GENERALES'!D413</f>
        <v>8</v>
      </c>
      <c r="E413" s="3">
        <f>+IF('DATOS GENERALES'!E413='DATOS GENERALES'!T413,100,IF('DATOS GENERALES'!E413=0,0,(('DATOS GENERALES'!T413*100)/'DATOS GENERALES'!E413)))</f>
        <v>100</v>
      </c>
      <c r="F413" s="3">
        <f>+IF('DATOS GENERALES'!F413='DATOS GENERALES'!T413,100,IF('DATOS GENERALES'!F413=0,0,(('DATOS GENERALES'!T413*100)/'DATOS GENERALES'!F413)))</f>
        <v>100</v>
      </c>
      <c r="G413" s="3">
        <f>+IF('DATOS GENERALES'!G413='DATOS GENERALES'!T413,100,IF('DATOS GENERALES'!G413=0,0,(('DATOS GENERALES'!T413*100)/'DATOS GENERALES'!G413)))</f>
        <v>100</v>
      </c>
      <c r="H413" s="3">
        <f>+IF('DATOS GENERALES'!H413='DATOS GENERALES'!T413,100,IF('DATOS GENERALES'!H413=0,0,(('DATOS GENERALES'!T413*100)/'DATOS GENERALES'!H413)))</f>
        <v>100</v>
      </c>
      <c r="I413" s="3">
        <f>+IF('DATOS GENERALES'!I413='DATOS GENERALES'!T413,100,IF('DATOS GENERALES'!I413=0,0,(('DATOS GENERALES'!T413*100)/'DATOS GENERALES'!I413)))</f>
        <v>100</v>
      </c>
      <c r="J413" s="3">
        <f>+IF('DATOS GENERALES'!J413='DATOS GENERALES'!T413,100,IF('DATOS GENERALES'!J413=0,0,(('DATOS GENERALES'!T413*100)/'DATOS GENERALES'!J413)))</f>
        <v>100</v>
      </c>
      <c r="K413" s="3">
        <f>+IF('DATOS GENERALES'!K413='DATOS GENERALES'!T413,100,IF('DATOS GENERALES'!K413=0,0,(('DATOS GENERALES'!T413*100)/'DATOS GENERALES'!K413)))</f>
        <v>100</v>
      </c>
      <c r="L413" s="3">
        <f>+IF('DATOS GENERALES'!L413='DATOS GENERALES'!T413,100,IF('DATOS GENERALES'!L413=0,0,(('DATOS GENERALES'!T413*100)/'DATOS GENERALES'!L413)))</f>
        <v>100</v>
      </c>
      <c r="M413" s="3">
        <f>+IF('DATOS GENERALES'!M413='DATOS GENERALES'!T413,100,IF('DATOS GENERALES'!M413=0,0,(('DATOS GENERALES'!T413*100)/'DATOS GENERALES'!M413)))</f>
        <v>100</v>
      </c>
      <c r="N413" s="3">
        <f>+IF('DATOS GENERALES'!N413='DATOS GENERALES'!T413,100,IF('DATOS GENERALES'!N413=0,0,(('DATOS GENERALES'!T413*100)/'DATOS GENERALES'!N413)))</f>
        <v>100</v>
      </c>
      <c r="O413" s="3">
        <f>+IF('DATOS GENERALES'!O413='DATOS GENERALES'!T413,100,IF('DATOS GENERALES'!O413=0,0,(('DATOS GENERALES'!T413*100)/'DATOS GENERALES'!O413)))</f>
        <v>100</v>
      </c>
      <c r="P413" s="3">
        <f>+IF('DATOS GENERALES'!P413='DATOS GENERALES'!T413,100,IF('DATOS GENERALES'!P413=0,0,(('DATOS GENERALES'!T413*100)/'DATOS GENERALES'!P413)))</f>
        <v>100</v>
      </c>
      <c r="Q413" s="3">
        <f>+IF('DATOS GENERALES'!Q413='DATOS GENERALES'!T413,100,IF('DATOS GENERALES'!Q413=0,0,(('DATOS GENERALES'!T413*100)/'DATOS GENERALES'!Q413)))</f>
        <v>100</v>
      </c>
      <c r="R413" s="3">
        <f>+IF('DATOS GENERALES'!R413='DATOS GENERALES'!$T$6,100,IF('DATOS GENERALES'!R413=0,0,(('DATOS GENERALES'!$T$6*100)/'DATOS GENERALES'!R413)))</f>
        <v>0</v>
      </c>
      <c r="S413" s="3">
        <f>+IF('DATOS GENERALES'!S413='DATOS GENERALES'!T413,100,IF('DATOS GENERALES'!S413=0,0,(('DATOS GENERALES'!$T$6*100)/'DATOS GENERALES'!S413)))</f>
        <v>100</v>
      </c>
    </row>
    <row r="414" spans="1:19">
      <c r="A414" s="13">
        <f>+'DATOS GENERALES'!A414</f>
        <v>409</v>
      </c>
      <c r="B414" s="65" t="str">
        <f>+'DATOS GENERALES'!B414</f>
        <v>GASA IMPREGNADA CON EXTRACTO ACUOSO DE TRITICUM VULGARE</v>
      </c>
      <c r="C414" s="21" t="str">
        <f>+'DATOS GENERALES'!C414</f>
        <v>UND</v>
      </c>
      <c r="D414" s="21">
        <f>+'DATOS GENERALES'!D414</f>
        <v>40</v>
      </c>
      <c r="E414" s="3">
        <f>+IF('DATOS GENERALES'!E414='DATOS GENERALES'!T414,100,IF('DATOS GENERALES'!E414=0,0,(('DATOS GENERALES'!T414*100)/'DATOS GENERALES'!E414)))</f>
        <v>0</v>
      </c>
      <c r="F414" s="3">
        <f>+IF('DATOS GENERALES'!F414='DATOS GENERALES'!T414,100,IF('DATOS GENERALES'!F414=0,0,(('DATOS GENERALES'!T414*100)/'DATOS GENERALES'!F414)))</f>
        <v>0</v>
      </c>
      <c r="G414" s="3">
        <f>+IF('DATOS GENERALES'!G414='DATOS GENERALES'!T414,100,IF('DATOS GENERALES'!G414=0,0,(('DATOS GENERALES'!T414*100)/'DATOS GENERALES'!G414)))</f>
        <v>0</v>
      </c>
      <c r="H414" s="3">
        <f>+IF('DATOS GENERALES'!H414='DATOS GENERALES'!T414,100,IF('DATOS GENERALES'!H414=0,0,(('DATOS GENERALES'!T414*100)/'DATOS GENERALES'!H414)))</f>
        <v>0</v>
      </c>
      <c r="I414" s="3">
        <f>+IF('DATOS GENERALES'!I414='DATOS GENERALES'!T414,100,IF('DATOS GENERALES'!I414=0,0,(('DATOS GENERALES'!T414*100)/'DATOS GENERALES'!I414)))</f>
        <v>0</v>
      </c>
      <c r="J414" s="3">
        <f>+IF('DATOS GENERALES'!J414='DATOS GENERALES'!T414,100,IF('DATOS GENERALES'!J414=0,0,(('DATOS GENERALES'!T414*100)/'DATOS GENERALES'!J414)))</f>
        <v>0</v>
      </c>
      <c r="K414" s="3">
        <f>+IF('DATOS GENERALES'!K414='DATOS GENERALES'!T414,100,IF('DATOS GENERALES'!K414=0,0,(('DATOS GENERALES'!T414*100)/'DATOS GENERALES'!K414)))</f>
        <v>0</v>
      </c>
      <c r="L414" s="3">
        <f>+IF('DATOS GENERALES'!L414='DATOS GENERALES'!T414,100,IF('DATOS GENERALES'!L414=0,0,(('DATOS GENERALES'!T414*100)/'DATOS GENERALES'!L414)))</f>
        <v>0</v>
      </c>
      <c r="M414" s="3">
        <f>+IF('DATOS GENERALES'!M414='DATOS GENERALES'!T414,100,IF('DATOS GENERALES'!M414=0,0,(('DATOS GENERALES'!T414*100)/'DATOS GENERALES'!M414)))</f>
        <v>0</v>
      </c>
      <c r="N414" s="3">
        <f>+IF('DATOS GENERALES'!N414='DATOS GENERALES'!T414,100,IF('DATOS GENERALES'!N414=0,0,(('DATOS GENERALES'!T414*100)/'DATOS GENERALES'!N414)))</f>
        <v>100</v>
      </c>
      <c r="O414" s="3">
        <f>+IF('DATOS GENERALES'!O414='DATOS GENERALES'!T414,100,IF('DATOS GENERALES'!O414=0,0,(('DATOS GENERALES'!T414*100)/'DATOS GENERALES'!O414)))</f>
        <v>0</v>
      </c>
      <c r="P414" s="3">
        <f>+IF('DATOS GENERALES'!P414='DATOS GENERALES'!T414,100,IF('DATOS GENERALES'!P414=0,0,(('DATOS GENERALES'!T414*100)/'DATOS GENERALES'!P414)))</f>
        <v>0</v>
      </c>
      <c r="Q414" s="3">
        <f>+IF('DATOS GENERALES'!Q414='DATOS GENERALES'!T414,100,IF('DATOS GENERALES'!Q414=0,0,(('DATOS GENERALES'!T414*100)/'DATOS GENERALES'!Q414)))</f>
        <v>0</v>
      </c>
      <c r="R414" s="3">
        <f>+IF('DATOS GENERALES'!R414='DATOS GENERALES'!$T$6,100,IF('DATOS GENERALES'!R414=0,0,(('DATOS GENERALES'!$T$6*100)/'DATOS GENERALES'!R414)))</f>
        <v>0</v>
      </c>
      <c r="S414" s="3">
        <f>+IF('DATOS GENERALES'!S414='DATOS GENERALES'!T414,100,IF('DATOS GENERALES'!S414=0,0,(('DATOS GENERALES'!$T$6*100)/'DATOS GENERALES'!S414)))</f>
        <v>0</v>
      </c>
    </row>
    <row r="415" spans="1:19">
      <c r="A415" s="13">
        <f>+'DATOS GENERALES'!A415</f>
        <v>410</v>
      </c>
      <c r="B415" s="65" t="str">
        <f>+'DATOS GENERALES'!B415</f>
        <v>GEL PARA HIDRATACION Y DESCONTAMINACION DE HERIDAS FRASCO</v>
      </c>
      <c r="C415" s="21" t="str">
        <f>+'DATOS GENERALES'!C415</f>
        <v>FCO X 40mL</v>
      </c>
      <c r="D415" s="21">
        <f>+'DATOS GENERALES'!D415</f>
        <v>16</v>
      </c>
      <c r="E415" s="3">
        <f>+IF('DATOS GENERALES'!E415='DATOS GENERALES'!T415,100,IF('DATOS GENERALES'!E415=0,0,(('DATOS GENERALES'!T415*100)/'DATOS GENERALES'!E415)))</f>
        <v>100</v>
      </c>
      <c r="F415" s="3">
        <f>+IF('DATOS GENERALES'!F415='DATOS GENERALES'!T415,100,IF('DATOS GENERALES'!F415=0,0,(('DATOS GENERALES'!T415*100)/'DATOS GENERALES'!F415)))</f>
        <v>100</v>
      </c>
      <c r="G415" s="3">
        <f>+IF('DATOS GENERALES'!G415='DATOS GENERALES'!T415,100,IF('DATOS GENERALES'!G415=0,0,(('DATOS GENERALES'!T415*100)/'DATOS GENERALES'!G415)))</f>
        <v>100</v>
      </c>
      <c r="H415" s="3">
        <f>+IF('DATOS GENERALES'!H415='DATOS GENERALES'!T415,100,IF('DATOS GENERALES'!H415=0,0,(('DATOS GENERALES'!T415*100)/'DATOS GENERALES'!H415)))</f>
        <v>100</v>
      </c>
      <c r="I415" s="3">
        <f>+IF('DATOS GENERALES'!I415='DATOS GENERALES'!T415,100,IF('DATOS GENERALES'!I415=0,0,(('DATOS GENERALES'!T415*100)/'DATOS GENERALES'!I415)))</f>
        <v>100</v>
      </c>
      <c r="J415" s="3">
        <f>+IF('DATOS GENERALES'!J415='DATOS GENERALES'!T415,100,IF('DATOS GENERALES'!J415=0,0,(('DATOS GENERALES'!T415*100)/'DATOS GENERALES'!J415)))</f>
        <v>100</v>
      </c>
      <c r="K415" s="3">
        <f>+IF('DATOS GENERALES'!K415='DATOS GENERALES'!T415,100,IF('DATOS GENERALES'!K415=0,0,(('DATOS GENERALES'!T415*100)/'DATOS GENERALES'!K415)))</f>
        <v>100</v>
      </c>
      <c r="L415" s="3">
        <f>+IF('DATOS GENERALES'!L415='DATOS GENERALES'!T415,100,IF('DATOS GENERALES'!L415=0,0,(('DATOS GENERALES'!T415*100)/'DATOS GENERALES'!L415)))</f>
        <v>100</v>
      </c>
      <c r="M415" s="3">
        <f>+IF('DATOS GENERALES'!M415='DATOS GENERALES'!T415,100,IF('DATOS GENERALES'!M415=0,0,(('DATOS GENERALES'!T415*100)/'DATOS GENERALES'!M415)))</f>
        <v>100</v>
      </c>
      <c r="N415" s="3">
        <f>+IF('DATOS GENERALES'!N415='DATOS GENERALES'!T415,100,IF('DATOS GENERALES'!N415=0,0,(('DATOS GENERALES'!T415*100)/'DATOS GENERALES'!N415)))</f>
        <v>100</v>
      </c>
      <c r="O415" s="3">
        <f>+IF('DATOS GENERALES'!O415='DATOS GENERALES'!T415,100,IF('DATOS GENERALES'!O415=0,0,(('DATOS GENERALES'!T415*100)/'DATOS GENERALES'!O415)))</f>
        <v>100</v>
      </c>
      <c r="P415" s="3">
        <f>+IF('DATOS GENERALES'!P415='DATOS GENERALES'!T415,100,IF('DATOS GENERALES'!P415=0,0,(('DATOS GENERALES'!T415*100)/'DATOS GENERALES'!P415)))</f>
        <v>100</v>
      </c>
      <c r="Q415" s="3">
        <f>+IF('DATOS GENERALES'!Q415='DATOS GENERALES'!T415,100,IF('DATOS GENERALES'!Q415=0,0,(('DATOS GENERALES'!T415*100)/'DATOS GENERALES'!Q415)))</f>
        <v>100</v>
      </c>
      <c r="R415" s="3">
        <f>+IF('DATOS GENERALES'!R415='DATOS GENERALES'!$T$6,100,IF('DATOS GENERALES'!R415=0,0,(('DATOS GENERALES'!$T$6*100)/'DATOS GENERALES'!R415)))</f>
        <v>0</v>
      </c>
      <c r="S415" s="3">
        <f>+IF('DATOS GENERALES'!S415='DATOS GENERALES'!T415,100,IF('DATOS GENERALES'!S415=0,0,(('DATOS GENERALES'!$T$6*100)/'DATOS GENERALES'!S415)))</f>
        <v>100</v>
      </c>
    </row>
    <row r="416" spans="1:19">
      <c r="A416" s="13">
        <f>+'DATOS GENERALES'!A416</f>
        <v>411</v>
      </c>
      <c r="B416" s="65" t="str">
        <f>+'DATOS GENERALES'!B416</f>
        <v>MASCARA  FASTRAK N. 5</v>
      </c>
      <c r="C416" s="21" t="str">
        <f>+'DATOS GENERALES'!C416</f>
        <v>UND</v>
      </c>
      <c r="D416" s="21">
        <f>+'DATOS GENERALES'!D416</f>
        <v>2</v>
      </c>
      <c r="E416" s="3">
        <f>+IF('DATOS GENERALES'!E416='DATOS GENERALES'!T416,100,IF('DATOS GENERALES'!E416=0,0,(('DATOS GENERALES'!T416*100)/'DATOS GENERALES'!E416)))</f>
        <v>100</v>
      </c>
      <c r="F416" s="3">
        <f>+IF('DATOS GENERALES'!F416='DATOS GENERALES'!T416,100,IF('DATOS GENERALES'!F416=0,0,(('DATOS GENERALES'!T416*100)/'DATOS GENERALES'!F416)))</f>
        <v>100</v>
      </c>
      <c r="G416" s="3">
        <f>+IF('DATOS GENERALES'!G416='DATOS GENERALES'!T416,100,IF('DATOS GENERALES'!G416=0,0,(('DATOS GENERALES'!T416*100)/'DATOS GENERALES'!G416)))</f>
        <v>100</v>
      </c>
      <c r="H416" s="3">
        <f>+IF('DATOS GENERALES'!H416='DATOS GENERALES'!T416,100,IF('DATOS GENERALES'!H416=0,0,(('DATOS GENERALES'!T416*100)/'DATOS GENERALES'!H416)))</f>
        <v>100</v>
      </c>
      <c r="I416" s="3">
        <f>+IF('DATOS GENERALES'!I416='DATOS GENERALES'!T416,100,IF('DATOS GENERALES'!I416=0,0,(('DATOS GENERALES'!T416*100)/'DATOS GENERALES'!I416)))</f>
        <v>100</v>
      </c>
      <c r="J416" s="3">
        <f>+IF('DATOS GENERALES'!J416='DATOS GENERALES'!T416,100,IF('DATOS GENERALES'!J416=0,0,(('DATOS GENERALES'!T416*100)/'DATOS GENERALES'!J416)))</f>
        <v>100</v>
      </c>
      <c r="K416" s="3">
        <f>+IF('DATOS GENERALES'!K416='DATOS GENERALES'!T416,100,IF('DATOS GENERALES'!K416=0,0,(('DATOS GENERALES'!T416*100)/'DATOS GENERALES'!K416)))</f>
        <v>100</v>
      </c>
      <c r="L416" s="3">
        <f>+IF('DATOS GENERALES'!L416='DATOS GENERALES'!T416,100,IF('DATOS GENERALES'!L416=0,0,(('DATOS GENERALES'!T416*100)/'DATOS GENERALES'!L416)))</f>
        <v>100</v>
      </c>
      <c r="M416" s="3">
        <f>+IF('DATOS GENERALES'!M416='DATOS GENERALES'!T416,100,IF('DATOS GENERALES'!M416=0,0,(('DATOS GENERALES'!T416*100)/'DATOS GENERALES'!M416)))</f>
        <v>100</v>
      </c>
      <c r="N416" s="3">
        <f>+IF('DATOS GENERALES'!N416='DATOS GENERALES'!T416,100,IF('DATOS GENERALES'!N416=0,0,(('DATOS GENERALES'!T416*100)/'DATOS GENERALES'!N416)))</f>
        <v>100</v>
      </c>
      <c r="O416" s="3">
        <f>+IF('DATOS GENERALES'!O416='DATOS GENERALES'!T416,100,IF('DATOS GENERALES'!O416=0,0,(('DATOS GENERALES'!T416*100)/'DATOS GENERALES'!O416)))</f>
        <v>100</v>
      </c>
      <c r="P416" s="3">
        <f>+IF('DATOS GENERALES'!P416='DATOS GENERALES'!T416,100,IF('DATOS GENERALES'!P416=0,0,(('DATOS GENERALES'!T416*100)/'DATOS GENERALES'!P416)))</f>
        <v>100</v>
      </c>
      <c r="Q416" s="3">
        <f>+IF('DATOS GENERALES'!Q416='DATOS GENERALES'!T416,100,IF('DATOS GENERALES'!Q416=0,0,(('DATOS GENERALES'!T416*100)/'DATOS GENERALES'!Q416)))</f>
        <v>100</v>
      </c>
      <c r="R416" s="3">
        <f>+IF('DATOS GENERALES'!R416='DATOS GENERALES'!$T$6,100,IF('DATOS GENERALES'!R416=0,0,(('DATOS GENERALES'!$T$6*100)/'DATOS GENERALES'!R416)))</f>
        <v>0</v>
      </c>
      <c r="S416" s="3">
        <f>+IF('DATOS GENERALES'!S416='DATOS GENERALES'!T416,100,IF('DATOS GENERALES'!S416=0,0,(('DATOS GENERALES'!$T$6*100)/'DATOS GENERALES'!S416)))</f>
        <v>100</v>
      </c>
    </row>
    <row r="417" spans="1:19">
      <c r="A417" s="13">
        <f>+'DATOS GENERALES'!A417</f>
        <v>412</v>
      </c>
      <c r="B417" s="65" t="str">
        <f>+'DATOS GENERALES'!B417</f>
        <v>MASCARA FASTRAK N. 4</v>
      </c>
      <c r="C417" s="21" t="str">
        <f>+'DATOS GENERALES'!C417</f>
        <v>UND</v>
      </c>
      <c r="D417" s="21">
        <f>+'DATOS GENERALES'!D417</f>
        <v>2</v>
      </c>
      <c r="E417" s="3">
        <f>+IF('DATOS GENERALES'!E417='DATOS GENERALES'!T417,100,IF('DATOS GENERALES'!E417=0,0,(('DATOS GENERALES'!T417*100)/'DATOS GENERALES'!E417)))</f>
        <v>100</v>
      </c>
      <c r="F417" s="3">
        <f>+IF('DATOS GENERALES'!F417='DATOS GENERALES'!T417,100,IF('DATOS GENERALES'!F417=0,0,(('DATOS GENERALES'!T417*100)/'DATOS GENERALES'!F417)))</f>
        <v>100</v>
      </c>
      <c r="G417" s="3">
        <f>+IF('DATOS GENERALES'!G417='DATOS GENERALES'!T417,100,IF('DATOS GENERALES'!G417=0,0,(('DATOS GENERALES'!T417*100)/'DATOS GENERALES'!G417)))</f>
        <v>100</v>
      </c>
      <c r="H417" s="3">
        <f>+IF('DATOS GENERALES'!H417='DATOS GENERALES'!T417,100,IF('DATOS GENERALES'!H417=0,0,(('DATOS GENERALES'!T417*100)/'DATOS GENERALES'!H417)))</f>
        <v>100</v>
      </c>
      <c r="I417" s="3">
        <f>+IF('DATOS GENERALES'!I417='DATOS GENERALES'!T417,100,IF('DATOS GENERALES'!I417=0,0,(('DATOS GENERALES'!T417*100)/'DATOS GENERALES'!I417)))</f>
        <v>100</v>
      </c>
      <c r="J417" s="3">
        <f>+IF('DATOS GENERALES'!J417='DATOS GENERALES'!T417,100,IF('DATOS GENERALES'!J417=0,0,(('DATOS GENERALES'!T417*100)/'DATOS GENERALES'!J417)))</f>
        <v>100</v>
      </c>
      <c r="K417" s="3">
        <f>+IF('DATOS GENERALES'!K417='DATOS GENERALES'!T417,100,IF('DATOS GENERALES'!K417=0,0,(('DATOS GENERALES'!T417*100)/'DATOS GENERALES'!K417)))</f>
        <v>100</v>
      </c>
      <c r="L417" s="3">
        <f>+IF('DATOS GENERALES'!L417='DATOS GENERALES'!T417,100,IF('DATOS GENERALES'!L417=0,0,(('DATOS GENERALES'!T417*100)/'DATOS GENERALES'!L417)))</f>
        <v>100</v>
      </c>
      <c r="M417" s="3">
        <f>+IF('DATOS GENERALES'!M417='DATOS GENERALES'!T417,100,IF('DATOS GENERALES'!M417=0,0,(('DATOS GENERALES'!T417*100)/'DATOS GENERALES'!M417)))</f>
        <v>100</v>
      </c>
      <c r="N417" s="3">
        <f>+IF('DATOS GENERALES'!N417='DATOS GENERALES'!T417,100,IF('DATOS GENERALES'!N417=0,0,(('DATOS GENERALES'!T417*100)/'DATOS GENERALES'!N417)))</f>
        <v>100</v>
      </c>
      <c r="O417" s="3">
        <f>+IF('DATOS GENERALES'!O417='DATOS GENERALES'!T417,100,IF('DATOS GENERALES'!O417=0,0,(('DATOS GENERALES'!T417*100)/'DATOS GENERALES'!O417)))</f>
        <v>100</v>
      </c>
      <c r="P417" s="3">
        <f>+IF('DATOS GENERALES'!P417='DATOS GENERALES'!T417,100,IF('DATOS GENERALES'!P417=0,0,(('DATOS GENERALES'!T417*100)/'DATOS GENERALES'!P417)))</f>
        <v>100</v>
      </c>
      <c r="Q417" s="3">
        <f>+IF('DATOS GENERALES'!Q417='DATOS GENERALES'!T417,100,IF('DATOS GENERALES'!Q417=0,0,(('DATOS GENERALES'!T417*100)/'DATOS GENERALES'!Q417)))</f>
        <v>100</v>
      </c>
      <c r="R417" s="3">
        <f>+IF('DATOS GENERALES'!R417='DATOS GENERALES'!$T$6,100,IF('DATOS GENERALES'!R417=0,0,(('DATOS GENERALES'!$T$6*100)/'DATOS GENERALES'!R417)))</f>
        <v>0</v>
      </c>
      <c r="S417" s="3">
        <f>+IF('DATOS GENERALES'!S417='DATOS GENERALES'!T417,100,IF('DATOS GENERALES'!S417=0,0,(('DATOS GENERALES'!$T$6*100)/'DATOS GENERALES'!S417)))</f>
        <v>100</v>
      </c>
    </row>
    <row r="418" spans="1:19">
      <c r="A418" s="13">
        <f>+'DATOS GENERALES'!A418</f>
        <v>413</v>
      </c>
      <c r="B418" s="65" t="str">
        <f>+'DATOS GENERALES'!B418</f>
        <v>ROLLO ABDOMINAL 22.5cm X 15m ESTERIL RADIOOPACO</v>
      </c>
      <c r="C418" s="21" t="str">
        <f>+'DATOS GENERALES'!C418</f>
        <v>UND</v>
      </c>
      <c r="D418" s="21">
        <f>+'DATOS GENERALES'!D418</f>
        <v>40</v>
      </c>
      <c r="E418" s="3">
        <f>+IF('DATOS GENERALES'!E418='DATOS GENERALES'!T418,100,IF('DATOS GENERALES'!E418=0,0,(('DATOS GENERALES'!T418*100)/'DATOS GENERALES'!E418)))</f>
        <v>0</v>
      </c>
      <c r="F418" s="3">
        <f>+IF('DATOS GENERALES'!F418='DATOS GENERALES'!T418,100,IF('DATOS GENERALES'!F418=0,0,(('DATOS GENERALES'!T418*100)/'DATOS GENERALES'!F418)))</f>
        <v>0</v>
      </c>
      <c r="G418" s="3">
        <f>+IF('DATOS GENERALES'!G418='DATOS GENERALES'!T418,100,IF('DATOS GENERALES'!G418=0,0,(('DATOS GENERALES'!T418*100)/'DATOS GENERALES'!G418)))</f>
        <v>0</v>
      </c>
      <c r="H418" s="3">
        <f>+IF('DATOS GENERALES'!H418='DATOS GENERALES'!T418,100,IF('DATOS GENERALES'!H418=0,0,(('DATOS GENERALES'!T418*100)/'DATOS GENERALES'!H418)))</f>
        <v>0</v>
      </c>
      <c r="I418" s="3">
        <f>+IF('DATOS GENERALES'!I418='DATOS GENERALES'!T418,100,IF('DATOS GENERALES'!I418=0,0,(('DATOS GENERALES'!T418*100)/'DATOS GENERALES'!I418)))</f>
        <v>0</v>
      </c>
      <c r="J418" s="3">
        <f>+IF('DATOS GENERALES'!J418='DATOS GENERALES'!T418,100,IF('DATOS GENERALES'!J418=0,0,(('DATOS GENERALES'!T418*100)/'DATOS GENERALES'!J418)))</f>
        <v>100</v>
      </c>
      <c r="K418" s="3">
        <f>+IF('DATOS GENERALES'!K418='DATOS GENERALES'!T418,100,IF('DATOS GENERALES'!K418=0,0,(('DATOS GENERALES'!T418*100)/'DATOS GENERALES'!K418)))</f>
        <v>0</v>
      </c>
      <c r="L418" s="3">
        <f>+IF('DATOS GENERALES'!L418='DATOS GENERALES'!T418,100,IF('DATOS GENERALES'!L418=0,0,(('DATOS GENERALES'!T418*100)/'DATOS GENERALES'!L418)))</f>
        <v>0</v>
      </c>
      <c r="M418" s="3">
        <f>+IF('DATOS GENERALES'!M418='DATOS GENERALES'!T418,100,IF('DATOS GENERALES'!M418=0,0,(('DATOS GENERALES'!T418*100)/'DATOS GENERALES'!M418)))</f>
        <v>0</v>
      </c>
      <c r="N418" s="3">
        <f>+IF('DATOS GENERALES'!N418='DATOS GENERALES'!T418,100,IF('DATOS GENERALES'!N418=0,0,(('DATOS GENERALES'!T418*100)/'DATOS GENERALES'!N418)))</f>
        <v>0</v>
      </c>
      <c r="O418" s="3">
        <f>+IF('DATOS GENERALES'!O418='DATOS GENERALES'!T418,100,IF('DATOS GENERALES'!O418=0,0,(('DATOS GENERALES'!T418*100)/'DATOS GENERALES'!O418)))</f>
        <v>75.999999999999986</v>
      </c>
      <c r="P418" s="3">
        <f>+IF('DATOS GENERALES'!P418='DATOS GENERALES'!T418,100,IF('DATOS GENERALES'!P418=0,0,(('DATOS GENERALES'!T418*100)/'DATOS GENERALES'!P418)))</f>
        <v>0</v>
      </c>
      <c r="Q418" s="3">
        <f>+IF('DATOS GENERALES'!Q418='DATOS GENERALES'!T418,100,IF('DATOS GENERALES'!Q418=0,0,(('DATOS GENERALES'!T418*100)/'DATOS GENERALES'!Q418)))</f>
        <v>0</v>
      </c>
      <c r="R418" s="3">
        <f>+IF('DATOS GENERALES'!R418='DATOS GENERALES'!$T$6,100,IF('DATOS GENERALES'!R418=0,0,(('DATOS GENERALES'!$T$6*100)/'DATOS GENERALES'!R418)))</f>
        <v>0</v>
      </c>
      <c r="S418" s="3">
        <f>+IF('DATOS GENERALES'!S418='DATOS GENERALES'!T418,100,IF('DATOS GENERALES'!S418=0,0,(('DATOS GENERALES'!$T$6*100)/'DATOS GENERALES'!S418)))</f>
        <v>0</v>
      </c>
    </row>
    <row r="419" spans="1:19">
      <c r="A419" s="13">
        <f>+'DATOS GENERALES'!A419</f>
        <v>414</v>
      </c>
      <c r="B419" s="65" t="str">
        <f>+'DATOS GENERALES'!B419</f>
        <v>ROLLO ESTOQUINETA 3 X 25 Yardas  7.6 cm</v>
      </c>
      <c r="C419" s="21" t="str">
        <f>+'DATOS GENERALES'!C419</f>
        <v>UND</v>
      </c>
      <c r="D419" s="21">
        <f>+'DATOS GENERALES'!D419</f>
        <v>12</v>
      </c>
      <c r="E419" s="3">
        <f>+IF('DATOS GENERALES'!E419='DATOS GENERALES'!T419,100,IF('DATOS GENERALES'!E419=0,0,(('DATOS GENERALES'!T419*100)/'DATOS GENERALES'!E419)))</f>
        <v>92.051303687452531</v>
      </c>
      <c r="F419" s="3">
        <f>+IF('DATOS GENERALES'!F419='DATOS GENERALES'!T419,100,IF('DATOS GENERALES'!F419=0,0,(('DATOS GENERALES'!T419*100)/'DATOS GENERALES'!F419)))</f>
        <v>45.308048211185593</v>
      </c>
      <c r="G419" s="3">
        <f>+IF('DATOS GENERALES'!G419='DATOS GENERALES'!T419,100,IF('DATOS GENERALES'!G419=0,0,(('DATOS GENERALES'!T419*100)/'DATOS GENERALES'!G419)))</f>
        <v>0</v>
      </c>
      <c r="H419" s="3">
        <f>+IF('DATOS GENERALES'!H419='DATOS GENERALES'!T419,100,IF('DATOS GENERALES'!H419=0,0,(('DATOS GENERALES'!T419*100)/'DATOS GENERALES'!H419)))</f>
        <v>100</v>
      </c>
      <c r="I419" s="3">
        <f>+IF('DATOS GENERALES'!I419='DATOS GENERALES'!T419,100,IF('DATOS GENERALES'!I419=0,0,(('DATOS GENERALES'!T419*100)/'DATOS GENERALES'!I419)))</f>
        <v>45.372118751923608</v>
      </c>
      <c r="J419" s="3">
        <f>+IF('DATOS GENERALES'!J419='DATOS GENERALES'!T419,100,IF('DATOS GENERALES'!J419=0,0,(('DATOS GENERALES'!T419*100)/'DATOS GENERALES'!J419)))</f>
        <v>99.369659871381472</v>
      </c>
      <c r="K419" s="3">
        <f>+IF('DATOS GENERALES'!K419='DATOS GENERALES'!T419,100,IF('DATOS GENERALES'!K419=0,0,(('DATOS GENERALES'!T419*100)/'DATOS GENERALES'!K419)))</f>
        <v>0</v>
      </c>
      <c r="L419" s="3">
        <f>+IF('DATOS GENERALES'!L419='DATOS GENERALES'!T419,100,IF('DATOS GENERALES'!L419=0,0,(('DATOS GENERALES'!T419*100)/'DATOS GENERALES'!L419)))</f>
        <v>0</v>
      </c>
      <c r="M419" s="3">
        <f>+IF('DATOS GENERALES'!M419='DATOS GENERALES'!T419,100,IF('DATOS GENERALES'!M419=0,0,(('DATOS GENERALES'!T419*100)/'DATOS GENERALES'!M419)))</f>
        <v>0</v>
      </c>
      <c r="N419" s="3">
        <f>+IF('DATOS GENERALES'!N419='DATOS GENERALES'!T419,100,IF('DATOS GENERALES'!N419=0,0,(('DATOS GENERALES'!T419*100)/'DATOS GENERALES'!N419)))</f>
        <v>0</v>
      </c>
      <c r="O419" s="3">
        <f>+IF('DATOS GENERALES'!O419='DATOS GENERALES'!T419,100,IF('DATOS GENERALES'!O419=0,0,(('DATOS GENERALES'!T419*100)/'DATOS GENERALES'!O419)))</f>
        <v>0</v>
      </c>
      <c r="P419" s="3">
        <f>+IF('DATOS GENERALES'!P419='DATOS GENERALES'!T419,100,IF('DATOS GENERALES'!P419=0,0,(('DATOS GENERALES'!T419*100)/'DATOS GENERALES'!P419)))</f>
        <v>31.715712782225943</v>
      </c>
      <c r="Q419" s="3">
        <f>+IF('DATOS GENERALES'!Q419='DATOS GENERALES'!T419,100,IF('DATOS GENERALES'!Q419=0,0,(('DATOS GENERALES'!T419*100)/'DATOS GENERALES'!Q419)))</f>
        <v>0</v>
      </c>
      <c r="R419" s="3">
        <f>+IF('DATOS GENERALES'!R419='DATOS GENERALES'!$T$6,100,IF('DATOS GENERALES'!R419=0,0,(('DATOS GENERALES'!$T$6*100)/'DATOS GENERALES'!R419)))</f>
        <v>0</v>
      </c>
      <c r="S419" s="3">
        <f>+IF('DATOS GENERALES'!S419='DATOS GENERALES'!T419,100,IF('DATOS GENERALES'!S419=0,0,(('DATOS GENERALES'!$T$6*100)/'DATOS GENERALES'!S419)))</f>
        <v>0</v>
      </c>
    </row>
    <row r="420" spans="1:19">
      <c r="A420" s="13">
        <f>+'DATOS GENERALES'!A420</f>
        <v>415</v>
      </c>
      <c r="B420" s="65" t="str">
        <f>+'DATOS GENERALES'!B420</f>
        <v>ROLLO ESTOQUINETA 4 X 25 Yardas 10.1 cm</v>
      </c>
      <c r="C420" s="21" t="str">
        <f>+'DATOS GENERALES'!C420</f>
        <v>UND</v>
      </c>
      <c r="D420" s="21">
        <f>+'DATOS GENERALES'!D420</f>
        <v>32</v>
      </c>
      <c r="E420" s="3">
        <f>+IF('DATOS GENERALES'!E420='DATOS GENERALES'!T420,100,IF('DATOS GENERALES'!E420=0,0,(('DATOS GENERALES'!T420*100)/'DATOS GENERALES'!E420)))</f>
        <v>92.038336933045358</v>
      </c>
      <c r="F420" s="3">
        <f>+IF('DATOS GENERALES'!F420='DATOS GENERALES'!T420,100,IF('DATOS GENERALES'!F420=0,0,(('DATOS GENERALES'!T420*100)/'DATOS GENERALES'!F420)))</f>
        <v>48.646180409392187</v>
      </c>
      <c r="G420" s="3">
        <f>+IF('DATOS GENERALES'!G420='DATOS GENERALES'!T420,100,IF('DATOS GENERALES'!G420=0,0,(('DATOS GENERALES'!T420*100)/'DATOS GENERALES'!G420)))</f>
        <v>0</v>
      </c>
      <c r="H420" s="3">
        <f>+IF('DATOS GENERALES'!H420='DATOS GENERALES'!T420,100,IF('DATOS GENERALES'!H420=0,0,(('DATOS GENERALES'!T420*100)/'DATOS GENERALES'!H420)))</f>
        <v>100</v>
      </c>
      <c r="I420" s="3">
        <f>+IF('DATOS GENERALES'!I420='DATOS GENERALES'!T420,100,IF('DATOS GENERALES'!I420=0,0,(('DATOS GENERALES'!T420*100)/'DATOS GENERALES'!I420)))</f>
        <v>48.714999178342538</v>
      </c>
      <c r="J420" s="3">
        <f>+IF('DATOS GENERALES'!J420='DATOS GENERALES'!T420,100,IF('DATOS GENERALES'!J420=0,0,(('DATOS GENERALES'!T420*100)/'DATOS GENERALES'!J420)))</f>
        <v>99.4718720821662</v>
      </c>
      <c r="K420" s="3">
        <f>+IF('DATOS GENERALES'!K420='DATOS GENERALES'!T420,100,IF('DATOS GENERALES'!K420=0,0,(('DATOS GENERALES'!T420*100)/'DATOS GENERALES'!K420)))</f>
        <v>0</v>
      </c>
      <c r="L420" s="3">
        <f>+IF('DATOS GENERALES'!L420='DATOS GENERALES'!T420,100,IF('DATOS GENERALES'!L420=0,0,(('DATOS GENERALES'!T420*100)/'DATOS GENERALES'!L420)))</f>
        <v>0</v>
      </c>
      <c r="M420" s="3">
        <f>+IF('DATOS GENERALES'!M420='DATOS GENERALES'!T420,100,IF('DATOS GENERALES'!M420=0,0,(('DATOS GENERALES'!T420*100)/'DATOS GENERALES'!M420)))</f>
        <v>0</v>
      </c>
      <c r="N420" s="3">
        <f>+IF('DATOS GENERALES'!N420='DATOS GENERALES'!T420,100,IF('DATOS GENERALES'!N420=0,0,(('DATOS GENERALES'!T420*100)/'DATOS GENERALES'!N420)))</f>
        <v>0</v>
      </c>
      <c r="O420" s="3">
        <f>+IF('DATOS GENERALES'!O420='DATOS GENERALES'!T420,100,IF('DATOS GENERALES'!O420=0,0,(('DATOS GENERALES'!T420*100)/'DATOS GENERALES'!O420)))</f>
        <v>30.399579108816422</v>
      </c>
      <c r="P420" s="3">
        <f>+IF('DATOS GENERALES'!P420='DATOS GENERALES'!T420,100,IF('DATOS GENERALES'!P420=0,0,(('DATOS GENERALES'!T420*100)/'DATOS GENERALES'!P420)))</f>
        <v>39.645077072467309</v>
      </c>
      <c r="Q420" s="3">
        <f>+IF('DATOS GENERALES'!Q420='DATOS GENERALES'!T420,100,IF('DATOS GENERALES'!Q420=0,0,(('DATOS GENERALES'!T420*100)/'DATOS GENERALES'!Q420)))</f>
        <v>0</v>
      </c>
      <c r="R420" s="3">
        <f>+IF('DATOS GENERALES'!R420='DATOS GENERALES'!$T$6,100,IF('DATOS GENERALES'!R420=0,0,(('DATOS GENERALES'!$T$6*100)/'DATOS GENERALES'!R420)))</f>
        <v>0</v>
      </c>
      <c r="S420" s="3">
        <f>+IF('DATOS GENERALES'!S420='DATOS GENERALES'!T420,100,IF('DATOS GENERALES'!S420=0,0,(('DATOS GENERALES'!$T$6*100)/'DATOS GENERALES'!S420)))</f>
        <v>0</v>
      </c>
    </row>
    <row r="421" spans="1:19" ht="30">
      <c r="A421" s="13">
        <f>+'DATOS GENERALES'!A421</f>
        <v>416</v>
      </c>
      <c r="B421" s="65" t="str">
        <f>+'DATOS GENERALES'!B421</f>
        <v>SOLUCION PARA LAVADO HIDRATACION Y DESCONTAMINACION DE HERIDAS FRASCO</v>
      </c>
      <c r="C421" s="21" t="str">
        <f>+'DATOS GENERALES'!C421</f>
        <v>FCO X 350mL</v>
      </c>
      <c r="D421" s="21">
        <f>+'DATOS GENERALES'!D421</f>
        <v>16</v>
      </c>
      <c r="E421" s="3">
        <f>+IF('DATOS GENERALES'!E421='DATOS GENERALES'!T421,100,IF('DATOS GENERALES'!E421=0,0,(('DATOS GENERALES'!T421*100)/'DATOS GENERALES'!E421)))</f>
        <v>100</v>
      </c>
      <c r="F421" s="3">
        <f>+IF('DATOS GENERALES'!F421='DATOS GENERALES'!T421,100,IF('DATOS GENERALES'!F421=0,0,(('DATOS GENERALES'!T421*100)/'DATOS GENERALES'!F421)))</f>
        <v>100</v>
      </c>
      <c r="G421" s="3">
        <f>+IF('DATOS GENERALES'!G421='DATOS GENERALES'!T421,100,IF('DATOS GENERALES'!G421=0,0,(('DATOS GENERALES'!T421*100)/'DATOS GENERALES'!G421)))</f>
        <v>100</v>
      </c>
      <c r="H421" s="3">
        <f>+IF('DATOS GENERALES'!H421='DATOS GENERALES'!T421,100,IF('DATOS GENERALES'!H421=0,0,(('DATOS GENERALES'!T421*100)/'DATOS GENERALES'!H421)))</f>
        <v>100</v>
      </c>
      <c r="I421" s="3">
        <f>+IF('DATOS GENERALES'!I421='DATOS GENERALES'!T421,100,IF('DATOS GENERALES'!I421=0,0,(('DATOS GENERALES'!T421*100)/'DATOS GENERALES'!I421)))</f>
        <v>100</v>
      </c>
      <c r="J421" s="3">
        <f>+IF('DATOS GENERALES'!J421='DATOS GENERALES'!T421,100,IF('DATOS GENERALES'!J421=0,0,(('DATOS GENERALES'!T421*100)/'DATOS GENERALES'!J421)))</f>
        <v>100</v>
      </c>
      <c r="K421" s="3">
        <f>+IF('DATOS GENERALES'!K421='DATOS GENERALES'!T421,100,IF('DATOS GENERALES'!K421=0,0,(('DATOS GENERALES'!T421*100)/'DATOS GENERALES'!K421)))</f>
        <v>100</v>
      </c>
      <c r="L421" s="3">
        <f>+IF('DATOS GENERALES'!L421='DATOS GENERALES'!T421,100,IF('DATOS GENERALES'!L421=0,0,(('DATOS GENERALES'!T421*100)/'DATOS GENERALES'!L421)))</f>
        <v>100</v>
      </c>
      <c r="M421" s="3">
        <f>+IF('DATOS GENERALES'!M421='DATOS GENERALES'!T421,100,IF('DATOS GENERALES'!M421=0,0,(('DATOS GENERALES'!T421*100)/'DATOS GENERALES'!M421)))</f>
        <v>100</v>
      </c>
      <c r="N421" s="3">
        <f>+IF('DATOS GENERALES'!N421='DATOS GENERALES'!T421,100,IF('DATOS GENERALES'!N421=0,0,(('DATOS GENERALES'!T421*100)/'DATOS GENERALES'!N421)))</f>
        <v>100</v>
      </c>
      <c r="O421" s="3">
        <f>+IF('DATOS GENERALES'!O421='DATOS GENERALES'!T421,100,IF('DATOS GENERALES'!O421=0,0,(('DATOS GENERALES'!T421*100)/'DATOS GENERALES'!O421)))</f>
        <v>100</v>
      </c>
      <c r="P421" s="3">
        <f>+IF('DATOS GENERALES'!P421='DATOS GENERALES'!T421,100,IF('DATOS GENERALES'!P421=0,0,(('DATOS GENERALES'!T421*100)/'DATOS GENERALES'!P421)))</f>
        <v>100</v>
      </c>
      <c r="Q421" s="3">
        <f>+IF('DATOS GENERALES'!Q421='DATOS GENERALES'!T421,100,IF('DATOS GENERALES'!Q421=0,0,(('DATOS GENERALES'!T421*100)/'DATOS GENERALES'!Q421)))</f>
        <v>100</v>
      </c>
      <c r="R421" s="3">
        <f>+IF('DATOS GENERALES'!R421='DATOS GENERALES'!$T$6,100,IF('DATOS GENERALES'!R421=0,0,(('DATOS GENERALES'!$T$6*100)/'DATOS GENERALES'!R421)))</f>
        <v>0</v>
      </c>
      <c r="S421" s="3">
        <f>+IF('DATOS GENERALES'!S421='DATOS GENERALES'!T421,100,IF('DATOS GENERALES'!S421=0,0,(('DATOS GENERALES'!$T$6*100)/'DATOS GENERALES'!S421)))</f>
        <v>100</v>
      </c>
    </row>
    <row r="422" spans="1:19">
      <c r="A422" s="13">
        <f>+'DATOS GENERALES'!A422</f>
        <v>417</v>
      </c>
      <c r="B422" s="65" t="str">
        <f>+'DATOS GENERALES'!B422</f>
        <v xml:space="preserve">TORUNDAS DE GASA RADIOOPACA 1/4 X 1/2 (25X76mm) ESTERIL </v>
      </c>
      <c r="C422" s="21" t="str">
        <f>+'DATOS GENERALES'!C422</f>
        <v xml:space="preserve">SOBRE X 4 </v>
      </c>
      <c r="D422" s="21">
        <f>+'DATOS GENERALES'!D422</f>
        <v>60</v>
      </c>
      <c r="E422" s="3">
        <f>+IF('DATOS GENERALES'!E422='DATOS GENERALES'!T422,100,IF('DATOS GENERALES'!E422=0,0,(('DATOS GENERALES'!T422*100)/'DATOS GENERALES'!E422)))</f>
        <v>0</v>
      </c>
      <c r="F422" s="3">
        <f>+IF('DATOS GENERALES'!F422='DATOS GENERALES'!T422,100,IF('DATOS GENERALES'!F422=0,0,(('DATOS GENERALES'!T422*100)/'DATOS GENERALES'!F422)))</f>
        <v>0</v>
      </c>
      <c r="G422" s="3">
        <f>+IF('DATOS GENERALES'!G422='DATOS GENERALES'!T422,100,IF('DATOS GENERALES'!G422=0,0,(('DATOS GENERALES'!T422*100)/'DATOS GENERALES'!G422)))</f>
        <v>0</v>
      </c>
      <c r="H422" s="3">
        <f>+IF('DATOS GENERALES'!H422='DATOS GENERALES'!T422,100,IF('DATOS GENERALES'!H422=0,0,(('DATOS GENERALES'!T422*100)/'DATOS GENERALES'!H422)))</f>
        <v>7.1448013064779534</v>
      </c>
      <c r="I422" s="3">
        <f>+IF('DATOS GENERALES'!I422='DATOS GENERALES'!T422,100,IF('DATOS GENERALES'!I422=0,0,(('DATOS GENERALES'!T422*100)/'DATOS GENERALES'!I422)))</f>
        <v>0</v>
      </c>
      <c r="J422" s="3">
        <f>+IF('DATOS GENERALES'!J422='DATOS GENERALES'!T422,100,IF('DATOS GENERALES'!J422=0,0,(('DATOS GENERALES'!T422*100)/'DATOS GENERALES'!J422)))</f>
        <v>28.497915581031791</v>
      </c>
      <c r="K422" s="3">
        <f>+IF('DATOS GENERALES'!K422='DATOS GENERALES'!T422,100,IF('DATOS GENERALES'!K422=0,0,(('DATOS GENERALES'!T422*100)/'DATOS GENERALES'!K422)))</f>
        <v>0</v>
      </c>
      <c r="L422" s="3">
        <f>+IF('DATOS GENERALES'!L422='DATOS GENERALES'!T422,100,IF('DATOS GENERALES'!L422=0,0,(('DATOS GENERALES'!T422*100)/'DATOS GENERALES'!L422)))</f>
        <v>0</v>
      </c>
      <c r="M422" s="3">
        <f>+IF('DATOS GENERALES'!M422='DATOS GENERALES'!T422,100,IF('DATOS GENERALES'!M422=0,0,(('DATOS GENERALES'!T422*100)/'DATOS GENERALES'!M422)))</f>
        <v>0</v>
      </c>
      <c r="N422" s="3">
        <f>+IF('DATOS GENERALES'!N422='DATOS GENERALES'!T422,100,IF('DATOS GENERALES'!N422=0,0,(('DATOS GENERALES'!T422*100)/'DATOS GENERALES'!N422)))</f>
        <v>24.452724732184443</v>
      </c>
      <c r="O422" s="3">
        <f>+IF('DATOS GENERALES'!O422='DATOS GENERALES'!T422,100,IF('DATOS GENERALES'!O422=0,0,(('DATOS GENERALES'!T422*100)/'DATOS GENERALES'!O422)))</f>
        <v>100</v>
      </c>
      <c r="P422" s="3">
        <f>+IF('DATOS GENERALES'!P422='DATOS GENERALES'!T422,100,IF('DATOS GENERALES'!P422=0,0,(('DATOS GENERALES'!T422*100)/'DATOS GENERALES'!P422)))</f>
        <v>0</v>
      </c>
      <c r="Q422" s="3">
        <f>+IF('DATOS GENERALES'!Q422='DATOS GENERALES'!T422,100,IF('DATOS GENERALES'!Q422=0,0,(('DATOS GENERALES'!T422*100)/'DATOS GENERALES'!Q422)))</f>
        <v>0</v>
      </c>
      <c r="R422" s="3">
        <f>+IF('DATOS GENERALES'!R422='DATOS GENERALES'!$T$6,100,IF('DATOS GENERALES'!R422=0,0,(('DATOS GENERALES'!$T$6*100)/'DATOS GENERALES'!R422)))</f>
        <v>0</v>
      </c>
      <c r="S422" s="3">
        <f>+IF('DATOS GENERALES'!S422='DATOS GENERALES'!T422,100,IF('DATOS GENERALES'!S422=0,0,(('DATOS GENERALES'!$T$6*100)/'DATOS GENERALES'!S422)))</f>
        <v>0</v>
      </c>
    </row>
    <row r="423" spans="1:19">
      <c r="A423" s="13">
        <f>+'DATOS GENERALES'!A423</f>
        <v>418</v>
      </c>
      <c r="B423" s="65" t="str">
        <f>+'DATOS GENERALES'!B423</f>
        <v xml:space="preserve">TORUNDAS DE GASA RADIOOPACA 3/4 X 3/4 (1.9X1.9cm) ESTERIL </v>
      </c>
      <c r="C423" s="21" t="str">
        <f>+'DATOS GENERALES'!C423</f>
        <v xml:space="preserve">SOBRE X 4 </v>
      </c>
      <c r="D423" s="21">
        <f>+'DATOS GENERALES'!D423</f>
        <v>400</v>
      </c>
      <c r="E423" s="3">
        <f>+IF('DATOS GENERALES'!E423='DATOS GENERALES'!T423,100,IF('DATOS GENERALES'!E423=0,0,(('DATOS GENERALES'!T423*100)/'DATOS GENERALES'!E423)))</f>
        <v>0</v>
      </c>
      <c r="F423" s="3">
        <f>+IF('DATOS GENERALES'!F423='DATOS GENERALES'!T423,100,IF('DATOS GENERALES'!F423=0,0,(('DATOS GENERALES'!T423*100)/'DATOS GENERALES'!F423)))</f>
        <v>0</v>
      </c>
      <c r="G423" s="3">
        <f>+IF('DATOS GENERALES'!G423='DATOS GENERALES'!T423,100,IF('DATOS GENERALES'!G423=0,0,(('DATOS GENERALES'!T423*100)/'DATOS GENERALES'!G423)))</f>
        <v>0</v>
      </c>
      <c r="H423" s="3">
        <f>+IF('DATOS GENERALES'!H423='DATOS GENERALES'!T423,100,IF('DATOS GENERALES'!H423=0,0,(('DATOS GENERALES'!T423*100)/'DATOS GENERALES'!H423)))</f>
        <v>7.1448013064779534</v>
      </c>
      <c r="I423" s="3">
        <f>+IF('DATOS GENERALES'!I423='DATOS GENERALES'!T423,100,IF('DATOS GENERALES'!I423=0,0,(('DATOS GENERALES'!T423*100)/'DATOS GENERALES'!I423)))</f>
        <v>0</v>
      </c>
      <c r="J423" s="3">
        <f>+IF('DATOS GENERALES'!J423='DATOS GENERALES'!T423,100,IF('DATOS GENERALES'!J423=0,0,(('DATOS GENERALES'!T423*100)/'DATOS GENERALES'!J423)))</f>
        <v>28.497915581031791</v>
      </c>
      <c r="K423" s="3">
        <f>+IF('DATOS GENERALES'!K423='DATOS GENERALES'!T423,100,IF('DATOS GENERALES'!K423=0,0,(('DATOS GENERALES'!T423*100)/'DATOS GENERALES'!K423)))</f>
        <v>0</v>
      </c>
      <c r="L423" s="3">
        <f>+IF('DATOS GENERALES'!L423='DATOS GENERALES'!T423,100,IF('DATOS GENERALES'!L423=0,0,(('DATOS GENERALES'!T423*100)/'DATOS GENERALES'!L423)))</f>
        <v>0</v>
      </c>
      <c r="M423" s="3">
        <f>+IF('DATOS GENERALES'!M423='DATOS GENERALES'!T423,100,IF('DATOS GENERALES'!M423=0,0,(('DATOS GENERALES'!T423*100)/'DATOS GENERALES'!M423)))</f>
        <v>0</v>
      </c>
      <c r="N423" s="3">
        <f>+IF('DATOS GENERALES'!N423='DATOS GENERALES'!T423,100,IF('DATOS GENERALES'!N423=0,0,(('DATOS GENERALES'!T423*100)/'DATOS GENERALES'!N423)))</f>
        <v>24.452724732184443</v>
      </c>
      <c r="O423" s="3">
        <f>+IF('DATOS GENERALES'!O423='DATOS GENERALES'!T423,100,IF('DATOS GENERALES'!O423=0,0,(('DATOS GENERALES'!T423*100)/'DATOS GENERALES'!O423)))</f>
        <v>100</v>
      </c>
      <c r="P423" s="3">
        <f>+IF('DATOS GENERALES'!P423='DATOS GENERALES'!T423,100,IF('DATOS GENERALES'!P423=0,0,(('DATOS GENERALES'!T423*100)/'DATOS GENERALES'!P423)))</f>
        <v>0</v>
      </c>
      <c r="Q423" s="3">
        <f>+IF('DATOS GENERALES'!Q423='DATOS GENERALES'!T423,100,IF('DATOS GENERALES'!Q423=0,0,(('DATOS GENERALES'!T423*100)/'DATOS GENERALES'!Q423)))</f>
        <v>0</v>
      </c>
      <c r="R423" s="3">
        <f>+IF('DATOS GENERALES'!R423='DATOS GENERALES'!$T$6,100,IF('DATOS GENERALES'!R423=0,0,(('DATOS GENERALES'!$T$6*100)/'DATOS GENERALES'!R423)))</f>
        <v>0</v>
      </c>
      <c r="S423" s="3">
        <f>+IF('DATOS GENERALES'!S423='DATOS GENERALES'!T423,100,IF('DATOS GENERALES'!S423=0,0,(('DATOS GENERALES'!$T$6*100)/'DATOS GENERALES'!S423)))</f>
        <v>0</v>
      </c>
    </row>
    <row r="424" spans="1:19" ht="30">
      <c r="A424" s="13">
        <f>+'DATOS GENERALES'!A424</f>
        <v>419</v>
      </c>
      <c r="B424" s="65" t="str">
        <f>+'DATOS GENERALES'!B424</f>
        <v>JERINGA DOS VIAS   DE KARMMAN PARA ASPIRACION MANUAL ENDOUTERINA</v>
      </c>
      <c r="C424" s="21" t="str">
        <f>+'DATOS GENERALES'!C424</f>
        <v>UNIDADES</v>
      </c>
      <c r="D424" s="21">
        <f>+'DATOS GENERALES'!D424</f>
        <v>10</v>
      </c>
      <c r="E424" s="3">
        <f>+IF('DATOS GENERALES'!E424='DATOS GENERALES'!T424,100,IF('DATOS GENERALES'!E424=0,0,(('DATOS GENERALES'!T424*100)/'DATOS GENERALES'!E424)))</f>
        <v>100</v>
      </c>
      <c r="F424" s="3">
        <f>+IF('DATOS GENERALES'!F424='DATOS GENERALES'!T424,100,IF('DATOS GENERALES'!F424=0,0,(('DATOS GENERALES'!T424*100)/'DATOS GENERALES'!F424)))</f>
        <v>100</v>
      </c>
      <c r="G424" s="3">
        <f>+IF('DATOS GENERALES'!G424='DATOS GENERALES'!T424,100,IF('DATOS GENERALES'!G424=0,0,(('DATOS GENERALES'!T424*100)/'DATOS GENERALES'!G424)))</f>
        <v>100</v>
      </c>
      <c r="H424" s="3">
        <f>+IF('DATOS GENERALES'!H424='DATOS GENERALES'!T424,100,IF('DATOS GENERALES'!H424=0,0,(('DATOS GENERALES'!T424*100)/'DATOS GENERALES'!H424)))</f>
        <v>100</v>
      </c>
      <c r="I424" s="3">
        <f>+IF('DATOS GENERALES'!I424='DATOS GENERALES'!T424,100,IF('DATOS GENERALES'!I424=0,0,(('DATOS GENERALES'!T424*100)/'DATOS GENERALES'!I424)))</f>
        <v>100</v>
      </c>
      <c r="J424" s="3">
        <f>+IF('DATOS GENERALES'!J424='DATOS GENERALES'!T424,100,IF('DATOS GENERALES'!J424=0,0,(('DATOS GENERALES'!T424*100)/'DATOS GENERALES'!J424)))</f>
        <v>100</v>
      </c>
      <c r="K424" s="3">
        <f>+IF('DATOS GENERALES'!K424='DATOS GENERALES'!T424,100,IF('DATOS GENERALES'!K424=0,0,(('DATOS GENERALES'!T424*100)/'DATOS GENERALES'!K424)))</f>
        <v>100</v>
      </c>
      <c r="L424" s="3">
        <f>+IF('DATOS GENERALES'!L424='DATOS GENERALES'!T424,100,IF('DATOS GENERALES'!L424=0,0,(('DATOS GENERALES'!T424*100)/'DATOS GENERALES'!L424)))</f>
        <v>100</v>
      </c>
      <c r="M424" s="3">
        <f>+IF('DATOS GENERALES'!M424='DATOS GENERALES'!T424,100,IF('DATOS GENERALES'!M424=0,0,(('DATOS GENERALES'!T424*100)/'DATOS GENERALES'!M424)))</f>
        <v>100</v>
      </c>
      <c r="N424" s="3">
        <f>+IF('DATOS GENERALES'!N424='DATOS GENERALES'!T424,100,IF('DATOS GENERALES'!N424=0,0,(('DATOS GENERALES'!T424*100)/'DATOS GENERALES'!N424)))</f>
        <v>100</v>
      </c>
      <c r="O424" s="3">
        <f>+IF('DATOS GENERALES'!O424='DATOS GENERALES'!T424,100,IF('DATOS GENERALES'!O424=0,0,(('DATOS GENERALES'!T424*100)/'DATOS GENERALES'!O424)))</f>
        <v>100</v>
      </c>
      <c r="P424" s="3">
        <f>+IF('DATOS GENERALES'!P424='DATOS GENERALES'!T424,100,IF('DATOS GENERALES'!P424=0,0,(('DATOS GENERALES'!T424*100)/'DATOS GENERALES'!P424)))</f>
        <v>100</v>
      </c>
      <c r="Q424" s="3">
        <f>+IF('DATOS GENERALES'!Q424='DATOS GENERALES'!T424,100,IF('DATOS GENERALES'!Q424=0,0,(('DATOS GENERALES'!T424*100)/'DATOS GENERALES'!Q424)))</f>
        <v>100</v>
      </c>
      <c r="R424" s="3">
        <f>+IF('DATOS GENERALES'!R424='DATOS GENERALES'!$T$6,100,IF('DATOS GENERALES'!R424=0,0,(('DATOS GENERALES'!$T$6*100)/'DATOS GENERALES'!R424)))</f>
        <v>0</v>
      </c>
      <c r="S424" s="3">
        <f>+IF('DATOS GENERALES'!S424='DATOS GENERALES'!T424,100,IF('DATOS GENERALES'!S424=0,0,(('DATOS GENERALES'!$T$6*100)/'DATOS GENERALES'!S424)))</f>
        <v>100</v>
      </c>
    </row>
    <row r="425" spans="1:19">
      <c r="A425" s="13">
        <f>+'DATOS GENERALES'!A425</f>
        <v>420</v>
      </c>
      <c r="B425" s="65" t="str">
        <f>+'DATOS GENERALES'!B425</f>
        <v>CANULAS DE SUCCION  IPAS  PARA ASPIRACION MANUAL ENDOUTERINA</v>
      </c>
      <c r="C425" s="21" t="str">
        <f>+'DATOS GENERALES'!C425</f>
        <v>UNIDADES</v>
      </c>
      <c r="D425" s="21">
        <f>+'DATOS GENERALES'!D425</f>
        <v>10</v>
      </c>
      <c r="E425" s="3">
        <f>+IF('DATOS GENERALES'!E425='DATOS GENERALES'!T425,100,IF('DATOS GENERALES'!E425=0,0,(('DATOS GENERALES'!T425*100)/'DATOS GENERALES'!E425)))</f>
        <v>100</v>
      </c>
      <c r="F425" s="3">
        <f>+IF('DATOS GENERALES'!F425='DATOS GENERALES'!T425,100,IF('DATOS GENERALES'!F425=0,0,(('DATOS GENERALES'!T425*100)/'DATOS GENERALES'!F425)))</f>
        <v>100</v>
      </c>
      <c r="G425" s="3">
        <f>+IF('DATOS GENERALES'!G425='DATOS GENERALES'!T425,100,IF('DATOS GENERALES'!G425=0,0,(('DATOS GENERALES'!T425*100)/'DATOS GENERALES'!G425)))</f>
        <v>100</v>
      </c>
      <c r="H425" s="3">
        <f>+IF('DATOS GENERALES'!H425='DATOS GENERALES'!T425,100,IF('DATOS GENERALES'!H425=0,0,(('DATOS GENERALES'!T425*100)/'DATOS GENERALES'!H425)))</f>
        <v>100</v>
      </c>
      <c r="I425" s="3">
        <f>+IF('DATOS GENERALES'!I425='DATOS GENERALES'!T425,100,IF('DATOS GENERALES'!I425=0,0,(('DATOS GENERALES'!T425*100)/'DATOS GENERALES'!I425)))</f>
        <v>100</v>
      </c>
      <c r="J425" s="3">
        <f>+IF('DATOS GENERALES'!J425='DATOS GENERALES'!T425,100,IF('DATOS GENERALES'!J425=0,0,(('DATOS GENERALES'!T425*100)/'DATOS GENERALES'!J425)))</f>
        <v>100</v>
      </c>
      <c r="K425" s="3">
        <f>+IF('DATOS GENERALES'!K425='DATOS GENERALES'!T425,100,IF('DATOS GENERALES'!K425=0,0,(('DATOS GENERALES'!T425*100)/'DATOS GENERALES'!K425)))</f>
        <v>100</v>
      </c>
      <c r="L425" s="3">
        <f>+IF('DATOS GENERALES'!L425='DATOS GENERALES'!T425,100,IF('DATOS GENERALES'!L425=0,0,(('DATOS GENERALES'!T425*100)/'DATOS GENERALES'!L425)))</f>
        <v>100</v>
      </c>
      <c r="M425" s="3">
        <f>+IF('DATOS GENERALES'!M425='DATOS GENERALES'!T425,100,IF('DATOS GENERALES'!M425=0,0,(('DATOS GENERALES'!T425*100)/'DATOS GENERALES'!M425)))</f>
        <v>100</v>
      </c>
      <c r="N425" s="3">
        <f>+IF('DATOS GENERALES'!N425='DATOS GENERALES'!T425,100,IF('DATOS GENERALES'!N425=0,0,(('DATOS GENERALES'!T425*100)/'DATOS GENERALES'!N425)))</f>
        <v>100</v>
      </c>
      <c r="O425" s="3">
        <f>+IF('DATOS GENERALES'!O425='DATOS GENERALES'!T425,100,IF('DATOS GENERALES'!O425=0,0,(('DATOS GENERALES'!T425*100)/'DATOS GENERALES'!O425)))</f>
        <v>100</v>
      </c>
      <c r="P425" s="3">
        <f>+IF('DATOS GENERALES'!P425='DATOS GENERALES'!T425,100,IF('DATOS GENERALES'!P425=0,0,(('DATOS GENERALES'!T425*100)/'DATOS GENERALES'!P425)))</f>
        <v>100</v>
      </c>
      <c r="Q425" s="3">
        <f>+IF('DATOS GENERALES'!Q425='DATOS GENERALES'!T425,100,IF('DATOS GENERALES'!Q425=0,0,(('DATOS GENERALES'!T425*100)/'DATOS GENERALES'!Q425)))</f>
        <v>100</v>
      </c>
      <c r="R425" s="3">
        <f>+IF('DATOS GENERALES'!R425='DATOS GENERALES'!$T$6,100,IF('DATOS GENERALES'!R425=0,0,(('DATOS GENERALES'!$T$6*100)/'DATOS GENERALES'!R425)))</f>
        <v>0</v>
      </c>
      <c r="S425" s="3">
        <f>+IF('DATOS GENERALES'!S425='DATOS GENERALES'!T425,100,IF('DATOS GENERALES'!S425=0,0,(('DATOS GENERALES'!$T$6*100)/'DATOS GENERALES'!S425)))</f>
        <v>100</v>
      </c>
    </row>
    <row r="426" spans="1:19">
      <c r="A426" s="13">
        <f>+'DATOS GENERALES'!A426</f>
        <v>421</v>
      </c>
      <c r="B426" s="65" t="str">
        <f>+'DATOS GENERALES'!B426</f>
        <v>DILATADORES DENISTON PARA ASPIRACION MANUAL ENDOUTERINA</v>
      </c>
      <c r="C426" s="21" t="str">
        <f>+'DATOS GENERALES'!C426</f>
        <v>UNIDADES</v>
      </c>
      <c r="D426" s="21">
        <f>+'DATOS GENERALES'!D426</f>
        <v>10</v>
      </c>
      <c r="E426" s="3">
        <f>+IF('DATOS GENERALES'!E426='DATOS GENERALES'!T426,100,IF('DATOS GENERALES'!E426=0,0,(('DATOS GENERALES'!T426*100)/'DATOS GENERALES'!E426)))</f>
        <v>100</v>
      </c>
      <c r="F426" s="3">
        <f>+IF('DATOS GENERALES'!F426='DATOS GENERALES'!T426,100,IF('DATOS GENERALES'!F426=0,0,(('DATOS GENERALES'!T426*100)/'DATOS GENERALES'!F426)))</f>
        <v>100</v>
      </c>
      <c r="G426" s="3">
        <f>+IF('DATOS GENERALES'!G426='DATOS GENERALES'!T426,100,IF('DATOS GENERALES'!G426=0,0,(('DATOS GENERALES'!T426*100)/'DATOS GENERALES'!G426)))</f>
        <v>100</v>
      </c>
      <c r="H426" s="3">
        <f>+IF('DATOS GENERALES'!H426='DATOS GENERALES'!T426,100,IF('DATOS GENERALES'!H426=0,0,(('DATOS GENERALES'!T426*100)/'DATOS GENERALES'!H426)))</f>
        <v>100</v>
      </c>
      <c r="I426" s="3">
        <f>+IF('DATOS GENERALES'!I426='DATOS GENERALES'!T426,100,IF('DATOS GENERALES'!I426=0,0,(('DATOS GENERALES'!T426*100)/'DATOS GENERALES'!I426)))</f>
        <v>100</v>
      </c>
      <c r="J426" s="3">
        <f>+IF('DATOS GENERALES'!J426='DATOS GENERALES'!T426,100,IF('DATOS GENERALES'!J426=0,0,(('DATOS GENERALES'!T426*100)/'DATOS GENERALES'!J426)))</f>
        <v>100</v>
      </c>
      <c r="K426" s="3">
        <f>+IF('DATOS GENERALES'!K426='DATOS GENERALES'!T426,100,IF('DATOS GENERALES'!K426=0,0,(('DATOS GENERALES'!T426*100)/'DATOS GENERALES'!K426)))</f>
        <v>100</v>
      </c>
      <c r="L426" s="3">
        <f>+IF('DATOS GENERALES'!L426='DATOS GENERALES'!T426,100,IF('DATOS GENERALES'!L426=0,0,(('DATOS GENERALES'!T426*100)/'DATOS GENERALES'!L426)))</f>
        <v>100</v>
      </c>
      <c r="M426" s="3">
        <f>+IF('DATOS GENERALES'!M426='DATOS GENERALES'!T426,100,IF('DATOS GENERALES'!M426=0,0,(('DATOS GENERALES'!T426*100)/'DATOS GENERALES'!M426)))</f>
        <v>100</v>
      </c>
      <c r="N426" s="3">
        <f>+IF('DATOS GENERALES'!N426='DATOS GENERALES'!T426,100,IF('DATOS GENERALES'!N426=0,0,(('DATOS GENERALES'!T426*100)/'DATOS GENERALES'!N426)))</f>
        <v>100</v>
      </c>
      <c r="O426" s="3">
        <f>+IF('DATOS GENERALES'!O426='DATOS GENERALES'!T426,100,IF('DATOS GENERALES'!O426=0,0,(('DATOS GENERALES'!T426*100)/'DATOS GENERALES'!O426)))</f>
        <v>100</v>
      </c>
      <c r="P426" s="3">
        <f>+IF('DATOS GENERALES'!P426='DATOS GENERALES'!T426,100,IF('DATOS GENERALES'!P426=0,0,(('DATOS GENERALES'!T426*100)/'DATOS GENERALES'!P426)))</f>
        <v>100</v>
      </c>
      <c r="Q426" s="3">
        <f>+IF('DATOS GENERALES'!Q426='DATOS GENERALES'!T426,100,IF('DATOS GENERALES'!Q426=0,0,(('DATOS GENERALES'!T426*100)/'DATOS GENERALES'!Q426)))</f>
        <v>100</v>
      </c>
      <c r="R426" s="3">
        <f>+IF('DATOS GENERALES'!R426='DATOS GENERALES'!$T$6,100,IF('DATOS GENERALES'!R426=0,0,(('DATOS GENERALES'!$T$6*100)/'DATOS GENERALES'!R426)))</f>
        <v>0</v>
      </c>
      <c r="S426" s="3">
        <f>+IF('DATOS GENERALES'!S426='DATOS GENERALES'!T426,100,IF('DATOS GENERALES'!S426=0,0,(('DATOS GENERALES'!$T$6*100)/'DATOS GENERALES'!S426)))</f>
        <v>100</v>
      </c>
    </row>
    <row r="427" spans="1:19">
      <c r="A427" s="13">
        <f>+'DATOS GENERALES'!A427</f>
        <v>422</v>
      </c>
      <c r="B427" s="65" t="str">
        <f>+'DATOS GENERALES'!B427</f>
        <v>PUNCH DESECHABLE PARA BIOPSIA DERMATOLOGICA X 3 MM</v>
      </c>
      <c r="C427" s="21" t="str">
        <f>+'DATOS GENERALES'!C427</f>
        <v xml:space="preserve">CAJA  X 20 </v>
      </c>
      <c r="D427" s="21">
        <f>+'DATOS GENERALES'!D427</f>
        <v>3</v>
      </c>
      <c r="E427" s="3">
        <f>+IF('DATOS GENERALES'!E427='DATOS GENERALES'!T427,100,IF('DATOS GENERALES'!E427=0,0,(('DATOS GENERALES'!T427*100)/'DATOS GENERALES'!E427)))</f>
        <v>0</v>
      </c>
      <c r="F427" s="3">
        <f>+IF('DATOS GENERALES'!F427='DATOS GENERALES'!T427,100,IF('DATOS GENERALES'!F427=0,0,(('DATOS GENERALES'!T427*100)/'DATOS GENERALES'!F427)))</f>
        <v>0</v>
      </c>
      <c r="G427" s="3">
        <f>+IF('DATOS GENERALES'!G427='DATOS GENERALES'!T427,100,IF('DATOS GENERALES'!G427=0,0,(('DATOS GENERALES'!T427*100)/'DATOS GENERALES'!G427)))</f>
        <v>0</v>
      </c>
      <c r="H427" s="3">
        <f>+IF('DATOS GENERALES'!H427='DATOS GENERALES'!T427,100,IF('DATOS GENERALES'!H427=0,0,(('DATOS GENERALES'!T427*100)/'DATOS GENERALES'!H427)))</f>
        <v>0</v>
      </c>
      <c r="I427" s="3">
        <f>+IF('DATOS GENERALES'!I427='DATOS GENERALES'!T427,100,IF('DATOS GENERALES'!I427=0,0,(('DATOS GENERALES'!T427*100)/'DATOS GENERALES'!I427)))</f>
        <v>0</v>
      </c>
      <c r="J427" s="3">
        <f>+IF('DATOS GENERALES'!J427='DATOS GENERALES'!T427,100,IF('DATOS GENERALES'!J427=0,0,(('DATOS GENERALES'!T427*100)/'DATOS GENERALES'!J427)))</f>
        <v>0</v>
      </c>
      <c r="K427" s="3">
        <f>+IF('DATOS GENERALES'!K427='DATOS GENERALES'!T427,100,IF('DATOS GENERALES'!K427=0,0,(('DATOS GENERALES'!T427*100)/'DATOS GENERALES'!K427)))</f>
        <v>0</v>
      </c>
      <c r="L427" s="3">
        <f>+IF('DATOS GENERALES'!L427='DATOS GENERALES'!T427,100,IF('DATOS GENERALES'!L427=0,0,(('DATOS GENERALES'!T427*100)/'DATOS GENERALES'!L427)))</f>
        <v>0</v>
      </c>
      <c r="M427" s="3">
        <f>+IF('DATOS GENERALES'!M427='DATOS GENERALES'!T427,100,IF('DATOS GENERALES'!M427=0,0,(('DATOS GENERALES'!T427*100)/'DATOS GENERALES'!M427)))</f>
        <v>0</v>
      </c>
      <c r="N427" s="3">
        <f>+IF('DATOS GENERALES'!N427='DATOS GENERALES'!T427,100,IF('DATOS GENERALES'!N427=0,0,(('DATOS GENERALES'!T427*100)/'DATOS GENERALES'!N427)))</f>
        <v>0</v>
      </c>
      <c r="O427" s="3">
        <f>+IF('DATOS GENERALES'!O427='DATOS GENERALES'!T427,100,IF('DATOS GENERALES'!O427=0,0,(('DATOS GENERALES'!T427*100)/'DATOS GENERALES'!O427)))</f>
        <v>100</v>
      </c>
      <c r="P427" s="3">
        <f>+IF('DATOS GENERALES'!P427='DATOS GENERALES'!T427,100,IF('DATOS GENERALES'!P427=0,0,(('DATOS GENERALES'!T427*100)/'DATOS GENERALES'!P427)))</f>
        <v>0</v>
      </c>
      <c r="Q427" s="3">
        <f>+IF('DATOS GENERALES'!Q427='DATOS GENERALES'!T427,100,IF('DATOS GENERALES'!Q427=0,0,(('DATOS GENERALES'!T427*100)/'DATOS GENERALES'!Q427)))</f>
        <v>0</v>
      </c>
      <c r="R427" s="3">
        <f>+IF('DATOS GENERALES'!R427='DATOS GENERALES'!$T$6,100,IF('DATOS GENERALES'!R427=0,0,(('DATOS GENERALES'!$T$6*100)/'DATOS GENERALES'!R427)))</f>
        <v>0</v>
      </c>
      <c r="S427" s="3">
        <f>+IF('DATOS GENERALES'!S427='DATOS GENERALES'!T427,100,IF('DATOS GENERALES'!S427=0,0,(('DATOS GENERALES'!$T$6*100)/'DATOS GENERALES'!S427)))</f>
        <v>0</v>
      </c>
    </row>
    <row r="428" spans="1:19">
      <c r="A428" s="13">
        <f>+'DATOS GENERALES'!A428</f>
        <v>423</v>
      </c>
      <c r="B428" s="65" t="str">
        <f>+'DATOS GENERALES'!B428</f>
        <v>PUNCH DESECHABLE PARA BIOPSIA DERMATOLOGICA X 4 MM</v>
      </c>
      <c r="C428" s="21" t="str">
        <f>+'DATOS GENERALES'!C428</f>
        <v xml:space="preserve">CAJA  X 20 </v>
      </c>
      <c r="D428" s="21">
        <f>+'DATOS GENERALES'!D428</f>
        <v>8</v>
      </c>
      <c r="E428" s="3">
        <f>+IF('DATOS GENERALES'!E428='DATOS GENERALES'!T428,100,IF('DATOS GENERALES'!E428=0,0,(('DATOS GENERALES'!T428*100)/'DATOS GENERALES'!E428)))</f>
        <v>0</v>
      </c>
      <c r="F428" s="3">
        <f>+IF('DATOS GENERALES'!F428='DATOS GENERALES'!T428,100,IF('DATOS GENERALES'!F428=0,0,(('DATOS GENERALES'!T428*100)/'DATOS GENERALES'!F428)))</f>
        <v>0</v>
      </c>
      <c r="G428" s="3">
        <f>+IF('DATOS GENERALES'!G428='DATOS GENERALES'!T428,100,IF('DATOS GENERALES'!G428=0,0,(('DATOS GENERALES'!T428*100)/'DATOS GENERALES'!G428)))</f>
        <v>0</v>
      </c>
      <c r="H428" s="3">
        <f>+IF('DATOS GENERALES'!H428='DATOS GENERALES'!T428,100,IF('DATOS GENERALES'!H428=0,0,(('DATOS GENERALES'!T428*100)/'DATOS GENERALES'!H428)))</f>
        <v>0</v>
      </c>
      <c r="I428" s="3">
        <f>+IF('DATOS GENERALES'!I428='DATOS GENERALES'!T428,100,IF('DATOS GENERALES'!I428=0,0,(('DATOS GENERALES'!T428*100)/'DATOS GENERALES'!I428)))</f>
        <v>0</v>
      </c>
      <c r="J428" s="3">
        <f>+IF('DATOS GENERALES'!J428='DATOS GENERALES'!T428,100,IF('DATOS GENERALES'!J428=0,0,(('DATOS GENERALES'!T428*100)/'DATOS GENERALES'!J428)))</f>
        <v>0</v>
      </c>
      <c r="K428" s="3">
        <f>+IF('DATOS GENERALES'!K428='DATOS GENERALES'!T428,100,IF('DATOS GENERALES'!K428=0,0,(('DATOS GENERALES'!T428*100)/'DATOS GENERALES'!K428)))</f>
        <v>0</v>
      </c>
      <c r="L428" s="3">
        <f>+IF('DATOS GENERALES'!L428='DATOS GENERALES'!T428,100,IF('DATOS GENERALES'!L428=0,0,(('DATOS GENERALES'!T428*100)/'DATOS GENERALES'!L428)))</f>
        <v>0</v>
      </c>
      <c r="M428" s="3">
        <f>+IF('DATOS GENERALES'!M428='DATOS GENERALES'!T428,100,IF('DATOS GENERALES'!M428=0,0,(('DATOS GENERALES'!T428*100)/'DATOS GENERALES'!M428)))</f>
        <v>0</v>
      </c>
      <c r="N428" s="3">
        <f>+IF('DATOS GENERALES'!N428='DATOS GENERALES'!T428,100,IF('DATOS GENERALES'!N428=0,0,(('DATOS GENERALES'!T428*100)/'DATOS GENERALES'!N428)))</f>
        <v>0</v>
      </c>
      <c r="O428" s="3">
        <f>+IF('DATOS GENERALES'!O428='DATOS GENERALES'!T428,100,IF('DATOS GENERALES'!O428=0,0,(('DATOS GENERALES'!T428*100)/'DATOS GENERALES'!O428)))</f>
        <v>100</v>
      </c>
      <c r="P428" s="3">
        <f>+IF('DATOS GENERALES'!P428='DATOS GENERALES'!T428,100,IF('DATOS GENERALES'!P428=0,0,(('DATOS GENERALES'!T428*100)/'DATOS GENERALES'!P428)))</f>
        <v>0</v>
      </c>
      <c r="Q428" s="3">
        <f>+IF('DATOS GENERALES'!Q428='DATOS GENERALES'!T428,100,IF('DATOS GENERALES'!Q428=0,0,(('DATOS GENERALES'!T428*100)/'DATOS GENERALES'!Q428)))</f>
        <v>0</v>
      </c>
      <c r="R428" s="3">
        <f>+IF('DATOS GENERALES'!R428='DATOS GENERALES'!$T$6,100,IF('DATOS GENERALES'!R428=0,0,(('DATOS GENERALES'!$T$6*100)/'DATOS GENERALES'!R428)))</f>
        <v>0</v>
      </c>
      <c r="S428" s="3">
        <f>+IF('DATOS GENERALES'!S428='DATOS GENERALES'!T428,100,IF('DATOS GENERALES'!S428=0,0,(('DATOS GENERALES'!$T$6*100)/'DATOS GENERALES'!S428)))</f>
        <v>0</v>
      </c>
    </row>
    <row r="429" spans="1:19">
      <c r="A429" s="13">
        <f>+'DATOS GENERALES'!A429</f>
        <v>424</v>
      </c>
      <c r="B429" s="65" t="str">
        <f>+'DATOS GENERALES'!B429</f>
        <v>PUNCH DESECHABLE PARA BIOPSIA DERMATOLOGICA X 5 MM</v>
      </c>
      <c r="C429" s="21" t="str">
        <f>+'DATOS GENERALES'!C429</f>
        <v xml:space="preserve">CAJA  X 20 </v>
      </c>
      <c r="D429" s="21">
        <f>+'DATOS GENERALES'!D429</f>
        <v>3</v>
      </c>
      <c r="E429" s="3">
        <f>+IF('DATOS GENERALES'!E429='DATOS GENERALES'!T429,100,IF('DATOS GENERALES'!E429=0,0,(('DATOS GENERALES'!T429*100)/'DATOS GENERALES'!E429)))</f>
        <v>0</v>
      </c>
      <c r="F429" s="3">
        <f>+IF('DATOS GENERALES'!F429='DATOS GENERALES'!T429,100,IF('DATOS GENERALES'!F429=0,0,(('DATOS GENERALES'!T429*100)/'DATOS GENERALES'!F429)))</f>
        <v>0</v>
      </c>
      <c r="G429" s="3">
        <f>+IF('DATOS GENERALES'!G429='DATOS GENERALES'!T429,100,IF('DATOS GENERALES'!G429=0,0,(('DATOS GENERALES'!T429*100)/'DATOS GENERALES'!G429)))</f>
        <v>0</v>
      </c>
      <c r="H429" s="3">
        <f>+IF('DATOS GENERALES'!H429='DATOS GENERALES'!T429,100,IF('DATOS GENERALES'!H429=0,0,(('DATOS GENERALES'!T429*100)/'DATOS GENERALES'!H429)))</f>
        <v>0</v>
      </c>
      <c r="I429" s="3">
        <f>+IF('DATOS GENERALES'!I429='DATOS GENERALES'!T429,100,IF('DATOS GENERALES'!I429=0,0,(('DATOS GENERALES'!T429*100)/'DATOS GENERALES'!I429)))</f>
        <v>0</v>
      </c>
      <c r="J429" s="3">
        <f>+IF('DATOS GENERALES'!J429='DATOS GENERALES'!T429,100,IF('DATOS GENERALES'!J429=0,0,(('DATOS GENERALES'!T429*100)/'DATOS GENERALES'!J429)))</f>
        <v>0</v>
      </c>
      <c r="K429" s="3">
        <f>+IF('DATOS GENERALES'!K429='DATOS GENERALES'!T429,100,IF('DATOS GENERALES'!K429=0,0,(('DATOS GENERALES'!T429*100)/'DATOS GENERALES'!K429)))</f>
        <v>0</v>
      </c>
      <c r="L429" s="3">
        <f>+IF('DATOS GENERALES'!L429='DATOS GENERALES'!T429,100,IF('DATOS GENERALES'!L429=0,0,(('DATOS GENERALES'!T429*100)/'DATOS GENERALES'!L429)))</f>
        <v>0</v>
      </c>
      <c r="M429" s="3">
        <f>+IF('DATOS GENERALES'!M429='DATOS GENERALES'!T429,100,IF('DATOS GENERALES'!M429=0,0,(('DATOS GENERALES'!T429*100)/'DATOS GENERALES'!M429)))</f>
        <v>0</v>
      </c>
      <c r="N429" s="3">
        <f>+IF('DATOS GENERALES'!N429='DATOS GENERALES'!T429,100,IF('DATOS GENERALES'!N429=0,0,(('DATOS GENERALES'!T429*100)/'DATOS GENERALES'!N429)))</f>
        <v>0</v>
      </c>
      <c r="O429" s="3">
        <f>+IF('DATOS GENERALES'!O429='DATOS GENERALES'!T429,100,IF('DATOS GENERALES'!O429=0,0,(('DATOS GENERALES'!T429*100)/'DATOS GENERALES'!O429)))</f>
        <v>100</v>
      </c>
      <c r="P429" s="3">
        <f>+IF('DATOS GENERALES'!P429='DATOS GENERALES'!T429,100,IF('DATOS GENERALES'!P429=0,0,(('DATOS GENERALES'!T429*100)/'DATOS GENERALES'!P429)))</f>
        <v>0</v>
      </c>
      <c r="Q429" s="3">
        <f>+IF('DATOS GENERALES'!Q429='DATOS GENERALES'!T429,100,IF('DATOS GENERALES'!Q429=0,0,(('DATOS GENERALES'!T429*100)/'DATOS GENERALES'!Q429)))</f>
        <v>0</v>
      </c>
      <c r="R429" s="3">
        <f>+IF('DATOS GENERALES'!R429='DATOS GENERALES'!$T$6,100,IF('DATOS GENERALES'!R429=0,0,(('DATOS GENERALES'!$T$6*100)/'DATOS GENERALES'!R429)))</f>
        <v>0</v>
      </c>
      <c r="S429" s="3">
        <f>+IF('DATOS GENERALES'!S429='DATOS GENERALES'!T429,100,IF('DATOS GENERALES'!S429=0,0,(('DATOS GENERALES'!$T$6*100)/'DATOS GENERALES'!S429)))</f>
        <v>0</v>
      </c>
    </row>
    <row r="430" spans="1:19">
      <c r="A430" s="13">
        <f>+'DATOS GENERALES'!A430</f>
        <v>425</v>
      </c>
      <c r="B430" s="65" t="str">
        <f>+'DATOS GENERALES'!B430</f>
        <v>CURETAS  DERMATOLOGICAS DESECHABLES X 4 MM</v>
      </c>
      <c r="C430" s="21" t="str">
        <f>+'DATOS GENERALES'!C430</f>
        <v>CAJA  X 20</v>
      </c>
      <c r="D430" s="21">
        <f>+'DATOS GENERALES'!D430</f>
        <v>2</v>
      </c>
      <c r="E430" s="3">
        <f>+IF('DATOS GENERALES'!E430='DATOS GENERALES'!T430,100,IF('DATOS GENERALES'!E430=0,0,(('DATOS GENERALES'!T430*100)/'DATOS GENERALES'!E430)))</f>
        <v>0</v>
      </c>
      <c r="F430" s="3">
        <f>+IF('DATOS GENERALES'!F430='DATOS GENERALES'!T430,100,IF('DATOS GENERALES'!F430=0,0,(('DATOS GENERALES'!T430*100)/'DATOS GENERALES'!F430)))</f>
        <v>0</v>
      </c>
      <c r="G430" s="3">
        <f>+IF('DATOS GENERALES'!G430='DATOS GENERALES'!T430,100,IF('DATOS GENERALES'!G430=0,0,(('DATOS GENERALES'!T430*100)/'DATOS GENERALES'!G430)))</f>
        <v>0</v>
      </c>
      <c r="H430" s="3">
        <f>+IF('DATOS GENERALES'!H430='DATOS GENERALES'!T430,100,IF('DATOS GENERALES'!H430=0,0,(('DATOS GENERALES'!T430*100)/'DATOS GENERALES'!H430)))</f>
        <v>0</v>
      </c>
      <c r="I430" s="3">
        <f>+IF('DATOS GENERALES'!I430='DATOS GENERALES'!T430,100,IF('DATOS GENERALES'!I430=0,0,(('DATOS GENERALES'!T430*100)/'DATOS GENERALES'!I430)))</f>
        <v>0</v>
      </c>
      <c r="J430" s="3">
        <f>+IF('DATOS GENERALES'!J430='DATOS GENERALES'!T430,100,IF('DATOS GENERALES'!J430=0,0,(('DATOS GENERALES'!T430*100)/'DATOS GENERALES'!J430)))</f>
        <v>0</v>
      </c>
      <c r="K430" s="3">
        <f>+IF('DATOS GENERALES'!K430='DATOS GENERALES'!T430,100,IF('DATOS GENERALES'!K430=0,0,(('DATOS GENERALES'!T430*100)/'DATOS GENERALES'!K430)))</f>
        <v>0</v>
      </c>
      <c r="L430" s="3">
        <f>+IF('DATOS GENERALES'!L430='DATOS GENERALES'!T430,100,IF('DATOS GENERALES'!L430=0,0,(('DATOS GENERALES'!T430*100)/'DATOS GENERALES'!L430)))</f>
        <v>0</v>
      </c>
      <c r="M430" s="3">
        <f>+IF('DATOS GENERALES'!M430='DATOS GENERALES'!T430,100,IF('DATOS GENERALES'!M430=0,0,(('DATOS GENERALES'!T430*100)/'DATOS GENERALES'!M430)))</f>
        <v>0</v>
      </c>
      <c r="N430" s="3">
        <f>+IF('DATOS GENERALES'!N430='DATOS GENERALES'!T430,100,IF('DATOS GENERALES'!N430=0,0,(('DATOS GENERALES'!T430*100)/'DATOS GENERALES'!N430)))</f>
        <v>0</v>
      </c>
      <c r="O430" s="3">
        <f>+IF('DATOS GENERALES'!O430='DATOS GENERALES'!T430,100,IF('DATOS GENERALES'!O430=0,0,(('DATOS GENERALES'!T430*100)/'DATOS GENERALES'!O430)))</f>
        <v>100</v>
      </c>
      <c r="P430" s="3">
        <f>+IF('DATOS GENERALES'!P430='DATOS GENERALES'!T430,100,IF('DATOS GENERALES'!P430=0,0,(('DATOS GENERALES'!T430*100)/'DATOS GENERALES'!P430)))</f>
        <v>0</v>
      </c>
      <c r="Q430" s="3">
        <f>+IF('DATOS GENERALES'!Q430='DATOS GENERALES'!T430,100,IF('DATOS GENERALES'!Q430=0,0,(('DATOS GENERALES'!T430*100)/'DATOS GENERALES'!Q430)))</f>
        <v>0</v>
      </c>
      <c r="R430" s="3">
        <f>+IF('DATOS GENERALES'!R430='DATOS GENERALES'!$T$6,100,IF('DATOS GENERALES'!R430=0,0,(('DATOS GENERALES'!$T$6*100)/'DATOS GENERALES'!R430)))</f>
        <v>0</v>
      </c>
      <c r="S430" s="3">
        <f>+IF('DATOS GENERALES'!S430='DATOS GENERALES'!T430,100,IF('DATOS GENERALES'!S430=0,0,(('DATOS GENERALES'!$T$6*100)/'DATOS GENERALES'!S430)))</f>
        <v>0</v>
      </c>
    </row>
    <row r="431" spans="1:19">
      <c r="A431" s="13">
        <f>+'DATOS GENERALES'!A431</f>
        <v>426</v>
      </c>
      <c r="B431" s="65" t="str">
        <f>+'DATOS GENERALES'!B431</f>
        <v>CURETAS  DERMATOLOGICAS DESECHABLES X 5 MM</v>
      </c>
      <c r="C431" s="21" t="str">
        <f>+'DATOS GENERALES'!C431</f>
        <v>CAJA  X 20</v>
      </c>
      <c r="D431" s="21">
        <f>+'DATOS GENERALES'!D431</f>
        <v>2</v>
      </c>
      <c r="E431" s="3">
        <f>+IF('DATOS GENERALES'!E431='DATOS GENERALES'!T431,100,IF('DATOS GENERALES'!E431=0,0,(('DATOS GENERALES'!T431*100)/'DATOS GENERALES'!E431)))</f>
        <v>0</v>
      </c>
      <c r="F431" s="3">
        <f>+IF('DATOS GENERALES'!F431='DATOS GENERALES'!T431,100,IF('DATOS GENERALES'!F431=0,0,(('DATOS GENERALES'!T431*100)/'DATOS GENERALES'!F431)))</f>
        <v>0</v>
      </c>
      <c r="G431" s="3">
        <f>+IF('DATOS GENERALES'!G431='DATOS GENERALES'!T431,100,IF('DATOS GENERALES'!G431=0,0,(('DATOS GENERALES'!T431*100)/'DATOS GENERALES'!G431)))</f>
        <v>0</v>
      </c>
      <c r="H431" s="3">
        <f>+IF('DATOS GENERALES'!H431='DATOS GENERALES'!T431,100,IF('DATOS GENERALES'!H431=0,0,(('DATOS GENERALES'!T431*100)/'DATOS GENERALES'!H431)))</f>
        <v>0</v>
      </c>
      <c r="I431" s="3">
        <f>+IF('DATOS GENERALES'!I431='DATOS GENERALES'!T431,100,IF('DATOS GENERALES'!I431=0,0,(('DATOS GENERALES'!T431*100)/'DATOS GENERALES'!I431)))</f>
        <v>0</v>
      </c>
      <c r="J431" s="3">
        <f>+IF('DATOS GENERALES'!J431='DATOS GENERALES'!T431,100,IF('DATOS GENERALES'!J431=0,0,(('DATOS GENERALES'!T431*100)/'DATOS GENERALES'!J431)))</f>
        <v>0</v>
      </c>
      <c r="K431" s="3">
        <f>+IF('DATOS GENERALES'!K431='DATOS GENERALES'!T431,100,IF('DATOS GENERALES'!K431=0,0,(('DATOS GENERALES'!T431*100)/'DATOS GENERALES'!K431)))</f>
        <v>0</v>
      </c>
      <c r="L431" s="3">
        <f>+IF('DATOS GENERALES'!L431='DATOS GENERALES'!T431,100,IF('DATOS GENERALES'!L431=0,0,(('DATOS GENERALES'!T431*100)/'DATOS GENERALES'!L431)))</f>
        <v>0</v>
      </c>
      <c r="M431" s="3">
        <f>+IF('DATOS GENERALES'!M431='DATOS GENERALES'!T431,100,IF('DATOS GENERALES'!M431=0,0,(('DATOS GENERALES'!T431*100)/'DATOS GENERALES'!M431)))</f>
        <v>0</v>
      </c>
      <c r="N431" s="3">
        <f>+IF('DATOS GENERALES'!N431='DATOS GENERALES'!T431,100,IF('DATOS GENERALES'!N431=0,0,(('DATOS GENERALES'!T431*100)/'DATOS GENERALES'!N431)))</f>
        <v>0</v>
      </c>
      <c r="O431" s="3">
        <f>+IF('DATOS GENERALES'!O431='DATOS GENERALES'!T431,100,IF('DATOS GENERALES'!O431=0,0,(('DATOS GENERALES'!T431*100)/'DATOS GENERALES'!O431)))</f>
        <v>100</v>
      </c>
      <c r="P431" s="3">
        <f>+IF('DATOS GENERALES'!P431='DATOS GENERALES'!T431,100,IF('DATOS GENERALES'!P431=0,0,(('DATOS GENERALES'!T431*100)/'DATOS GENERALES'!P431)))</f>
        <v>0</v>
      </c>
      <c r="Q431" s="3">
        <f>+IF('DATOS GENERALES'!Q431='DATOS GENERALES'!T431,100,IF('DATOS GENERALES'!Q431=0,0,(('DATOS GENERALES'!T431*100)/'DATOS GENERALES'!Q431)))</f>
        <v>0</v>
      </c>
      <c r="R431" s="3">
        <f>+IF('DATOS GENERALES'!R431='DATOS GENERALES'!$T$6,100,IF('DATOS GENERALES'!R431=0,0,(('DATOS GENERALES'!$T$6*100)/'DATOS GENERALES'!R431)))</f>
        <v>0</v>
      </c>
      <c r="S431" s="3">
        <f>+IF('DATOS GENERALES'!S431='DATOS GENERALES'!T431,100,IF('DATOS GENERALES'!S431=0,0,(('DATOS GENERALES'!$T$6*100)/'DATOS GENERALES'!S431)))</f>
        <v>0</v>
      </c>
    </row>
  </sheetData>
  <sheetProtection autoFilter="0"/>
  <autoFilter ref="A5:S257"/>
  <conditionalFormatting sqref="E6:S431">
    <cfRule type="cellIs" dxfId="3" priority="1" operator="equal">
      <formula>100</formula>
    </cfRule>
    <cfRule type="cellIs" dxfId="2" priority="2" operator="equal">
      <formula>1</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dimension ref="A1:Q23"/>
  <sheetViews>
    <sheetView workbookViewId="0">
      <selection activeCell="F26" sqref="F26"/>
    </sheetView>
  </sheetViews>
  <sheetFormatPr baseColWidth="10" defaultRowHeight="15"/>
  <cols>
    <col min="1" max="1" width="27.42578125" customWidth="1"/>
    <col min="8" max="8" width="14.140625" bestFit="1" customWidth="1"/>
  </cols>
  <sheetData>
    <row r="1" spans="1:17">
      <c r="A1" s="64">
        <v>35607</v>
      </c>
      <c r="B1" s="64">
        <v>40185</v>
      </c>
      <c r="G1" s="64">
        <v>37924</v>
      </c>
      <c r="H1" s="64">
        <v>37096</v>
      </c>
      <c r="I1" s="64">
        <v>37664</v>
      </c>
      <c r="L1" s="64">
        <v>37005</v>
      </c>
      <c r="Q1" s="64">
        <v>35467</v>
      </c>
    </row>
    <row r="2" spans="1:17">
      <c r="A2" t="s">
        <v>14</v>
      </c>
      <c r="B2" t="s">
        <v>347</v>
      </c>
      <c r="C2" t="s">
        <v>28</v>
      </c>
      <c r="D2" t="s">
        <v>348</v>
      </c>
      <c r="E2" t="s">
        <v>29</v>
      </c>
      <c r="F2" t="s">
        <v>349</v>
      </c>
      <c r="G2" t="s">
        <v>350</v>
      </c>
      <c r="H2" t="s">
        <v>27</v>
      </c>
      <c r="I2" t="s">
        <v>13</v>
      </c>
      <c r="J2" t="s">
        <v>23</v>
      </c>
      <c r="K2" t="s">
        <v>351</v>
      </c>
      <c r="L2" t="s">
        <v>352</v>
      </c>
      <c r="M2" t="s">
        <v>355</v>
      </c>
      <c r="N2" t="s">
        <v>24</v>
      </c>
      <c r="O2" t="s">
        <v>356</v>
      </c>
      <c r="P2" t="s">
        <v>353</v>
      </c>
      <c r="Q2" t="s">
        <v>354</v>
      </c>
    </row>
    <row r="3" spans="1:17">
      <c r="A3" s="54">
        <v>223880</v>
      </c>
      <c r="B3" s="54"/>
      <c r="C3" s="54"/>
      <c r="D3" s="54">
        <v>165300</v>
      </c>
      <c r="E3" s="54"/>
      <c r="F3" s="54"/>
      <c r="G3" s="54"/>
      <c r="H3" s="54"/>
      <c r="I3" s="54"/>
      <c r="J3" s="54"/>
      <c r="K3" s="54">
        <v>3480</v>
      </c>
      <c r="L3" s="54">
        <v>343360</v>
      </c>
      <c r="M3" s="54"/>
      <c r="N3" s="54"/>
      <c r="O3" s="54">
        <v>359600</v>
      </c>
      <c r="P3" s="54"/>
      <c r="Q3" s="54">
        <v>244760</v>
      </c>
    </row>
    <row r="6" spans="1:17">
      <c r="A6" t="s">
        <v>11</v>
      </c>
      <c r="B6" t="s">
        <v>12</v>
      </c>
    </row>
    <row r="7" spans="1:17">
      <c r="A7" t="s">
        <v>349</v>
      </c>
      <c r="B7">
        <f t="shared" ref="B7:B23" si="0">+HLOOKUP(A7,$A$2:$Q$3,2,0)</f>
        <v>0</v>
      </c>
    </row>
    <row r="8" spans="1:17">
      <c r="A8" t="s">
        <v>350</v>
      </c>
      <c r="B8">
        <f t="shared" si="0"/>
        <v>0</v>
      </c>
    </row>
    <row r="9" spans="1:17">
      <c r="A9" t="s">
        <v>13</v>
      </c>
      <c r="B9">
        <f t="shared" si="0"/>
        <v>0</v>
      </c>
      <c r="H9" s="68"/>
    </row>
    <row r="10" spans="1:17">
      <c r="A10" t="s">
        <v>24</v>
      </c>
      <c r="B10">
        <f t="shared" si="0"/>
        <v>0</v>
      </c>
    </row>
    <row r="11" spans="1:17">
      <c r="A11" t="s">
        <v>27</v>
      </c>
      <c r="B11">
        <f t="shared" si="0"/>
        <v>0</v>
      </c>
    </row>
    <row r="12" spans="1:17">
      <c r="A12" t="s">
        <v>23</v>
      </c>
      <c r="B12">
        <f t="shared" si="0"/>
        <v>0</v>
      </c>
    </row>
    <row r="13" spans="1:17">
      <c r="A13" t="s">
        <v>347</v>
      </c>
      <c r="B13">
        <f t="shared" si="0"/>
        <v>0</v>
      </c>
    </row>
    <row r="14" spans="1:17">
      <c r="A14" t="s">
        <v>355</v>
      </c>
      <c r="B14">
        <f t="shared" si="0"/>
        <v>0</v>
      </c>
    </row>
    <row r="15" spans="1:17">
      <c r="A15" t="s">
        <v>353</v>
      </c>
      <c r="B15">
        <f t="shared" si="0"/>
        <v>0</v>
      </c>
    </row>
    <row r="16" spans="1:17">
      <c r="A16" t="s">
        <v>28</v>
      </c>
      <c r="B16">
        <f t="shared" si="0"/>
        <v>0</v>
      </c>
    </row>
    <row r="17" spans="1:2">
      <c r="A17" t="s">
        <v>29</v>
      </c>
      <c r="B17">
        <f t="shared" si="0"/>
        <v>0</v>
      </c>
    </row>
    <row r="18" spans="1:2">
      <c r="A18" t="s">
        <v>351</v>
      </c>
      <c r="B18">
        <f t="shared" si="0"/>
        <v>3480</v>
      </c>
    </row>
    <row r="19" spans="1:2">
      <c r="A19" t="s">
        <v>348</v>
      </c>
      <c r="B19">
        <f t="shared" si="0"/>
        <v>165300</v>
      </c>
    </row>
    <row r="20" spans="1:2">
      <c r="A20" t="s">
        <v>14</v>
      </c>
      <c r="B20">
        <f t="shared" si="0"/>
        <v>223880</v>
      </c>
    </row>
    <row r="21" spans="1:2">
      <c r="A21" t="s">
        <v>354</v>
      </c>
      <c r="B21">
        <f t="shared" si="0"/>
        <v>244760</v>
      </c>
    </row>
    <row r="22" spans="1:2">
      <c r="A22" t="s">
        <v>352</v>
      </c>
      <c r="B22">
        <f t="shared" si="0"/>
        <v>343360</v>
      </c>
    </row>
    <row r="23" spans="1:2">
      <c r="A23" t="s">
        <v>356</v>
      </c>
      <c r="B23">
        <f t="shared" si="0"/>
        <v>359600</v>
      </c>
    </row>
  </sheetData>
  <autoFilter ref="A6:B18">
    <sortState ref="A7:B23">
      <sortCondition ref="B6:B18"/>
    </sortState>
  </autoFilter>
  <conditionalFormatting sqref="A3:Q3">
    <cfRule type="cellIs" dxfId="1" priority="1" operator="equal">
      <formula>100</formula>
    </cfRule>
    <cfRule type="cellIs" dxfId="0" priority="2" operator="equal">
      <formula>1</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rgb="FFFFFF00"/>
  </sheetPr>
  <dimension ref="A1:I801"/>
  <sheetViews>
    <sheetView topLeftCell="A460" workbookViewId="0">
      <selection activeCell="F485" sqref="F485"/>
    </sheetView>
  </sheetViews>
  <sheetFormatPr baseColWidth="10" defaultRowHeight="15"/>
  <cols>
    <col min="1" max="1" width="5.28515625" bestFit="1" customWidth="1"/>
    <col min="2" max="2" width="26.85546875" customWidth="1"/>
    <col min="3" max="3" width="20.85546875" bestFit="1" customWidth="1"/>
    <col min="4" max="4" width="14.42578125" bestFit="1" customWidth="1"/>
    <col min="5" max="5" width="22" bestFit="1" customWidth="1"/>
    <col min="6" max="6" width="21.42578125" bestFit="1" customWidth="1"/>
    <col min="7" max="7" width="38" style="26" customWidth="1"/>
    <col min="8" max="8" width="19.140625" style="27" bestFit="1" customWidth="1"/>
    <col min="9" max="9" width="21.28515625" style="27" bestFit="1" customWidth="1"/>
    <col min="10" max="10" width="29.42578125" customWidth="1"/>
  </cols>
  <sheetData>
    <row r="1" spans="1:9" s="1" customFormat="1" ht="34.5" thickBot="1">
      <c r="A1" s="959" t="s">
        <v>1703</v>
      </c>
      <c r="B1" s="960"/>
      <c r="C1" s="960"/>
      <c r="D1" s="960"/>
      <c r="E1" s="960"/>
      <c r="F1" s="960"/>
      <c r="G1" s="960"/>
      <c r="H1" s="960"/>
      <c r="I1" s="961"/>
    </row>
    <row r="2" spans="1:9" s="1" customFormat="1">
      <c r="G2" s="20"/>
      <c r="H2" s="868"/>
      <c r="I2" s="868"/>
    </row>
    <row r="3" spans="1:9" s="1" customFormat="1" ht="26.25">
      <c r="A3" s="1035" t="str">
        <f>+E5</f>
        <v>ALLERS GROUP</v>
      </c>
      <c r="B3" s="1036"/>
      <c r="C3" s="1036"/>
      <c r="D3" s="1036"/>
      <c r="E3" s="1036"/>
      <c r="F3" s="1036"/>
      <c r="G3" s="1037"/>
      <c r="H3" s="1038"/>
      <c r="I3" s="1038"/>
    </row>
    <row r="4" spans="1:9" s="1" customFormat="1" ht="30">
      <c r="A4" s="28" t="s">
        <v>3</v>
      </c>
      <c r="B4" s="28" t="s">
        <v>4</v>
      </c>
      <c r="C4" s="28" t="s">
        <v>6</v>
      </c>
      <c r="D4" s="28" t="s">
        <v>5</v>
      </c>
      <c r="E4" s="28" t="s">
        <v>8</v>
      </c>
      <c r="F4" s="28" t="s">
        <v>9</v>
      </c>
      <c r="G4" s="29" t="s">
        <v>10</v>
      </c>
      <c r="H4" s="30" t="s">
        <v>18</v>
      </c>
      <c r="I4" s="30" t="s">
        <v>19</v>
      </c>
    </row>
    <row r="5" spans="1:9" s="1" customFormat="1">
      <c r="A5" s="28">
        <v>207</v>
      </c>
      <c r="B5" s="28" t="s">
        <v>164</v>
      </c>
      <c r="C5" s="28" t="s">
        <v>305</v>
      </c>
      <c r="D5" s="28">
        <v>20000</v>
      </c>
      <c r="E5" s="28" t="s">
        <v>1579</v>
      </c>
      <c r="F5" s="869" t="s">
        <v>438</v>
      </c>
      <c r="G5" s="29"/>
      <c r="H5" s="30">
        <f>+VLOOKUP(B5,'DATOS GENERALES'!$B$6:$S$431,12,0)</f>
        <v>169.36</v>
      </c>
      <c r="I5" s="30">
        <f>+H5*D5</f>
        <v>3387200.0000000005</v>
      </c>
    </row>
    <row r="6" spans="1:9" s="36" customFormat="1">
      <c r="H6" s="911" t="s">
        <v>1706</v>
      </c>
      <c r="I6" s="912">
        <f>+I5</f>
        <v>3387200.0000000005</v>
      </c>
    </row>
    <row r="7" spans="1:9" s="36" customFormat="1">
      <c r="G7" s="952"/>
      <c r="H7" s="35"/>
      <c r="I7" s="35"/>
    </row>
    <row r="8" spans="1:9" s="1" customFormat="1" ht="26.25">
      <c r="A8" s="1035" t="str">
        <f>+E10</f>
        <v>ASEPSIS PRODUCTS LTDA</v>
      </c>
      <c r="B8" s="1036"/>
      <c r="C8" s="1036"/>
      <c r="D8" s="1036"/>
      <c r="E8" s="1036"/>
      <c r="F8" s="1036"/>
      <c r="G8" s="1037"/>
      <c r="H8" s="1038"/>
      <c r="I8" s="1038"/>
    </row>
    <row r="9" spans="1:9" s="1" customFormat="1" ht="30">
      <c r="A9" s="28" t="s">
        <v>3</v>
      </c>
      <c r="B9" s="28" t="s">
        <v>4</v>
      </c>
      <c r="C9" s="28" t="s">
        <v>6</v>
      </c>
      <c r="D9" s="28" t="s">
        <v>5</v>
      </c>
      <c r="E9" s="28" t="s">
        <v>8</v>
      </c>
      <c r="F9" s="28" t="s">
        <v>9</v>
      </c>
      <c r="G9" s="29" t="s">
        <v>10</v>
      </c>
      <c r="H9" s="30" t="s">
        <v>18</v>
      </c>
      <c r="I9" s="30" t="s">
        <v>19</v>
      </c>
    </row>
    <row r="10" spans="1:9" s="36" customFormat="1">
      <c r="A10" s="915">
        <v>199</v>
      </c>
      <c r="B10" s="28" t="s">
        <v>812</v>
      </c>
      <c r="C10" s="28" t="s">
        <v>335</v>
      </c>
      <c r="D10" s="28">
        <v>1000</v>
      </c>
      <c r="E10" s="28" t="s">
        <v>1583</v>
      </c>
      <c r="F10" s="28" t="s">
        <v>1686</v>
      </c>
      <c r="G10" s="30" t="s">
        <v>1670</v>
      </c>
      <c r="H10" s="30">
        <f>+VLOOKUP(B10,'DATOS GENERALES'!$B$6:$S$431,17,0)</f>
        <v>3500</v>
      </c>
      <c r="I10" s="30">
        <f>+H10*D10</f>
        <v>3500000</v>
      </c>
    </row>
    <row r="11" spans="1:9" s="36" customFormat="1">
      <c r="A11" s="28">
        <v>200</v>
      </c>
      <c r="B11" s="28" t="s">
        <v>813</v>
      </c>
      <c r="C11" s="28" t="s">
        <v>335</v>
      </c>
      <c r="D11" s="28">
        <v>1000</v>
      </c>
      <c r="E11" s="28" t="s">
        <v>1583</v>
      </c>
      <c r="F11" s="28" t="s">
        <v>1686</v>
      </c>
      <c r="G11" s="30"/>
      <c r="H11" s="30">
        <f>+VLOOKUP(B11,'DATOS GENERALES'!$B$6:$S$431,17,0)</f>
        <v>2500</v>
      </c>
      <c r="I11" s="30">
        <f t="shared" ref="I11:I14" si="0">+H11*D11</f>
        <v>2500000</v>
      </c>
    </row>
    <row r="12" spans="1:9" s="36" customFormat="1">
      <c r="A12" s="28">
        <v>201</v>
      </c>
      <c r="B12" s="28" t="s">
        <v>814</v>
      </c>
      <c r="C12" s="28" t="s">
        <v>334</v>
      </c>
      <c r="D12" s="28">
        <v>40</v>
      </c>
      <c r="E12" s="28" t="s">
        <v>1583</v>
      </c>
      <c r="F12" s="28" t="s">
        <v>1686</v>
      </c>
      <c r="G12" s="30" t="s">
        <v>1670</v>
      </c>
      <c r="H12" s="30">
        <f>+VLOOKUP(B12,'DATOS GENERALES'!$B$6:$S$431,17,0)</f>
        <v>27000</v>
      </c>
      <c r="I12" s="30">
        <f t="shared" si="0"/>
        <v>1080000</v>
      </c>
    </row>
    <row r="13" spans="1:9" s="36" customFormat="1">
      <c r="A13" s="28">
        <v>202</v>
      </c>
      <c r="B13" s="28" t="s">
        <v>159</v>
      </c>
      <c r="C13" s="28" t="s">
        <v>334</v>
      </c>
      <c r="D13" s="28">
        <v>80</v>
      </c>
      <c r="E13" s="28" t="s">
        <v>1583</v>
      </c>
      <c r="F13" s="28" t="s">
        <v>1686</v>
      </c>
      <c r="G13" s="29"/>
      <c r="H13" s="30">
        <f>+VLOOKUP(B13,'DATOS GENERALES'!$B$6:$S$431,17,0)</f>
        <v>29000</v>
      </c>
      <c r="I13" s="30">
        <f t="shared" si="0"/>
        <v>2320000</v>
      </c>
    </row>
    <row r="14" spans="1:9" s="36" customFormat="1">
      <c r="A14" s="28">
        <v>295</v>
      </c>
      <c r="B14" s="28" t="s">
        <v>833</v>
      </c>
      <c r="C14" s="28" t="s">
        <v>901</v>
      </c>
      <c r="D14" s="28">
        <v>400</v>
      </c>
      <c r="E14" s="28" t="s">
        <v>1583</v>
      </c>
      <c r="F14" s="28" t="s">
        <v>355</v>
      </c>
      <c r="G14" s="29"/>
      <c r="H14" s="30">
        <f>+VLOOKUP(B14,'DATOS GENERALES'!$B$6:$S$431,17,0)</f>
        <v>4000</v>
      </c>
      <c r="I14" s="30">
        <f t="shared" si="0"/>
        <v>1600000</v>
      </c>
    </row>
    <row r="15" spans="1:9" s="36" customFormat="1">
      <c r="G15" s="952"/>
      <c r="H15" s="911" t="s">
        <v>1706</v>
      </c>
      <c r="I15" s="912">
        <f>SUM(I10:I14)</f>
        <v>11000000</v>
      </c>
    </row>
    <row r="16" spans="1:9" s="36" customFormat="1">
      <c r="G16" s="952"/>
      <c r="H16" s="35"/>
      <c r="I16" s="35"/>
    </row>
    <row r="17" spans="1:9" s="1" customFormat="1" ht="26.25">
      <c r="A17" s="1035" t="str">
        <f>+E19</f>
        <v>COBO Y ASOCIADOS SAS</v>
      </c>
      <c r="B17" s="1036"/>
      <c r="C17" s="1036"/>
      <c r="D17" s="1036"/>
      <c r="E17" s="1036"/>
      <c r="F17" s="1036"/>
      <c r="G17" s="1037"/>
      <c r="H17" s="1038"/>
      <c r="I17" s="1038"/>
    </row>
    <row r="18" spans="1:9" s="1" customFormat="1" ht="30">
      <c r="A18" s="28" t="s">
        <v>3</v>
      </c>
      <c r="B18" s="28" t="s">
        <v>4</v>
      </c>
      <c r="C18" s="28" t="s">
        <v>6</v>
      </c>
      <c r="D18" s="28" t="s">
        <v>5</v>
      </c>
      <c r="E18" s="28" t="s">
        <v>8</v>
      </c>
      <c r="F18" s="28" t="s">
        <v>9</v>
      </c>
      <c r="G18" s="29" t="s">
        <v>10</v>
      </c>
      <c r="H18" s="30" t="s">
        <v>18</v>
      </c>
      <c r="I18" s="30" t="s">
        <v>19</v>
      </c>
    </row>
    <row r="19" spans="1:9" s="36" customFormat="1" ht="45">
      <c r="A19" s="21">
        <v>154</v>
      </c>
      <c r="B19" s="65" t="s">
        <v>120</v>
      </c>
      <c r="C19" s="16" t="s">
        <v>305</v>
      </c>
      <c r="D19" s="953">
        <v>200</v>
      </c>
      <c r="E19" s="28" t="s">
        <v>1576</v>
      </c>
      <c r="F19" s="869" t="s">
        <v>1676</v>
      </c>
      <c r="G19" s="29"/>
      <c r="H19" s="30">
        <f>+VLOOKUP(B19,'DATOS GENERALES'!$B$6:$S$431,8,0)</f>
        <v>41666</v>
      </c>
      <c r="I19" s="30">
        <f>+H19*D19</f>
        <v>8333200</v>
      </c>
    </row>
    <row r="20" spans="1:9" s="36" customFormat="1" ht="30">
      <c r="A20" s="21">
        <v>325</v>
      </c>
      <c r="B20" s="65" t="s">
        <v>259</v>
      </c>
      <c r="C20" s="16" t="s">
        <v>305</v>
      </c>
      <c r="D20" s="953">
        <v>12</v>
      </c>
      <c r="E20" s="28" t="s">
        <v>1576</v>
      </c>
      <c r="F20" s="869" t="s">
        <v>1676</v>
      </c>
      <c r="G20" s="29"/>
      <c r="H20" s="30">
        <f>+VLOOKUP(B20,'DATOS GENERALES'!$B$6:$S$431,8,0)</f>
        <v>906436</v>
      </c>
      <c r="I20" s="30">
        <f t="shared" ref="I20:I22" si="1">+H20*D20</f>
        <v>10877232</v>
      </c>
    </row>
    <row r="21" spans="1:9" s="36" customFormat="1" ht="30">
      <c r="A21" s="21">
        <v>326</v>
      </c>
      <c r="B21" s="65" t="s">
        <v>260</v>
      </c>
      <c r="C21" s="16" t="s">
        <v>305</v>
      </c>
      <c r="D21" s="953">
        <v>12</v>
      </c>
      <c r="E21" s="28" t="s">
        <v>1576</v>
      </c>
      <c r="F21" s="869" t="s">
        <v>1676</v>
      </c>
      <c r="G21" s="29"/>
      <c r="H21" s="30">
        <f>+VLOOKUP(B21,'DATOS GENERALES'!$B$6:$S$431,8,0)</f>
        <v>857864</v>
      </c>
      <c r="I21" s="30">
        <f t="shared" si="1"/>
        <v>10294368</v>
      </c>
    </row>
    <row r="22" spans="1:9" s="36" customFormat="1" ht="30">
      <c r="A22" s="21">
        <v>327</v>
      </c>
      <c r="B22" s="65" t="s">
        <v>261</v>
      </c>
      <c r="C22" s="16" t="s">
        <v>305</v>
      </c>
      <c r="D22" s="953">
        <v>12</v>
      </c>
      <c r="E22" s="28" t="s">
        <v>1576</v>
      </c>
      <c r="F22" s="869" t="s">
        <v>1676</v>
      </c>
      <c r="G22" s="29"/>
      <c r="H22" s="30">
        <f>+VLOOKUP(B22,'DATOS GENERALES'!$B$6:$S$431,8,0)</f>
        <v>947886</v>
      </c>
      <c r="I22" s="30">
        <f t="shared" si="1"/>
        <v>11374632</v>
      </c>
    </row>
    <row r="23" spans="1:9" s="36" customFormat="1">
      <c r="G23" s="952"/>
      <c r="H23" s="911" t="s">
        <v>1706</v>
      </c>
      <c r="I23" s="912">
        <f>SUM(I19:I22)</f>
        <v>40879432</v>
      </c>
    </row>
    <row r="24" spans="1:9" s="36" customFormat="1">
      <c r="G24" s="952"/>
      <c r="H24" s="35"/>
      <c r="I24" s="35"/>
    </row>
    <row r="25" spans="1:9" s="36" customFormat="1">
      <c r="G25" s="952"/>
      <c r="H25" s="35"/>
      <c r="I25" s="35"/>
    </row>
    <row r="26" spans="1:9" s="1" customFormat="1" ht="23.25">
      <c r="A26" s="1031" t="str">
        <f>+E28</f>
        <v>COMERCIAL MEDICA CI LTDA</v>
      </c>
      <c r="B26" s="1032"/>
      <c r="C26" s="1032"/>
      <c r="D26" s="1032"/>
      <c r="E26" s="1032"/>
      <c r="F26" s="1032"/>
      <c r="G26" s="1033"/>
      <c r="H26" s="1034"/>
      <c r="I26" s="1034"/>
    </row>
    <row r="27" spans="1:9" s="1" customFormat="1" ht="30">
      <c r="A27" s="28" t="s">
        <v>3</v>
      </c>
      <c r="B27" s="28" t="s">
        <v>4</v>
      </c>
      <c r="C27" s="28" t="s">
        <v>6</v>
      </c>
      <c r="D27" s="28" t="s">
        <v>5</v>
      </c>
      <c r="E27" s="28" t="s">
        <v>8</v>
      </c>
      <c r="F27" s="28" t="s">
        <v>9</v>
      </c>
      <c r="G27" s="29" t="s">
        <v>10</v>
      </c>
      <c r="H27" s="30" t="s">
        <v>18</v>
      </c>
      <c r="I27" s="30" t="s">
        <v>19</v>
      </c>
    </row>
    <row r="28" spans="1:9" s="36" customFormat="1" ht="30">
      <c r="A28" s="21">
        <v>237</v>
      </c>
      <c r="B28" s="67" t="s">
        <v>193</v>
      </c>
      <c r="C28" s="49" t="s">
        <v>305</v>
      </c>
      <c r="D28" s="954">
        <v>12</v>
      </c>
      <c r="E28" s="21" t="s">
        <v>1582</v>
      </c>
      <c r="F28" s="955" t="s">
        <v>1695</v>
      </c>
      <c r="G28" s="29"/>
      <c r="H28" s="30">
        <f>+VLOOKUP(B28,'DATOS GENERALES'!$B$6:$S$431,16,0)</f>
        <v>197200</v>
      </c>
      <c r="I28" s="30">
        <f>+H28*D28</f>
        <v>2366400</v>
      </c>
    </row>
    <row r="29" spans="1:9" s="36" customFormat="1" ht="75">
      <c r="A29" s="21">
        <v>260</v>
      </c>
      <c r="B29" s="65" t="s">
        <v>820</v>
      </c>
      <c r="C29" s="16" t="s">
        <v>305</v>
      </c>
      <c r="D29" s="953">
        <v>200</v>
      </c>
      <c r="E29" s="28" t="s">
        <v>1582</v>
      </c>
      <c r="F29" s="869" t="s">
        <v>417</v>
      </c>
      <c r="G29" s="29"/>
      <c r="H29" s="30">
        <f>+VLOOKUP(B29,'DATOS GENERALES'!$B$6:$S$431,16,0)</f>
        <v>1545</v>
      </c>
      <c r="I29" s="30">
        <f>+H29*D29</f>
        <v>309000</v>
      </c>
    </row>
    <row r="30" spans="1:9" s="36" customFormat="1">
      <c r="G30" s="952"/>
      <c r="H30" s="911" t="s">
        <v>1706</v>
      </c>
      <c r="I30" s="912">
        <f>SUM(I28:I29)</f>
        <v>2675400</v>
      </c>
    </row>
    <row r="31" spans="1:9" s="36" customFormat="1">
      <c r="G31" s="952"/>
      <c r="H31" s="35"/>
      <c r="I31" s="35"/>
    </row>
    <row r="32" spans="1:9" s="36" customFormat="1" ht="18.75" customHeight="1">
      <c r="G32" s="952"/>
      <c r="H32" s="35"/>
      <c r="I32" s="35"/>
    </row>
    <row r="33" spans="1:9" s="1" customFormat="1" ht="26.25">
      <c r="A33" s="1035" t="str">
        <f>+E35</f>
        <v>COOSBOY</v>
      </c>
      <c r="B33" s="1036"/>
      <c r="C33" s="1036"/>
      <c r="D33" s="1036"/>
      <c r="E33" s="1036"/>
      <c r="F33" s="1036"/>
      <c r="G33" s="1037"/>
      <c r="H33" s="1038"/>
      <c r="I33" s="1038"/>
    </row>
    <row r="34" spans="1:9" s="1" customFormat="1" ht="30">
      <c r="A34" s="28" t="s">
        <v>3</v>
      </c>
      <c r="B34" s="28" t="s">
        <v>4</v>
      </c>
      <c r="C34" s="28" t="s">
        <v>6</v>
      </c>
      <c r="D34" s="28" t="s">
        <v>5</v>
      </c>
      <c r="E34" s="28" t="s">
        <v>8</v>
      </c>
      <c r="F34" s="28" t="s">
        <v>9</v>
      </c>
      <c r="G34" s="29" t="s">
        <v>10</v>
      </c>
      <c r="H34" s="30" t="s">
        <v>18</v>
      </c>
      <c r="I34" s="30" t="s">
        <v>19</v>
      </c>
    </row>
    <row r="35" spans="1:9" s="36" customFormat="1" ht="45">
      <c r="A35" s="21">
        <v>16</v>
      </c>
      <c r="B35" s="65" t="s">
        <v>45</v>
      </c>
      <c r="C35" s="16" t="s">
        <v>305</v>
      </c>
      <c r="D35" s="953">
        <v>8</v>
      </c>
      <c r="E35" s="28" t="s">
        <v>14</v>
      </c>
      <c r="F35" s="28" t="s">
        <v>524</v>
      </c>
      <c r="G35" s="30"/>
      <c r="H35" s="30">
        <f>+VLOOKUP(B35,'DATOS GENERALES'!$B$6:$S$431,9,0)</f>
        <v>9534.503999999999</v>
      </c>
      <c r="I35" s="30">
        <f>+H35*D35</f>
        <v>76276.031999999992</v>
      </c>
    </row>
    <row r="36" spans="1:9" s="36" customFormat="1" ht="45">
      <c r="A36" s="21">
        <v>17</v>
      </c>
      <c r="B36" s="65" t="s">
        <v>46</v>
      </c>
      <c r="C36" s="16" t="s">
        <v>305</v>
      </c>
      <c r="D36" s="953">
        <v>4</v>
      </c>
      <c r="E36" s="28" t="s">
        <v>14</v>
      </c>
      <c r="F36" s="28" t="s">
        <v>524</v>
      </c>
      <c r="G36" s="30"/>
      <c r="H36" s="30">
        <f>+VLOOKUP(B36,'DATOS GENERALES'!$B$6:$S$431,9,0)</f>
        <v>9534.503999999999</v>
      </c>
      <c r="I36" s="30">
        <f t="shared" ref="I36:I99" si="2">+H36*D36</f>
        <v>38138.015999999996</v>
      </c>
    </row>
    <row r="37" spans="1:9" s="36" customFormat="1" ht="30">
      <c r="A37" s="21">
        <v>18</v>
      </c>
      <c r="B37" s="65" t="s">
        <v>48</v>
      </c>
      <c r="C37" s="16" t="s">
        <v>306</v>
      </c>
      <c r="D37" s="953">
        <v>248</v>
      </c>
      <c r="E37" s="28" t="s">
        <v>14</v>
      </c>
      <c r="F37" s="28" t="s">
        <v>369</v>
      </c>
      <c r="G37" s="30"/>
      <c r="H37" s="30">
        <f>+VLOOKUP(B37,'DATOS GENERALES'!$B$6:$S$431,9,0)</f>
        <v>2004.12</v>
      </c>
      <c r="I37" s="30">
        <f t="shared" si="2"/>
        <v>497021.75999999995</v>
      </c>
    </row>
    <row r="38" spans="1:9" s="36" customFormat="1">
      <c r="A38" s="21">
        <v>19</v>
      </c>
      <c r="B38" s="65" t="s">
        <v>49</v>
      </c>
      <c r="C38" s="16" t="s">
        <v>897</v>
      </c>
      <c r="D38" s="953">
        <v>4</v>
      </c>
      <c r="E38" s="28" t="s">
        <v>14</v>
      </c>
      <c r="F38" s="28" t="s">
        <v>523</v>
      </c>
      <c r="G38" s="30"/>
      <c r="H38" s="30">
        <f>+VLOOKUP(B38,'DATOS GENERALES'!$B$6:$S$431,9,0)</f>
        <v>38247</v>
      </c>
      <c r="I38" s="30">
        <f t="shared" si="2"/>
        <v>152988</v>
      </c>
    </row>
    <row r="39" spans="1:9" s="36" customFormat="1" ht="45">
      <c r="A39" s="21">
        <v>22</v>
      </c>
      <c r="B39" s="65" t="s">
        <v>741</v>
      </c>
      <c r="C39" s="16" t="s">
        <v>305</v>
      </c>
      <c r="D39" s="953">
        <v>120</v>
      </c>
      <c r="E39" s="28" t="s">
        <v>14</v>
      </c>
      <c r="F39" s="28" t="s">
        <v>417</v>
      </c>
      <c r="G39" s="30"/>
      <c r="H39" s="30">
        <f>+VLOOKUP(B39,'DATOS GENERALES'!$B$6:$S$431,9,0)</f>
        <v>1643.8799999999999</v>
      </c>
      <c r="I39" s="30">
        <f t="shared" si="2"/>
        <v>197265.59999999998</v>
      </c>
    </row>
    <row r="40" spans="1:9" s="36" customFormat="1" ht="75">
      <c r="A40" s="21">
        <v>27</v>
      </c>
      <c r="B40" s="65" t="s">
        <v>745</v>
      </c>
      <c r="C40" s="16" t="s">
        <v>305</v>
      </c>
      <c r="D40" s="953">
        <v>40</v>
      </c>
      <c r="E40" s="28" t="s">
        <v>14</v>
      </c>
      <c r="F40" s="28" t="s">
        <v>417</v>
      </c>
      <c r="G40" s="30"/>
      <c r="H40" s="30">
        <f>+VLOOKUP(B40,'DATOS GENERALES'!$B$6:$S$431,9,0)</f>
        <v>12162.66</v>
      </c>
      <c r="I40" s="30">
        <f t="shared" si="2"/>
        <v>486506.4</v>
      </c>
    </row>
    <row r="41" spans="1:9" s="36" customFormat="1" ht="30">
      <c r="A41" s="21">
        <v>28</v>
      </c>
      <c r="B41" s="65" t="s">
        <v>746</v>
      </c>
      <c r="C41" s="16" t="s">
        <v>305</v>
      </c>
      <c r="D41" s="953">
        <v>40</v>
      </c>
      <c r="E41" s="28" t="s">
        <v>14</v>
      </c>
      <c r="F41" s="28" t="s">
        <v>1667</v>
      </c>
      <c r="G41" s="30"/>
      <c r="H41" s="30">
        <f>+VLOOKUP(B41,'DATOS GENERALES'!$B$6:$S$431,9,0)</f>
        <v>23642.46</v>
      </c>
      <c r="I41" s="30">
        <f t="shared" si="2"/>
        <v>945698.39999999991</v>
      </c>
    </row>
    <row r="42" spans="1:9" s="36" customFormat="1" ht="30">
      <c r="A42" s="21">
        <v>63</v>
      </c>
      <c r="B42" s="65" t="s">
        <v>60</v>
      </c>
      <c r="C42" s="16" t="s">
        <v>305</v>
      </c>
      <c r="D42" s="953">
        <v>600</v>
      </c>
      <c r="E42" s="28" t="s">
        <v>14</v>
      </c>
      <c r="F42" s="28" t="s">
        <v>364</v>
      </c>
      <c r="G42" s="30"/>
      <c r="H42" s="30">
        <f>+VLOOKUP(B42,'DATOS GENERALES'!$B$6:$S$431,9,0)</f>
        <v>5962.880000000001</v>
      </c>
      <c r="I42" s="30">
        <f t="shared" si="2"/>
        <v>3577728.0000000005</v>
      </c>
    </row>
    <row r="43" spans="1:9" s="36" customFormat="1" ht="30">
      <c r="A43" s="21">
        <v>65</v>
      </c>
      <c r="B43" s="65" t="s">
        <v>62</v>
      </c>
      <c r="C43" s="16" t="s">
        <v>305</v>
      </c>
      <c r="D43" s="953">
        <v>150</v>
      </c>
      <c r="E43" s="28" t="s">
        <v>14</v>
      </c>
      <c r="F43" s="28" t="s">
        <v>393</v>
      </c>
      <c r="G43" s="30"/>
      <c r="H43" s="30">
        <f>+VLOOKUP(B43,'DATOS GENERALES'!$B$6:$S$431,9,0)</f>
        <v>182.49119999999999</v>
      </c>
      <c r="I43" s="30">
        <f t="shared" si="2"/>
        <v>27373.68</v>
      </c>
    </row>
    <row r="44" spans="1:9" s="36" customFormat="1" ht="30">
      <c r="A44" s="47">
        <v>69</v>
      </c>
      <c r="B44" s="956" t="s">
        <v>774</v>
      </c>
      <c r="C44" s="900" t="s">
        <v>898</v>
      </c>
      <c r="D44" s="957">
        <v>4</v>
      </c>
      <c r="E44" s="28" t="s">
        <v>14</v>
      </c>
      <c r="F44" s="28" t="s">
        <v>356</v>
      </c>
      <c r="G44" s="30"/>
      <c r="H44" s="30">
        <f>+VLOOKUP(B44,'DATOS GENERALES'!$B$6:$S$431,9,0)</f>
        <v>125919.7632</v>
      </c>
      <c r="I44" s="30">
        <f t="shared" si="2"/>
        <v>503679.0528</v>
      </c>
    </row>
    <row r="45" spans="1:9" s="36" customFormat="1" ht="30">
      <c r="A45" s="21">
        <v>70</v>
      </c>
      <c r="B45" s="67" t="s">
        <v>775</v>
      </c>
      <c r="C45" s="49" t="s">
        <v>898</v>
      </c>
      <c r="D45" s="954">
        <v>4</v>
      </c>
      <c r="E45" s="28" t="s">
        <v>14</v>
      </c>
      <c r="F45" s="28" t="s">
        <v>356</v>
      </c>
      <c r="G45" s="30"/>
      <c r="H45" s="30">
        <f>+VLOOKUP(B45,'DATOS GENERALES'!$B$6:$S$431,9,0)</f>
        <v>125919.7632</v>
      </c>
      <c r="I45" s="30">
        <f t="shared" si="2"/>
        <v>503679.0528</v>
      </c>
    </row>
    <row r="46" spans="1:9" s="36" customFormat="1">
      <c r="A46" s="21">
        <v>73</v>
      </c>
      <c r="B46" s="65" t="s">
        <v>68</v>
      </c>
      <c r="C46" s="16" t="s">
        <v>305</v>
      </c>
      <c r="D46" s="953">
        <v>40</v>
      </c>
      <c r="E46" s="28" t="s">
        <v>14</v>
      </c>
      <c r="F46" s="28" t="s">
        <v>393</v>
      </c>
      <c r="G46" s="30"/>
      <c r="H46" s="30">
        <f>+VLOOKUP(B46,'DATOS GENERALES'!$B$6:$S$431,9,0)</f>
        <v>700.87199999999996</v>
      </c>
      <c r="I46" s="30">
        <f t="shared" si="2"/>
        <v>28034.879999999997</v>
      </c>
    </row>
    <row r="47" spans="1:9" s="36" customFormat="1">
      <c r="A47" s="21">
        <v>75</v>
      </c>
      <c r="B47" s="65" t="s">
        <v>70</v>
      </c>
      <c r="C47" s="16" t="s">
        <v>305</v>
      </c>
      <c r="D47" s="953">
        <v>20</v>
      </c>
      <c r="E47" s="28" t="s">
        <v>14</v>
      </c>
      <c r="F47" s="28" t="s">
        <v>393</v>
      </c>
      <c r="G47" s="30"/>
      <c r="H47" s="30">
        <f>+VLOOKUP(B47,'DATOS GENERALES'!$B$6:$S$431,9,0)</f>
        <v>700.87199999999996</v>
      </c>
      <c r="I47" s="30">
        <f t="shared" si="2"/>
        <v>14017.439999999999</v>
      </c>
    </row>
    <row r="48" spans="1:9" s="36" customFormat="1">
      <c r="A48" s="21">
        <v>76</v>
      </c>
      <c r="B48" s="65" t="s">
        <v>71</v>
      </c>
      <c r="C48" s="16" t="s">
        <v>305</v>
      </c>
      <c r="D48" s="953">
        <v>40</v>
      </c>
      <c r="E48" s="28" t="s">
        <v>14</v>
      </c>
      <c r="F48" s="28" t="s">
        <v>393</v>
      </c>
      <c r="G48" s="30"/>
      <c r="H48" s="30">
        <f>+VLOOKUP(B48,'DATOS GENERALES'!$B$6:$S$431,9,0)</f>
        <v>700.87199999999996</v>
      </c>
      <c r="I48" s="30">
        <f t="shared" si="2"/>
        <v>28034.879999999997</v>
      </c>
    </row>
    <row r="49" spans="1:9" s="36" customFormat="1">
      <c r="A49" s="21">
        <v>77</v>
      </c>
      <c r="B49" s="65" t="s">
        <v>72</v>
      </c>
      <c r="C49" s="16" t="s">
        <v>305</v>
      </c>
      <c r="D49" s="953">
        <v>40</v>
      </c>
      <c r="E49" s="28" t="s">
        <v>14</v>
      </c>
      <c r="F49" s="28" t="s">
        <v>393</v>
      </c>
      <c r="G49" s="30"/>
      <c r="H49" s="30">
        <f>+VLOOKUP(B49,'DATOS GENERALES'!$B$6:$S$431,9,0)</f>
        <v>700.87199999999996</v>
      </c>
      <c r="I49" s="30">
        <f t="shared" si="2"/>
        <v>28034.879999999997</v>
      </c>
    </row>
    <row r="50" spans="1:9" s="36" customFormat="1">
      <c r="A50" s="21">
        <v>78</v>
      </c>
      <c r="B50" s="65" t="s">
        <v>73</v>
      </c>
      <c r="C50" s="16" t="s">
        <v>305</v>
      </c>
      <c r="D50" s="953">
        <v>80</v>
      </c>
      <c r="E50" s="28" t="s">
        <v>14</v>
      </c>
      <c r="F50" s="28" t="s">
        <v>393</v>
      </c>
      <c r="G50" s="30"/>
      <c r="H50" s="30">
        <f>+VLOOKUP(B50,'DATOS GENERALES'!$B$6:$S$431,9,0)</f>
        <v>700.87199999999996</v>
      </c>
      <c r="I50" s="30">
        <f t="shared" si="2"/>
        <v>56069.759999999995</v>
      </c>
    </row>
    <row r="51" spans="1:9" s="36" customFormat="1" ht="60">
      <c r="A51" s="21">
        <v>86</v>
      </c>
      <c r="B51" s="65" t="s">
        <v>81</v>
      </c>
      <c r="C51" s="16" t="s">
        <v>305</v>
      </c>
      <c r="D51" s="953">
        <v>800</v>
      </c>
      <c r="E51" s="28" t="s">
        <v>14</v>
      </c>
      <c r="F51" s="28" t="s">
        <v>524</v>
      </c>
      <c r="G51" s="30" t="s">
        <v>1670</v>
      </c>
      <c r="H51" s="30">
        <f>+VLOOKUP(B51,'DATOS GENERALES'!$B$6:$S$431,9,0)</f>
        <v>2217.6000000000004</v>
      </c>
      <c r="I51" s="30">
        <f t="shared" si="2"/>
        <v>1774080.0000000002</v>
      </c>
    </row>
    <row r="52" spans="1:9" s="36" customFormat="1" ht="45">
      <c r="A52" s="21">
        <v>89</v>
      </c>
      <c r="B52" s="65" t="s">
        <v>779</v>
      </c>
      <c r="C52" s="16" t="s">
        <v>305</v>
      </c>
      <c r="D52" s="953">
        <v>4000</v>
      </c>
      <c r="E52" s="28" t="s">
        <v>14</v>
      </c>
      <c r="F52" s="28" t="s">
        <v>524</v>
      </c>
      <c r="G52" s="30" t="s">
        <v>1670</v>
      </c>
      <c r="H52" s="30">
        <f>+VLOOKUP(B52,'DATOS GENERALES'!$B$6:$S$431,9,0)</f>
        <v>2217.6000000000004</v>
      </c>
      <c r="I52" s="30">
        <f t="shared" si="2"/>
        <v>8870400.0000000019</v>
      </c>
    </row>
    <row r="53" spans="1:9" s="36" customFormat="1" ht="45">
      <c r="A53" s="21">
        <v>90</v>
      </c>
      <c r="B53" s="65" t="s">
        <v>780</v>
      </c>
      <c r="C53" s="16" t="s">
        <v>305</v>
      </c>
      <c r="D53" s="953">
        <v>200</v>
      </c>
      <c r="E53" s="28" t="s">
        <v>14</v>
      </c>
      <c r="F53" s="28" t="s">
        <v>524</v>
      </c>
      <c r="G53" s="30" t="s">
        <v>1670</v>
      </c>
      <c r="H53" s="30">
        <f>+VLOOKUP(B53,'DATOS GENERALES'!$B$6:$S$431,9,0)</f>
        <v>2257.1999999999998</v>
      </c>
      <c r="I53" s="30">
        <f t="shared" si="2"/>
        <v>451439.99999999994</v>
      </c>
    </row>
    <row r="54" spans="1:9" s="36" customFormat="1" ht="45">
      <c r="A54" s="21">
        <v>92</v>
      </c>
      <c r="B54" s="65" t="s">
        <v>781</v>
      </c>
      <c r="C54" s="16" t="s">
        <v>305</v>
      </c>
      <c r="D54" s="953">
        <v>400</v>
      </c>
      <c r="E54" s="28" t="s">
        <v>14</v>
      </c>
      <c r="F54" s="28" t="s">
        <v>524</v>
      </c>
      <c r="G54" s="30" t="s">
        <v>1670</v>
      </c>
      <c r="H54" s="30">
        <f>+VLOOKUP(B54,'DATOS GENERALES'!$B$6:$S$431,9,0)</f>
        <v>2257.1999999999998</v>
      </c>
      <c r="I54" s="30">
        <f t="shared" si="2"/>
        <v>902879.99999999988</v>
      </c>
    </row>
    <row r="55" spans="1:9" s="36" customFormat="1" ht="45">
      <c r="A55" s="21">
        <v>94</v>
      </c>
      <c r="B55" s="65" t="s">
        <v>782</v>
      </c>
      <c r="C55" s="16" t="s">
        <v>305</v>
      </c>
      <c r="D55" s="953">
        <v>400</v>
      </c>
      <c r="E55" s="28" t="s">
        <v>14</v>
      </c>
      <c r="F55" s="28" t="s">
        <v>524</v>
      </c>
      <c r="G55" s="30" t="s">
        <v>1670</v>
      </c>
      <c r="H55" s="30">
        <f>+VLOOKUP(B55,'DATOS GENERALES'!$B$6:$S$431,9,0)</f>
        <v>2257.1999999999998</v>
      </c>
      <c r="I55" s="30">
        <f t="shared" si="2"/>
        <v>902879.99999999988</v>
      </c>
    </row>
    <row r="56" spans="1:9" s="36" customFormat="1" ht="45">
      <c r="A56" s="21">
        <v>96</v>
      </c>
      <c r="B56" s="65" t="s">
        <v>783</v>
      </c>
      <c r="C56" s="16" t="s">
        <v>305</v>
      </c>
      <c r="D56" s="953">
        <v>2</v>
      </c>
      <c r="E56" s="28" t="s">
        <v>14</v>
      </c>
      <c r="F56" s="28" t="s">
        <v>396</v>
      </c>
      <c r="G56" s="30"/>
      <c r="H56" s="30">
        <f>+VLOOKUP(B56,'DATOS GENERALES'!$B$6:$S$431,9,0)</f>
        <v>127679.99999999999</v>
      </c>
      <c r="I56" s="30">
        <f t="shared" si="2"/>
        <v>255359.99999999997</v>
      </c>
    </row>
    <row r="57" spans="1:9" s="36" customFormat="1" ht="45">
      <c r="A57" s="21">
        <v>97</v>
      </c>
      <c r="B57" s="65" t="s">
        <v>784</v>
      </c>
      <c r="C57" s="16" t="s">
        <v>305</v>
      </c>
      <c r="D57" s="953">
        <v>2</v>
      </c>
      <c r="E57" s="28" t="s">
        <v>14</v>
      </c>
      <c r="F57" s="28" t="s">
        <v>396</v>
      </c>
      <c r="G57" s="30"/>
      <c r="H57" s="30">
        <f>+VLOOKUP(B57,'DATOS GENERALES'!$B$6:$S$431,9,0)</f>
        <v>127679.99999999999</v>
      </c>
      <c r="I57" s="30">
        <f t="shared" si="2"/>
        <v>255359.99999999997</v>
      </c>
    </row>
    <row r="58" spans="1:9" s="36" customFormat="1" ht="45">
      <c r="A58" s="21">
        <v>98</v>
      </c>
      <c r="B58" s="65" t="s">
        <v>785</v>
      </c>
      <c r="C58" s="16" t="s">
        <v>305</v>
      </c>
      <c r="D58" s="953">
        <v>2</v>
      </c>
      <c r="E58" s="28" t="s">
        <v>14</v>
      </c>
      <c r="F58" s="28" t="s">
        <v>396</v>
      </c>
      <c r="G58" s="30"/>
      <c r="H58" s="30">
        <f>+VLOOKUP(B58,'DATOS GENERALES'!$B$6:$S$431,9,0)</f>
        <v>127679.99999999999</v>
      </c>
      <c r="I58" s="30">
        <f t="shared" si="2"/>
        <v>255359.99999999997</v>
      </c>
    </row>
    <row r="59" spans="1:9" s="36" customFormat="1" ht="30">
      <c r="A59" s="21">
        <v>102</v>
      </c>
      <c r="B59" s="65" t="s">
        <v>88</v>
      </c>
      <c r="C59" s="16" t="s">
        <v>314</v>
      </c>
      <c r="D59" s="953">
        <v>30</v>
      </c>
      <c r="E59" s="28" t="s">
        <v>14</v>
      </c>
      <c r="F59" s="28" t="s">
        <v>401</v>
      </c>
      <c r="G59" s="30"/>
      <c r="H59" s="30">
        <f>+VLOOKUP(B59,'DATOS GENERALES'!$B$6:$S$431,9,0)</f>
        <v>208521.60000000003</v>
      </c>
      <c r="I59" s="30">
        <f t="shared" si="2"/>
        <v>6255648.0000000009</v>
      </c>
    </row>
    <row r="60" spans="1:9" s="36" customFormat="1" ht="45">
      <c r="A60" s="21">
        <v>108</v>
      </c>
      <c r="B60" s="65" t="s">
        <v>94</v>
      </c>
      <c r="C60" s="16" t="s">
        <v>305</v>
      </c>
      <c r="D60" s="953">
        <v>200</v>
      </c>
      <c r="E60" s="28" t="s">
        <v>14</v>
      </c>
      <c r="F60" s="28" t="s">
        <v>1678</v>
      </c>
      <c r="G60" s="30"/>
      <c r="H60" s="30">
        <f>+VLOOKUP(B60,'DATOS GENERALES'!$B$6:$S$431,9,0)</f>
        <v>10646.944000000001</v>
      </c>
      <c r="I60" s="30">
        <f t="shared" si="2"/>
        <v>2129388.8000000003</v>
      </c>
    </row>
    <row r="61" spans="1:9" s="36" customFormat="1" ht="45">
      <c r="A61" s="21">
        <v>109</v>
      </c>
      <c r="B61" s="65" t="s">
        <v>95</v>
      </c>
      <c r="C61" s="16" t="s">
        <v>305</v>
      </c>
      <c r="D61" s="953">
        <v>80</v>
      </c>
      <c r="E61" s="28" t="s">
        <v>14</v>
      </c>
      <c r="F61" s="28" t="s">
        <v>1678</v>
      </c>
      <c r="G61" s="30"/>
      <c r="H61" s="30">
        <f>+VLOOKUP(B61,'DATOS GENERALES'!$B$6:$S$431,9,0)</f>
        <v>10646.944000000001</v>
      </c>
      <c r="I61" s="30">
        <f t="shared" si="2"/>
        <v>851755.52000000014</v>
      </c>
    </row>
    <row r="62" spans="1:9" s="36" customFormat="1">
      <c r="A62" s="21">
        <v>116</v>
      </c>
      <c r="B62" s="65" t="s">
        <v>793</v>
      </c>
      <c r="C62" s="16" t="s">
        <v>305</v>
      </c>
      <c r="D62" s="953">
        <v>2</v>
      </c>
      <c r="E62" s="28" t="s">
        <v>14</v>
      </c>
      <c r="F62" s="28" t="s">
        <v>356</v>
      </c>
      <c r="G62" s="30"/>
      <c r="H62" s="30">
        <f>+VLOOKUP(B62,'DATOS GENERALES'!$B$6:$S$431,9,0)</f>
        <v>661196.65920000011</v>
      </c>
      <c r="I62" s="30">
        <f t="shared" si="2"/>
        <v>1322393.3184000002</v>
      </c>
    </row>
    <row r="63" spans="1:9" s="36" customFormat="1">
      <c r="A63" s="21">
        <v>117</v>
      </c>
      <c r="B63" s="65" t="s">
        <v>794</v>
      </c>
      <c r="C63" s="16" t="s">
        <v>305</v>
      </c>
      <c r="D63" s="953">
        <v>2</v>
      </c>
      <c r="E63" s="28" t="s">
        <v>14</v>
      </c>
      <c r="F63" s="28" t="s">
        <v>356</v>
      </c>
      <c r="G63" s="30"/>
      <c r="H63" s="30">
        <f>+VLOOKUP(B63,'DATOS GENERALES'!$B$6:$S$431,9,0)</f>
        <v>661196.65920000011</v>
      </c>
      <c r="I63" s="30">
        <f t="shared" si="2"/>
        <v>1322393.3184000002</v>
      </c>
    </row>
    <row r="64" spans="1:9" s="36" customFormat="1">
      <c r="A64" s="21">
        <v>118</v>
      </c>
      <c r="B64" s="65" t="s">
        <v>795</v>
      </c>
      <c r="C64" s="16" t="s">
        <v>305</v>
      </c>
      <c r="D64" s="953">
        <v>2</v>
      </c>
      <c r="E64" s="28" t="s">
        <v>14</v>
      </c>
      <c r="F64" s="28" t="s">
        <v>356</v>
      </c>
      <c r="G64" s="30"/>
      <c r="H64" s="30">
        <f>+VLOOKUP(B64,'DATOS GENERALES'!$B$6:$S$431,9,0)</f>
        <v>661196.65920000011</v>
      </c>
      <c r="I64" s="30">
        <f t="shared" si="2"/>
        <v>1322393.3184000002</v>
      </c>
    </row>
    <row r="65" spans="1:9" s="36" customFormat="1" ht="60">
      <c r="A65" s="21">
        <v>119</v>
      </c>
      <c r="B65" s="65" t="s">
        <v>796</v>
      </c>
      <c r="C65" s="16" t="s">
        <v>305</v>
      </c>
      <c r="D65" s="953">
        <v>10</v>
      </c>
      <c r="E65" s="28" t="s">
        <v>14</v>
      </c>
      <c r="F65" s="28" t="s">
        <v>417</v>
      </c>
      <c r="G65" s="30"/>
      <c r="H65" s="30">
        <f>+VLOOKUP(B65,'DATOS GENERALES'!$B$6:$S$431,9,0)</f>
        <v>12162.66</v>
      </c>
      <c r="I65" s="30">
        <f t="shared" si="2"/>
        <v>121626.6</v>
      </c>
    </row>
    <row r="66" spans="1:9" s="36" customFormat="1">
      <c r="A66" s="21">
        <v>127</v>
      </c>
      <c r="B66" s="65" t="s">
        <v>100</v>
      </c>
      <c r="C66" s="16" t="s">
        <v>304</v>
      </c>
      <c r="D66" s="953">
        <v>48</v>
      </c>
      <c r="E66" s="28" t="s">
        <v>14</v>
      </c>
      <c r="F66" s="28" t="s">
        <v>417</v>
      </c>
      <c r="G66" s="30"/>
      <c r="H66" s="30">
        <f>+VLOOKUP(B66,'DATOS GENERALES'!$B$6:$S$431,9,0)</f>
        <v>2394</v>
      </c>
      <c r="I66" s="30">
        <f t="shared" si="2"/>
        <v>114912</v>
      </c>
    </row>
    <row r="67" spans="1:9" s="36" customFormat="1" ht="60">
      <c r="A67" s="21">
        <v>129</v>
      </c>
      <c r="B67" s="65" t="s">
        <v>102</v>
      </c>
      <c r="C67" s="16" t="s">
        <v>305</v>
      </c>
      <c r="D67" s="953">
        <v>600</v>
      </c>
      <c r="E67" s="28" t="s">
        <v>14</v>
      </c>
      <c r="F67" s="28" t="s">
        <v>524</v>
      </c>
      <c r="G67" s="30"/>
      <c r="H67" s="30">
        <f>+VLOOKUP(B67,'DATOS GENERALES'!$B$6:$S$431,9,0)</f>
        <v>2616.7680000000005</v>
      </c>
      <c r="I67" s="30">
        <f t="shared" si="2"/>
        <v>1570060.8000000003</v>
      </c>
    </row>
    <row r="68" spans="1:9" s="36" customFormat="1" ht="30">
      <c r="A68" s="21">
        <v>130</v>
      </c>
      <c r="B68" s="65" t="s">
        <v>800</v>
      </c>
      <c r="C68" s="16" t="s">
        <v>305</v>
      </c>
      <c r="D68" s="953">
        <v>200</v>
      </c>
      <c r="E68" s="28" t="s">
        <v>14</v>
      </c>
      <c r="F68" s="28" t="s">
        <v>376</v>
      </c>
      <c r="G68" s="30"/>
      <c r="H68" s="30">
        <f>+VLOOKUP(B68,'DATOS GENERALES'!$B$6:$S$431,9,0)</f>
        <v>4332</v>
      </c>
      <c r="I68" s="30">
        <f t="shared" si="2"/>
        <v>866400</v>
      </c>
    </row>
    <row r="69" spans="1:9" s="36" customFormat="1" ht="30">
      <c r="A69" s="21">
        <v>131</v>
      </c>
      <c r="B69" s="65" t="s">
        <v>103</v>
      </c>
      <c r="C69" s="16" t="s">
        <v>305</v>
      </c>
      <c r="D69" s="953">
        <v>6</v>
      </c>
      <c r="E69" s="28" t="s">
        <v>14</v>
      </c>
      <c r="F69" s="28" t="s">
        <v>440</v>
      </c>
      <c r="G69" s="30"/>
      <c r="H69" s="30">
        <f>+VLOOKUP(B69,'DATOS GENERALES'!$B$6:$S$431,9,0)</f>
        <v>424536.00000000006</v>
      </c>
      <c r="I69" s="30">
        <f t="shared" si="2"/>
        <v>2547216.0000000005</v>
      </c>
    </row>
    <row r="70" spans="1:9" s="36" customFormat="1">
      <c r="A70" s="21">
        <v>136</v>
      </c>
      <c r="B70" s="65" t="s">
        <v>108</v>
      </c>
      <c r="C70" s="16" t="s">
        <v>320</v>
      </c>
      <c r="D70" s="953">
        <v>100</v>
      </c>
      <c r="E70" s="28" t="s">
        <v>14</v>
      </c>
      <c r="F70" s="28" t="s">
        <v>1420</v>
      </c>
      <c r="G70" s="30"/>
      <c r="H70" s="30">
        <f>+VLOOKUP(B70,'DATOS GENERALES'!$B$6:$S$431,9,0)</f>
        <v>21826.560000000001</v>
      </c>
      <c r="I70" s="30">
        <f t="shared" si="2"/>
        <v>2182656</v>
      </c>
    </row>
    <row r="71" spans="1:9" s="36" customFormat="1">
      <c r="A71" s="21">
        <v>140</v>
      </c>
      <c r="B71" s="65" t="s">
        <v>111</v>
      </c>
      <c r="C71" s="16" t="s">
        <v>305</v>
      </c>
      <c r="D71" s="953">
        <v>1200</v>
      </c>
      <c r="E71" s="28" t="s">
        <v>14</v>
      </c>
      <c r="F71" s="28" t="s">
        <v>393</v>
      </c>
      <c r="G71" s="30"/>
      <c r="H71" s="30">
        <f>+VLOOKUP(B71,'DATOS GENERALES'!$B$6:$S$431,9,0)</f>
        <v>101.82479999999998</v>
      </c>
      <c r="I71" s="30">
        <f t="shared" si="2"/>
        <v>122189.75999999998</v>
      </c>
    </row>
    <row r="72" spans="1:9" s="36" customFormat="1" ht="30">
      <c r="A72" s="21">
        <v>142</v>
      </c>
      <c r="B72" s="65" t="s">
        <v>113</v>
      </c>
      <c r="C72" s="16" t="s">
        <v>305</v>
      </c>
      <c r="D72" s="953">
        <v>5600</v>
      </c>
      <c r="E72" s="28" t="s">
        <v>14</v>
      </c>
      <c r="F72" s="28" t="s">
        <v>364</v>
      </c>
      <c r="G72" s="30" t="s">
        <v>1670</v>
      </c>
      <c r="H72" s="30">
        <f>+VLOOKUP(B72,'DATOS GENERALES'!$B$6:$S$431,9,0)</f>
        <v>1311.5200000000002</v>
      </c>
      <c r="I72" s="30">
        <f t="shared" si="2"/>
        <v>7344512.0000000009</v>
      </c>
    </row>
    <row r="73" spans="1:9" s="36" customFormat="1" ht="30">
      <c r="A73" s="21">
        <v>143</v>
      </c>
      <c r="B73" s="65" t="s">
        <v>114</v>
      </c>
      <c r="C73" s="16" t="s">
        <v>305</v>
      </c>
      <c r="D73" s="953">
        <v>8</v>
      </c>
      <c r="E73" s="28" t="s">
        <v>14</v>
      </c>
      <c r="F73" s="28" t="s">
        <v>364</v>
      </c>
      <c r="G73" s="30" t="s">
        <v>1670</v>
      </c>
      <c r="H73" s="30">
        <f>+VLOOKUP(B73,'DATOS GENERALES'!$B$6:$S$431,9,0)</f>
        <v>24051.8112</v>
      </c>
      <c r="I73" s="30">
        <f t="shared" si="2"/>
        <v>192414.4896</v>
      </c>
    </row>
    <row r="74" spans="1:9" s="36" customFormat="1" ht="45">
      <c r="A74" s="21">
        <v>145</v>
      </c>
      <c r="B74" s="65" t="s">
        <v>116</v>
      </c>
      <c r="C74" s="16" t="s">
        <v>321</v>
      </c>
      <c r="D74" s="953">
        <v>60</v>
      </c>
      <c r="E74" s="28" t="s">
        <v>14</v>
      </c>
      <c r="F74" s="28" t="s">
        <v>417</v>
      </c>
      <c r="G74" s="30" t="s">
        <v>1670</v>
      </c>
      <c r="H74" s="30">
        <f>+VLOOKUP(B74,'DATOS GENERALES'!$B$6:$S$431,9,0)</f>
        <v>40320.000000000007</v>
      </c>
      <c r="I74" s="30">
        <f t="shared" si="2"/>
        <v>2419200.0000000005</v>
      </c>
    </row>
    <row r="75" spans="1:9" s="36" customFormat="1" ht="30">
      <c r="A75" s="21">
        <v>148</v>
      </c>
      <c r="B75" s="65" t="s">
        <v>119</v>
      </c>
      <c r="C75" s="16" t="s">
        <v>323</v>
      </c>
      <c r="D75" s="953">
        <v>80</v>
      </c>
      <c r="E75" s="28" t="s">
        <v>14</v>
      </c>
      <c r="F75" s="28" t="s">
        <v>417</v>
      </c>
      <c r="G75" s="30"/>
      <c r="H75" s="30">
        <f>+VLOOKUP(B75,'DATOS GENERALES'!$B$6:$S$431,9,0)</f>
        <v>28000.000000000004</v>
      </c>
      <c r="I75" s="30">
        <f t="shared" si="2"/>
        <v>2240000.0000000005</v>
      </c>
    </row>
    <row r="76" spans="1:9" s="36" customFormat="1" ht="30">
      <c r="A76" s="21">
        <v>149</v>
      </c>
      <c r="B76" s="958" t="s">
        <v>802</v>
      </c>
      <c r="C76" s="53" t="s">
        <v>305</v>
      </c>
      <c r="D76" s="953">
        <v>160</v>
      </c>
      <c r="E76" s="28" t="s">
        <v>14</v>
      </c>
      <c r="F76" s="28" t="s">
        <v>393</v>
      </c>
      <c r="G76" s="30"/>
      <c r="H76" s="30">
        <f>+VLOOKUP(B76,'DATOS GENERALES'!$B$6:$S$431,9,0)</f>
        <v>621.52799999999991</v>
      </c>
      <c r="I76" s="30">
        <f t="shared" si="2"/>
        <v>99444.479999999981</v>
      </c>
    </row>
    <row r="77" spans="1:9" s="36" customFormat="1" ht="30">
      <c r="A77" s="21">
        <v>160</v>
      </c>
      <c r="B77" s="65" t="s">
        <v>126</v>
      </c>
      <c r="C77" s="16" t="s">
        <v>305</v>
      </c>
      <c r="D77" s="953">
        <v>250</v>
      </c>
      <c r="E77" s="28" t="s">
        <v>14</v>
      </c>
      <c r="F77" s="28" t="s">
        <v>406</v>
      </c>
      <c r="G77" s="30"/>
      <c r="H77" s="30">
        <f>+VLOOKUP(B77,'DATOS GENERALES'!$B$6:$S$431,9,0)</f>
        <v>1018.0199999999999</v>
      </c>
      <c r="I77" s="30">
        <f t="shared" si="2"/>
        <v>254504.99999999997</v>
      </c>
    </row>
    <row r="78" spans="1:9" s="36" customFormat="1" ht="30">
      <c r="A78" s="21">
        <v>164</v>
      </c>
      <c r="B78" s="65" t="s">
        <v>130</v>
      </c>
      <c r="C78" s="16" t="s">
        <v>305</v>
      </c>
      <c r="D78" s="953">
        <v>6000</v>
      </c>
      <c r="E78" s="28" t="s">
        <v>14</v>
      </c>
      <c r="F78" s="28" t="s">
        <v>393</v>
      </c>
      <c r="G78" s="30"/>
      <c r="H78" s="30">
        <f>+VLOOKUP(B78,'DATOS GENERALES'!$B$6:$S$431,9,0)</f>
        <v>130.91759999999999</v>
      </c>
      <c r="I78" s="30">
        <f t="shared" si="2"/>
        <v>785505.6</v>
      </c>
    </row>
    <row r="79" spans="1:9" s="36" customFormat="1" ht="45">
      <c r="A79" s="21">
        <v>166</v>
      </c>
      <c r="B79" s="65" t="s">
        <v>132</v>
      </c>
      <c r="C79" s="16" t="s">
        <v>327</v>
      </c>
      <c r="D79" s="953">
        <v>120</v>
      </c>
      <c r="E79" s="28" t="s">
        <v>14</v>
      </c>
      <c r="F79" s="28" t="s">
        <v>1687</v>
      </c>
      <c r="G79" s="30" t="s">
        <v>1670</v>
      </c>
      <c r="H79" s="30">
        <f>+VLOOKUP(B79,'DATOS GENERALES'!$B$6:$S$431,9,0)</f>
        <v>45920.000000000007</v>
      </c>
      <c r="I79" s="30">
        <f t="shared" si="2"/>
        <v>5510400.0000000009</v>
      </c>
    </row>
    <row r="80" spans="1:9" s="36" customFormat="1">
      <c r="A80" s="21">
        <v>173</v>
      </c>
      <c r="B80" s="65" t="s">
        <v>138</v>
      </c>
      <c r="C80" s="16" t="s">
        <v>333</v>
      </c>
      <c r="D80" s="953">
        <v>24</v>
      </c>
      <c r="E80" s="28" t="s">
        <v>14</v>
      </c>
      <c r="F80" s="28" t="s">
        <v>427</v>
      </c>
      <c r="G80" s="30" t="s">
        <v>1670</v>
      </c>
      <c r="H80" s="30">
        <f>+VLOOKUP(B80,'DATOS GENERALES'!$B$6:$S$431,9,0)</f>
        <v>9873.92</v>
      </c>
      <c r="I80" s="30">
        <f t="shared" si="2"/>
        <v>236974.08000000002</v>
      </c>
    </row>
    <row r="81" spans="1:9" s="36" customFormat="1">
      <c r="A81" s="21">
        <v>174</v>
      </c>
      <c r="B81" s="65" t="s">
        <v>139</v>
      </c>
      <c r="C81" s="16" t="s">
        <v>333</v>
      </c>
      <c r="D81" s="953">
        <v>800</v>
      </c>
      <c r="E81" s="28" t="s">
        <v>14</v>
      </c>
      <c r="F81" s="28" t="s">
        <v>427</v>
      </c>
      <c r="G81" s="30" t="s">
        <v>1670</v>
      </c>
      <c r="H81" s="30">
        <f>+VLOOKUP(B81,'DATOS GENERALES'!$B$6:$S$431,9,0)</f>
        <v>9873.92</v>
      </c>
      <c r="I81" s="30">
        <f t="shared" si="2"/>
        <v>7899136</v>
      </c>
    </row>
    <row r="82" spans="1:9" s="36" customFormat="1">
      <c r="A82" s="21">
        <v>175</v>
      </c>
      <c r="B82" s="67" t="s">
        <v>140</v>
      </c>
      <c r="C82" s="49" t="s">
        <v>333</v>
      </c>
      <c r="D82" s="953">
        <v>800</v>
      </c>
      <c r="E82" s="28" t="s">
        <v>14</v>
      </c>
      <c r="F82" s="28" t="s">
        <v>427</v>
      </c>
      <c r="G82" s="30" t="s">
        <v>1670</v>
      </c>
      <c r="H82" s="30">
        <f>+VLOOKUP(B82,'DATOS GENERALES'!$B$6:$S$431,9,0)</f>
        <v>9873.92</v>
      </c>
      <c r="I82" s="30">
        <f t="shared" si="2"/>
        <v>7899136</v>
      </c>
    </row>
    <row r="83" spans="1:9" s="36" customFormat="1">
      <c r="A83" s="21">
        <v>176</v>
      </c>
      <c r="B83" s="65" t="s">
        <v>141</v>
      </c>
      <c r="C83" s="16" t="s">
        <v>333</v>
      </c>
      <c r="D83" s="953">
        <v>40</v>
      </c>
      <c r="E83" s="28" t="s">
        <v>14</v>
      </c>
      <c r="F83" s="28" t="s">
        <v>427</v>
      </c>
      <c r="G83" s="30" t="s">
        <v>1670</v>
      </c>
      <c r="H83" s="30">
        <f>+VLOOKUP(B83,'DATOS GENERALES'!$B$6:$S$431,9,0)</f>
        <v>9873.92</v>
      </c>
      <c r="I83" s="30">
        <f t="shared" si="2"/>
        <v>394956.79999999999</v>
      </c>
    </row>
    <row r="84" spans="1:9" s="36" customFormat="1" ht="30">
      <c r="A84" s="21">
        <v>177</v>
      </c>
      <c r="B84" s="65" t="s">
        <v>142</v>
      </c>
      <c r="C84" s="16" t="s">
        <v>333</v>
      </c>
      <c r="D84" s="953">
        <v>60</v>
      </c>
      <c r="E84" s="28" t="s">
        <v>14</v>
      </c>
      <c r="F84" s="28" t="s">
        <v>429</v>
      </c>
      <c r="G84" s="30" t="s">
        <v>1670</v>
      </c>
      <c r="H84" s="30">
        <f>+VLOOKUP(B84,'DATOS GENERALES'!$B$6:$S$431,9,0)</f>
        <v>48070.400000000009</v>
      </c>
      <c r="I84" s="30">
        <f t="shared" si="2"/>
        <v>2884224.0000000005</v>
      </c>
    </row>
    <row r="85" spans="1:9" s="36" customFormat="1" ht="30">
      <c r="A85" s="21">
        <v>178</v>
      </c>
      <c r="B85" s="65" t="s">
        <v>143</v>
      </c>
      <c r="C85" s="16" t="s">
        <v>333</v>
      </c>
      <c r="D85" s="953">
        <v>60</v>
      </c>
      <c r="E85" s="28" t="s">
        <v>14</v>
      </c>
      <c r="F85" s="28" t="s">
        <v>429</v>
      </c>
      <c r="G85" s="30" t="s">
        <v>1670</v>
      </c>
      <c r="H85" s="30">
        <f>+VLOOKUP(B85,'DATOS GENERALES'!$B$6:$S$431,9,0)</f>
        <v>48070.400000000009</v>
      </c>
      <c r="I85" s="30">
        <f t="shared" si="2"/>
        <v>2884224.0000000005</v>
      </c>
    </row>
    <row r="86" spans="1:9" s="36" customFormat="1" ht="30">
      <c r="A86" s="21">
        <v>179</v>
      </c>
      <c r="B86" s="65" t="s">
        <v>144</v>
      </c>
      <c r="C86" s="16" t="s">
        <v>333</v>
      </c>
      <c r="D86" s="953">
        <v>80</v>
      </c>
      <c r="E86" s="28" t="s">
        <v>14</v>
      </c>
      <c r="F86" s="28" t="s">
        <v>429</v>
      </c>
      <c r="G86" s="30" t="s">
        <v>1670</v>
      </c>
      <c r="H86" s="30">
        <f>+VLOOKUP(B86,'DATOS GENERALES'!$B$6:$S$431,9,0)</f>
        <v>48070.400000000009</v>
      </c>
      <c r="I86" s="30">
        <f t="shared" si="2"/>
        <v>3845632.0000000009</v>
      </c>
    </row>
    <row r="87" spans="1:9" s="36" customFormat="1" ht="30">
      <c r="A87" s="21">
        <v>180</v>
      </c>
      <c r="B87" s="65" t="s">
        <v>145</v>
      </c>
      <c r="C87" s="16" t="s">
        <v>333</v>
      </c>
      <c r="D87" s="953">
        <v>24</v>
      </c>
      <c r="E87" s="28" t="s">
        <v>14</v>
      </c>
      <c r="F87" s="28" t="s">
        <v>429</v>
      </c>
      <c r="G87" s="30" t="s">
        <v>1670</v>
      </c>
      <c r="H87" s="30">
        <f>+VLOOKUP(B87,'DATOS GENERALES'!$B$6:$S$431,9,0)</f>
        <v>48070.400000000009</v>
      </c>
      <c r="I87" s="30">
        <f t="shared" si="2"/>
        <v>1153689.6000000001</v>
      </c>
    </row>
    <row r="88" spans="1:9" s="36" customFormat="1" ht="30">
      <c r="A88" s="21">
        <v>184</v>
      </c>
      <c r="B88" s="65" t="s">
        <v>149</v>
      </c>
      <c r="C88" s="16" t="s">
        <v>305</v>
      </c>
      <c r="D88" s="953">
        <v>300</v>
      </c>
      <c r="E88" s="28" t="s">
        <v>14</v>
      </c>
      <c r="F88" s="28" t="s">
        <v>393</v>
      </c>
      <c r="G88" s="30"/>
      <c r="H88" s="30">
        <f>+VLOOKUP(B88,'DATOS GENERALES'!$B$6:$S$431,9,0)</f>
        <v>3398.5679999999998</v>
      </c>
      <c r="I88" s="30">
        <f t="shared" si="2"/>
        <v>1019570.3999999999</v>
      </c>
    </row>
    <row r="89" spans="1:9" s="36" customFormat="1" ht="30">
      <c r="A89" s="21">
        <v>185</v>
      </c>
      <c r="B89" s="65" t="s">
        <v>150</v>
      </c>
      <c r="C89" s="16" t="s">
        <v>305</v>
      </c>
      <c r="D89" s="953">
        <v>120</v>
      </c>
      <c r="E89" s="28" t="s">
        <v>14</v>
      </c>
      <c r="F89" s="28" t="s">
        <v>393</v>
      </c>
      <c r="G89" s="30"/>
      <c r="H89" s="30">
        <f>+VLOOKUP(B89,'DATOS GENERALES'!$B$6:$S$431,9,0)</f>
        <v>2684.4719999999998</v>
      </c>
      <c r="I89" s="30">
        <f t="shared" si="2"/>
        <v>322136.63999999996</v>
      </c>
    </row>
    <row r="90" spans="1:9" s="36" customFormat="1" ht="30">
      <c r="A90" s="21">
        <v>187</v>
      </c>
      <c r="B90" s="65" t="s">
        <v>807</v>
      </c>
      <c r="C90" s="16" t="s">
        <v>305</v>
      </c>
      <c r="D90" s="953">
        <v>4</v>
      </c>
      <c r="E90" s="28" t="s">
        <v>14</v>
      </c>
      <c r="F90" s="28" t="s">
        <v>393</v>
      </c>
      <c r="G90" s="30"/>
      <c r="H90" s="30">
        <f>+VLOOKUP(B90,'DATOS GENERALES'!$B$6:$S$431,9,0)</f>
        <v>2644.8</v>
      </c>
      <c r="I90" s="30">
        <f t="shared" si="2"/>
        <v>10579.2</v>
      </c>
    </row>
    <row r="91" spans="1:9" s="36" customFormat="1" ht="30">
      <c r="A91" s="21">
        <v>189</v>
      </c>
      <c r="B91" s="65" t="s">
        <v>809</v>
      </c>
      <c r="C91" s="16" t="s">
        <v>305</v>
      </c>
      <c r="D91" s="953">
        <v>4</v>
      </c>
      <c r="E91" s="28" t="s">
        <v>14</v>
      </c>
      <c r="F91" s="28" t="s">
        <v>393</v>
      </c>
      <c r="G91" s="30"/>
      <c r="H91" s="30">
        <f>+VLOOKUP(B91,'DATOS GENERALES'!$B$6:$S$431,9,0)</f>
        <v>2644.8</v>
      </c>
      <c r="I91" s="30">
        <f t="shared" si="2"/>
        <v>10579.2</v>
      </c>
    </row>
    <row r="92" spans="1:9" s="36" customFormat="1" ht="30">
      <c r="A92" s="21">
        <v>190</v>
      </c>
      <c r="B92" s="65" t="s">
        <v>152</v>
      </c>
      <c r="C92" s="16" t="s">
        <v>305</v>
      </c>
      <c r="D92" s="953">
        <v>8</v>
      </c>
      <c r="E92" s="28" t="s">
        <v>14</v>
      </c>
      <c r="F92" s="28" t="s">
        <v>402</v>
      </c>
      <c r="G92" s="30"/>
      <c r="H92" s="30">
        <f>+VLOOKUP(B92,'DATOS GENERALES'!$B$6:$S$431,9,0)</f>
        <v>2644.8</v>
      </c>
      <c r="I92" s="30">
        <f t="shared" si="2"/>
        <v>21158.400000000001</v>
      </c>
    </row>
    <row r="93" spans="1:9" s="36" customFormat="1">
      <c r="A93" s="21">
        <v>194</v>
      </c>
      <c r="B93" s="65" t="s">
        <v>155</v>
      </c>
      <c r="C93" s="16" t="s">
        <v>305</v>
      </c>
      <c r="D93" s="953">
        <v>1600</v>
      </c>
      <c r="E93" s="28" t="s">
        <v>14</v>
      </c>
      <c r="F93" s="28" t="s">
        <v>393</v>
      </c>
      <c r="G93" s="30"/>
      <c r="H93" s="30">
        <f>+VLOOKUP(B93,'DATOS GENERALES'!$B$6:$S$431,9,0)</f>
        <v>3306.4639999999999</v>
      </c>
      <c r="I93" s="30">
        <f t="shared" si="2"/>
        <v>5290342.4000000004</v>
      </c>
    </row>
    <row r="94" spans="1:9" s="36" customFormat="1" ht="45">
      <c r="A94" s="21">
        <v>197</v>
      </c>
      <c r="B94" s="65" t="s">
        <v>811</v>
      </c>
      <c r="C94" s="16" t="s">
        <v>305</v>
      </c>
      <c r="D94" s="953">
        <v>4</v>
      </c>
      <c r="E94" s="28" t="s">
        <v>14</v>
      </c>
      <c r="F94" s="28" t="s">
        <v>356</v>
      </c>
      <c r="G94" s="30"/>
      <c r="H94" s="30">
        <f>+VLOOKUP(B94,'DATOS GENERALES'!$B$6:$S$431,9,0)</f>
        <v>128168.33039999999</v>
      </c>
      <c r="I94" s="30">
        <f t="shared" si="2"/>
        <v>512673.32159999997</v>
      </c>
    </row>
    <row r="95" spans="1:9" s="36" customFormat="1" ht="45">
      <c r="A95" s="21">
        <v>204</v>
      </c>
      <c r="B95" s="65" t="s">
        <v>815</v>
      </c>
      <c r="C95" s="16" t="s">
        <v>305</v>
      </c>
      <c r="D95" s="953">
        <v>2000</v>
      </c>
      <c r="E95" s="28" t="s">
        <v>14</v>
      </c>
      <c r="F95" s="28" t="s">
        <v>524</v>
      </c>
      <c r="G95" s="30"/>
      <c r="H95" s="30">
        <f>+VLOOKUP(B95,'DATOS GENERALES'!$B$6:$S$431,9,0)</f>
        <v>439.03679999999997</v>
      </c>
      <c r="I95" s="30">
        <f t="shared" si="2"/>
        <v>878073.6</v>
      </c>
    </row>
    <row r="96" spans="1:9" s="36" customFormat="1" ht="30">
      <c r="A96" s="21">
        <v>206</v>
      </c>
      <c r="B96" s="65" t="s">
        <v>163</v>
      </c>
      <c r="C96" s="16" t="s">
        <v>305</v>
      </c>
      <c r="D96" s="953">
        <v>40000</v>
      </c>
      <c r="E96" s="28" t="s">
        <v>14</v>
      </c>
      <c r="F96" s="28" t="s">
        <v>437</v>
      </c>
      <c r="G96" s="30"/>
      <c r="H96" s="30">
        <f>+VLOOKUP(B96,'DATOS GENERALES'!$B$6:$S$431,9,0)</f>
        <v>170.19520000000003</v>
      </c>
      <c r="I96" s="30">
        <f t="shared" si="2"/>
        <v>6807808.0000000009</v>
      </c>
    </row>
    <row r="97" spans="1:9" s="36" customFormat="1" ht="30">
      <c r="A97" s="21">
        <v>208</v>
      </c>
      <c r="B97" s="65" t="s">
        <v>165</v>
      </c>
      <c r="C97" s="16" t="s">
        <v>305</v>
      </c>
      <c r="D97" s="953">
        <v>20000</v>
      </c>
      <c r="E97" s="28" t="s">
        <v>14</v>
      </c>
      <c r="F97" s="28" t="s">
        <v>437</v>
      </c>
      <c r="G97" s="30"/>
      <c r="H97" s="30">
        <f>+VLOOKUP(B97,'DATOS GENERALES'!$B$6:$S$431,9,0)</f>
        <v>113.03040000000001</v>
      </c>
      <c r="I97" s="30">
        <f t="shared" si="2"/>
        <v>2260608.0000000005</v>
      </c>
    </row>
    <row r="98" spans="1:9" s="36" customFormat="1" ht="30">
      <c r="A98" s="21">
        <v>209</v>
      </c>
      <c r="B98" s="65" t="s">
        <v>166</v>
      </c>
      <c r="C98" s="16" t="s">
        <v>305</v>
      </c>
      <c r="D98" s="953">
        <v>32000</v>
      </c>
      <c r="E98" s="28" t="s">
        <v>14</v>
      </c>
      <c r="F98" s="28" t="s">
        <v>437</v>
      </c>
      <c r="G98" s="30"/>
      <c r="H98" s="30">
        <f>+VLOOKUP(B98,'DATOS GENERALES'!$B$6:$S$431,9,0)</f>
        <v>116.92800000000001</v>
      </c>
      <c r="I98" s="30">
        <f t="shared" si="2"/>
        <v>3741696.0000000005</v>
      </c>
    </row>
    <row r="99" spans="1:9" s="36" customFormat="1" ht="60">
      <c r="A99" s="21">
        <v>212</v>
      </c>
      <c r="B99" s="65" t="s">
        <v>171</v>
      </c>
      <c r="C99" s="16" t="s">
        <v>305</v>
      </c>
      <c r="D99" s="953">
        <v>10</v>
      </c>
      <c r="E99" s="28" t="s">
        <v>14</v>
      </c>
      <c r="F99" s="28" t="s">
        <v>368</v>
      </c>
      <c r="G99" s="30"/>
      <c r="H99" s="30">
        <f>+VLOOKUP(B99,'DATOS GENERALES'!$B$6:$S$431,9,0)</f>
        <v>29248.979999999996</v>
      </c>
      <c r="I99" s="30">
        <f t="shared" si="2"/>
        <v>292489.79999999993</v>
      </c>
    </row>
    <row r="100" spans="1:9" s="36" customFormat="1" ht="30">
      <c r="A100" s="21">
        <v>218</v>
      </c>
      <c r="B100" s="65" t="s">
        <v>215</v>
      </c>
      <c r="C100" s="16" t="s">
        <v>305</v>
      </c>
      <c r="D100" s="953">
        <v>20</v>
      </c>
      <c r="E100" s="28" t="s">
        <v>14</v>
      </c>
      <c r="F100" s="28" t="s">
        <v>1432</v>
      </c>
      <c r="G100" s="30"/>
      <c r="H100" s="30">
        <f>+VLOOKUP(B100,'DATOS GENERALES'!$B$6:$S$431,9,0)</f>
        <v>115643.87999999998</v>
      </c>
      <c r="I100" s="30">
        <f t="shared" ref="I100:I149" si="3">+H100*D100</f>
        <v>2312877.5999999996</v>
      </c>
    </row>
    <row r="101" spans="1:9" s="36" customFormat="1" ht="30">
      <c r="A101" s="21">
        <v>222</v>
      </c>
      <c r="B101" s="65" t="s">
        <v>177</v>
      </c>
      <c r="C101" s="16" t="s">
        <v>305</v>
      </c>
      <c r="D101" s="953">
        <v>700</v>
      </c>
      <c r="E101" s="28" t="s">
        <v>14</v>
      </c>
      <c r="F101" s="28" t="s">
        <v>416</v>
      </c>
      <c r="G101" s="30" t="s">
        <v>1670</v>
      </c>
      <c r="H101" s="30">
        <f>+VLOOKUP(B101,'DATOS GENERALES'!$B$6:$S$431,9,0)</f>
        <v>4677.1200000000008</v>
      </c>
      <c r="I101" s="30">
        <f t="shared" si="3"/>
        <v>3273984.0000000005</v>
      </c>
    </row>
    <row r="102" spans="1:9" s="36" customFormat="1" ht="30">
      <c r="A102" s="21">
        <v>224</v>
      </c>
      <c r="B102" s="65" t="s">
        <v>178</v>
      </c>
      <c r="C102" s="16" t="s">
        <v>305</v>
      </c>
      <c r="D102" s="953">
        <v>120</v>
      </c>
      <c r="E102" s="28" t="s">
        <v>14</v>
      </c>
      <c r="F102" s="28" t="s">
        <v>393</v>
      </c>
      <c r="G102" s="30"/>
      <c r="H102" s="30">
        <f>+VLOOKUP(B102,'DATOS GENERALES'!$B$6:$S$431,9,0)</f>
        <v>604.19999999999993</v>
      </c>
      <c r="I102" s="30">
        <f t="shared" si="3"/>
        <v>72503.999999999985</v>
      </c>
    </row>
    <row r="103" spans="1:9" s="36" customFormat="1" ht="30">
      <c r="A103" s="21">
        <v>229</v>
      </c>
      <c r="B103" s="65" t="s">
        <v>182</v>
      </c>
      <c r="C103" s="16" t="s">
        <v>305</v>
      </c>
      <c r="D103" s="953">
        <v>40</v>
      </c>
      <c r="E103" s="28" t="s">
        <v>14</v>
      </c>
      <c r="F103" s="28" t="s">
        <v>393</v>
      </c>
      <c r="G103" s="30"/>
      <c r="H103" s="30">
        <f>+VLOOKUP(B103,'DATOS GENERALES'!$B$6:$S$431,9,0)</f>
        <v>3074.58</v>
      </c>
      <c r="I103" s="30">
        <f t="shared" si="3"/>
        <v>122983.2</v>
      </c>
    </row>
    <row r="104" spans="1:9" s="36" customFormat="1" ht="30">
      <c r="A104" s="21">
        <v>240</v>
      </c>
      <c r="B104" s="67" t="s">
        <v>194</v>
      </c>
      <c r="C104" s="49" t="s">
        <v>305</v>
      </c>
      <c r="D104" s="954">
        <v>80</v>
      </c>
      <c r="E104" s="28" t="s">
        <v>14</v>
      </c>
      <c r="F104" s="28" t="s">
        <v>1428</v>
      </c>
      <c r="G104" s="30"/>
      <c r="H104" s="30">
        <f>+VLOOKUP(B104,'DATOS GENERALES'!$B$6:$S$431,9,0)</f>
        <v>3173.7599999999993</v>
      </c>
      <c r="I104" s="30">
        <f t="shared" si="3"/>
        <v>253900.79999999993</v>
      </c>
    </row>
    <row r="105" spans="1:9" s="36" customFormat="1" ht="30">
      <c r="A105" s="21">
        <v>244</v>
      </c>
      <c r="B105" s="65" t="s">
        <v>197</v>
      </c>
      <c r="C105" s="16" t="s">
        <v>305</v>
      </c>
      <c r="D105" s="953">
        <v>60</v>
      </c>
      <c r="E105" s="28" t="s">
        <v>14</v>
      </c>
      <c r="F105" s="28" t="s">
        <v>393</v>
      </c>
      <c r="G105" s="30"/>
      <c r="H105" s="30">
        <f>+VLOOKUP(B105,'DATOS GENERALES'!$B$6:$S$431,9,0)</f>
        <v>3074.58</v>
      </c>
      <c r="I105" s="30">
        <f t="shared" si="3"/>
        <v>184474.8</v>
      </c>
    </row>
    <row r="106" spans="1:9" s="36" customFormat="1" ht="30">
      <c r="A106" s="21">
        <v>251</v>
      </c>
      <c r="B106" s="65" t="s">
        <v>204</v>
      </c>
      <c r="C106" s="16" t="s">
        <v>305</v>
      </c>
      <c r="D106" s="953">
        <v>600</v>
      </c>
      <c r="E106" s="28" t="s">
        <v>14</v>
      </c>
      <c r="F106" s="28" t="s">
        <v>393</v>
      </c>
      <c r="G106" s="30"/>
      <c r="H106" s="30">
        <f>+VLOOKUP(B106,'DATOS GENERALES'!$B$6:$S$431,9,0)</f>
        <v>2241.4679999999998</v>
      </c>
      <c r="I106" s="30">
        <f t="shared" si="3"/>
        <v>1344880.7999999998</v>
      </c>
    </row>
    <row r="107" spans="1:9" s="36" customFormat="1" ht="30">
      <c r="A107" s="21">
        <v>252</v>
      </c>
      <c r="B107" s="65" t="s">
        <v>205</v>
      </c>
      <c r="C107" s="16" t="s">
        <v>305</v>
      </c>
      <c r="D107" s="953">
        <v>400</v>
      </c>
      <c r="E107" s="28" t="s">
        <v>14</v>
      </c>
      <c r="F107" s="28" t="s">
        <v>393</v>
      </c>
      <c r="G107" s="30"/>
      <c r="H107" s="30">
        <f>+VLOOKUP(B107,'DATOS GENERALES'!$B$6:$S$431,9,0)</f>
        <v>2241.4679999999998</v>
      </c>
      <c r="I107" s="30">
        <f t="shared" si="3"/>
        <v>896587.2</v>
      </c>
    </row>
    <row r="108" spans="1:9" s="36" customFormat="1">
      <c r="A108" s="21">
        <v>254</v>
      </c>
      <c r="B108" s="65" t="s">
        <v>207</v>
      </c>
      <c r="C108" s="16" t="s">
        <v>305</v>
      </c>
      <c r="D108" s="953">
        <v>320</v>
      </c>
      <c r="E108" s="28" t="s">
        <v>14</v>
      </c>
      <c r="F108" s="28" t="s">
        <v>393</v>
      </c>
      <c r="G108" s="30"/>
      <c r="H108" s="30">
        <f>+VLOOKUP(B108,'DATOS GENERALES'!$B$6:$S$431,9,0)</f>
        <v>628.14</v>
      </c>
      <c r="I108" s="30">
        <f t="shared" si="3"/>
        <v>201004.79999999999</v>
      </c>
    </row>
    <row r="109" spans="1:9" s="36" customFormat="1">
      <c r="A109" s="21">
        <v>255</v>
      </c>
      <c r="B109" s="65" t="s">
        <v>208</v>
      </c>
      <c r="C109" s="16" t="s">
        <v>340</v>
      </c>
      <c r="D109" s="953">
        <v>4</v>
      </c>
      <c r="E109" s="28" t="s">
        <v>14</v>
      </c>
      <c r="F109" s="28" t="s">
        <v>417</v>
      </c>
      <c r="G109" s="30"/>
      <c r="H109" s="30">
        <f>+VLOOKUP(B109,'DATOS GENERALES'!$B$6:$S$431,9,0)</f>
        <v>5471.9999999999991</v>
      </c>
      <c r="I109" s="30">
        <f t="shared" si="3"/>
        <v>21887.999999999996</v>
      </c>
    </row>
    <row r="110" spans="1:9" s="36" customFormat="1" ht="30">
      <c r="A110" s="21">
        <v>316</v>
      </c>
      <c r="B110" s="65" t="s">
        <v>256</v>
      </c>
      <c r="C110" s="16" t="s">
        <v>305</v>
      </c>
      <c r="D110" s="953">
        <v>4</v>
      </c>
      <c r="E110" s="28" t="s">
        <v>14</v>
      </c>
      <c r="F110" s="28" t="s">
        <v>459</v>
      </c>
      <c r="G110" s="30"/>
      <c r="H110" s="30">
        <f>+VLOOKUP(B110,'DATOS GENERALES'!$B$6:$S$431,9,0)</f>
        <v>1254</v>
      </c>
      <c r="I110" s="30">
        <f t="shared" si="3"/>
        <v>5016</v>
      </c>
    </row>
    <row r="111" spans="1:9" s="36" customFormat="1" ht="30">
      <c r="A111" s="21">
        <v>317</v>
      </c>
      <c r="B111" s="65" t="s">
        <v>834</v>
      </c>
      <c r="C111" s="16" t="s">
        <v>305</v>
      </c>
      <c r="D111" s="953">
        <v>4</v>
      </c>
      <c r="E111" s="28" t="s">
        <v>14</v>
      </c>
      <c r="F111" s="28" t="s">
        <v>459</v>
      </c>
      <c r="G111" s="30"/>
      <c r="H111" s="30">
        <f>+VLOOKUP(B111,'DATOS GENERALES'!$B$6:$S$431,9,0)</f>
        <v>1254</v>
      </c>
      <c r="I111" s="30">
        <f t="shared" si="3"/>
        <v>5016</v>
      </c>
    </row>
    <row r="112" spans="1:9" s="36" customFormat="1" ht="30">
      <c r="A112" s="21">
        <v>318</v>
      </c>
      <c r="B112" s="65" t="s">
        <v>257</v>
      </c>
      <c r="C112" s="16" t="s">
        <v>305</v>
      </c>
      <c r="D112" s="953">
        <v>400</v>
      </c>
      <c r="E112" s="28" t="s">
        <v>14</v>
      </c>
      <c r="F112" s="28" t="s">
        <v>459</v>
      </c>
      <c r="G112" s="30"/>
      <c r="H112" s="30">
        <f>+VLOOKUP(B112,'DATOS GENERALES'!$B$6:$S$431,9,0)</f>
        <v>1254</v>
      </c>
      <c r="I112" s="30">
        <f t="shared" si="3"/>
        <v>501600</v>
      </c>
    </row>
    <row r="113" spans="1:9" s="36" customFormat="1" ht="30">
      <c r="A113" s="21">
        <v>319</v>
      </c>
      <c r="B113" s="65" t="s">
        <v>258</v>
      </c>
      <c r="C113" s="16" t="s">
        <v>305</v>
      </c>
      <c r="D113" s="953">
        <v>400</v>
      </c>
      <c r="E113" s="28" t="s">
        <v>14</v>
      </c>
      <c r="F113" s="28" t="s">
        <v>459</v>
      </c>
      <c r="G113" s="30"/>
      <c r="H113" s="30">
        <f>+VLOOKUP(B113,'DATOS GENERALES'!$B$6:$S$431,9,0)</f>
        <v>1254</v>
      </c>
      <c r="I113" s="30">
        <f t="shared" si="3"/>
        <v>501600</v>
      </c>
    </row>
    <row r="114" spans="1:9" s="36" customFormat="1" ht="30">
      <c r="A114" s="21">
        <v>320</v>
      </c>
      <c r="B114" s="65" t="s">
        <v>835</v>
      </c>
      <c r="C114" s="16"/>
      <c r="D114" s="953">
        <v>400</v>
      </c>
      <c r="E114" s="28" t="s">
        <v>14</v>
      </c>
      <c r="F114" s="28" t="s">
        <v>459</v>
      </c>
      <c r="G114" s="30"/>
      <c r="H114" s="30">
        <f>+VLOOKUP(B114,'DATOS GENERALES'!$B$6:$S$431,9,0)</f>
        <v>1254</v>
      </c>
      <c r="I114" s="30">
        <f t="shared" si="3"/>
        <v>501600</v>
      </c>
    </row>
    <row r="115" spans="1:9" s="36" customFormat="1" ht="30">
      <c r="A115" s="21">
        <v>321</v>
      </c>
      <c r="B115" s="65" t="s">
        <v>836</v>
      </c>
      <c r="C115" s="16"/>
      <c r="D115" s="953">
        <v>8</v>
      </c>
      <c r="E115" s="28" t="s">
        <v>14</v>
      </c>
      <c r="F115" s="28" t="s">
        <v>459</v>
      </c>
      <c r="G115" s="30"/>
      <c r="H115" s="30">
        <f>+VLOOKUP(B115,'DATOS GENERALES'!$B$6:$S$431,9,0)</f>
        <v>1254</v>
      </c>
      <c r="I115" s="30">
        <f t="shared" si="3"/>
        <v>10032</v>
      </c>
    </row>
    <row r="116" spans="1:9" s="36" customFormat="1" ht="30">
      <c r="A116" s="21">
        <v>322</v>
      </c>
      <c r="B116" s="65" t="s">
        <v>254</v>
      </c>
      <c r="C116" s="16" t="s">
        <v>305</v>
      </c>
      <c r="D116" s="953">
        <v>20</v>
      </c>
      <c r="E116" s="28" t="s">
        <v>14</v>
      </c>
      <c r="F116" s="28" t="s">
        <v>459</v>
      </c>
      <c r="G116" s="30"/>
      <c r="H116" s="30">
        <f>+VLOOKUP(B116,'DATOS GENERALES'!$B$6:$S$431,9,0)</f>
        <v>2280</v>
      </c>
      <c r="I116" s="30">
        <f t="shared" si="3"/>
        <v>45600</v>
      </c>
    </row>
    <row r="117" spans="1:9" s="36" customFormat="1" ht="30">
      <c r="A117" s="21">
        <v>323</v>
      </c>
      <c r="B117" s="65" t="s">
        <v>255</v>
      </c>
      <c r="C117" s="16" t="s">
        <v>305</v>
      </c>
      <c r="D117" s="953">
        <v>8</v>
      </c>
      <c r="E117" s="28" t="s">
        <v>14</v>
      </c>
      <c r="F117" s="28" t="s">
        <v>459</v>
      </c>
      <c r="G117" s="30"/>
      <c r="H117" s="30">
        <f>+VLOOKUP(B117,'DATOS GENERALES'!$B$6:$S$431,9,0)</f>
        <v>1481.9999999999998</v>
      </c>
      <c r="I117" s="30">
        <f t="shared" si="3"/>
        <v>11855.999999999998</v>
      </c>
    </row>
    <row r="118" spans="1:9" s="36" customFormat="1" ht="30">
      <c r="A118" s="21">
        <v>324</v>
      </c>
      <c r="B118" s="65" t="s">
        <v>837</v>
      </c>
      <c r="C118" s="16" t="s">
        <v>305</v>
      </c>
      <c r="D118" s="953">
        <v>50</v>
      </c>
      <c r="E118" s="28" t="s">
        <v>14</v>
      </c>
      <c r="F118" s="28" t="s">
        <v>1442</v>
      </c>
      <c r="G118" s="30"/>
      <c r="H118" s="30">
        <f>+VLOOKUP(B118,'DATOS GENERALES'!$B$6:$S$431,9,0)</f>
        <v>1927.7399999999998</v>
      </c>
      <c r="I118" s="30">
        <f t="shared" si="3"/>
        <v>96386.999999999985</v>
      </c>
    </row>
    <row r="119" spans="1:9" s="36" customFormat="1" ht="45">
      <c r="A119" s="21">
        <v>328</v>
      </c>
      <c r="B119" s="65" t="s">
        <v>838</v>
      </c>
      <c r="C119" s="16" t="s">
        <v>324</v>
      </c>
      <c r="D119" s="953">
        <v>200</v>
      </c>
      <c r="E119" s="28" t="s">
        <v>14</v>
      </c>
      <c r="F119" s="28" t="s">
        <v>433</v>
      </c>
      <c r="G119" s="30"/>
      <c r="H119" s="30">
        <f>+VLOOKUP(B119,'DATOS GENERALES'!$B$6:$S$431,9,0)</f>
        <v>24684.800000000003</v>
      </c>
      <c r="I119" s="30">
        <f t="shared" si="3"/>
        <v>4936960.0000000009</v>
      </c>
    </row>
    <row r="120" spans="1:9" s="36" customFormat="1">
      <c r="A120" s="21">
        <v>337</v>
      </c>
      <c r="B120" s="65" t="s">
        <v>842</v>
      </c>
      <c r="C120" s="16" t="s">
        <v>305</v>
      </c>
      <c r="D120" s="953">
        <v>8</v>
      </c>
      <c r="E120" s="28" t="s">
        <v>14</v>
      </c>
      <c r="F120" s="28" t="s">
        <v>395</v>
      </c>
      <c r="G120" s="30"/>
      <c r="H120" s="30">
        <f>+VLOOKUP(B120,'DATOS GENERALES'!$B$6:$S$431,9,0)</f>
        <v>1862.7599999999998</v>
      </c>
      <c r="I120" s="30">
        <f t="shared" si="3"/>
        <v>14902.079999999998</v>
      </c>
    </row>
    <row r="121" spans="1:9" s="36" customFormat="1">
      <c r="A121" s="21">
        <v>344</v>
      </c>
      <c r="B121" s="65" t="s">
        <v>847</v>
      </c>
      <c r="C121" s="16" t="s">
        <v>305</v>
      </c>
      <c r="D121" s="953">
        <v>4</v>
      </c>
      <c r="E121" s="28" t="s">
        <v>14</v>
      </c>
      <c r="F121" s="28" t="s">
        <v>1688</v>
      </c>
      <c r="G121" s="30"/>
      <c r="H121" s="30">
        <f>+VLOOKUP(B121,'DATOS GENERALES'!$B$6:$S$431,9,0)</f>
        <v>2547.8999999999996</v>
      </c>
      <c r="I121" s="30">
        <f t="shared" si="3"/>
        <v>10191.599999999999</v>
      </c>
    </row>
    <row r="122" spans="1:9" s="36" customFormat="1" ht="45">
      <c r="A122" s="21">
        <v>348</v>
      </c>
      <c r="B122" s="65" t="s">
        <v>849</v>
      </c>
      <c r="C122" s="16" t="s">
        <v>305</v>
      </c>
      <c r="D122" s="953">
        <v>4</v>
      </c>
      <c r="E122" s="28" t="s">
        <v>14</v>
      </c>
      <c r="F122" s="28" t="s">
        <v>356</v>
      </c>
      <c r="G122" s="30" t="s">
        <v>1670</v>
      </c>
      <c r="H122" s="30">
        <f>+VLOOKUP(B122,'DATOS GENERALES'!$B$6:$S$431,9,0)</f>
        <v>4760.6400000000003</v>
      </c>
      <c r="I122" s="30">
        <f t="shared" si="3"/>
        <v>19042.560000000001</v>
      </c>
    </row>
    <row r="123" spans="1:9" s="36" customFormat="1" ht="45">
      <c r="A123" s="21">
        <v>349</v>
      </c>
      <c r="B123" s="65" t="s">
        <v>850</v>
      </c>
      <c r="C123" s="16" t="s">
        <v>305</v>
      </c>
      <c r="D123" s="953">
        <v>4</v>
      </c>
      <c r="E123" s="28" t="s">
        <v>14</v>
      </c>
      <c r="F123" s="28" t="s">
        <v>356</v>
      </c>
      <c r="G123" s="30" t="s">
        <v>1670</v>
      </c>
      <c r="H123" s="30">
        <f>+VLOOKUP(B123,'DATOS GENERALES'!$B$6:$S$431,9,0)</f>
        <v>4760.6400000000003</v>
      </c>
      <c r="I123" s="30">
        <f t="shared" si="3"/>
        <v>19042.560000000001</v>
      </c>
    </row>
    <row r="124" spans="1:9" s="36" customFormat="1" ht="45">
      <c r="A124" s="21">
        <v>350</v>
      </c>
      <c r="B124" s="65" t="s">
        <v>851</v>
      </c>
      <c r="C124" s="16" t="s">
        <v>305</v>
      </c>
      <c r="D124" s="953">
        <v>4</v>
      </c>
      <c r="E124" s="28" t="s">
        <v>14</v>
      </c>
      <c r="F124" s="28" t="s">
        <v>356</v>
      </c>
      <c r="G124" s="30" t="s">
        <v>1670</v>
      </c>
      <c r="H124" s="30">
        <f>+VLOOKUP(B124,'DATOS GENERALES'!$B$6:$S$431,9,0)</f>
        <v>4760.6400000000003</v>
      </c>
      <c r="I124" s="30">
        <f t="shared" si="3"/>
        <v>19042.560000000001</v>
      </c>
    </row>
    <row r="125" spans="1:9" s="36" customFormat="1" ht="45">
      <c r="A125" s="21">
        <v>351</v>
      </c>
      <c r="B125" s="65" t="s">
        <v>852</v>
      </c>
      <c r="C125" s="16" t="s">
        <v>305</v>
      </c>
      <c r="D125" s="953">
        <v>4</v>
      </c>
      <c r="E125" s="28" t="s">
        <v>14</v>
      </c>
      <c r="F125" s="28" t="s">
        <v>356</v>
      </c>
      <c r="G125" s="30" t="s">
        <v>1670</v>
      </c>
      <c r="H125" s="30">
        <f>+VLOOKUP(B125,'DATOS GENERALES'!$B$6:$S$431,9,0)</f>
        <v>4760.6400000000003</v>
      </c>
      <c r="I125" s="30">
        <f t="shared" si="3"/>
        <v>19042.560000000001</v>
      </c>
    </row>
    <row r="126" spans="1:9" s="36" customFormat="1" ht="45">
      <c r="A126" s="21">
        <v>352</v>
      </c>
      <c r="B126" s="65" t="s">
        <v>853</v>
      </c>
      <c r="C126" s="16" t="s">
        <v>305</v>
      </c>
      <c r="D126" s="953">
        <v>4</v>
      </c>
      <c r="E126" s="28" t="s">
        <v>14</v>
      </c>
      <c r="F126" s="28" t="s">
        <v>356</v>
      </c>
      <c r="G126" s="30" t="s">
        <v>1670</v>
      </c>
      <c r="H126" s="30">
        <f>+VLOOKUP(B126,'DATOS GENERALES'!$B$6:$S$431,9,0)</f>
        <v>4760.6400000000003</v>
      </c>
      <c r="I126" s="30">
        <f t="shared" si="3"/>
        <v>19042.560000000001</v>
      </c>
    </row>
    <row r="127" spans="1:9" s="18" customFormat="1" ht="30">
      <c r="A127" s="15">
        <v>353</v>
      </c>
      <c r="B127" s="51" t="s">
        <v>271</v>
      </c>
      <c r="C127" s="16" t="s">
        <v>305</v>
      </c>
      <c r="D127" s="17">
        <v>24</v>
      </c>
      <c r="E127" s="12" t="s">
        <v>14</v>
      </c>
      <c r="F127" s="12" t="s">
        <v>393</v>
      </c>
      <c r="G127" s="914"/>
      <c r="H127" s="914">
        <f>+VLOOKUP(B127,'DATOS GENERALES'!$B$6:$S$431,9,0)</f>
        <v>2168.7359999999999</v>
      </c>
      <c r="I127" s="914">
        <f t="shared" si="3"/>
        <v>52049.663999999997</v>
      </c>
    </row>
    <row r="128" spans="1:9" s="18" customFormat="1" ht="30">
      <c r="A128" s="15">
        <v>355</v>
      </c>
      <c r="B128" s="51" t="s">
        <v>855</v>
      </c>
      <c r="C128" s="16" t="s">
        <v>305</v>
      </c>
      <c r="D128" s="17">
        <v>30</v>
      </c>
      <c r="E128" s="12" t="s">
        <v>14</v>
      </c>
      <c r="F128" s="12" t="s">
        <v>416</v>
      </c>
      <c r="G128" s="914"/>
      <c r="H128" s="914">
        <f>+VLOOKUP(B128,'DATOS GENERALES'!$B$6:$S$431,9,0)</f>
        <v>1606.7159999999999</v>
      </c>
      <c r="I128" s="914">
        <f t="shared" si="3"/>
        <v>48201.479999999996</v>
      </c>
    </row>
    <row r="129" spans="1:9" s="18" customFormat="1" ht="30">
      <c r="A129" s="15">
        <v>360</v>
      </c>
      <c r="B129" s="51" t="s">
        <v>276</v>
      </c>
      <c r="C129" s="16" t="s">
        <v>305</v>
      </c>
      <c r="D129" s="17">
        <v>4</v>
      </c>
      <c r="E129" s="12" t="s">
        <v>14</v>
      </c>
      <c r="F129" s="12" t="s">
        <v>367</v>
      </c>
      <c r="G129" s="914"/>
      <c r="H129" s="914">
        <f>+VLOOKUP(B129,'DATOS GENERALES'!$B$6:$S$431,9,0)</f>
        <v>1995.5015999999996</v>
      </c>
      <c r="I129" s="914">
        <f t="shared" si="3"/>
        <v>7982.0063999999984</v>
      </c>
    </row>
    <row r="130" spans="1:9" s="18" customFormat="1">
      <c r="A130" s="15">
        <v>361</v>
      </c>
      <c r="B130" s="51" t="s">
        <v>277</v>
      </c>
      <c r="C130" s="16" t="s">
        <v>305</v>
      </c>
      <c r="D130" s="17">
        <v>12</v>
      </c>
      <c r="E130" s="12" t="s">
        <v>14</v>
      </c>
      <c r="F130" s="12" t="s">
        <v>464</v>
      </c>
      <c r="G130" s="914"/>
      <c r="H130" s="914">
        <f>+VLOOKUP(B130,'DATOS GENERALES'!$B$6:$S$431,9,0)</f>
        <v>1917.4799999999998</v>
      </c>
      <c r="I130" s="914">
        <f t="shared" si="3"/>
        <v>23009.759999999998</v>
      </c>
    </row>
    <row r="131" spans="1:9" s="36" customFormat="1" ht="30">
      <c r="A131" s="15">
        <v>363</v>
      </c>
      <c r="B131" s="51" t="s">
        <v>278</v>
      </c>
      <c r="C131" s="16" t="s">
        <v>305</v>
      </c>
      <c r="D131" s="17">
        <v>16</v>
      </c>
      <c r="E131" s="28" t="s">
        <v>14</v>
      </c>
      <c r="F131" s="28" t="s">
        <v>393</v>
      </c>
      <c r="G131" s="30"/>
      <c r="H131" s="914">
        <f>+VLOOKUP(B131,'DATOS GENERALES'!$B$6:$S$431,9,0)</f>
        <v>2168.7359999999999</v>
      </c>
      <c r="I131" s="914">
        <f t="shared" si="3"/>
        <v>34699.775999999998</v>
      </c>
    </row>
    <row r="132" spans="1:9" s="18" customFormat="1" ht="45">
      <c r="A132" s="15">
        <v>365</v>
      </c>
      <c r="B132" s="51" t="s">
        <v>858</v>
      </c>
      <c r="C132" s="16" t="s">
        <v>305</v>
      </c>
      <c r="D132" s="17">
        <v>4</v>
      </c>
      <c r="E132" s="12" t="s">
        <v>14</v>
      </c>
      <c r="F132" s="12" t="s">
        <v>393</v>
      </c>
      <c r="G132" s="914"/>
      <c r="H132" s="914">
        <f>+VLOOKUP(B132,'DATOS GENERALES'!$B$6:$S$431,9,0)</f>
        <v>2168.7359999999999</v>
      </c>
      <c r="I132" s="914">
        <f t="shared" si="3"/>
        <v>8674.9439999999995</v>
      </c>
    </row>
    <row r="133" spans="1:9" s="18" customFormat="1" ht="45">
      <c r="A133" s="15">
        <v>366</v>
      </c>
      <c r="B133" s="51" t="s">
        <v>279</v>
      </c>
      <c r="C133" s="16" t="s">
        <v>305</v>
      </c>
      <c r="D133" s="17">
        <v>20</v>
      </c>
      <c r="E133" s="12" t="s">
        <v>14</v>
      </c>
      <c r="F133" s="12" t="s">
        <v>393</v>
      </c>
      <c r="G133" s="914"/>
      <c r="H133" s="914">
        <f>+VLOOKUP(B133,'DATOS GENERALES'!$B$6:$S$431,9,0)</f>
        <v>2168.7359999999999</v>
      </c>
      <c r="I133" s="914">
        <f t="shared" si="3"/>
        <v>43374.720000000001</v>
      </c>
    </row>
    <row r="134" spans="1:9" s="18" customFormat="1" ht="30">
      <c r="A134" s="15">
        <v>367</v>
      </c>
      <c r="B134" s="51" t="s">
        <v>859</v>
      </c>
      <c r="C134" s="16" t="s">
        <v>305</v>
      </c>
      <c r="D134" s="17">
        <v>4</v>
      </c>
      <c r="E134" s="12" t="s">
        <v>14</v>
      </c>
      <c r="F134" s="12" t="s">
        <v>367</v>
      </c>
      <c r="G134" s="914"/>
      <c r="H134" s="914">
        <f>+VLOOKUP(B134,'DATOS GENERALES'!$B$6:$S$431,9,0)</f>
        <v>1416.2903999999999</v>
      </c>
      <c r="I134" s="914">
        <f t="shared" si="3"/>
        <v>5665.1615999999995</v>
      </c>
    </row>
    <row r="135" spans="1:9" s="18" customFormat="1" ht="45">
      <c r="A135" s="15">
        <v>371</v>
      </c>
      <c r="B135" s="51" t="s">
        <v>282</v>
      </c>
      <c r="C135" s="16" t="s">
        <v>305</v>
      </c>
      <c r="D135" s="17">
        <v>20</v>
      </c>
      <c r="E135" s="12" t="s">
        <v>14</v>
      </c>
      <c r="F135" s="12" t="s">
        <v>459</v>
      </c>
      <c r="G135" s="914"/>
      <c r="H135" s="914">
        <f>+VLOOKUP(B135,'DATOS GENERALES'!$B$6:$S$431,9,0)</f>
        <v>1652.9999999999998</v>
      </c>
      <c r="I135" s="914">
        <f t="shared" si="3"/>
        <v>33059.999999999993</v>
      </c>
    </row>
    <row r="136" spans="1:9" s="18" customFormat="1" ht="30">
      <c r="A136" s="15">
        <v>377</v>
      </c>
      <c r="B136" s="51" t="s">
        <v>284</v>
      </c>
      <c r="C136" s="16" t="s">
        <v>305</v>
      </c>
      <c r="D136" s="17">
        <v>1600</v>
      </c>
      <c r="E136" s="12" t="s">
        <v>14</v>
      </c>
      <c r="F136" s="12" t="s">
        <v>466</v>
      </c>
      <c r="G136" s="914"/>
      <c r="H136" s="914">
        <f>+VLOOKUP(B136,'DATOS GENERALES'!$B$6:$S$431,9,0)</f>
        <v>1019.2</v>
      </c>
      <c r="I136" s="914">
        <f t="shared" si="3"/>
        <v>1630720</v>
      </c>
    </row>
    <row r="137" spans="1:9" s="18" customFormat="1" ht="30">
      <c r="A137" s="15">
        <v>378</v>
      </c>
      <c r="B137" s="51" t="s">
        <v>285</v>
      </c>
      <c r="C137" s="16" t="s">
        <v>305</v>
      </c>
      <c r="D137" s="17">
        <v>800</v>
      </c>
      <c r="E137" s="12" t="s">
        <v>14</v>
      </c>
      <c r="F137" s="12" t="s">
        <v>466</v>
      </c>
      <c r="G137" s="914"/>
      <c r="H137" s="914">
        <f>+VLOOKUP(B137,'DATOS GENERALES'!$B$6:$S$431,9,0)</f>
        <v>1187.2</v>
      </c>
      <c r="I137" s="914">
        <f t="shared" si="3"/>
        <v>949760</v>
      </c>
    </row>
    <row r="138" spans="1:9" s="18" customFormat="1" ht="30">
      <c r="A138" s="15">
        <v>379</v>
      </c>
      <c r="B138" s="51" t="s">
        <v>286</v>
      </c>
      <c r="C138" s="16" t="s">
        <v>305</v>
      </c>
      <c r="D138" s="17">
        <v>288</v>
      </c>
      <c r="E138" s="12" t="s">
        <v>14</v>
      </c>
      <c r="F138" s="12" t="s">
        <v>467</v>
      </c>
      <c r="G138" s="914"/>
      <c r="H138" s="914">
        <f>+VLOOKUP(B138,'DATOS GENERALES'!$B$6:$S$431,9,0)</f>
        <v>3936.8</v>
      </c>
      <c r="I138" s="914">
        <f t="shared" si="3"/>
        <v>1133798.4000000001</v>
      </c>
    </row>
    <row r="139" spans="1:9" s="18" customFormat="1" ht="30">
      <c r="A139" s="15">
        <v>380</v>
      </c>
      <c r="B139" s="51" t="s">
        <v>287</v>
      </c>
      <c r="C139" s="16" t="s">
        <v>305</v>
      </c>
      <c r="D139" s="17">
        <v>288</v>
      </c>
      <c r="E139" s="12" t="s">
        <v>14</v>
      </c>
      <c r="F139" s="12" t="s">
        <v>467</v>
      </c>
      <c r="G139" s="914"/>
      <c r="H139" s="914">
        <f>+VLOOKUP(B139,'DATOS GENERALES'!$B$6:$S$431,9,0)</f>
        <v>4592</v>
      </c>
      <c r="I139" s="914">
        <f t="shared" si="3"/>
        <v>1322496</v>
      </c>
    </row>
    <row r="140" spans="1:9" s="18" customFormat="1" ht="30">
      <c r="A140" s="15">
        <v>381</v>
      </c>
      <c r="B140" s="51" t="s">
        <v>288</v>
      </c>
      <c r="C140" s="16" t="s">
        <v>305</v>
      </c>
      <c r="D140" s="17">
        <v>288</v>
      </c>
      <c r="E140" s="12" t="s">
        <v>14</v>
      </c>
      <c r="F140" s="12" t="s">
        <v>467</v>
      </c>
      <c r="G140" s="914"/>
      <c r="H140" s="914">
        <f>+VLOOKUP(B140,'DATOS GENERALES'!$B$6:$S$431,9,0)</f>
        <v>5353.6</v>
      </c>
      <c r="I140" s="914">
        <f t="shared" si="3"/>
        <v>1541836.8</v>
      </c>
    </row>
    <row r="141" spans="1:9" s="18" customFormat="1">
      <c r="A141" s="15">
        <v>382</v>
      </c>
      <c r="B141" s="51" t="s">
        <v>289</v>
      </c>
      <c r="C141" s="16" t="s">
        <v>305</v>
      </c>
      <c r="D141" s="17">
        <v>1600</v>
      </c>
      <c r="E141" s="12" t="s">
        <v>14</v>
      </c>
      <c r="F141" s="12" t="s">
        <v>466</v>
      </c>
      <c r="G141" s="914"/>
      <c r="H141" s="914">
        <f>+VLOOKUP(B141,'DATOS GENERALES'!$B$6:$S$431,9,0)</f>
        <v>952.00000000000011</v>
      </c>
      <c r="I141" s="914">
        <f t="shared" si="3"/>
        <v>1523200.0000000002</v>
      </c>
    </row>
    <row r="142" spans="1:9" s="18" customFormat="1">
      <c r="A142" s="15">
        <v>383</v>
      </c>
      <c r="B142" s="51" t="s">
        <v>290</v>
      </c>
      <c r="C142" s="16" t="s">
        <v>305</v>
      </c>
      <c r="D142" s="17">
        <v>1600</v>
      </c>
      <c r="E142" s="12" t="s">
        <v>14</v>
      </c>
      <c r="F142" s="12" t="s">
        <v>466</v>
      </c>
      <c r="G142" s="914"/>
      <c r="H142" s="914">
        <f>+VLOOKUP(B142,'DATOS GENERALES'!$B$6:$S$431,9,0)</f>
        <v>1176</v>
      </c>
      <c r="I142" s="914">
        <f t="shared" si="3"/>
        <v>1881600</v>
      </c>
    </row>
    <row r="143" spans="1:9" s="18" customFormat="1">
      <c r="A143" s="15">
        <v>384</v>
      </c>
      <c r="B143" s="51" t="s">
        <v>291</v>
      </c>
      <c r="C143" s="16" t="s">
        <v>305</v>
      </c>
      <c r="D143" s="17">
        <v>1600</v>
      </c>
      <c r="E143" s="12" t="s">
        <v>14</v>
      </c>
      <c r="F143" s="12" t="s">
        <v>466</v>
      </c>
      <c r="G143" s="914"/>
      <c r="H143" s="914">
        <f>+VLOOKUP(B143,'DATOS GENERALES'!$B$6:$S$431,9,0)</f>
        <v>1395.5200000000002</v>
      </c>
      <c r="I143" s="914">
        <f t="shared" si="3"/>
        <v>2232832.0000000005</v>
      </c>
    </row>
    <row r="144" spans="1:9" s="18" customFormat="1" ht="30">
      <c r="A144" s="15">
        <v>395</v>
      </c>
      <c r="B144" s="51" t="s">
        <v>301</v>
      </c>
      <c r="C144" s="16" t="s">
        <v>903</v>
      </c>
      <c r="D144" s="17">
        <v>2000</v>
      </c>
      <c r="E144" s="12" t="s">
        <v>14</v>
      </c>
      <c r="F144" s="12" t="s">
        <v>366</v>
      </c>
      <c r="G144" s="914"/>
      <c r="H144" s="914">
        <f>+VLOOKUP(B144,'DATOS GENERALES'!$B$6:$S$431,9,0)</f>
        <v>2240</v>
      </c>
      <c r="I144" s="914">
        <f t="shared" si="3"/>
        <v>4480000</v>
      </c>
    </row>
    <row r="145" spans="1:9" s="18" customFormat="1" ht="60">
      <c r="A145" s="15">
        <v>402</v>
      </c>
      <c r="B145" s="51" t="s">
        <v>872</v>
      </c>
      <c r="C145" s="16" t="s">
        <v>305</v>
      </c>
      <c r="D145" s="17">
        <v>24</v>
      </c>
      <c r="E145" s="12" t="s">
        <v>14</v>
      </c>
      <c r="F145" s="12" t="s">
        <v>417</v>
      </c>
      <c r="G145" s="914"/>
      <c r="H145" s="914">
        <f>+VLOOKUP(B145,'DATOS GENERALES'!$B$6:$S$431,9,0)</f>
        <v>1409.04</v>
      </c>
      <c r="I145" s="914">
        <f t="shared" si="3"/>
        <v>33816.959999999999</v>
      </c>
    </row>
    <row r="146" spans="1:9" s="18" customFormat="1" ht="30">
      <c r="A146" s="15">
        <v>413</v>
      </c>
      <c r="B146" s="51" t="s">
        <v>883</v>
      </c>
      <c r="C146" s="16" t="s">
        <v>305</v>
      </c>
      <c r="D146" s="17">
        <v>40</v>
      </c>
      <c r="E146" s="12" t="s">
        <v>14</v>
      </c>
      <c r="F146" s="12" t="s">
        <v>406</v>
      </c>
      <c r="G146" s="914"/>
      <c r="H146" s="914">
        <f>+VLOOKUP(B146,'DATOS GENERALES'!$B$6:$S$431,9,0)</f>
        <v>6725.9999999999991</v>
      </c>
      <c r="I146" s="914">
        <f t="shared" si="3"/>
        <v>269039.99999999994</v>
      </c>
    </row>
    <row r="147" spans="1:9" s="18" customFormat="1" ht="30">
      <c r="A147" s="15">
        <v>414</v>
      </c>
      <c r="B147" s="51" t="s">
        <v>884</v>
      </c>
      <c r="C147" s="16" t="s">
        <v>305</v>
      </c>
      <c r="D147" s="17">
        <v>12</v>
      </c>
      <c r="E147" s="12" t="s">
        <v>14</v>
      </c>
      <c r="F147" s="12" t="s">
        <v>1453</v>
      </c>
      <c r="G147" s="914" t="s">
        <v>1670</v>
      </c>
      <c r="H147" s="914">
        <f>+VLOOKUP(B147,'DATOS GENERALES'!$B$6:$S$431,9,0)</f>
        <v>54890.999999999993</v>
      </c>
      <c r="I147" s="914">
        <f t="shared" si="3"/>
        <v>658691.99999999988</v>
      </c>
    </row>
    <row r="148" spans="1:9" s="18" customFormat="1" ht="45">
      <c r="A148" s="15">
        <v>417</v>
      </c>
      <c r="B148" s="51" t="s">
        <v>887</v>
      </c>
      <c r="C148" s="16" t="s">
        <v>907</v>
      </c>
      <c r="D148" s="17">
        <v>60</v>
      </c>
      <c r="E148" s="12" t="s">
        <v>14</v>
      </c>
      <c r="F148" s="12" t="s">
        <v>406</v>
      </c>
      <c r="G148" s="914" t="s">
        <v>1670</v>
      </c>
      <c r="H148" s="914">
        <f>+VLOOKUP(B148,'DATOS GENERALES'!$B$6:$S$431,9,0)</f>
        <v>1842.2399999999998</v>
      </c>
      <c r="I148" s="914">
        <f t="shared" si="3"/>
        <v>110534.39999999999</v>
      </c>
    </row>
    <row r="149" spans="1:9" s="18" customFormat="1" ht="45">
      <c r="A149" s="15">
        <v>418</v>
      </c>
      <c r="B149" s="51" t="s">
        <v>888</v>
      </c>
      <c r="C149" s="16" t="s">
        <v>907</v>
      </c>
      <c r="D149" s="17">
        <v>400</v>
      </c>
      <c r="E149" s="12" t="s">
        <v>14</v>
      </c>
      <c r="F149" s="12" t="s">
        <v>406</v>
      </c>
      <c r="G149" s="914" t="s">
        <v>1670</v>
      </c>
      <c r="H149" s="914">
        <f>+VLOOKUP(B149,'DATOS GENERALES'!$B$6:$S$431,9,0)</f>
        <v>1842.2399999999998</v>
      </c>
      <c r="I149" s="914">
        <f t="shared" si="3"/>
        <v>736895.99999999988</v>
      </c>
    </row>
    <row r="150" spans="1:9" s="18" customFormat="1">
      <c r="G150" s="34"/>
      <c r="H150" s="911" t="s">
        <v>1706</v>
      </c>
      <c r="I150" s="912">
        <f>SUM(I35:I149)</f>
        <v>142952007.03200001</v>
      </c>
    </row>
    <row r="151" spans="1:9" s="18" customFormat="1">
      <c r="G151" s="34"/>
      <c r="I151" s="34"/>
    </row>
    <row r="152" spans="1:9" s="18" customFormat="1">
      <c r="G152" s="34"/>
      <c r="I152" s="34"/>
    </row>
    <row r="153" spans="1:9" s="909" customFormat="1" ht="26.25">
      <c r="A153" s="1035" t="str">
        <f>+E155</f>
        <v>LABORATORIOS LTDA</v>
      </c>
      <c r="G153" s="26"/>
      <c r="H153" s="27"/>
      <c r="I153" s="27"/>
    </row>
    <row r="154" spans="1:9" s="1" customFormat="1" ht="30">
      <c r="A154" s="28" t="s">
        <v>3</v>
      </c>
      <c r="B154" s="28" t="s">
        <v>4</v>
      </c>
      <c r="C154" s="28" t="s">
        <v>6</v>
      </c>
      <c r="D154" s="28" t="s">
        <v>5</v>
      </c>
      <c r="E154" s="28" t="s">
        <v>8</v>
      </c>
      <c r="F154" s="28" t="s">
        <v>9</v>
      </c>
      <c r="G154" s="29" t="s">
        <v>10</v>
      </c>
      <c r="H154" s="30" t="s">
        <v>18</v>
      </c>
      <c r="I154" s="30" t="s">
        <v>19</v>
      </c>
    </row>
    <row r="155" spans="1:9" s="18" customFormat="1">
      <c r="A155" s="12">
        <v>23</v>
      </c>
      <c r="B155" s="12" t="s">
        <v>52</v>
      </c>
      <c r="C155" s="12" t="s">
        <v>305</v>
      </c>
      <c r="D155" s="12">
        <v>120</v>
      </c>
      <c r="E155" s="12" t="s">
        <v>1574</v>
      </c>
      <c r="F155" s="12" t="s">
        <v>417</v>
      </c>
      <c r="G155" s="914"/>
      <c r="H155" s="914">
        <f>+VLOOKUP(B155,'DATOS GENERALES'!$B$6:$S$431,5,0)</f>
        <v>3393</v>
      </c>
      <c r="I155" s="914">
        <f>+H155*D155</f>
        <v>407160</v>
      </c>
    </row>
    <row r="156" spans="1:9" s="18" customFormat="1">
      <c r="A156" s="12">
        <v>32</v>
      </c>
      <c r="B156" s="12" t="s">
        <v>748</v>
      </c>
      <c r="C156" s="12" t="s">
        <v>305</v>
      </c>
      <c r="D156" s="12">
        <v>40</v>
      </c>
      <c r="E156" s="12" t="s">
        <v>1574</v>
      </c>
      <c r="F156" s="12" t="s">
        <v>417</v>
      </c>
      <c r="G156" s="914" t="s">
        <v>1670</v>
      </c>
      <c r="H156" s="914">
        <f>+VLOOKUP(B156,'DATOS GENERALES'!$B$6:$S$431,5,0)</f>
        <v>23075</v>
      </c>
      <c r="I156" s="914">
        <f t="shared" ref="I156:I206" si="4">+H156*D156</f>
        <v>923000</v>
      </c>
    </row>
    <row r="157" spans="1:9" s="18" customFormat="1">
      <c r="A157" s="12">
        <v>40</v>
      </c>
      <c r="B157" s="12" t="s">
        <v>754</v>
      </c>
      <c r="C157" s="12" t="s">
        <v>305</v>
      </c>
      <c r="D157" s="12">
        <v>40</v>
      </c>
      <c r="E157" s="12" t="s">
        <v>1574</v>
      </c>
      <c r="F157" s="12" t="s">
        <v>529</v>
      </c>
      <c r="G157" s="914"/>
      <c r="H157" s="914">
        <f>+VLOOKUP(B157,'DATOS GENERALES'!$B$6:$S$431,5,0)</f>
        <v>3575</v>
      </c>
      <c r="I157" s="914">
        <f t="shared" si="4"/>
        <v>143000</v>
      </c>
    </row>
    <row r="158" spans="1:9" s="18" customFormat="1">
      <c r="A158" s="12">
        <v>50</v>
      </c>
      <c r="B158" s="12" t="s">
        <v>762</v>
      </c>
      <c r="C158" s="12" t="s">
        <v>305</v>
      </c>
      <c r="D158" s="12">
        <v>8</v>
      </c>
      <c r="E158" s="12" t="s">
        <v>1574</v>
      </c>
      <c r="F158" s="12" t="s">
        <v>389</v>
      </c>
      <c r="G158" s="914" t="s">
        <v>1670</v>
      </c>
      <c r="H158" s="914">
        <f>+VLOOKUP(B158,'DATOS GENERALES'!$B$6:$S$431,5,0)</f>
        <v>14285</v>
      </c>
      <c r="I158" s="914">
        <f t="shared" si="4"/>
        <v>114280</v>
      </c>
    </row>
    <row r="159" spans="1:9" s="18" customFormat="1">
      <c r="A159" s="12">
        <v>51</v>
      </c>
      <c r="B159" s="12" t="s">
        <v>763</v>
      </c>
      <c r="C159" s="12" t="s">
        <v>305</v>
      </c>
      <c r="D159" s="12">
        <v>8</v>
      </c>
      <c r="E159" s="12" t="s">
        <v>1574</v>
      </c>
      <c r="F159" s="12" t="s">
        <v>389</v>
      </c>
      <c r="G159" s="914" t="s">
        <v>1670</v>
      </c>
      <c r="H159" s="914">
        <f>+VLOOKUP(B159,'DATOS GENERALES'!$B$6:$S$431,5,0)</f>
        <v>14738</v>
      </c>
      <c r="I159" s="914">
        <f t="shared" si="4"/>
        <v>117904</v>
      </c>
    </row>
    <row r="160" spans="1:9" s="18" customFormat="1">
      <c r="A160" s="12">
        <v>58</v>
      </c>
      <c r="B160" s="12" t="s">
        <v>769</v>
      </c>
      <c r="C160" s="12" t="s">
        <v>305</v>
      </c>
      <c r="D160" s="12">
        <v>8</v>
      </c>
      <c r="E160" s="12" t="s">
        <v>1574</v>
      </c>
      <c r="F160" s="12" t="s">
        <v>389</v>
      </c>
      <c r="G160" s="914" t="s">
        <v>1670</v>
      </c>
      <c r="H160" s="914">
        <f>+VLOOKUP(B160,'DATOS GENERALES'!$B$6:$S$431,5,0)</f>
        <v>7392</v>
      </c>
      <c r="I160" s="914">
        <f t="shared" si="4"/>
        <v>59136</v>
      </c>
    </row>
    <row r="161" spans="1:9" s="18" customFormat="1">
      <c r="A161" s="12">
        <v>60</v>
      </c>
      <c r="B161" s="12" t="s">
        <v>771</v>
      </c>
      <c r="C161" s="12" t="s">
        <v>305</v>
      </c>
      <c r="D161" s="12">
        <v>8</v>
      </c>
      <c r="E161" s="12" t="s">
        <v>1574</v>
      </c>
      <c r="F161" s="12" t="s">
        <v>389</v>
      </c>
      <c r="G161" s="914" t="s">
        <v>1670</v>
      </c>
      <c r="H161" s="914">
        <f>+VLOOKUP(B161,'DATOS GENERALES'!$B$6:$S$431,5,0)</f>
        <v>7797</v>
      </c>
      <c r="I161" s="914">
        <f t="shared" si="4"/>
        <v>62376</v>
      </c>
    </row>
    <row r="162" spans="1:9" s="18" customFormat="1">
      <c r="A162" s="12">
        <v>61</v>
      </c>
      <c r="B162" s="12" t="s">
        <v>772</v>
      </c>
      <c r="C162" s="12" t="s">
        <v>305</v>
      </c>
      <c r="D162" s="12">
        <v>12</v>
      </c>
      <c r="E162" s="12" t="s">
        <v>1574</v>
      </c>
      <c r="F162" s="12" t="s">
        <v>389</v>
      </c>
      <c r="G162" s="914" t="s">
        <v>1670</v>
      </c>
      <c r="H162" s="914">
        <f>+VLOOKUP(B162,'DATOS GENERALES'!$B$6:$S$431,5,0)</f>
        <v>7797</v>
      </c>
      <c r="I162" s="914">
        <f t="shared" si="4"/>
        <v>93564</v>
      </c>
    </row>
    <row r="163" spans="1:9" s="18" customFormat="1">
      <c r="A163" s="12">
        <v>62</v>
      </c>
      <c r="B163" s="12" t="s">
        <v>773</v>
      </c>
      <c r="C163" s="12" t="s">
        <v>305</v>
      </c>
      <c r="D163" s="12">
        <v>12</v>
      </c>
      <c r="E163" s="12" t="s">
        <v>1574</v>
      </c>
      <c r="F163" s="12" t="s">
        <v>389</v>
      </c>
      <c r="G163" s="914" t="s">
        <v>1670</v>
      </c>
      <c r="H163" s="914">
        <f>+VLOOKUP(B163,'DATOS GENERALES'!$B$6:$S$431,5,0)</f>
        <v>7797</v>
      </c>
      <c r="I163" s="914">
        <f t="shared" si="4"/>
        <v>93564</v>
      </c>
    </row>
    <row r="164" spans="1:9" s="18" customFormat="1">
      <c r="A164" s="12">
        <v>99</v>
      </c>
      <c r="B164" s="12" t="s">
        <v>786</v>
      </c>
      <c r="C164" s="12" t="s">
        <v>305</v>
      </c>
      <c r="D164" s="12">
        <v>8</v>
      </c>
      <c r="E164" s="12" t="s">
        <v>1574</v>
      </c>
      <c r="F164" s="12" t="s">
        <v>1676</v>
      </c>
      <c r="G164" s="914" t="s">
        <v>1670</v>
      </c>
      <c r="H164" s="914">
        <f>+VLOOKUP(B164,'DATOS GENERALES'!$B$6:$S$431,5,0)</f>
        <v>9588</v>
      </c>
      <c r="I164" s="914">
        <f t="shared" si="4"/>
        <v>76704</v>
      </c>
    </row>
    <row r="165" spans="1:9" s="18" customFormat="1">
      <c r="A165" s="12">
        <v>100</v>
      </c>
      <c r="B165" s="12" t="s">
        <v>86</v>
      </c>
      <c r="C165" s="12" t="s">
        <v>305</v>
      </c>
      <c r="D165" s="12">
        <v>96</v>
      </c>
      <c r="E165" s="12" t="s">
        <v>1574</v>
      </c>
      <c r="F165" s="12" t="s">
        <v>1676</v>
      </c>
      <c r="G165" s="914" t="s">
        <v>1670</v>
      </c>
      <c r="H165" s="914">
        <f>+VLOOKUP(B165,'DATOS GENERALES'!$B$6:$S$431,5,0)</f>
        <v>6588</v>
      </c>
      <c r="I165" s="914">
        <f t="shared" si="4"/>
        <v>632448</v>
      </c>
    </row>
    <row r="166" spans="1:9" s="18" customFormat="1">
      <c r="A166" s="12">
        <v>104</v>
      </c>
      <c r="B166" s="12" t="s">
        <v>90</v>
      </c>
      <c r="C166" s="12" t="s">
        <v>315</v>
      </c>
      <c r="D166" s="12">
        <v>4</v>
      </c>
      <c r="E166" s="12" t="s">
        <v>1574</v>
      </c>
      <c r="F166" s="12" t="s">
        <v>1676</v>
      </c>
      <c r="G166" s="914"/>
      <c r="H166" s="914">
        <f>+VLOOKUP(B166,'DATOS GENERALES'!$B$6:$S$431,5,0)</f>
        <v>121056</v>
      </c>
      <c r="I166" s="914">
        <f t="shared" si="4"/>
        <v>484224</v>
      </c>
    </row>
    <row r="167" spans="1:9" s="18" customFormat="1">
      <c r="A167" s="12">
        <v>105</v>
      </c>
      <c r="B167" s="12" t="s">
        <v>91</v>
      </c>
      <c r="C167" s="12" t="s">
        <v>899</v>
      </c>
      <c r="D167" s="12">
        <v>30</v>
      </c>
      <c r="E167" s="12" t="s">
        <v>1574</v>
      </c>
      <c r="F167" s="12" t="s">
        <v>1676</v>
      </c>
      <c r="G167" s="914" t="s">
        <v>1677</v>
      </c>
      <c r="H167" s="914">
        <f>+VLOOKUP(B167,'DATOS GENERALES'!$B$6:$S$431,5,0)</f>
        <v>133793</v>
      </c>
      <c r="I167" s="914">
        <f t="shared" si="4"/>
        <v>4013790</v>
      </c>
    </row>
    <row r="168" spans="1:9" s="18" customFormat="1">
      <c r="A168" s="12">
        <v>106</v>
      </c>
      <c r="B168" s="12" t="s">
        <v>92</v>
      </c>
      <c r="C168" s="12" t="s">
        <v>305</v>
      </c>
      <c r="D168" s="12">
        <v>12</v>
      </c>
      <c r="E168" s="12" t="s">
        <v>1574</v>
      </c>
      <c r="F168" s="12" t="s">
        <v>1676</v>
      </c>
      <c r="G168" s="914" t="s">
        <v>1677</v>
      </c>
      <c r="H168" s="914">
        <f>+VLOOKUP(B168,'DATOS GENERALES'!$B$6:$S$431,5,0)</f>
        <v>1099940</v>
      </c>
      <c r="I168" s="914">
        <f t="shared" si="4"/>
        <v>13199280</v>
      </c>
    </row>
    <row r="169" spans="1:9" s="18" customFormat="1">
      <c r="A169" s="12">
        <v>107</v>
      </c>
      <c r="B169" s="12" t="s">
        <v>93</v>
      </c>
      <c r="C169" s="12" t="s">
        <v>316</v>
      </c>
      <c r="D169" s="12">
        <v>8</v>
      </c>
      <c r="E169" s="12" t="s">
        <v>1574</v>
      </c>
      <c r="F169" s="12" t="s">
        <v>529</v>
      </c>
      <c r="G169" s="914"/>
      <c r="H169" s="914">
        <f>+VLOOKUP(B169,'DATOS GENERALES'!$B$6:$S$431,5,0)</f>
        <v>4719</v>
      </c>
      <c r="I169" s="914">
        <f t="shared" si="4"/>
        <v>37752</v>
      </c>
    </row>
    <row r="170" spans="1:9" s="18" customFormat="1">
      <c r="A170" s="12">
        <v>157</v>
      </c>
      <c r="B170" s="12" t="s">
        <v>123</v>
      </c>
      <c r="C170" s="12" t="s">
        <v>305</v>
      </c>
      <c r="D170" s="12">
        <v>48</v>
      </c>
      <c r="E170" s="12" t="s">
        <v>1574</v>
      </c>
      <c r="F170" s="12" t="s">
        <v>1676</v>
      </c>
      <c r="G170" s="914" t="s">
        <v>1670</v>
      </c>
      <c r="H170" s="914">
        <f>+VLOOKUP(B170,'DATOS GENERALES'!$B$6:$S$431,5,0)</f>
        <v>6828</v>
      </c>
      <c r="I170" s="914">
        <f t="shared" si="4"/>
        <v>327744</v>
      </c>
    </row>
    <row r="171" spans="1:9" s="18" customFormat="1">
      <c r="A171" s="12">
        <v>193</v>
      </c>
      <c r="B171" s="12" t="s">
        <v>810</v>
      </c>
      <c r="C171" s="12" t="s">
        <v>315</v>
      </c>
      <c r="D171" s="12">
        <v>4</v>
      </c>
      <c r="E171" s="12" t="s">
        <v>1574</v>
      </c>
      <c r="F171" s="12" t="s">
        <v>1685</v>
      </c>
      <c r="G171" s="914"/>
      <c r="H171" s="914">
        <f>+VLOOKUP(B171,'DATOS GENERALES'!$B$6:$S$431,5,0)</f>
        <v>1216032</v>
      </c>
      <c r="I171" s="914">
        <f t="shared" si="4"/>
        <v>4864128</v>
      </c>
    </row>
    <row r="172" spans="1:9" s="18" customFormat="1">
      <c r="A172" s="12">
        <v>223</v>
      </c>
      <c r="B172" s="12" t="s">
        <v>817</v>
      </c>
      <c r="C172" s="12" t="s">
        <v>305</v>
      </c>
      <c r="D172" s="12">
        <v>4</v>
      </c>
      <c r="E172" s="12" t="s">
        <v>1574</v>
      </c>
      <c r="F172" s="12" t="s">
        <v>1676</v>
      </c>
      <c r="G172" s="914"/>
      <c r="H172" s="914">
        <f>+VLOOKUP(B172,'DATOS GENERALES'!$B$6:$S$431,5,0)</f>
        <v>29757</v>
      </c>
      <c r="I172" s="914">
        <f t="shared" si="4"/>
        <v>119028</v>
      </c>
    </row>
    <row r="173" spans="1:9" s="18" customFormat="1">
      <c r="A173" s="12">
        <v>225</v>
      </c>
      <c r="B173" s="12" t="s">
        <v>179</v>
      </c>
      <c r="C173" s="12" t="s">
        <v>305</v>
      </c>
      <c r="D173" s="12">
        <v>4</v>
      </c>
      <c r="E173" s="12" t="s">
        <v>1574</v>
      </c>
      <c r="F173" s="12" t="s">
        <v>1676</v>
      </c>
      <c r="G173" s="914" t="s">
        <v>1670</v>
      </c>
      <c r="H173" s="914">
        <f>+VLOOKUP(B173,'DATOS GENERALES'!$B$6:$S$431,5,0)</f>
        <v>297647</v>
      </c>
      <c r="I173" s="914">
        <f t="shared" si="4"/>
        <v>1190588</v>
      </c>
    </row>
    <row r="174" spans="1:9" s="18" customFormat="1">
      <c r="A174" s="12">
        <v>253</v>
      </c>
      <c r="B174" s="12" t="s">
        <v>206</v>
      </c>
      <c r="C174" s="12" t="s">
        <v>305</v>
      </c>
      <c r="D174" s="12">
        <v>48</v>
      </c>
      <c r="E174" s="12" t="s">
        <v>1574</v>
      </c>
      <c r="F174" s="12" t="s">
        <v>1676</v>
      </c>
      <c r="G174" s="914" t="s">
        <v>1670</v>
      </c>
      <c r="H174" s="914">
        <f>+VLOOKUP(B174,'DATOS GENERALES'!$B$6:$S$431,5,0)</f>
        <v>18999</v>
      </c>
      <c r="I174" s="914">
        <f t="shared" si="4"/>
        <v>911952</v>
      </c>
    </row>
    <row r="175" spans="1:9" s="18" customFormat="1">
      <c r="A175" s="12">
        <v>261</v>
      </c>
      <c r="B175" s="12" t="s">
        <v>821</v>
      </c>
      <c r="C175" s="12"/>
      <c r="D175" s="12">
        <v>200</v>
      </c>
      <c r="E175" s="12" t="s">
        <v>1574</v>
      </c>
      <c r="F175" s="12" t="s">
        <v>529</v>
      </c>
      <c r="G175" s="914"/>
      <c r="H175" s="914">
        <f>+VLOOKUP(B175,'DATOS GENERALES'!$B$6:$S$431,5,0)</f>
        <v>3077</v>
      </c>
      <c r="I175" s="914">
        <f t="shared" si="4"/>
        <v>615400</v>
      </c>
    </row>
    <row r="176" spans="1:9" s="18" customFormat="1">
      <c r="A176" s="12">
        <v>262</v>
      </c>
      <c r="B176" s="12" t="s">
        <v>822</v>
      </c>
      <c r="C176" s="12" t="s">
        <v>305</v>
      </c>
      <c r="D176" s="12">
        <v>20</v>
      </c>
      <c r="E176" s="12" t="s">
        <v>1574</v>
      </c>
      <c r="F176" s="12" t="s">
        <v>389</v>
      </c>
      <c r="G176" s="914"/>
      <c r="H176" s="914">
        <f>+VLOOKUP(B176,'DATOS GENERALES'!$B$6:$S$431,5,0)</f>
        <v>3665</v>
      </c>
      <c r="I176" s="914">
        <f t="shared" si="4"/>
        <v>73300</v>
      </c>
    </row>
    <row r="177" spans="1:9" s="18" customFormat="1">
      <c r="A177" s="12">
        <v>268</v>
      </c>
      <c r="B177" s="12" t="s">
        <v>217</v>
      </c>
      <c r="C177" s="12" t="s">
        <v>305</v>
      </c>
      <c r="D177" s="12">
        <v>48</v>
      </c>
      <c r="E177" s="12" t="s">
        <v>1574</v>
      </c>
      <c r="F177" s="12" t="s">
        <v>1676</v>
      </c>
      <c r="G177" s="914" t="s">
        <v>1670</v>
      </c>
      <c r="H177" s="914">
        <f>+VLOOKUP(B177,'DATOS GENERALES'!$B$6:$S$431,5,0)</f>
        <v>6828</v>
      </c>
      <c r="I177" s="914">
        <f t="shared" si="4"/>
        <v>327744</v>
      </c>
    </row>
    <row r="178" spans="1:9" s="18" customFormat="1">
      <c r="A178" s="12">
        <v>269</v>
      </c>
      <c r="B178" s="12" t="s">
        <v>218</v>
      </c>
      <c r="C178" s="12" t="s">
        <v>305</v>
      </c>
      <c r="D178" s="12">
        <v>288</v>
      </c>
      <c r="E178" s="12" t="s">
        <v>1574</v>
      </c>
      <c r="F178" s="12" t="s">
        <v>1676</v>
      </c>
      <c r="G178" s="914" t="s">
        <v>1670</v>
      </c>
      <c r="H178" s="914">
        <f>+VLOOKUP(B178,'DATOS GENERALES'!$B$6:$S$431,5,0)</f>
        <v>7471</v>
      </c>
      <c r="I178" s="914">
        <f t="shared" si="4"/>
        <v>2151648</v>
      </c>
    </row>
    <row r="179" spans="1:9" s="18" customFormat="1">
      <c r="A179" s="915">
        <v>270</v>
      </c>
      <c r="B179" s="12" t="s">
        <v>219</v>
      </c>
      <c r="C179" s="12" t="s">
        <v>305</v>
      </c>
      <c r="D179" s="12">
        <v>192</v>
      </c>
      <c r="E179" s="12" t="s">
        <v>1574</v>
      </c>
      <c r="F179" s="12" t="s">
        <v>1676</v>
      </c>
      <c r="G179" s="914" t="s">
        <v>1670</v>
      </c>
      <c r="H179" s="914">
        <f>+VLOOKUP(B179,'DATOS GENERALES'!$B$6:$S$431,5,0)</f>
        <v>7358</v>
      </c>
      <c r="I179" s="914">
        <f t="shared" si="4"/>
        <v>1412736</v>
      </c>
    </row>
    <row r="180" spans="1:9" s="36" customFormat="1">
      <c r="A180" s="28">
        <v>271</v>
      </c>
      <c r="B180" s="28" t="s">
        <v>220</v>
      </c>
      <c r="C180" s="28" t="s">
        <v>305</v>
      </c>
      <c r="D180" s="28">
        <v>48</v>
      </c>
      <c r="E180" s="28" t="s">
        <v>1574</v>
      </c>
      <c r="F180" s="28" t="s">
        <v>1676</v>
      </c>
      <c r="G180" s="30" t="s">
        <v>1670</v>
      </c>
      <c r="H180" s="914">
        <f>+VLOOKUP(B180,'DATOS GENERALES'!$B$6:$S$431,5,0)</f>
        <v>16035</v>
      </c>
      <c r="I180" s="914">
        <f t="shared" si="4"/>
        <v>769680</v>
      </c>
    </row>
    <row r="181" spans="1:9" s="18" customFormat="1">
      <c r="A181" s="12">
        <v>272</v>
      </c>
      <c r="B181" s="12" t="s">
        <v>221</v>
      </c>
      <c r="C181" s="12" t="s">
        <v>305</v>
      </c>
      <c r="D181" s="12">
        <v>192</v>
      </c>
      <c r="E181" s="12" t="s">
        <v>1574</v>
      </c>
      <c r="F181" s="12" t="s">
        <v>1676</v>
      </c>
      <c r="G181" s="914" t="s">
        <v>1670</v>
      </c>
      <c r="H181" s="914">
        <f>+VLOOKUP(B181,'DATOS GENERALES'!$B$6:$S$431,5,0)</f>
        <v>7471</v>
      </c>
      <c r="I181" s="914">
        <f t="shared" si="4"/>
        <v>1434432</v>
      </c>
    </row>
    <row r="182" spans="1:9" s="18" customFormat="1">
      <c r="A182" s="12">
        <v>273</v>
      </c>
      <c r="B182" s="12" t="s">
        <v>222</v>
      </c>
      <c r="C182" s="12" t="s">
        <v>305</v>
      </c>
      <c r="D182" s="12">
        <v>288</v>
      </c>
      <c r="E182" s="12" t="s">
        <v>1574</v>
      </c>
      <c r="F182" s="12" t="s">
        <v>1676</v>
      </c>
      <c r="G182" s="914" t="s">
        <v>1670</v>
      </c>
      <c r="H182" s="914">
        <f>+VLOOKUP(B182,'DATOS GENERALES'!$B$6:$S$431,5,0)</f>
        <v>8424</v>
      </c>
      <c r="I182" s="914">
        <f t="shared" si="4"/>
        <v>2426112</v>
      </c>
    </row>
    <row r="183" spans="1:9" s="18" customFormat="1">
      <c r="A183" s="12">
        <v>274</v>
      </c>
      <c r="B183" s="12" t="s">
        <v>223</v>
      </c>
      <c r="C183" s="12" t="s">
        <v>305</v>
      </c>
      <c r="D183" s="12">
        <v>288</v>
      </c>
      <c r="E183" s="12" t="s">
        <v>1574</v>
      </c>
      <c r="F183" s="12" t="s">
        <v>1676</v>
      </c>
      <c r="G183" s="914" t="s">
        <v>1670</v>
      </c>
      <c r="H183" s="914">
        <f>+VLOOKUP(B183,'DATOS GENERALES'!$B$6:$S$431,5,0)</f>
        <v>7358</v>
      </c>
      <c r="I183" s="914">
        <f t="shared" si="4"/>
        <v>2119104</v>
      </c>
    </row>
    <row r="184" spans="1:9" s="18" customFormat="1">
      <c r="A184" s="12">
        <v>275</v>
      </c>
      <c r="B184" s="12" t="s">
        <v>824</v>
      </c>
      <c r="C184" s="12" t="s">
        <v>305</v>
      </c>
      <c r="D184" s="12">
        <v>48</v>
      </c>
      <c r="E184" s="12" t="s">
        <v>1574</v>
      </c>
      <c r="F184" s="12" t="s">
        <v>1676</v>
      </c>
      <c r="G184" s="914" t="s">
        <v>1670</v>
      </c>
      <c r="H184" s="914">
        <f>+VLOOKUP(B184,'DATOS GENERALES'!$B$6:$S$431,5,0)</f>
        <v>8424</v>
      </c>
      <c r="I184" s="914">
        <f t="shared" si="4"/>
        <v>404352</v>
      </c>
    </row>
    <row r="185" spans="1:9" s="18" customFormat="1">
      <c r="A185" s="12">
        <v>276</v>
      </c>
      <c r="B185" s="12" t="s">
        <v>224</v>
      </c>
      <c r="C185" s="12" t="s">
        <v>305</v>
      </c>
      <c r="D185" s="12">
        <v>192</v>
      </c>
      <c r="E185" s="12" t="s">
        <v>1574</v>
      </c>
      <c r="F185" s="12" t="s">
        <v>1676</v>
      </c>
      <c r="G185" s="914" t="s">
        <v>1670</v>
      </c>
      <c r="H185" s="914">
        <f>+VLOOKUP(B185,'DATOS GENERALES'!$B$6:$S$431,5,0)</f>
        <v>12326</v>
      </c>
      <c r="I185" s="914">
        <f t="shared" si="4"/>
        <v>2366592</v>
      </c>
    </row>
    <row r="186" spans="1:9" s="18" customFormat="1" ht="45">
      <c r="A186" s="12">
        <v>277</v>
      </c>
      <c r="B186" s="12" t="s">
        <v>225</v>
      </c>
      <c r="C186" s="12" t="s">
        <v>305</v>
      </c>
      <c r="D186" s="12">
        <v>96</v>
      </c>
      <c r="E186" s="12" t="s">
        <v>1574</v>
      </c>
      <c r="F186" s="12" t="s">
        <v>1676</v>
      </c>
      <c r="G186" s="913" t="s">
        <v>1670</v>
      </c>
      <c r="H186" s="914">
        <f>+VLOOKUP(B186,'DATOS GENERALES'!$B$6:$S$431,5,0)</f>
        <v>7358</v>
      </c>
      <c r="I186" s="914">
        <f t="shared" si="4"/>
        <v>706368</v>
      </c>
    </row>
    <row r="187" spans="1:9" s="18" customFormat="1" ht="45">
      <c r="A187" s="12">
        <v>278</v>
      </c>
      <c r="B187" s="12" t="s">
        <v>825</v>
      </c>
      <c r="C187" s="12" t="s">
        <v>305</v>
      </c>
      <c r="D187" s="12">
        <v>48</v>
      </c>
      <c r="E187" s="12" t="s">
        <v>1574</v>
      </c>
      <c r="F187" s="12" t="s">
        <v>1676</v>
      </c>
      <c r="G187" s="913" t="s">
        <v>1670</v>
      </c>
      <c r="H187" s="914">
        <f>+VLOOKUP(B187,'DATOS GENERALES'!$B$6:$S$431,5,0)</f>
        <v>12326</v>
      </c>
      <c r="I187" s="914">
        <f t="shared" si="4"/>
        <v>591648</v>
      </c>
    </row>
    <row r="188" spans="1:9" s="18" customFormat="1" ht="45">
      <c r="A188" s="12">
        <v>279</v>
      </c>
      <c r="B188" s="12" t="s">
        <v>227</v>
      </c>
      <c r="C188" s="12" t="s">
        <v>305</v>
      </c>
      <c r="D188" s="12">
        <v>16</v>
      </c>
      <c r="E188" s="12" t="s">
        <v>1574</v>
      </c>
      <c r="F188" s="12" t="s">
        <v>1676</v>
      </c>
      <c r="G188" s="913" t="s">
        <v>1670</v>
      </c>
      <c r="H188" s="914">
        <f>+VLOOKUP(B188,'DATOS GENERALES'!$B$6:$S$431,5,0)</f>
        <v>315313</v>
      </c>
      <c r="I188" s="914">
        <f t="shared" si="4"/>
        <v>5045008</v>
      </c>
    </row>
    <row r="189" spans="1:9" s="18" customFormat="1" ht="45">
      <c r="A189" s="12">
        <v>280</v>
      </c>
      <c r="B189" s="12" t="s">
        <v>228</v>
      </c>
      <c r="C189" s="12" t="s">
        <v>305</v>
      </c>
      <c r="D189" s="12">
        <v>16</v>
      </c>
      <c r="E189" s="12" t="s">
        <v>1574</v>
      </c>
      <c r="F189" s="12" t="s">
        <v>1676</v>
      </c>
      <c r="G189" s="913" t="s">
        <v>1670</v>
      </c>
      <c r="H189" s="914">
        <f>+VLOOKUP(B189,'DATOS GENERALES'!$B$6:$S$431,5,0)</f>
        <v>281065</v>
      </c>
      <c r="I189" s="914">
        <f t="shared" si="4"/>
        <v>4497040</v>
      </c>
    </row>
    <row r="190" spans="1:9" s="18" customFormat="1" ht="45">
      <c r="A190" s="12">
        <v>281</v>
      </c>
      <c r="B190" s="12" t="s">
        <v>229</v>
      </c>
      <c r="C190" s="12" t="s">
        <v>305</v>
      </c>
      <c r="D190" s="12">
        <v>16</v>
      </c>
      <c r="E190" s="12" t="s">
        <v>1574</v>
      </c>
      <c r="F190" s="12" t="s">
        <v>1676</v>
      </c>
      <c r="G190" s="913" t="s">
        <v>1670</v>
      </c>
      <c r="H190" s="914">
        <f>+VLOOKUP(B190,'DATOS GENERALES'!$B$6:$S$431,5,0)</f>
        <v>318175</v>
      </c>
      <c r="I190" s="914">
        <f t="shared" si="4"/>
        <v>5090800</v>
      </c>
    </row>
    <row r="191" spans="1:9" s="18" customFormat="1" ht="45">
      <c r="A191" s="12">
        <v>282</v>
      </c>
      <c r="B191" s="12" t="s">
        <v>230</v>
      </c>
      <c r="C191" s="12" t="s">
        <v>305</v>
      </c>
      <c r="D191" s="12">
        <v>48</v>
      </c>
      <c r="E191" s="12" t="s">
        <v>1574</v>
      </c>
      <c r="F191" s="12" t="s">
        <v>1676</v>
      </c>
      <c r="G191" s="913" t="s">
        <v>1670</v>
      </c>
      <c r="H191" s="914">
        <f>+VLOOKUP(B191,'DATOS GENERALES'!$B$6:$S$431,5,0)</f>
        <v>6721</v>
      </c>
      <c r="I191" s="914">
        <f t="shared" si="4"/>
        <v>322608</v>
      </c>
    </row>
    <row r="192" spans="1:9" s="18" customFormat="1" ht="45">
      <c r="A192" s="12">
        <v>283</v>
      </c>
      <c r="B192" s="12" t="s">
        <v>231</v>
      </c>
      <c r="C192" s="12" t="s">
        <v>305</v>
      </c>
      <c r="D192" s="12">
        <v>96</v>
      </c>
      <c r="E192" s="12" t="s">
        <v>1574</v>
      </c>
      <c r="F192" s="12" t="s">
        <v>1676</v>
      </c>
      <c r="G192" s="913" t="s">
        <v>1670</v>
      </c>
      <c r="H192" s="914">
        <f>+VLOOKUP(B192,'DATOS GENERALES'!$B$6:$S$431,5,0)</f>
        <v>4409</v>
      </c>
      <c r="I192" s="914">
        <f t="shared" si="4"/>
        <v>423264</v>
      </c>
    </row>
    <row r="193" spans="1:9" s="18" customFormat="1" ht="45">
      <c r="A193" s="12">
        <v>284</v>
      </c>
      <c r="B193" s="12" t="s">
        <v>232</v>
      </c>
      <c r="C193" s="12" t="s">
        <v>305</v>
      </c>
      <c r="D193" s="12">
        <v>48</v>
      </c>
      <c r="E193" s="12" t="s">
        <v>1574</v>
      </c>
      <c r="F193" s="12" t="s">
        <v>1676</v>
      </c>
      <c r="G193" s="913" t="s">
        <v>1670</v>
      </c>
      <c r="H193" s="914">
        <f>+VLOOKUP(B193,'DATOS GENERALES'!$B$6:$S$431,5,0)</f>
        <v>6721</v>
      </c>
      <c r="I193" s="914">
        <f t="shared" si="4"/>
        <v>322608</v>
      </c>
    </row>
    <row r="194" spans="1:9" s="18" customFormat="1" ht="45">
      <c r="A194" s="915">
        <v>285</v>
      </c>
      <c r="B194" s="12" t="s">
        <v>826</v>
      </c>
      <c r="C194" s="12" t="s">
        <v>305</v>
      </c>
      <c r="D194" s="12">
        <v>48</v>
      </c>
      <c r="E194" s="12" t="s">
        <v>1574</v>
      </c>
      <c r="F194" s="12" t="s">
        <v>1676</v>
      </c>
      <c r="G194" s="913" t="s">
        <v>1670</v>
      </c>
      <c r="H194" s="914">
        <f>+VLOOKUP(B194,'DATOS GENERALES'!$B$6:$S$431,5,0)</f>
        <v>4409</v>
      </c>
      <c r="I194" s="914">
        <f t="shared" si="4"/>
        <v>211632</v>
      </c>
    </row>
    <row r="195" spans="1:9" s="36" customFormat="1">
      <c r="A195" s="28">
        <v>292</v>
      </c>
      <c r="B195" s="28" t="s">
        <v>831</v>
      </c>
      <c r="C195" s="28" t="s">
        <v>305</v>
      </c>
      <c r="D195" s="28">
        <v>40</v>
      </c>
      <c r="E195" s="28" t="s">
        <v>1574</v>
      </c>
      <c r="F195" s="28" t="s">
        <v>1689</v>
      </c>
      <c r="G195" s="29"/>
      <c r="H195" s="914">
        <f>+VLOOKUP(B195,'DATOS GENERALES'!$B$6:$S$431,5,0)</f>
        <v>571857</v>
      </c>
      <c r="I195" s="914">
        <f t="shared" si="4"/>
        <v>22874280</v>
      </c>
    </row>
    <row r="196" spans="1:9" s="18" customFormat="1">
      <c r="A196" s="12">
        <v>293</v>
      </c>
      <c r="B196" s="12" t="s">
        <v>832</v>
      </c>
      <c r="C196" s="12" t="s">
        <v>305</v>
      </c>
      <c r="D196" s="12">
        <v>40</v>
      </c>
      <c r="E196" s="12" t="s">
        <v>1574</v>
      </c>
      <c r="F196" s="12" t="s">
        <v>1689</v>
      </c>
      <c r="G196" s="913"/>
      <c r="H196" s="914">
        <f>+VLOOKUP(B196,'DATOS GENERALES'!$B$6:$S$431,5,0)</f>
        <v>528606</v>
      </c>
      <c r="I196" s="914">
        <f t="shared" si="4"/>
        <v>21144240</v>
      </c>
    </row>
    <row r="197" spans="1:9" s="18" customFormat="1" ht="45">
      <c r="A197" s="12">
        <v>385</v>
      </c>
      <c r="B197" s="12" t="s">
        <v>294</v>
      </c>
      <c r="C197" s="12" t="s">
        <v>305</v>
      </c>
      <c r="D197" s="12">
        <v>288</v>
      </c>
      <c r="E197" s="12" t="s">
        <v>1574</v>
      </c>
      <c r="F197" s="12" t="s">
        <v>1676</v>
      </c>
      <c r="G197" s="913" t="s">
        <v>1670</v>
      </c>
      <c r="H197" s="914">
        <f>+VLOOKUP(B197,'DATOS GENERALES'!$B$6:$S$431,5,0)</f>
        <v>11176</v>
      </c>
      <c r="I197" s="914">
        <f t="shared" si="4"/>
        <v>3218688</v>
      </c>
    </row>
    <row r="198" spans="1:9" s="18" customFormat="1" ht="45">
      <c r="A198" s="12">
        <v>386</v>
      </c>
      <c r="B198" s="12" t="s">
        <v>295</v>
      </c>
      <c r="C198" s="12" t="s">
        <v>305</v>
      </c>
      <c r="D198" s="12">
        <v>96</v>
      </c>
      <c r="E198" s="12" t="s">
        <v>1574</v>
      </c>
      <c r="F198" s="12" t="s">
        <v>1676</v>
      </c>
      <c r="G198" s="913" t="s">
        <v>1670</v>
      </c>
      <c r="H198" s="914">
        <f>+VLOOKUP(B198,'DATOS GENERALES'!$B$6:$S$431,5,0)</f>
        <v>10796</v>
      </c>
      <c r="I198" s="914">
        <f t="shared" si="4"/>
        <v>1036416</v>
      </c>
    </row>
    <row r="199" spans="1:9" s="18" customFormat="1" ht="45">
      <c r="A199" s="12">
        <v>387</v>
      </c>
      <c r="B199" s="12" t="s">
        <v>297</v>
      </c>
      <c r="C199" s="12" t="s">
        <v>305</v>
      </c>
      <c r="D199" s="12">
        <v>288</v>
      </c>
      <c r="E199" s="12" t="s">
        <v>1574</v>
      </c>
      <c r="F199" s="12" t="s">
        <v>1676</v>
      </c>
      <c r="G199" s="913" t="s">
        <v>1670</v>
      </c>
      <c r="H199" s="914">
        <f>+VLOOKUP(B199,'DATOS GENERALES'!$B$6:$S$431,5,0)</f>
        <v>10796</v>
      </c>
      <c r="I199" s="914">
        <f t="shared" si="4"/>
        <v>3109248</v>
      </c>
    </row>
    <row r="200" spans="1:9" s="18" customFormat="1" ht="45">
      <c r="A200" s="12">
        <v>388</v>
      </c>
      <c r="B200" s="12" t="s">
        <v>299</v>
      </c>
      <c r="C200" s="12" t="s">
        <v>305</v>
      </c>
      <c r="D200" s="12">
        <v>48</v>
      </c>
      <c r="E200" s="12" t="s">
        <v>1574</v>
      </c>
      <c r="F200" s="12" t="s">
        <v>1676</v>
      </c>
      <c r="G200" s="913" t="s">
        <v>1670</v>
      </c>
      <c r="H200" s="914">
        <f>+VLOOKUP(B200,'DATOS GENERALES'!$B$6:$S$431,5,0)</f>
        <v>10496</v>
      </c>
      <c r="I200" s="914">
        <f t="shared" si="4"/>
        <v>503808</v>
      </c>
    </row>
    <row r="201" spans="1:9" s="18" customFormat="1" ht="45">
      <c r="A201" s="12">
        <v>389</v>
      </c>
      <c r="B201" s="12" t="s">
        <v>293</v>
      </c>
      <c r="C201" s="12" t="s">
        <v>305</v>
      </c>
      <c r="D201" s="12">
        <v>240</v>
      </c>
      <c r="E201" s="12" t="s">
        <v>1574</v>
      </c>
      <c r="F201" s="12" t="s">
        <v>1676</v>
      </c>
      <c r="G201" s="913" t="s">
        <v>1670</v>
      </c>
      <c r="H201" s="914">
        <f>+VLOOKUP(B201,'DATOS GENERALES'!$B$6:$S$431,5,0)</f>
        <v>11176</v>
      </c>
      <c r="I201" s="914">
        <f t="shared" si="4"/>
        <v>2682240</v>
      </c>
    </row>
    <row r="202" spans="1:9" s="18" customFormat="1" ht="45">
      <c r="A202" s="12">
        <v>390</v>
      </c>
      <c r="B202" s="12" t="s">
        <v>296</v>
      </c>
      <c r="C202" s="12" t="s">
        <v>305</v>
      </c>
      <c r="D202" s="12">
        <v>240</v>
      </c>
      <c r="E202" s="12" t="s">
        <v>1574</v>
      </c>
      <c r="F202" s="12" t="s">
        <v>1676</v>
      </c>
      <c r="G202" s="913" t="s">
        <v>1670</v>
      </c>
      <c r="H202" s="914">
        <f>+VLOOKUP(B202,'DATOS GENERALES'!$B$6:$S$431,5,0)</f>
        <v>11176</v>
      </c>
      <c r="I202" s="914">
        <f t="shared" si="4"/>
        <v>2682240</v>
      </c>
    </row>
    <row r="203" spans="1:9" s="18" customFormat="1" ht="45">
      <c r="A203" s="12">
        <v>391</v>
      </c>
      <c r="B203" s="12" t="s">
        <v>865</v>
      </c>
      <c r="C203" s="12" t="s">
        <v>305</v>
      </c>
      <c r="D203" s="12">
        <v>48</v>
      </c>
      <c r="E203" s="12" t="s">
        <v>1574</v>
      </c>
      <c r="F203" s="12" t="s">
        <v>1676</v>
      </c>
      <c r="G203" s="913" t="s">
        <v>1670</v>
      </c>
      <c r="H203" s="914">
        <f>+VLOOKUP(B203,'DATOS GENERALES'!$B$6:$S$431,5,0)</f>
        <v>9702</v>
      </c>
      <c r="I203" s="914">
        <f t="shared" si="4"/>
        <v>465696</v>
      </c>
    </row>
    <row r="204" spans="1:9" s="18" customFormat="1" ht="45">
      <c r="A204" s="12">
        <v>392</v>
      </c>
      <c r="B204" s="12" t="s">
        <v>298</v>
      </c>
      <c r="C204" s="12" t="s">
        <v>305</v>
      </c>
      <c r="D204" s="12">
        <v>96</v>
      </c>
      <c r="E204" s="12" t="s">
        <v>1574</v>
      </c>
      <c r="F204" s="12" t="s">
        <v>1676</v>
      </c>
      <c r="G204" s="913" t="s">
        <v>1670</v>
      </c>
      <c r="H204" s="914">
        <f>+VLOOKUP(B204,'DATOS GENERALES'!$B$6:$S$431,5,0)</f>
        <v>10496</v>
      </c>
      <c r="I204" s="914">
        <f t="shared" si="4"/>
        <v>1007616</v>
      </c>
    </row>
    <row r="205" spans="1:9" s="18" customFormat="1" ht="45">
      <c r="A205" s="12">
        <v>393</v>
      </c>
      <c r="B205" s="12" t="s">
        <v>866</v>
      </c>
      <c r="C205" s="12" t="s">
        <v>305</v>
      </c>
      <c r="D205" s="12">
        <v>48</v>
      </c>
      <c r="E205" s="12" t="s">
        <v>1574</v>
      </c>
      <c r="F205" s="12" t="s">
        <v>1676</v>
      </c>
      <c r="G205" s="913" t="s">
        <v>1670</v>
      </c>
      <c r="H205" s="914">
        <f>+VLOOKUP(B205,'DATOS GENERALES'!$B$6:$S$431,5,0)</f>
        <v>10496</v>
      </c>
      <c r="I205" s="914">
        <f t="shared" si="4"/>
        <v>503808</v>
      </c>
    </row>
    <row r="206" spans="1:9" s="18" customFormat="1">
      <c r="A206" s="12">
        <v>403</v>
      </c>
      <c r="B206" s="12" t="s">
        <v>873</v>
      </c>
      <c r="C206" s="12" t="s">
        <v>305</v>
      </c>
      <c r="D206" s="12">
        <v>40</v>
      </c>
      <c r="E206" s="12" t="s">
        <v>1574</v>
      </c>
      <c r="F206" s="12" t="s">
        <v>417</v>
      </c>
      <c r="G206" s="913"/>
      <c r="H206" s="914">
        <f>+VLOOKUP(B206,'DATOS GENERALES'!$B$6:$S$431,5,0)</f>
        <v>3393</v>
      </c>
      <c r="I206" s="914">
        <f t="shared" si="4"/>
        <v>135720</v>
      </c>
    </row>
    <row r="207" spans="1:9" s="18" customFormat="1">
      <c r="G207" s="33"/>
      <c r="H207" s="911" t="s">
        <v>1706</v>
      </c>
      <c r="I207" s="912">
        <f>SUM(I155:I206)</f>
        <v>118547698</v>
      </c>
    </row>
    <row r="208" spans="1:9" s="18" customFormat="1">
      <c r="G208" s="33"/>
      <c r="H208" s="34"/>
      <c r="I208" s="34"/>
    </row>
    <row r="209" spans="1:9" s="18" customFormat="1">
      <c r="G209" s="33"/>
      <c r="H209" s="34"/>
      <c r="I209" s="34"/>
    </row>
    <row r="210" spans="1:9" s="909" customFormat="1" ht="26.25">
      <c r="A210" s="1035" t="str">
        <f>+E212</f>
        <v>OC LA ECONOMIA</v>
      </c>
      <c r="G210" s="26"/>
      <c r="H210" s="27"/>
      <c r="I210" s="27"/>
    </row>
    <row r="211" spans="1:9" s="1" customFormat="1" ht="30">
      <c r="A211" s="28" t="s">
        <v>3</v>
      </c>
      <c r="B211" s="28" t="s">
        <v>4</v>
      </c>
      <c r="C211" s="28" t="s">
        <v>6</v>
      </c>
      <c r="D211" s="28" t="s">
        <v>5</v>
      </c>
      <c r="E211" s="28" t="s">
        <v>8</v>
      </c>
      <c r="F211" s="28" t="s">
        <v>9</v>
      </c>
      <c r="G211" s="29" t="s">
        <v>10</v>
      </c>
      <c r="H211" s="30" t="s">
        <v>18</v>
      </c>
      <c r="I211" s="30" t="s">
        <v>19</v>
      </c>
    </row>
    <row r="212" spans="1:9" s="18" customFormat="1">
      <c r="A212" s="12">
        <v>20</v>
      </c>
      <c r="B212" s="12" t="s">
        <v>50</v>
      </c>
      <c r="C212" s="12" t="s">
        <v>308</v>
      </c>
      <c r="D212" s="12">
        <v>120</v>
      </c>
      <c r="E212" s="12" t="s">
        <v>13</v>
      </c>
      <c r="F212" s="12" t="s">
        <v>372</v>
      </c>
      <c r="G212" s="913"/>
      <c r="H212" s="914">
        <f>+VLOOKUP(B212,'DATOS GENERALES'!$B$6:$S$431,7,0)</f>
        <v>6278</v>
      </c>
      <c r="I212" s="914">
        <f>+H212*D212</f>
        <v>753360</v>
      </c>
    </row>
    <row r="213" spans="1:9" s="18" customFormat="1">
      <c r="A213" s="915">
        <v>25</v>
      </c>
      <c r="B213" s="12" t="s">
        <v>743</v>
      </c>
      <c r="C213" s="12" t="s">
        <v>310</v>
      </c>
      <c r="D213" s="12">
        <v>4</v>
      </c>
      <c r="E213" s="12" t="s">
        <v>13</v>
      </c>
      <c r="F213" s="12" t="s">
        <v>389</v>
      </c>
      <c r="G213" s="913"/>
      <c r="H213" s="914">
        <f>+VLOOKUP(B213,'DATOS GENERALES'!$B$6:$S$431,7,0)</f>
        <v>286825</v>
      </c>
      <c r="I213" s="914">
        <f t="shared" ref="I213:I276" si="5">+H213*D213</f>
        <v>1147300</v>
      </c>
    </row>
    <row r="214" spans="1:9" s="36" customFormat="1" ht="75">
      <c r="A214" s="28">
        <v>26</v>
      </c>
      <c r="B214" s="28" t="s">
        <v>744</v>
      </c>
      <c r="C214" s="28" t="s">
        <v>310</v>
      </c>
      <c r="D214" s="28">
        <v>4</v>
      </c>
      <c r="E214" s="28" t="s">
        <v>13</v>
      </c>
      <c r="F214" s="28" t="s">
        <v>389</v>
      </c>
      <c r="G214" s="29" t="s">
        <v>1700</v>
      </c>
      <c r="H214" s="914">
        <f>+VLOOKUP(B214,'DATOS GENERALES'!$B$6:$S$431,7,0)</f>
        <v>427820</v>
      </c>
      <c r="I214" s="914">
        <f t="shared" si="5"/>
        <v>1711280</v>
      </c>
    </row>
    <row r="215" spans="1:9" s="18" customFormat="1">
      <c r="A215" s="12">
        <v>31</v>
      </c>
      <c r="B215" s="12" t="s">
        <v>54</v>
      </c>
      <c r="C215" s="12" t="s">
        <v>305</v>
      </c>
      <c r="D215" s="12">
        <v>20</v>
      </c>
      <c r="E215" s="12" t="s">
        <v>13</v>
      </c>
      <c r="F215" s="12" t="s">
        <v>389</v>
      </c>
      <c r="G215" s="913"/>
      <c r="H215" s="914">
        <f>+VLOOKUP(B215,'DATOS GENERALES'!$B$6:$S$431,7,0)</f>
        <v>26353</v>
      </c>
      <c r="I215" s="914">
        <f t="shared" si="5"/>
        <v>527060</v>
      </c>
    </row>
    <row r="216" spans="1:9" s="18" customFormat="1" ht="75">
      <c r="A216" s="12">
        <v>34</v>
      </c>
      <c r="B216" s="12" t="s">
        <v>750</v>
      </c>
      <c r="C216" s="12" t="s">
        <v>305</v>
      </c>
      <c r="D216" s="12">
        <v>40</v>
      </c>
      <c r="E216" s="12" t="s">
        <v>13</v>
      </c>
      <c r="F216" s="12" t="s">
        <v>389</v>
      </c>
      <c r="G216" s="913" t="s">
        <v>1700</v>
      </c>
      <c r="H216" s="914">
        <f>+VLOOKUP(B216,'DATOS GENERALES'!$B$6:$S$431,7,0)</f>
        <v>27773</v>
      </c>
      <c r="I216" s="914">
        <f t="shared" si="5"/>
        <v>1110920</v>
      </c>
    </row>
    <row r="217" spans="1:9" s="18" customFormat="1" ht="75">
      <c r="A217" s="12">
        <v>35</v>
      </c>
      <c r="B217" s="12" t="s">
        <v>751</v>
      </c>
      <c r="C217" s="12" t="s">
        <v>305</v>
      </c>
      <c r="D217" s="12">
        <v>40</v>
      </c>
      <c r="E217" s="12" t="s">
        <v>13</v>
      </c>
      <c r="F217" s="12" t="s">
        <v>389</v>
      </c>
      <c r="G217" s="913" t="s">
        <v>1700</v>
      </c>
      <c r="H217" s="914">
        <f>+VLOOKUP(B217,'DATOS GENERALES'!$B$6:$S$431,7,0)</f>
        <v>49091</v>
      </c>
      <c r="I217" s="914">
        <f t="shared" si="5"/>
        <v>1963640</v>
      </c>
    </row>
    <row r="218" spans="1:9" s="18" customFormat="1" ht="75">
      <c r="A218" s="12">
        <v>36</v>
      </c>
      <c r="B218" s="12" t="s">
        <v>752</v>
      </c>
      <c r="C218" s="12" t="s">
        <v>305</v>
      </c>
      <c r="D218" s="12">
        <v>40</v>
      </c>
      <c r="E218" s="12" t="s">
        <v>13</v>
      </c>
      <c r="F218" s="12" t="s">
        <v>389</v>
      </c>
      <c r="G218" s="913" t="s">
        <v>1700</v>
      </c>
      <c r="H218" s="914">
        <f>+VLOOKUP(B218,'DATOS GENERALES'!$B$6:$S$431,7,0)</f>
        <v>48603</v>
      </c>
      <c r="I218" s="914">
        <f t="shared" si="5"/>
        <v>1944120</v>
      </c>
    </row>
    <row r="219" spans="1:9" s="18" customFormat="1" ht="75">
      <c r="A219" s="12">
        <v>37</v>
      </c>
      <c r="B219" s="12" t="s">
        <v>753</v>
      </c>
      <c r="C219" s="12" t="s">
        <v>305</v>
      </c>
      <c r="D219" s="12">
        <v>40</v>
      </c>
      <c r="E219" s="12" t="s">
        <v>13</v>
      </c>
      <c r="F219" s="12" t="s">
        <v>389</v>
      </c>
      <c r="G219" s="913" t="s">
        <v>1700</v>
      </c>
      <c r="H219" s="914">
        <f>+VLOOKUP(B219,'DATOS GENERALES'!$B$6:$S$431,7,0)</f>
        <v>60523</v>
      </c>
      <c r="I219" s="914">
        <f t="shared" si="5"/>
        <v>2420920</v>
      </c>
    </row>
    <row r="220" spans="1:9" s="18" customFormat="1" ht="75">
      <c r="A220" s="12">
        <v>38</v>
      </c>
      <c r="B220" s="12" t="s">
        <v>55</v>
      </c>
      <c r="C220" s="12" t="s">
        <v>305</v>
      </c>
      <c r="D220" s="12">
        <v>16</v>
      </c>
      <c r="E220" s="12" t="s">
        <v>13</v>
      </c>
      <c r="F220" s="12" t="s">
        <v>389</v>
      </c>
      <c r="G220" s="913" t="s">
        <v>1700</v>
      </c>
      <c r="H220" s="914">
        <f>+VLOOKUP(B220,'DATOS GENERALES'!$B$6:$S$431,7,0)</f>
        <v>53978</v>
      </c>
      <c r="I220" s="914">
        <f t="shared" si="5"/>
        <v>863648</v>
      </c>
    </row>
    <row r="221" spans="1:9" s="18" customFormat="1" ht="75">
      <c r="A221" s="12">
        <v>39</v>
      </c>
      <c r="B221" s="12" t="s">
        <v>56</v>
      </c>
      <c r="C221" s="12" t="s">
        <v>305</v>
      </c>
      <c r="D221" s="12">
        <v>12</v>
      </c>
      <c r="E221" s="12" t="s">
        <v>13</v>
      </c>
      <c r="F221" s="12" t="s">
        <v>389</v>
      </c>
      <c r="G221" s="913" t="s">
        <v>1700</v>
      </c>
      <c r="H221" s="914">
        <f>+VLOOKUP(B221,'DATOS GENERALES'!$B$6:$S$431,7,0)</f>
        <v>69035</v>
      </c>
      <c r="I221" s="914">
        <f t="shared" si="5"/>
        <v>828420</v>
      </c>
    </row>
    <row r="222" spans="1:9" s="18" customFormat="1" ht="45">
      <c r="A222" s="12">
        <v>43</v>
      </c>
      <c r="B222" s="12" t="s">
        <v>58</v>
      </c>
      <c r="C222" s="12" t="s">
        <v>305</v>
      </c>
      <c r="D222" s="12">
        <v>8</v>
      </c>
      <c r="E222" s="12" t="s">
        <v>13</v>
      </c>
      <c r="F222" s="12" t="s">
        <v>389</v>
      </c>
      <c r="G222" s="913" t="s">
        <v>1673</v>
      </c>
      <c r="H222" s="914">
        <f>+VLOOKUP(B222,'DATOS GENERALES'!$B$6:$S$431,7,0)</f>
        <v>30322</v>
      </c>
      <c r="I222" s="914">
        <f t="shared" si="5"/>
        <v>242576</v>
      </c>
    </row>
    <row r="223" spans="1:9" s="18" customFormat="1" ht="45">
      <c r="A223" s="12">
        <v>44</v>
      </c>
      <c r="B223" s="12" t="s">
        <v>756</v>
      </c>
      <c r="C223" s="12" t="s">
        <v>305</v>
      </c>
      <c r="D223" s="12">
        <v>8</v>
      </c>
      <c r="E223" s="12" t="s">
        <v>13</v>
      </c>
      <c r="F223" s="12" t="s">
        <v>389</v>
      </c>
      <c r="G223" s="913" t="s">
        <v>1670</v>
      </c>
      <c r="H223" s="914">
        <f>+VLOOKUP(B223,'DATOS GENERALES'!$B$6:$S$431,7,0)</f>
        <v>13637</v>
      </c>
      <c r="I223" s="914">
        <f t="shared" si="5"/>
        <v>109096</v>
      </c>
    </row>
    <row r="224" spans="1:9" s="18" customFormat="1" ht="45">
      <c r="A224" s="12">
        <v>45</v>
      </c>
      <c r="B224" s="12" t="s">
        <v>757</v>
      </c>
      <c r="C224" s="12" t="s">
        <v>305</v>
      </c>
      <c r="D224" s="12">
        <v>8</v>
      </c>
      <c r="E224" s="12" t="s">
        <v>13</v>
      </c>
      <c r="F224" s="12" t="s">
        <v>389</v>
      </c>
      <c r="G224" s="913" t="s">
        <v>1670</v>
      </c>
      <c r="H224" s="914">
        <f>+VLOOKUP(B224,'DATOS GENERALES'!$B$6:$S$431,7,0)</f>
        <v>14069</v>
      </c>
      <c r="I224" s="914">
        <f t="shared" si="5"/>
        <v>112552</v>
      </c>
    </row>
    <row r="225" spans="1:9" s="18" customFormat="1">
      <c r="A225" s="12">
        <v>46</v>
      </c>
      <c r="B225" s="12" t="s">
        <v>758</v>
      </c>
      <c r="C225" s="12" t="s">
        <v>305</v>
      </c>
      <c r="D225" s="12">
        <v>8</v>
      </c>
      <c r="E225" s="12" t="s">
        <v>13</v>
      </c>
      <c r="F225" s="12" t="s">
        <v>389</v>
      </c>
      <c r="G225" s="913"/>
      <c r="H225" s="914">
        <f>+VLOOKUP(B225,'DATOS GENERALES'!$B$6:$S$431,7,0)</f>
        <v>12375</v>
      </c>
      <c r="I225" s="914">
        <f t="shared" si="5"/>
        <v>99000</v>
      </c>
    </row>
    <row r="226" spans="1:9" s="18" customFormat="1" ht="45">
      <c r="A226" s="12">
        <v>47</v>
      </c>
      <c r="B226" s="12" t="s">
        <v>759</v>
      </c>
      <c r="C226" s="12" t="s">
        <v>305</v>
      </c>
      <c r="D226" s="12">
        <v>8</v>
      </c>
      <c r="E226" s="12" t="s">
        <v>13</v>
      </c>
      <c r="F226" s="12" t="s">
        <v>389</v>
      </c>
      <c r="G226" s="913" t="s">
        <v>1670</v>
      </c>
      <c r="H226" s="914">
        <f>+VLOOKUP(B226,'DATOS GENERALES'!$B$6:$S$431,7,0)</f>
        <v>12375</v>
      </c>
      <c r="I226" s="914">
        <f t="shared" si="5"/>
        <v>99000</v>
      </c>
    </row>
    <row r="227" spans="1:9" s="18" customFormat="1" ht="45">
      <c r="A227" s="12">
        <v>48</v>
      </c>
      <c r="B227" s="12" t="s">
        <v>760</v>
      </c>
      <c r="C227" s="12" t="s">
        <v>305</v>
      </c>
      <c r="D227" s="12">
        <v>8</v>
      </c>
      <c r="E227" s="12" t="s">
        <v>13</v>
      </c>
      <c r="F227" s="12" t="s">
        <v>389</v>
      </c>
      <c r="G227" s="913" t="s">
        <v>1670</v>
      </c>
      <c r="H227" s="914">
        <f>+VLOOKUP(B227,'DATOS GENERALES'!$B$6:$S$431,7,0)</f>
        <v>13637</v>
      </c>
      <c r="I227" s="914">
        <f t="shared" si="5"/>
        <v>109096</v>
      </c>
    </row>
    <row r="228" spans="1:9" s="18" customFormat="1" ht="45">
      <c r="A228" s="12">
        <v>52</v>
      </c>
      <c r="B228" s="12" t="s">
        <v>764</v>
      </c>
      <c r="C228" s="12" t="s">
        <v>305</v>
      </c>
      <c r="D228" s="12">
        <v>8</v>
      </c>
      <c r="E228" s="12" t="s">
        <v>13</v>
      </c>
      <c r="F228" s="12" t="s">
        <v>389</v>
      </c>
      <c r="G228" s="913" t="s">
        <v>1670</v>
      </c>
      <c r="H228" s="914">
        <f>+VLOOKUP(B228,'DATOS GENERALES'!$B$6:$S$431,7,0)</f>
        <v>17949</v>
      </c>
      <c r="I228" s="914">
        <f t="shared" si="5"/>
        <v>143592</v>
      </c>
    </row>
    <row r="229" spans="1:9" s="18" customFormat="1" ht="45">
      <c r="A229" s="12">
        <v>53</v>
      </c>
      <c r="B229" s="12" t="s">
        <v>765</v>
      </c>
      <c r="C229" s="12" t="s">
        <v>305</v>
      </c>
      <c r="D229" s="12">
        <v>8</v>
      </c>
      <c r="E229" s="12" t="s">
        <v>13</v>
      </c>
      <c r="F229" s="12" t="s">
        <v>389</v>
      </c>
      <c r="G229" s="913" t="s">
        <v>1670</v>
      </c>
      <c r="H229" s="914">
        <f>+VLOOKUP(B229,'DATOS GENERALES'!$B$6:$S$431,7,0)</f>
        <v>17949</v>
      </c>
      <c r="I229" s="914">
        <f t="shared" si="5"/>
        <v>143592</v>
      </c>
    </row>
    <row r="230" spans="1:9" s="18" customFormat="1" ht="45">
      <c r="A230" s="12">
        <v>54</v>
      </c>
      <c r="B230" s="12" t="s">
        <v>766</v>
      </c>
      <c r="C230" s="12" t="s">
        <v>305</v>
      </c>
      <c r="D230" s="12">
        <v>8</v>
      </c>
      <c r="E230" s="12" t="s">
        <v>13</v>
      </c>
      <c r="F230" s="12" t="s">
        <v>389</v>
      </c>
      <c r="G230" s="913" t="s">
        <v>1670</v>
      </c>
      <c r="H230" s="914">
        <f>+VLOOKUP(B230,'DATOS GENERALES'!$B$6:$S$431,7,0)</f>
        <v>16824</v>
      </c>
      <c r="I230" s="914">
        <f t="shared" si="5"/>
        <v>134592</v>
      </c>
    </row>
    <row r="231" spans="1:9" s="18" customFormat="1" ht="45">
      <c r="A231" s="12">
        <v>55</v>
      </c>
      <c r="B231" s="12" t="s">
        <v>767</v>
      </c>
      <c r="C231" s="12" t="s">
        <v>305</v>
      </c>
      <c r="D231" s="12">
        <v>8</v>
      </c>
      <c r="E231" s="12" t="s">
        <v>13</v>
      </c>
      <c r="F231" s="12" t="s">
        <v>389</v>
      </c>
      <c r="G231" s="913" t="s">
        <v>1670</v>
      </c>
      <c r="H231" s="914">
        <f>+VLOOKUP(B231,'DATOS GENERALES'!$B$6:$S$431,7,0)</f>
        <v>16824</v>
      </c>
      <c r="I231" s="914">
        <f t="shared" si="5"/>
        <v>134592</v>
      </c>
    </row>
    <row r="232" spans="1:9" s="18" customFormat="1" ht="45">
      <c r="A232" s="915">
        <v>56</v>
      </c>
      <c r="B232" s="12" t="s">
        <v>768</v>
      </c>
      <c r="C232" s="12" t="s">
        <v>305</v>
      </c>
      <c r="D232" s="12">
        <v>20</v>
      </c>
      <c r="E232" s="12" t="s">
        <v>13</v>
      </c>
      <c r="F232" s="12" t="s">
        <v>389</v>
      </c>
      <c r="G232" s="913" t="s">
        <v>1670</v>
      </c>
      <c r="H232" s="914">
        <f>+VLOOKUP(B232,'DATOS GENERALES'!$B$6:$S$431,7,0)</f>
        <v>16824</v>
      </c>
      <c r="I232" s="914">
        <f t="shared" si="5"/>
        <v>336480</v>
      </c>
    </row>
    <row r="233" spans="1:9" s="36" customFormat="1" ht="45">
      <c r="A233" s="28">
        <v>57</v>
      </c>
      <c r="B233" s="28" t="s">
        <v>59</v>
      </c>
      <c r="C233" s="28" t="s">
        <v>312</v>
      </c>
      <c r="D233" s="28">
        <v>16</v>
      </c>
      <c r="E233" s="28" t="s">
        <v>13</v>
      </c>
      <c r="F233" s="28" t="s">
        <v>1597</v>
      </c>
      <c r="G233" s="29" t="s">
        <v>1670</v>
      </c>
      <c r="H233" s="914">
        <f>+VLOOKUP(B233,'DATOS GENERALES'!$B$6:$S$431,7,0)</f>
        <v>2507</v>
      </c>
      <c r="I233" s="914">
        <f t="shared" si="5"/>
        <v>40112</v>
      </c>
    </row>
    <row r="234" spans="1:9" s="18" customFormat="1" ht="45">
      <c r="A234" s="12">
        <v>59</v>
      </c>
      <c r="B234" s="12" t="s">
        <v>770</v>
      </c>
      <c r="C234" s="12" t="s">
        <v>305</v>
      </c>
      <c r="D234" s="12">
        <v>8</v>
      </c>
      <c r="E234" s="12" t="s">
        <v>13</v>
      </c>
      <c r="F234" s="12" t="s">
        <v>389</v>
      </c>
      <c r="G234" s="913" t="s">
        <v>1670</v>
      </c>
      <c r="H234" s="914">
        <f>+VLOOKUP(B234,'DATOS GENERALES'!$B$6:$S$431,7,0)</f>
        <v>7445</v>
      </c>
      <c r="I234" s="914">
        <f t="shared" si="5"/>
        <v>59560</v>
      </c>
    </row>
    <row r="235" spans="1:9" s="18" customFormat="1">
      <c r="A235" s="12">
        <v>64</v>
      </c>
      <c r="B235" s="12" t="s">
        <v>61</v>
      </c>
      <c r="C235" s="12" t="s">
        <v>305</v>
      </c>
      <c r="D235" s="12">
        <v>10</v>
      </c>
      <c r="E235" s="12" t="s">
        <v>13</v>
      </c>
      <c r="F235" s="12" t="s">
        <v>364</v>
      </c>
      <c r="G235" s="913"/>
      <c r="H235" s="914">
        <f>+VLOOKUP(B235,'DATOS GENERALES'!$B$6:$S$431,7,0)</f>
        <v>14303</v>
      </c>
      <c r="I235" s="914">
        <f t="shared" si="5"/>
        <v>143030</v>
      </c>
    </row>
    <row r="236" spans="1:9" s="18" customFormat="1">
      <c r="A236" s="12">
        <v>68</v>
      </c>
      <c r="B236" s="12" t="s">
        <v>65</v>
      </c>
      <c r="C236" s="12" t="s">
        <v>305</v>
      </c>
      <c r="D236" s="12">
        <v>12</v>
      </c>
      <c r="E236" s="12" t="s">
        <v>13</v>
      </c>
      <c r="F236" s="12" t="s">
        <v>389</v>
      </c>
      <c r="G236" s="913"/>
      <c r="H236" s="914">
        <f>+VLOOKUP(B236,'DATOS GENERALES'!$B$6:$S$431,7,0)</f>
        <v>28750</v>
      </c>
      <c r="I236" s="914">
        <f t="shared" si="5"/>
        <v>345000</v>
      </c>
    </row>
    <row r="237" spans="1:9" s="18" customFormat="1">
      <c r="A237" s="12">
        <v>82</v>
      </c>
      <c r="B237" s="12" t="s">
        <v>776</v>
      </c>
      <c r="C237" s="12" t="s">
        <v>305</v>
      </c>
      <c r="D237" s="12">
        <v>4</v>
      </c>
      <c r="E237" s="12" t="s">
        <v>13</v>
      </c>
      <c r="F237" s="12" t="s">
        <v>646</v>
      </c>
      <c r="G237" s="913"/>
      <c r="H237" s="914">
        <f>+VLOOKUP(B237,'DATOS GENERALES'!$B$6:$S$431,7,0)</f>
        <v>158182</v>
      </c>
      <c r="I237" s="914">
        <f t="shared" si="5"/>
        <v>632728</v>
      </c>
    </row>
    <row r="238" spans="1:9" s="18" customFormat="1">
      <c r="A238" s="12">
        <v>85</v>
      </c>
      <c r="B238" s="12" t="s">
        <v>79</v>
      </c>
      <c r="C238" s="12" t="s">
        <v>305</v>
      </c>
      <c r="D238" s="12">
        <v>160</v>
      </c>
      <c r="E238" s="12" t="s">
        <v>13</v>
      </c>
      <c r="F238" s="12" t="s">
        <v>368</v>
      </c>
      <c r="G238" s="913"/>
      <c r="H238" s="914">
        <f>+VLOOKUP(B238,'DATOS GENERALES'!$B$6:$S$431,7,0)</f>
        <v>852</v>
      </c>
      <c r="I238" s="914">
        <f t="shared" si="5"/>
        <v>136320</v>
      </c>
    </row>
    <row r="239" spans="1:9" s="18" customFormat="1">
      <c r="A239" s="12">
        <v>87</v>
      </c>
      <c r="B239" s="12" t="s">
        <v>80</v>
      </c>
      <c r="C239" s="12" t="s">
        <v>305</v>
      </c>
      <c r="D239" s="12">
        <v>800</v>
      </c>
      <c r="E239" s="12" t="s">
        <v>13</v>
      </c>
      <c r="F239" s="12" t="s">
        <v>368</v>
      </c>
      <c r="G239" s="913"/>
      <c r="H239" s="914">
        <f>+VLOOKUP(B239,'DATOS GENERALES'!$B$6:$S$431,7,0)</f>
        <v>852</v>
      </c>
      <c r="I239" s="914">
        <f t="shared" si="5"/>
        <v>681600</v>
      </c>
    </row>
    <row r="240" spans="1:9" s="18" customFormat="1">
      <c r="A240" s="12">
        <v>88</v>
      </c>
      <c r="B240" s="12" t="s">
        <v>82</v>
      </c>
      <c r="C240" s="12" t="s">
        <v>305</v>
      </c>
      <c r="D240" s="12">
        <v>3200</v>
      </c>
      <c r="E240" s="12" t="s">
        <v>13</v>
      </c>
      <c r="F240" s="12" t="s">
        <v>368</v>
      </c>
      <c r="G240" s="913"/>
      <c r="H240" s="914">
        <f>+VLOOKUP(B240,'DATOS GENERALES'!$B$6:$S$431,7,0)</f>
        <v>852</v>
      </c>
      <c r="I240" s="914">
        <f t="shared" si="5"/>
        <v>2726400</v>
      </c>
    </row>
    <row r="241" spans="1:9" s="18" customFormat="1" ht="45">
      <c r="A241" s="12">
        <v>120</v>
      </c>
      <c r="B241" s="12" t="s">
        <v>96</v>
      </c>
      <c r="C241" s="12" t="s">
        <v>305</v>
      </c>
      <c r="D241" s="12">
        <v>2000</v>
      </c>
      <c r="E241" s="12" t="s">
        <v>13</v>
      </c>
      <c r="F241" s="12" t="s">
        <v>1688</v>
      </c>
      <c r="G241" s="913" t="s">
        <v>1670</v>
      </c>
      <c r="H241" s="914">
        <f>+VLOOKUP(B241,'DATOS GENERALES'!$B$6:$S$431,7,0)</f>
        <v>1424</v>
      </c>
      <c r="I241" s="914">
        <f t="shared" si="5"/>
        <v>2848000</v>
      </c>
    </row>
    <row r="242" spans="1:9" s="18" customFormat="1">
      <c r="A242" s="12">
        <v>122</v>
      </c>
      <c r="B242" s="12" t="s">
        <v>798</v>
      </c>
      <c r="C242" s="12" t="s">
        <v>304</v>
      </c>
      <c r="D242" s="12">
        <v>4</v>
      </c>
      <c r="E242" s="12" t="s">
        <v>13</v>
      </c>
      <c r="F242" s="12" t="s">
        <v>408</v>
      </c>
      <c r="G242" s="913"/>
      <c r="H242" s="914">
        <f>+VLOOKUP(B242,'DATOS GENERALES'!$B$6:$S$431,7,0)</f>
        <v>13920</v>
      </c>
      <c r="I242" s="914">
        <f t="shared" si="5"/>
        <v>55680</v>
      </c>
    </row>
    <row r="243" spans="1:9" s="18" customFormat="1">
      <c r="A243" s="12">
        <v>123</v>
      </c>
      <c r="B243" s="12" t="s">
        <v>97</v>
      </c>
      <c r="C243" s="12" t="s">
        <v>304</v>
      </c>
      <c r="D243" s="12">
        <v>40</v>
      </c>
      <c r="E243" s="12" t="s">
        <v>13</v>
      </c>
      <c r="F243" s="12" t="s">
        <v>408</v>
      </c>
      <c r="G243" s="913"/>
      <c r="H243" s="914">
        <f>+VLOOKUP(B243,'DATOS GENERALES'!$B$6:$S$431,7,0)</f>
        <v>13920</v>
      </c>
      <c r="I243" s="914">
        <f t="shared" si="5"/>
        <v>556800</v>
      </c>
    </row>
    <row r="244" spans="1:9" s="18" customFormat="1">
      <c r="A244" s="12">
        <v>124</v>
      </c>
      <c r="B244" s="12" t="s">
        <v>98</v>
      </c>
      <c r="C244" s="12" t="s">
        <v>304</v>
      </c>
      <c r="D244" s="12">
        <v>4</v>
      </c>
      <c r="E244" s="12" t="s">
        <v>13</v>
      </c>
      <c r="F244" s="12" t="s">
        <v>408</v>
      </c>
      <c r="G244" s="913"/>
      <c r="H244" s="914">
        <f>+VLOOKUP(B244,'DATOS GENERALES'!$B$6:$S$431,7,0)</f>
        <v>13920</v>
      </c>
      <c r="I244" s="914">
        <f t="shared" si="5"/>
        <v>55680</v>
      </c>
    </row>
    <row r="245" spans="1:9" s="18" customFormat="1">
      <c r="A245" s="12">
        <v>126</v>
      </c>
      <c r="B245" s="12" t="s">
        <v>799</v>
      </c>
      <c r="C245" s="12" t="s">
        <v>304</v>
      </c>
      <c r="D245" s="12">
        <v>4</v>
      </c>
      <c r="E245" s="12" t="s">
        <v>13</v>
      </c>
      <c r="F245" s="12" t="s">
        <v>408</v>
      </c>
      <c r="G245" s="913"/>
      <c r="H245" s="914">
        <f>+VLOOKUP(B245,'DATOS GENERALES'!$B$6:$S$431,7,0)</f>
        <v>13920</v>
      </c>
      <c r="I245" s="914">
        <f t="shared" si="5"/>
        <v>55680</v>
      </c>
    </row>
    <row r="246" spans="1:9" s="18" customFormat="1">
      <c r="A246" s="12">
        <v>134</v>
      </c>
      <c r="B246" s="12" t="s">
        <v>106</v>
      </c>
      <c r="C246" s="12" t="s">
        <v>319</v>
      </c>
      <c r="D246" s="12">
        <v>10</v>
      </c>
      <c r="E246" s="12" t="s">
        <v>13</v>
      </c>
      <c r="F246" s="12" t="s">
        <v>395</v>
      </c>
      <c r="G246" s="913"/>
      <c r="H246" s="914">
        <f>+VLOOKUP(B246,'DATOS GENERALES'!$B$6:$S$431,7,0)</f>
        <v>13874</v>
      </c>
      <c r="I246" s="914">
        <f t="shared" si="5"/>
        <v>138740</v>
      </c>
    </row>
    <row r="247" spans="1:9" s="18" customFormat="1">
      <c r="A247" s="12">
        <v>135</v>
      </c>
      <c r="B247" s="12" t="s">
        <v>107</v>
      </c>
      <c r="C247" s="12" t="s">
        <v>319</v>
      </c>
      <c r="D247" s="12">
        <v>16</v>
      </c>
      <c r="E247" s="12" t="s">
        <v>13</v>
      </c>
      <c r="F247" s="12" t="s">
        <v>395</v>
      </c>
      <c r="G247" s="913"/>
      <c r="H247" s="914">
        <f>+VLOOKUP(B247,'DATOS GENERALES'!$B$6:$S$431,7,0)</f>
        <v>13874</v>
      </c>
      <c r="I247" s="914">
        <f t="shared" si="5"/>
        <v>221984</v>
      </c>
    </row>
    <row r="248" spans="1:9" s="18" customFormat="1">
      <c r="A248" s="915">
        <v>138</v>
      </c>
      <c r="B248" s="12" t="s">
        <v>110</v>
      </c>
      <c r="C248" s="12" t="s">
        <v>320</v>
      </c>
      <c r="D248" s="12">
        <v>80</v>
      </c>
      <c r="E248" s="12" t="s">
        <v>13</v>
      </c>
      <c r="F248" s="12" t="s">
        <v>384</v>
      </c>
      <c r="G248" s="913"/>
      <c r="H248" s="914">
        <f>+VLOOKUP(B248,'DATOS GENERALES'!$B$6:$S$431,7,0)</f>
        <v>11252</v>
      </c>
      <c r="I248" s="914">
        <f t="shared" si="5"/>
        <v>900160</v>
      </c>
    </row>
    <row r="249" spans="1:9" s="36" customFormat="1">
      <c r="A249" s="28">
        <v>141</v>
      </c>
      <c r="B249" s="28" t="s">
        <v>112</v>
      </c>
      <c r="C249" s="28" t="s">
        <v>305</v>
      </c>
      <c r="D249" s="28">
        <v>10</v>
      </c>
      <c r="E249" s="28" t="s">
        <v>13</v>
      </c>
      <c r="F249" s="28" t="s">
        <v>368</v>
      </c>
      <c r="G249" s="29"/>
      <c r="H249" s="914">
        <f>+VLOOKUP(B249,'DATOS GENERALES'!$B$6:$S$431,7,0)</f>
        <v>19886</v>
      </c>
      <c r="I249" s="914">
        <f t="shared" si="5"/>
        <v>198860</v>
      </c>
    </row>
    <row r="250" spans="1:9" s="18" customFormat="1">
      <c r="A250" s="12">
        <v>144</v>
      </c>
      <c r="B250" s="12" t="s">
        <v>115</v>
      </c>
      <c r="C250" s="12" t="s">
        <v>305</v>
      </c>
      <c r="D250" s="12">
        <v>200</v>
      </c>
      <c r="E250" s="12" t="s">
        <v>13</v>
      </c>
      <c r="F250" s="12" t="s">
        <v>364</v>
      </c>
      <c r="G250" s="913"/>
      <c r="H250" s="914">
        <f>+VLOOKUP(B250,'DATOS GENERALES'!$B$6:$S$431,7,0)</f>
        <v>1705</v>
      </c>
      <c r="I250" s="914">
        <f t="shared" si="5"/>
        <v>341000</v>
      </c>
    </row>
    <row r="251" spans="1:9" s="18" customFormat="1">
      <c r="A251" s="12">
        <v>151</v>
      </c>
      <c r="B251" s="12" t="s">
        <v>804</v>
      </c>
      <c r="C251" s="12" t="s">
        <v>305</v>
      </c>
      <c r="D251" s="12">
        <v>200</v>
      </c>
      <c r="E251" s="12" t="s">
        <v>13</v>
      </c>
      <c r="F251" s="12" t="s">
        <v>368</v>
      </c>
      <c r="G251" s="913"/>
      <c r="H251" s="914">
        <f>+VLOOKUP(B251,'DATOS GENERALES'!$B$6:$S$431,7,0)</f>
        <v>5141</v>
      </c>
      <c r="I251" s="914">
        <f t="shared" si="5"/>
        <v>1028200</v>
      </c>
    </row>
    <row r="252" spans="1:9" s="18" customFormat="1">
      <c r="A252" s="12">
        <v>152</v>
      </c>
      <c r="B252" s="12" t="s">
        <v>805</v>
      </c>
      <c r="C252" s="12" t="s">
        <v>305</v>
      </c>
      <c r="D252" s="12">
        <v>400</v>
      </c>
      <c r="E252" s="12" t="s">
        <v>13</v>
      </c>
      <c r="F252" s="12" t="s">
        <v>368</v>
      </c>
      <c r="G252" s="913"/>
      <c r="H252" s="914">
        <f>+VLOOKUP(B252,'DATOS GENERALES'!$B$6:$S$431,7,0)</f>
        <v>5141</v>
      </c>
      <c r="I252" s="914">
        <f t="shared" si="5"/>
        <v>2056400</v>
      </c>
    </row>
    <row r="253" spans="1:9" s="18" customFormat="1">
      <c r="A253" s="12">
        <v>156</v>
      </c>
      <c r="B253" s="12" t="s">
        <v>122</v>
      </c>
      <c r="C253" s="12" t="s">
        <v>324</v>
      </c>
      <c r="D253" s="12">
        <v>200</v>
      </c>
      <c r="E253" s="12" t="s">
        <v>13</v>
      </c>
      <c r="F253" s="12" t="s">
        <v>1683</v>
      </c>
      <c r="G253" s="913"/>
      <c r="H253" s="914">
        <f>+VLOOKUP(B253,'DATOS GENERALES'!$B$6:$S$431,7,0)</f>
        <v>5700</v>
      </c>
      <c r="I253" s="914">
        <f t="shared" si="5"/>
        <v>1140000</v>
      </c>
    </row>
    <row r="254" spans="1:9" s="18" customFormat="1">
      <c r="A254" s="12">
        <v>159</v>
      </c>
      <c r="B254" s="12" t="s">
        <v>125</v>
      </c>
      <c r="C254" s="12" t="s">
        <v>305</v>
      </c>
      <c r="D254" s="12">
        <v>40</v>
      </c>
      <c r="E254" s="12" t="s">
        <v>13</v>
      </c>
      <c r="F254" s="12" t="s">
        <v>433</v>
      </c>
      <c r="G254" s="913"/>
      <c r="H254" s="914">
        <f>+VLOOKUP(B254,'DATOS GENERALES'!$B$6:$S$431,7,0)</f>
        <v>989</v>
      </c>
      <c r="I254" s="914">
        <f t="shared" si="5"/>
        <v>39560</v>
      </c>
    </row>
    <row r="255" spans="1:9" s="18" customFormat="1">
      <c r="A255" s="12">
        <v>161</v>
      </c>
      <c r="B255" s="12" t="s">
        <v>127</v>
      </c>
      <c r="C255" s="12" t="s">
        <v>325</v>
      </c>
      <c r="D255" s="12">
        <v>4</v>
      </c>
      <c r="E255" s="12" t="s">
        <v>13</v>
      </c>
      <c r="F255" s="12" t="s">
        <v>1614</v>
      </c>
      <c r="G255" s="913"/>
      <c r="H255" s="914">
        <f>+VLOOKUP(B255,'DATOS GENERALES'!$B$6:$S$431,7,0)</f>
        <v>7308</v>
      </c>
      <c r="I255" s="914">
        <f t="shared" si="5"/>
        <v>29232</v>
      </c>
    </row>
    <row r="256" spans="1:9" s="18" customFormat="1">
      <c r="A256" s="12">
        <v>162</v>
      </c>
      <c r="B256" s="12" t="s">
        <v>128</v>
      </c>
      <c r="C256" s="12" t="s">
        <v>305</v>
      </c>
      <c r="D256" s="12">
        <v>30</v>
      </c>
      <c r="E256" s="12" t="s">
        <v>13</v>
      </c>
      <c r="F256" s="12" t="s">
        <v>534</v>
      </c>
      <c r="G256" s="913"/>
      <c r="H256" s="914">
        <f>+VLOOKUP(B256,'DATOS GENERALES'!$B$6:$S$431,7,0)</f>
        <v>17247</v>
      </c>
      <c r="I256" s="914">
        <f t="shared" si="5"/>
        <v>517410</v>
      </c>
    </row>
    <row r="257" spans="1:9" s="18" customFormat="1">
      <c r="A257" s="12">
        <v>163</v>
      </c>
      <c r="B257" s="12" t="s">
        <v>129</v>
      </c>
      <c r="C257" s="12" t="s">
        <v>305</v>
      </c>
      <c r="D257" s="12">
        <v>200</v>
      </c>
      <c r="E257" s="12" t="s">
        <v>13</v>
      </c>
      <c r="F257" s="12" t="s">
        <v>1684</v>
      </c>
      <c r="G257" s="913"/>
      <c r="H257" s="914">
        <f>+VLOOKUP(B257,'DATOS GENERALES'!$B$6:$S$431,7,0)</f>
        <v>4744</v>
      </c>
      <c r="I257" s="914">
        <f t="shared" si="5"/>
        <v>948800</v>
      </c>
    </row>
    <row r="258" spans="1:9" s="18" customFormat="1">
      <c r="A258" s="12">
        <v>167</v>
      </c>
      <c r="B258" s="12" t="s">
        <v>133</v>
      </c>
      <c r="C258" s="12" t="s">
        <v>328</v>
      </c>
      <c r="D258" s="12">
        <v>20</v>
      </c>
      <c r="E258" s="12" t="s">
        <v>13</v>
      </c>
      <c r="F258" s="12" t="s">
        <v>548</v>
      </c>
      <c r="G258" s="913"/>
      <c r="H258" s="914">
        <f>+VLOOKUP(B258,'DATOS GENERALES'!$B$6:$S$431,7,0)</f>
        <v>43637</v>
      </c>
      <c r="I258" s="914">
        <f t="shared" si="5"/>
        <v>872740</v>
      </c>
    </row>
    <row r="259" spans="1:9" s="18" customFormat="1">
      <c r="A259" s="12">
        <v>168</v>
      </c>
      <c r="B259" s="12" t="s">
        <v>134</v>
      </c>
      <c r="C259" s="12" t="s">
        <v>329</v>
      </c>
      <c r="D259" s="12">
        <v>40</v>
      </c>
      <c r="E259" s="12" t="s">
        <v>13</v>
      </c>
      <c r="F259" s="12" t="s">
        <v>548</v>
      </c>
      <c r="G259" s="913"/>
      <c r="H259" s="914">
        <f>+VLOOKUP(B259,'DATOS GENERALES'!$B$6:$S$431,7,0)</f>
        <v>17387</v>
      </c>
      <c r="I259" s="914">
        <f t="shared" si="5"/>
        <v>695480</v>
      </c>
    </row>
    <row r="260" spans="1:9" s="18" customFormat="1">
      <c r="A260" s="12">
        <v>169</v>
      </c>
      <c r="B260" s="12" t="s">
        <v>134</v>
      </c>
      <c r="C260" s="12" t="s">
        <v>330</v>
      </c>
      <c r="D260" s="12">
        <v>40</v>
      </c>
      <c r="E260" s="12" t="s">
        <v>13</v>
      </c>
      <c r="F260" s="12" t="s">
        <v>548</v>
      </c>
      <c r="G260" s="913"/>
      <c r="H260" s="914">
        <f>+VLOOKUP(B260,'DATOS GENERALES'!$B$6:$S$431,7,0)</f>
        <v>17387</v>
      </c>
      <c r="I260" s="914">
        <f t="shared" si="5"/>
        <v>695480</v>
      </c>
    </row>
    <row r="261" spans="1:9" s="18" customFormat="1">
      <c r="A261" s="12">
        <v>213</v>
      </c>
      <c r="B261" s="12" t="s">
        <v>170</v>
      </c>
      <c r="C261" s="12" t="s">
        <v>305</v>
      </c>
      <c r="D261" s="12">
        <v>10</v>
      </c>
      <c r="E261" s="12" t="s">
        <v>13</v>
      </c>
      <c r="F261" s="12" t="s">
        <v>524</v>
      </c>
      <c r="G261" s="913"/>
      <c r="H261" s="914">
        <f>+VLOOKUP(B261,'DATOS GENERALES'!$B$6:$S$431,7,0)</f>
        <v>27481</v>
      </c>
      <c r="I261" s="914">
        <f t="shared" si="5"/>
        <v>274810</v>
      </c>
    </row>
    <row r="262" spans="1:9" s="18" customFormat="1">
      <c r="A262" s="12">
        <v>214</v>
      </c>
      <c r="B262" s="12" t="s">
        <v>169</v>
      </c>
      <c r="C262" s="12" t="s">
        <v>305</v>
      </c>
      <c r="D262" s="12">
        <v>10</v>
      </c>
      <c r="E262" s="12" t="s">
        <v>13</v>
      </c>
      <c r="F262" s="12" t="s">
        <v>368</v>
      </c>
      <c r="G262" s="913"/>
      <c r="H262" s="914">
        <f>+VLOOKUP(B262,'DATOS GENERALES'!$B$6:$S$431,7,0)</f>
        <v>22488</v>
      </c>
      <c r="I262" s="914">
        <f t="shared" si="5"/>
        <v>224880</v>
      </c>
    </row>
    <row r="263" spans="1:9" s="18" customFormat="1">
      <c r="A263" s="12">
        <v>217</v>
      </c>
      <c r="B263" s="12" t="s">
        <v>173</v>
      </c>
      <c r="C263" s="12" t="s">
        <v>337</v>
      </c>
      <c r="D263" s="12">
        <v>20</v>
      </c>
      <c r="E263" s="12" t="s">
        <v>13</v>
      </c>
      <c r="F263" s="12" t="s">
        <v>440</v>
      </c>
      <c r="G263" s="913"/>
      <c r="H263" s="914">
        <f>+VLOOKUP(B263,'DATOS GENERALES'!$B$6:$S$431,7,0)</f>
        <v>128089</v>
      </c>
      <c r="I263" s="914">
        <f t="shared" si="5"/>
        <v>2561780</v>
      </c>
    </row>
    <row r="264" spans="1:9" s="18" customFormat="1">
      <c r="A264" s="12">
        <v>227</v>
      </c>
      <c r="B264" s="12" t="s">
        <v>181</v>
      </c>
      <c r="C264" s="12" t="s">
        <v>305</v>
      </c>
      <c r="D264" s="12">
        <v>200</v>
      </c>
      <c r="E264" s="12" t="s">
        <v>13</v>
      </c>
      <c r="F264" s="12" t="s">
        <v>606</v>
      </c>
      <c r="G264" s="913"/>
      <c r="H264" s="914">
        <f>+VLOOKUP(B264,'DATOS GENERALES'!$B$6:$S$431,7,0)</f>
        <v>1094</v>
      </c>
      <c r="I264" s="914">
        <f t="shared" si="5"/>
        <v>218800</v>
      </c>
    </row>
    <row r="265" spans="1:9" s="18" customFormat="1">
      <c r="A265" s="12">
        <v>228</v>
      </c>
      <c r="B265" s="12" t="s">
        <v>185</v>
      </c>
      <c r="C265" s="12" t="s">
        <v>305</v>
      </c>
      <c r="D265" s="12">
        <v>12</v>
      </c>
      <c r="E265" s="12" t="s">
        <v>13</v>
      </c>
      <c r="F265" s="12" t="s">
        <v>480</v>
      </c>
      <c r="G265" s="913"/>
      <c r="H265" s="914">
        <f>+VLOOKUP(B265,'DATOS GENERALES'!$B$6:$S$431,7,0)</f>
        <v>57317</v>
      </c>
      <c r="I265" s="914">
        <f t="shared" si="5"/>
        <v>687804</v>
      </c>
    </row>
    <row r="266" spans="1:9" s="18" customFormat="1">
      <c r="A266" s="12">
        <v>230</v>
      </c>
      <c r="B266" s="12" t="s">
        <v>183</v>
      </c>
      <c r="C266" s="12" t="s">
        <v>305</v>
      </c>
      <c r="D266" s="12">
        <v>4</v>
      </c>
      <c r="E266" s="12" t="s">
        <v>13</v>
      </c>
      <c r="F266" s="12" t="s">
        <v>535</v>
      </c>
      <c r="G266" s="913"/>
      <c r="H266" s="914">
        <f>+VLOOKUP(B266,'DATOS GENERALES'!$B$6:$S$431,7,0)</f>
        <v>5581</v>
      </c>
      <c r="I266" s="914">
        <f t="shared" si="5"/>
        <v>22324</v>
      </c>
    </row>
    <row r="267" spans="1:9" s="18" customFormat="1">
      <c r="A267" s="12">
        <v>232</v>
      </c>
      <c r="B267" s="12" t="s">
        <v>187</v>
      </c>
      <c r="C267" s="12" t="s">
        <v>305</v>
      </c>
      <c r="D267" s="12">
        <v>12</v>
      </c>
      <c r="E267" s="12" t="s">
        <v>13</v>
      </c>
      <c r="F267" s="12" t="s">
        <v>480</v>
      </c>
      <c r="G267" s="913"/>
      <c r="H267" s="914">
        <f>+VLOOKUP(B267,'DATOS GENERALES'!$B$6:$S$431,7,0)</f>
        <v>57317</v>
      </c>
      <c r="I267" s="914">
        <f t="shared" si="5"/>
        <v>687804</v>
      </c>
    </row>
    <row r="268" spans="1:9" s="18" customFormat="1">
      <c r="A268" s="12">
        <v>233</v>
      </c>
      <c r="B268" s="12" t="s">
        <v>189</v>
      </c>
      <c r="C268" s="12" t="s">
        <v>305</v>
      </c>
      <c r="D268" s="12">
        <v>12</v>
      </c>
      <c r="E268" s="12" t="s">
        <v>13</v>
      </c>
      <c r="F268" s="12" t="s">
        <v>480</v>
      </c>
      <c r="G268" s="913"/>
      <c r="H268" s="914">
        <f>+VLOOKUP(B268,'DATOS GENERALES'!$B$6:$S$431,7,0)</f>
        <v>57317</v>
      </c>
      <c r="I268" s="914">
        <f t="shared" si="5"/>
        <v>687804</v>
      </c>
    </row>
    <row r="269" spans="1:9" s="18" customFormat="1">
      <c r="A269" s="12">
        <v>241</v>
      </c>
      <c r="B269" s="12" t="s">
        <v>818</v>
      </c>
      <c r="C269" s="12" t="s">
        <v>305</v>
      </c>
      <c r="D269" s="12">
        <v>40</v>
      </c>
      <c r="E269" s="12" t="s">
        <v>13</v>
      </c>
      <c r="F269" s="12" t="s">
        <v>1690</v>
      </c>
      <c r="G269" s="913"/>
      <c r="H269" s="914">
        <f>+VLOOKUP(B269,'DATOS GENERALES'!$B$6:$S$431,7,0)</f>
        <v>3032</v>
      </c>
      <c r="I269" s="914">
        <f t="shared" si="5"/>
        <v>121280</v>
      </c>
    </row>
    <row r="270" spans="1:9" s="18" customFormat="1">
      <c r="A270" s="12">
        <v>243</v>
      </c>
      <c r="B270" s="12" t="s">
        <v>196</v>
      </c>
      <c r="C270" s="12" t="s">
        <v>305</v>
      </c>
      <c r="D270" s="12">
        <v>80</v>
      </c>
      <c r="E270" s="12" t="s">
        <v>13</v>
      </c>
      <c r="F270" s="12" t="s">
        <v>384</v>
      </c>
      <c r="G270" s="913"/>
      <c r="H270" s="914">
        <f>+VLOOKUP(B270,'DATOS GENERALES'!$B$6:$S$431,7,0)</f>
        <v>1701</v>
      </c>
      <c r="I270" s="914">
        <f t="shared" si="5"/>
        <v>136080</v>
      </c>
    </row>
    <row r="271" spans="1:9" s="18" customFormat="1">
      <c r="A271" s="12">
        <v>256</v>
      </c>
      <c r="B271" s="12" t="s">
        <v>209</v>
      </c>
      <c r="C271" s="12" t="s">
        <v>340</v>
      </c>
      <c r="D271" s="12">
        <v>4</v>
      </c>
      <c r="E271" s="12" t="s">
        <v>13</v>
      </c>
      <c r="F271" s="12" t="s">
        <v>612</v>
      </c>
      <c r="G271" s="913"/>
      <c r="H271" s="914">
        <f>+VLOOKUP(B271,'DATOS GENERALES'!$B$6:$S$431,7,0)</f>
        <v>7860</v>
      </c>
      <c r="I271" s="914">
        <f t="shared" si="5"/>
        <v>31440</v>
      </c>
    </row>
    <row r="272" spans="1:9" s="18" customFormat="1">
      <c r="A272" s="12">
        <v>257</v>
      </c>
      <c r="B272" s="12" t="s">
        <v>819</v>
      </c>
      <c r="C272" s="12" t="s">
        <v>330</v>
      </c>
      <c r="D272" s="12">
        <v>4</v>
      </c>
      <c r="E272" s="12" t="s">
        <v>13</v>
      </c>
      <c r="F272" s="12" t="s">
        <v>389</v>
      </c>
      <c r="G272" s="913"/>
      <c r="H272" s="914">
        <f>+VLOOKUP(B272,'DATOS GENERALES'!$B$6:$S$431,7,0)</f>
        <v>41307</v>
      </c>
      <c r="I272" s="914">
        <f t="shared" si="5"/>
        <v>165228</v>
      </c>
    </row>
    <row r="273" spans="1:9" s="18" customFormat="1">
      <c r="A273" s="12">
        <v>258</v>
      </c>
      <c r="B273" s="12" t="s">
        <v>211</v>
      </c>
      <c r="C273" s="12" t="s">
        <v>341</v>
      </c>
      <c r="D273" s="12">
        <v>4</v>
      </c>
      <c r="E273" s="12" t="s">
        <v>13</v>
      </c>
      <c r="F273" s="12" t="s">
        <v>389</v>
      </c>
      <c r="G273" s="913"/>
      <c r="H273" s="914">
        <f>+VLOOKUP(B273,'DATOS GENERALES'!$B$6:$S$431,7,0)</f>
        <v>30682</v>
      </c>
      <c r="I273" s="914">
        <f t="shared" si="5"/>
        <v>122728</v>
      </c>
    </row>
    <row r="274" spans="1:9" s="18" customFormat="1" ht="45">
      <c r="A274" s="12">
        <v>259</v>
      </c>
      <c r="B274" s="12" t="s">
        <v>226</v>
      </c>
      <c r="C274" s="12" t="s">
        <v>305</v>
      </c>
      <c r="D274" s="12">
        <v>36</v>
      </c>
      <c r="E274" s="12" t="s">
        <v>13</v>
      </c>
      <c r="F274" s="12" t="s">
        <v>1676</v>
      </c>
      <c r="G274" s="913" t="s">
        <v>1670</v>
      </c>
      <c r="H274" s="914">
        <f>+VLOOKUP(B274,'DATOS GENERALES'!$B$6:$S$431,7,0)</f>
        <v>60338</v>
      </c>
      <c r="I274" s="914">
        <f t="shared" si="5"/>
        <v>2172168</v>
      </c>
    </row>
    <row r="275" spans="1:9" s="18" customFormat="1">
      <c r="A275" s="12">
        <v>267</v>
      </c>
      <c r="B275" s="12" t="s">
        <v>823</v>
      </c>
      <c r="C275" s="12" t="s">
        <v>343</v>
      </c>
      <c r="D275" s="12">
        <v>4</v>
      </c>
      <c r="E275" s="12" t="s">
        <v>13</v>
      </c>
      <c r="F275" s="12" t="s">
        <v>389</v>
      </c>
      <c r="G275" s="913"/>
      <c r="H275" s="914">
        <f>+VLOOKUP(B275,'DATOS GENERALES'!$B$6:$S$431,7,0)</f>
        <v>29412</v>
      </c>
      <c r="I275" s="914">
        <f t="shared" si="5"/>
        <v>117648</v>
      </c>
    </row>
    <row r="276" spans="1:9" s="18" customFormat="1">
      <c r="A276" s="12">
        <v>290</v>
      </c>
      <c r="B276" s="12" t="s">
        <v>829</v>
      </c>
      <c r="C276" s="12" t="s">
        <v>305</v>
      </c>
      <c r="D276" s="12">
        <v>12</v>
      </c>
      <c r="E276" s="12" t="s">
        <v>13</v>
      </c>
      <c r="F276" s="12" t="s">
        <v>389</v>
      </c>
      <c r="G276" s="913"/>
      <c r="H276" s="914">
        <f>+VLOOKUP(B276,'DATOS GENERALES'!$B$6:$S$431,7,0)</f>
        <v>13643</v>
      </c>
      <c r="I276" s="914">
        <f t="shared" si="5"/>
        <v>163716</v>
      </c>
    </row>
    <row r="277" spans="1:9" s="18" customFormat="1">
      <c r="A277" s="12">
        <v>291</v>
      </c>
      <c r="B277" s="12" t="s">
        <v>830</v>
      </c>
      <c r="C277" s="12" t="s">
        <v>305</v>
      </c>
      <c r="D277" s="12">
        <v>8</v>
      </c>
      <c r="E277" s="12" t="s">
        <v>13</v>
      </c>
      <c r="F277" s="12" t="s">
        <v>389</v>
      </c>
      <c r="G277" s="913"/>
      <c r="H277" s="914">
        <f>+VLOOKUP(B277,'DATOS GENERALES'!$B$6:$S$431,7,0)</f>
        <v>10686</v>
      </c>
      <c r="I277" s="914">
        <f t="shared" ref="I277:I294" si="6">+H277*D277</f>
        <v>85488</v>
      </c>
    </row>
    <row r="278" spans="1:9" s="18" customFormat="1">
      <c r="A278" s="12">
        <v>314</v>
      </c>
      <c r="B278" s="12" t="s">
        <v>252</v>
      </c>
      <c r="C278" s="12" t="s">
        <v>305</v>
      </c>
      <c r="D278" s="12">
        <v>4</v>
      </c>
      <c r="E278" s="12" t="s">
        <v>13</v>
      </c>
      <c r="F278" s="12" t="s">
        <v>1612</v>
      </c>
      <c r="G278" s="913"/>
      <c r="H278" s="914">
        <f>+VLOOKUP(B278,'DATOS GENERALES'!$B$6:$S$431,7,0)</f>
        <v>398</v>
      </c>
      <c r="I278" s="914">
        <f t="shared" si="6"/>
        <v>1592</v>
      </c>
    </row>
    <row r="279" spans="1:9" s="18" customFormat="1">
      <c r="A279" s="12">
        <v>332</v>
      </c>
      <c r="B279" s="12" t="s">
        <v>264</v>
      </c>
      <c r="C279" s="12" t="s">
        <v>305</v>
      </c>
      <c r="D279" s="12">
        <v>800</v>
      </c>
      <c r="E279" s="12" t="s">
        <v>13</v>
      </c>
      <c r="F279" s="12" t="s">
        <v>486</v>
      </c>
      <c r="G279" s="913"/>
      <c r="H279" s="914">
        <f>+VLOOKUP(B279,'DATOS GENERALES'!$B$6:$S$431,7,0)</f>
        <v>1054</v>
      </c>
      <c r="I279" s="914">
        <f t="shared" si="6"/>
        <v>843200</v>
      </c>
    </row>
    <row r="280" spans="1:9" s="18" customFormat="1">
      <c r="A280" s="12">
        <v>343</v>
      </c>
      <c r="B280" s="12" t="s">
        <v>846</v>
      </c>
      <c r="C280" s="12" t="s">
        <v>305</v>
      </c>
      <c r="D280" s="12">
        <v>8</v>
      </c>
      <c r="E280" s="12" t="s">
        <v>13</v>
      </c>
      <c r="F280" s="12" t="s">
        <v>395</v>
      </c>
      <c r="G280" s="913"/>
      <c r="H280" s="914">
        <f>+VLOOKUP(B280,'DATOS GENERALES'!$B$6:$S$431,7,0)</f>
        <v>1614</v>
      </c>
      <c r="I280" s="914">
        <f t="shared" si="6"/>
        <v>12912</v>
      </c>
    </row>
    <row r="281" spans="1:9" s="18" customFormat="1">
      <c r="A281" s="12">
        <v>345</v>
      </c>
      <c r="B281" s="12" t="s">
        <v>269</v>
      </c>
      <c r="C281" s="12" t="s">
        <v>305</v>
      </c>
      <c r="D281" s="12">
        <v>4</v>
      </c>
      <c r="E281" s="12" t="s">
        <v>13</v>
      </c>
      <c r="F281" s="12" t="s">
        <v>395</v>
      </c>
      <c r="G281" s="913"/>
      <c r="H281" s="914">
        <f>+VLOOKUP(B281,'DATOS GENERALES'!$B$6:$S$431,7,0)</f>
        <v>5707</v>
      </c>
      <c r="I281" s="914">
        <f t="shared" si="6"/>
        <v>22828</v>
      </c>
    </row>
    <row r="282" spans="1:9" s="18" customFormat="1">
      <c r="A282" s="12">
        <v>362</v>
      </c>
      <c r="B282" s="12" t="s">
        <v>856</v>
      </c>
      <c r="C282" s="12" t="s">
        <v>305</v>
      </c>
      <c r="D282" s="12">
        <v>4</v>
      </c>
      <c r="E282" s="12" t="s">
        <v>13</v>
      </c>
      <c r="F282" s="12" t="s">
        <v>1696</v>
      </c>
      <c r="G282" s="913"/>
      <c r="H282" s="914">
        <f>+VLOOKUP(B282,'DATOS GENERALES'!$B$6:$S$431,7,0)</f>
        <v>1835</v>
      </c>
      <c r="I282" s="914">
        <f t="shared" si="6"/>
        <v>7340</v>
      </c>
    </row>
    <row r="283" spans="1:9" s="18" customFormat="1">
      <c r="A283" s="12">
        <v>373</v>
      </c>
      <c r="B283" s="12" t="s">
        <v>862</v>
      </c>
      <c r="C283" s="12" t="s">
        <v>305</v>
      </c>
      <c r="D283" s="12">
        <v>4</v>
      </c>
      <c r="E283" s="12" t="s">
        <v>13</v>
      </c>
      <c r="F283" s="12" t="s">
        <v>383</v>
      </c>
      <c r="G283" s="913"/>
      <c r="H283" s="914">
        <f>+VLOOKUP(B283,'DATOS GENERALES'!$B$6:$S$431,7,0)</f>
        <v>29000</v>
      </c>
      <c r="I283" s="914">
        <f t="shared" si="6"/>
        <v>116000</v>
      </c>
    </row>
    <row r="284" spans="1:9" s="18" customFormat="1">
      <c r="A284" s="12">
        <v>374</v>
      </c>
      <c r="B284" s="12" t="s">
        <v>863</v>
      </c>
      <c r="C284" s="12" t="s">
        <v>305</v>
      </c>
      <c r="D284" s="12">
        <v>4</v>
      </c>
      <c r="E284" s="12" t="s">
        <v>13</v>
      </c>
      <c r="F284" s="12" t="s">
        <v>383</v>
      </c>
      <c r="G284" s="913"/>
      <c r="H284" s="914">
        <f>+VLOOKUP(B284,'DATOS GENERALES'!$B$6:$S$431,7,0)</f>
        <v>29000</v>
      </c>
      <c r="I284" s="914">
        <f t="shared" si="6"/>
        <v>116000</v>
      </c>
    </row>
    <row r="285" spans="1:9" s="18" customFormat="1">
      <c r="A285" s="12">
        <v>375</v>
      </c>
      <c r="B285" s="12" t="s">
        <v>864</v>
      </c>
      <c r="C285" s="12" t="s">
        <v>305</v>
      </c>
      <c r="D285" s="12">
        <v>4</v>
      </c>
      <c r="E285" s="12" t="s">
        <v>13</v>
      </c>
      <c r="F285" s="12" t="s">
        <v>383</v>
      </c>
      <c r="G285" s="913"/>
      <c r="H285" s="914">
        <f>+VLOOKUP(B285,'DATOS GENERALES'!$B$6:$S$431,7,0)</f>
        <v>29000</v>
      </c>
      <c r="I285" s="914">
        <f t="shared" si="6"/>
        <v>116000</v>
      </c>
    </row>
    <row r="286" spans="1:9" s="18" customFormat="1">
      <c r="A286" s="12">
        <v>394</v>
      </c>
      <c r="B286" s="12" t="s">
        <v>300</v>
      </c>
      <c r="C286" s="12" t="s">
        <v>305</v>
      </c>
      <c r="D286" s="12">
        <v>80</v>
      </c>
      <c r="E286" s="12" t="s">
        <v>13</v>
      </c>
      <c r="F286" s="12" t="s">
        <v>364</v>
      </c>
      <c r="G286" s="913"/>
      <c r="H286" s="914">
        <f>+VLOOKUP(B286,'DATOS GENERALES'!$B$6:$S$431,7,0)</f>
        <v>16818</v>
      </c>
      <c r="I286" s="914">
        <f t="shared" si="6"/>
        <v>1345440</v>
      </c>
    </row>
    <row r="287" spans="1:9" s="18" customFormat="1">
      <c r="A287" s="12">
        <v>396</v>
      </c>
      <c r="B287" s="12" t="s">
        <v>302</v>
      </c>
      <c r="C287" s="12" t="s">
        <v>903</v>
      </c>
      <c r="D287" s="12">
        <v>1800</v>
      </c>
      <c r="E287" s="12" t="s">
        <v>13</v>
      </c>
      <c r="F287" s="12" t="s">
        <v>362</v>
      </c>
      <c r="G287" s="913"/>
      <c r="H287" s="914">
        <f>+VLOOKUP(B287,'DATOS GENERALES'!$B$6:$S$431,7,0)</f>
        <v>2120</v>
      </c>
      <c r="I287" s="914">
        <f t="shared" si="6"/>
        <v>3816000</v>
      </c>
    </row>
    <row r="288" spans="1:9" s="18" customFormat="1">
      <c r="A288" s="12">
        <v>398</v>
      </c>
      <c r="B288" s="12" t="s">
        <v>868</v>
      </c>
      <c r="C288" s="12" t="s">
        <v>305</v>
      </c>
      <c r="D288" s="12">
        <v>40</v>
      </c>
      <c r="E288" s="12" t="s">
        <v>13</v>
      </c>
      <c r="F288" s="12" t="s">
        <v>389</v>
      </c>
      <c r="G288" s="913"/>
      <c r="H288" s="914">
        <f>+VLOOKUP(B288,'DATOS GENERALES'!$B$6:$S$431,7,0)</f>
        <v>84500</v>
      </c>
      <c r="I288" s="914">
        <f t="shared" si="6"/>
        <v>3380000</v>
      </c>
    </row>
    <row r="289" spans="1:9" s="18" customFormat="1">
      <c r="A289" s="12">
        <v>399</v>
      </c>
      <c r="B289" s="12" t="s">
        <v>869</v>
      </c>
      <c r="C289" s="12" t="s">
        <v>305</v>
      </c>
      <c r="D289" s="12">
        <v>40</v>
      </c>
      <c r="E289" s="12" t="s">
        <v>13</v>
      </c>
      <c r="F289" s="12" t="s">
        <v>389</v>
      </c>
      <c r="G289" s="913"/>
      <c r="H289" s="914">
        <f>+VLOOKUP(B289,'DATOS GENERALES'!$B$6:$S$431,7,0)</f>
        <v>162205</v>
      </c>
      <c r="I289" s="914">
        <f t="shared" si="6"/>
        <v>6488200</v>
      </c>
    </row>
    <row r="290" spans="1:9" s="18" customFormat="1">
      <c r="A290" s="12">
        <v>400</v>
      </c>
      <c r="B290" s="12" t="s">
        <v>870</v>
      </c>
      <c r="C290" s="12" t="s">
        <v>305</v>
      </c>
      <c r="D290" s="12">
        <v>40</v>
      </c>
      <c r="E290" s="12" t="s">
        <v>13</v>
      </c>
      <c r="F290" s="12" t="s">
        <v>389</v>
      </c>
      <c r="G290" s="913"/>
      <c r="H290" s="914">
        <f>+VLOOKUP(B290,'DATOS GENERALES'!$B$6:$S$431,7,0)</f>
        <v>295455</v>
      </c>
      <c r="I290" s="914">
        <f t="shared" si="6"/>
        <v>11818200</v>
      </c>
    </row>
    <row r="291" spans="1:9" s="18" customFormat="1">
      <c r="A291" s="12">
        <v>401</v>
      </c>
      <c r="B291" s="12" t="s">
        <v>871</v>
      </c>
      <c r="C291" s="12" t="s">
        <v>305</v>
      </c>
      <c r="D291" s="12">
        <v>40</v>
      </c>
      <c r="E291" s="12" t="s">
        <v>13</v>
      </c>
      <c r="F291" s="12" t="s">
        <v>389</v>
      </c>
      <c r="G291" s="913"/>
      <c r="H291" s="914">
        <f>+VLOOKUP(B291,'DATOS GENERALES'!$B$6:$S$431,7,0)</f>
        <v>369432</v>
      </c>
      <c r="I291" s="914">
        <f t="shared" si="6"/>
        <v>14777280</v>
      </c>
    </row>
    <row r="292" spans="1:9" s="18" customFormat="1">
      <c r="A292" s="12">
        <v>405</v>
      </c>
      <c r="B292" s="12" t="s">
        <v>875</v>
      </c>
      <c r="C292" s="12" t="s">
        <v>305</v>
      </c>
      <c r="D292" s="12">
        <v>40</v>
      </c>
      <c r="E292" s="12" t="s">
        <v>13</v>
      </c>
      <c r="F292" s="12" t="s">
        <v>406</v>
      </c>
      <c r="G292" s="913"/>
      <c r="H292" s="914">
        <f>+VLOOKUP(B292,'DATOS GENERALES'!$B$6:$S$431,7,0)</f>
        <v>19313</v>
      </c>
      <c r="I292" s="914">
        <f t="shared" si="6"/>
        <v>772520</v>
      </c>
    </row>
    <row r="293" spans="1:9" s="18" customFormat="1">
      <c r="A293" s="12">
        <v>406</v>
      </c>
      <c r="B293" s="12" t="s">
        <v>876</v>
      </c>
      <c r="C293" s="12" t="s">
        <v>305</v>
      </c>
      <c r="D293" s="12">
        <v>20</v>
      </c>
      <c r="E293" s="12" t="s">
        <v>13</v>
      </c>
      <c r="F293" s="12" t="s">
        <v>406</v>
      </c>
      <c r="G293" s="913"/>
      <c r="H293" s="914">
        <f>+VLOOKUP(B293,'DATOS GENERALES'!$B$6:$S$431,7,0)</f>
        <v>19313</v>
      </c>
      <c r="I293" s="914">
        <f t="shared" si="6"/>
        <v>386260</v>
      </c>
    </row>
    <row r="294" spans="1:9" s="18" customFormat="1">
      <c r="A294" s="12">
        <v>415</v>
      </c>
      <c r="B294" s="12" t="s">
        <v>885</v>
      </c>
      <c r="C294" s="12" t="s">
        <v>305</v>
      </c>
      <c r="D294" s="12">
        <v>32</v>
      </c>
      <c r="E294" s="12" t="s">
        <v>13</v>
      </c>
      <c r="F294" s="12" t="s">
        <v>383</v>
      </c>
      <c r="G294" s="913"/>
      <c r="H294" s="914">
        <f>+VLOOKUP(B294,'DATOS GENERALES'!$B$6:$S$431,7,0)</f>
        <v>68182</v>
      </c>
      <c r="I294" s="914">
        <f t="shared" si="6"/>
        <v>2181824</v>
      </c>
    </row>
    <row r="295" spans="1:9" s="18" customFormat="1">
      <c r="G295" s="33"/>
      <c r="H295" s="911" t="s">
        <v>1706</v>
      </c>
      <c r="I295" s="912">
        <f>SUM(I212:I294)</f>
        <v>87778850</v>
      </c>
    </row>
    <row r="296" spans="1:9" s="18" customFormat="1">
      <c r="G296" s="33"/>
      <c r="H296" s="34"/>
      <c r="I296" s="34"/>
    </row>
    <row r="297" spans="1:9" s="18" customFormat="1">
      <c r="G297" s="33"/>
      <c r="H297" s="34"/>
      <c r="I297" s="34"/>
    </row>
    <row r="298" spans="1:9" s="18" customFormat="1">
      <c r="G298" s="33"/>
      <c r="H298" s="34"/>
      <c r="I298" s="34"/>
    </row>
    <row r="299" spans="1:9" s="909" customFormat="1" ht="26.25">
      <c r="A299" s="1035" t="str">
        <f>+E301</f>
        <v>PHARMAEUROPEA</v>
      </c>
      <c r="G299" s="26"/>
      <c r="H299" s="27"/>
      <c r="I299" s="27"/>
    </row>
    <row r="300" spans="1:9" s="1" customFormat="1" ht="30">
      <c r="A300" s="28" t="s">
        <v>3</v>
      </c>
      <c r="B300" s="28" t="s">
        <v>4</v>
      </c>
      <c r="C300" s="28" t="s">
        <v>6</v>
      </c>
      <c r="D300" s="28" t="s">
        <v>5</v>
      </c>
      <c r="E300" s="28" t="s">
        <v>8</v>
      </c>
      <c r="F300" s="28" t="s">
        <v>9</v>
      </c>
      <c r="G300" s="29" t="s">
        <v>10</v>
      </c>
      <c r="H300" s="30" t="s">
        <v>18</v>
      </c>
      <c r="I300" s="30" t="s">
        <v>19</v>
      </c>
    </row>
    <row r="301" spans="1:9" s="18" customFormat="1" ht="45">
      <c r="A301" s="12">
        <v>29</v>
      </c>
      <c r="B301" s="12" t="s">
        <v>747</v>
      </c>
      <c r="C301" s="12" t="s">
        <v>305</v>
      </c>
      <c r="D301" s="12">
        <v>60</v>
      </c>
      <c r="E301" s="12" t="s">
        <v>1573</v>
      </c>
      <c r="F301" s="12" t="s">
        <v>389</v>
      </c>
      <c r="G301" s="913" t="s">
        <v>1669</v>
      </c>
      <c r="H301" s="914">
        <f>+VLOOKUP(B301,'DATOS GENERALES'!$B$6:$S$431,4,0)</f>
        <v>11540</v>
      </c>
      <c r="I301" s="914">
        <f>+H301*D301</f>
        <v>692400</v>
      </c>
    </row>
    <row r="302" spans="1:9" s="18" customFormat="1" ht="45">
      <c r="A302" s="12">
        <v>30</v>
      </c>
      <c r="B302" s="12" t="s">
        <v>53</v>
      </c>
      <c r="C302" s="12" t="s">
        <v>305</v>
      </c>
      <c r="D302" s="12">
        <v>60</v>
      </c>
      <c r="E302" s="12" t="s">
        <v>1573</v>
      </c>
      <c r="F302" s="12" t="s">
        <v>389</v>
      </c>
      <c r="G302" s="913" t="s">
        <v>1669</v>
      </c>
      <c r="H302" s="914">
        <f>+VLOOKUP(B302,'DATOS GENERALES'!$B$6:$S$431,4,0)</f>
        <v>20033</v>
      </c>
      <c r="I302" s="914">
        <f t="shared" ref="I302:I316" si="7">+H302*D302</f>
        <v>1201980</v>
      </c>
    </row>
    <row r="303" spans="1:9" s="18" customFormat="1" ht="75">
      <c r="A303" s="12">
        <v>33</v>
      </c>
      <c r="B303" s="12" t="s">
        <v>749</v>
      </c>
      <c r="C303" s="12" t="s">
        <v>305</v>
      </c>
      <c r="D303" s="12">
        <v>40</v>
      </c>
      <c r="E303" s="12" t="s">
        <v>1573</v>
      </c>
      <c r="F303" s="12" t="s">
        <v>389</v>
      </c>
      <c r="G303" s="913" t="s">
        <v>1700</v>
      </c>
      <c r="H303" s="914">
        <f>+VLOOKUP(B303,'DATOS GENERALES'!$B$6:$S$431,4,0)</f>
        <v>18653</v>
      </c>
      <c r="I303" s="914">
        <f t="shared" si="7"/>
        <v>746120</v>
      </c>
    </row>
    <row r="304" spans="1:9" s="18" customFormat="1" ht="45">
      <c r="A304" s="12">
        <v>49</v>
      </c>
      <c r="B304" s="12" t="s">
        <v>761</v>
      </c>
      <c r="C304" s="12" t="s">
        <v>305</v>
      </c>
      <c r="D304" s="12">
        <v>8</v>
      </c>
      <c r="E304" s="12" t="s">
        <v>1573</v>
      </c>
      <c r="F304" s="12" t="s">
        <v>389</v>
      </c>
      <c r="G304" s="913" t="s">
        <v>1670</v>
      </c>
      <c r="H304" s="914">
        <f>+VLOOKUP(B304,'DATOS GENERALES'!$B$6:$S$431,4,0)</f>
        <v>16000</v>
      </c>
      <c r="I304" s="914">
        <f t="shared" si="7"/>
        <v>128000</v>
      </c>
    </row>
    <row r="305" spans="1:9" s="18" customFormat="1">
      <c r="A305" s="12">
        <v>111</v>
      </c>
      <c r="B305" s="12" t="s">
        <v>788</v>
      </c>
      <c r="C305" s="12" t="s">
        <v>305</v>
      </c>
      <c r="D305" s="12">
        <v>20</v>
      </c>
      <c r="E305" s="12" t="s">
        <v>1573</v>
      </c>
      <c r="F305" s="12" t="s">
        <v>1679</v>
      </c>
      <c r="G305" s="913"/>
      <c r="H305" s="914">
        <f>+VLOOKUP(B305,'DATOS GENERALES'!$B$6:$S$431,4,0)</f>
        <v>12000</v>
      </c>
      <c r="I305" s="914">
        <f t="shared" si="7"/>
        <v>240000</v>
      </c>
    </row>
    <row r="306" spans="1:9" s="18" customFormat="1">
      <c r="A306" s="12">
        <v>112</v>
      </c>
      <c r="B306" s="12" t="s">
        <v>789</v>
      </c>
      <c r="C306" s="12" t="s">
        <v>305</v>
      </c>
      <c r="D306" s="12">
        <v>15</v>
      </c>
      <c r="E306" s="12" t="s">
        <v>1573</v>
      </c>
      <c r="F306" s="12" t="s">
        <v>1679</v>
      </c>
      <c r="G306" s="913"/>
      <c r="H306" s="914">
        <f>+VLOOKUP(B306,'DATOS GENERALES'!$B$6:$S$431,4,0)</f>
        <v>12000</v>
      </c>
      <c r="I306" s="914">
        <f t="shared" si="7"/>
        <v>180000</v>
      </c>
    </row>
    <row r="307" spans="1:9" s="18" customFormat="1">
      <c r="A307" s="12">
        <v>113</v>
      </c>
      <c r="B307" s="12" t="s">
        <v>790</v>
      </c>
      <c r="C307" s="12" t="s">
        <v>305</v>
      </c>
      <c r="D307" s="12">
        <v>15</v>
      </c>
      <c r="E307" s="12" t="s">
        <v>1573</v>
      </c>
      <c r="F307" s="12" t="s">
        <v>1679</v>
      </c>
      <c r="G307" s="913"/>
      <c r="H307" s="914">
        <f>+VLOOKUP(B307,'DATOS GENERALES'!$B$6:$S$431,4,0)</f>
        <v>12000</v>
      </c>
      <c r="I307" s="914">
        <f t="shared" si="7"/>
        <v>180000</v>
      </c>
    </row>
    <row r="308" spans="1:9" s="18" customFormat="1">
      <c r="A308" s="12">
        <v>121</v>
      </c>
      <c r="B308" s="12" t="s">
        <v>797</v>
      </c>
      <c r="C308" s="12" t="s">
        <v>305</v>
      </c>
      <c r="D308" s="12">
        <v>20</v>
      </c>
      <c r="E308" s="12" t="s">
        <v>1573</v>
      </c>
      <c r="F308" s="12" t="s">
        <v>383</v>
      </c>
      <c r="G308" s="913"/>
      <c r="H308" s="914">
        <f>+VLOOKUP(B308,'DATOS GENERALES'!$B$6:$S$431,4,0)</f>
        <v>170</v>
      </c>
      <c r="I308" s="914">
        <f t="shared" si="7"/>
        <v>3400</v>
      </c>
    </row>
    <row r="309" spans="1:9" s="18" customFormat="1">
      <c r="A309" s="12">
        <v>146</v>
      </c>
      <c r="B309" s="12" t="s">
        <v>117</v>
      </c>
      <c r="C309" s="12" t="s">
        <v>316</v>
      </c>
      <c r="D309" s="12">
        <v>40</v>
      </c>
      <c r="E309" s="12" t="s">
        <v>1573</v>
      </c>
      <c r="F309" s="12" t="s">
        <v>504</v>
      </c>
      <c r="G309" s="913"/>
      <c r="H309" s="914">
        <f>+VLOOKUP(B309,'DATOS GENERALES'!$B$6:$S$431,4,0)</f>
        <v>1560</v>
      </c>
      <c r="I309" s="914">
        <f t="shared" si="7"/>
        <v>62400</v>
      </c>
    </row>
    <row r="310" spans="1:9" s="18" customFormat="1">
      <c r="A310" s="12">
        <v>147</v>
      </c>
      <c r="B310" s="12" t="s">
        <v>118</v>
      </c>
      <c r="C310" s="12" t="s">
        <v>322</v>
      </c>
      <c r="D310" s="12">
        <v>120</v>
      </c>
      <c r="E310" s="12" t="s">
        <v>1573</v>
      </c>
      <c r="F310" s="12" t="s">
        <v>504</v>
      </c>
      <c r="G310" s="913"/>
      <c r="H310" s="914">
        <f>+VLOOKUP(B310,'DATOS GENERALES'!$B$6:$S$431,4,0)</f>
        <v>3120</v>
      </c>
      <c r="I310" s="914">
        <f t="shared" si="7"/>
        <v>374400</v>
      </c>
    </row>
    <row r="311" spans="1:9" s="18" customFormat="1">
      <c r="A311" s="12">
        <v>296</v>
      </c>
      <c r="B311" s="12" t="s">
        <v>234</v>
      </c>
      <c r="C311" s="12" t="s">
        <v>305</v>
      </c>
      <c r="D311" s="12">
        <v>4</v>
      </c>
      <c r="E311" s="12" t="s">
        <v>1573</v>
      </c>
      <c r="F311" s="12" t="s">
        <v>584</v>
      </c>
      <c r="G311" s="913"/>
      <c r="H311" s="914">
        <f>+VLOOKUP(B311,'DATOS GENERALES'!$B$6:$S$431,4,0)</f>
        <v>70667</v>
      </c>
      <c r="I311" s="914">
        <f t="shared" si="7"/>
        <v>282668</v>
      </c>
    </row>
    <row r="312" spans="1:9" s="18" customFormat="1">
      <c r="A312" s="12">
        <v>354</v>
      </c>
      <c r="B312" s="12" t="s">
        <v>854</v>
      </c>
      <c r="C312" s="12" t="s">
        <v>305</v>
      </c>
      <c r="D312" s="12">
        <v>30</v>
      </c>
      <c r="E312" s="12" t="s">
        <v>1573</v>
      </c>
      <c r="F312" s="12" t="s">
        <v>383</v>
      </c>
      <c r="G312" s="913"/>
      <c r="H312" s="914">
        <f>+VLOOKUP(B312,'DATOS GENERALES'!$B$6:$S$431,4,0)</f>
        <v>1792</v>
      </c>
      <c r="I312" s="914">
        <f t="shared" si="7"/>
        <v>53760</v>
      </c>
    </row>
    <row r="313" spans="1:9" s="18" customFormat="1">
      <c r="A313" s="12">
        <v>364</v>
      </c>
      <c r="B313" s="12" t="s">
        <v>857</v>
      </c>
      <c r="C313" s="12" t="s">
        <v>305</v>
      </c>
      <c r="D313" s="12">
        <v>4</v>
      </c>
      <c r="E313" s="12" t="s">
        <v>1573</v>
      </c>
      <c r="F313" s="12" t="s">
        <v>383</v>
      </c>
      <c r="G313" s="913"/>
      <c r="H313" s="914">
        <f>+VLOOKUP(B313,'DATOS GENERALES'!$B$6:$S$431,4,0)</f>
        <v>1792</v>
      </c>
      <c r="I313" s="914">
        <f t="shared" si="7"/>
        <v>7168</v>
      </c>
    </row>
    <row r="314" spans="1:9" s="18" customFormat="1">
      <c r="A314" s="12">
        <v>370</v>
      </c>
      <c r="B314" s="12" t="s">
        <v>860</v>
      </c>
      <c r="C314" s="12" t="s">
        <v>305</v>
      </c>
      <c r="D314" s="12">
        <v>4</v>
      </c>
      <c r="E314" s="12" t="s">
        <v>1573</v>
      </c>
      <c r="F314" s="12" t="s">
        <v>383</v>
      </c>
      <c r="G314" s="913"/>
      <c r="H314" s="914">
        <f>+VLOOKUP(B314,'DATOS GENERALES'!$B$6:$S$431,4,0)</f>
        <v>31500</v>
      </c>
      <c r="I314" s="914">
        <f t="shared" si="7"/>
        <v>126000</v>
      </c>
    </row>
    <row r="315" spans="1:9" s="18" customFormat="1">
      <c r="A315" s="12">
        <v>372</v>
      </c>
      <c r="B315" s="12" t="s">
        <v>861</v>
      </c>
      <c r="C315" s="12" t="s">
        <v>305</v>
      </c>
      <c r="D315" s="12">
        <v>4</v>
      </c>
      <c r="E315" s="12" t="s">
        <v>1573</v>
      </c>
      <c r="F315" s="12" t="s">
        <v>383</v>
      </c>
      <c r="G315" s="913"/>
      <c r="H315" s="914">
        <f>+VLOOKUP(B315,'DATOS GENERALES'!$B$6:$S$431,4,0)</f>
        <v>31500</v>
      </c>
      <c r="I315" s="914">
        <f t="shared" si="7"/>
        <v>126000</v>
      </c>
    </row>
    <row r="316" spans="1:9" s="18" customFormat="1">
      <c r="A316" s="12">
        <v>397</v>
      </c>
      <c r="B316" s="12" t="s">
        <v>867</v>
      </c>
      <c r="C316" s="12" t="s">
        <v>904</v>
      </c>
      <c r="D316" s="12">
        <v>40</v>
      </c>
      <c r="E316" s="12" t="s">
        <v>1573</v>
      </c>
      <c r="F316" s="12" t="s">
        <v>389</v>
      </c>
      <c r="G316" s="913"/>
      <c r="H316" s="914">
        <f>+VLOOKUP(B316,'DATOS GENERALES'!$B$6:$S$431,4,0)</f>
        <v>28353</v>
      </c>
      <c r="I316" s="914">
        <f t="shared" si="7"/>
        <v>1134120</v>
      </c>
    </row>
    <row r="317" spans="1:9" s="18" customFormat="1">
      <c r="G317" s="33"/>
      <c r="H317" s="911" t="s">
        <v>1706</v>
      </c>
      <c r="I317" s="912">
        <f>SUM(I301:I316)</f>
        <v>5538416</v>
      </c>
    </row>
    <row r="318" spans="1:9" s="18" customFormat="1">
      <c r="G318" s="33"/>
      <c r="H318" s="34"/>
      <c r="I318" s="34"/>
    </row>
    <row r="319" spans="1:9" s="18" customFormat="1">
      <c r="G319" s="33"/>
      <c r="H319" s="34"/>
      <c r="I319" s="34"/>
    </row>
    <row r="320" spans="1:9" s="909" customFormat="1" ht="26.25">
      <c r="A320" s="1035" t="str">
        <f>+E322</f>
        <v>PRO-H SA</v>
      </c>
      <c r="G320" s="26"/>
      <c r="H320" s="27"/>
      <c r="I320" s="27"/>
    </row>
    <row r="321" spans="1:9" s="1" customFormat="1" ht="30">
      <c r="A321" s="28" t="s">
        <v>3</v>
      </c>
      <c r="B321" s="28" t="s">
        <v>4</v>
      </c>
      <c r="C321" s="28" t="s">
        <v>6</v>
      </c>
      <c r="D321" s="28" t="s">
        <v>5</v>
      </c>
      <c r="E321" s="28" t="s">
        <v>8</v>
      </c>
      <c r="F321" s="28" t="s">
        <v>9</v>
      </c>
      <c r="G321" s="29" t="s">
        <v>10</v>
      </c>
      <c r="H321" s="30" t="s">
        <v>18</v>
      </c>
      <c r="I321" s="30" t="s">
        <v>19</v>
      </c>
    </row>
    <row r="322" spans="1:9" s="18" customFormat="1">
      <c r="A322" s="12">
        <v>1</v>
      </c>
      <c r="B322" s="12" t="s">
        <v>31</v>
      </c>
      <c r="C322" s="12" t="s">
        <v>897</v>
      </c>
      <c r="D322" s="12">
        <v>4</v>
      </c>
      <c r="E322" s="12" t="s">
        <v>1580</v>
      </c>
      <c r="F322" s="12" t="s">
        <v>373</v>
      </c>
      <c r="G322" s="913"/>
      <c r="H322" s="914">
        <f>+VLOOKUP(B322,'DATOS GENERALES'!$B$6:$S$431,13,0)</f>
        <v>40638.28</v>
      </c>
      <c r="I322" s="914">
        <f>+H322*D322</f>
        <v>162553.12</v>
      </c>
    </row>
    <row r="323" spans="1:9" s="18" customFormat="1">
      <c r="A323" s="12">
        <v>24</v>
      </c>
      <c r="B323" s="12" t="s">
        <v>742</v>
      </c>
      <c r="C323" s="12" t="s">
        <v>309</v>
      </c>
      <c r="D323" s="12">
        <v>4</v>
      </c>
      <c r="E323" s="12" t="s">
        <v>1580</v>
      </c>
      <c r="F323" s="12" t="s">
        <v>368</v>
      </c>
      <c r="G323" s="913"/>
      <c r="H323" s="914">
        <f>+VLOOKUP(B323,'DATOS GENERALES'!$B$6:$S$431,13,0)</f>
        <v>225000</v>
      </c>
      <c r="I323" s="914">
        <f t="shared" ref="I323:I360" si="8">+H323*D323</f>
        <v>900000</v>
      </c>
    </row>
    <row r="324" spans="1:9" s="18" customFormat="1">
      <c r="A324" s="12">
        <v>91</v>
      </c>
      <c r="B324" s="12" t="s">
        <v>83</v>
      </c>
      <c r="C324" s="12" t="s">
        <v>305</v>
      </c>
      <c r="D324" s="12">
        <v>1200</v>
      </c>
      <c r="E324" s="12" t="s">
        <v>1580</v>
      </c>
      <c r="F324" s="12" t="s">
        <v>368</v>
      </c>
      <c r="G324" s="913"/>
      <c r="H324" s="914">
        <f>+VLOOKUP(B324,'DATOS GENERALES'!$B$6:$S$431,13,0)</f>
        <v>826</v>
      </c>
      <c r="I324" s="914">
        <f t="shared" si="8"/>
        <v>991200</v>
      </c>
    </row>
    <row r="325" spans="1:9" s="18" customFormat="1">
      <c r="A325" s="12">
        <v>93</v>
      </c>
      <c r="B325" s="12" t="s">
        <v>84</v>
      </c>
      <c r="C325" s="12" t="s">
        <v>305</v>
      </c>
      <c r="D325" s="12">
        <v>800</v>
      </c>
      <c r="E325" s="12" t="s">
        <v>1580</v>
      </c>
      <c r="F325" s="12" t="s">
        <v>368</v>
      </c>
      <c r="G325" s="913"/>
      <c r="H325" s="914">
        <f>+VLOOKUP(B325,'DATOS GENERALES'!$B$6:$S$431,13,0)</f>
        <v>826</v>
      </c>
      <c r="I325" s="914">
        <f t="shared" si="8"/>
        <v>660800</v>
      </c>
    </row>
    <row r="326" spans="1:9" s="18" customFormat="1">
      <c r="A326" s="12">
        <v>95</v>
      </c>
      <c r="B326" s="12" t="s">
        <v>85</v>
      </c>
      <c r="C326" s="12" t="s">
        <v>305</v>
      </c>
      <c r="D326" s="12">
        <v>800</v>
      </c>
      <c r="E326" s="12" t="s">
        <v>1580</v>
      </c>
      <c r="F326" s="12" t="s">
        <v>368</v>
      </c>
      <c r="G326" s="913"/>
      <c r="H326" s="914">
        <f>+VLOOKUP(B326,'DATOS GENERALES'!$B$6:$S$431,13,0)</f>
        <v>826</v>
      </c>
      <c r="I326" s="914">
        <f t="shared" si="8"/>
        <v>660800</v>
      </c>
    </row>
    <row r="327" spans="1:9" s="18" customFormat="1">
      <c r="A327" s="12">
        <v>101</v>
      </c>
      <c r="B327" s="12" t="s">
        <v>87</v>
      </c>
      <c r="C327" s="12" t="s">
        <v>305</v>
      </c>
      <c r="D327" s="12">
        <v>48</v>
      </c>
      <c r="E327" s="12" t="s">
        <v>1580</v>
      </c>
      <c r="F327" s="12" t="s">
        <v>368</v>
      </c>
      <c r="G327" s="913"/>
      <c r="H327" s="914">
        <f>+VLOOKUP(B327,'DATOS GENERALES'!$B$6:$S$431,13,0)</f>
        <v>4038</v>
      </c>
      <c r="I327" s="914">
        <f t="shared" si="8"/>
        <v>193824</v>
      </c>
    </row>
    <row r="328" spans="1:9" s="18" customFormat="1">
      <c r="A328" s="12">
        <v>150</v>
      </c>
      <c r="B328" s="12" t="s">
        <v>803</v>
      </c>
      <c r="C328" s="12"/>
      <c r="D328" s="12">
        <v>100</v>
      </c>
      <c r="E328" s="12" t="s">
        <v>1580</v>
      </c>
      <c r="F328" s="12" t="s">
        <v>368</v>
      </c>
      <c r="G328" s="913"/>
      <c r="H328" s="914">
        <f>+VLOOKUP(B328,'DATOS GENERALES'!$B$6:$S$431,13,0)</f>
        <v>13704.24</v>
      </c>
      <c r="I328" s="914">
        <f t="shared" si="8"/>
        <v>1370424</v>
      </c>
    </row>
    <row r="329" spans="1:9" s="18" customFormat="1">
      <c r="A329" s="12">
        <v>153</v>
      </c>
      <c r="B329" s="12" t="s">
        <v>806</v>
      </c>
      <c r="C329" s="12" t="s">
        <v>305</v>
      </c>
      <c r="D329" s="12">
        <v>200</v>
      </c>
      <c r="E329" s="12" t="s">
        <v>1580</v>
      </c>
      <c r="F329" s="12" t="s">
        <v>368</v>
      </c>
      <c r="G329" s="913"/>
      <c r="H329" s="914">
        <f>+VLOOKUP(B329,'DATOS GENERALES'!$B$6:$S$431,13,0)</f>
        <v>5677.04</v>
      </c>
      <c r="I329" s="914">
        <f t="shared" si="8"/>
        <v>1135408</v>
      </c>
    </row>
    <row r="330" spans="1:9" s="18" customFormat="1">
      <c r="A330" s="12">
        <v>158</v>
      </c>
      <c r="B330" s="12" t="s">
        <v>124</v>
      </c>
      <c r="C330" s="12" t="s">
        <v>305</v>
      </c>
      <c r="D330" s="12">
        <v>48</v>
      </c>
      <c r="E330" s="12" t="s">
        <v>1580</v>
      </c>
      <c r="F330" s="12" t="s">
        <v>1676</v>
      </c>
      <c r="G330" s="913"/>
      <c r="H330" s="914">
        <f>+VLOOKUP(B330,'DATOS GENERALES'!$B$6:$S$431,13,0)</f>
        <v>8536</v>
      </c>
      <c r="I330" s="914">
        <f t="shared" si="8"/>
        <v>409728</v>
      </c>
    </row>
    <row r="331" spans="1:9" s="18" customFormat="1">
      <c r="A331" s="12">
        <v>210</v>
      </c>
      <c r="B331" s="12" t="s">
        <v>167</v>
      </c>
      <c r="C331" s="12" t="s">
        <v>305</v>
      </c>
      <c r="D331" s="12">
        <v>200</v>
      </c>
      <c r="E331" s="12" t="s">
        <v>1580</v>
      </c>
      <c r="F331" s="12" t="s">
        <v>384</v>
      </c>
      <c r="G331" s="913"/>
      <c r="H331" s="914">
        <f>+VLOOKUP(B331,'DATOS GENERALES'!$B$6:$S$431,13,0)</f>
        <v>223.88</v>
      </c>
      <c r="I331" s="914">
        <f t="shared" si="8"/>
        <v>44776</v>
      </c>
    </row>
    <row r="332" spans="1:9" s="18" customFormat="1">
      <c r="A332" s="12">
        <v>215</v>
      </c>
      <c r="B332" s="12" t="s">
        <v>172</v>
      </c>
      <c r="C332" s="12" t="s">
        <v>337</v>
      </c>
      <c r="D332" s="12">
        <v>120</v>
      </c>
      <c r="E332" s="12" t="s">
        <v>1580</v>
      </c>
      <c r="F332" s="12" t="s">
        <v>1346</v>
      </c>
      <c r="G332" s="913"/>
      <c r="H332" s="914">
        <f>+VLOOKUP(B332,'DATOS GENERALES'!$B$6:$S$431,13,0)</f>
        <v>581.16</v>
      </c>
      <c r="I332" s="914">
        <f t="shared" si="8"/>
        <v>69739.199999999997</v>
      </c>
    </row>
    <row r="333" spans="1:9" s="18" customFormat="1">
      <c r="A333" s="12">
        <v>216</v>
      </c>
      <c r="B333" s="12" t="s">
        <v>174</v>
      </c>
      <c r="C333" s="12" t="s">
        <v>338</v>
      </c>
      <c r="D333" s="12">
        <v>12</v>
      </c>
      <c r="E333" s="12" t="s">
        <v>1580</v>
      </c>
      <c r="F333" s="12" t="s">
        <v>509</v>
      </c>
      <c r="G333" s="913"/>
      <c r="H333" s="914">
        <f>+VLOOKUP(B333,'DATOS GENERALES'!$B$6:$S$431,13,0)</f>
        <v>4640</v>
      </c>
      <c r="I333" s="914">
        <f t="shared" si="8"/>
        <v>55680</v>
      </c>
    </row>
    <row r="334" spans="1:9" s="18" customFormat="1">
      <c r="A334" s="12">
        <v>235</v>
      </c>
      <c r="B334" s="12" t="s">
        <v>191</v>
      </c>
      <c r="C334" s="12" t="s">
        <v>305</v>
      </c>
      <c r="D334" s="12">
        <v>12</v>
      </c>
      <c r="E334" s="12" t="s">
        <v>1580</v>
      </c>
      <c r="F334" s="12" t="s">
        <v>459</v>
      </c>
      <c r="G334" s="913"/>
      <c r="H334" s="914">
        <f>+VLOOKUP(B334,'DATOS GENERALES'!$B$6:$S$431,13,0)</f>
        <v>204190.16</v>
      </c>
      <c r="I334" s="914">
        <f t="shared" si="8"/>
        <v>2450281.92</v>
      </c>
    </row>
    <row r="335" spans="1:9" s="18" customFormat="1">
      <c r="A335" s="12">
        <v>242</v>
      </c>
      <c r="B335" s="12" t="s">
        <v>195</v>
      </c>
      <c r="C335" s="12" t="s">
        <v>305</v>
      </c>
      <c r="D335" s="12">
        <v>200</v>
      </c>
      <c r="E335" s="12" t="s">
        <v>1580</v>
      </c>
      <c r="F335" s="12" t="s">
        <v>1691</v>
      </c>
      <c r="G335" s="913"/>
      <c r="H335" s="914">
        <f>+VLOOKUP(B335,'DATOS GENERALES'!$B$6:$S$431,13,0)</f>
        <v>1741.16</v>
      </c>
      <c r="I335" s="914">
        <f t="shared" si="8"/>
        <v>348232</v>
      </c>
    </row>
    <row r="336" spans="1:9" s="18" customFormat="1">
      <c r="A336" s="12">
        <v>266</v>
      </c>
      <c r="B336" s="12" t="s">
        <v>216</v>
      </c>
      <c r="C336" s="12" t="s">
        <v>342</v>
      </c>
      <c r="D336" s="12">
        <v>200</v>
      </c>
      <c r="E336" s="12" t="s">
        <v>1580</v>
      </c>
      <c r="F336" s="12" t="s">
        <v>912</v>
      </c>
      <c r="G336" s="913"/>
      <c r="H336" s="914">
        <f>+VLOOKUP(B336,'DATOS GENERALES'!$B$6:$S$431,13,0)</f>
        <v>160.08000000000001</v>
      </c>
      <c r="I336" s="914">
        <f t="shared" si="8"/>
        <v>32016.000000000004</v>
      </c>
    </row>
    <row r="337" spans="1:9" s="18" customFormat="1">
      <c r="A337" s="12">
        <v>286</v>
      </c>
      <c r="B337" s="12" t="s">
        <v>292</v>
      </c>
      <c r="C337" s="12" t="s">
        <v>346</v>
      </c>
      <c r="D337" s="12">
        <v>4</v>
      </c>
      <c r="E337" s="12" t="s">
        <v>1580</v>
      </c>
      <c r="F337" s="12" t="s">
        <v>368</v>
      </c>
      <c r="G337" s="913"/>
      <c r="H337" s="914">
        <f>+VLOOKUP(B337,'DATOS GENERALES'!$B$6:$S$431,13,0)</f>
        <v>33903</v>
      </c>
      <c r="I337" s="914">
        <f t="shared" si="8"/>
        <v>135612</v>
      </c>
    </row>
    <row r="338" spans="1:9" s="18" customFormat="1">
      <c r="A338" s="12">
        <v>287</v>
      </c>
      <c r="B338" s="12" t="s">
        <v>210</v>
      </c>
      <c r="C338" s="12" t="s">
        <v>305</v>
      </c>
      <c r="D338" s="12">
        <v>4</v>
      </c>
      <c r="E338" s="12" t="s">
        <v>1580</v>
      </c>
      <c r="F338" s="12" t="s">
        <v>368</v>
      </c>
      <c r="G338" s="913"/>
      <c r="H338" s="914">
        <f>+VLOOKUP(B338,'DATOS GENERALES'!$B$6:$S$431,13,0)</f>
        <v>175313</v>
      </c>
      <c r="I338" s="914">
        <f t="shared" si="8"/>
        <v>701252</v>
      </c>
    </row>
    <row r="339" spans="1:9" s="18" customFormat="1">
      <c r="A339" s="12">
        <v>305</v>
      </c>
      <c r="B339" s="12" t="s">
        <v>243</v>
      </c>
      <c r="C339" s="12" t="s">
        <v>305</v>
      </c>
      <c r="D339" s="12">
        <v>200</v>
      </c>
      <c r="E339" s="12" t="s">
        <v>1580</v>
      </c>
      <c r="F339" s="12" t="s">
        <v>1694</v>
      </c>
      <c r="G339" s="913"/>
      <c r="H339" s="914">
        <f>+VLOOKUP(B339,'DATOS GENERALES'!$B$6:$S$431,13,0)</f>
        <v>358</v>
      </c>
      <c r="I339" s="914">
        <f t="shared" si="8"/>
        <v>71600</v>
      </c>
    </row>
    <row r="340" spans="1:9" s="18" customFormat="1">
      <c r="A340" s="12">
        <v>306</v>
      </c>
      <c r="B340" s="12" t="s">
        <v>244</v>
      </c>
      <c r="C340" s="12" t="s">
        <v>305</v>
      </c>
      <c r="D340" s="12">
        <v>80</v>
      </c>
      <c r="E340" s="12" t="s">
        <v>1580</v>
      </c>
      <c r="F340" s="12" t="s">
        <v>1694</v>
      </c>
      <c r="G340" s="913"/>
      <c r="H340" s="914">
        <f>+VLOOKUP(B340,'DATOS GENERALES'!$B$6:$S$431,13,0)</f>
        <v>358</v>
      </c>
      <c r="I340" s="914">
        <f t="shared" si="8"/>
        <v>28640</v>
      </c>
    </row>
    <row r="341" spans="1:9" s="18" customFormat="1">
      <c r="A341" s="12">
        <v>307</v>
      </c>
      <c r="B341" s="12" t="s">
        <v>245</v>
      </c>
      <c r="C341" s="12" t="s">
        <v>305</v>
      </c>
      <c r="D341" s="12">
        <v>80</v>
      </c>
      <c r="E341" s="12" t="s">
        <v>1580</v>
      </c>
      <c r="F341" s="12" t="s">
        <v>1694</v>
      </c>
      <c r="G341" s="913"/>
      <c r="H341" s="914">
        <f>+VLOOKUP(B341,'DATOS GENERALES'!$B$6:$S$431,13,0)</f>
        <v>358</v>
      </c>
      <c r="I341" s="914">
        <f t="shared" si="8"/>
        <v>28640</v>
      </c>
    </row>
    <row r="342" spans="1:9" s="18" customFormat="1">
      <c r="A342" s="12">
        <v>308</v>
      </c>
      <c r="B342" s="12" t="s">
        <v>246</v>
      </c>
      <c r="C342" s="12" t="s">
        <v>305</v>
      </c>
      <c r="D342" s="12">
        <v>120</v>
      </c>
      <c r="E342" s="12" t="s">
        <v>1580</v>
      </c>
      <c r="F342" s="12" t="s">
        <v>1694</v>
      </c>
      <c r="G342" s="913"/>
      <c r="H342" s="914">
        <f>+VLOOKUP(B342,'DATOS GENERALES'!$B$6:$S$431,13,0)</f>
        <v>358</v>
      </c>
      <c r="I342" s="914">
        <f t="shared" si="8"/>
        <v>42960</v>
      </c>
    </row>
    <row r="343" spans="1:9" s="18" customFormat="1">
      <c r="A343" s="12">
        <v>309</v>
      </c>
      <c r="B343" s="12" t="s">
        <v>247</v>
      </c>
      <c r="C343" s="12" t="s">
        <v>305</v>
      </c>
      <c r="D343" s="12">
        <v>120</v>
      </c>
      <c r="E343" s="12" t="s">
        <v>1580</v>
      </c>
      <c r="F343" s="12" t="s">
        <v>1694</v>
      </c>
      <c r="G343" s="913"/>
      <c r="H343" s="914">
        <f>+VLOOKUP(B343,'DATOS GENERALES'!$B$6:$S$431,13,0)</f>
        <v>358</v>
      </c>
      <c r="I343" s="914">
        <f t="shared" si="8"/>
        <v>42960</v>
      </c>
    </row>
    <row r="344" spans="1:9" s="18" customFormat="1">
      <c r="A344" s="12">
        <v>310</v>
      </c>
      <c r="B344" s="12" t="s">
        <v>248</v>
      </c>
      <c r="C344" s="12" t="s">
        <v>305</v>
      </c>
      <c r="D344" s="12">
        <v>80</v>
      </c>
      <c r="E344" s="12" t="s">
        <v>1580</v>
      </c>
      <c r="F344" s="12" t="s">
        <v>1694</v>
      </c>
      <c r="G344" s="913"/>
      <c r="H344" s="914">
        <f>+VLOOKUP(B344,'DATOS GENERALES'!$B$6:$S$431,13,0)</f>
        <v>358</v>
      </c>
      <c r="I344" s="914">
        <f t="shared" si="8"/>
        <v>28640</v>
      </c>
    </row>
    <row r="345" spans="1:9" s="18" customFormat="1">
      <c r="A345" s="12">
        <v>311</v>
      </c>
      <c r="B345" s="12" t="s">
        <v>249</v>
      </c>
      <c r="C345" s="12" t="s">
        <v>305</v>
      </c>
      <c r="D345" s="12">
        <v>200</v>
      </c>
      <c r="E345" s="12" t="s">
        <v>1580</v>
      </c>
      <c r="F345" s="12" t="s">
        <v>1694</v>
      </c>
      <c r="G345" s="913"/>
      <c r="H345" s="914">
        <f>+VLOOKUP(B345,'DATOS GENERALES'!$B$6:$S$431,13,0)</f>
        <v>358</v>
      </c>
      <c r="I345" s="914">
        <f t="shared" si="8"/>
        <v>71600</v>
      </c>
    </row>
    <row r="346" spans="1:9" s="18" customFormat="1">
      <c r="A346" s="12">
        <v>312</v>
      </c>
      <c r="B346" s="12" t="s">
        <v>250</v>
      </c>
      <c r="C346" s="12" t="s">
        <v>305</v>
      </c>
      <c r="D346" s="12">
        <v>240</v>
      </c>
      <c r="E346" s="12" t="s">
        <v>1580</v>
      </c>
      <c r="F346" s="12" t="s">
        <v>1694</v>
      </c>
      <c r="G346" s="913"/>
      <c r="H346" s="914">
        <f>+VLOOKUP(B346,'DATOS GENERALES'!$B$6:$S$431,13,0)</f>
        <v>358</v>
      </c>
      <c r="I346" s="914">
        <f t="shared" si="8"/>
        <v>85920</v>
      </c>
    </row>
    <row r="347" spans="1:9" s="18" customFormat="1">
      <c r="A347" s="12">
        <v>313</v>
      </c>
      <c r="B347" s="12" t="s">
        <v>251</v>
      </c>
      <c r="C347" s="12" t="s">
        <v>305</v>
      </c>
      <c r="D347" s="12">
        <v>400</v>
      </c>
      <c r="E347" s="12" t="s">
        <v>1580</v>
      </c>
      <c r="F347" s="12" t="s">
        <v>1694</v>
      </c>
      <c r="G347" s="913"/>
      <c r="H347" s="914">
        <f>+VLOOKUP(B347,'DATOS GENERALES'!$B$6:$S$431,13,0)</f>
        <v>358</v>
      </c>
      <c r="I347" s="914">
        <f t="shared" si="8"/>
        <v>143200</v>
      </c>
    </row>
    <row r="348" spans="1:9" s="18" customFormat="1">
      <c r="A348" s="12">
        <v>315</v>
      </c>
      <c r="B348" s="12" t="s">
        <v>253</v>
      </c>
      <c r="C348" s="12" t="s">
        <v>305</v>
      </c>
      <c r="D348" s="12">
        <v>4</v>
      </c>
      <c r="E348" s="12" t="s">
        <v>1580</v>
      </c>
      <c r="F348" s="12" t="s">
        <v>1694</v>
      </c>
      <c r="G348" s="913"/>
      <c r="H348" s="914">
        <f>+VLOOKUP(B348,'DATOS GENERALES'!$B$6:$S$431,13,0)</f>
        <v>525</v>
      </c>
      <c r="I348" s="914">
        <f t="shared" si="8"/>
        <v>2100</v>
      </c>
    </row>
    <row r="349" spans="1:9" s="18" customFormat="1">
      <c r="A349" s="12">
        <v>329</v>
      </c>
      <c r="B349" s="12" t="s">
        <v>262</v>
      </c>
      <c r="C349" s="12" t="s">
        <v>344</v>
      </c>
      <c r="D349" s="12">
        <v>80</v>
      </c>
      <c r="E349" s="12" t="s">
        <v>1580</v>
      </c>
      <c r="F349" s="12" t="s">
        <v>438</v>
      </c>
      <c r="G349" s="913"/>
      <c r="H349" s="914">
        <f>+VLOOKUP(B349,'DATOS GENERALES'!$B$6:$S$431,13,0)</f>
        <v>6786</v>
      </c>
      <c r="I349" s="914">
        <f t="shared" si="8"/>
        <v>542880</v>
      </c>
    </row>
    <row r="350" spans="1:9" s="18" customFormat="1">
      <c r="A350" s="12">
        <v>330</v>
      </c>
      <c r="B350" s="12" t="s">
        <v>263</v>
      </c>
      <c r="C350" s="12" t="s">
        <v>345</v>
      </c>
      <c r="D350" s="12">
        <v>300</v>
      </c>
      <c r="E350" s="12" t="s">
        <v>1580</v>
      </c>
      <c r="F350" s="12" t="s">
        <v>438</v>
      </c>
      <c r="G350" s="913"/>
      <c r="H350" s="914">
        <f>+VLOOKUP(B350,'DATOS GENERALES'!$B$6:$S$431,13,0)</f>
        <v>6786</v>
      </c>
      <c r="I350" s="914">
        <f t="shared" si="8"/>
        <v>2035800</v>
      </c>
    </row>
    <row r="351" spans="1:9" s="18" customFormat="1">
      <c r="A351" s="915">
        <v>331</v>
      </c>
      <c r="B351" s="12" t="s">
        <v>839</v>
      </c>
      <c r="C351" s="12" t="s">
        <v>326</v>
      </c>
      <c r="D351" s="12">
        <v>200</v>
      </c>
      <c r="E351" s="12" t="s">
        <v>1580</v>
      </c>
      <c r="F351" s="12" t="s">
        <v>1065</v>
      </c>
      <c r="G351" s="913"/>
      <c r="H351" s="914">
        <f>+VLOOKUP(B351,'DATOS GENERALES'!$B$6:$S$431,13,0)</f>
        <v>973.24</v>
      </c>
      <c r="I351" s="914">
        <f t="shared" si="8"/>
        <v>194648</v>
      </c>
    </row>
    <row r="352" spans="1:9" s="36" customFormat="1">
      <c r="A352" s="28">
        <v>334</v>
      </c>
      <c r="B352" s="28" t="s">
        <v>266</v>
      </c>
      <c r="C352" s="28" t="s">
        <v>344</v>
      </c>
      <c r="D352" s="28">
        <v>140</v>
      </c>
      <c r="E352" s="28" t="s">
        <v>1580</v>
      </c>
      <c r="F352" s="28" t="s">
        <v>365</v>
      </c>
      <c r="G352" s="29"/>
      <c r="H352" s="914">
        <f>+VLOOKUP(B352,'DATOS GENERALES'!$B$6:$S$431,13,0)</f>
        <v>28700</v>
      </c>
      <c r="I352" s="914">
        <f t="shared" si="8"/>
        <v>4018000</v>
      </c>
    </row>
    <row r="353" spans="1:9" s="18" customFormat="1">
      <c r="A353" s="12">
        <v>356</v>
      </c>
      <c r="B353" s="12" t="s">
        <v>272</v>
      </c>
      <c r="C353" s="12" t="s">
        <v>305</v>
      </c>
      <c r="D353" s="12">
        <v>100</v>
      </c>
      <c r="E353" s="12" t="s">
        <v>1580</v>
      </c>
      <c r="F353" s="12" t="s">
        <v>1312</v>
      </c>
      <c r="G353" s="913"/>
      <c r="H353" s="914">
        <f>+VLOOKUP(B353,'DATOS GENERALES'!$B$6:$S$431,13,0)</f>
        <v>1902.4</v>
      </c>
      <c r="I353" s="914">
        <f t="shared" si="8"/>
        <v>190240</v>
      </c>
    </row>
    <row r="354" spans="1:9" s="18" customFormat="1">
      <c r="A354" s="12">
        <v>357</v>
      </c>
      <c r="B354" s="12" t="s">
        <v>273</v>
      </c>
      <c r="C354" s="12" t="s">
        <v>305</v>
      </c>
      <c r="D354" s="12">
        <v>100</v>
      </c>
      <c r="E354" s="12" t="s">
        <v>1580</v>
      </c>
      <c r="F354" s="12" t="s">
        <v>1312</v>
      </c>
      <c r="G354" s="913"/>
      <c r="H354" s="914">
        <f>+VLOOKUP(B354,'DATOS GENERALES'!$B$6:$S$431,13,0)</f>
        <v>1902.4</v>
      </c>
      <c r="I354" s="914">
        <f t="shared" si="8"/>
        <v>190240</v>
      </c>
    </row>
    <row r="355" spans="1:9" s="18" customFormat="1">
      <c r="A355" s="12">
        <v>358</v>
      </c>
      <c r="B355" s="12" t="s">
        <v>274</v>
      </c>
      <c r="C355" s="12" t="s">
        <v>305</v>
      </c>
      <c r="D355" s="12">
        <v>20</v>
      </c>
      <c r="E355" s="12" t="s">
        <v>1580</v>
      </c>
      <c r="F355" s="12" t="s">
        <v>1312</v>
      </c>
      <c r="G355" s="913"/>
      <c r="H355" s="914">
        <f>+VLOOKUP(B355,'DATOS GENERALES'!$B$6:$S$431,13,0)</f>
        <v>1902.4</v>
      </c>
      <c r="I355" s="914">
        <f t="shared" si="8"/>
        <v>38048</v>
      </c>
    </row>
    <row r="356" spans="1:9" s="18" customFormat="1">
      <c r="A356" s="12">
        <v>359</v>
      </c>
      <c r="B356" s="12" t="s">
        <v>275</v>
      </c>
      <c r="C356" s="12" t="s">
        <v>305</v>
      </c>
      <c r="D356" s="12">
        <v>20</v>
      </c>
      <c r="E356" s="12" t="s">
        <v>1580</v>
      </c>
      <c r="F356" s="12" t="s">
        <v>1312</v>
      </c>
      <c r="G356" s="913"/>
      <c r="H356" s="914">
        <f>+VLOOKUP(B356,'DATOS GENERALES'!$B$6:$S$431,13,0)</f>
        <v>1902.4</v>
      </c>
      <c r="I356" s="914">
        <f t="shared" si="8"/>
        <v>38048</v>
      </c>
    </row>
    <row r="357" spans="1:9" s="18" customFormat="1">
      <c r="A357" s="12">
        <v>368</v>
      </c>
      <c r="B357" s="12" t="s">
        <v>280</v>
      </c>
      <c r="C357" s="12" t="s">
        <v>305</v>
      </c>
      <c r="D357" s="12">
        <v>20</v>
      </c>
      <c r="E357" s="12" t="s">
        <v>1580</v>
      </c>
      <c r="F357" s="12" t="s">
        <v>1312</v>
      </c>
      <c r="G357" s="913"/>
      <c r="H357" s="914">
        <f>+VLOOKUP(B357,'DATOS GENERALES'!$B$6:$S$431,13,0)</f>
        <v>1902.4</v>
      </c>
      <c r="I357" s="914">
        <f t="shared" si="8"/>
        <v>38048</v>
      </c>
    </row>
    <row r="358" spans="1:9" s="18" customFormat="1">
      <c r="A358" s="12">
        <v>369</v>
      </c>
      <c r="B358" s="12" t="s">
        <v>281</v>
      </c>
      <c r="C358" s="12" t="s">
        <v>305</v>
      </c>
      <c r="D358" s="12">
        <v>20</v>
      </c>
      <c r="E358" s="12" t="s">
        <v>1580</v>
      </c>
      <c r="F358" s="12" t="s">
        <v>1312</v>
      </c>
      <c r="G358" s="913"/>
      <c r="H358" s="914">
        <f>+VLOOKUP(B358,'DATOS GENERALES'!$B$6:$S$431,13,0)</f>
        <v>1902.4</v>
      </c>
      <c r="I358" s="914">
        <f t="shared" si="8"/>
        <v>38048</v>
      </c>
    </row>
    <row r="359" spans="1:9" s="18" customFormat="1">
      <c r="A359" s="12">
        <v>376</v>
      </c>
      <c r="B359" s="12" t="s">
        <v>283</v>
      </c>
      <c r="C359" s="12" t="s">
        <v>305</v>
      </c>
      <c r="D359" s="12">
        <v>1200</v>
      </c>
      <c r="E359" s="12" t="s">
        <v>1580</v>
      </c>
      <c r="F359" s="12" t="s">
        <v>1697</v>
      </c>
      <c r="G359" s="913"/>
      <c r="H359" s="914">
        <f>+VLOOKUP(B359,'DATOS GENERALES'!$B$6:$S$431,13,0)</f>
        <v>838</v>
      </c>
      <c r="I359" s="914">
        <f t="shared" si="8"/>
        <v>1005600</v>
      </c>
    </row>
    <row r="360" spans="1:9" s="18" customFormat="1">
      <c r="A360" s="12">
        <v>409</v>
      </c>
      <c r="B360" s="12" t="s">
        <v>879</v>
      </c>
      <c r="C360" s="12" t="s">
        <v>305</v>
      </c>
      <c r="D360" s="12">
        <v>40</v>
      </c>
      <c r="E360" s="12" t="s">
        <v>1580</v>
      </c>
      <c r="F360" s="12" t="s">
        <v>1363</v>
      </c>
      <c r="G360" s="913"/>
      <c r="H360" s="914">
        <f>+VLOOKUP(B360,'DATOS GENERALES'!$B$6:$S$431,13,0)</f>
        <v>32250</v>
      </c>
      <c r="I360" s="914">
        <f t="shared" si="8"/>
        <v>1290000</v>
      </c>
    </row>
    <row r="361" spans="1:9" s="18" customFormat="1">
      <c r="G361" s="33"/>
      <c r="H361" s="911" t="s">
        <v>1706</v>
      </c>
      <c r="I361" s="912">
        <f>SUM(I322:I360)</f>
        <v>20488186.240000002</v>
      </c>
    </row>
    <row r="362" spans="1:9" s="18" customFormat="1">
      <c r="G362" s="33"/>
      <c r="H362" s="34"/>
      <c r="I362" s="34"/>
    </row>
    <row r="363" spans="1:9" s="18" customFormat="1">
      <c r="G363" s="33"/>
      <c r="H363" s="34"/>
      <c r="I363" s="34"/>
    </row>
    <row r="364" spans="1:9" s="18" customFormat="1">
      <c r="G364" s="33"/>
      <c r="H364" s="34"/>
      <c r="I364" s="34"/>
    </row>
    <row r="365" spans="1:9" s="18" customFormat="1">
      <c r="G365" s="33"/>
      <c r="H365" s="34"/>
      <c r="I365" s="34"/>
    </row>
    <row r="366" spans="1:9" s="909" customFormat="1" ht="26.25">
      <c r="A366" s="1035" t="str">
        <f>+E368</f>
        <v>REM EQUIPOS</v>
      </c>
      <c r="G366" s="26"/>
      <c r="H366" s="27"/>
      <c r="I366" s="27"/>
    </row>
    <row r="367" spans="1:9" s="1" customFormat="1" ht="30">
      <c r="A367" s="28" t="s">
        <v>3</v>
      </c>
      <c r="B367" s="28" t="s">
        <v>4</v>
      </c>
      <c r="C367" s="28" t="s">
        <v>6</v>
      </c>
      <c r="D367" s="28" t="s">
        <v>5</v>
      </c>
      <c r="E367" s="28" t="s">
        <v>8</v>
      </c>
      <c r="F367" s="28" t="s">
        <v>9</v>
      </c>
      <c r="G367" s="29" t="s">
        <v>10</v>
      </c>
      <c r="H367" s="30" t="s">
        <v>18</v>
      </c>
      <c r="I367" s="30" t="s">
        <v>19</v>
      </c>
    </row>
    <row r="368" spans="1:9" s="18" customFormat="1">
      <c r="A368" s="12">
        <v>2</v>
      </c>
      <c r="B368" s="12" t="s">
        <v>32</v>
      </c>
      <c r="C368" s="12" t="s">
        <v>304</v>
      </c>
      <c r="D368" s="12">
        <v>40</v>
      </c>
      <c r="E368" s="12" t="s">
        <v>354</v>
      </c>
      <c r="F368" s="12" t="s">
        <v>968</v>
      </c>
      <c r="G368" s="913"/>
      <c r="H368" s="914">
        <f>+VLOOKUP(B368,'DATOS GENERALES'!$B$6:$S$431,15,0)</f>
        <v>4756</v>
      </c>
      <c r="I368" s="914">
        <f>+H368*D368</f>
        <v>190240</v>
      </c>
    </row>
    <row r="369" spans="1:9" s="18" customFormat="1">
      <c r="A369" s="12">
        <v>3</v>
      </c>
      <c r="B369" s="12" t="s">
        <v>33</v>
      </c>
      <c r="C369" s="12" t="s">
        <v>304</v>
      </c>
      <c r="D369" s="12">
        <v>8</v>
      </c>
      <c r="E369" s="12" t="s">
        <v>354</v>
      </c>
      <c r="F369" s="12" t="s">
        <v>968</v>
      </c>
      <c r="G369" s="913"/>
      <c r="H369" s="914">
        <f>+VLOOKUP(B369,'DATOS GENERALES'!$B$6:$S$431,15,0)</f>
        <v>4756</v>
      </c>
      <c r="I369" s="914">
        <f t="shared" ref="I369:I432" si="9">+H369*D369</f>
        <v>38048</v>
      </c>
    </row>
    <row r="370" spans="1:9" s="18" customFormat="1">
      <c r="A370" s="12">
        <v>4</v>
      </c>
      <c r="B370" s="12" t="s">
        <v>34</v>
      </c>
      <c r="C370" s="12" t="s">
        <v>304</v>
      </c>
      <c r="D370" s="12">
        <v>8</v>
      </c>
      <c r="E370" s="12" t="s">
        <v>354</v>
      </c>
      <c r="F370" s="12" t="s">
        <v>968</v>
      </c>
      <c r="G370" s="913"/>
      <c r="H370" s="914">
        <f>+VLOOKUP(B370,'DATOS GENERALES'!$B$6:$S$431,15,0)</f>
        <v>4756</v>
      </c>
      <c r="I370" s="914">
        <f t="shared" si="9"/>
        <v>38048</v>
      </c>
    </row>
    <row r="371" spans="1:9" s="18" customFormat="1">
      <c r="A371" s="12">
        <v>5</v>
      </c>
      <c r="B371" s="12" t="s">
        <v>35</v>
      </c>
      <c r="C371" s="12" t="s">
        <v>304</v>
      </c>
      <c r="D371" s="12">
        <v>8</v>
      </c>
      <c r="E371" s="12" t="s">
        <v>354</v>
      </c>
      <c r="F371" s="12" t="s">
        <v>968</v>
      </c>
      <c r="G371" s="913"/>
      <c r="H371" s="914">
        <f>+VLOOKUP(B371,'DATOS GENERALES'!$B$6:$S$431,15,0)</f>
        <v>4756</v>
      </c>
      <c r="I371" s="914">
        <f t="shared" si="9"/>
        <v>38048</v>
      </c>
    </row>
    <row r="372" spans="1:9" s="18" customFormat="1">
      <c r="A372" s="12">
        <v>6</v>
      </c>
      <c r="B372" s="12" t="s">
        <v>36</v>
      </c>
      <c r="C372" s="12" t="s">
        <v>304</v>
      </c>
      <c r="D372" s="12">
        <v>8</v>
      </c>
      <c r="E372" s="12" t="s">
        <v>354</v>
      </c>
      <c r="F372" s="12" t="s">
        <v>968</v>
      </c>
      <c r="G372" s="913"/>
      <c r="H372" s="914">
        <f>+VLOOKUP(B372,'DATOS GENERALES'!$B$6:$S$431,15,0)</f>
        <v>4756</v>
      </c>
      <c r="I372" s="914">
        <f t="shared" si="9"/>
        <v>38048</v>
      </c>
    </row>
    <row r="373" spans="1:9" s="18" customFormat="1">
      <c r="A373" s="12">
        <v>7</v>
      </c>
      <c r="B373" s="12" t="s">
        <v>37</v>
      </c>
      <c r="C373" s="12" t="s">
        <v>304</v>
      </c>
      <c r="D373" s="12">
        <v>16</v>
      </c>
      <c r="E373" s="12" t="s">
        <v>354</v>
      </c>
      <c r="F373" s="12" t="s">
        <v>968</v>
      </c>
      <c r="G373" s="913"/>
      <c r="H373" s="914">
        <f>+VLOOKUP(B373,'DATOS GENERALES'!$B$6:$S$431,15,0)</f>
        <v>4756</v>
      </c>
      <c r="I373" s="914">
        <f t="shared" si="9"/>
        <v>76096</v>
      </c>
    </row>
    <row r="374" spans="1:9" s="18" customFormat="1">
      <c r="A374" s="12">
        <v>8</v>
      </c>
      <c r="B374" s="12" t="s">
        <v>38</v>
      </c>
      <c r="C374" s="12" t="s">
        <v>304</v>
      </c>
      <c r="D374" s="12">
        <v>8</v>
      </c>
      <c r="E374" s="12" t="s">
        <v>354</v>
      </c>
      <c r="F374" s="12" t="s">
        <v>968</v>
      </c>
      <c r="G374" s="913"/>
      <c r="H374" s="914">
        <f>+VLOOKUP(B374,'DATOS GENERALES'!$B$6:$S$431,15,0)</f>
        <v>4756</v>
      </c>
      <c r="I374" s="914">
        <f t="shared" si="9"/>
        <v>38048</v>
      </c>
    </row>
    <row r="375" spans="1:9" s="18" customFormat="1">
      <c r="A375" s="12">
        <v>9</v>
      </c>
      <c r="B375" s="12" t="s">
        <v>39</v>
      </c>
      <c r="C375" s="12" t="s">
        <v>304</v>
      </c>
      <c r="D375" s="12">
        <v>4</v>
      </c>
      <c r="E375" s="12" t="s">
        <v>354</v>
      </c>
      <c r="F375" s="12" t="s">
        <v>968</v>
      </c>
      <c r="G375" s="913"/>
      <c r="H375" s="914">
        <f>+VLOOKUP(B375,'DATOS GENERALES'!$B$6:$S$431,15,0)</f>
        <v>4756</v>
      </c>
      <c r="I375" s="914">
        <f t="shared" si="9"/>
        <v>19024</v>
      </c>
    </row>
    <row r="376" spans="1:9" s="18" customFormat="1">
      <c r="A376" s="12">
        <v>10</v>
      </c>
      <c r="B376" s="12" t="s">
        <v>40</v>
      </c>
      <c r="C376" s="12" t="s">
        <v>304</v>
      </c>
      <c r="D376" s="12">
        <v>8</v>
      </c>
      <c r="E376" s="12" t="s">
        <v>354</v>
      </c>
      <c r="F376" s="12" t="s">
        <v>968</v>
      </c>
      <c r="G376" s="913"/>
      <c r="H376" s="914">
        <f>+VLOOKUP(B376,'DATOS GENERALES'!$B$6:$S$431,15,0)</f>
        <v>4756</v>
      </c>
      <c r="I376" s="914">
        <f t="shared" si="9"/>
        <v>38048</v>
      </c>
    </row>
    <row r="377" spans="1:9" s="18" customFormat="1">
      <c r="A377" s="12">
        <v>11</v>
      </c>
      <c r="B377" s="12" t="s">
        <v>740</v>
      </c>
      <c r="C377" s="12" t="s">
        <v>304</v>
      </c>
      <c r="D377" s="12">
        <v>8</v>
      </c>
      <c r="E377" s="12" t="s">
        <v>354</v>
      </c>
      <c r="F377" s="12" t="s">
        <v>968</v>
      </c>
      <c r="G377" s="913"/>
      <c r="H377" s="914">
        <f>+VLOOKUP(B377,'DATOS GENERALES'!$B$6:$S$431,15,0)</f>
        <v>4756</v>
      </c>
      <c r="I377" s="914">
        <f t="shared" si="9"/>
        <v>38048</v>
      </c>
    </row>
    <row r="378" spans="1:9" s="18" customFormat="1" ht="45">
      <c r="A378" s="12">
        <v>12</v>
      </c>
      <c r="B378" s="12" t="s">
        <v>42</v>
      </c>
      <c r="C378" s="12" t="s">
        <v>304</v>
      </c>
      <c r="D378" s="12">
        <v>68</v>
      </c>
      <c r="E378" s="12" t="s">
        <v>354</v>
      </c>
      <c r="F378" s="12" t="s">
        <v>968</v>
      </c>
      <c r="G378" s="913" t="s">
        <v>1668</v>
      </c>
      <c r="H378" s="914">
        <f>+VLOOKUP(B378,'DATOS GENERALES'!$B$6:$S$431,15,0)</f>
        <v>4756</v>
      </c>
      <c r="I378" s="914">
        <f t="shared" si="9"/>
        <v>323408</v>
      </c>
    </row>
    <row r="379" spans="1:9" s="18" customFormat="1">
      <c r="A379" s="12">
        <v>13</v>
      </c>
      <c r="B379" s="12" t="s">
        <v>43</v>
      </c>
      <c r="C379" s="12" t="s">
        <v>304</v>
      </c>
      <c r="D379" s="12">
        <v>8</v>
      </c>
      <c r="E379" s="12" t="s">
        <v>354</v>
      </c>
      <c r="F379" s="12" t="s">
        <v>968</v>
      </c>
      <c r="G379" s="913"/>
      <c r="H379" s="914">
        <f>+VLOOKUP(B379,'DATOS GENERALES'!$B$6:$S$431,15,0)</f>
        <v>4756</v>
      </c>
      <c r="I379" s="914">
        <f t="shared" si="9"/>
        <v>38048</v>
      </c>
    </row>
    <row r="380" spans="1:9" s="18" customFormat="1">
      <c r="A380" s="12">
        <v>14</v>
      </c>
      <c r="B380" s="12" t="s">
        <v>44</v>
      </c>
      <c r="C380" s="12" t="s">
        <v>304</v>
      </c>
      <c r="D380" s="12">
        <v>8</v>
      </c>
      <c r="E380" s="12" t="s">
        <v>354</v>
      </c>
      <c r="F380" s="12" t="s">
        <v>968</v>
      </c>
      <c r="G380" s="913"/>
      <c r="H380" s="914">
        <f>+VLOOKUP(B380,'DATOS GENERALES'!$B$6:$S$431,15,0)</f>
        <v>4756</v>
      </c>
      <c r="I380" s="914">
        <f t="shared" si="9"/>
        <v>38048</v>
      </c>
    </row>
    <row r="381" spans="1:9" s="18" customFormat="1">
      <c r="A381" s="12">
        <v>15</v>
      </c>
      <c r="B381" s="12" t="s">
        <v>47</v>
      </c>
      <c r="C381" s="12" t="s">
        <v>304</v>
      </c>
      <c r="D381" s="12">
        <v>2</v>
      </c>
      <c r="E381" s="12" t="s">
        <v>354</v>
      </c>
      <c r="F381" s="12" t="s">
        <v>721</v>
      </c>
      <c r="G381" s="913"/>
      <c r="H381" s="914">
        <f>+VLOOKUP(B381,'DATOS GENERALES'!$B$6:$S$431,15,0)</f>
        <v>12504.8</v>
      </c>
      <c r="I381" s="914">
        <f t="shared" si="9"/>
        <v>25009.599999999999</v>
      </c>
    </row>
    <row r="382" spans="1:9" s="18" customFormat="1">
      <c r="A382" s="12">
        <v>21</v>
      </c>
      <c r="B382" s="12" t="s">
        <v>51</v>
      </c>
      <c r="C382" s="12" t="s">
        <v>305</v>
      </c>
      <c r="D382" s="12">
        <v>8000</v>
      </c>
      <c r="E382" s="12" t="s">
        <v>354</v>
      </c>
      <c r="F382" s="12" t="s">
        <v>639</v>
      </c>
      <c r="G382" s="913"/>
      <c r="H382" s="914">
        <f>+VLOOKUP(B382,'DATOS GENERALES'!$B$6:$S$431,15,0)</f>
        <v>17.399999999999999</v>
      </c>
      <c r="I382" s="914">
        <f t="shared" si="9"/>
        <v>139200</v>
      </c>
    </row>
    <row r="383" spans="1:9" s="18" customFormat="1">
      <c r="A383" s="12">
        <v>42</v>
      </c>
      <c r="B383" s="12" t="s">
        <v>57</v>
      </c>
      <c r="C383" s="12" t="s">
        <v>311</v>
      </c>
      <c r="D383" s="12">
        <v>8</v>
      </c>
      <c r="E383" s="12" t="s">
        <v>354</v>
      </c>
      <c r="F383" s="12" t="s">
        <v>1672</v>
      </c>
      <c r="G383" s="913"/>
      <c r="H383" s="914">
        <f>+VLOOKUP(B383,'DATOS GENERALES'!$B$6:$S$431,15,0)</f>
        <v>16008</v>
      </c>
      <c r="I383" s="914">
        <f t="shared" si="9"/>
        <v>128064</v>
      </c>
    </row>
    <row r="384" spans="1:9" s="18" customFormat="1">
      <c r="A384" s="12">
        <v>66</v>
      </c>
      <c r="B384" s="12" t="s">
        <v>63</v>
      </c>
      <c r="C384" s="12" t="s">
        <v>305</v>
      </c>
      <c r="D384" s="12">
        <v>40</v>
      </c>
      <c r="E384" s="12" t="s">
        <v>354</v>
      </c>
      <c r="F384" s="12" t="s">
        <v>526</v>
      </c>
      <c r="G384" s="913"/>
      <c r="H384" s="914">
        <f>+VLOOKUP(B384,'DATOS GENERALES'!$B$6:$S$431,15,0)</f>
        <v>6667.68</v>
      </c>
      <c r="I384" s="914">
        <f t="shared" si="9"/>
        <v>266707.20000000001</v>
      </c>
    </row>
    <row r="385" spans="1:9" s="18" customFormat="1">
      <c r="A385" s="12">
        <v>67</v>
      </c>
      <c r="B385" s="12" t="s">
        <v>64</v>
      </c>
      <c r="C385" s="12" t="s">
        <v>305</v>
      </c>
      <c r="D385" s="12">
        <v>40</v>
      </c>
      <c r="E385" s="12" t="s">
        <v>354</v>
      </c>
      <c r="F385" s="12" t="s">
        <v>526</v>
      </c>
      <c r="G385" s="913"/>
      <c r="H385" s="914">
        <f>+VLOOKUP(B385,'DATOS GENERALES'!$B$6:$S$431,15,0)</f>
        <v>6667.68</v>
      </c>
      <c r="I385" s="914">
        <f t="shared" si="9"/>
        <v>266707.20000000001</v>
      </c>
    </row>
    <row r="386" spans="1:9" s="18" customFormat="1" ht="45">
      <c r="A386" s="12">
        <v>71</v>
      </c>
      <c r="B386" s="12" t="s">
        <v>66</v>
      </c>
      <c r="C386" s="12" t="s">
        <v>305</v>
      </c>
      <c r="D386" s="12">
        <v>4800</v>
      </c>
      <c r="E386" s="12" t="s">
        <v>354</v>
      </c>
      <c r="F386" s="12" t="s">
        <v>364</v>
      </c>
      <c r="G386" s="913" t="s">
        <v>1670</v>
      </c>
      <c r="H386" s="914">
        <f>+VLOOKUP(B386,'DATOS GENERALES'!$B$6:$S$431,15,0)</f>
        <v>3462</v>
      </c>
      <c r="I386" s="914">
        <f t="shared" si="9"/>
        <v>16617600</v>
      </c>
    </row>
    <row r="387" spans="1:9" s="18" customFormat="1">
      <c r="A387" s="12">
        <v>72</v>
      </c>
      <c r="B387" s="12" t="s">
        <v>67</v>
      </c>
      <c r="C387" s="12" t="s">
        <v>313</v>
      </c>
      <c r="D387" s="12">
        <v>2</v>
      </c>
      <c r="E387" s="12" t="s">
        <v>354</v>
      </c>
      <c r="F387" s="12" t="s">
        <v>1674</v>
      </c>
      <c r="G387" s="913"/>
      <c r="H387" s="914">
        <f>+VLOOKUP(B387,'DATOS GENERALES'!$B$6:$S$431,15,0)</f>
        <v>203685.56</v>
      </c>
      <c r="I387" s="914">
        <f t="shared" si="9"/>
        <v>407371.12</v>
      </c>
    </row>
    <row r="388" spans="1:9" s="18" customFormat="1">
      <c r="A388" s="12">
        <v>74</v>
      </c>
      <c r="B388" s="12" t="s">
        <v>69</v>
      </c>
      <c r="C388" s="12" t="s">
        <v>305</v>
      </c>
      <c r="D388" s="12">
        <v>20</v>
      </c>
      <c r="E388" s="12" t="s">
        <v>354</v>
      </c>
      <c r="F388" s="12" t="s">
        <v>384</v>
      </c>
      <c r="G388" s="913"/>
      <c r="H388" s="914">
        <f>+VLOOKUP(B388,'DATOS GENERALES'!$B$6:$S$431,15,0)</f>
        <v>765.6</v>
      </c>
      <c r="I388" s="914">
        <f t="shared" si="9"/>
        <v>15312</v>
      </c>
    </row>
    <row r="389" spans="1:9" s="18" customFormat="1">
      <c r="A389" s="12">
        <v>79</v>
      </c>
      <c r="B389" s="12" t="s">
        <v>74</v>
      </c>
      <c r="C389" s="12" t="s">
        <v>305</v>
      </c>
      <c r="D389" s="12">
        <v>600</v>
      </c>
      <c r="E389" s="12" t="s">
        <v>354</v>
      </c>
      <c r="F389" s="12" t="s">
        <v>384</v>
      </c>
      <c r="G389" s="913"/>
      <c r="H389" s="914">
        <f>+VLOOKUP(B389,'DATOS GENERALES'!$B$6:$S$431,15,0)</f>
        <v>829.4</v>
      </c>
      <c r="I389" s="914">
        <f t="shared" si="9"/>
        <v>497640</v>
      </c>
    </row>
    <row r="390" spans="1:9" s="18" customFormat="1">
      <c r="A390" s="12">
        <v>114</v>
      </c>
      <c r="B390" s="12" t="s">
        <v>791</v>
      </c>
      <c r="C390" s="12" t="s">
        <v>305</v>
      </c>
      <c r="D390" s="12">
        <v>40</v>
      </c>
      <c r="E390" s="12" t="s">
        <v>354</v>
      </c>
      <c r="F390" s="12" t="s">
        <v>1680</v>
      </c>
      <c r="G390" s="913"/>
      <c r="H390" s="914">
        <f>+VLOOKUP(B390,'DATOS GENERALES'!$B$6:$S$431,15,0)</f>
        <v>16445</v>
      </c>
      <c r="I390" s="914">
        <f t="shared" si="9"/>
        <v>657800</v>
      </c>
    </row>
    <row r="391" spans="1:9" s="18" customFormat="1">
      <c r="A391" s="12">
        <v>115</v>
      </c>
      <c r="B391" s="12" t="s">
        <v>792</v>
      </c>
      <c r="C391" s="12" t="s">
        <v>305</v>
      </c>
      <c r="D391" s="12">
        <v>20</v>
      </c>
      <c r="E391" s="12" t="s">
        <v>354</v>
      </c>
      <c r="F391" s="12" t="s">
        <v>1680</v>
      </c>
      <c r="G391" s="913"/>
      <c r="H391" s="914">
        <f>+VLOOKUP(B391,'DATOS GENERALES'!$B$6:$S$431,15,0)</f>
        <v>16445</v>
      </c>
      <c r="I391" s="914">
        <f t="shared" si="9"/>
        <v>328900</v>
      </c>
    </row>
    <row r="392" spans="1:9" s="18" customFormat="1" ht="45">
      <c r="A392" s="12">
        <v>125</v>
      </c>
      <c r="B392" s="12" t="s">
        <v>99</v>
      </c>
      <c r="C392" s="12" t="s">
        <v>304</v>
      </c>
      <c r="D392" s="12">
        <v>12</v>
      </c>
      <c r="E392" s="12" t="s">
        <v>354</v>
      </c>
      <c r="F392" s="12" t="s">
        <v>408</v>
      </c>
      <c r="G392" s="913" t="s">
        <v>1670</v>
      </c>
      <c r="H392" s="914">
        <f>+VLOOKUP(B392,'DATOS GENERALES'!$B$6:$S$431,15,0)</f>
        <v>14500</v>
      </c>
      <c r="I392" s="914">
        <f t="shared" si="9"/>
        <v>174000</v>
      </c>
    </row>
    <row r="393" spans="1:9" s="18" customFormat="1">
      <c r="A393" s="12">
        <v>128</v>
      </c>
      <c r="B393" s="12" t="s">
        <v>101</v>
      </c>
      <c r="C393" s="12" t="s">
        <v>317</v>
      </c>
      <c r="D393" s="12">
        <v>12</v>
      </c>
      <c r="E393" s="12" t="s">
        <v>354</v>
      </c>
      <c r="F393" s="12" t="s">
        <v>411</v>
      </c>
      <c r="G393" s="913"/>
      <c r="H393" s="914">
        <f>+VLOOKUP(B393,'DATOS GENERALES'!$B$6:$S$431,15,0)</f>
        <v>64900</v>
      </c>
      <c r="I393" s="914">
        <f t="shared" si="9"/>
        <v>778800</v>
      </c>
    </row>
    <row r="394" spans="1:9" s="18" customFormat="1">
      <c r="A394" s="12">
        <v>132</v>
      </c>
      <c r="B394" s="12" t="s">
        <v>104</v>
      </c>
      <c r="C394" s="12" t="s">
        <v>305</v>
      </c>
      <c r="D394" s="12">
        <v>8</v>
      </c>
      <c r="E394" s="12" t="s">
        <v>354</v>
      </c>
      <c r="F394" s="12" t="s">
        <v>1681</v>
      </c>
      <c r="G394" s="913"/>
      <c r="H394" s="914">
        <f>+VLOOKUP(B394,'DATOS GENERALES'!$B$6:$S$431,15,0)</f>
        <v>19140</v>
      </c>
      <c r="I394" s="914">
        <f t="shared" si="9"/>
        <v>153120</v>
      </c>
    </row>
    <row r="395" spans="1:9" s="18" customFormat="1">
      <c r="A395" s="12">
        <v>133</v>
      </c>
      <c r="B395" s="12" t="s">
        <v>105</v>
      </c>
      <c r="C395" s="12" t="s">
        <v>318</v>
      </c>
      <c r="D395" s="12">
        <v>8</v>
      </c>
      <c r="E395" s="12" t="s">
        <v>354</v>
      </c>
      <c r="F395" s="12" t="s">
        <v>1681</v>
      </c>
      <c r="G395" s="913"/>
      <c r="H395" s="914">
        <f>+VLOOKUP(B395,'DATOS GENERALES'!$B$6:$S$431,15,0)</f>
        <v>19140</v>
      </c>
      <c r="I395" s="914">
        <f t="shared" si="9"/>
        <v>153120</v>
      </c>
    </row>
    <row r="396" spans="1:9" s="18" customFormat="1">
      <c r="A396" s="12">
        <v>137</v>
      </c>
      <c r="B396" s="12" t="s">
        <v>109</v>
      </c>
      <c r="C396" s="12" t="s">
        <v>305</v>
      </c>
      <c r="D396" s="12">
        <v>8</v>
      </c>
      <c r="E396" s="12" t="s">
        <v>354</v>
      </c>
      <c r="F396" s="12" t="s">
        <v>705</v>
      </c>
      <c r="G396" s="913"/>
      <c r="H396" s="914">
        <f>+VLOOKUP(B396,'DATOS GENERALES'!$B$6:$S$431,15,0)</f>
        <v>22040</v>
      </c>
      <c r="I396" s="914">
        <f t="shared" si="9"/>
        <v>176320</v>
      </c>
    </row>
    <row r="397" spans="1:9" s="18" customFormat="1">
      <c r="A397" s="12">
        <v>139</v>
      </c>
      <c r="B397" s="12" t="s">
        <v>801</v>
      </c>
      <c r="C397" s="12" t="s">
        <v>326</v>
      </c>
      <c r="D397" s="12">
        <v>10</v>
      </c>
      <c r="E397" s="12" t="s">
        <v>354</v>
      </c>
      <c r="F397" s="12" t="s">
        <v>1682</v>
      </c>
      <c r="G397" s="913"/>
      <c r="H397" s="914">
        <f>+VLOOKUP(B397,'DATOS GENERALES'!$B$6:$S$431,15,0)</f>
        <v>220400</v>
      </c>
      <c r="I397" s="914">
        <f t="shared" si="9"/>
        <v>2204000</v>
      </c>
    </row>
    <row r="398" spans="1:9" s="18" customFormat="1">
      <c r="A398" s="12">
        <v>170</v>
      </c>
      <c r="B398" s="12" t="s">
        <v>135</v>
      </c>
      <c r="C398" s="12" t="s">
        <v>900</v>
      </c>
      <c r="D398" s="12">
        <v>40</v>
      </c>
      <c r="E398" s="12" t="s">
        <v>354</v>
      </c>
      <c r="F398" s="12" t="s">
        <v>642</v>
      </c>
      <c r="G398" s="913"/>
      <c r="H398" s="914">
        <f>+VLOOKUP(B398,'DATOS GENERALES'!$B$6:$S$431,15,0)</f>
        <v>2728</v>
      </c>
      <c r="I398" s="914">
        <f t="shared" si="9"/>
        <v>109120</v>
      </c>
    </row>
    <row r="399" spans="1:9" s="18" customFormat="1">
      <c r="A399" s="12">
        <v>171</v>
      </c>
      <c r="B399" s="12" t="s">
        <v>136</v>
      </c>
      <c r="C399" s="12" t="s">
        <v>897</v>
      </c>
      <c r="D399" s="12">
        <v>4</v>
      </c>
      <c r="E399" s="12" t="s">
        <v>354</v>
      </c>
      <c r="F399" s="12" t="s">
        <v>411</v>
      </c>
      <c r="G399" s="913"/>
      <c r="H399" s="914">
        <f>+VLOOKUP(B399,'DATOS GENERALES'!$B$6:$S$431,15,0)</f>
        <v>18300</v>
      </c>
      <c r="I399" s="914">
        <f t="shared" si="9"/>
        <v>73200</v>
      </c>
    </row>
    <row r="400" spans="1:9" s="18" customFormat="1">
      <c r="A400" s="12">
        <v>172</v>
      </c>
      <c r="B400" s="12" t="s">
        <v>137</v>
      </c>
      <c r="C400" s="12" t="s">
        <v>332</v>
      </c>
      <c r="D400" s="12">
        <v>240</v>
      </c>
      <c r="E400" s="12" t="s">
        <v>354</v>
      </c>
      <c r="F400" s="12" t="s">
        <v>982</v>
      </c>
      <c r="G400" s="913"/>
      <c r="H400" s="914">
        <f>+VLOOKUP(B400,'DATOS GENERALES'!$B$6:$S$431,15,0)</f>
        <v>3828</v>
      </c>
      <c r="I400" s="914">
        <f t="shared" si="9"/>
        <v>918720</v>
      </c>
    </row>
    <row r="401" spans="1:9" s="18" customFormat="1" ht="60">
      <c r="A401" s="12">
        <v>181</v>
      </c>
      <c r="B401" s="12" t="s">
        <v>146</v>
      </c>
      <c r="C401" s="12" t="s">
        <v>333</v>
      </c>
      <c r="D401" s="12">
        <v>12</v>
      </c>
      <c r="E401" s="12" t="s">
        <v>354</v>
      </c>
      <c r="F401" s="12" t="s">
        <v>480</v>
      </c>
      <c r="G401" s="913" t="s">
        <v>1701</v>
      </c>
      <c r="H401" s="914">
        <f>+VLOOKUP(B401,'DATOS GENERALES'!$B$6:$S$431,15,0)</f>
        <v>13085.96</v>
      </c>
      <c r="I401" s="914">
        <f t="shared" si="9"/>
        <v>157031.51999999999</v>
      </c>
    </row>
    <row r="402" spans="1:9" s="18" customFormat="1" ht="60">
      <c r="A402" s="12">
        <v>182</v>
      </c>
      <c r="B402" s="12" t="s">
        <v>147</v>
      </c>
      <c r="C402" s="12" t="s">
        <v>333</v>
      </c>
      <c r="D402" s="12">
        <v>12</v>
      </c>
      <c r="E402" s="12" t="s">
        <v>354</v>
      </c>
      <c r="F402" s="12" t="s">
        <v>480</v>
      </c>
      <c r="G402" s="913" t="s">
        <v>1701</v>
      </c>
      <c r="H402" s="914">
        <f>+VLOOKUP(B402,'DATOS GENERALES'!$B$6:$S$431,15,0)</f>
        <v>13085.96</v>
      </c>
      <c r="I402" s="914">
        <f t="shared" si="9"/>
        <v>157031.51999999999</v>
      </c>
    </row>
    <row r="403" spans="1:9" s="18" customFormat="1" ht="60">
      <c r="A403" s="12">
        <v>183</v>
      </c>
      <c r="B403" s="12" t="s">
        <v>148</v>
      </c>
      <c r="C403" s="12" t="s">
        <v>333</v>
      </c>
      <c r="D403" s="12">
        <v>20</v>
      </c>
      <c r="E403" s="12" t="s">
        <v>354</v>
      </c>
      <c r="F403" s="12" t="s">
        <v>480</v>
      </c>
      <c r="G403" s="913" t="s">
        <v>1701</v>
      </c>
      <c r="H403" s="914">
        <f>+VLOOKUP(B403,'DATOS GENERALES'!$B$6:$S$431,15,0)</f>
        <v>13085.96</v>
      </c>
      <c r="I403" s="914">
        <f t="shared" si="9"/>
        <v>261719.19999999998</v>
      </c>
    </row>
    <row r="404" spans="1:9" s="18" customFormat="1">
      <c r="A404" s="12">
        <v>186</v>
      </c>
      <c r="B404" s="12" t="s">
        <v>151</v>
      </c>
      <c r="C404" s="12" t="s">
        <v>305</v>
      </c>
      <c r="D404" s="12">
        <v>200</v>
      </c>
      <c r="E404" s="12" t="s">
        <v>354</v>
      </c>
      <c r="F404" s="12" t="s">
        <v>642</v>
      </c>
      <c r="G404" s="913"/>
      <c r="H404" s="914">
        <f>+VLOOKUP(B404,'DATOS GENERALES'!$B$6:$S$431,15,0)</f>
        <v>2092.64</v>
      </c>
      <c r="I404" s="914">
        <f t="shared" si="9"/>
        <v>418528</v>
      </c>
    </row>
    <row r="405" spans="1:9" s="18" customFormat="1">
      <c r="A405" s="12">
        <v>195</v>
      </c>
      <c r="B405" s="12" t="s">
        <v>156</v>
      </c>
      <c r="C405" s="12" t="s">
        <v>305</v>
      </c>
      <c r="D405" s="12">
        <v>200</v>
      </c>
      <c r="E405" s="12" t="s">
        <v>354</v>
      </c>
      <c r="F405" s="12" t="s">
        <v>992</v>
      </c>
      <c r="G405" s="913"/>
      <c r="H405" s="914">
        <f>+VLOOKUP(B405,'DATOS GENERALES'!$B$6:$S$431,15,0)</f>
        <v>3108.8</v>
      </c>
      <c r="I405" s="914">
        <f t="shared" si="9"/>
        <v>621760</v>
      </c>
    </row>
    <row r="406" spans="1:9" s="18" customFormat="1">
      <c r="A406" s="12">
        <v>196</v>
      </c>
      <c r="B406" s="12" t="s">
        <v>157</v>
      </c>
      <c r="C406" s="12" t="s">
        <v>305</v>
      </c>
      <c r="D406" s="12">
        <v>160</v>
      </c>
      <c r="E406" s="12" t="s">
        <v>354</v>
      </c>
      <c r="F406" s="12" t="s">
        <v>992</v>
      </c>
      <c r="G406" s="913"/>
      <c r="H406" s="914">
        <f>+VLOOKUP(B406,'DATOS GENERALES'!$B$6:$S$431,15,0)</f>
        <v>3108.8</v>
      </c>
      <c r="I406" s="914">
        <f t="shared" si="9"/>
        <v>497408</v>
      </c>
    </row>
    <row r="407" spans="1:9" s="18" customFormat="1">
      <c r="A407" s="12">
        <v>203</v>
      </c>
      <c r="B407" s="12" t="s">
        <v>161</v>
      </c>
      <c r="C407" s="12" t="s">
        <v>305</v>
      </c>
      <c r="D407" s="12">
        <v>800</v>
      </c>
      <c r="E407" s="12" t="s">
        <v>354</v>
      </c>
      <c r="F407" s="12" t="s">
        <v>524</v>
      </c>
      <c r="G407" s="913"/>
      <c r="H407" s="914">
        <f>+VLOOKUP(B407,'DATOS GENERALES'!$B$6:$S$431,15,0)</f>
        <v>114.84</v>
      </c>
      <c r="I407" s="914">
        <f t="shared" si="9"/>
        <v>91872</v>
      </c>
    </row>
    <row r="408" spans="1:9" s="18" customFormat="1">
      <c r="A408" s="12">
        <v>205</v>
      </c>
      <c r="B408" s="12" t="s">
        <v>162</v>
      </c>
      <c r="C408" s="12" t="s">
        <v>305</v>
      </c>
      <c r="D408" s="12">
        <v>4000</v>
      </c>
      <c r="E408" s="12" t="s">
        <v>354</v>
      </c>
      <c r="F408" s="12" t="s">
        <v>968</v>
      </c>
      <c r="G408" s="913"/>
      <c r="H408" s="914">
        <f>+VLOOKUP(B408,'DATOS GENERALES'!$B$6:$S$431,15,0)</f>
        <v>232</v>
      </c>
      <c r="I408" s="914">
        <f t="shared" si="9"/>
        <v>928000</v>
      </c>
    </row>
    <row r="409" spans="1:9" s="18" customFormat="1">
      <c r="A409" s="12">
        <v>211</v>
      </c>
      <c r="B409" s="12" t="s">
        <v>168</v>
      </c>
      <c r="C409" s="12" t="s">
        <v>336</v>
      </c>
      <c r="D409" s="12">
        <v>4</v>
      </c>
      <c r="E409" s="12" t="s">
        <v>354</v>
      </c>
      <c r="F409" s="12" t="s">
        <v>734</v>
      </c>
      <c r="G409" s="913"/>
      <c r="H409" s="914">
        <f>+VLOOKUP(B409,'DATOS GENERALES'!$B$6:$S$431,15,0)</f>
        <v>42032.6</v>
      </c>
      <c r="I409" s="914">
        <f t="shared" si="9"/>
        <v>168130.4</v>
      </c>
    </row>
    <row r="410" spans="1:9" s="18" customFormat="1">
      <c r="A410" s="12">
        <v>220</v>
      </c>
      <c r="B410" s="12" t="s">
        <v>175</v>
      </c>
      <c r="C410" s="12" t="s">
        <v>304</v>
      </c>
      <c r="D410" s="12">
        <v>16</v>
      </c>
      <c r="E410" s="12" t="s">
        <v>354</v>
      </c>
      <c r="F410" s="12" t="s">
        <v>657</v>
      </c>
      <c r="G410" s="913"/>
      <c r="H410" s="914">
        <f>+VLOOKUP(B410,'DATOS GENERALES'!$B$6:$S$431,15,0)</f>
        <v>1930.24</v>
      </c>
      <c r="I410" s="914">
        <f t="shared" si="9"/>
        <v>30883.84</v>
      </c>
    </row>
    <row r="411" spans="1:9" s="18" customFormat="1">
      <c r="A411" s="12">
        <v>221</v>
      </c>
      <c r="B411" s="12" t="s">
        <v>176</v>
      </c>
      <c r="C411" s="12" t="s">
        <v>304</v>
      </c>
      <c r="D411" s="12">
        <v>8</v>
      </c>
      <c r="E411" s="12" t="s">
        <v>354</v>
      </c>
      <c r="F411" s="12" t="s">
        <v>998</v>
      </c>
      <c r="G411" s="913"/>
      <c r="H411" s="914">
        <f>+VLOOKUP(B411,'DATOS GENERALES'!$B$6:$S$431,15,0)</f>
        <v>2117</v>
      </c>
      <c r="I411" s="914">
        <f t="shared" si="9"/>
        <v>16936</v>
      </c>
    </row>
    <row r="412" spans="1:9" s="18" customFormat="1">
      <c r="A412" s="12">
        <v>226</v>
      </c>
      <c r="B412" s="12" t="s">
        <v>180</v>
      </c>
      <c r="C412" s="12" t="s">
        <v>339</v>
      </c>
      <c r="D412" s="12">
        <v>4</v>
      </c>
      <c r="E412" s="12" t="s">
        <v>354</v>
      </c>
      <c r="F412" s="12" t="s">
        <v>486</v>
      </c>
      <c r="G412" s="913"/>
      <c r="H412" s="914">
        <f>+VLOOKUP(B412,'DATOS GENERALES'!$B$6:$S$431,15,0)</f>
        <v>43256.4</v>
      </c>
      <c r="I412" s="914">
        <f t="shared" si="9"/>
        <v>173025.6</v>
      </c>
    </row>
    <row r="413" spans="1:9" s="18" customFormat="1">
      <c r="A413" s="12">
        <v>231</v>
      </c>
      <c r="B413" s="12" t="s">
        <v>184</v>
      </c>
      <c r="C413" s="12" t="s">
        <v>305</v>
      </c>
      <c r="D413" s="12">
        <v>4</v>
      </c>
      <c r="E413" s="12" t="s">
        <v>354</v>
      </c>
      <c r="F413" s="12" t="s">
        <v>535</v>
      </c>
      <c r="G413" s="913"/>
      <c r="H413" s="914">
        <f>+VLOOKUP(B413,'DATOS GENERALES'!$B$6:$S$431,15,0)</f>
        <v>5858</v>
      </c>
      <c r="I413" s="914">
        <f t="shared" si="9"/>
        <v>23432</v>
      </c>
    </row>
    <row r="414" spans="1:9" s="18" customFormat="1">
      <c r="A414" s="12">
        <v>234</v>
      </c>
      <c r="B414" s="12" t="s">
        <v>190</v>
      </c>
      <c r="C414" s="12" t="s">
        <v>305</v>
      </c>
      <c r="D414" s="12">
        <v>12</v>
      </c>
      <c r="E414" s="12" t="s">
        <v>354</v>
      </c>
      <c r="F414" s="12" t="s">
        <v>480</v>
      </c>
      <c r="G414" s="913"/>
      <c r="H414" s="914">
        <f>+VLOOKUP(B414,'DATOS GENERALES'!$B$6:$S$431,15,0)</f>
        <v>58402.520000000004</v>
      </c>
      <c r="I414" s="914">
        <f t="shared" si="9"/>
        <v>700830.24</v>
      </c>
    </row>
    <row r="415" spans="1:9" s="18" customFormat="1">
      <c r="A415" s="12">
        <v>236</v>
      </c>
      <c r="B415" s="12" t="s">
        <v>192</v>
      </c>
      <c r="C415" s="12" t="s">
        <v>305</v>
      </c>
      <c r="D415" s="12">
        <v>12</v>
      </c>
      <c r="E415" s="12" t="s">
        <v>354</v>
      </c>
      <c r="F415" s="12" t="s">
        <v>480</v>
      </c>
      <c r="G415" s="913"/>
      <c r="H415" s="914">
        <f>+VLOOKUP(B415,'DATOS GENERALES'!$B$6:$S$431,15,0)</f>
        <v>58402.520000000004</v>
      </c>
      <c r="I415" s="914">
        <f t="shared" si="9"/>
        <v>700830.24</v>
      </c>
    </row>
    <row r="416" spans="1:9" s="18" customFormat="1">
      <c r="A416" s="12">
        <v>238</v>
      </c>
      <c r="B416" s="12" t="s">
        <v>186</v>
      </c>
      <c r="C416" s="12" t="s">
        <v>305</v>
      </c>
      <c r="D416" s="12">
        <v>12</v>
      </c>
      <c r="E416" s="12" t="s">
        <v>354</v>
      </c>
      <c r="F416" s="12" t="s">
        <v>480</v>
      </c>
      <c r="G416" s="913"/>
      <c r="H416" s="914">
        <f>+VLOOKUP(B416,'DATOS GENERALES'!$B$6:$S$431,15,0)</f>
        <v>58402.520000000004</v>
      </c>
      <c r="I416" s="914">
        <f t="shared" si="9"/>
        <v>700830.24</v>
      </c>
    </row>
    <row r="417" spans="1:9" s="18" customFormat="1">
      <c r="A417" s="12">
        <v>239</v>
      </c>
      <c r="B417" s="12" t="s">
        <v>188</v>
      </c>
      <c r="C417" s="12" t="s">
        <v>305</v>
      </c>
      <c r="D417" s="12">
        <v>12</v>
      </c>
      <c r="E417" s="12" t="s">
        <v>354</v>
      </c>
      <c r="F417" s="12" t="s">
        <v>480</v>
      </c>
      <c r="G417" s="913"/>
      <c r="H417" s="914">
        <f>+VLOOKUP(B417,'DATOS GENERALES'!$B$6:$S$431,15,0)</f>
        <v>58402.520000000004</v>
      </c>
      <c r="I417" s="914">
        <f t="shared" si="9"/>
        <v>700830.24</v>
      </c>
    </row>
    <row r="418" spans="1:9" s="18" customFormat="1">
      <c r="A418" s="12">
        <v>245</v>
      </c>
      <c r="B418" s="12" t="s">
        <v>201</v>
      </c>
      <c r="C418" s="12" t="s">
        <v>305</v>
      </c>
      <c r="D418" s="12">
        <v>60</v>
      </c>
      <c r="E418" s="12" t="s">
        <v>354</v>
      </c>
      <c r="F418" s="12" t="s">
        <v>1692</v>
      </c>
      <c r="G418" s="913"/>
      <c r="H418" s="914">
        <f>+VLOOKUP(B418,'DATOS GENERALES'!$B$6:$S$431,15,0)</f>
        <v>3824.52</v>
      </c>
      <c r="I418" s="914">
        <f t="shared" si="9"/>
        <v>229471.2</v>
      </c>
    </row>
    <row r="419" spans="1:9" s="18" customFormat="1">
      <c r="A419" s="12">
        <v>246</v>
      </c>
      <c r="B419" s="12" t="s">
        <v>198</v>
      </c>
      <c r="C419" s="12" t="s">
        <v>305</v>
      </c>
      <c r="D419" s="12">
        <v>20</v>
      </c>
      <c r="E419" s="12" t="s">
        <v>354</v>
      </c>
      <c r="F419" s="12" t="s">
        <v>1692</v>
      </c>
      <c r="G419" s="913"/>
      <c r="H419" s="914">
        <f>+VLOOKUP(B419,'DATOS GENERALES'!$B$6:$S$431,15,0)</f>
        <v>3824.52</v>
      </c>
      <c r="I419" s="914">
        <f t="shared" si="9"/>
        <v>76490.399999999994</v>
      </c>
    </row>
    <row r="420" spans="1:9" s="18" customFormat="1">
      <c r="A420" s="12">
        <v>247</v>
      </c>
      <c r="B420" s="12" t="s">
        <v>199</v>
      </c>
      <c r="C420" s="12" t="s">
        <v>305</v>
      </c>
      <c r="D420" s="12">
        <v>20</v>
      </c>
      <c r="E420" s="12" t="s">
        <v>354</v>
      </c>
      <c r="F420" s="12" t="s">
        <v>1693</v>
      </c>
      <c r="G420" s="913"/>
      <c r="H420" s="914">
        <f>+VLOOKUP(B420,'DATOS GENERALES'!$B$6:$S$431,15,0)</f>
        <v>3824.52</v>
      </c>
      <c r="I420" s="914">
        <f t="shared" si="9"/>
        <v>76490.399999999994</v>
      </c>
    </row>
    <row r="421" spans="1:9" s="18" customFormat="1">
      <c r="A421" s="12">
        <v>248</v>
      </c>
      <c r="B421" s="12" t="s">
        <v>202</v>
      </c>
      <c r="C421" s="12" t="s">
        <v>305</v>
      </c>
      <c r="D421" s="12">
        <v>40</v>
      </c>
      <c r="E421" s="12" t="s">
        <v>354</v>
      </c>
      <c r="F421" s="12" t="s">
        <v>1693</v>
      </c>
      <c r="G421" s="913"/>
      <c r="H421" s="914">
        <f>+VLOOKUP(B421,'DATOS GENERALES'!$B$6:$S$431,15,0)</f>
        <v>3824.52</v>
      </c>
      <c r="I421" s="914">
        <f t="shared" si="9"/>
        <v>152980.79999999999</v>
      </c>
    </row>
    <row r="422" spans="1:9" s="18" customFormat="1">
      <c r="A422" s="12">
        <v>249</v>
      </c>
      <c r="B422" s="12" t="s">
        <v>203</v>
      </c>
      <c r="C422" s="12" t="s">
        <v>305</v>
      </c>
      <c r="D422" s="12">
        <v>40</v>
      </c>
      <c r="E422" s="12" t="s">
        <v>354</v>
      </c>
      <c r="F422" s="12" t="s">
        <v>1693</v>
      </c>
      <c r="G422" s="913"/>
      <c r="H422" s="914">
        <f>+VLOOKUP(B422,'DATOS GENERALES'!$B$6:$S$431,15,0)</f>
        <v>3824.52</v>
      </c>
      <c r="I422" s="914">
        <f t="shared" si="9"/>
        <v>152980.79999999999</v>
      </c>
    </row>
    <row r="423" spans="1:9" s="18" customFormat="1">
      <c r="A423" s="12">
        <v>250</v>
      </c>
      <c r="B423" s="12" t="s">
        <v>200</v>
      </c>
      <c r="C423" s="12" t="s">
        <v>305</v>
      </c>
      <c r="D423" s="12">
        <v>32</v>
      </c>
      <c r="E423" s="12" t="s">
        <v>354</v>
      </c>
      <c r="F423" s="12" t="s">
        <v>1693</v>
      </c>
      <c r="G423" s="913"/>
      <c r="H423" s="914">
        <f>+VLOOKUP(B423,'DATOS GENERALES'!$B$6:$S$431,15,0)</f>
        <v>3824.52</v>
      </c>
      <c r="I423" s="914">
        <f t="shared" si="9"/>
        <v>122384.64</v>
      </c>
    </row>
    <row r="424" spans="1:9" s="18" customFormat="1" ht="45">
      <c r="A424" s="12">
        <v>263</v>
      </c>
      <c r="B424" s="12" t="s">
        <v>212</v>
      </c>
      <c r="C424" s="12" t="s">
        <v>305</v>
      </c>
      <c r="D424" s="12">
        <v>120</v>
      </c>
      <c r="E424" s="12" t="s">
        <v>354</v>
      </c>
      <c r="F424" s="12" t="s">
        <v>659</v>
      </c>
      <c r="G424" s="913" t="s">
        <v>1670</v>
      </c>
      <c r="H424" s="914">
        <f>+VLOOKUP(B424,'DATOS GENERALES'!$B$6:$S$431,15,0)</f>
        <v>14036</v>
      </c>
      <c r="I424" s="914">
        <f t="shared" si="9"/>
        <v>1684320</v>
      </c>
    </row>
    <row r="425" spans="1:9" s="18" customFormat="1">
      <c r="A425" s="12">
        <v>264</v>
      </c>
      <c r="B425" s="12" t="s">
        <v>213</v>
      </c>
      <c r="C425" s="12" t="s">
        <v>305</v>
      </c>
      <c r="D425" s="12">
        <v>40</v>
      </c>
      <c r="E425" s="12" t="s">
        <v>354</v>
      </c>
      <c r="F425" s="12" t="s">
        <v>736</v>
      </c>
      <c r="G425" s="913"/>
      <c r="H425" s="914">
        <f>+VLOOKUP(B425,'DATOS GENERALES'!$B$6:$S$431,15,0)</f>
        <v>9280</v>
      </c>
      <c r="I425" s="914">
        <f t="shared" si="9"/>
        <v>371200</v>
      </c>
    </row>
    <row r="426" spans="1:9" s="18" customFormat="1">
      <c r="A426" s="12">
        <v>265</v>
      </c>
      <c r="B426" s="12" t="s">
        <v>214</v>
      </c>
      <c r="C426" s="12" t="s">
        <v>305</v>
      </c>
      <c r="D426" s="12">
        <v>40</v>
      </c>
      <c r="E426" s="12" t="s">
        <v>354</v>
      </c>
      <c r="F426" s="12" t="s">
        <v>736</v>
      </c>
      <c r="G426" s="913"/>
      <c r="H426" s="914">
        <f>+VLOOKUP(B426,'DATOS GENERALES'!$B$6:$S$431,15,0)</f>
        <v>9280</v>
      </c>
      <c r="I426" s="914">
        <f t="shared" si="9"/>
        <v>371200</v>
      </c>
    </row>
    <row r="427" spans="1:9" s="18" customFormat="1">
      <c r="A427" s="12">
        <v>297</v>
      </c>
      <c r="B427" s="12" t="s">
        <v>235</v>
      </c>
      <c r="C427" s="12" t="s">
        <v>305</v>
      </c>
      <c r="D427" s="12">
        <v>16</v>
      </c>
      <c r="E427" s="12" t="s">
        <v>354</v>
      </c>
      <c r="F427" s="12" t="s">
        <v>395</v>
      </c>
      <c r="G427" s="913"/>
      <c r="H427" s="914">
        <f>+VLOOKUP(B427,'DATOS GENERALES'!$B$6:$S$431,15,0)</f>
        <v>678</v>
      </c>
      <c r="I427" s="914">
        <f t="shared" si="9"/>
        <v>10848</v>
      </c>
    </row>
    <row r="428" spans="1:9" s="18" customFormat="1">
      <c r="A428" s="12">
        <v>298</v>
      </c>
      <c r="B428" s="12" t="s">
        <v>236</v>
      </c>
      <c r="C428" s="12" t="s">
        <v>305</v>
      </c>
      <c r="D428" s="12">
        <v>16</v>
      </c>
      <c r="E428" s="12" t="s">
        <v>354</v>
      </c>
      <c r="F428" s="12" t="s">
        <v>395</v>
      </c>
      <c r="G428" s="913"/>
      <c r="H428" s="914">
        <f>+VLOOKUP(B428,'DATOS GENERALES'!$B$6:$S$431,15,0)</f>
        <v>718</v>
      </c>
      <c r="I428" s="914">
        <f t="shared" si="9"/>
        <v>11488</v>
      </c>
    </row>
    <row r="429" spans="1:9" s="18" customFormat="1">
      <c r="A429" s="12">
        <v>299</v>
      </c>
      <c r="B429" s="12" t="s">
        <v>237</v>
      </c>
      <c r="C429" s="12" t="s">
        <v>305</v>
      </c>
      <c r="D429" s="12">
        <v>12</v>
      </c>
      <c r="E429" s="12" t="s">
        <v>354</v>
      </c>
      <c r="F429" s="12" t="s">
        <v>395</v>
      </c>
      <c r="G429" s="913"/>
      <c r="H429" s="914">
        <f>+VLOOKUP(B429,'DATOS GENERALES'!$B$6:$S$431,15,0)</f>
        <v>755</v>
      </c>
      <c r="I429" s="914">
        <f t="shared" si="9"/>
        <v>9060</v>
      </c>
    </row>
    <row r="430" spans="1:9" s="18" customFormat="1">
      <c r="A430" s="12">
        <v>300</v>
      </c>
      <c r="B430" s="12" t="s">
        <v>238</v>
      </c>
      <c r="C430" s="12" t="s">
        <v>305</v>
      </c>
      <c r="D430" s="12">
        <v>160</v>
      </c>
      <c r="E430" s="12" t="s">
        <v>354</v>
      </c>
      <c r="F430" s="12" t="s">
        <v>395</v>
      </c>
      <c r="G430" s="913"/>
      <c r="H430" s="914">
        <f>+VLOOKUP(B430,'DATOS GENERALES'!$B$6:$S$431,15,0)</f>
        <v>769</v>
      </c>
      <c r="I430" s="914">
        <f t="shared" si="9"/>
        <v>123040</v>
      </c>
    </row>
    <row r="431" spans="1:9" s="18" customFormat="1">
      <c r="A431" s="12">
        <v>301</v>
      </c>
      <c r="B431" s="12" t="s">
        <v>239</v>
      </c>
      <c r="C431" s="12" t="s">
        <v>305</v>
      </c>
      <c r="D431" s="12">
        <v>160</v>
      </c>
      <c r="E431" s="12" t="s">
        <v>354</v>
      </c>
      <c r="F431" s="12" t="s">
        <v>395</v>
      </c>
      <c r="G431" s="913"/>
      <c r="H431" s="914">
        <f>+VLOOKUP(B431,'DATOS GENERALES'!$B$6:$S$431,15,0)</f>
        <v>864</v>
      </c>
      <c r="I431" s="914">
        <f t="shared" si="9"/>
        <v>138240</v>
      </c>
    </row>
    <row r="432" spans="1:9" s="18" customFormat="1">
      <c r="A432" s="12">
        <v>302</v>
      </c>
      <c r="B432" s="12" t="s">
        <v>240</v>
      </c>
      <c r="C432" s="12" t="s">
        <v>305</v>
      </c>
      <c r="D432" s="12">
        <v>8</v>
      </c>
      <c r="E432" s="12" t="s">
        <v>354</v>
      </c>
      <c r="F432" s="12" t="s">
        <v>395</v>
      </c>
      <c r="G432" s="913"/>
      <c r="H432" s="914">
        <f>+VLOOKUP(B432,'DATOS GENERALES'!$B$6:$S$431,15,0)</f>
        <v>649</v>
      </c>
      <c r="I432" s="914">
        <f t="shared" si="9"/>
        <v>5192</v>
      </c>
    </row>
    <row r="433" spans="1:9" s="18" customFormat="1">
      <c r="A433" s="12">
        <v>303</v>
      </c>
      <c r="B433" s="12" t="s">
        <v>241</v>
      </c>
      <c r="C433" s="12" t="s">
        <v>305</v>
      </c>
      <c r="D433" s="12">
        <v>8</v>
      </c>
      <c r="E433" s="12" t="s">
        <v>354</v>
      </c>
      <c r="F433" s="12" t="s">
        <v>395</v>
      </c>
      <c r="G433" s="913"/>
      <c r="H433" s="914">
        <f>+VLOOKUP(B433,'DATOS GENERALES'!$B$6:$S$431,15,0)</f>
        <v>649</v>
      </c>
      <c r="I433" s="914">
        <f t="shared" ref="I433:I442" si="10">+H433*D433</f>
        <v>5192</v>
      </c>
    </row>
    <row r="434" spans="1:9" s="18" customFormat="1">
      <c r="A434" s="12">
        <v>304</v>
      </c>
      <c r="B434" s="12" t="s">
        <v>242</v>
      </c>
      <c r="C434" s="12" t="s">
        <v>305</v>
      </c>
      <c r="D434" s="12">
        <v>8</v>
      </c>
      <c r="E434" s="12" t="s">
        <v>354</v>
      </c>
      <c r="F434" s="12" t="s">
        <v>395</v>
      </c>
      <c r="G434" s="913"/>
      <c r="H434" s="914">
        <f>+VLOOKUP(B434,'DATOS GENERALES'!$B$6:$S$431,15,0)</f>
        <v>656</v>
      </c>
      <c r="I434" s="914">
        <f t="shared" si="10"/>
        <v>5248</v>
      </c>
    </row>
    <row r="435" spans="1:9" s="18" customFormat="1">
      <c r="A435" s="12">
        <v>333</v>
      </c>
      <c r="B435" s="12" t="s">
        <v>265</v>
      </c>
      <c r="C435" s="12" t="s">
        <v>902</v>
      </c>
      <c r="D435" s="12">
        <v>20</v>
      </c>
      <c r="E435" s="12" t="s">
        <v>354</v>
      </c>
      <c r="F435" s="12" t="s">
        <v>523</v>
      </c>
      <c r="G435" s="913"/>
      <c r="H435" s="914">
        <f>+VLOOKUP(B435,'DATOS GENERALES'!$B$6:$S$431,15,0)</f>
        <v>56938</v>
      </c>
      <c r="I435" s="914">
        <f t="shared" si="10"/>
        <v>1138760</v>
      </c>
    </row>
    <row r="436" spans="1:9" s="18" customFormat="1">
      <c r="A436" s="12">
        <v>338</v>
      </c>
      <c r="B436" s="12" t="s">
        <v>843</v>
      </c>
      <c r="C436" s="12" t="s">
        <v>305</v>
      </c>
      <c r="D436" s="12">
        <v>8</v>
      </c>
      <c r="E436" s="12" t="s">
        <v>354</v>
      </c>
      <c r="F436" s="12" t="s">
        <v>395</v>
      </c>
      <c r="G436" s="913"/>
      <c r="H436" s="914">
        <f>+VLOOKUP(B436,'DATOS GENERALES'!$B$6:$S$431,15,0)</f>
        <v>2182</v>
      </c>
      <c r="I436" s="914">
        <f t="shared" si="10"/>
        <v>17456</v>
      </c>
    </row>
    <row r="437" spans="1:9" s="18" customFormat="1">
      <c r="A437" s="12">
        <v>339</v>
      </c>
      <c r="B437" s="12" t="s">
        <v>844</v>
      </c>
      <c r="C437" s="12" t="s">
        <v>305</v>
      </c>
      <c r="D437" s="12">
        <v>8</v>
      </c>
      <c r="E437" s="12" t="s">
        <v>354</v>
      </c>
      <c r="F437" s="12" t="s">
        <v>395</v>
      </c>
      <c r="G437" s="913"/>
      <c r="H437" s="914">
        <f>+VLOOKUP(B437,'DATOS GENERALES'!$B$6:$S$431,15,0)</f>
        <v>2236</v>
      </c>
      <c r="I437" s="914">
        <f t="shared" si="10"/>
        <v>17888</v>
      </c>
    </row>
    <row r="438" spans="1:9" s="18" customFormat="1">
      <c r="A438" s="12">
        <v>340</v>
      </c>
      <c r="B438" s="12" t="s">
        <v>845</v>
      </c>
      <c r="C438" s="12" t="s">
        <v>305</v>
      </c>
      <c r="D438" s="12">
        <v>8</v>
      </c>
      <c r="E438" s="12" t="s">
        <v>354</v>
      </c>
      <c r="F438" s="12" t="s">
        <v>395</v>
      </c>
      <c r="G438" s="913"/>
      <c r="H438" s="914">
        <f>+VLOOKUP(B438,'DATOS GENERALES'!$B$6:$S$431,15,0)</f>
        <v>2307</v>
      </c>
      <c r="I438" s="914">
        <f t="shared" si="10"/>
        <v>18456</v>
      </c>
    </row>
    <row r="439" spans="1:9" s="18" customFormat="1">
      <c r="A439" s="12">
        <v>341</v>
      </c>
      <c r="B439" s="12" t="s">
        <v>267</v>
      </c>
      <c r="C439" s="12" t="s">
        <v>305</v>
      </c>
      <c r="D439" s="12">
        <v>8</v>
      </c>
      <c r="E439" s="12" t="s">
        <v>354</v>
      </c>
      <c r="F439" s="12" t="s">
        <v>395</v>
      </c>
      <c r="G439" s="913"/>
      <c r="H439" s="914">
        <f>+VLOOKUP(B439,'DATOS GENERALES'!$B$6:$S$431,15,0)</f>
        <v>2341</v>
      </c>
      <c r="I439" s="914">
        <f t="shared" si="10"/>
        <v>18728</v>
      </c>
    </row>
    <row r="440" spans="1:9" s="18" customFormat="1" ht="45">
      <c r="A440" s="12">
        <v>342</v>
      </c>
      <c r="B440" s="12" t="s">
        <v>268</v>
      </c>
      <c r="C440" s="12" t="s">
        <v>305</v>
      </c>
      <c r="D440" s="12">
        <v>8</v>
      </c>
      <c r="E440" s="12" t="s">
        <v>354</v>
      </c>
      <c r="F440" s="12" t="s">
        <v>395</v>
      </c>
      <c r="G440" s="913" t="s">
        <v>1670</v>
      </c>
      <c r="H440" s="914">
        <f>+VLOOKUP(B440,'DATOS GENERALES'!$B$6:$S$431,15,0)</f>
        <v>2567</v>
      </c>
      <c r="I440" s="914">
        <f t="shared" si="10"/>
        <v>20536</v>
      </c>
    </row>
    <row r="441" spans="1:9" s="18" customFormat="1">
      <c r="A441" s="12">
        <v>346</v>
      </c>
      <c r="B441" s="12" t="s">
        <v>848</v>
      </c>
      <c r="C441" s="12"/>
      <c r="D441" s="12">
        <v>4</v>
      </c>
      <c r="E441" s="12" t="s">
        <v>354</v>
      </c>
      <c r="F441" s="12" t="s">
        <v>395</v>
      </c>
      <c r="G441" s="913"/>
      <c r="H441" s="914">
        <f>+VLOOKUP(B441,'DATOS GENERALES'!$B$6:$S$431,15,0)</f>
        <v>5815.08</v>
      </c>
      <c r="I441" s="914">
        <f t="shared" si="10"/>
        <v>23260.32</v>
      </c>
    </row>
    <row r="442" spans="1:9" s="18" customFormat="1">
      <c r="A442" s="12">
        <v>347</v>
      </c>
      <c r="B442" s="12" t="s">
        <v>270</v>
      </c>
      <c r="C442" s="12" t="s">
        <v>305</v>
      </c>
      <c r="D442" s="12">
        <v>8</v>
      </c>
      <c r="E442" s="12" t="s">
        <v>354</v>
      </c>
      <c r="F442" s="12" t="s">
        <v>395</v>
      </c>
      <c r="G442" s="913"/>
      <c r="H442" s="914">
        <f>+VLOOKUP(B442,'DATOS GENERALES'!$B$6:$S$431,15,0)</f>
        <v>5815.08</v>
      </c>
      <c r="I442" s="914">
        <f t="shared" si="10"/>
        <v>46520.639999999999</v>
      </c>
    </row>
    <row r="443" spans="1:9" s="18" customFormat="1">
      <c r="G443" s="33"/>
      <c r="H443" s="911" t="s">
        <v>1706</v>
      </c>
      <c r="I443" s="912">
        <f>SUM(I368:I442)</f>
        <v>36238421.359999992</v>
      </c>
    </row>
    <row r="444" spans="1:9" s="18" customFormat="1">
      <c r="G444" s="33"/>
      <c r="H444" s="34"/>
      <c r="I444" s="34"/>
    </row>
    <row r="445" spans="1:9" s="909" customFormat="1" ht="26.25">
      <c r="A445" s="1035" t="str">
        <f>+E447</f>
        <v>NO SE ASIGNA</v>
      </c>
      <c r="G445" s="26"/>
      <c r="H445" s="27"/>
      <c r="I445" s="27"/>
    </row>
    <row r="446" spans="1:9" s="1" customFormat="1" ht="30">
      <c r="A446" s="28" t="s">
        <v>3</v>
      </c>
      <c r="B446" s="28" t="s">
        <v>4</v>
      </c>
      <c r="C446" s="28" t="s">
        <v>6</v>
      </c>
      <c r="D446" s="28" t="s">
        <v>5</v>
      </c>
      <c r="E446" s="28" t="s">
        <v>8</v>
      </c>
      <c r="F446" s="28" t="s">
        <v>9</v>
      </c>
      <c r="G446" s="29" t="s">
        <v>10</v>
      </c>
      <c r="H446" s="30" t="s">
        <v>18</v>
      </c>
      <c r="I446" s="30" t="s">
        <v>19</v>
      </c>
    </row>
    <row r="447" spans="1:9" s="18" customFormat="1">
      <c r="A447" s="12">
        <v>41</v>
      </c>
      <c r="B447" s="12" t="s">
        <v>755</v>
      </c>
      <c r="C447" s="12" t="s">
        <v>305</v>
      </c>
      <c r="D447" s="12">
        <v>120</v>
      </c>
      <c r="E447" s="12" t="s">
        <v>1675</v>
      </c>
      <c r="F447" s="12"/>
      <c r="G447" s="12" t="s">
        <v>1671</v>
      </c>
      <c r="H447" s="914">
        <f>+VLOOKUP(B447,'DATOS GENERALES'!$B$6:$S$431,12,0)</f>
        <v>0</v>
      </c>
      <c r="I447" s="914"/>
    </row>
    <row r="448" spans="1:9" s="18" customFormat="1">
      <c r="A448" s="12">
        <v>80</v>
      </c>
      <c r="B448" s="12" t="s">
        <v>75</v>
      </c>
      <c r="C448" s="12" t="s">
        <v>305</v>
      </c>
      <c r="D448" s="12">
        <v>200</v>
      </c>
      <c r="E448" s="12" t="s">
        <v>1675</v>
      </c>
      <c r="F448" s="12"/>
      <c r="G448" s="12" t="s">
        <v>1671</v>
      </c>
      <c r="H448" s="914"/>
      <c r="I448" s="914"/>
    </row>
    <row r="449" spans="1:9" s="18" customFormat="1">
      <c r="A449" s="12">
        <v>81</v>
      </c>
      <c r="B449" s="12" t="s">
        <v>76</v>
      </c>
      <c r="C449" s="12" t="s">
        <v>305</v>
      </c>
      <c r="D449" s="12">
        <v>600</v>
      </c>
      <c r="E449" s="12" t="s">
        <v>1675</v>
      </c>
      <c r="F449" s="12"/>
      <c r="G449" s="12" t="s">
        <v>1671</v>
      </c>
      <c r="H449" s="914"/>
      <c r="I449" s="914"/>
    </row>
    <row r="450" spans="1:9" s="18" customFormat="1">
      <c r="A450" s="12">
        <v>83</v>
      </c>
      <c r="B450" s="12" t="s">
        <v>777</v>
      </c>
      <c r="C450" s="12" t="s">
        <v>305</v>
      </c>
      <c r="D450" s="12">
        <v>4</v>
      </c>
      <c r="E450" s="12" t="s">
        <v>1675</v>
      </c>
      <c r="F450" s="12"/>
      <c r="G450" s="12" t="s">
        <v>1671</v>
      </c>
      <c r="H450" s="914"/>
      <c r="I450" s="914"/>
    </row>
    <row r="451" spans="1:9" s="18" customFormat="1">
      <c r="A451" s="12">
        <v>84</v>
      </c>
      <c r="B451" s="12" t="s">
        <v>778</v>
      </c>
      <c r="C451" s="12" t="s">
        <v>305</v>
      </c>
      <c r="D451" s="12">
        <v>4</v>
      </c>
      <c r="E451" s="12" t="s">
        <v>1675</v>
      </c>
      <c r="F451" s="12"/>
      <c r="G451" s="12" t="s">
        <v>1671</v>
      </c>
      <c r="H451" s="914"/>
      <c r="I451" s="914"/>
    </row>
    <row r="452" spans="1:9" s="18" customFormat="1">
      <c r="A452" s="12">
        <v>103</v>
      </c>
      <c r="B452" s="12" t="s">
        <v>89</v>
      </c>
      <c r="C452" s="12" t="s">
        <v>305</v>
      </c>
      <c r="D452" s="12">
        <v>24</v>
      </c>
      <c r="E452" s="12" t="s">
        <v>1675</v>
      </c>
      <c r="F452" s="12"/>
      <c r="G452" s="12" t="s">
        <v>1702</v>
      </c>
      <c r="H452" s="914"/>
      <c r="I452" s="914"/>
    </row>
    <row r="453" spans="1:9" s="18" customFormat="1">
      <c r="A453" s="12">
        <v>110</v>
      </c>
      <c r="B453" s="12" t="s">
        <v>787</v>
      </c>
      <c r="C453" s="12" t="s">
        <v>305</v>
      </c>
      <c r="D453" s="12">
        <v>4</v>
      </c>
      <c r="E453" s="12" t="s">
        <v>1675</v>
      </c>
      <c r="F453" s="12"/>
      <c r="G453" s="12" t="s">
        <v>1671</v>
      </c>
      <c r="H453" s="914"/>
      <c r="I453" s="914"/>
    </row>
    <row r="454" spans="1:9" s="18" customFormat="1">
      <c r="A454" s="12">
        <v>155</v>
      </c>
      <c r="B454" s="12" t="s">
        <v>121</v>
      </c>
      <c r="C454" s="12" t="s">
        <v>22</v>
      </c>
      <c r="D454" s="12">
        <v>4</v>
      </c>
      <c r="E454" s="12" t="s">
        <v>1675</v>
      </c>
      <c r="F454" s="12"/>
      <c r="G454" s="12" t="s">
        <v>1699</v>
      </c>
      <c r="H454" s="914"/>
      <c r="I454" s="914"/>
    </row>
    <row r="455" spans="1:9" s="18" customFormat="1">
      <c r="A455" s="12">
        <v>165</v>
      </c>
      <c r="B455" s="12" t="s">
        <v>131</v>
      </c>
      <c r="C455" s="12" t="s">
        <v>326</v>
      </c>
      <c r="D455" s="12">
        <v>40</v>
      </c>
      <c r="E455" s="12" t="s">
        <v>1675</v>
      </c>
      <c r="F455" s="12"/>
      <c r="G455" s="12" t="s">
        <v>1671</v>
      </c>
      <c r="H455" s="914"/>
      <c r="I455" s="914"/>
    </row>
    <row r="456" spans="1:9" s="18" customFormat="1">
      <c r="A456" s="12">
        <v>188</v>
      </c>
      <c r="B456" s="12" t="s">
        <v>808</v>
      </c>
      <c r="C456" s="12" t="s">
        <v>305</v>
      </c>
      <c r="D456" s="12">
        <v>4</v>
      </c>
      <c r="E456" s="12" t="s">
        <v>1675</v>
      </c>
      <c r="F456" s="12"/>
      <c r="G456" s="12" t="s">
        <v>1671</v>
      </c>
      <c r="H456" s="914"/>
      <c r="I456" s="914"/>
    </row>
    <row r="457" spans="1:9" s="18" customFormat="1">
      <c r="A457" s="12">
        <v>191</v>
      </c>
      <c r="B457" s="12" t="s">
        <v>153</v>
      </c>
      <c r="C457" s="12" t="s">
        <v>305</v>
      </c>
      <c r="D457" s="12">
        <v>8</v>
      </c>
      <c r="E457" s="12" t="s">
        <v>1675</v>
      </c>
      <c r="F457" s="12"/>
      <c r="G457" s="12" t="s">
        <v>1671</v>
      </c>
      <c r="H457" s="914"/>
      <c r="I457" s="914"/>
    </row>
    <row r="458" spans="1:9" s="18" customFormat="1">
      <c r="A458" s="12">
        <v>192</v>
      </c>
      <c r="B458" s="12" t="s">
        <v>154</v>
      </c>
      <c r="C458" s="12" t="s">
        <v>305</v>
      </c>
      <c r="D458" s="12">
        <v>8</v>
      </c>
      <c r="E458" s="12" t="s">
        <v>1675</v>
      </c>
      <c r="F458" s="12"/>
      <c r="G458" s="12" t="s">
        <v>1671</v>
      </c>
      <c r="H458" s="914"/>
      <c r="I458" s="914"/>
    </row>
    <row r="459" spans="1:9" s="18" customFormat="1">
      <c r="A459" s="12">
        <v>198</v>
      </c>
      <c r="B459" s="12" t="s">
        <v>158</v>
      </c>
      <c r="C459" s="12" t="s">
        <v>305</v>
      </c>
      <c r="D459" s="12">
        <v>8</v>
      </c>
      <c r="E459" s="12" t="s">
        <v>1675</v>
      </c>
      <c r="F459" s="12"/>
      <c r="G459" s="12" t="s">
        <v>1671</v>
      </c>
      <c r="H459" s="914"/>
      <c r="I459" s="914"/>
    </row>
    <row r="460" spans="1:9" s="18" customFormat="1">
      <c r="A460" s="12">
        <v>219</v>
      </c>
      <c r="B460" s="12" t="s">
        <v>816</v>
      </c>
      <c r="C460" s="12" t="s">
        <v>337</v>
      </c>
      <c r="D460" s="12">
        <v>2</v>
      </c>
      <c r="E460" s="12" t="s">
        <v>1675</v>
      </c>
      <c r="F460" s="12"/>
      <c r="G460" s="12" t="s">
        <v>1671</v>
      </c>
      <c r="H460" s="914"/>
      <c r="I460" s="914"/>
    </row>
    <row r="461" spans="1:9" s="18" customFormat="1">
      <c r="A461" s="12">
        <v>288</v>
      </c>
      <c r="B461" s="12" t="s">
        <v>827</v>
      </c>
      <c r="C461" s="12" t="s">
        <v>305</v>
      </c>
      <c r="D461" s="12">
        <v>8</v>
      </c>
      <c r="E461" s="12" t="s">
        <v>1675</v>
      </c>
      <c r="F461" s="12"/>
      <c r="G461" s="12" t="s">
        <v>1671</v>
      </c>
      <c r="H461" s="914"/>
      <c r="I461" s="914"/>
    </row>
    <row r="462" spans="1:9" s="18" customFormat="1">
      <c r="A462" s="12">
        <v>289</v>
      </c>
      <c r="B462" s="12" t="s">
        <v>828</v>
      </c>
      <c r="C462" s="12" t="s">
        <v>305</v>
      </c>
      <c r="D462" s="12">
        <v>12</v>
      </c>
      <c r="E462" s="12" t="s">
        <v>1675</v>
      </c>
      <c r="F462" s="12"/>
      <c r="G462" s="12" t="s">
        <v>1671</v>
      </c>
      <c r="H462" s="914"/>
      <c r="I462" s="914"/>
    </row>
    <row r="463" spans="1:9" s="18" customFormat="1">
      <c r="A463" s="12">
        <v>294</v>
      </c>
      <c r="B463" s="12" t="s">
        <v>233</v>
      </c>
      <c r="C463" s="12" t="s">
        <v>30</v>
      </c>
      <c r="D463" s="12">
        <v>4</v>
      </c>
      <c r="E463" s="12" t="s">
        <v>1675</v>
      </c>
      <c r="F463" s="12"/>
      <c r="G463" s="12" t="s">
        <v>1671</v>
      </c>
      <c r="H463" s="914"/>
      <c r="I463" s="914"/>
    </row>
    <row r="464" spans="1:9" s="18" customFormat="1">
      <c r="A464" s="12">
        <v>335</v>
      </c>
      <c r="B464" s="12" t="s">
        <v>840</v>
      </c>
      <c r="C464" s="12" t="s">
        <v>305</v>
      </c>
      <c r="D464" s="12">
        <v>12</v>
      </c>
      <c r="E464" s="12" t="s">
        <v>1675</v>
      </c>
      <c r="F464" s="12"/>
      <c r="G464" s="12" t="s">
        <v>1671</v>
      </c>
      <c r="H464" s="914"/>
      <c r="I464" s="914"/>
    </row>
    <row r="465" spans="1:9" s="18" customFormat="1">
      <c r="A465" s="12">
        <v>336</v>
      </c>
      <c r="B465" s="12" t="s">
        <v>841</v>
      </c>
      <c r="C465" s="12" t="s">
        <v>305</v>
      </c>
      <c r="D465" s="12">
        <v>12</v>
      </c>
      <c r="E465" s="12" t="s">
        <v>1675</v>
      </c>
      <c r="F465" s="12"/>
      <c r="G465" s="12" t="s">
        <v>1671</v>
      </c>
      <c r="H465" s="914"/>
      <c r="I465" s="914"/>
    </row>
    <row r="466" spans="1:9" s="18" customFormat="1">
      <c r="A466" s="12">
        <v>404</v>
      </c>
      <c r="B466" s="12" t="s">
        <v>874</v>
      </c>
      <c r="C466" s="12" t="s">
        <v>305</v>
      </c>
      <c r="D466" s="12">
        <v>40</v>
      </c>
      <c r="E466" s="12" t="s">
        <v>1675</v>
      </c>
      <c r="F466" s="12"/>
      <c r="G466" s="12" t="s">
        <v>1671</v>
      </c>
      <c r="H466" s="914"/>
      <c r="I466" s="914"/>
    </row>
    <row r="467" spans="1:9" s="18" customFormat="1">
      <c r="A467" s="12">
        <v>407</v>
      </c>
      <c r="B467" s="12" t="s">
        <v>877</v>
      </c>
      <c r="C467" s="12" t="s">
        <v>305</v>
      </c>
      <c r="D467" s="12">
        <v>40</v>
      </c>
      <c r="E467" s="12" t="s">
        <v>1675</v>
      </c>
      <c r="F467" s="12"/>
      <c r="G467" s="12" t="s">
        <v>1702</v>
      </c>
      <c r="H467" s="914"/>
      <c r="I467" s="914"/>
    </row>
    <row r="468" spans="1:9" s="18" customFormat="1">
      <c r="A468" s="12">
        <v>408</v>
      </c>
      <c r="B468" s="12" t="s">
        <v>878</v>
      </c>
      <c r="C468" s="12" t="s">
        <v>305</v>
      </c>
      <c r="D468" s="12">
        <v>8</v>
      </c>
      <c r="E468" s="12" t="s">
        <v>1675</v>
      </c>
      <c r="F468" s="12"/>
      <c r="G468" s="12" t="s">
        <v>1671</v>
      </c>
      <c r="H468" s="914"/>
      <c r="I468" s="914"/>
    </row>
    <row r="469" spans="1:9" s="18" customFormat="1">
      <c r="A469" s="12">
        <v>410</v>
      </c>
      <c r="B469" s="12" t="s">
        <v>880</v>
      </c>
      <c r="C469" s="12" t="s">
        <v>905</v>
      </c>
      <c r="D469" s="12">
        <v>16</v>
      </c>
      <c r="E469" s="12" t="s">
        <v>1675</v>
      </c>
      <c r="F469" s="12"/>
      <c r="G469" s="12" t="s">
        <v>1671</v>
      </c>
      <c r="H469" s="914"/>
      <c r="I469" s="914"/>
    </row>
    <row r="470" spans="1:9" s="18" customFormat="1">
      <c r="A470" s="12">
        <v>411</v>
      </c>
      <c r="B470" s="12" t="s">
        <v>881</v>
      </c>
      <c r="C470" s="12" t="s">
        <v>305</v>
      </c>
      <c r="D470" s="12">
        <v>2</v>
      </c>
      <c r="E470" s="12" t="s">
        <v>1675</v>
      </c>
      <c r="F470" s="12"/>
      <c r="G470" s="12" t="s">
        <v>1671</v>
      </c>
      <c r="H470" s="914"/>
      <c r="I470" s="914"/>
    </row>
    <row r="471" spans="1:9" s="18" customFormat="1">
      <c r="A471" s="12">
        <v>412</v>
      </c>
      <c r="B471" s="12" t="s">
        <v>882</v>
      </c>
      <c r="C471" s="12" t="s">
        <v>305</v>
      </c>
      <c r="D471" s="12">
        <v>2</v>
      </c>
      <c r="E471" s="12" t="s">
        <v>1675</v>
      </c>
      <c r="F471" s="12"/>
      <c r="G471" s="12" t="s">
        <v>1671</v>
      </c>
      <c r="H471" s="914"/>
      <c r="I471" s="914"/>
    </row>
    <row r="472" spans="1:9" s="18" customFormat="1">
      <c r="A472" s="12">
        <v>416</v>
      </c>
      <c r="B472" s="12" t="s">
        <v>886</v>
      </c>
      <c r="C472" s="12" t="s">
        <v>906</v>
      </c>
      <c r="D472" s="12">
        <v>16</v>
      </c>
      <c r="E472" s="12" t="s">
        <v>1675</v>
      </c>
      <c r="F472" s="12"/>
      <c r="G472" s="12" t="s">
        <v>1671</v>
      </c>
      <c r="H472" s="914"/>
      <c r="I472" s="914"/>
    </row>
    <row r="473" spans="1:9" s="18" customFormat="1">
      <c r="A473" s="12">
        <v>419</v>
      </c>
      <c r="B473" s="12" t="s">
        <v>889</v>
      </c>
      <c r="C473" s="12" t="s">
        <v>908</v>
      </c>
      <c r="D473" s="12">
        <v>10</v>
      </c>
      <c r="E473" s="12" t="s">
        <v>1675</v>
      </c>
      <c r="F473" s="12"/>
      <c r="G473" s="12" t="s">
        <v>1671</v>
      </c>
      <c r="H473" s="914"/>
      <c r="I473" s="914"/>
    </row>
    <row r="474" spans="1:9" s="18" customFormat="1">
      <c r="A474" s="12">
        <v>420</v>
      </c>
      <c r="B474" s="12" t="s">
        <v>890</v>
      </c>
      <c r="C474" s="12" t="s">
        <v>908</v>
      </c>
      <c r="D474" s="12">
        <v>10</v>
      </c>
      <c r="E474" s="12" t="s">
        <v>1675</v>
      </c>
      <c r="F474" s="12"/>
      <c r="G474" s="12" t="s">
        <v>1671</v>
      </c>
      <c r="H474" s="914"/>
      <c r="I474" s="914"/>
    </row>
    <row r="475" spans="1:9" s="18" customFormat="1">
      <c r="A475" s="12">
        <v>421</v>
      </c>
      <c r="B475" s="12" t="s">
        <v>891</v>
      </c>
      <c r="C475" s="12" t="s">
        <v>908</v>
      </c>
      <c r="D475" s="12">
        <v>10</v>
      </c>
      <c r="E475" s="12" t="s">
        <v>1675</v>
      </c>
      <c r="F475" s="12"/>
      <c r="G475" s="12" t="s">
        <v>1671</v>
      </c>
      <c r="H475" s="914"/>
      <c r="I475" s="914"/>
    </row>
    <row r="476" spans="1:9" s="18" customFormat="1">
      <c r="A476" s="12">
        <v>422</v>
      </c>
      <c r="B476" s="12" t="s">
        <v>892</v>
      </c>
      <c r="C476" s="12" t="s">
        <v>909</v>
      </c>
      <c r="D476" s="12">
        <v>3</v>
      </c>
      <c r="E476" s="12" t="s">
        <v>1675</v>
      </c>
      <c r="F476" s="12"/>
      <c r="G476" s="12" t="s">
        <v>1699</v>
      </c>
      <c r="H476" s="914"/>
      <c r="I476" s="914"/>
    </row>
    <row r="477" spans="1:9" s="18" customFormat="1">
      <c r="A477" s="12">
        <v>423</v>
      </c>
      <c r="B477" s="12" t="s">
        <v>893</v>
      </c>
      <c r="C477" s="12" t="s">
        <v>909</v>
      </c>
      <c r="D477" s="12">
        <v>8</v>
      </c>
      <c r="E477" s="12" t="s">
        <v>1675</v>
      </c>
      <c r="F477" s="12"/>
      <c r="G477" s="12" t="s">
        <v>1699</v>
      </c>
      <c r="H477" s="914"/>
      <c r="I477" s="914"/>
    </row>
    <row r="478" spans="1:9" s="18" customFormat="1">
      <c r="A478" s="12">
        <v>424</v>
      </c>
      <c r="B478" s="12" t="s">
        <v>894</v>
      </c>
      <c r="C478" s="12" t="s">
        <v>909</v>
      </c>
      <c r="D478" s="12">
        <v>3</v>
      </c>
      <c r="E478" s="12" t="s">
        <v>1675</v>
      </c>
      <c r="F478" s="12"/>
      <c r="G478" s="12" t="s">
        <v>1699</v>
      </c>
      <c r="H478" s="914"/>
      <c r="I478" s="914"/>
    </row>
    <row r="479" spans="1:9" s="18" customFormat="1">
      <c r="A479" s="12">
        <v>425</v>
      </c>
      <c r="B479" s="12" t="s">
        <v>895</v>
      </c>
      <c r="C479" s="12" t="s">
        <v>910</v>
      </c>
      <c r="D479" s="12">
        <v>2</v>
      </c>
      <c r="E479" s="12" t="s">
        <v>1675</v>
      </c>
      <c r="F479" s="12"/>
      <c r="G479" s="12" t="s">
        <v>1699</v>
      </c>
      <c r="H479" s="914"/>
      <c r="I479" s="914"/>
    </row>
    <row r="480" spans="1:9" s="18" customFormat="1">
      <c r="A480" s="12">
        <v>426</v>
      </c>
      <c r="B480" s="12" t="s">
        <v>896</v>
      </c>
      <c r="C480" s="12" t="s">
        <v>910</v>
      </c>
      <c r="D480" s="12">
        <v>2</v>
      </c>
      <c r="E480" s="12" t="s">
        <v>1675</v>
      </c>
      <c r="F480" s="12"/>
      <c r="G480" s="12" t="s">
        <v>1699</v>
      </c>
      <c r="H480" s="914"/>
      <c r="I480" s="914"/>
    </row>
    <row r="481" spans="7:9" s="18" customFormat="1">
      <c r="G481" s="33"/>
      <c r="H481" s="34"/>
      <c r="I481" s="34"/>
    </row>
    <row r="482" spans="7:9" s="18" customFormat="1">
      <c r="G482" s="33"/>
      <c r="H482" s="34"/>
      <c r="I482" s="34"/>
    </row>
    <row r="483" spans="7:9" s="18" customFormat="1">
      <c r="G483" s="35" t="s">
        <v>1710</v>
      </c>
      <c r="I483" s="35">
        <f>+SUMIF(H1:H480,H6,I1:I480)</f>
        <v>469485610.63200003</v>
      </c>
    </row>
    <row r="484" spans="7:9" s="18" customFormat="1">
      <c r="G484" s="33"/>
      <c r="H484" s="34"/>
      <c r="I484" s="34"/>
    </row>
    <row r="485" spans="7:9" s="18" customFormat="1">
      <c r="G485" s="33"/>
      <c r="H485" s="34"/>
      <c r="I485" s="34"/>
    </row>
    <row r="486" spans="7:9" s="18" customFormat="1">
      <c r="G486" s="33"/>
      <c r="H486" s="34"/>
      <c r="I486" s="34"/>
    </row>
    <row r="487" spans="7:9" s="18" customFormat="1">
      <c r="G487" s="33"/>
      <c r="H487" s="34"/>
      <c r="I487" s="34"/>
    </row>
    <row r="488" spans="7:9" s="18" customFormat="1">
      <c r="G488" s="33"/>
      <c r="H488" s="34"/>
      <c r="I488" s="34"/>
    </row>
    <row r="489" spans="7:9" s="18" customFormat="1">
      <c r="G489" s="33"/>
      <c r="H489" s="34"/>
      <c r="I489" s="34"/>
    </row>
    <row r="490" spans="7:9" s="18" customFormat="1">
      <c r="G490" s="33"/>
      <c r="H490" s="34"/>
      <c r="I490" s="34"/>
    </row>
    <row r="491" spans="7:9" s="18" customFormat="1">
      <c r="G491" s="33"/>
      <c r="H491" s="34"/>
      <c r="I491" s="34"/>
    </row>
    <row r="492" spans="7:9" s="18" customFormat="1">
      <c r="G492" s="33"/>
      <c r="H492" s="34"/>
      <c r="I492" s="34"/>
    </row>
    <row r="493" spans="7:9" s="18" customFormat="1">
      <c r="G493" s="33"/>
      <c r="H493" s="34"/>
      <c r="I493" s="34"/>
    </row>
    <row r="494" spans="7:9" s="18" customFormat="1">
      <c r="G494" s="33"/>
      <c r="H494" s="34"/>
      <c r="I494" s="34"/>
    </row>
    <row r="495" spans="7:9" s="18" customFormat="1">
      <c r="G495" s="33"/>
      <c r="H495" s="34"/>
      <c r="I495" s="34"/>
    </row>
    <row r="496" spans="7:9" s="18" customFormat="1">
      <c r="G496" s="33"/>
      <c r="H496" s="34"/>
      <c r="I496" s="34"/>
    </row>
    <row r="497" spans="7:9" s="18" customFormat="1">
      <c r="G497" s="33"/>
      <c r="H497" s="34"/>
      <c r="I497" s="34"/>
    </row>
    <row r="498" spans="7:9" s="18" customFormat="1">
      <c r="G498" s="33"/>
      <c r="H498" s="34"/>
      <c r="I498" s="34"/>
    </row>
    <row r="499" spans="7:9" s="18" customFormat="1">
      <c r="G499" s="33"/>
      <c r="H499" s="34"/>
      <c r="I499" s="34"/>
    </row>
    <row r="500" spans="7:9" s="18" customFormat="1">
      <c r="G500" s="33"/>
      <c r="H500" s="34"/>
      <c r="I500" s="34"/>
    </row>
    <row r="501" spans="7:9" s="18" customFormat="1">
      <c r="G501" s="33"/>
      <c r="H501" s="34"/>
      <c r="I501" s="34"/>
    </row>
    <row r="502" spans="7:9" s="18" customFormat="1">
      <c r="G502" s="33"/>
      <c r="H502" s="34"/>
      <c r="I502" s="34"/>
    </row>
    <row r="503" spans="7:9" s="18" customFormat="1">
      <c r="G503" s="33"/>
      <c r="H503" s="34"/>
      <c r="I503" s="34"/>
    </row>
    <row r="504" spans="7:9" s="18" customFormat="1">
      <c r="G504" s="33"/>
      <c r="H504" s="34"/>
      <c r="I504" s="34"/>
    </row>
    <row r="505" spans="7:9" s="18" customFormat="1">
      <c r="G505" s="33"/>
      <c r="H505" s="34"/>
      <c r="I505" s="34"/>
    </row>
    <row r="506" spans="7:9" s="18" customFormat="1">
      <c r="G506" s="33"/>
      <c r="H506" s="34"/>
      <c r="I506" s="34"/>
    </row>
    <row r="507" spans="7:9" s="18" customFormat="1">
      <c r="G507" s="33"/>
      <c r="H507" s="34"/>
      <c r="I507" s="34"/>
    </row>
    <row r="508" spans="7:9" s="18" customFormat="1">
      <c r="G508" s="33"/>
      <c r="H508" s="34"/>
      <c r="I508" s="34"/>
    </row>
    <row r="509" spans="7:9" s="18" customFormat="1">
      <c r="G509" s="33"/>
      <c r="H509" s="34"/>
      <c r="I509" s="34"/>
    </row>
    <row r="510" spans="7:9" s="18" customFormat="1">
      <c r="G510" s="33"/>
      <c r="H510" s="34"/>
      <c r="I510" s="34"/>
    </row>
    <row r="511" spans="7:9" s="18" customFormat="1">
      <c r="G511" s="33"/>
      <c r="H511" s="34"/>
      <c r="I511" s="34"/>
    </row>
    <row r="512" spans="7:9" s="18" customFormat="1">
      <c r="G512" s="33"/>
      <c r="H512" s="34"/>
      <c r="I512" s="34"/>
    </row>
    <row r="513" spans="7:9" s="18" customFormat="1">
      <c r="G513" s="33"/>
      <c r="H513" s="34"/>
      <c r="I513" s="34"/>
    </row>
    <row r="514" spans="7:9" s="18" customFormat="1">
      <c r="G514" s="33"/>
      <c r="H514" s="34"/>
      <c r="I514" s="34"/>
    </row>
    <row r="515" spans="7:9" s="18" customFormat="1">
      <c r="G515" s="33"/>
      <c r="H515" s="34"/>
      <c r="I515" s="34"/>
    </row>
    <row r="516" spans="7:9" s="18" customFormat="1">
      <c r="G516" s="33"/>
      <c r="H516" s="34"/>
      <c r="I516" s="34"/>
    </row>
    <row r="517" spans="7:9" s="18" customFormat="1">
      <c r="G517" s="33"/>
      <c r="H517" s="34"/>
      <c r="I517" s="34"/>
    </row>
    <row r="518" spans="7:9" s="18" customFormat="1">
      <c r="G518" s="33"/>
      <c r="H518" s="34"/>
      <c r="I518" s="34"/>
    </row>
    <row r="519" spans="7:9" s="18" customFormat="1">
      <c r="G519" s="33"/>
      <c r="H519" s="34"/>
      <c r="I519" s="34"/>
    </row>
    <row r="520" spans="7:9" s="18" customFormat="1">
      <c r="G520" s="33"/>
      <c r="H520" s="34"/>
      <c r="I520" s="34"/>
    </row>
    <row r="521" spans="7:9" s="18" customFormat="1">
      <c r="G521" s="33"/>
      <c r="H521" s="34"/>
      <c r="I521" s="34"/>
    </row>
    <row r="522" spans="7:9" s="18" customFormat="1">
      <c r="G522" s="33"/>
      <c r="H522" s="34"/>
      <c r="I522" s="34"/>
    </row>
    <row r="523" spans="7:9" s="18" customFormat="1">
      <c r="G523" s="33"/>
      <c r="H523" s="34"/>
      <c r="I523" s="34"/>
    </row>
    <row r="524" spans="7:9" s="18" customFormat="1">
      <c r="G524" s="33"/>
      <c r="H524" s="34"/>
      <c r="I524" s="34"/>
    </row>
    <row r="525" spans="7:9" s="18" customFormat="1">
      <c r="G525" s="33"/>
      <c r="H525" s="34"/>
      <c r="I525" s="34"/>
    </row>
    <row r="526" spans="7:9" s="18" customFormat="1">
      <c r="G526" s="33"/>
      <c r="H526" s="34"/>
      <c r="I526" s="34"/>
    </row>
    <row r="527" spans="7:9" s="18" customFormat="1">
      <c r="G527" s="33"/>
      <c r="H527" s="34"/>
      <c r="I527" s="34"/>
    </row>
    <row r="528" spans="7:9" s="18" customFormat="1">
      <c r="G528" s="33"/>
      <c r="H528" s="34"/>
      <c r="I528" s="34"/>
    </row>
    <row r="529" spans="7:9" s="18" customFormat="1">
      <c r="G529" s="33"/>
      <c r="H529" s="34"/>
      <c r="I529" s="34"/>
    </row>
    <row r="530" spans="7:9" s="18" customFormat="1">
      <c r="G530" s="33"/>
      <c r="H530" s="34"/>
      <c r="I530" s="34"/>
    </row>
    <row r="531" spans="7:9" s="18" customFormat="1">
      <c r="G531" s="33"/>
      <c r="H531" s="34"/>
      <c r="I531" s="34"/>
    </row>
    <row r="532" spans="7:9" s="18" customFormat="1">
      <c r="G532" s="33"/>
      <c r="H532" s="34"/>
      <c r="I532" s="34"/>
    </row>
    <row r="533" spans="7:9" s="18" customFormat="1">
      <c r="G533" s="33"/>
      <c r="H533" s="34"/>
      <c r="I533" s="34"/>
    </row>
    <row r="534" spans="7:9" s="18" customFormat="1">
      <c r="G534" s="33"/>
      <c r="H534" s="34"/>
      <c r="I534" s="34"/>
    </row>
    <row r="535" spans="7:9" s="18" customFormat="1">
      <c r="G535" s="33"/>
      <c r="H535" s="34"/>
      <c r="I535" s="34"/>
    </row>
    <row r="536" spans="7:9" s="18" customFormat="1">
      <c r="G536" s="33"/>
      <c r="H536" s="34"/>
      <c r="I536" s="34"/>
    </row>
    <row r="537" spans="7:9" s="18" customFormat="1">
      <c r="G537" s="33"/>
      <c r="H537" s="34"/>
      <c r="I537" s="34"/>
    </row>
    <row r="538" spans="7:9" s="18" customFormat="1">
      <c r="G538" s="33"/>
      <c r="H538" s="34"/>
      <c r="I538" s="34"/>
    </row>
    <row r="539" spans="7:9" s="18" customFormat="1">
      <c r="G539" s="33"/>
      <c r="H539" s="34"/>
      <c r="I539" s="34"/>
    </row>
    <row r="540" spans="7:9" s="18" customFormat="1">
      <c r="G540" s="33"/>
      <c r="H540" s="34"/>
      <c r="I540" s="34"/>
    </row>
    <row r="541" spans="7:9" s="18" customFormat="1">
      <c r="G541" s="33"/>
      <c r="H541" s="34"/>
      <c r="I541" s="34"/>
    </row>
    <row r="542" spans="7:9" s="18" customFormat="1">
      <c r="G542" s="33"/>
      <c r="H542" s="34"/>
      <c r="I542" s="34"/>
    </row>
    <row r="543" spans="7:9" s="18" customFormat="1">
      <c r="G543" s="33"/>
      <c r="H543" s="34"/>
      <c r="I543" s="34"/>
    </row>
    <row r="544" spans="7:9" s="18" customFormat="1">
      <c r="G544" s="33"/>
      <c r="H544" s="34"/>
      <c r="I544" s="34"/>
    </row>
    <row r="545" spans="7:9" s="18" customFormat="1">
      <c r="G545" s="33"/>
      <c r="H545" s="34"/>
      <c r="I545" s="34"/>
    </row>
    <row r="546" spans="7:9" s="18" customFormat="1">
      <c r="G546" s="33"/>
      <c r="H546" s="34"/>
      <c r="I546" s="34"/>
    </row>
    <row r="547" spans="7:9" s="18" customFormat="1">
      <c r="G547" s="33"/>
      <c r="H547" s="34"/>
      <c r="I547" s="34"/>
    </row>
    <row r="548" spans="7:9" s="18" customFormat="1">
      <c r="G548" s="33"/>
      <c r="H548" s="34"/>
      <c r="I548" s="34"/>
    </row>
    <row r="549" spans="7:9" s="18" customFormat="1">
      <c r="G549" s="33"/>
      <c r="H549" s="34"/>
      <c r="I549" s="34"/>
    </row>
    <row r="550" spans="7:9" s="18" customFormat="1">
      <c r="G550" s="33"/>
      <c r="H550" s="34"/>
      <c r="I550" s="34"/>
    </row>
    <row r="551" spans="7:9" s="18" customFormat="1">
      <c r="G551" s="33"/>
      <c r="H551" s="34"/>
      <c r="I551" s="34"/>
    </row>
    <row r="552" spans="7:9" s="18" customFormat="1">
      <c r="G552" s="33"/>
      <c r="H552" s="34"/>
      <c r="I552" s="34"/>
    </row>
    <row r="553" spans="7:9" s="18" customFormat="1">
      <c r="G553" s="33"/>
      <c r="H553" s="34"/>
      <c r="I553" s="34"/>
    </row>
    <row r="554" spans="7:9" s="18" customFormat="1">
      <c r="G554" s="33"/>
      <c r="H554" s="34"/>
      <c r="I554" s="34"/>
    </row>
    <row r="555" spans="7:9" s="18" customFormat="1">
      <c r="G555" s="33"/>
      <c r="H555" s="34"/>
      <c r="I555" s="34"/>
    </row>
    <row r="556" spans="7:9" s="18" customFormat="1">
      <c r="G556" s="33"/>
      <c r="H556" s="34"/>
      <c r="I556" s="34"/>
    </row>
    <row r="557" spans="7:9" s="18" customFormat="1">
      <c r="G557" s="33"/>
      <c r="H557" s="34"/>
      <c r="I557" s="34"/>
    </row>
    <row r="558" spans="7:9" s="18" customFormat="1">
      <c r="G558" s="33"/>
      <c r="H558" s="34"/>
      <c r="I558" s="34"/>
    </row>
    <row r="559" spans="7:9" s="18" customFormat="1">
      <c r="G559" s="33"/>
      <c r="H559" s="34"/>
      <c r="I559" s="34"/>
    </row>
    <row r="560" spans="7:9" s="18" customFormat="1">
      <c r="G560" s="33"/>
      <c r="H560" s="34"/>
      <c r="I560" s="34"/>
    </row>
    <row r="561" spans="7:9" s="18" customFormat="1">
      <c r="G561" s="33"/>
      <c r="H561" s="34"/>
      <c r="I561" s="34"/>
    </row>
    <row r="562" spans="7:9" s="18" customFormat="1">
      <c r="G562" s="33"/>
      <c r="H562" s="34"/>
      <c r="I562" s="34"/>
    </row>
    <row r="563" spans="7:9" s="18" customFormat="1">
      <c r="G563" s="33"/>
      <c r="H563" s="34"/>
      <c r="I563" s="34"/>
    </row>
    <row r="564" spans="7:9" s="18" customFormat="1">
      <c r="G564" s="33"/>
      <c r="H564" s="34"/>
      <c r="I564" s="34"/>
    </row>
    <row r="565" spans="7:9" s="18" customFormat="1">
      <c r="G565" s="33"/>
      <c r="H565" s="34"/>
      <c r="I565" s="34"/>
    </row>
    <row r="566" spans="7:9" s="18" customFormat="1">
      <c r="G566" s="33"/>
      <c r="H566" s="34"/>
      <c r="I566" s="34"/>
    </row>
    <row r="567" spans="7:9" s="18" customFormat="1">
      <c r="G567" s="33"/>
      <c r="H567" s="34"/>
      <c r="I567" s="34"/>
    </row>
    <row r="568" spans="7:9" s="18" customFormat="1">
      <c r="G568" s="33"/>
      <c r="H568" s="34"/>
      <c r="I568" s="34"/>
    </row>
    <row r="569" spans="7:9" s="18" customFormat="1">
      <c r="G569" s="33"/>
      <c r="H569" s="34"/>
      <c r="I569" s="34"/>
    </row>
    <row r="570" spans="7:9" s="18" customFormat="1">
      <c r="G570" s="33"/>
      <c r="H570" s="34"/>
      <c r="I570" s="34"/>
    </row>
    <row r="571" spans="7:9" s="18" customFormat="1">
      <c r="G571" s="33"/>
      <c r="H571" s="34"/>
      <c r="I571" s="34"/>
    </row>
    <row r="572" spans="7:9" s="18" customFormat="1">
      <c r="G572" s="33"/>
      <c r="H572" s="34"/>
      <c r="I572" s="34"/>
    </row>
    <row r="573" spans="7:9" s="18" customFormat="1">
      <c r="G573" s="33"/>
      <c r="H573" s="34"/>
      <c r="I573" s="34"/>
    </row>
    <row r="574" spans="7:9" s="18" customFormat="1">
      <c r="G574" s="33"/>
      <c r="H574" s="34"/>
      <c r="I574" s="34"/>
    </row>
    <row r="575" spans="7:9" s="18" customFormat="1">
      <c r="G575" s="33"/>
      <c r="H575" s="34"/>
      <c r="I575" s="34"/>
    </row>
    <row r="576" spans="7:9" s="18" customFormat="1">
      <c r="G576" s="33"/>
      <c r="H576" s="34"/>
      <c r="I576" s="34"/>
    </row>
    <row r="577" spans="7:9" s="18" customFormat="1">
      <c r="G577" s="33"/>
      <c r="H577" s="34"/>
      <c r="I577" s="34"/>
    </row>
    <row r="578" spans="7:9" s="18" customFormat="1">
      <c r="G578" s="33"/>
      <c r="H578" s="34"/>
      <c r="I578" s="34"/>
    </row>
    <row r="579" spans="7:9" s="18" customFormat="1">
      <c r="G579" s="33"/>
      <c r="H579" s="34"/>
      <c r="I579" s="34"/>
    </row>
    <row r="580" spans="7:9" s="18" customFormat="1">
      <c r="G580" s="33"/>
      <c r="H580" s="34"/>
      <c r="I580" s="34"/>
    </row>
    <row r="581" spans="7:9" s="18" customFormat="1">
      <c r="G581" s="33"/>
      <c r="H581" s="34"/>
      <c r="I581" s="34"/>
    </row>
    <row r="582" spans="7:9" s="18" customFormat="1">
      <c r="G582" s="33"/>
      <c r="H582" s="34"/>
      <c r="I582" s="34"/>
    </row>
    <row r="583" spans="7:9" s="18" customFormat="1">
      <c r="G583" s="33"/>
      <c r="H583" s="34"/>
      <c r="I583" s="34"/>
    </row>
    <row r="584" spans="7:9" s="18" customFormat="1">
      <c r="G584" s="33"/>
      <c r="H584" s="34"/>
      <c r="I584" s="34"/>
    </row>
    <row r="585" spans="7:9" s="18" customFormat="1">
      <c r="G585" s="33"/>
      <c r="H585" s="34"/>
      <c r="I585" s="34"/>
    </row>
    <row r="586" spans="7:9" s="18" customFormat="1">
      <c r="G586" s="33"/>
      <c r="H586" s="34"/>
      <c r="I586" s="34"/>
    </row>
    <row r="587" spans="7:9" s="18" customFormat="1">
      <c r="G587" s="33"/>
      <c r="H587" s="34"/>
      <c r="I587" s="34"/>
    </row>
    <row r="588" spans="7:9" s="18" customFormat="1">
      <c r="G588" s="33"/>
      <c r="H588" s="34"/>
      <c r="I588" s="34"/>
    </row>
    <row r="589" spans="7:9" s="18" customFormat="1">
      <c r="G589" s="33"/>
      <c r="H589" s="34"/>
      <c r="I589" s="34"/>
    </row>
    <row r="590" spans="7:9" s="18" customFormat="1">
      <c r="G590" s="33"/>
      <c r="H590" s="34"/>
      <c r="I590" s="34"/>
    </row>
    <row r="591" spans="7:9" s="18" customFormat="1">
      <c r="G591" s="33"/>
      <c r="H591" s="34"/>
      <c r="I591" s="34"/>
    </row>
    <row r="592" spans="7:9" s="18" customFormat="1">
      <c r="G592" s="33"/>
      <c r="H592" s="34"/>
      <c r="I592" s="34"/>
    </row>
    <row r="593" spans="7:9" s="18" customFormat="1">
      <c r="G593" s="33"/>
      <c r="H593" s="34"/>
      <c r="I593" s="34"/>
    </row>
    <row r="594" spans="7:9" s="18" customFormat="1">
      <c r="G594" s="33"/>
      <c r="H594" s="34"/>
      <c r="I594" s="34"/>
    </row>
    <row r="595" spans="7:9" s="18" customFormat="1">
      <c r="G595" s="33"/>
      <c r="H595" s="34"/>
      <c r="I595" s="34"/>
    </row>
    <row r="596" spans="7:9" s="18" customFormat="1">
      <c r="G596" s="33"/>
      <c r="H596" s="34"/>
      <c r="I596" s="34"/>
    </row>
    <row r="597" spans="7:9" s="18" customFormat="1">
      <c r="G597" s="33"/>
      <c r="H597" s="34"/>
      <c r="I597" s="34"/>
    </row>
    <row r="598" spans="7:9" s="18" customFormat="1">
      <c r="G598" s="33"/>
      <c r="H598" s="34"/>
      <c r="I598" s="34"/>
    </row>
    <row r="599" spans="7:9" s="18" customFormat="1">
      <c r="G599" s="33"/>
      <c r="H599" s="34"/>
      <c r="I599" s="34"/>
    </row>
    <row r="600" spans="7:9" s="18" customFormat="1">
      <c r="G600" s="33"/>
      <c r="H600" s="34"/>
      <c r="I600" s="34"/>
    </row>
    <row r="601" spans="7:9" s="18" customFormat="1">
      <c r="G601" s="33"/>
      <c r="H601" s="34"/>
      <c r="I601" s="34"/>
    </row>
    <row r="602" spans="7:9" s="18" customFormat="1">
      <c r="G602" s="33"/>
      <c r="H602" s="34"/>
      <c r="I602" s="34"/>
    </row>
    <row r="603" spans="7:9" s="18" customFormat="1">
      <c r="G603" s="33"/>
      <c r="H603" s="34"/>
      <c r="I603" s="34"/>
    </row>
    <row r="604" spans="7:9" s="18" customFormat="1">
      <c r="G604" s="33"/>
      <c r="H604" s="34"/>
      <c r="I604" s="34"/>
    </row>
    <row r="605" spans="7:9" s="18" customFormat="1">
      <c r="G605" s="33"/>
      <c r="H605" s="34"/>
      <c r="I605" s="34"/>
    </row>
    <row r="606" spans="7:9" s="18" customFormat="1">
      <c r="G606" s="33"/>
      <c r="H606" s="34"/>
      <c r="I606" s="34"/>
    </row>
    <row r="607" spans="7:9" s="18" customFormat="1">
      <c r="G607" s="33"/>
      <c r="H607" s="34"/>
      <c r="I607" s="34"/>
    </row>
    <row r="608" spans="7:9" s="18" customFormat="1">
      <c r="G608" s="33"/>
      <c r="H608" s="34"/>
      <c r="I608" s="34"/>
    </row>
    <row r="609" spans="7:9" s="18" customFormat="1">
      <c r="G609" s="33"/>
      <c r="H609" s="34"/>
      <c r="I609" s="34"/>
    </row>
    <row r="610" spans="7:9" s="18" customFormat="1">
      <c r="G610" s="33"/>
      <c r="H610" s="34"/>
      <c r="I610" s="34"/>
    </row>
    <row r="611" spans="7:9" s="18" customFormat="1">
      <c r="G611" s="33"/>
      <c r="H611" s="34"/>
      <c r="I611" s="34"/>
    </row>
    <row r="612" spans="7:9" s="18" customFormat="1">
      <c r="G612" s="33"/>
      <c r="H612" s="34"/>
      <c r="I612" s="34"/>
    </row>
    <row r="613" spans="7:9" s="18" customFormat="1">
      <c r="G613" s="33"/>
      <c r="H613" s="34"/>
      <c r="I613" s="34"/>
    </row>
    <row r="614" spans="7:9" s="18" customFormat="1">
      <c r="G614" s="33"/>
      <c r="H614" s="34"/>
      <c r="I614" s="34"/>
    </row>
    <row r="615" spans="7:9" s="18" customFormat="1">
      <c r="G615" s="33"/>
      <c r="H615" s="34"/>
      <c r="I615" s="34"/>
    </row>
    <row r="616" spans="7:9" s="18" customFormat="1">
      <c r="G616" s="33"/>
      <c r="H616" s="34"/>
      <c r="I616" s="34"/>
    </row>
    <row r="617" spans="7:9" s="18" customFormat="1">
      <c r="G617" s="33"/>
      <c r="H617" s="34"/>
      <c r="I617" s="34"/>
    </row>
    <row r="618" spans="7:9" s="18" customFormat="1">
      <c r="G618" s="33"/>
      <c r="H618" s="34"/>
      <c r="I618" s="34"/>
    </row>
    <row r="619" spans="7:9" s="18" customFormat="1">
      <c r="G619" s="33"/>
      <c r="H619" s="34"/>
      <c r="I619" s="34"/>
    </row>
    <row r="620" spans="7:9" s="18" customFormat="1">
      <c r="G620" s="33"/>
      <c r="H620" s="34"/>
      <c r="I620" s="34"/>
    </row>
    <row r="621" spans="7:9" s="18" customFormat="1">
      <c r="G621" s="33"/>
      <c r="H621" s="34"/>
      <c r="I621" s="34"/>
    </row>
    <row r="622" spans="7:9" s="18" customFormat="1">
      <c r="G622" s="33"/>
      <c r="H622" s="34"/>
      <c r="I622" s="34"/>
    </row>
    <row r="623" spans="7:9" s="18" customFormat="1">
      <c r="G623" s="33"/>
      <c r="H623" s="34"/>
      <c r="I623" s="34"/>
    </row>
    <row r="624" spans="7:9" s="18" customFormat="1">
      <c r="G624" s="33"/>
      <c r="H624" s="34"/>
      <c r="I624" s="34"/>
    </row>
    <row r="625" spans="7:9" s="18" customFormat="1">
      <c r="G625" s="33"/>
      <c r="H625" s="34"/>
      <c r="I625" s="34"/>
    </row>
    <row r="626" spans="7:9" s="18" customFormat="1">
      <c r="G626" s="33"/>
      <c r="H626" s="34"/>
      <c r="I626" s="34"/>
    </row>
    <row r="627" spans="7:9" s="18" customFormat="1">
      <c r="G627" s="33"/>
      <c r="H627" s="34"/>
      <c r="I627" s="34"/>
    </row>
    <row r="628" spans="7:9" s="18" customFormat="1">
      <c r="G628" s="33"/>
      <c r="H628" s="34"/>
      <c r="I628" s="34"/>
    </row>
    <row r="629" spans="7:9" s="18" customFormat="1">
      <c r="G629" s="33"/>
      <c r="H629" s="34"/>
      <c r="I629" s="34"/>
    </row>
    <row r="630" spans="7:9" s="18" customFormat="1">
      <c r="G630" s="33"/>
      <c r="H630" s="34"/>
      <c r="I630" s="34"/>
    </row>
    <row r="631" spans="7:9" s="18" customFormat="1">
      <c r="G631" s="33"/>
      <c r="H631" s="34"/>
      <c r="I631" s="34"/>
    </row>
    <row r="632" spans="7:9" s="18" customFormat="1">
      <c r="G632" s="33"/>
      <c r="H632" s="34"/>
      <c r="I632" s="34"/>
    </row>
    <row r="633" spans="7:9" s="18" customFormat="1">
      <c r="G633" s="33"/>
      <c r="H633" s="34"/>
      <c r="I633" s="34"/>
    </row>
    <row r="634" spans="7:9" s="18" customFormat="1">
      <c r="G634" s="33"/>
      <c r="H634" s="34"/>
      <c r="I634" s="34"/>
    </row>
    <row r="635" spans="7:9" s="18" customFormat="1">
      <c r="G635" s="33"/>
      <c r="H635" s="34"/>
      <c r="I635" s="34"/>
    </row>
    <row r="636" spans="7:9" s="18" customFormat="1">
      <c r="G636" s="33"/>
      <c r="H636" s="34"/>
      <c r="I636" s="34"/>
    </row>
    <row r="637" spans="7:9" s="18" customFormat="1">
      <c r="G637" s="33"/>
      <c r="H637" s="34"/>
      <c r="I637" s="34"/>
    </row>
    <row r="638" spans="7:9" s="18" customFormat="1">
      <c r="G638" s="33"/>
      <c r="H638" s="34"/>
      <c r="I638" s="34"/>
    </row>
    <row r="639" spans="7:9" s="18" customFormat="1">
      <c r="G639" s="33"/>
      <c r="H639" s="34"/>
      <c r="I639" s="34"/>
    </row>
    <row r="640" spans="7:9" s="18" customFormat="1">
      <c r="G640" s="33"/>
      <c r="H640" s="34"/>
      <c r="I640" s="34"/>
    </row>
    <row r="641" spans="7:9" s="18" customFormat="1">
      <c r="G641" s="33"/>
      <c r="H641" s="34"/>
      <c r="I641" s="34"/>
    </row>
    <row r="642" spans="7:9" s="18" customFormat="1">
      <c r="G642" s="33"/>
      <c r="H642" s="34"/>
      <c r="I642" s="34"/>
    </row>
    <row r="643" spans="7:9" s="18" customFormat="1">
      <c r="G643" s="33"/>
      <c r="H643" s="34"/>
      <c r="I643" s="34"/>
    </row>
    <row r="644" spans="7:9" s="18" customFormat="1">
      <c r="G644" s="33"/>
      <c r="H644" s="34"/>
      <c r="I644" s="34"/>
    </row>
    <row r="645" spans="7:9" s="18" customFormat="1">
      <c r="G645" s="33"/>
      <c r="H645" s="34"/>
      <c r="I645" s="34"/>
    </row>
    <row r="646" spans="7:9" s="18" customFormat="1">
      <c r="G646" s="33"/>
      <c r="H646" s="34"/>
      <c r="I646" s="34"/>
    </row>
    <row r="647" spans="7:9" s="18" customFormat="1">
      <c r="G647" s="33"/>
      <c r="H647" s="34"/>
      <c r="I647" s="34"/>
    </row>
    <row r="648" spans="7:9" s="18" customFormat="1">
      <c r="G648" s="33"/>
      <c r="H648" s="34"/>
      <c r="I648" s="34"/>
    </row>
    <row r="649" spans="7:9" s="18" customFormat="1">
      <c r="G649" s="33"/>
      <c r="H649" s="34"/>
      <c r="I649" s="34"/>
    </row>
    <row r="650" spans="7:9" s="18" customFormat="1">
      <c r="G650" s="33"/>
      <c r="H650" s="34"/>
      <c r="I650" s="34"/>
    </row>
    <row r="651" spans="7:9" s="18" customFormat="1">
      <c r="G651" s="33"/>
      <c r="H651" s="34"/>
      <c r="I651" s="34"/>
    </row>
    <row r="652" spans="7:9" s="18" customFormat="1">
      <c r="G652" s="33"/>
      <c r="H652" s="34"/>
      <c r="I652" s="34"/>
    </row>
    <row r="653" spans="7:9" s="18" customFormat="1">
      <c r="G653" s="33"/>
      <c r="H653" s="34"/>
      <c r="I653" s="34"/>
    </row>
    <row r="654" spans="7:9" s="18" customFormat="1">
      <c r="G654" s="33"/>
      <c r="H654" s="34"/>
      <c r="I654" s="34"/>
    </row>
    <row r="655" spans="7:9" s="18" customFormat="1">
      <c r="G655" s="33"/>
      <c r="H655" s="34"/>
      <c r="I655" s="34"/>
    </row>
    <row r="656" spans="7:9" s="18" customFormat="1">
      <c r="G656" s="33"/>
      <c r="H656" s="34"/>
      <c r="I656" s="34"/>
    </row>
    <row r="657" spans="7:9" s="18" customFormat="1">
      <c r="G657" s="33"/>
      <c r="H657" s="34"/>
      <c r="I657" s="34"/>
    </row>
    <row r="658" spans="7:9" s="18" customFormat="1">
      <c r="G658" s="33"/>
      <c r="H658" s="34"/>
      <c r="I658" s="34"/>
    </row>
    <row r="659" spans="7:9" s="18" customFormat="1">
      <c r="G659" s="33"/>
      <c r="H659" s="34"/>
      <c r="I659" s="34"/>
    </row>
    <row r="660" spans="7:9" s="18" customFormat="1">
      <c r="G660" s="33"/>
      <c r="H660" s="34"/>
      <c r="I660" s="34"/>
    </row>
    <row r="661" spans="7:9" s="18" customFormat="1">
      <c r="G661" s="33"/>
      <c r="H661" s="34"/>
      <c r="I661" s="34"/>
    </row>
    <row r="662" spans="7:9" s="18" customFormat="1">
      <c r="G662" s="33"/>
      <c r="H662" s="34"/>
      <c r="I662" s="34"/>
    </row>
    <row r="663" spans="7:9" s="18" customFormat="1">
      <c r="G663" s="33"/>
      <c r="H663" s="34"/>
      <c r="I663" s="34"/>
    </row>
    <row r="664" spans="7:9" s="18" customFormat="1">
      <c r="G664" s="33"/>
      <c r="H664" s="34"/>
      <c r="I664" s="34"/>
    </row>
    <row r="665" spans="7:9" s="18" customFormat="1">
      <c r="G665" s="33"/>
      <c r="H665" s="34"/>
      <c r="I665" s="34"/>
    </row>
    <row r="666" spans="7:9" s="18" customFormat="1">
      <c r="G666" s="33"/>
      <c r="H666" s="34"/>
      <c r="I666" s="34"/>
    </row>
    <row r="667" spans="7:9" s="18" customFormat="1">
      <c r="G667" s="33"/>
      <c r="H667" s="34"/>
      <c r="I667" s="34"/>
    </row>
    <row r="668" spans="7:9" s="18" customFormat="1">
      <c r="G668" s="33"/>
      <c r="H668" s="34"/>
      <c r="I668" s="34"/>
    </row>
    <row r="669" spans="7:9" s="18" customFormat="1">
      <c r="G669" s="33"/>
      <c r="H669" s="34"/>
      <c r="I669" s="34"/>
    </row>
    <row r="670" spans="7:9" s="18" customFormat="1">
      <c r="G670" s="33"/>
      <c r="H670" s="34"/>
      <c r="I670" s="34"/>
    </row>
    <row r="671" spans="7:9" s="18" customFormat="1">
      <c r="G671" s="33"/>
      <c r="H671" s="34"/>
      <c r="I671" s="34"/>
    </row>
    <row r="672" spans="7:9" s="18" customFormat="1">
      <c r="G672" s="33"/>
      <c r="H672" s="34"/>
      <c r="I672" s="34"/>
    </row>
    <row r="673" spans="7:9" s="18" customFormat="1">
      <c r="G673" s="33"/>
      <c r="H673" s="34"/>
      <c r="I673" s="34"/>
    </row>
    <row r="674" spans="7:9" s="18" customFormat="1">
      <c r="G674" s="33"/>
      <c r="H674" s="34"/>
      <c r="I674" s="34"/>
    </row>
    <row r="675" spans="7:9" s="18" customFormat="1">
      <c r="G675" s="33"/>
      <c r="H675" s="34"/>
      <c r="I675" s="34"/>
    </row>
    <row r="676" spans="7:9" s="18" customFormat="1">
      <c r="G676" s="33"/>
      <c r="H676" s="34"/>
      <c r="I676" s="34"/>
    </row>
    <row r="677" spans="7:9" s="18" customFormat="1">
      <c r="G677" s="33"/>
      <c r="H677" s="34"/>
      <c r="I677" s="34"/>
    </row>
    <row r="678" spans="7:9" s="18" customFormat="1">
      <c r="G678" s="33"/>
      <c r="H678" s="34"/>
      <c r="I678" s="34"/>
    </row>
    <row r="679" spans="7:9" s="18" customFormat="1">
      <c r="G679" s="33"/>
      <c r="H679" s="34"/>
      <c r="I679" s="34"/>
    </row>
    <row r="680" spans="7:9" s="18" customFormat="1">
      <c r="G680" s="33"/>
      <c r="H680" s="34"/>
      <c r="I680" s="34"/>
    </row>
    <row r="681" spans="7:9" s="18" customFormat="1">
      <c r="G681" s="33"/>
      <c r="H681" s="34"/>
      <c r="I681" s="34"/>
    </row>
    <row r="682" spans="7:9" s="18" customFormat="1">
      <c r="G682" s="33"/>
      <c r="H682" s="34"/>
      <c r="I682" s="34"/>
    </row>
    <row r="683" spans="7:9" s="18" customFormat="1">
      <c r="G683" s="33"/>
      <c r="H683" s="34"/>
      <c r="I683" s="34"/>
    </row>
    <row r="684" spans="7:9" s="18" customFormat="1">
      <c r="G684" s="33"/>
      <c r="H684" s="34"/>
      <c r="I684" s="34"/>
    </row>
    <row r="685" spans="7:9" s="18" customFormat="1">
      <c r="G685" s="33"/>
      <c r="H685" s="34"/>
      <c r="I685" s="34"/>
    </row>
    <row r="686" spans="7:9" s="18" customFormat="1">
      <c r="G686" s="33"/>
      <c r="H686" s="34"/>
      <c r="I686" s="34"/>
    </row>
    <row r="687" spans="7:9" s="18" customFormat="1">
      <c r="G687" s="33"/>
      <c r="H687" s="34"/>
      <c r="I687" s="34"/>
    </row>
    <row r="688" spans="7:9" s="18" customFormat="1">
      <c r="G688" s="33"/>
      <c r="H688" s="34"/>
      <c r="I688" s="34"/>
    </row>
    <row r="689" spans="7:9" s="18" customFormat="1">
      <c r="G689" s="33"/>
      <c r="H689" s="34"/>
      <c r="I689" s="34"/>
    </row>
    <row r="690" spans="7:9" s="18" customFormat="1">
      <c r="G690" s="33"/>
      <c r="H690" s="34"/>
      <c r="I690" s="34"/>
    </row>
    <row r="691" spans="7:9" s="18" customFormat="1">
      <c r="G691" s="33"/>
      <c r="H691" s="34"/>
      <c r="I691" s="34"/>
    </row>
    <row r="692" spans="7:9" s="18" customFormat="1">
      <c r="G692" s="33"/>
      <c r="H692" s="34"/>
      <c r="I692" s="34"/>
    </row>
    <row r="693" spans="7:9" s="18" customFormat="1">
      <c r="G693" s="33"/>
      <c r="H693" s="34"/>
      <c r="I693" s="34"/>
    </row>
    <row r="694" spans="7:9" s="18" customFormat="1">
      <c r="G694" s="33"/>
      <c r="H694" s="34"/>
      <c r="I694" s="34"/>
    </row>
    <row r="695" spans="7:9" s="18" customFormat="1">
      <c r="G695" s="33"/>
      <c r="H695" s="34"/>
      <c r="I695" s="34"/>
    </row>
    <row r="696" spans="7:9" s="18" customFormat="1">
      <c r="G696" s="33"/>
      <c r="H696" s="34"/>
      <c r="I696" s="34"/>
    </row>
    <row r="697" spans="7:9" s="18" customFormat="1">
      <c r="G697" s="33"/>
      <c r="H697" s="34"/>
      <c r="I697" s="34"/>
    </row>
    <row r="698" spans="7:9" s="18" customFormat="1">
      <c r="G698" s="33"/>
      <c r="H698" s="34"/>
      <c r="I698" s="34"/>
    </row>
    <row r="699" spans="7:9" s="18" customFormat="1">
      <c r="G699" s="33"/>
      <c r="H699" s="34"/>
      <c r="I699" s="34"/>
    </row>
    <row r="700" spans="7:9" s="18" customFormat="1">
      <c r="G700" s="33"/>
      <c r="H700" s="34"/>
      <c r="I700" s="34"/>
    </row>
    <row r="701" spans="7:9" s="18" customFormat="1">
      <c r="G701" s="33"/>
      <c r="H701" s="34"/>
      <c r="I701" s="34"/>
    </row>
    <row r="702" spans="7:9" s="18" customFormat="1">
      <c r="G702" s="33"/>
      <c r="H702" s="34"/>
      <c r="I702" s="34"/>
    </row>
    <row r="703" spans="7:9" s="18" customFormat="1">
      <c r="G703" s="33"/>
      <c r="H703" s="34"/>
      <c r="I703" s="34"/>
    </row>
    <row r="704" spans="7:9" s="18" customFormat="1">
      <c r="G704" s="33"/>
      <c r="H704" s="34"/>
      <c r="I704" s="34"/>
    </row>
    <row r="705" spans="7:9" s="18" customFormat="1">
      <c r="G705" s="33"/>
      <c r="H705" s="34"/>
      <c r="I705" s="34"/>
    </row>
    <row r="706" spans="7:9" s="18" customFormat="1">
      <c r="G706" s="33"/>
      <c r="H706" s="34"/>
      <c r="I706" s="34"/>
    </row>
    <row r="707" spans="7:9" s="18" customFormat="1">
      <c r="G707" s="33"/>
      <c r="H707" s="34"/>
      <c r="I707" s="34"/>
    </row>
    <row r="708" spans="7:9" s="18" customFormat="1">
      <c r="G708" s="33"/>
      <c r="H708" s="34"/>
      <c r="I708" s="34"/>
    </row>
    <row r="709" spans="7:9" s="18" customFormat="1">
      <c r="G709" s="33"/>
      <c r="H709" s="34"/>
      <c r="I709" s="34"/>
    </row>
    <row r="710" spans="7:9" s="18" customFormat="1">
      <c r="G710" s="33"/>
      <c r="H710" s="34"/>
      <c r="I710" s="34"/>
    </row>
    <row r="711" spans="7:9" s="18" customFormat="1">
      <c r="G711" s="33"/>
      <c r="H711" s="34"/>
      <c r="I711" s="34"/>
    </row>
    <row r="712" spans="7:9" s="18" customFormat="1">
      <c r="G712" s="33"/>
      <c r="H712" s="34"/>
      <c r="I712" s="34"/>
    </row>
    <row r="713" spans="7:9" s="18" customFormat="1">
      <c r="G713" s="33"/>
      <c r="H713" s="34"/>
      <c r="I713" s="34"/>
    </row>
    <row r="714" spans="7:9" s="18" customFormat="1">
      <c r="G714" s="33"/>
      <c r="H714" s="34"/>
      <c r="I714" s="34"/>
    </row>
    <row r="715" spans="7:9" s="18" customFormat="1">
      <c r="G715" s="33"/>
      <c r="H715" s="34"/>
      <c r="I715" s="34"/>
    </row>
    <row r="716" spans="7:9" s="18" customFormat="1">
      <c r="G716" s="33"/>
      <c r="H716" s="34"/>
      <c r="I716" s="34"/>
    </row>
    <row r="717" spans="7:9" s="18" customFormat="1">
      <c r="G717" s="33"/>
      <c r="H717" s="34"/>
      <c r="I717" s="34"/>
    </row>
    <row r="718" spans="7:9" s="18" customFormat="1">
      <c r="G718" s="33"/>
      <c r="H718" s="34"/>
      <c r="I718" s="34"/>
    </row>
    <row r="719" spans="7:9" s="18" customFormat="1">
      <c r="G719" s="33"/>
      <c r="H719" s="34"/>
      <c r="I719" s="34"/>
    </row>
    <row r="720" spans="7:9" s="18" customFormat="1">
      <c r="G720" s="33"/>
      <c r="H720" s="34"/>
      <c r="I720" s="34"/>
    </row>
    <row r="721" spans="7:9" s="18" customFormat="1">
      <c r="G721" s="33"/>
      <c r="H721" s="34"/>
      <c r="I721" s="34"/>
    </row>
    <row r="722" spans="7:9" s="18" customFormat="1">
      <c r="G722" s="33"/>
      <c r="H722" s="34"/>
      <c r="I722" s="34"/>
    </row>
    <row r="723" spans="7:9" s="18" customFormat="1">
      <c r="G723" s="33"/>
      <c r="H723" s="34"/>
      <c r="I723" s="34"/>
    </row>
    <row r="724" spans="7:9" s="18" customFormat="1">
      <c r="G724" s="33"/>
      <c r="H724" s="34"/>
      <c r="I724" s="34"/>
    </row>
    <row r="725" spans="7:9" s="18" customFormat="1">
      <c r="G725" s="33"/>
      <c r="H725" s="34"/>
      <c r="I725" s="34"/>
    </row>
    <row r="726" spans="7:9" s="18" customFormat="1">
      <c r="G726" s="33"/>
      <c r="H726" s="34"/>
      <c r="I726" s="34"/>
    </row>
    <row r="727" spans="7:9" s="18" customFormat="1">
      <c r="G727" s="33"/>
      <c r="H727" s="34"/>
      <c r="I727" s="34"/>
    </row>
    <row r="728" spans="7:9" s="18" customFormat="1">
      <c r="G728" s="33"/>
      <c r="H728" s="34"/>
      <c r="I728" s="34"/>
    </row>
    <row r="729" spans="7:9" s="18" customFormat="1">
      <c r="G729" s="33"/>
      <c r="H729" s="34"/>
      <c r="I729" s="34"/>
    </row>
    <row r="730" spans="7:9" s="18" customFormat="1">
      <c r="G730" s="33"/>
      <c r="H730" s="34"/>
      <c r="I730" s="34"/>
    </row>
    <row r="731" spans="7:9" s="18" customFormat="1">
      <c r="G731" s="33"/>
      <c r="H731" s="34"/>
      <c r="I731" s="34"/>
    </row>
    <row r="732" spans="7:9" s="18" customFormat="1">
      <c r="G732" s="33"/>
      <c r="H732" s="34"/>
      <c r="I732" s="34"/>
    </row>
    <row r="733" spans="7:9" s="18" customFormat="1">
      <c r="G733" s="33"/>
      <c r="H733" s="34"/>
      <c r="I733" s="34"/>
    </row>
    <row r="734" spans="7:9" s="18" customFormat="1">
      <c r="G734" s="33"/>
      <c r="H734" s="34"/>
      <c r="I734" s="34"/>
    </row>
    <row r="735" spans="7:9" s="18" customFormat="1">
      <c r="G735" s="33"/>
      <c r="H735" s="34"/>
      <c r="I735" s="34"/>
    </row>
    <row r="736" spans="7:9" s="18" customFormat="1">
      <c r="G736" s="33"/>
      <c r="H736" s="34"/>
      <c r="I736" s="34"/>
    </row>
    <row r="737" spans="7:9" s="18" customFormat="1">
      <c r="G737" s="33"/>
      <c r="H737" s="34"/>
      <c r="I737" s="34"/>
    </row>
    <row r="738" spans="7:9" s="18" customFormat="1">
      <c r="G738" s="33"/>
      <c r="H738" s="34"/>
      <c r="I738" s="34"/>
    </row>
    <row r="739" spans="7:9" s="18" customFormat="1">
      <c r="G739" s="33"/>
      <c r="H739" s="34"/>
      <c r="I739" s="34"/>
    </row>
    <row r="740" spans="7:9" s="18" customFormat="1">
      <c r="G740" s="33"/>
      <c r="H740" s="34"/>
      <c r="I740" s="34"/>
    </row>
    <row r="741" spans="7:9" s="18" customFormat="1">
      <c r="G741" s="33"/>
      <c r="H741" s="34"/>
      <c r="I741" s="34"/>
    </row>
    <row r="742" spans="7:9" s="18" customFormat="1">
      <c r="G742" s="33"/>
      <c r="H742" s="34"/>
      <c r="I742" s="34"/>
    </row>
    <row r="743" spans="7:9" s="18" customFormat="1">
      <c r="G743" s="33"/>
      <c r="H743" s="34"/>
      <c r="I743" s="34"/>
    </row>
    <row r="744" spans="7:9" s="18" customFormat="1">
      <c r="G744" s="33"/>
      <c r="H744" s="34"/>
      <c r="I744" s="34"/>
    </row>
    <row r="745" spans="7:9" s="18" customFormat="1">
      <c r="G745" s="33"/>
      <c r="H745" s="34"/>
      <c r="I745" s="34"/>
    </row>
    <row r="746" spans="7:9" s="18" customFormat="1">
      <c r="G746" s="33"/>
      <c r="H746" s="34"/>
      <c r="I746" s="34"/>
    </row>
    <row r="747" spans="7:9" s="18" customFormat="1">
      <c r="G747" s="33"/>
      <c r="H747" s="34"/>
      <c r="I747" s="34"/>
    </row>
    <row r="748" spans="7:9" s="18" customFormat="1">
      <c r="G748" s="33"/>
      <c r="H748" s="34"/>
      <c r="I748" s="34"/>
    </row>
    <row r="749" spans="7:9" s="18" customFormat="1">
      <c r="G749" s="33"/>
      <c r="H749" s="34"/>
      <c r="I749" s="34"/>
    </row>
    <row r="750" spans="7:9" s="18" customFormat="1">
      <c r="G750" s="33"/>
      <c r="H750" s="34"/>
      <c r="I750" s="34"/>
    </row>
    <row r="751" spans="7:9" s="18" customFormat="1">
      <c r="G751" s="33"/>
      <c r="H751" s="34"/>
      <c r="I751" s="34"/>
    </row>
    <row r="752" spans="7:9" s="18" customFormat="1">
      <c r="G752" s="33"/>
      <c r="H752" s="34"/>
      <c r="I752" s="34"/>
    </row>
    <row r="753" spans="7:9" s="18" customFormat="1">
      <c r="G753" s="33"/>
      <c r="H753" s="34"/>
      <c r="I753" s="34"/>
    </row>
    <row r="754" spans="7:9" s="18" customFormat="1">
      <c r="G754" s="33"/>
      <c r="H754" s="34"/>
      <c r="I754" s="34"/>
    </row>
    <row r="755" spans="7:9" s="18" customFormat="1">
      <c r="G755" s="33"/>
      <c r="H755" s="34"/>
      <c r="I755" s="34"/>
    </row>
    <row r="756" spans="7:9" s="18" customFormat="1">
      <c r="G756" s="33"/>
      <c r="H756" s="34"/>
      <c r="I756" s="34"/>
    </row>
    <row r="757" spans="7:9" s="18" customFormat="1">
      <c r="G757" s="33"/>
      <c r="H757" s="34"/>
      <c r="I757" s="34"/>
    </row>
    <row r="758" spans="7:9" s="18" customFormat="1">
      <c r="G758" s="33"/>
      <c r="H758" s="34"/>
      <c r="I758" s="34"/>
    </row>
    <row r="759" spans="7:9" s="18" customFormat="1">
      <c r="G759" s="33"/>
      <c r="H759" s="34"/>
      <c r="I759" s="34"/>
    </row>
    <row r="760" spans="7:9" s="18" customFormat="1">
      <c r="G760" s="33"/>
      <c r="H760" s="34"/>
      <c r="I760" s="34"/>
    </row>
    <row r="761" spans="7:9" s="18" customFormat="1">
      <c r="G761" s="33"/>
      <c r="H761" s="34"/>
      <c r="I761" s="34"/>
    </row>
    <row r="762" spans="7:9" s="18" customFormat="1">
      <c r="G762" s="33"/>
      <c r="H762" s="34"/>
      <c r="I762" s="34"/>
    </row>
    <row r="763" spans="7:9" s="18" customFormat="1">
      <c r="G763" s="33"/>
      <c r="H763" s="34"/>
      <c r="I763" s="34"/>
    </row>
    <row r="764" spans="7:9" s="18" customFormat="1">
      <c r="G764" s="33"/>
      <c r="H764" s="34"/>
      <c r="I764" s="34"/>
    </row>
    <row r="765" spans="7:9" s="18" customFormat="1">
      <c r="G765" s="33"/>
      <c r="H765" s="34"/>
      <c r="I765" s="34"/>
    </row>
    <row r="766" spans="7:9" s="18" customFormat="1">
      <c r="G766" s="33"/>
      <c r="H766" s="34"/>
      <c r="I766" s="34"/>
    </row>
    <row r="767" spans="7:9" s="18" customFormat="1">
      <c r="G767" s="33"/>
      <c r="H767" s="34"/>
      <c r="I767" s="34"/>
    </row>
    <row r="768" spans="7:9" s="18" customFormat="1">
      <c r="G768" s="33"/>
      <c r="H768" s="34"/>
      <c r="I768" s="34"/>
    </row>
    <row r="769" spans="7:9" s="18" customFormat="1">
      <c r="G769" s="33"/>
      <c r="H769" s="34"/>
      <c r="I769" s="34"/>
    </row>
    <row r="770" spans="7:9" s="18" customFormat="1">
      <c r="G770" s="33"/>
      <c r="H770" s="34"/>
      <c r="I770" s="34"/>
    </row>
    <row r="771" spans="7:9" s="18" customFormat="1">
      <c r="G771" s="33"/>
      <c r="H771" s="34"/>
      <c r="I771" s="34"/>
    </row>
    <row r="772" spans="7:9" s="18" customFormat="1">
      <c r="G772" s="33"/>
      <c r="H772" s="34"/>
      <c r="I772" s="34"/>
    </row>
    <row r="773" spans="7:9" s="18" customFormat="1">
      <c r="G773" s="33"/>
      <c r="H773" s="34"/>
      <c r="I773" s="34"/>
    </row>
    <row r="774" spans="7:9" s="18" customFormat="1">
      <c r="G774" s="33"/>
      <c r="H774" s="34"/>
      <c r="I774" s="34"/>
    </row>
    <row r="775" spans="7:9" s="18" customFormat="1">
      <c r="G775" s="33"/>
      <c r="H775" s="34"/>
      <c r="I775" s="34"/>
    </row>
    <row r="776" spans="7:9" s="18" customFormat="1">
      <c r="G776" s="33"/>
      <c r="H776" s="34"/>
      <c r="I776" s="34"/>
    </row>
    <row r="777" spans="7:9" s="18" customFormat="1">
      <c r="G777" s="33"/>
      <c r="H777" s="34"/>
      <c r="I777" s="34"/>
    </row>
    <row r="778" spans="7:9" s="18" customFormat="1">
      <c r="G778" s="33"/>
      <c r="H778" s="34"/>
      <c r="I778" s="34"/>
    </row>
    <row r="779" spans="7:9" s="18" customFormat="1">
      <c r="G779" s="33"/>
      <c r="H779" s="34"/>
      <c r="I779" s="34"/>
    </row>
    <row r="780" spans="7:9" s="18" customFormat="1">
      <c r="G780" s="33"/>
      <c r="H780" s="34"/>
      <c r="I780" s="34"/>
    </row>
    <row r="781" spans="7:9" s="18" customFormat="1">
      <c r="G781" s="33"/>
      <c r="H781" s="34"/>
      <c r="I781" s="34"/>
    </row>
    <row r="782" spans="7:9" s="18" customFormat="1">
      <c r="G782" s="33"/>
      <c r="H782" s="34"/>
      <c r="I782" s="34"/>
    </row>
    <row r="783" spans="7:9" s="18" customFormat="1">
      <c r="G783" s="33"/>
      <c r="H783" s="34"/>
      <c r="I783" s="34"/>
    </row>
    <row r="784" spans="7:9" s="18" customFormat="1">
      <c r="G784" s="33"/>
      <c r="H784" s="34"/>
      <c r="I784" s="34"/>
    </row>
    <row r="785" spans="7:9" s="18" customFormat="1">
      <c r="G785" s="33"/>
      <c r="H785" s="34"/>
      <c r="I785" s="34"/>
    </row>
    <row r="786" spans="7:9" s="18" customFormat="1">
      <c r="G786" s="33"/>
      <c r="H786" s="34"/>
      <c r="I786" s="34"/>
    </row>
    <row r="787" spans="7:9" s="18" customFormat="1">
      <c r="G787" s="33"/>
      <c r="H787" s="34"/>
      <c r="I787" s="34"/>
    </row>
    <row r="788" spans="7:9" s="18" customFormat="1">
      <c r="G788" s="33"/>
      <c r="H788" s="34"/>
      <c r="I788" s="34"/>
    </row>
    <row r="789" spans="7:9" s="18" customFormat="1">
      <c r="G789" s="33"/>
      <c r="H789" s="34"/>
      <c r="I789" s="34"/>
    </row>
    <row r="790" spans="7:9" s="18" customFormat="1">
      <c r="G790" s="33"/>
      <c r="H790" s="34"/>
      <c r="I790" s="34"/>
    </row>
    <row r="791" spans="7:9" s="18" customFormat="1">
      <c r="G791" s="33"/>
      <c r="H791" s="34"/>
      <c r="I791" s="34"/>
    </row>
    <row r="792" spans="7:9" s="18" customFormat="1">
      <c r="G792" s="33"/>
      <c r="H792" s="34"/>
      <c r="I792" s="34"/>
    </row>
    <row r="793" spans="7:9" s="18" customFormat="1">
      <c r="G793" s="33"/>
      <c r="H793" s="34"/>
      <c r="I793" s="34"/>
    </row>
    <row r="794" spans="7:9" s="18" customFormat="1">
      <c r="G794" s="33"/>
      <c r="H794" s="34"/>
      <c r="I794" s="34"/>
    </row>
    <row r="795" spans="7:9" s="18" customFormat="1">
      <c r="G795" s="33"/>
      <c r="H795" s="34"/>
      <c r="I795" s="34"/>
    </row>
    <row r="796" spans="7:9" s="18" customFormat="1">
      <c r="G796" s="33"/>
      <c r="H796" s="34"/>
      <c r="I796" s="34"/>
    </row>
    <row r="797" spans="7:9" s="18" customFormat="1">
      <c r="G797" s="33"/>
      <c r="H797" s="34"/>
      <c r="I797" s="34"/>
    </row>
    <row r="798" spans="7:9" s="18" customFormat="1">
      <c r="G798" s="33"/>
      <c r="H798" s="34"/>
      <c r="I798" s="34"/>
    </row>
    <row r="799" spans="7:9" s="18" customFormat="1">
      <c r="G799" s="33"/>
      <c r="H799" s="34"/>
      <c r="I799" s="34"/>
    </row>
    <row r="800" spans="7:9" s="18" customFormat="1">
      <c r="G800" s="33"/>
      <c r="H800" s="34"/>
      <c r="I800" s="34"/>
    </row>
    <row r="801" spans="7:9" s="18" customFormat="1">
      <c r="G801" s="33"/>
      <c r="H801" s="34"/>
      <c r="I801" s="34"/>
    </row>
  </sheetData>
  <sheetProtection autoFilter="0"/>
  <mergeCells count="1">
    <mergeCell ref="A1:I1"/>
  </mergeCells>
  <dataValidations count="1">
    <dataValidation type="list" allowBlank="1" showInputMessage="1" showErrorMessage="1" sqref="E19:E22 E28:E29">
      <formula1>$E$5:$S$5</formula1>
    </dataValidation>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FFFF00"/>
  </sheetPr>
  <dimension ref="A1:G443"/>
  <sheetViews>
    <sheetView tabSelected="1" workbookViewId="0">
      <selection activeCell="C25" sqref="C25"/>
    </sheetView>
  </sheetViews>
  <sheetFormatPr baseColWidth="10" defaultRowHeight="15"/>
  <cols>
    <col min="1" max="1" width="31.140625" style="24" customWidth="1"/>
    <col min="2" max="2" width="19.42578125" style="24" customWidth="1"/>
    <col min="3" max="3" width="26.42578125" style="32" customWidth="1"/>
    <col min="4" max="4" width="22.85546875" style="31" customWidth="1"/>
    <col min="5" max="5" width="29.7109375" style="27" customWidth="1"/>
    <col min="7" max="7" width="20" style="909" bestFit="1" customWidth="1"/>
  </cols>
  <sheetData>
    <row r="1" spans="1:7" ht="38.25" thickBot="1">
      <c r="A1" s="916"/>
      <c r="B1" s="916"/>
      <c r="C1" s="917"/>
      <c r="D1" s="918"/>
      <c r="E1" s="1029" t="s">
        <v>1708</v>
      </c>
      <c r="G1" s="1"/>
    </row>
    <row r="2" spans="1:7" s="1" customFormat="1" ht="38.25" thickBot="1">
      <c r="A2" s="927" t="s">
        <v>21</v>
      </c>
      <c r="B2" s="937" t="s">
        <v>1705</v>
      </c>
      <c r="C2" s="1028" t="s">
        <v>1707</v>
      </c>
      <c r="D2" s="948" t="s">
        <v>20</v>
      </c>
      <c r="E2" s="944">
        <v>400000000</v>
      </c>
      <c r="G2" s="910"/>
    </row>
    <row r="3" spans="1:7" ht="18.75">
      <c r="A3" s="933" t="s">
        <v>1579</v>
      </c>
      <c r="B3" s="938">
        <f>+COUNTIF('RESUMEN LICITACION'!$E$4:$E$480,A3)</f>
        <v>1</v>
      </c>
      <c r="C3" s="941">
        <f>+'RESUMEN LICITACION'!I6</f>
        <v>3387200.0000000005</v>
      </c>
      <c r="D3" s="949">
        <f t="shared" ref="D3:D13" si="0">+C3/$C$14</f>
        <v>7.2147046113730873E-3</v>
      </c>
      <c r="E3" s="945">
        <f>+D3*$E$2</f>
        <v>2885881.844549235</v>
      </c>
    </row>
    <row r="4" spans="1:7" ht="18.75">
      <c r="A4" s="934" t="s">
        <v>1583</v>
      </c>
      <c r="B4" s="939">
        <f>+COUNTIF('RESUMEN LICITACION'!$E$4:$E$480,A4)</f>
        <v>5</v>
      </c>
      <c r="C4" s="942">
        <f>+'RESUMEN LICITACION'!I15</f>
        <v>11000000</v>
      </c>
      <c r="D4" s="950">
        <f t="shared" si="0"/>
        <v>2.3429898064803955E-2</v>
      </c>
      <c r="E4" s="946">
        <f t="shared" ref="E4:E12" si="1">+D4*$E$2</f>
        <v>9371959.2259215824</v>
      </c>
    </row>
    <row r="5" spans="1:7" ht="18.75">
      <c r="A5" s="934" t="s">
        <v>1576</v>
      </c>
      <c r="B5" s="939">
        <f>+COUNTIF('RESUMEN LICITACION'!$E$4:$E$480,A5)</f>
        <v>4</v>
      </c>
      <c r="C5" s="942">
        <f>+'RESUMEN LICITACION'!I23</f>
        <v>40879432</v>
      </c>
      <c r="D5" s="950">
        <f t="shared" si="0"/>
        <v>8.7072811337007713E-2</v>
      </c>
      <c r="E5" s="946">
        <f t="shared" si="1"/>
        <v>34829124.534803085</v>
      </c>
    </row>
    <row r="6" spans="1:7" ht="18.75">
      <c r="A6" s="935" t="s">
        <v>1582</v>
      </c>
      <c r="B6" s="939">
        <f>+COUNTIF('RESUMEN LICITACION'!$E$4:$E$480,A6)</f>
        <v>2</v>
      </c>
      <c r="C6" s="942">
        <f>+'RESUMEN LICITACION'!I30</f>
        <v>2675400</v>
      </c>
      <c r="D6" s="950">
        <f t="shared" si="0"/>
        <v>5.6985772075069541E-3</v>
      </c>
      <c r="E6" s="946">
        <f t="shared" si="1"/>
        <v>2279430.8830027818</v>
      </c>
    </row>
    <row r="7" spans="1:7" ht="18.75">
      <c r="A7" s="934" t="s">
        <v>14</v>
      </c>
      <c r="B7" s="939">
        <f>+COUNTIF('RESUMEN LICITACION'!$E$4:$E$480,A7)</f>
        <v>115</v>
      </c>
      <c r="C7" s="942">
        <f>+'RESUMEN LICITACION'!I150</f>
        <v>142952007.03200001</v>
      </c>
      <c r="D7" s="950">
        <f t="shared" si="0"/>
        <v>0.30448645026535437</v>
      </c>
      <c r="E7" s="946">
        <f t="shared" si="1"/>
        <v>121794580.10614175</v>
      </c>
    </row>
    <row r="8" spans="1:7" ht="18.75">
      <c r="A8" s="935" t="s">
        <v>1574</v>
      </c>
      <c r="B8" s="939">
        <f>+COUNTIF('RESUMEN LICITACION'!$E$4:$E$480,A8)</f>
        <v>52</v>
      </c>
      <c r="C8" s="942">
        <f>+'RESUMEN LICITACION'!I207</f>
        <v>118547698</v>
      </c>
      <c r="D8" s="950">
        <f t="shared" si="0"/>
        <v>0.25250549817792395</v>
      </c>
      <c r="E8" s="946">
        <f t="shared" si="1"/>
        <v>101002199.27116957</v>
      </c>
    </row>
    <row r="9" spans="1:7" ht="18.75">
      <c r="A9" s="934" t="s">
        <v>13</v>
      </c>
      <c r="B9" s="939">
        <f>+COUNTIF('RESUMEN LICITACION'!$E$4:$E$480,A9)</f>
        <v>83</v>
      </c>
      <c r="C9" s="942">
        <f>+'RESUMEN LICITACION'!I295</f>
        <v>87778850</v>
      </c>
      <c r="D9" s="950">
        <f t="shared" si="0"/>
        <v>0.18696813706779242</v>
      </c>
      <c r="E9" s="946">
        <f t="shared" si="1"/>
        <v>74787254.827116966</v>
      </c>
    </row>
    <row r="10" spans="1:7" ht="18.75">
      <c r="A10" s="934" t="s">
        <v>1573</v>
      </c>
      <c r="B10" s="939">
        <f>+COUNTIF('RESUMEN LICITACION'!$E$4:$E$480,A10)</f>
        <v>16</v>
      </c>
      <c r="C10" s="942">
        <f>+'RESUMEN LICITACION'!I317</f>
        <v>5538416</v>
      </c>
      <c r="D10" s="950">
        <f t="shared" si="0"/>
        <v>1.1796774756407205E-2</v>
      </c>
      <c r="E10" s="946">
        <f t="shared" si="1"/>
        <v>4718709.9025628818</v>
      </c>
    </row>
    <row r="11" spans="1:7" ht="18.75">
      <c r="A11" s="934" t="s">
        <v>1580</v>
      </c>
      <c r="B11" s="939">
        <f>+COUNTIF('RESUMEN LICITACION'!$E$4:$E$480,A11)</f>
        <v>39</v>
      </c>
      <c r="C11" s="942">
        <f>+'RESUMEN LICITACION'!I361</f>
        <v>20488186.240000002</v>
      </c>
      <c r="D11" s="950">
        <f t="shared" si="0"/>
        <v>4.3639646830538094E-2</v>
      </c>
      <c r="E11" s="946">
        <f t="shared" si="1"/>
        <v>17455858.732215237</v>
      </c>
    </row>
    <row r="12" spans="1:7" ht="19.5" thickBot="1">
      <c r="A12" s="936" t="s">
        <v>354</v>
      </c>
      <c r="B12" s="940">
        <f>+COUNTIF('RESUMEN LICITACION'!$E$4:$E$480,A12)</f>
        <v>75</v>
      </c>
      <c r="C12" s="943">
        <f>+'RESUMEN LICITACION'!I443</f>
        <v>36238421.359999992</v>
      </c>
      <c r="D12" s="951">
        <f t="shared" si="0"/>
        <v>7.7187501681292195E-2</v>
      </c>
      <c r="E12" s="947">
        <f t="shared" si="1"/>
        <v>30875000.672516879</v>
      </c>
    </row>
    <row r="13" spans="1:7" ht="19.5" thickBot="1">
      <c r="A13" s="928" t="s">
        <v>1704</v>
      </c>
      <c r="B13" s="929">
        <f>+COUNTA('RESUMEN LICITACION'!E447:E480)</f>
        <v>34</v>
      </c>
      <c r="C13" s="930"/>
      <c r="D13" s="931">
        <f t="shared" si="0"/>
        <v>0</v>
      </c>
      <c r="E13" s="932"/>
      <c r="F13" s="925"/>
      <c r="G13"/>
    </row>
    <row r="14" spans="1:7" ht="19.5" thickBot="1">
      <c r="A14" s="920" t="s">
        <v>15</v>
      </c>
      <c r="B14" s="921">
        <f>SUM(B3:B13)</f>
        <v>426</v>
      </c>
      <c r="C14" s="922">
        <f>SUM(C3:C13)</f>
        <v>469485610.63200003</v>
      </c>
      <c r="D14" s="924">
        <f>SUM(D3:D13)</f>
        <v>0.99999999999999989</v>
      </c>
      <c r="E14" s="926">
        <f>SUM(E3:E13)</f>
        <v>399999999.99999994</v>
      </c>
      <c r="G14"/>
    </row>
    <row r="15" spans="1:7" ht="18.75">
      <c r="A15" s="923"/>
      <c r="B15" s="923"/>
      <c r="C15" s="917"/>
      <c r="D15" s="918"/>
      <c r="E15" s="919"/>
      <c r="G15"/>
    </row>
    <row r="16" spans="1:7" ht="18.75">
      <c r="A16" s="923"/>
      <c r="B16" s="923"/>
      <c r="C16" s="917"/>
      <c r="D16" s="918"/>
      <c r="E16" s="919"/>
      <c r="G16"/>
    </row>
    <row r="17" spans="1:7" ht="18.75">
      <c r="A17" s="923" t="s">
        <v>15</v>
      </c>
      <c r="B17" s="923"/>
      <c r="C17" s="917">
        <f>+COUNTA('RESUMEN LICITACION'!B:B)</f>
        <v>437</v>
      </c>
      <c r="D17" s="918"/>
      <c r="E17" s="919"/>
      <c r="G17"/>
    </row>
    <row r="18" spans="1:7" ht="18.75">
      <c r="A18" s="923" t="s">
        <v>16</v>
      </c>
      <c r="B18" s="923"/>
      <c r="C18" s="917">
        <f>+COUNTA(A3:A13)</f>
        <v>11</v>
      </c>
      <c r="D18" s="918"/>
      <c r="E18" s="919"/>
      <c r="G18"/>
    </row>
    <row r="19" spans="1:7" ht="18.75">
      <c r="A19" s="923" t="s">
        <v>17</v>
      </c>
      <c r="B19" s="923"/>
      <c r="C19" s="917">
        <f>+C17-C18</f>
        <v>426</v>
      </c>
      <c r="D19" s="918"/>
      <c r="E19" s="919"/>
      <c r="G19"/>
    </row>
    <row r="20" spans="1:7">
      <c r="A20"/>
      <c r="B20" s="909"/>
      <c r="G20"/>
    </row>
    <row r="21" spans="1:7">
      <c r="A21"/>
      <c r="B21" s="909"/>
      <c r="G21"/>
    </row>
    <row r="22" spans="1:7" ht="18.75">
      <c r="A22" s="1030" t="s">
        <v>1709</v>
      </c>
      <c r="B22" s="909"/>
      <c r="G22"/>
    </row>
    <row r="23" spans="1:7">
      <c r="A23"/>
      <c r="B23" s="909"/>
      <c r="G23"/>
    </row>
    <row r="24" spans="1:7">
      <c r="A24"/>
      <c r="B24" s="909"/>
      <c r="G24"/>
    </row>
    <row r="25" spans="1:7">
      <c r="A25"/>
      <c r="B25" s="909"/>
      <c r="G25"/>
    </row>
    <row r="26" spans="1:7">
      <c r="A26"/>
      <c r="B26" s="909"/>
      <c r="G26"/>
    </row>
    <row r="27" spans="1:7">
      <c r="A27"/>
      <c r="B27" s="909"/>
      <c r="G27"/>
    </row>
    <row r="28" spans="1:7">
      <c r="A28"/>
      <c r="B28" s="909"/>
      <c r="G28"/>
    </row>
    <row r="29" spans="1:7">
      <c r="A29"/>
      <c r="B29" s="909"/>
      <c r="G29"/>
    </row>
    <row r="30" spans="1:7">
      <c r="A30"/>
      <c r="B30" s="909"/>
      <c r="G30"/>
    </row>
    <row r="31" spans="1:7">
      <c r="A31"/>
      <c r="B31" s="909"/>
      <c r="G31"/>
    </row>
    <row r="32" spans="1:7">
      <c r="A32"/>
      <c r="B32" s="909"/>
      <c r="G32"/>
    </row>
    <row r="33" spans="1:7">
      <c r="A33"/>
      <c r="B33" s="909"/>
      <c r="G33"/>
    </row>
    <row r="34" spans="1:7">
      <c r="A34"/>
      <c r="B34" s="909"/>
      <c r="G34"/>
    </row>
    <row r="35" spans="1:7">
      <c r="A35"/>
      <c r="B35" s="909"/>
      <c r="G35"/>
    </row>
    <row r="36" spans="1:7">
      <c r="A36"/>
      <c r="B36" s="909"/>
      <c r="G36"/>
    </row>
    <row r="37" spans="1:7">
      <c r="A37"/>
      <c r="B37" s="909"/>
      <c r="G37"/>
    </row>
    <row r="38" spans="1:7">
      <c r="A38"/>
      <c r="B38" s="909"/>
      <c r="G38"/>
    </row>
    <row r="39" spans="1:7">
      <c r="A39"/>
      <c r="B39" s="909"/>
      <c r="G39"/>
    </row>
    <row r="40" spans="1:7">
      <c r="A40"/>
      <c r="B40" s="909"/>
      <c r="G40"/>
    </row>
    <row r="41" spans="1:7">
      <c r="A41"/>
      <c r="B41" s="909"/>
      <c r="G41"/>
    </row>
    <row r="42" spans="1:7">
      <c r="A42"/>
      <c r="B42" s="909"/>
      <c r="G42"/>
    </row>
    <row r="43" spans="1:7">
      <c r="A43"/>
      <c r="B43" s="909"/>
      <c r="G43"/>
    </row>
    <row r="44" spans="1:7">
      <c r="A44"/>
      <c r="B44" s="909"/>
      <c r="G44"/>
    </row>
    <row r="45" spans="1:7">
      <c r="A45"/>
      <c r="B45" s="909"/>
      <c r="G45"/>
    </row>
    <row r="46" spans="1:7">
      <c r="A46"/>
      <c r="B46" s="909"/>
      <c r="G46"/>
    </row>
    <row r="47" spans="1:7">
      <c r="A47"/>
      <c r="B47" s="909"/>
      <c r="G47"/>
    </row>
    <row r="48" spans="1:7">
      <c r="A48"/>
      <c r="B48" s="909"/>
      <c r="G48"/>
    </row>
    <row r="49" spans="1:7">
      <c r="A49"/>
      <c r="B49" s="909"/>
      <c r="G49"/>
    </row>
    <row r="50" spans="1:7">
      <c r="A50"/>
      <c r="B50" s="909"/>
      <c r="G50"/>
    </row>
    <row r="51" spans="1:7">
      <c r="A51"/>
      <c r="B51" s="909"/>
      <c r="G51"/>
    </row>
    <row r="52" spans="1:7">
      <c r="A52"/>
      <c r="B52" s="909"/>
      <c r="G52"/>
    </row>
    <row r="53" spans="1:7">
      <c r="A53"/>
      <c r="B53" s="909"/>
      <c r="G53"/>
    </row>
    <row r="54" spans="1:7">
      <c r="A54"/>
      <c r="B54" s="909"/>
      <c r="G54"/>
    </row>
    <row r="55" spans="1:7">
      <c r="A55"/>
      <c r="B55" s="909"/>
      <c r="G55"/>
    </row>
    <row r="56" spans="1:7">
      <c r="A56"/>
      <c r="B56" s="909"/>
      <c r="G56"/>
    </row>
    <row r="57" spans="1:7">
      <c r="A57"/>
      <c r="B57" s="909"/>
      <c r="G57"/>
    </row>
    <row r="58" spans="1:7">
      <c r="A58"/>
      <c r="B58" s="909"/>
      <c r="G58"/>
    </row>
    <row r="59" spans="1:7">
      <c r="A59"/>
      <c r="B59" s="909"/>
      <c r="G59"/>
    </row>
    <row r="60" spans="1:7">
      <c r="A60"/>
      <c r="B60" s="909"/>
      <c r="G60"/>
    </row>
    <row r="61" spans="1:7">
      <c r="A61"/>
      <c r="B61" s="909"/>
      <c r="G61"/>
    </row>
    <row r="62" spans="1:7">
      <c r="A62"/>
      <c r="B62" s="909"/>
      <c r="G62"/>
    </row>
    <row r="63" spans="1:7">
      <c r="A63"/>
      <c r="B63" s="909"/>
      <c r="G63"/>
    </row>
    <row r="64" spans="1:7">
      <c r="A64"/>
      <c r="B64" s="909"/>
      <c r="G64"/>
    </row>
    <row r="65" spans="1:7">
      <c r="A65"/>
      <c r="B65" s="909"/>
      <c r="G65"/>
    </row>
    <row r="66" spans="1:7">
      <c r="A66"/>
      <c r="B66" s="909"/>
      <c r="G66"/>
    </row>
    <row r="67" spans="1:7">
      <c r="A67"/>
      <c r="B67" s="909"/>
      <c r="G67"/>
    </row>
    <row r="68" spans="1:7">
      <c r="A68"/>
      <c r="B68" s="909"/>
      <c r="G68"/>
    </row>
    <row r="69" spans="1:7">
      <c r="A69"/>
      <c r="B69" s="909"/>
      <c r="G69"/>
    </row>
    <row r="70" spans="1:7">
      <c r="A70"/>
      <c r="B70" s="909"/>
      <c r="G70"/>
    </row>
    <row r="71" spans="1:7">
      <c r="A71"/>
      <c r="B71" s="909"/>
      <c r="G71"/>
    </row>
    <row r="72" spans="1:7">
      <c r="A72"/>
      <c r="B72" s="909"/>
      <c r="G72"/>
    </row>
    <row r="73" spans="1:7">
      <c r="A73"/>
      <c r="B73" s="909"/>
      <c r="G73"/>
    </row>
    <row r="74" spans="1:7">
      <c r="A74"/>
      <c r="B74" s="909"/>
      <c r="G74"/>
    </row>
    <row r="75" spans="1:7">
      <c r="A75"/>
      <c r="B75" s="909"/>
      <c r="G75"/>
    </row>
    <row r="76" spans="1:7">
      <c r="A76"/>
      <c r="B76" s="909"/>
      <c r="G76"/>
    </row>
    <row r="77" spans="1:7">
      <c r="A77"/>
      <c r="B77" s="909"/>
      <c r="G77"/>
    </row>
    <row r="78" spans="1:7">
      <c r="A78"/>
      <c r="B78" s="909"/>
      <c r="G78"/>
    </row>
    <row r="79" spans="1:7">
      <c r="A79"/>
      <c r="B79" s="909"/>
      <c r="G79"/>
    </row>
    <row r="80" spans="1:7">
      <c r="A80"/>
      <c r="B80" s="909"/>
      <c r="G80"/>
    </row>
    <row r="81" spans="1:7">
      <c r="A81"/>
      <c r="B81" s="909"/>
      <c r="G81"/>
    </row>
    <row r="82" spans="1:7">
      <c r="A82"/>
      <c r="B82" s="909"/>
      <c r="G82"/>
    </row>
    <row r="83" spans="1:7">
      <c r="A83"/>
      <c r="B83" s="909"/>
      <c r="G83"/>
    </row>
    <row r="84" spans="1:7">
      <c r="A84"/>
      <c r="B84" s="909"/>
      <c r="G84"/>
    </row>
    <row r="85" spans="1:7">
      <c r="A85"/>
      <c r="B85" s="909"/>
      <c r="G85"/>
    </row>
    <row r="86" spans="1:7">
      <c r="A86"/>
      <c r="B86" s="909"/>
      <c r="G86"/>
    </row>
    <row r="87" spans="1:7">
      <c r="A87"/>
      <c r="B87" s="909"/>
      <c r="G87"/>
    </row>
    <row r="88" spans="1:7">
      <c r="A88"/>
      <c r="B88" s="909"/>
      <c r="G88"/>
    </row>
    <row r="89" spans="1:7">
      <c r="A89"/>
      <c r="B89" s="909"/>
      <c r="G89"/>
    </row>
    <row r="90" spans="1:7">
      <c r="A90"/>
      <c r="B90" s="909"/>
      <c r="G90"/>
    </row>
    <row r="91" spans="1:7">
      <c r="A91"/>
      <c r="B91" s="909"/>
      <c r="G91"/>
    </row>
    <row r="92" spans="1:7">
      <c r="A92"/>
      <c r="B92" s="909"/>
      <c r="G92"/>
    </row>
    <row r="93" spans="1:7">
      <c r="A93"/>
      <c r="B93" s="909"/>
      <c r="G93"/>
    </row>
    <row r="94" spans="1:7">
      <c r="A94"/>
      <c r="B94" s="909"/>
      <c r="G94"/>
    </row>
    <row r="95" spans="1:7">
      <c r="A95"/>
      <c r="B95" s="909"/>
      <c r="G95"/>
    </row>
    <row r="96" spans="1:7">
      <c r="A96"/>
      <c r="B96" s="909"/>
      <c r="G96"/>
    </row>
    <row r="97" spans="1:7">
      <c r="A97"/>
      <c r="B97" s="909"/>
      <c r="G97"/>
    </row>
    <row r="98" spans="1:7">
      <c r="A98"/>
      <c r="B98" s="909"/>
      <c r="G98"/>
    </row>
    <row r="99" spans="1:7">
      <c r="A99"/>
      <c r="B99" s="909"/>
      <c r="G99"/>
    </row>
    <row r="100" spans="1:7">
      <c r="A100"/>
      <c r="B100" s="909"/>
      <c r="G100"/>
    </row>
    <row r="101" spans="1:7">
      <c r="A101"/>
      <c r="B101" s="909"/>
      <c r="G101"/>
    </row>
    <row r="102" spans="1:7">
      <c r="A102"/>
      <c r="B102" s="909"/>
      <c r="G102"/>
    </row>
    <row r="103" spans="1:7">
      <c r="A103"/>
      <c r="B103" s="909"/>
      <c r="G103"/>
    </row>
    <row r="104" spans="1:7">
      <c r="A104"/>
      <c r="B104" s="909"/>
      <c r="G104"/>
    </row>
    <row r="105" spans="1:7">
      <c r="A105"/>
      <c r="B105" s="909"/>
      <c r="G105"/>
    </row>
    <row r="106" spans="1:7">
      <c r="A106"/>
      <c r="B106" s="909"/>
      <c r="G106"/>
    </row>
    <row r="107" spans="1:7">
      <c r="A107"/>
      <c r="B107" s="909"/>
      <c r="G107"/>
    </row>
    <row r="108" spans="1:7">
      <c r="A108"/>
      <c r="B108" s="909"/>
      <c r="G108"/>
    </row>
    <row r="109" spans="1:7">
      <c r="A109"/>
      <c r="B109" s="909"/>
      <c r="G109"/>
    </row>
    <row r="110" spans="1:7">
      <c r="A110"/>
      <c r="B110" s="909"/>
      <c r="G110"/>
    </row>
    <row r="111" spans="1:7">
      <c r="A111"/>
      <c r="B111" s="909"/>
      <c r="G111"/>
    </row>
    <row r="112" spans="1:7">
      <c r="A112"/>
      <c r="B112" s="909"/>
      <c r="G112"/>
    </row>
    <row r="113" spans="1:7">
      <c r="A113"/>
      <c r="B113" s="909"/>
      <c r="G113"/>
    </row>
    <row r="114" spans="1:7">
      <c r="A114"/>
      <c r="B114" s="909"/>
      <c r="G114"/>
    </row>
    <row r="115" spans="1:7">
      <c r="A115"/>
      <c r="B115" s="909"/>
      <c r="G115"/>
    </row>
    <row r="116" spans="1:7">
      <c r="A116"/>
      <c r="B116" s="909"/>
      <c r="G116"/>
    </row>
    <row r="117" spans="1:7">
      <c r="A117"/>
      <c r="B117" s="909"/>
      <c r="G117"/>
    </row>
    <row r="118" spans="1:7">
      <c r="A118"/>
      <c r="B118" s="909"/>
      <c r="G118"/>
    </row>
    <row r="119" spans="1:7">
      <c r="A119"/>
      <c r="B119" s="909"/>
      <c r="G119"/>
    </row>
    <row r="120" spans="1:7">
      <c r="A120"/>
      <c r="B120" s="909"/>
      <c r="G120"/>
    </row>
    <row r="121" spans="1:7">
      <c r="A121"/>
      <c r="B121" s="909"/>
      <c r="G121"/>
    </row>
    <row r="122" spans="1:7">
      <c r="A122"/>
      <c r="B122" s="909"/>
      <c r="G122"/>
    </row>
    <row r="123" spans="1:7">
      <c r="A123"/>
      <c r="B123" s="909"/>
      <c r="G123"/>
    </row>
    <row r="124" spans="1:7">
      <c r="A124"/>
      <c r="B124" s="909"/>
      <c r="G124"/>
    </row>
    <row r="125" spans="1:7">
      <c r="A125"/>
      <c r="B125" s="909"/>
      <c r="G125"/>
    </row>
    <row r="126" spans="1:7">
      <c r="A126"/>
      <c r="B126" s="909"/>
      <c r="G126"/>
    </row>
    <row r="127" spans="1:7">
      <c r="A127"/>
      <c r="B127" s="909"/>
      <c r="G127"/>
    </row>
    <row r="128" spans="1:7">
      <c r="A128"/>
      <c r="B128" s="909"/>
      <c r="G128"/>
    </row>
    <row r="129" spans="1:7">
      <c r="A129"/>
      <c r="B129" s="909"/>
      <c r="G129"/>
    </row>
    <row r="130" spans="1:7">
      <c r="A130"/>
      <c r="B130" s="909"/>
      <c r="G130"/>
    </row>
    <row r="131" spans="1:7">
      <c r="A131"/>
      <c r="B131" s="909"/>
      <c r="G131"/>
    </row>
    <row r="132" spans="1:7">
      <c r="A132"/>
      <c r="B132" s="909"/>
      <c r="G132"/>
    </row>
    <row r="133" spans="1:7">
      <c r="A133"/>
      <c r="B133" s="909"/>
      <c r="G133"/>
    </row>
    <row r="134" spans="1:7">
      <c r="A134"/>
      <c r="B134" s="909"/>
      <c r="G134"/>
    </row>
    <row r="135" spans="1:7">
      <c r="A135"/>
      <c r="B135" s="909"/>
      <c r="G135"/>
    </row>
    <row r="136" spans="1:7">
      <c r="A136"/>
      <c r="B136" s="909"/>
      <c r="G136"/>
    </row>
    <row r="137" spans="1:7">
      <c r="A137"/>
      <c r="B137" s="909"/>
      <c r="G137"/>
    </row>
    <row r="138" spans="1:7">
      <c r="A138"/>
      <c r="B138" s="909"/>
      <c r="G138"/>
    </row>
    <row r="139" spans="1:7">
      <c r="A139"/>
      <c r="B139" s="909"/>
      <c r="G139"/>
    </row>
    <row r="140" spans="1:7">
      <c r="A140"/>
      <c r="B140" s="909"/>
      <c r="G140"/>
    </row>
    <row r="141" spans="1:7">
      <c r="A141"/>
      <c r="B141" s="909"/>
      <c r="G141"/>
    </row>
    <row r="142" spans="1:7">
      <c r="A142"/>
      <c r="B142" s="909"/>
      <c r="G142"/>
    </row>
    <row r="143" spans="1:7">
      <c r="A143"/>
      <c r="B143" s="909"/>
      <c r="G143"/>
    </row>
    <row r="144" spans="1:7">
      <c r="A144"/>
      <c r="B144" s="909"/>
      <c r="G144"/>
    </row>
    <row r="145" spans="1:7">
      <c r="A145"/>
      <c r="B145" s="909"/>
      <c r="G145"/>
    </row>
    <row r="146" spans="1:7">
      <c r="A146"/>
      <c r="B146" s="909"/>
      <c r="G146"/>
    </row>
    <row r="147" spans="1:7">
      <c r="A147"/>
      <c r="B147" s="909"/>
      <c r="G147"/>
    </row>
    <row r="148" spans="1:7">
      <c r="A148"/>
      <c r="B148" s="909"/>
      <c r="G148"/>
    </row>
    <row r="149" spans="1:7">
      <c r="A149"/>
      <c r="B149" s="909"/>
      <c r="G149"/>
    </row>
    <row r="150" spans="1:7">
      <c r="A150"/>
      <c r="B150" s="909"/>
      <c r="G150"/>
    </row>
    <row r="151" spans="1:7">
      <c r="A151"/>
      <c r="B151" s="909"/>
      <c r="G151"/>
    </row>
    <row r="152" spans="1:7">
      <c r="A152"/>
      <c r="B152" s="909"/>
      <c r="G152"/>
    </row>
    <row r="153" spans="1:7">
      <c r="A153"/>
      <c r="B153" s="909"/>
      <c r="G153"/>
    </row>
    <row r="154" spans="1:7">
      <c r="A154"/>
      <c r="B154" s="909"/>
      <c r="G154"/>
    </row>
    <row r="155" spans="1:7">
      <c r="A155"/>
      <c r="B155" s="909"/>
      <c r="G155"/>
    </row>
    <row r="156" spans="1:7">
      <c r="A156"/>
      <c r="B156" s="909"/>
      <c r="G156"/>
    </row>
    <row r="157" spans="1:7">
      <c r="A157"/>
      <c r="B157" s="909"/>
      <c r="G157"/>
    </row>
    <row r="158" spans="1:7">
      <c r="A158"/>
      <c r="B158" s="909"/>
      <c r="G158"/>
    </row>
    <row r="159" spans="1:7">
      <c r="A159"/>
      <c r="B159" s="909"/>
      <c r="G159"/>
    </row>
    <row r="160" spans="1:7">
      <c r="A160"/>
      <c r="B160" s="909"/>
      <c r="G160"/>
    </row>
    <row r="161" spans="1:7">
      <c r="A161"/>
      <c r="B161" s="909"/>
      <c r="G161"/>
    </row>
    <row r="162" spans="1:7">
      <c r="A162"/>
      <c r="B162" s="909"/>
      <c r="G162"/>
    </row>
    <row r="163" spans="1:7">
      <c r="A163"/>
      <c r="B163" s="909"/>
      <c r="G163"/>
    </row>
    <row r="164" spans="1:7">
      <c r="A164"/>
      <c r="B164" s="909"/>
      <c r="G164"/>
    </row>
    <row r="165" spans="1:7">
      <c r="A165"/>
      <c r="B165" s="909"/>
      <c r="G165"/>
    </row>
    <row r="166" spans="1:7">
      <c r="A166"/>
      <c r="B166" s="909"/>
      <c r="G166"/>
    </row>
    <row r="167" spans="1:7">
      <c r="A167"/>
      <c r="B167" s="909"/>
      <c r="G167"/>
    </row>
    <row r="168" spans="1:7">
      <c r="A168"/>
      <c r="B168" s="909"/>
      <c r="G168"/>
    </row>
    <row r="169" spans="1:7">
      <c r="A169"/>
      <c r="B169" s="909"/>
      <c r="G169"/>
    </row>
    <row r="170" spans="1:7">
      <c r="A170"/>
      <c r="B170" s="909"/>
      <c r="G170"/>
    </row>
    <row r="171" spans="1:7">
      <c r="A171"/>
      <c r="B171" s="909"/>
      <c r="G171"/>
    </row>
    <row r="172" spans="1:7">
      <c r="A172"/>
      <c r="B172" s="909"/>
      <c r="G172"/>
    </row>
    <row r="173" spans="1:7">
      <c r="A173"/>
      <c r="B173" s="909"/>
      <c r="G173"/>
    </row>
    <row r="174" spans="1:7">
      <c r="A174"/>
      <c r="B174" s="909"/>
      <c r="G174"/>
    </row>
    <row r="175" spans="1:7">
      <c r="A175"/>
      <c r="B175" s="909"/>
      <c r="G175"/>
    </row>
    <row r="176" spans="1:7">
      <c r="A176"/>
      <c r="B176" s="909"/>
      <c r="G176"/>
    </row>
    <row r="177" spans="1:7">
      <c r="A177"/>
      <c r="B177" s="909"/>
      <c r="G177"/>
    </row>
    <row r="178" spans="1:7">
      <c r="A178"/>
      <c r="B178" s="909"/>
      <c r="G178"/>
    </row>
    <row r="179" spans="1:7">
      <c r="A179"/>
      <c r="B179" s="909"/>
      <c r="G179"/>
    </row>
    <row r="180" spans="1:7">
      <c r="A180"/>
      <c r="B180" s="909"/>
      <c r="G180"/>
    </row>
    <row r="181" spans="1:7">
      <c r="A181"/>
      <c r="B181" s="909"/>
      <c r="G181"/>
    </row>
    <row r="182" spans="1:7">
      <c r="A182"/>
      <c r="B182" s="909"/>
      <c r="G182"/>
    </row>
    <row r="183" spans="1:7">
      <c r="A183"/>
      <c r="B183" s="909"/>
      <c r="G183"/>
    </row>
    <row r="184" spans="1:7">
      <c r="A184"/>
      <c r="B184" s="909"/>
      <c r="G184"/>
    </row>
    <row r="185" spans="1:7">
      <c r="A185"/>
      <c r="B185" s="909"/>
      <c r="G185"/>
    </row>
    <row r="186" spans="1:7">
      <c r="A186"/>
      <c r="B186" s="909"/>
      <c r="G186"/>
    </row>
    <row r="187" spans="1:7">
      <c r="A187"/>
      <c r="B187" s="909"/>
      <c r="G187"/>
    </row>
    <row r="188" spans="1:7">
      <c r="A188"/>
      <c r="B188" s="909"/>
      <c r="G188"/>
    </row>
    <row r="189" spans="1:7">
      <c r="A189"/>
      <c r="B189" s="909"/>
      <c r="G189"/>
    </row>
    <row r="190" spans="1:7">
      <c r="A190"/>
      <c r="B190" s="909"/>
      <c r="G190"/>
    </row>
    <row r="191" spans="1:7">
      <c r="A191"/>
      <c r="B191" s="909"/>
      <c r="G191"/>
    </row>
    <row r="192" spans="1:7">
      <c r="A192"/>
      <c r="B192" s="909"/>
      <c r="G192"/>
    </row>
    <row r="193" spans="1:7">
      <c r="A193"/>
      <c r="B193" s="909"/>
      <c r="G193"/>
    </row>
    <row r="194" spans="1:7">
      <c r="A194"/>
      <c r="B194" s="909"/>
      <c r="G194"/>
    </row>
    <row r="195" spans="1:7">
      <c r="A195"/>
      <c r="B195" s="909"/>
      <c r="G195"/>
    </row>
    <row r="196" spans="1:7">
      <c r="A196"/>
      <c r="B196" s="909"/>
      <c r="G196"/>
    </row>
    <row r="197" spans="1:7">
      <c r="A197"/>
      <c r="B197" s="909"/>
      <c r="G197"/>
    </row>
    <row r="198" spans="1:7">
      <c r="A198"/>
      <c r="B198" s="909"/>
      <c r="G198"/>
    </row>
    <row r="199" spans="1:7">
      <c r="A199"/>
      <c r="B199" s="909"/>
      <c r="G199"/>
    </row>
    <row r="200" spans="1:7">
      <c r="A200"/>
      <c r="B200" s="909"/>
      <c r="G200"/>
    </row>
    <row r="201" spans="1:7">
      <c r="A201"/>
      <c r="B201" s="909"/>
      <c r="G201"/>
    </row>
    <row r="202" spans="1:7">
      <c r="A202"/>
      <c r="B202" s="909"/>
      <c r="G202"/>
    </row>
    <row r="203" spans="1:7">
      <c r="A203"/>
      <c r="B203" s="909"/>
      <c r="G203"/>
    </row>
    <row r="204" spans="1:7">
      <c r="A204"/>
      <c r="B204" s="909"/>
      <c r="G204"/>
    </row>
    <row r="205" spans="1:7">
      <c r="A205"/>
      <c r="B205" s="909"/>
      <c r="G205"/>
    </row>
    <row r="206" spans="1:7">
      <c r="A206"/>
      <c r="B206" s="909"/>
      <c r="G206"/>
    </row>
    <row r="207" spans="1:7">
      <c r="A207"/>
      <c r="B207" s="909"/>
      <c r="G207"/>
    </row>
    <row r="208" spans="1:7">
      <c r="A208"/>
      <c r="B208" s="909"/>
      <c r="G208"/>
    </row>
    <row r="209" spans="1:7">
      <c r="A209"/>
      <c r="B209" s="909"/>
      <c r="G209"/>
    </row>
    <row r="210" spans="1:7">
      <c r="A210"/>
      <c r="B210" s="909"/>
      <c r="G210"/>
    </row>
    <row r="211" spans="1:7">
      <c r="A211"/>
      <c r="B211" s="909"/>
      <c r="G211"/>
    </row>
    <row r="212" spans="1:7">
      <c r="A212"/>
      <c r="B212" s="909"/>
      <c r="G212"/>
    </row>
    <row r="213" spans="1:7">
      <c r="A213"/>
      <c r="B213" s="909"/>
      <c r="G213"/>
    </row>
    <row r="214" spans="1:7">
      <c r="A214"/>
      <c r="B214" s="909"/>
      <c r="G214"/>
    </row>
    <row r="215" spans="1:7">
      <c r="A215"/>
      <c r="B215" s="909"/>
      <c r="G215"/>
    </row>
    <row r="216" spans="1:7">
      <c r="A216"/>
      <c r="B216" s="909"/>
      <c r="G216"/>
    </row>
    <row r="217" spans="1:7">
      <c r="A217"/>
      <c r="B217" s="909"/>
      <c r="G217"/>
    </row>
    <row r="218" spans="1:7">
      <c r="A218"/>
      <c r="B218" s="909"/>
      <c r="G218"/>
    </row>
    <row r="219" spans="1:7">
      <c r="A219"/>
      <c r="B219" s="909"/>
      <c r="G219"/>
    </row>
    <row r="220" spans="1:7">
      <c r="A220"/>
      <c r="B220" s="909"/>
      <c r="G220"/>
    </row>
    <row r="221" spans="1:7">
      <c r="A221"/>
      <c r="B221" s="909"/>
      <c r="G221"/>
    </row>
    <row r="222" spans="1:7">
      <c r="A222"/>
      <c r="B222" s="909"/>
      <c r="G222"/>
    </row>
    <row r="223" spans="1:7">
      <c r="A223"/>
      <c r="B223" s="909"/>
      <c r="G223"/>
    </row>
    <row r="224" spans="1:7">
      <c r="A224"/>
      <c r="B224" s="909"/>
      <c r="G224"/>
    </row>
    <row r="225" spans="1:7">
      <c r="A225"/>
      <c r="B225" s="909"/>
      <c r="G225"/>
    </row>
    <row r="226" spans="1:7">
      <c r="A226"/>
      <c r="B226" s="909"/>
      <c r="G226"/>
    </row>
    <row r="227" spans="1:7">
      <c r="A227"/>
      <c r="B227" s="909"/>
      <c r="G227"/>
    </row>
    <row r="228" spans="1:7">
      <c r="A228"/>
      <c r="B228" s="909"/>
      <c r="G228"/>
    </row>
    <row r="229" spans="1:7">
      <c r="A229"/>
      <c r="B229" s="909"/>
      <c r="G229"/>
    </row>
    <row r="230" spans="1:7">
      <c r="A230"/>
      <c r="B230" s="909"/>
      <c r="G230"/>
    </row>
    <row r="231" spans="1:7">
      <c r="A231"/>
      <c r="B231" s="909"/>
      <c r="G231"/>
    </row>
    <row r="232" spans="1:7">
      <c r="A232"/>
      <c r="B232" s="909"/>
      <c r="G232"/>
    </row>
    <row r="233" spans="1:7">
      <c r="A233"/>
      <c r="B233" s="909"/>
      <c r="G233"/>
    </row>
    <row r="234" spans="1:7">
      <c r="A234"/>
      <c r="B234" s="909"/>
      <c r="G234"/>
    </row>
    <row r="235" spans="1:7">
      <c r="A235"/>
      <c r="B235" s="909"/>
      <c r="G235"/>
    </row>
    <row r="236" spans="1:7">
      <c r="A236"/>
      <c r="B236" s="909"/>
      <c r="G236"/>
    </row>
    <row r="237" spans="1:7">
      <c r="A237"/>
      <c r="B237" s="909"/>
      <c r="G237"/>
    </row>
    <row r="238" spans="1:7">
      <c r="A238"/>
      <c r="B238" s="909"/>
      <c r="G238"/>
    </row>
    <row r="239" spans="1:7">
      <c r="A239"/>
      <c r="B239" s="909"/>
      <c r="G239"/>
    </row>
    <row r="240" spans="1:7">
      <c r="A240"/>
      <c r="B240" s="909"/>
      <c r="G240"/>
    </row>
    <row r="241" spans="1:7">
      <c r="A241"/>
      <c r="B241" s="909"/>
      <c r="G241"/>
    </row>
    <row r="242" spans="1:7">
      <c r="A242"/>
      <c r="B242" s="909"/>
      <c r="G242"/>
    </row>
    <row r="243" spans="1:7">
      <c r="A243"/>
      <c r="B243" s="909"/>
      <c r="G243"/>
    </row>
    <row r="244" spans="1:7">
      <c r="A244"/>
      <c r="B244" s="909"/>
      <c r="G244"/>
    </row>
    <row r="245" spans="1:7">
      <c r="A245"/>
      <c r="B245" s="909"/>
      <c r="G245"/>
    </row>
    <row r="246" spans="1:7">
      <c r="A246"/>
      <c r="B246" s="909"/>
      <c r="G246"/>
    </row>
    <row r="247" spans="1:7">
      <c r="A247"/>
      <c r="B247" s="909"/>
      <c r="G247"/>
    </row>
    <row r="248" spans="1:7">
      <c r="A248"/>
      <c r="B248" s="909"/>
      <c r="G248"/>
    </row>
    <row r="249" spans="1:7">
      <c r="A249"/>
      <c r="B249" s="909"/>
      <c r="G249"/>
    </row>
    <row r="250" spans="1:7">
      <c r="A250"/>
      <c r="B250" s="909"/>
      <c r="G250"/>
    </row>
    <row r="251" spans="1:7">
      <c r="A251"/>
      <c r="B251" s="909"/>
      <c r="G251"/>
    </row>
    <row r="252" spans="1:7">
      <c r="A252"/>
      <c r="B252" s="909"/>
      <c r="G252"/>
    </row>
    <row r="253" spans="1:7">
      <c r="A253"/>
      <c r="B253" s="909"/>
      <c r="G253"/>
    </row>
    <row r="254" spans="1:7">
      <c r="A254"/>
      <c r="B254" s="909"/>
      <c r="G254"/>
    </row>
    <row r="255" spans="1:7">
      <c r="A255"/>
      <c r="B255" s="909"/>
      <c r="G255"/>
    </row>
    <row r="256" spans="1:7">
      <c r="A256"/>
      <c r="B256" s="909"/>
      <c r="G256"/>
    </row>
    <row r="257" spans="1:7">
      <c r="A257"/>
      <c r="B257" s="909"/>
      <c r="G257"/>
    </row>
    <row r="258" spans="1:7">
      <c r="A258"/>
      <c r="B258" s="909"/>
      <c r="G258"/>
    </row>
    <row r="259" spans="1:7">
      <c r="A259"/>
      <c r="B259" s="909"/>
      <c r="G259"/>
    </row>
    <row r="260" spans="1:7">
      <c r="A260"/>
      <c r="B260" s="909"/>
      <c r="G260"/>
    </row>
    <row r="261" spans="1:7">
      <c r="A261"/>
      <c r="B261" s="909"/>
      <c r="G261"/>
    </row>
    <row r="262" spans="1:7">
      <c r="A262"/>
      <c r="B262" s="909"/>
      <c r="G262"/>
    </row>
    <row r="263" spans="1:7">
      <c r="A263"/>
      <c r="B263" s="909"/>
      <c r="G263"/>
    </row>
    <row r="264" spans="1:7">
      <c r="A264"/>
      <c r="B264" s="909"/>
      <c r="G264"/>
    </row>
    <row r="265" spans="1:7">
      <c r="A265"/>
      <c r="B265" s="909"/>
      <c r="G265"/>
    </row>
    <row r="266" spans="1:7">
      <c r="A266"/>
      <c r="B266" s="909"/>
      <c r="G266"/>
    </row>
    <row r="267" spans="1:7">
      <c r="A267"/>
      <c r="B267" s="909"/>
      <c r="G267"/>
    </row>
    <row r="268" spans="1:7">
      <c r="A268"/>
      <c r="B268" s="909"/>
      <c r="G268"/>
    </row>
    <row r="269" spans="1:7">
      <c r="A269"/>
      <c r="B269" s="909"/>
      <c r="G269"/>
    </row>
    <row r="270" spans="1:7">
      <c r="A270"/>
      <c r="B270" s="909"/>
      <c r="G270"/>
    </row>
    <row r="271" spans="1:7">
      <c r="A271"/>
      <c r="B271" s="909"/>
      <c r="G271"/>
    </row>
    <row r="272" spans="1:7">
      <c r="A272"/>
      <c r="B272" s="909"/>
      <c r="G272"/>
    </row>
    <row r="273" spans="1:7">
      <c r="A273"/>
      <c r="B273" s="909"/>
      <c r="G273"/>
    </row>
    <row r="274" spans="1:7">
      <c r="A274"/>
      <c r="B274" s="909"/>
      <c r="G274"/>
    </row>
    <row r="275" spans="1:7">
      <c r="A275"/>
      <c r="B275" s="909"/>
      <c r="G275"/>
    </row>
    <row r="276" spans="1:7">
      <c r="A276"/>
      <c r="B276" s="909"/>
      <c r="G276"/>
    </row>
    <row r="277" spans="1:7">
      <c r="A277"/>
      <c r="B277" s="909"/>
      <c r="G277"/>
    </row>
    <row r="278" spans="1:7">
      <c r="A278"/>
      <c r="B278" s="909"/>
      <c r="G278"/>
    </row>
    <row r="279" spans="1:7">
      <c r="A279"/>
      <c r="B279" s="909"/>
      <c r="G279"/>
    </row>
    <row r="280" spans="1:7">
      <c r="A280"/>
      <c r="B280" s="909"/>
      <c r="G280"/>
    </row>
    <row r="281" spans="1:7">
      <c r="A281"/>
      <c r="B281" s="909"/>
      <c r="G281"/>
    </row>
    <row r="282" spans="1:7">
      <c r="A282"/>
      <c r="B282" s="909"/>
      <c r="G282"/>
    </row>
    <row r="283" spans="1:7">
      <c r="A283"/>
      <c r="B283" s="909"/>
      <c r="G283"/>
    </row>
    <row r="284" spans="1:7">
      <c r="A284"/>
      <c r="B284" s="909"/>
      <c r="G284"/>
    </row>
    <row r="285" spans="1:7">
      <c r="A285"/>
      <c r="B285" s="909"/>
      <c r="G285"/>
    </row>
    <row r="286" spans="1:7">
      <c r="A286"/>
      <c r="B286" s="909"/>
      <c r="G286"/>
    </row>
    <row r="287" spans="1:7">
      <c r="A287"/>
      <c r="B287" s="909"/>
      <c r="G287"/>
    </row>
    <row r="288" spans="1:7">
      <c r="A288"/>
      <c r="B288" s="909"/>
      <c r="G288"/>
    </row>
    <row r="289" spans="1:7">
      <c r="A289"/>
      <c r="B289" s="909"/>
      <c r="G289"/>
    </row>
    <row r="290" spans="1:7">
      <c r="A290"/>
      <c r="B290" s="909"/>
      <c r="G290"/>
    </row>
    <row r="291" spans="1:7">
      <c r="A291"/>
      <c r="B291" s="909"/>
      <c r="G291"/>
    </row>
    <row r="292" spans="1:7">
      <c r="A292"/>
      <c r="B292" s="909"/>
      <c r="G292"/>
    </row>
    <row r="293" spans="1:7">
      <c r="A293"/>
      <c r="B293" s="909"/>
      <c r="G293"/>
    </row>
    <row r="294" spans="1:7">
      <c r="A294"/>
      <c r="B294" s="909"/>
      <c r="G294"/>
    </row>
    <row r="295" spans="1:7">
      <c r="A295"/>
      <c r="B295" s="909"/>
      <c r="G295"/>
    </row>
    <row r="296" spans="1:7">
      <c r="A296"/>
      <c r="B296" s="909"/>
      <c r="G296"/>
    </row>
    <row r="297" spans="1:7">
      <c r="A297"/>
      <c r="B297" s="909"/>
      <c r="G297"/>
    </row>
    <row r="298" spans="1:7">
      <c r="A298"/>
      <c r="B298" s="909"/>
      <c r="G298"/>
    </row>
    <row r="299" spans="1:7">
      <c r="A299"/>
      <c r="B299" s="909"/>
      <c r="G299"/>
    </row>
    <row r="300" spans="1:7">
      <c r="A300"/>
      <c r="B300" s="909"/>
      <c r="G300"/>
    </row>
    <row r="301" spans="1:7">
      <c r="A301"/>
      <c r="B301" s="909"/>
      <c r="G301"/>
    </row>
    <row r="302" spans="1:7">
      <c r="A302"/>
      <c r="B302" s="909"/>
      <c r="G302"/>
    </row>
    <row r="303" spans="1:7">
      <c r="A303"/>
      <c r="B303" s="909"/>
      <c r="G303"/>
    </row>
    <row r="304" spans="1:7">
      <c r="A304"/>
      <c r="B304" s="909"/>
      <c r="G304"/>
    </row>
    <row r="305" spans="1:7">
      <c r="A305"/>
      <c r="B305" s="909"/>
      <c r="G305"/>
    </row>
    <row r="306" spans="1:7">
      <c r="A306"/>
      <c r="B306" s="909"/>
      <c r="G306"/>
    </row>
    <row r="307" spans="1:7">
      <c r="A307"/>
      <c r="B307" s="909"/>
      <c r="G307"/>
    </row>
    <row r="308" spans="1:7">
      <c r="A308"/>
      <c r="B308" s="909"/>
      <c r="G308"/>
    </row>
    <row r="309" spans="1:7">
      <c r="A309"/>
      <c r="B309" s="909"/>
      <c r="G309"/>
    </row>
    <row r="310" spans="1:7">
      <c r="A310"/>
      <c r="B310" s="909"/>
      <c r="G310"/>
    </row>
    <row r="311" spans="1:7">
      <c r="A311"/>
      <c r="B311" s="909"/>
      <c r="G311"/>
    </row>
    <row r="312" spans="1:7">
      <c r="A312"/>
      <c r="B312" s="909"/>
      <c r="G312"/>
    </row>
    <row r="313" spans="1:7">
      <c r="A313"/>
      <c r="B313" s="909"/>
      <c r="G313"/>
    </row>
    <row r="314" spans="1:7">
      <c r="A314"/>
      <c r="B314" s="909"/>
      <c r="G314"/>
    </row>
    <row r="315" spans="1:7">
      <c r="A315"/>
      <c r="B315" s="909"/>
      <c r="G315"/>
    </row>
    <row r="316" spans="1:7">
      <c r="A316"/>
      <c r="B316" s="909"/>
      <c r="G316"/>
    </row>
    <row r="317" spans="1:7">
      <c r="A317"/>
      <c r="B317" s="909"/>
      <c r="G317"/>
    </row>
    <row r="318" spans="1:7">
      <c r="A318"/>
      <c r="B318" s="909"/>
      <c r="G318"/>
    </row>
    <row r="319" spans="1:7">
      <c r="A319"/>
      <c r="B319" s="909"/>
      <c r="G319"/>
    </row>
    <row r="320" spans="1:7">
      <c r="A320"/>
      <c r="B320" s="909"/>
      <c r="G320"/>
    </row>
    <row r="321" spans="1:7">
      <c r="A321"/>
      <c r="B321" s="909"/>
      <c r="G321"/>
    </row>
    <row r="322" spans="1:7">
      <c r="A322"/>
      <c r="B322" s="909"/>
      <c r="G322"/>
    </row>
    <row r="323" spans="1:7">
      <c r="A323"/>
      <c r="B323" s="909"/>
      <c r="G323"/>
    </row>
    <row r="324" spans="1:7">
      <c r="A324"/>
      <c r="B324" s="909"/>
      <c r="G324"/>
    </row>
    <row r="325" spans="1:7">
      <c r="A325"/>
      <c r="B325" s="909"/>
      <c r="G325"/>
    </row>
    <row r="326" spans="1:7">
      <c r="A326"/>
      <c r="B326" s="909"/>
      <c r="G326"/>
    </row>
    <row r="327" spans="1:7">
      <c r="A327"/>
      <c r="B327" s="909"/>
      <c r="G327"/>
    </row>
    <row r="328" spans="1:7">
      <c r="A328"/>
      <c r="B328" s="909"/>
      <c r="G328"/>
    </row>
    <row r="329" spans="1:7">
      <c r="A329"/>
      <c r="B329" s="909"/>
      <c r="G329"/>
    </row>
    <row r="330" spans="1:7">
      <c r="A330"/>
      <c r="B330" s="909"/>
      <c r="G330"/>
    </row>
    <row r="331" spans="1:7">
      <c r="A331"/>
      <c r="B331" s="909"/>
      <c r="G331"/>
    </row>
    <row r="332" spans="1:7">
      <c r="A332"/>
      <c r="B332" s="909"/>
      <c r="G332"/>
    </row>
    <row r="333" spans="1:7">
      <c r="A333"/>
      <c r="B333" s="909"/>
      <c r="G333"/>
    </row>
    <row r="334" spans="1:7">
      <c r="A334"/>
      <c r="B334" s="909"/>
      <c r="G334"/>
    </row>
    <row r="335" spans="1:7">
      <c r="A335"/>
      <c r="B335" s="909"/>
      <c r="G335"/>
    </row>
    <row r="336" spans="1:7">
      <c r="A336"/>
      <c r="B336" s="909"/>
      <c r="G336"/>
    </row>
    <row r="337" spans="1:7">
      <c r="A337"/>
      <c r="B337" s="909"/>
      <c r="G337"/>
    </row>
    <row r="338" spans="1:7">
      <c r="A338"/>
      <c r="B338" s="909"/>
      <c r="G338"/>
    </row>
    <row r="339" spans="1:7">
      <c r="A339"/>
      <c r="B339" s="909"/>
      <c r="G339"/>
    </row>
    <row r="340" spans="1:7">
      <c r="A340"/>
      <c r="B340" s="909"/>
      <c r="G340"/>
    </row>
    <row r="341" spans="1:7">
      <c r="A341"/>
      <c r="B341" s="909"/>
      <c r="G341"/>
    </row>
    <row r="342" spans="1:7">
      <c r="A342"/>
      <c r="B342" s="909"/>
      <c r="G342"/>
    </row>
    <row r="343" spans="1:7">
      <c r="A343"/>
      <c r="B343" s="909"/>
      <c r="G343"/>
    </row>
    <row r="344" spans="1:7">
      <c r="A344"/>
      <c r="B344" s="909"/>
      <c r="G344"/>
    </row>
    <row r="345" spans="1:7">
      <c r="A345"/>
      <c r="B345" s="909"/>
      <c r="G345"/>
    </row>
    <row r="346" spans="1:7">
      <c r="A346"/>
      <c r="B346" s="909"/>
      <c r="G346"/>
    </row>
    <row r="347" spans="1:7">
      <c r="A347"/>
      <c r="B347" s="909"/>
      <c r="G347"/>
    </row>
    <row r="348" spans="1:7">
      <c r="A348"/>
      <c r="B348" s="909"/>
      <c r="G348"/>
    </row>
    <row r="349" spans="1:7">
      <c r="A349"/>
      <c r="B349" s="909"/>
      <c r="G349"/>
    </row>
    <row r="350" spans="1:7">
      <c r="A350"/>
      <c r="B350" s="909"/>
      <c r="G350"/>
    </row>
    <row r="351" spans="1:7">
      <c r="G351"/>
    </row>
    <row r="352" spans="1:7">
      <c r="G352"/>
    </row>
    <row r="353" spans="7:7">
      <c r="G353"/>
    </row>
    <row r="354" spans="7:7">
      <c r="G354"/>
    </row>
    <row r="355" spans="7:7">
      <c r="G355"/>
    </row>
    <row r="356" spans="7:7">
      <c r="G356"/>
    </row>
    <row r="357" spans="7:7">
      <c r="G357"/>
    </row>
    <row r="358" spans="7:7">
      <c r="G358"/>
    </row>
    <row r="359" spans="7:7">
      <c r="G359"/>
    </row>
    <row r="360" spans="7:7">
      <c r="G360"/>
    </row>
    <row r="361" spans="7:7">
      <c r="G361"/>
    </row>
    <row r="362" spans="7:7">
      <c r="G362"/>
    </row>
    <row r="363" spans="7:7">
      <c r="G363"/>
    </row>
    <row r="364" spans="7:7">
      <c r="G364"/>
    </row>
    <row r="365" spans="7:7">
      <c r="G365"/>
    </row>
    <row r="366" spans="7:7">
      <c r="G366"/>
    </row>
    <row r="367" spans="7:7">
      <c r="G367"/>
    </row>
    <row r="368" spans="7:7">
      <c r="G368"/>
    </row>
    <row r="369" spans="7:7">
      <c r="G369"/>
    </row>
    <row r="370" spans="7:7">
      <c r="G370"/>
    </row>
    <row r="371" spans="7:7">
      <c r="G371"/>
    </row>
    <row r="372" spans="7:7">
      <c r="G372"/>
    </row>
    <row r="373" spans="7:7">
      <c r="G373"/>
    </row>
    <row r="374" spans="7:7">
      <c r="G374"/>
    </row>
    <row r="375" spans="7:7">
      <c r="G375"/>
    </row>
    <row r="376" spans="7:7">
      <c r="G376"/>
    </row>
    <row r="377" spans="7:7">
      <c r="G377"/>
    </row>
    <row r="378" spans="7:7">
      <c r="G378"/>
    </row>
    <row r="379" spans="7:7">
      <c r="G379"/>
    </row>
    <row r="380" spans="7:7">
      <c r="G380"/>
    </row>
    <row r="381" spans="7:7">
      <c r="G381"/>
    </row>
    <row r="382" spans="7:7">
      <c r="G382"/>
    </row>
    <row r="383" spans="7:7">
      <c r="G383"/>
    </row>
    <row r="384" spans="7:7">
      <c r="G384"/>
    </row>
    <row r="385" spans="7:7">
      <c r="G385"/>
    </row>
    <row r="386" spans="7:7">
      <c r="G386"/>
    </row>
    <row r="387" spans="7:7">
      <c r="G387"/>
    </row>
    <row r="388" spans="7:7">
      <c r="G388"/>
    </row>
    <row r="389" spans="7:7">
      <c r="G389"/>
    </row>
    <row r="390" spans="7:7">
      <c r="G390"/>
    </row>
    <row r="391" spans="7:7">
      <c r="G391"/>
    </row>
    <row r="392" spans="7:7">
      <c r="G392"/>
    </row>
    <row r="393" spans="7:7">
      <c r="G393"/>
    </row>
    <row r="394" spans="7:7">
      <c r="G394"/>
    </row>
    <row r="395" spans="7:7">
      <c r="G395"/>
    </row>
    <row r="396" spans="7:7">
      <c r="G396"/>
    </row>
    <row r="397" spans="7:7">
      <c r="G397"/>
    </row>
    <row r="398" spans="7:7">
      <c r="G398"/>
    </row>
    <row r="399" spans="7:7">
      <c r="G399"/>
    </row>
    <row r="400" spans="7:7">
      <c r="G400"/>
    </row>
    <row r="401" spans="7:7">
      <c r="G401"/>
    </row>
    <row r="402" spans="7:7">
      <c r="G402"/>
    </row>
    <row r="403" spans="7:7">
      <c r="G403"/>
    </row>
    <row r="404" spans="7:7">
      <c r="G404"/>
    </row>
    <row r="405" spans="7:7">
      <c r="G405"/>
    </row>
    <row r="406" spans="7:7">
      <c r="G406"/>
    </row>
    <row r="407" spans="7:7">
      <c r="G407"/>
    </row>
    <row r="408" spans="7:7">
      <c r="G408"/>
    </row>
    <row r="409" spans="7:7">
      <c r="G409"/>
    </row>
    <row r="410" spans="7:7">
      <c r="G410"/>
    </row>
    <row r="411" spans="7:7">
      <c r="G411"/>
    </row>
    <row r="412" spans="7:7">
      <c r="G412"/>
    </row>
    <row r="413" spans="7:7">
      <c r="G413"/>
    </row>
    <row r="414" spans="7:7">
      <c r="G414"/>
    </row>
    <row r="415" spans="7:7">
      <c r="G415"/>
    </row>
    <row r="416" spans="7:7">
      <c r="G416"/>
    </row>
    <row r="417" spans="7:7">
      <c r="G417"/>
    </row>
    <row r="418" spans="7:7">
      <c r="G418"/>
    </row>
    <row r="419" spans="7:7">
      <c r="G419"/>
    </row>
    <row r="420" spans="7:7">
      <c r="G420"/>
    </row>
    <row r="421" spans="7:7">
      <c r="G421"/>
    </row>
    <row r="422" spans="7:7">
      <c r="G422"/>
    </row>
    <row r="423" spans="7:7">
      <c r="G423"/>
    </row>
    <row r="424" spans="7:7">
      <c r="G424"/>
    </row>
    <row r="425" spans="7:7">
      <c r="G425"/>
    </row>
    <row r="426" spans="7:7">
      <c r="G426"/>
    </row>
    <row r="427" spans="7:7">
      <c r="G427"/>
    </row>
    <row r="428" spans="7:7">
      <c r="G428"/>
    </row>
    <row r="429" spans="7:7">
      <c r="G429"/>
    </row>
    <row r="430" spans="7:7">
      <c r="G430"/>
    </row>
    <row r="431" spans="7:7">
      <c r="G431"/>
    </row>
    <row r="432" spans="7:7">
      <c r="G432"/>
    </row>
    <row r="433" spans="7:7">
      <c r="G433"/>
    </row>
    <row r="434" spans="7:7">
      <c r="G434"/>
    </row>
    <row r="435" spans="7:7">
      <c r="G435"/>
    </row>
    <row r="436" spans="7:7">
      <c r="G436"/>
    </row>
    <row r="437" spans="7:7">
      <c r="G437"/>
    </row>
    <row r="438" spans="7:7">
      <c r="G438"/>
    </row>
    <row r="439" spans="7:7">
      <c r="G439"/>
    </row>
    <row r="440" spans="7:7">
      <c r="G440"/>
    </row>
    <row r="441" spans="7:7">
      <c r="G441"/>
    </row>
    <row r="442" spans="7:7">
      <c r="G442"/>
    </row>
    <row r="443" spans="7:7">
      <c r="G443"/>
    </row>
  </sheetData>
  <dataValidations count="1">
    <dataValidation type="list" allowBlank="1" showInputMessage="1" showErrorMessage="1" sqref="A6:A12">
      <formula1>$E$5:$S$5</formula1>
    </dataValidation>
  </dataValidations>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rgb="FF00B050"/>
  </sheetPr>
  <dimension ref="A1:U585"/>
  <sheetViews>
    <sheetView topLeftCell="A249" zoomScale="70" zoomScaleNormal="70" zoomScalePageLayoutView="70" workbookViewId="0">
      <selection activeCell="E416" sqref="E416"/>
    </sheetView>
  </sheetViews>
  <sheetFormatPr baseColWidth="10" defaultColWidth="10.85546875" defaultRowHeight="15"/>
  <cols>
    <col min="1" max="1" width="8.7109375" style="92" customWidth="1"/>
    <col min="2" max="2" width="76.85546875" style="430" customWidth="1"/>
    <col min="3" max="3" width="24" style="92" customWidth="1"/>
    <col min="4" max="4" width="13.28515625" style="724" customWidth="1"/>
    <col min="5" max="5" width="20.28515625" style="725" bestFit="1" customWidth="1"/>
    <col min="6" max="6" width="15" style="726" bestFit="1" customWidth="1"/>
    <col min="7" max="7" width="22" style="92" bestFit="1" customWidth="1"/>
    <col min="8" max="8" width="25.140625" style="725" bestFit="1" customWidth="1"/>
    <col min="9" max="9" width="19.85546875" style="92" customWidth="1"/>
    <col min="10" max="10" width="26.28515625" style="92" customWidth="1"/>
    <col min="11" max="11" width="17.85546875" style="92" bestFit="1" customWidth="1"/>
    <col min="12" max="16384" width="10.85546875" style="92"/>
  </cols>
  <sheetData>
    <row r="1" spans="1:21" s="669" customFormat="1" ht="57" thickBot="1">
      <c r="A1" s="663" t="s">
        <v>3</v>
      </c>
      <c r="B1" s="664" t="s">
        <v>4</v>
      </c>
      <c r="C1" s="436" t="s">
        <v>6</v>
      </c>
      <c r="D1" s="665" t="s">
        <v>5</v>
      </c>
      <c r="E1" s="520" t="s">
        <v>377</v>
      </c>
      <c r="F1" s="666" t="s">
        <v>378</v>
      </c>
      <c r="G1" s="522" t="s">
        <v>379</v>
      </c>
      <c r="H1" s="667" t="s">
        <v>15</v>
      </c>
      <c r="I1" s="663" t="s">
        <v>380</v>
      </c>
      <c r="J1" s="668" t="s">
        <v>360</v>
      </c>
    </row>
    <row r="2" spans="1:21" ht="18.75">
      <c r="A2" s="670">
        <v>1</v>
      </c>
      <c r="B2" s="71" t="s">
        <v>31</v>
      </c>
      <c r="C2" s="72" t="s">
        <v>897</v>
      </c>
      <c r="D2" s="671">
        <v>4</v>
      </c>
      <c r="E2" s="672">
        <v>43373</v>
      </c>
      <c r="F2" s="673">
        <v>6940</v>
      </c>
      <c r="G2" s="674">
        <v>50313</v>
      </c>
      <c r="H2" s="675">
        <v>201252</v>
      </c>
      <c r="I2" s="676" t="s">
        <v>523</v>
      </c>
      <c r="J2" s="677" t="s">
        <v>1543</v>
      </c>
      <c r="K2" s="355"/>
      <c r="L2" s="355"/>
      <c r="M2" s="355"/>
      <c r="N2" s="355"/>
      <c r="O2" s="355"/>
      <c r="P2" s="355"/>
      <c r="Q2" s="355"/>
      <c r="R2" s="355"/>
      <c r="S2" s="355"/>
      <c r="T2" s="355"/>
      <c r="U2" s="355"/>
    </row>
    <row r="3" spans="1:21" ht="18.75">
      <c r="A3" s="678">
        <v>2</v>
      </c>
      <c r="B3" s="76" t="s">
        <v>32</v>
      </c>
      <c r="C3" s="77" t="s">
        <v>304</v>
      </c>
      <c r="D3" s="679">
        <v>40</v>
      </c>
      <c r="E3" s="680">
        <v>6000</v>
      </c>
      <c r="F3" s="681">
        <v>960</v>
      </c>
      <c r="G3" s="682">
        <v>6960</v>
      </c>
      <c r="H3" s="532">
        <v>278400</v>
      </c>
      <c r="I3" s="683" t="s">
        <v>383</v>
      </c>
      <c r="J3" s="684" t="s">
        <v>541</v>
      </c>
      <c r="K3" s="355"/>
      <c r="L3" s="355"/>
      <c r="M3" s="355"/>
      <c r="N3" s="355"/>
      <c r="O3" s="355"/>
      <c r="P3" s="355"/>
      <c r="Q3" s="355"/>
      <c r="R3" s="355"/>
      <c r="S3" s="355"/>
      <c r="T3" s="355"/>
      <c r="U3" s="355"/>
    </row>
    <row r="4" spans="1:21" ht="18.75">
      <c r="A4" s="678">
        <v>3</v>
      </c>
      <c r="B4" s="76" t="s">
        <v>33</v>
      </c>
      <c r="C4" s="77" t="s">
        <v>304</v>
      </c>
      <c r="D4" s="679">
        <v>8</v>
      </c>
      <c r="E4" s="680">
        <v>6000</v>
      </c>
      <c r="F4" s="681">
        <v>960</v>
      </c>
      <c r="G4" s="682">
        <v>6960</v>
      </c>
      <c r="H4" s="532">
        <v>55680</v>
      </c>
      <c r="I4" s="683" t="s">
        <v>383</v>
      </c>
      <c r="J4" s="684" t="s">
        <v>541</v>
      </c>
      <c r="K4" s="355"/>
      <c r="L4" s="355"/>
      <c r="M4" s="355"/>
      <c r="N4" s="355"/>
      <c r="O4" s="355"/>
      <c r="P4" s="355"/>
      <c r="Q4" s="355"/>
      <c r="R4" s="355"/>
      <c r="S4" s="355"/>
      <c r="T4" s="355"/>
      <c r="U4" s="355"/>
    </row>
    <row r="5" spans="1:21" ht="18.75">
      <c r="A5" s="678">
        <v>4</v>
      </c>
      <c r="B5" s="76" t="s">
        <v>34</v>
      </c>
      <c r="C5" s="77" t="s">
        <v>304</v>
      </c>
      <c r="D5" s="679">
        <v>8</v>
      </c>
      <c r="E5" s="680">
        <v>6000</v>
      </c>
      <c r="F5" s="681">
        <v>960</v>
      </c>
      <c r="G5" s="682">
        <v>6960</v>
      </c>
      <c r="H5" s="532">
        <v>55680</v>
      </c>
      <c r="I5" s="683" t="s">
        <v>383</v>
      </c>
      <c r="J5" s="684" t="s">
        <v>541</v>
      </c>
      <c r="K5" s="355"/>
      <c r="L5" s="355"/>
      <c r="M5" s="355"/>
      <c r="N5" s="355"/>
      <c r="O5" s="355"/>
      <c r="P5" s="355"/>
      <c r="Q5" s="355"/>
      <c r="R5" s="355"/>
      <c r="S5" s="355"/>
      <c r="T5" s="355"/>
      <c r="U5" s="355"/>
    </row>
    <row r="6" spans="1:21" ht="18.75">
      <c r="A6" s="678">
        <v>5</v>
      </c>
      <c r="B6" s="76" t="s">
        <v>35</v>
      </c>
      <c r="C6" s="77" t="s">
        <v>304</v>
      </c>
      <c r="D6" s="679">
        <v>8</v>
      </c>
      <c r="E6" s="680">
        <v>6000</v>
      </c>
      <c r="F6" s="681">
        <v>960</v>
      </c>
      <c r="G6" s="682">
        <v>6960</v>
      </c>
      <c r="H6" s="532">
        <v>55680</v>
      </c>
      <c r="I6" s="683" t="s">
        <v>383</v>
      </c>
      <c r="J6" s="684" t="s">
        <v>541</v>
      </c>
      <c r="K6" s="355"/>
      <c r="L6" s="355"/>
      <c r="M6" s="355"/>
      <c r="N6" s="355"/>
      <c r="O6" s="355"/>
      <c r="P6" s="355"/>
      <c r="Q6" s="355"/>
      <c r="R6" s="355"/>
      <c r="S6" s="355"/>
      <c r="T6" s="355"/>
      <c r="U6" s="355"/>
    </row>
    <row r="7" spans="1:21" ht="18.75">
      <c r="A7" s="678">
        <v>6</v>
      </c>
      <c r="B7" s="76" t="s">
        <v>36</v>
      </c>
      <c r="C7" s="77" t="s">
        <v>304</v>
      </c>
      <c r="D7" s="679">
        <v>8</v>
      </c>
      <c r="E7" s="680">
        <v>6000</v>
      </c>
      <c r="F7" s="681">
        <v>960</v>
      </c>
      <c r="G7" s="682">
        <v>6960</v>
      </c>
      <c r="H7" s="532">
        <v>55680</v>
      </c>
      <c r="I7" s="683" t="s">
        <v>383</v>
      </c>
      <c r="J7" s="684" t="s">
        <v>541</v>
      </c>
      <c r="K7" s="355"/>
      <c r="L7" s="355"/>
      <c r="M7" s="355"/>
      <c r="N7" s="355"/>
      <c r="O7" s="355"/>
      <c r="P7" s="355"/>
      <c r="Q7" s="355"/>
      <c r="R7" s="355"/>
      <c r="S7" s="355"/>
      <c r="T7" s="355"/>
      <c r="U7" s="355"/>
    </row>
    <row r="8" spans="1:21" ht="18.75">
      <c r="A8" s="678">
        <v>7</v>
      </c>
      <c r="B8" s="76" t="s">
        <v>37</v>
      </c>
      <c r="C8" s="77" t="s">
        <v>304</v>
      </c>
      <c r="D8" s="679">
        <v>16</v>
      </c>
      <c r="E8" s="680">
        <v>6000</v>
      </c>
      <c r="F8" s="681">
        <v>960</v>
      </c>
      <c r="G8" s="682">
        <v>6960</v>
      </c>
      <c r="H8" s="532">
        <v>111360</v>
      </c>
      <c r="I8" s="683" t="s">
        <v>383</v>
      </c>
      <c r="J8" s="684" t="s">
        <v>541</v>
      </c>
      <c r="K8" s="355"/>
      <c r="L8" s="355"/>
      <c r="M8" s="355"/>
      <c r="N8" s="355"/>
      <c r="O8" s="355"/>
      <c r="P8" s="355"/>
      <c r="Q8" s="355"/>
      <c r="R8" s="355"/>
      <c r="S8" s="355"/>
      <c r="T8" s="355"/>
      <c r="U8" s="355"/>
    </row>
    <row r="9" spans="1:21" ht="18.75">
      <c r="A9" s="678">
        <v>8</v>
      </c>
      <c r="B9" s="76" t="s">
        <v>38</v>
      </c>
      <c r="C9" s="77" t="s">
        <v>304</v>
      </c>
      <c r="D9" s="679">
        <v>8</v>
      </c>
      <c r="E9" s="685"/>
      <c r="F9" s="686"/>
      <c r="G9" s="682">
        <v>0</v>
      </c>
      <c r="H9" s="532">
        <v>0</v>
      </c>
      <c r="I9" s="687"/>
      <c r="J9" s="684"/>
      <c r="K9" s="355"/>
      <c r="L9" s="355"/>
      <c r="M9" s="355"/>
      <c r="N9" s="355"/>
      <c r="O9" s="355"/>
      <c r="P9" s="355"/>
      <c r="Q9" s="355"/>
      <c r="R9" s="355"/>
      <c r="S9" s="355"/>
      <c r="T9" s="355"/>
      <c r="U9" s="355"/>
    </row>
    <row r="10" spans="1:21" ht="18.75">
      <c r="A10" s="678">
        <v>9</v>
      </c>
      <c r="B10" s="76" t="s">
        <v>39</v>
      </c>
      <c r="C10" s="77" t="s">
        <v>304</v>
      </c>
      <c r="D10" s="679">
        <v>4</v>
      </c>
      <c r="E10" s="680">
        <v>6000</v>
      </c>
      <c r="F10" s="681">
        <v>960</v>
      </c>
      <c r="G10" s="682">
        <v>6960</v>
      </c>
      <c r="H10" s="532">
        <v>27840</v>
      </c>
      <c r="I10" s="683" t="s">
        <v>383</v>
      </c>
      <c r="J10" s="684" t="s">
        <v>541</v>
      </c>
      <c r="K10" s="355"/>
      <c r="L10" s="355"/>
      <c r="M10" s="355"/>
      <c r="N10" s="355"/>
      <c r="O10" s="355"/>
      <c r="P10" s="355"/>
      <c r="Q10" s="355"/>
      <c r="R10" s="355"/>
      <c r="S10" s="355"/>
      <c r="T10" s="355"/>
      <c r="U10" s="355"/>
    </row>
    <row r="11" spans="1:21" ht="18.75">
      <c r="A11" s="678">
        <v>10</v>
      </c>
      <c r="B11" s="76" t="s">
        <v>40</v>
      </c>
      <c r="C11" s="77" t="s">
        <v>304</v>
      </c>
      <c r="D11" s="679">
        <v>8</v>
      </c>
      <c r="E11" s="680">
        <v>6000</v>
      </c>
      <c r="F11" s="681">
        <v>960</v>
      </c>
      <c r="G11" s="682">
        <v>6960</v>
      </c>
      <c r="H11" s="532">
        <v>55680</v>
      </c>
      <c r="I11" s="683" t="s">
        <v>383</v>
      </c>
      <c r="J11" s="684" t="s">
        <v>541</v>
      </c>
      <c r="K11" s="355"/>
      <c r="L11" s="355"/>
      <c r="M11" s="355"/>
      <c r="N11" s="355"/>
      <c r="O11" s="355"/>
      <c r="P11" s="355"/>
      <c r="Q11" s="355"/>
      <c r="R11" s="355"/>
      <c r="S11" s="355"/>
      <c r="T11" s="355"/>
      <c r="U11" s="355"/>
    </row>
    <row r="12" spans="1:21" ht="18.75">
      <c r="A12" s="678">
        <v>11</v>
      </c>
      <c r="B12" s="76" t="s">
        <v>740</v>
      </c>
      <c r="C12" s="77" t="s">
        <v>304</v>
      </c>
      <c r="D12" s="679">
        <v>8</v>
      </c>
      <c r="E12" s="680">
        <v>6000</v>
      </c>
      <c r="F12" s="681">
        <v>960</v>
      </c>
      <c r="G12" s="682">
        <v>6960</v>
      </c>
      <c r="H12" s="532">
        <v>55680</v>
      </c>
      <c r="I12" s="683" t="s">
        <v>383</v>
      </c>
      <c r="J12" s="684" t="s">
        <v>541</v>
      </c>
      <c r="K12" s="355"/>
      <c r="L12" s="355"/>
      <c r="M12" s="355"/>
      <c r="N12" s="355"/>
      <c r="O12" s="355"/>
      <c r="P12" s="355"/>
      <c r="Q12" s="355"/>
      <c r="R12" s="355"/>
      <c r="S12" s="355"/>
      <c r="T12" s="355"/>
      <c r="U12" s="355"/>
    </row>
    <row r="13" spans="1:21" ht="18.75">
      <c r="A13" s="678">
        <v>12</v>
      </c>
      <c r="B13" s="76" t="s">
        <v>42</v>
      </c>
      <c r="C13" s="77" t="s">
        <v>304</v>
      </c>
      <c r="D13" s="679">
        <v>68</v>
      </c>
      <c r="E13" s="680">
        <v>6000</v>
      </c>
      <c r="F13" s="681">
        <v>960</v>
      </c>
      <c r="G13" s="682">
        <v>6960</v>
      </c>
      <c r="H13" s="532">
        <v>473280</v>
      </c>
      <c r="I13" s="683" t="s">
        <v>383</v>
      </c>
      <c r="J13" s="684" t="s">
        <v>541</v>
      </c>
      <c r="K13" s="355"/>
      <c r="L13" s="355"/>
      <c r="M13" s="355"/>
      <c r="N13" s="355"/>
      <c r="O13" s="355"/>
      <c r="P13" s="355"/>
      <c r="Q13" s="355"/>
      <c r="R13" s="355"/>
      <c r="S13" s="355"/>
      <c r="T13" s="355"/>
      <c r="U13" s="355"/>
    </row>
    <row r="14" spans="1:21" ht="18.75">
      <c r="A14" s="678">
        <v>13</v>
      </c>
      <c r="B14" s="76" t="s">
        <v>43</v>
      </c>
      <c r="C14" s="77" t="s">
        <v>304</v>
      </c>
      <c r="D14" s="679">
        <v>8</v>
      </c>
      <c r="E14" s="680">
        <v>6000</v>
      </c>
      <c r="F14" s="681">
        <v>960</v>
      </c>
      <c r="G14" s="682">
        <v>6960</v>
      </c>
      <c r="H14" s="532">
        <v>55680</v>
      </c>
      <c r="I14" s="683" t="s">
        <v>383</v>
      </c>
      <c r="J14" s="684" t="s">
        <v>541</v>
      </c>
      <c r="K14" s="355"/>
      <c r="L14" s="355"/>
      <c r="M14" s="355"/>
      <c r="N14" s="355"/>
      <c r="O14" s="355"/>
      <c r="P14" s="355"/>
      <c r="Q14" s="355"/>
      <c r="R14" s="355"/>
      <c r="S14" s="355"/>
      <c r="T14" s="355"/>
      <c r="U14" s="355"/>
    </row>
    <row r="15" spans="1:21" ht="18.75">
      <c r="A15" s="678">
        <v>14</v>
      </c>
      <c r="B15" s="76" t="s">
        <v>44</v>
      </c>
      <c r="C15" s="77" t="s">
        <v>304</v>
      </c>
      <c r="D15" s="679">
        <v>8</v>
      </c>
      <c r="E15" s="680">
        <v>6000</v>
      </c>
      <c r="F15" s="681">
        <v>960</v>
      </c>
      <c r="G15" s="682">
        <v>6960</v>
      </c>
      <c r="H15" s="532">
        <v>55680</v>
      </c>
      <c r="I15" s="683" t="s">
        <v>383</v>
      </c>
      <c r="J15" s="684" t="s">
        <v>541</v>
      </c>
      <c r="K15" s="355"/>
      <c r="L15" s="355"/>
      <c r="M15" s="355"/>
      <c r="N15" s="355"/>
      <c r="O15" s="355"/>
      <c r="P15" s="355"/>
      <c r="Q15" s="355"/>
      <c r="R15" s="355"/>
      <c r="S15" s="355"/>
      <c r="T15" s="355"/>
      <c r="U15" s="355"/>
    </row>
    <row r="16" spans="1:21" ht="18.75">
      <c r="A16" s="678">
        <v>15</v>
      </c>
      <c r="B16" s="76" t="s">
        <v>47</v>
      </c>
      <c r="C16" s="77" t="s">
        <v>304</v>
      </c>
      <c r="D16" s="679">
        <v>2</v>
      </c>
      <c r="E16" s="685"/>
      <c r="F16" s="686"/>
      <c r="G16" s="682">
        <v>0</v>
      </c>
      <c r="H16" s="532">
        <v>0</v>
      </c>
      <c r="I16" s="687"/>
      <c r="J16" s="684"/>
      <c r="K16" s="355"/>
      <c r="L16" s="355"/>
      <c r="M16" s="355"/>
      <c r="N16" s="355"/>
      <c r="O16" s="355"/>
      <c r="P16" s="355"/>
      <c r="Q16" s="355"/>
      <c r="R16" s="355"/>
      <c r="S16" s="355"/>
      <c r="T16" s="355"/>
      <c r="U16" s="355"/>
    </row>
    <row r="17" spans="1:21" ht="18.75">
      <c r="A17" s="678">
        <v>16</v>
      </c>
      <c r="B17" s="76" t="s">
        <v>45</v>
      </c>
      <c r="C17" s="77" t="s">
        <v>305</v>
      </c>
      <c r="D17" s="679">
        <v>8</v>
      </c>
      <c r="E17" s="685"/>
      <c r="F17" s="686"/>
      <c r="G17" s="682">
        <v>0</v>
      </c>
      <c r="H17" s="532">
        <v>0</v>
      </c>
      <c r="I17" s="687"/>
      <c r="J17" s="684"/>
      <c r="K17" s="355"/>
      <c r="L17" s="355"/>
      <c r="M17" s="355"/>
      <c r="N17" s="355"/>
      <c r="O17" s="355"/>
      <c r="P17" s="355"/>
      <c r="Q17" s="355"/>
      <c r="R17" s="355"/>
      <c r="S17" s="355"/>
      <c r="T17" s="355"/>
      <c r="U17" s="355"/>
    </row>
    <row r="18" spans="1:21" ht="18.75">
      <c r="A18" s="678">
        <v>17</v>
      </c>
      <c r="B18" s="76" t="s">
        <v>46</v>
      </c>
      <c r="C18" s="77" t="s">
        <v>305</v>
      </c>
      <c r="D18" s="679">
        <v>4</v>
      </c>
      <c r="E18" s="685"/>
      <c r="F18" s="686"/>
      <c r="G18" s="682">
        <v>0</v>
      </c>
      <c r="H18" s="532">
        <v>0</v>
      </c>
      <c r="I18" s="687"/>
      <c r="J18" s="684"/>
      <c r="K18" s="355"/>
      <c r="L18" s="355"/>
      <c r="M18" s="355"/>
      <c r="N18" s="355"/>
      <c r="O18" s="355"/>
      <c r="P18" s="355"/>
      <c r="Q18" s="355"/>
      <c r="R18" s="355"/>
      <c r="S18" s="355"/>
      <c r="T18" s="355"/>
      <c r="U18" s="355"/>
    </row>
    <row r="19" spans="1:21" ht="18.75">
      <c r="A19" s="678">
        <v>18</v>
      </c>
      <c r="B19" s="76" t="s">
        <v>48</v>
      </c>
      <c r="C19" s="77" t="s">
        <v>306</v>
      </c>
      <c r="D19" s="679">
        <v>248</v>
      </c>
      <c r="E19" s="680">
        <v>2533</v>
      </c>
      <c r="F19" s="688">
        <v>0</v>
      </c>
      <c r="G19" s="682">
        <v>2533</v>
      </c>
      <c r="H19" s="532">
        <v>628184</v>
      </c>
      <c r="I19" s="683" t="s">
        <v>363</v>
      </c>
      <c r="J19" s="684" t="s">
        <v>1397</v>
      </c>
      <c r="K19" s="355"/>
      <c r="L19" s="355"/>
      <c r="M19" s="355"/>
      <c r="N19" s="355"/>
      <c r="O19" s="355"/>
      <c r="P19" s="355"/>
      <c r="Q19" s="355"/>
      <c r="R19" s="355"/>
      <c r="S19" s="355"/>
      <c r="T19" s="355"/>
      <c r="U19" s="355"/>
    </row>
    <row r="20" spans="1:21" ht="18.75">
      <c r="A20" s="678">
        <v>19</v>
      </c>
      <c r="B20" s="76" t="s">
        <v>49</v>
      </c>
      <c r="C20" s="77" t="s">
        <v>897</v>
      </c>
      <c r="D20" s="679">
        <v>4</v>
      </c>
      <c r="E20" s="680">
        <v>44733</v>
      </c>
      <c r="F20" s="688">
        <v>0</v>
      </c>
      <c r="G20" s="682">
        <v>44733</v>
      </c>
      <c r="H20" s="532">
        <v>178932</v>
      </c>
      <c r="I20" s="683" t="s">
        <v>523</v>
      </c>
      <c r="J20" s="684" t="s">
        <v>1543</v>
      </c>
      <c r="K20" s="355"/>
      <c r="L20" s="355"/>
      <c r="M20" s="355"/>
      <c r="N20" s="355"/>
      <c r="O20" s="355"/>
      <c r="P20" s="355"/>
      <c r="Q20" s="355"/>
      <c r="R20" s="355"/>
      <c r="S20" s="355"/>
      <c r="T20" s="355"/>
      <c r="U20" s="355"/>
    </row>
    <row r="21" spans="1:21" s="370" customFormat="1" ht="18.75">
      <c r="A21" s="678">
        <v>20</v>
      </c>
      <c r="B21" s="76" t="s">
        <v>50</v>
      </c>
      <c r="C21" s="77" t="s">
        <v>308</v>
      </c>
      <c r="D21" s="679">
        <v>120</v>
      </c>
      <c r="E21" s="680">
        <v>7000</v>
      </c>
      <c r="F21" s="688">
        <v>0</v>
      </c>
      <c r="G21" s="682">
        <v>7000</v>
      </c>
      <c r="H21" s="532">
        <v>840000</v>
      </c>
      <c r="I21" s="683" t="s">
        <v>363</v>
      </c>
      <c r="J21" s="684" t="s">
        <v>1316</v>
      </c>
      <c r="K21" s="355"/>
      <c r="L21" s="369"/>
      <c r="M21" s="369"/>
      <c r="N21" s="369"/>
      <c r="O21" s="369"/>
      <c r="P21" s="369"/>
      <c r="Q21" s="369"/>
      <c r="R21" s="369"/>
      <c r="S21" s="369"/>
      <c r="T21" s="369"/>
      <c r="U21" s="369"/>
    </row>
    <row r="22" spans="1:21" ht="18.75">
      <c r="A22" s="678">
        <v>21</v>
      </c>
      <c r="B22" s="76" t="s">
        <v>51</v>
      </c>
      <c r="C22" s="77" t="s">
        <v>305</v>
      </c>
      <c r="D22" s="679">
        <v>8000</v>
      </c>
      <c r="E22" s="680">
        <v>17</v>
      </c>
      <c r="F22" s="681">
        <v>3</v>
      </c>
      <c r="G22" s="682">
        <v>20</v>
      </c>
      <c r="H22" s="532">
        <v>160000</v>
      </c>
      <c r="I22" s="683" t="s">
        <v>639</v>
      </c>
      <c r="J22" s="684" t="s">
        <v>545</v>
      </c>
      <c r="K22" s="355"/>
      <c r="L22" s="355"/>
      <c r="M22" s="355"/>
      <c r="N22" s="355"/>
      <c r="O22" s="355"/>
      <c r="P22" s="355"/>
      <c r="Q22" s="355"/>
      <c r="R22" s="355"/>
      <c r="S22" s="355"/>
      <c r="T22" s="355"/>
      <c r="U22" s="355"/>
    </row>
    <row r="23" spans="1:21" ht="18.75">
      <c r="A23" s="678">
        <v>22</v>
      </c>
      <c r="B23" s="76" t="s">
        <v>741</v>
      </c>
      <c r="C23" s="77" t="s">
        <v>305</v>
      </c>
      <c r="D23" s="679">
        <v>120</v>
      </c>
      <c r="E23" s="680">
        <v>1923</v>
      </c>
      <c r="F23" s="688">
        <v>0</v>
      </c>
      <c r="G23" s="682">
        <v>1923</v>
      </c>
      <c r="H23" s="532">
        <v>230760</v>
      </c>
      <c r="I23" s="683" t="s">
        <v>417</v>
      </c>
      <c r="J23" s="684" t="s">
        <v>1400</v>
      </c>
      <c r="K23" s="355"/>
      <c r="L23" s="355"/>
      <c r="M23" s="355"/>
      <c r="N23" s="355"/>
      <c r="O23" s="355"/>
      <c r="P23" s="355"/>
      <c r="Q23" s="355"/>
      <c r="R23" s="355"/>
      <c r="S23" s="355"/>
      <c r="T23" s="355"/>
      <c r="U23" s="355"/>
    </row>
    <row r="24" spans="1:21" ht="18.75">
      <c r="A24" s="678">
        <v>23</v>
      </c>
      <c r="B24" s="76" t="s">
        <v>52</v>
      </c>
      <c r="C24" s="77" t="s">
        <v>305</v>
      </c>
      <c r="D24" s="679">
        <v>120</v>
      </c>
      <c r="E24" s="685"/>
      <c r="F24" s="686"/>
      <c r="G24" s="682">
        <v>0</v>
      </c>
      <c r="H24" s="532">
        <v>0</v>
      </c>
      <c r="I24" s="687"/>
      <c r="J24" s="684"/>
      <c r="K24" s="355"/>
      <c r="L24" s="355"/>
      <c r="M24" s="355"/>
      <c r="N24" s="355"/>
      <c r="O24" s="355"/>
      <c r="P24" s="355"/>
      <c r="Q24" s="355"/>
      <c r="R24" s="355"/>
      <c r="S24" s="355"/>
      <c r="T24" s="355"/>
      <c r="U24" s="355"/>
    </row>
    <row r="25" spans="1:21" ht="18.75">
      <c r="A25" s="678">
        <v>24</v>
      </c>
      <c r="B25" s="76" t="s">
        <v>742</v>
      </c>
      <c r="C25" s="77" t="s">
        <v>309</v>
      </c>
      <c r="D25" s="679">
        <v>4</v>
      </c>
      <c r="E25" s="680">
        <v>326333</v>
      </c>
      <c r="F25" s="688">
        <v>0</v>
      </c>
      <c r="G25" s="682">
        <v>326333</v>
      </c>
      <c r="H25" s="532">
        <v>1305332</v>
      </c>
      <c r="I25" s="683" t="s">
        <v>389</v>
      </c>
      <c r="J25" s="684" t="s">
        <v>972</v>
      </c>
      <c r="K25" s="355"/>
      <c r="L25" s="355"/>
      <c r="M25" s="355"/>
      <c r="N25" s="355"/>
      <c r="O25" s="355"/>
      <c r="P25" s="355"/>
      <c r="Q25" s="355"/>
      <c r="R25" s="355"/>
      <c r="S25" s="355"/>
      <c r="T25" s="355"/>
      <c r="U25" s="355"/>
    </row>
    <row r="26" spans="1:21" ht="18.75">
      <c r="A26" s="678">
        <v>25</v>
      </c>
      <c r="B26" s="76" t="s">
        <v>743</v>
      </c>
      <c r="C26" s="77" t="s">
        <v>310</v>
      </c>
      <c r="D26" s="679">
        <v>4</v>
      </c>
      <c r="E26" s="680">
        <v>325067</v>
      </c>
      <c r="F26" s="688">
        <v>0</v>
      </c>
      <c r="G26" s="682">
        <v>325067</v>
      </c>
      <c r="H26" s="532">
        <v>1300268</v>
      </c>
      <c r="I26" s="683" t="s">
        <v>389</v>
      </c>
      <c r="J26" s="684" t="s">
        <v>972</v>
      </c>
      <c r="K26" s="355"/>
      <c r="L26" s="355"/>
      <c r="M26" s="355"/>
      <c r="N26" s="355"/>
      <c r="O26" s="355"/>
      <c r="P26" s="355"/>
      <c r="Q26" s="355"/>
      <c r="R26" s="355"/>
      <c r="S26" s="355"/>
      <c r="T26" s="355"/>
      <c r="U26" s="355"/>
    </row>
    <row r="27" spans="1:21" ht="18.75">
      <c r="A27" s="678">
        <v>26</v>
      </c>
      <c r="B27" s="76" t="s">
        <v>744</v>
      </c>
      <c r="C27" s="77" t="s">
        <v>310</v>
      </c>
      <c r="D27" s="679">
        <v>4</v>
      </c>
      <c r="E27" s="680">
        <v>627467</v>
      </c>
      <c r="F27" s="688">
        <v>0</v>
      </c>
      <c r="G27" s="682">
        <v>627467</v>
      </c>
      <c r="H27" s="532">
        <v>2509868</v>
      </c>
      <c r="I27" s="683" t="s">
        <v>389</v>
      </c>
      <c r="J27" s="684" t="s">
        <v>972</v>
      </c>
      <c r="K27" s="355"/>
      <c r="L27" s="355"/>
      <c r="M27" s="355"/>
      <c r="N27" s="355"/>
      <c r="O27" s="355"/>
      <c r="P27" s="355"/>
      <c r="Q27" s="355"/>
      <c r="R27" s="355"/>
      <c r="S27" s="355"/>
      <c r="T27" s="355"/>
      <c r="U27" s="355"/>
    </row>
    <row r="28" spans="1:21" ht="37.5">
      <c r="A28" s="678">
        <v>27</v>
      </c>
      <c r="B28" s="76" t="s">
        <v>745</v>
      </c>
      <c r="C28" s="77" t="s">
        <v>305</v>
      </c>
      <c r="D28" s="679">
        <v>40</v>
      </c>
      <c r="E28" s="680">
        <v>14253</v>
      </c>
      <c r="F28" s="688">
        <v>0</v>
      </c>
      <c r="G28" s="682">
        <v>14253</v>
      </c>
      <c r="H28" s="532">
        <v>570120</v>
      </c>
      <c r="I28" s="683" t="s">
        <v>417</v>
      </c>
      <c r="J28" s="684" t="s">
        <v>1544</v>
      </c>
      <c r="K28" s="355"/>
      <c r="L28" s="355"/>
      <c r="M28" s="355"/>
      <c r="N28" s="355"/>
      <c r="O28" s="355"/>
      <c r="P28" s="355"/>
      <c r="Q28" s="355"/>
      <c r="R28" s="355"/>
      <c r="S28" s="355"/>
      <c r="T28" s="355"/>
      <c r="U28" s="355"/>
    </row>
    <row r="29" spans="1:21" ht="18.75">
      <c r="A29" s="678">
        <v>28</v>
      </c>
      <c r="B29" s="76" t="s">
        <v>746</v>
      </c>
      <c r="C29" s="77" t="s">
        <v>305</v>
      </c>
      <c r="D29" s="679">
        <v>40</v>
      </c>
      <c r="E29" s="685"/>
      <c r="F29" s="686"/>
      <c r="G29" s="682">
        <v>0</v>
      </c>
      <c r="H29" s="532">
        <v>0</v>
      </c>
      <c r="I29" s="687"/>
      <c r="J29" s="684"/>
      <c r="K29" s="355"/>
      <c r="L29" s="355"/>
      <c r="M29" s="355"/>
      <c r="N29" s="355"/>
      <c r="O29" s="355"/>
      <c r="P29" s="355"/>
      <c r="Q29" s="355"/>
      <c r="R29" s="355"/>
      <c r="S29" s="355"/>
      <c r="T29" s="355"/>
      <c r="U29" s="355"/>
    </row>
    <row r="30" spans="1:21" ht="37.5">
      <c r="A30" s="678">
        <v>29</v>
      </c>
      <c r="B30" s="76" t="s">
        <v>747</v>
      </c>
      <c r="C30" s="77" t="s">
        <v>305</v>
      </c>
      <c r="D30" s="679">
        <v>60</v>
      </c>
      <c r="E30" s="680">
        <v>11540</v>
      </c>
      <c r="F30" s="688">
        <v>0</v>
      </c>
      <c r="G30" s="682">
        <v>11540</v>
      </c>
      <c r="H30" s="532">
        <v>692400</v>
      </c>
      <c r="I30" s="683" t="s">
        <v>389</v>
      </c>
      <c r="J30" s="689" t="s">
        <v>704</v>
      </c>
      <c r="K30" s="355"/>
      <c r="L30" s="355"/>
      <c r="M30" s="355"/>
      <c r="N30" s="355"/>
      <c r="O30" s="355"/>
      <c r="P30" s="355"/>
      <c r="Q30" s="355"/>
      <c r="R30" s="355"/>
      <c r="S30" s="355"/>
      <c r="T30" s="355"/>
      <c r="U30" s="355"/>
    </row>
    <row r="31" spans="1:21" ht="37.5">
      <c r="A31" s="678">
        <v>30</v>
      </c>
      <c r="B31" s="76" t="s">
        <v>53</v>
      </c>
      <c r="C31" s="77" t="s">
        <v>305</v>
      </c>
      <c r="D31" s="679">
        <v>60</v>
      </c>
      <c r="E31" s="680">
        <v>20033</v>
      </c>
      <c r="F31" s="688">
        <v>0</v>
      </c>
      <c r="G31" s="682">
        <v>20033</v>
      </c>
      <c r="H31" s="532">
        <v>1201980</v>
      </c>
      <c r="I31" s="683" t="s">
        <v>389</v>
      </c>
      <c r="J31" s="689" t="s">
        <v>704</v>
      </c>
      <c r="K31" s="355"/>
      <c r="L31" s="355"/>
      <c r="M31" s="355"/>
      <c r="N31" s="355"/>
      <c r="O31" s="355"/>
      <c r="P31" s="355"/>
      <c r="Q31" s="355"/>
      <c r="R31" s="355"/>
      <c r="S31" s="355"/>
      <c r="T31" s="355"/>
      <c r="U31" s="355"/>
    </row>
    <row r="32" spans="1:21" ht="18.75">
      <c r="A32" s="678">
        <v>31</v>
      </c>
      <c r="B32" s="76" t="s">
        <v>54</v>
      </c>
      <c r="C32" s="77" t="s">
        <v>305</v>
      </c>
      <c r="D32" s="679">
        <v>20</v>
      </c>
      <c r="E32" s="680">
        <v>29867</v>
      </c>
      <c r="F32" s="688">
        <v>0</v>
      </c>
      <c r="G32" s="682">
        <v>29867</v>
      </c>
      <c r="H32" s="532">
        <v>597340</v>
      </c>
      <c r="I32" s="683" t="s">
        <v>389</v>
      </c>
      <c r="J32" s="684" t="s">
        <v>972</v>
      </c>
      <c r="K32" s="355"/>
      <c r="L32" s="355"/>
      <c r="M32" s="355"/>
      <c r="N32" s="355"/>
      <c r="O32" s="355"/>
      <c r="P32" s="355"/>
      <c r="Q32" s="355"/>
      <c r="R32" s="355"/>
      <c r="S32" s="355"/>
      <c r="T32" s="355"/>
      <c r="U32" s="355"/>
    </row>
    <row r="33" spans="1:21" ht="37.5">
      <c r="A33" s="678">
        <v>32</v>
      </c>
      <c r="B33" s="76" t="s">
        <v>748</v>
      </c>
      <c r="C33" s="77" t="s">
        <v>305</v>
      </c>
      <c r="D33" s="679">
        <v>40</v>
      </c>
      <c r="E33" s="680">
        <v>26151</v>
      </c>
      <c r="F33" s="688">
        <v>0</v>
      </c>
      <c r="G33" s="682">
        <v>26151</v>
      </c>
      <c r="H33" s="532">
        <v>1046040</v>
      </c>
      <c r="I33" s="683" t="s">
        <v>417</v>
      </c>
      <c r="J33" s="684" t="s">
        <v>1528</v>
      </c>
      <c r="K33" s="355"/>
      <c r="L33" s="355"/>
      <c r="M33" s="355"/>
      <c r="N33" s="355"/>
      <c r="O33" s="355"/>
      <c r="P33" s="355"/>
      <c r="Q33" s="355"/>
      <c r="R33" s="355"/>
      <c r="S33" s="355"/>
      <c r="T33" s="355"/>
      <c r="U33" s="355"/>
    </row>
    <row r="34" spans="1:21" ht="37.5">
      <c r="A34" s="678">
        <v>33</v>
      </c>
      <c r="B34" s="76" t="s">
        <v>749</v>
      </c>
      <c r="C34" s="77" t="s">
        <v>305</v>
      </c>
      <c r="D34" s="679">
        <v>40</v>
      </c>
      <c r="E34" s="680">
        <v>18653</v>
      </c>
      <c r="F34" s="688">
        <v>0</v>
      </c>
      <c r="G34" s="682">
        <v>18653</v>
      </c>
      <c r="H34" s="532">
        <v>746120</v>
      </c>
      <c r="I34" s="683" t="s">
        <v>389</v>
      </c>
      <c r="J34" s="684" t="s">
        <v>670</v>
      </c>
      <c r="K34" s="355"/>
      <c r="L34" s="355"/>
      <c r="M34" s="355"/>
      <c r="N34" s="355"/>
      <c r="O34" s="355"/>
      <c r="P34" s="355"/>
      <c r="Q34" s="355"/>
      <c r="R34" s="355"/>
      <c r="S34" s="355"/>
      <c r="T34" s="355"/>
      <c r="U34" s="355"/>
    </row>
    <row r="35" spans="1:21" ht="37.5">
      <c r="A35" s="678">
        <v>34</v>
      </c>
      <c r="B35" s="76" t="s">
        <v>750</v>
      </c>
      <c r="C35" s="77" t="s">
        <v>305</v>
      </c>
      <c r="D35" s="679">
        <v>40</v>
      </c>
      <c r="E35" s="680">
        <v>32587</v>
      </c>
      <c r="F35" s="688">
        <v>0</v>
      </c>
      <c r="G35" s="682">
        <v>32587</v>
      </c>
      <c r="H35" s="532">
        <v>1303480</v>
      </c>
      <c r="I35" s="683" t="s">
        <v>389</v>
      </c>
      <c r="J35" s="684" t="s">
        <v>670</v>
      </c>
      <c r="K35" s="355"/>
      <c r="L35" s="355"/>
      <c r="M35" s="355"/>
      <c r="N35" s="355"/>
      <c r="O35" s="355"/>
      <c r="P35" s="355"/>
      <c r="Q35" s="355"/>
      <c r="R35" s="355"/>
      <c r="S35" s="355"/>
      <c r="T35" s="355"/>
      <c r="U35" s="355"/>
    </row>
    <row r="36" spans="1:21" s="370" customFormat="1" ht="37.5">
      <c r="A36" s="678">
        <v>35</v>
      </c>
      <c r="B36" s="76" t="s">
        <v>751</v>
      </c>
      <c r="C36" s="77" t="s">
        <v>305</v>
      </c>
      <c r="D36" s="679">
        <v>40</v>
      </c>
      <c r="E36" s="680">
        <v>57600</v>
      </c>
      <c r="F36" s="688">
        <v>0</v>
      </c>
      <c r="G36" s="682">
        <v>57600</v>
      </c>
      <c r="H36" s="532">
        <v>2304000</v>
      </c>
      <c r="I36" s="683" t="s">
        <v>389</v>
      </c>
      <c r="J36" s="684" t="s">
        <v>670</v>
      </c>
      <c r="K36" s="355"/>
      <c r="L36" s="369"/>
      <c r="M36" s="369"/>
      <c r="N36" s="369"/>
      <c r="O36" s="369"/>
      <c r="P36" s="369"/>
      <c r="Q36" s="369"/>
      <c r="R36" s="369"/>
      <c r="S36" s="369"/>
      <c r="T36" s="369"/>
      <c r="U36" s="369"/>
    </row>
    <row r="37" spans="1:21" s="370" customFormat="1" ht="37.5">
      <c r="A37" s="678">
        <v>36</v>
      </c>
      <c r="B37" s="76" t="s">
        <v>752</v>
      </c>
      <c r="C37" s="77" t="s">
        <v>305</v>
      </c>
      <c r="D37" s="679">
        <v>40</v>
      </c>
      <c r="E37" s="680">
        <v>57027</v>
      </c>
      <c r="F37" s="688">
        <v>0</v>
      </c>
      <c r="G37" s="682">
        <v>57027</v>
      </c>
      <c r="H37" s="532">
        <v>2281080</v>
      </c>
      <c r="I37" s="683" t="s">
        <v>389</v>
      </c>
      <c r="J37" s="684" t="s">
        <v>1462</v>
      </c>
      <c r="K37" s="355"/>
      <c r="L37" s="369"/>
      <c r="M37" s="369"/>
      <c r="N37" s="369"/>
      <c r="O37" s="369"/>
      <c r="P37" s="369"/>
      <c r="Q37" s="369"/>
      <c r="R37" s="369"/>
      <c r="S37" s="369"/>
      <c r="T37" s="369"/>
      <c r="U37" s="369"/>
    </row>
    <row r="38" spans="1:21" s="370" customFormat="1" ht="37.5">
      <c r="A38" s="678">
        <v>37</v>
      </c>
      <c r="B38" s="76" t="s">
        <v>753</v>
      </c>
      <c r="C38" s="77" t="s">
        <v>305</v>
      </c>
      <c r="D38" s="679">
        <v>40</v>
      </c>
      <c r="E38" s="680">
        <v>71013</v>
      </c>
      <c r="F38" s="688">
        <v>0</v>
      </c>
      <c r="G38" s="682">
        <v>71013</v>
      </c>
      <c r="H38" s="532">
        <v>2840520</v>
      </c>
      <c r="I38" s="683" t="s">
        <v>389</v>
      </c>
      <c r="J38" s="684" t="s">
        <v>1462</v>
      </c>
      <c r="K38" s="355"/>
      <c r="L38" s="369"/>
      <c r="M38" s="369"/>
      <c r="N38" s="369"/>
      <c r="O38" s="369"/>
      <c r="P38" s="369"/>
      <c r="Q38" s="369"/>
      <c r="R38" s="369"/>
      <c r="S38" s="369"/>
      <c r="T38" s="369"/>
      <c r="U38" s="369"/>
    </row>
    <row r="39" spans="1:21" s="370" customFormat="1" ht="37.5">
      <c r="A39" s="678">
        <v>38</v>
      </c>
      <c r="B39" s="76" t="s">
        <v>55</v>
      </c>
      <c r="C39" s="77" t="s">
        <v>305</v>
      </c>
      <c r="D39" s="679">
        <v>16</v>
      </c>
      <c r="E39" s="680">
        <v>63333</v>
      </c>
      <c r="F39" s="688">
        <v>0</v>
      </c>
      <c r="G39" s="682">
        <v>63333</v>
      </c>
      <c r="H39" s="532">
        <v>1013328</v>
      </c>
      <c r="I39" s="683" t="s">
        <v>389</v>
      </c>
      <c r="J39" s="684" t="s">
        <v>1545</v>
      </c>
      <c r="K39" s="355"/>
      <c r="L39" s="369"/>
      <c r="M39" s="369"/>
      <c r="N39" s="369"/>
      <c r="O39" s="369"/>
      <c r="P39" s="369"/>
      <c r="Q39" s="369"/>
      <c r="R39" s="369"/>
      <c r="S39" s="369"/>
      <c r="T39" s="369"/>
      <c r="U39" s="369"/>
    </row>
    <row r="40" spans="1:21" s="370" customFormat="1" ht="17.25" customHeight="1">
      <c r="A40" s="678">
        <v>39</v>
      </c>
      <c r="B40" s="76" t="s">
        <v>56</v>
      </c>
      <c r="C40" s="77" t="s">
        <v>305</v>
      </c>
      <c r="D40" s="679">
        <v>12</v>
      </c>
      <c r="E40" s="680">
        <v>81000</v>
      </c>
      <c r="F40" s="688">
        <v>0</v>
      </c>
      <c r="G40" s="682">
        <v>81000</v>
      </c>
      <c r="H40" s="532">
        <v>972000</v>
      </c>
      <c r="I40" s="683" t="s">
        <v>389</v>
      </c>
      <c r="J40" s="684" t="s">
        <v>1545</v>
      </c>
      <c r="K40" s="355"/>
      <c r="L40" s="369"/>
      <c r="M40" s="369"/>
      <c r="N40" s="369"/>
      <c r="O40" s="369"/>
      <c r="P40" s="369"/>
      <c r="Q40" s="369"/>
      <c r="R40" s="369"/>
      <c r="S40" s="369"/>
      <c r="T40" s="369"/>
      <c r="U40" s="369"/>
    </row>
    <row r="41" spans="1:21" s="370" customFormat="1" ht="18.75">
      <c r="A41" s="678">
        <v>40</v>
      </c>
      <c r="B41" s="76" t="s">
        <v>754</v>
      </c>
      <c r="C41" s="77" t="s">
        <v>305</v>
      </c>
      <c r="D41" s="679">
        <v>40</v>
      </c>
      <c r="E41" s="685"/>
      <c r="F41" s="686"/>
      <c r="G41" s="682">
        <v>0</v>
      </c>
      <c r="H41" s="532">
        <v>0</v>
      </c>
      <c r="I41" s="687"/>
      <c r="J41" s="684"/>
      <c r="K41" s="355"/>
      <c r="L41" s="369"/>
      <c r="M41" s="369"/>
      <c r="N41" s="369"/>
      <c r="O41" s="369"/>
      <c r="P41" s="369"/>
      <c r="Q41" s="369"/>
      <c r="R41" s="369"/>
      <c r="S41" s="369"/>
      <c r="T41" s="369"/>
      <c r="U41" s="369"/>
    </row>
    <row r="42" spans="1:21" s="370" customFormat="1" ht="18.75">
      <c r="A42" s="678">
        <v>41</v>
      </c>
      <c r="B42" s="76" t="s">
        <v>755</v>
      </c>
      <c r="C42" s="77" t="s">
        <v>305</v>
      </c>
      <c r="D42" s="679">
        <v>120</v>
      </c>
      <c r="E42" s="685"/>
      <c r="F42" s="686"/>
      <c r="G42" s="682">
        <v>0</v>
      </c>
      <c r="H42" s="532">
        <v>0</v>
      </c>
      <c r="I42" s="687"/>
      <c r="J42" s="684"/>
      <c r="K42" s="355"/>
      <c r="L42" s="369"/>
      <c r="M42" s="369"/>
      <c r="N42" s="369"/>
      <c r="O42" s="369"/>
      <c r="P42" s="369"/>
      <c r="Q42" s="369"/>
      <c r="R42" s="369"/>
      <c r="S42" s="369"/>
      <c r="T42" s="369"/>
      <c r="U42" s="369"/>
    </row>
    <row r="43" spans="1:21" s="370" customFormat="1" ht="18.75">
      <c r="A43" s="678">
        <v>42</v>
      </c>
      <c r="B43" s="76" t="s">
        <v>57</v>
      </c>
      <c r="C43" s="77" t="s">
        <v>311</v>
      </c>
      <c r="D43" s="679">
        <v>8</v>
      </c>
      <c r="E43" s="680">
        <v>14708</v>
      </c>
      <c r="F43" s="681">
        <v>2353</v>
      </c>
      <c r="G43" s="682">
        <v>17061</v>
      </c>
      <c r="H43" s="532">
        <v>136488</v>
      </c>
      <c r="I43" s="683" t="s">
        <v>639</v>
      </c>
      <c r="J43" s="684" t="s">
        <v>1543</v>
      </c>
      <c r="K43" s="355"/>
      <c r="L43" s="369"/>
      <c r="M43" s="369"/>
      <c r="N43" s="369"/>
      <c r="O43" s="369"/>
      <c r="P43" s="369"/>
      <c r="Q43" s="369"/>
      <c r="R43" s="369"/>
      <c r="S43" s="369"/>
      <c r="T43" s="369"/>
      <c r="U43" s="369"/>
    </row>
    <row r="44" spans="1:21" ht="18.75">
      <c r="A44" s="678">
        <v>43</v>
      </c>
      <c r="B44" s="76" t="s">
        <v>58</v>
      </c>
      <c r="C44" s="77" t="s">
        <v>305</v>
      </c>
      <c r="D44" s="679">
        <v>8</v>
      </c>
      <c r="E44" s="680">
        <v>35577</v>
      </c>
      <c r="F44" s="688">
        <v>0</v>
      </c>
      <c r="G44" s="682">
        <v>35577</v>
      </c>
      <c r="H44" s="532">
        <v>284616</v>
      </c>
      <c r="I44" s="683" t="s">
        <v>389</v>
      </c>
      <c r="J44" s="684" t="s">
        <v>551</v>
      </c>
      <c r="K44" s="355"/>
      <c r="L44" s="355"/>
      <c r="M44" s="355"/>
      <c r="N44" s="355"/>
      <c r="O44" s="355"/>
      <c r="P44" s="355"/>
      <c r="Q44" s="355"/>
      <c r="R44" s="355"/>
      <c r="S44" s="355"/>
      <c r="T44" s="355"/>
      <c r="U44" s="355"/>
    </row>
    <row r="45" spans="1:21" ht="18.75">
      <c r="A45" s="678">
        <v>44</v>
      </c>
      <c r="B45" s="76" t="s">
        <v>756</v>
      </c>
      <c r="C45" s="77" t="s">
        <v>305</v>
      </c>
      <c r="D45" s="679">
        <v>8</v>
      </c>
      <c r="E45" s="680">
        <v>16000</v>
      </c>
      <c r="F45" s="688">
        <v>0</v>
      </c>
      <c r="G45" s="682">
        <v>16000</v>
      </c>
      <c r="H45" s="532">
        <v>128000</v>
      </c>
      <c r="I45" s="683" t="s">
        <v>389</v>
      </c>
      <c r="J45" s="684" t="s">
        <v>551</v>
      </c>
      <c r="K45" s="355"/>
      <c r="L45" s="355"/>
      <c r="M45" s="355"/>
      <c r="N45" s="355"/>
      <c r="O45" s="355"/>
      <c r="P45" s="355"/>
      <c r="Q45" s="355"/>
      <c r="R45" s="355"/>
      <c r="S45" s="355"/>
      <c r="T45" s="355"/>
      <c r="U45" s="355"/>
    </row>
    <row r="46" spans="1:21" ht="18.75">
      <c r="A46" s="678">
        <v>45</v>
      </c>
      <c r="B46" s="76" t="s">
        <v>757</v>
      </c>
      <c r="C46" s="77" t="s">
        <v>305</v>
      </c>
      <c r="D46" s="679">
        <v>8</v>
      </c>
      <c r="E46" s="680">
        <v>16507</v>
      </c>
      <c r="F46" s="688">
        <v>0</v>
      </c>
      <c r="G46" s="682">
        <v>16507</v>
      </c>
      <c r="H46" s="532">
        <v>132056</v>
      </c>
      <c r="I46" s="683" t="s">
        <v>389</v>
      </c>
      <c r="J46" s="684" t="s">
        <v>551</v>
      </c>
      <c r="K46" s="355"/>
      <c r="L46" s="355"/>
      <c r="M46" s="355"/>
      <c r="N46" s="355"/>
      <c r="O46" s="355"/>
      <c r="P46" s="355"/>
      <c r="Q46" s="355"/>
      <c r="R46" s="355"/>
      <c r="S46" s="355"/>
      <c r="T46" s="355"/>
      <c r="U46" s="355"/>
    </row>
    <row r="47" spans="1:21" ht="18.75">
      <c r="A47" s="678">
        <v>46</v>
      </c>
      <c r="B47" s="76" t="s">
        <v>758</v>
      </c>
      <c r="C47" s="77" t="s">
        <v>305</v>
      </c>
      <c r="D47" s="679">
        <v>8</v>
      </c>
      <c r="E47" s="680">
        <v>14520</v>
      </c>
      <c r="F47" s="688">
        <v>0</v>
      </c>
      <c r="G47" s="682">
        <v>14520</v>
      </c>
      <c r="H47" s="532">
        <v>116160</v>
      </c>
      <c r="I47" s="683" t="s">
        <v>389</v>
      </c>
      <c r="J47" s="684" t="s">
        <v>551</v>
      </c>
      <c r="K47" s="355"/>
      <c r="L47" s="355"/>
      <c r="M47" s="355"/>
      <c r="N47" s="355"/>
      <c r="O47" s="355"/>
      <c r="P47" s="355"/>
      <c r="Q47" s="355"/>
      <c r="R47" s="355"/>
      <c r="S47" s="355"/>
      <c r="T47" s="355"/>
      <c r="U47" s="355"/>
    </row>
    <row r="48" spans="1:21" ht="18.75">
      <c r="A48" s="678">
        <v>47</v>
      </c>
      <c r="B48" s="76" t="s">
        <v>759</v>
      </c>
      <c r="C48" s="77" t="s">
        <v>305</v>
      </c>
      <c r="D48" s="679">
        <v>8</v>
      </c>
      <c r="E48" s="680">
        <v>14520</v>
      </c>
      <c r="F48" s="688">
        <v>0</v>
      </c>
      <c r="G48" s="682">
        <v>14520</v>
      </c>
      <c r="H48" s="532">
        <v>116160</v>
      </c>
      <c r="I48" s="683" t="s">
        <v>389</v>
      </c>
      <c r="J48" s="684" t="s">
        <v>551</v>
      </c>
      <c r="K48" s="355"/>
      <c r="L48" s="355"/>
      <c r="M48" s="355"/>
      <c r="N48" s="355"/>
      <c r="O48" s="355"/>
      <c r="P48" s="355"/>
      <c r="Q48" s="355"/>
      <c r="R48" s="355"/>
      <c r="S48" s="355"/>
      <c r="T48" s="355"/>
      <c r="U48" s="355"/>
    </row>
    <row r="49" spans="1:21" ht="18.75">
      <c r="A49" s="678">
        <v>48</v>
      </c>
      <c r="B49" s="76" t="s">
        <v>760</v>
      </c>
      <c r="C49" s="77" t="s">
        <v>305</v>
      </c>
      <c r="D49" s="679">
        <v>8</v>
      </c>
      <c r="E49" s="680">
        <v>16000</v>
      </c>
      <c r="F49" s="688">
        <v>0</v>
      </c>
      <c r="G49" s="682">
        <v>16000</v>
      </c>
      <c r="H49" s="532">
        <v>128000</v>
      </c>
      <c r="I49" s="683" t="s">
        <v>389</v>
      </c>
      <c r="J49" s="684" t="s">
        <v>551</v>
      </c>
      <c r="K49" s="355"/>
      <c r="L49" s="355"/>
      <c r="M49" s="355"/>
      <c r="N49" s="355"/>
      <c r="O49" s="355"/>
      <c r="P49" s="355"/>
      <c r="Q49" s="355"/>
      <c r="R49" s="355"/>
      <c r="S49" s="355"/>
      <c r="T49" s="355"/>
      <c r="U49" s="355"/>
    </row>
    <row r="50" spans="1:21" ht="18.75">
      <c r="A50" s="678">
        <v>49</v>
      </c>
      <c r="B50" s="76" t="s">
        <v>761</v>
      </c>
      <c r="C50" s="77" t="s">
        <v>305</v>
      </c>
      <c r="D50" s="679">
        <v>8</v>
      </c>
      <c r="E50" s="680">
        <v>16000</v>
      </c>
      <c r="F50" s="688">
        <v>0</v>
      </c>
      <c r="G50" s="682">
        <v>16000</v>
      </c>
      <c r="H50" s="532">
        <v>128000</v>
      </c>
      <c r="I50" s="683" t="s">
        <v>389</v>
      </c>
      <c r="J50" s="684" t="s">
        <v>551</v>
      </c>
      <c r="K50" s="355"/>
      <c r="L50" s="355"/>
      <c r="M50" s="355"/>
      <c r="N50" s="355"/>
      <c r="O50" s="355"/>
      <c r="P50" s="355"/>
      <c r="Q50" s="355"/>
      <c r="R50" s="355"/>
      <c r="S50" s="355"/>
      <c r="T50" s="355"/>
      <c r="U50" s="355"/>
    </row>
    <row r="51" spans="1:21" ht="18.75">
      <c r="A51" s="678">
        <v>50</v>
      </c>
      <c r="B51" s="76" t="s">
        <v>762</v>
      </c>
      <c r="C51" s="77" t="s">
        <v>305</v>
      </c>
      <c r="D51" s="679">
        <v>8</v>
      </c>
      <c r="E51" s="680">
        <v>16000</v>
      </c>
      <c r="F51" s="688">
        <v>0</v>
      </c>
      <c r="G51" s="682">
        <v>16000</v>
      </c>
      <c r="H51" s="532">
        <v>128000</v>
      </c>
      <c r="I51" s="683" t="s">
        <v>389</v>
      </c>
      <c r="J51" s="684" t="s">
        <v>551</v>
      </c>
      <c r="K51" s="355"/>
      <c r="L51" s="355"/>
      <c r="M51" s="355"/>
      <c r="N51" s="355"/>
      <c r="O51" s="355"/>
      <c r="P51" s="355"/>
      <c r="Q51" s="355"/>
      <c r="R51" s="355"/>
      <c r="S51" s="355"/>
      <c r="T51" s="355"/>
      <c r="U51" s="355"/>
    </row>
    <row r="52" spans="1:21" ht="18.75">
      <c r="A52" s="678">
        <v>51</v>
      </c>
      <c r="B52" s="76" t="s">
        <v>763</v>
      </c>
      <c r="C52" s="77" t="s">
        <v>305</v>
      </c>
      <c r="D52" s="679">
        <v>8</v>
      </c>
      <c r="E52" s="680">
        <v>16507</v>
      </c>
      <c r="F52" s="688">
        <v>0</v>
      </c>
      <c r="G52" s="682">
        <v>16507</v>
      </c>
      <c r="H52" s="532">
        <v>132056</v>
      </c>
      <c r="I52" s="683" t="s">
        <v>389</v>
      </c>
      <c r="J52" s="684" t="s">
        <v>551</v>
      </c>
      <c r="K52" s="355"/>
      <c r="L52" s="355"/>
      <c r="M52" s="355"/>
      <c r="N52" s="355"/>
      <c r="O52" s="355"/>
      <c r="P52" s="355"/>
      <c r="Q52" s="355"/>
      <c r="R52" s="355"/>
      <c r="S52" s="355"/>
      <c r="T52" s="355"/>
      <c r="U52" s="355"/>
    </row>
    <row r="53" spans="1:21" ht="18.75">
      <c r="A53" s="678">
        <v>52</v>
      </c>
      <c r="B53" s="76" t="s">
        <v>764</v>
      </c>
      <c r="C53" s="77" t="s">
        <v>305</v>
      </c>
      <c r="D53" s="679">
        <v>8</v>
      </c>
      <c r="E53" s="680">
        <v>21060</v>
      </c>
      <c r="F53" s="688">
        <v>0</v>
      </c>
      <c r="G53" s="682">
        <v>21060</v>
      </c>
      <c r="H53" s="532">
        <v>168480</v>
      </c>
      <c r="I53" s="683" t="s">
        <v>389</v>
      </c>
      <c r="J53" s="684" t="s">
        <v>551</v>
      </c>
      <c r="K53" s="355"/>
      <c r="L53" s="355"/>
      <c r="M53" s="355"/>
      <c r="N53" s="355"/>
      <c r="O53" s="355"/>
      <c r="P53" s="355"/>
      <c r="Q53" s="355"/>
      <c r="R53" s="355"/>
      <c r="S53" s="355"/>
      <c r="T53" s="355"/>
      <c r="U53" s="355"/>
    </row>
    <row r="54" spans="1:21" ht="18.75">
      <c r="A54" s="678">
        <v>53</v>
      </c>
      <c r="B54" s="76" t="s">
        <v>765</v>
      </c>
      <c r="C54" s="77" t="s">
        <v>305</v>
      </c>
      <c r="D54" s="679">
        <v>8</v>
      </c>
      <c r="E54" s="680">
        <v>21060</v>
      </c>
      <c r="F54" s="688">
        <v>0</v>
      </c>
      <c r="G54" s="682">
        <v>21060</v>
      </c>
      <c r="H54" s="532">
        <v>168480</v>
      </c>
      <c r="I54" s="683" t="s">
        <v>389</v>
      </c>
      <c r="J54" s="684" t="s">
        <v>551</v>
      </c>
      <c r="K54" s="355"/>
      <c r="L54" s="355"/>
      <c r="M54" s="355"/>
      <c r="N54" s="355"/>
      <c r="O54" s="355"/>
      <c r="P54" s="355"/>
      <c r="Q54" s="355"/>
      <c r="R54" s="355"/>
      <c r="S54" s="355"/>
      <c r="T54" s="355"/>
      <c r="U54" s="355"/>
    </row>
    <row r="55" spans="1:21" ht="18.75">
      <c r="A55" s="678">
        <v>54</v>
      </c>
      <c r="B55" s="76" t="s">
        <v>766</v>
      </c>
      <c r="C55" s="77" t="s">
        <v>305</v>
      </c>
      <c r="D55" s="679">
        <v>8</v>
      </c>
      <c r="E55" s="680">
        <v>19740</v>
      </c>
      <c r="F55" s="688">
        <v>0</v>
      </c>
      <c r="G55" s="682">
        <v>19740</v>
      </c>
      <c r="H55" s="532">
        <v>157920</v>
      </c>
      <c r="I55" s="683" t="s">
        <v>389</v>
      </c>
      <c r="J55" s="684" t="s">
        <v>551</v>
      </c>
      <c r="K55" s="355"/>
      <c r="L55" s="355"/>
      <c r="M55" s="355"/>
      <c r="N55" s="355"/>
      <c r="O55" s="355"/>
      <c r="P55" s="355"/>
      <c r="Q55" s="355"/>
      <c r="R55" s="355"/>
      <c r="S55" s="355"/>
      <c r="T55" s="355"/>
      <c r="U55" s="355"/>
    </row>
    <row r="56" spans="1:21" ht="18.75">
      <c r="A56" s="678">
        <v>55</v>
      </c>
      <c r="B56" s="76" t="s">
        <v>767</v>
      </c>
      <c r="C56" s="77" t="s">
        <v>305</v>
      </c>
      <c r="D56" s="679">
        <v>8</v>
      </c>
      <c r="E56" s="680">
        <v>19740</v>
      </c>
      <c r="F56" s="688">
        <v>0</v>
      </c>
      <c r="G56" s="682">
        <v>19740</v>
      </c>
      <c r="H56" s="532">
        <v>157920</v>
      </c>
      <c r="I56" s="683" t="s">
        <v>389</v>
      </c>
      <c r="J56" s="684" t="s">
        <v>551</v>
      </c>
      <c r="K56" s="355"/>
      <c r="L56" s="355"/>
      <c r="M56" s="355"/>
      <c r="N56" s="355"/>
      <c r="O56" s="355"/>
      <c r="P56" s="355"/>
      <c r="Q56" s="355"/>
      <c r="R56" s="355"/>
      <c r="S56" s="355"/>
      <c r="T56" s="355"/>
      <c r="U56" s="355"/>
    </row>
    <row r="57" spans="1:21" ht="18.75">
      <c r="A57" s="678">
        <v>56</v>
      </c>
      <c r="B57" s="76" t="s">
        <v>768</v>
      </c>
      <c r="C57" s="77" t="s">
        <v>305</v>
      </c>
      <c r="D57" s="679">
        <v>20</v>
      </c>
      <c r="E57" s="680">
        <v>19740</v>
      </c>
      <c r="F57" s="688">
        <v>0</v>
      </c>
      <c r="G57" s="682">
        <v>19740</v>
      </c>
      <c r="H57" s="532">
        <v>394800</v>
      </c>
      <c r="I57" s="683" t="s">
        <v>389</v>
      </c>
      <c r="J57" s="684" t="s">
        <v>551</v>
      </c>
      <c r="K57" s="355"/>
      <c r="L57" s="355"/>
      <c r="M57" s="355"/>
      <c r="N57" s="355"/>
      <c r="O57" s="355"/>
      <c r="P57" s="355"/>
      <c r="Q57" s="355"/>
      <c r="R57" s="355"/>
      <c r="S57" s="355"/>
      <c r="T57" s="355"/>
      <c r="U57" s="355"/>
    </row>
    <row r="58" spans="1:21" ht="18.75">
      <c r="A58" s="678">
        <v>57</v>
      </c>
      <c r="B58" s="76" t="s">
        <v>59</v>
      </c>
      <c r="C58" s="77" t="s">
        <v>312</v>
      </c>
      <c r="D58" s="679">
        <v>16</v>
      </c>
      <c r="E58" s="685"/>
      <c r="F58" s="686"/>
      <c r="G58" s="682">
        <v>0</v>
      </c>
      <c r="H58" s="532">
        <v>0</v>
      </c>
      <c r="I58" s="687"/>
      <c r="J58" s="684"/>
      <c r="K58" s="355"/>
      <c r="L58" s="355"/>
      <c r="M58" s="355"/>
      <c r="N58" s="355"/>
      <c r="O58" s="355"/>
      <c r="P58" s="355"/>
      <c r="Q58" s="355"/>
      <c r="R58" s="355"/>
      <c r="S58" s="355"/>
      <c r="T58" s="355"/>
      <c r="U58" s="355"/>
    </row>
    <row r="59" spans="1:21" s="370" customFormat="1" ht="18.75">
      <c r="A59" s="678">
        <v>58</v>
      </c>
      <c r="B59" s="76" t="s">
        <v>769</v>
      </c>
      <c r="C59" s="77" t="s">
        <v>305</v>
      </c>
      <c r="D59" s="679">
        <v>8</v>
      </c>
      <c r="E59" s="680">
        <v>8280</v>
      </c>
      <c r="F59" s="688">
        <v>0</v>
      </c>
      <c r="G59" s="682">
        <v>8280</v>
      </c>
      <c r="H59" s="532">
        <v>66240</v>
      </c>
      <c r="I59" s="683" t="s">
        <v>389</v>
      </c>
      <c r="J59" s="684" t="s">
        <v>551</v>
      </c>
      <c r="K59" s="355"/>
      <c r="L59" s="369"/>
      <c r="M59" s="369"/>
      <c r="N59" s="369"/>
      <c r="O59" s="369"/>
      <c r="P59" s="369"/>
      <c r="Q59" s="369"/>
      <c r="R59" s="369"/>
      <c r="S59" s="369"/>
      <c r="T59" s="369"/>
      <c r="U59" s="369"/>
    </row>
    <row r="60" spans="1:21" ht="18.75">
      <c r="A60" s="678">
        <v>59</v>
      </c>
      <c r="B60" s="76" t="s">
        <v>770</v>
      </c>
      <c r="C60" s="77" t="s">
        <v>305</v>
      </c>
      <c r="D60" s="679">
        <v>8</v>
      </c>
      <c r="E60" s="680">
        <v>8733</v>
      </c>
      <c r="F60" s="688">
        <v>0</v>
      </c>
      <c r="G60" s="682">
        <v>8733</v>
      </c>
      <c r="H60" s="532">
        <v>69864</v>
      </c>
      <c r="I60" s="683" t="s">
        <v>389</v>
      </c>
      <c r="J60" s="684" t="s">
        <v>551</v>
      </c>
      <c r="K60" s="355"/>
      <c r="L60" s="355"/>
      <c r="M60" s="355"/>
      <c r="N60" s="355"/>
      <c r="O60" s="355"/>
      <c r="P60" s="355"/>
      <c r="Q60" s="355"/>
      <c r="R60" s="355"/>
      <c r="S60" s="355"/>
      <c r="T60" s="355"/>
      <c r="U60" s="355"/>
    </row>
    <row r="61" spans="1:21" ht="18.75">
      <c r="A61" s="678">
        <v>60</v>
      </c>
      <c r="B61" s="76" t="s">
        <v>771</v>
      </c>
      <c r="C61" s="77" t="s">
        <v>305</v>
      </c>
      <c r="D61" s="679">
        <v>8</v>
      </c>
      <c r="E61" s="680">
        <v>8733</v>
      </c>
      <c r="F61" s="688">
        <v>0</v>
      </c>
      <c r="G61" s="682">
        <v>8733</v>
      </c>
      <c r="H61" s="532">
        <v>69864</v>
      </c>
      <c r="I61" s="683" t="s">
        <v>389</v>
      </c>
      <c r="J61" s="684" t="s">
        <v>551</v>
      </c>
      <c r="K61" s="355"/>
      <c r="L61" s="355"/>
      <c r="M61" s="355"/>
      <c r="N61" s="355"/>
      <c r="O61" s="355"/>
      <c r="P61" s="355"/>
      <c r="Q61" s="355"/>
      <c r="R61" s="355"/>
      <c r="S61" s="355"/>
      <c r="T61" s="355"/>
      <c r="U61" s="355"/>
    </row>
    <row r="62" spans="1:21" ht="18.75">
      <c r="A62" s="678">
        <v>61</v>
      </c>
      <c r="B62" s="76" t="s">
        <v>772</v>
      </c>
      <c r="C62" s="77" t="s">
        <v>305</v>
      </c>
      <c r="D62" s="679">
        <v>12</v>
      </c>
      <c r="E62" s="680">
        <v>8733</v>
      </c>
      <c r="F62" s="688">
        <v>0</v>
      </c>
      <c r="G62" s="682">
        <v>8733</v>
      </c>
      <c r="H62" s="532">
        <v>104796</v>
      </c>
      <c r="I62" s="683" t="s">
        <v>389</v>
      </c>
      <c r="J62" s="684" t="s">
        <v>551</v>
      </c>
      <c r="K62" s="355"/>
      <c r="L62" s="355"/>
      <c r="M62" s="355"/>
      <c r="N62" s="355"/>
      <c r="O62" s="355"/>
      <c r="P62" s="355"/>
      <c r="Q62" s="355"/>
      <c r="R62" s="355"/>
      <c r="S62" s="355"/>
      <c r="T62" s="355"/>
      <c r="U62" s="355"/>
    </row>
    <row r="63" spans="1:21" ht="18.75">
      <c r="A63" s="678">
        <v>62</v>
      </c>
      <c r="B63" s="76" t="s">
        <v>773</v>
      </c>
      <c r="C63" s="77" t="s">
        <v>305</v>
      </c>
      <c r="D63" s="679">
        <v>12</v>
      </c>
      <c r="E63" s="680">
        <v>8733</v>
      </c>
      <c r="F63" s="688">
        <v>0</v>
      </c>
      <c r="G63" s="682">
        <v>8733</v>
      </c>
      <c r="H63" s="532">
        <v>104796</v>
      </c>
      <c r="I63" s="683" t="s">
        <v>389</v>
      </c>
      <c r="J63" s="684" t="s">
        <v>551</v>
      </c>
      <c r="K63" s="355"/>
      <c r="L63" s="355"/>
      <c r="M63" s="355"/>
      <c r="N63" s="355"/>
      <c r="O63" s="355"/>
      <c r="P63" s="355"/>
      <c r="Q63" s="355"/>
      <c r="R63" s="355"/>
      <c r="S63" s="355"/>
      <c r="T63" s="355"/>
      <c r="U63" s="355"/>
    </row>
    <row r="64" spans="1:21" ht="18.75">
      <c r="A64" s="678">
        <v>63</v>
      </c>
      <c r="B64" s="76" t="s">
        <v>60</v>
      </c>
      <c r="C64" s="77" t="s">
        <v>305</v>
      </c>
      <c r="D64" s="679">
        <v>600</v>
      </c>
      <c r="E64" s="680">
        <v>3450</v>
      </c>
      <c r="F64" s="681">
        <v>552</v>
      </c>
      <c r="G64" s="682">
        <v>4002</v>
      </c>
      <c r="H64" s="532">
        <v>2401200</v>
      </c>
      <c r="I64" s="683" t="s">
        <v>383</v>
      </c>
      <c r="J64" s="684" t="s">
        <v>671</v>
      </c>
      <c r="K64" s="355"/>
      <c r="L64" s="355"/>
      <c r="M64" s="355"/>
      <c r="N64" s="355"/>
      <c r="O64" s="355"/>
      <c r="P64" s="355"/>
      <c r="Q64" s="355"/>
      <c r="R64" s="355"/>
      <c r="S64" s="355"/>
      <c r="T64" s="355"/>
      <c r="U64" s="355"/>
    </row>
    <row r="65" spans="1:21" s="375" customFormat="1" ht="18.75">
      <c r="A65" s="678">
        <v>64</v>
      </c>
      <c r="B65" s="76" t="s">
        <v>61</v>
      </c>
      <c r="C65" s="77" t="s">
        <v>305</v>
      </c>
      <c r="D65" s="679">
        <v>10</v>
      </c>
      <c r="E65" s="685"/>
      <c r="F65" s="686"/>
      <c r="G65" s="682">
        <v>0</v>
      </c>
      <c r="H65" s="532">
        <v>0</v>
      </c>
      <c r="I65" s="687"/>
      <c r="J65" s="684"/>
      <c r="K65" s="355"/>
      <c r="L65" s="374"/>
      <c r="M65" s="374"/>
      <c r="N65" s="374"/>
      <c r="O65" s="374"/>
      <c r="P65" s="374"/>
      <c r="Q65" s="374"/>
      <c r="R65" s="374"/>
      <c r="S65" s="374"/>
      <c r="T65" s="374"/>
      <c r="U65" s="374"/>
    </row>
    <row r="66" spans="1:21" s="375" customFormat="1" ht="18.75">
      <c r="A66" s="678">
        <v>65</v>
      </c>
      <c r="B66" s="76" t="s">
        <v>62</v>
      </c>
      <c r="C66" s="77" t="s">
        <v>305</v>
      </c>
      <c r="D66" s="679">
        <v>150</v>
      </c>
      <c r="E66" s="680">
        <v>205</v>
      </c>
      <c r="F66" s="681">
        <v>33</v>
      </c>
      <c r="G66" s="682">
        <v>238</v>
      </c>
      <c r="H66" s="532">
        <v>35700</v>
      </c>
      <c r="I66" s="683" t="s">
        <v>383</v>
      </c>
      <c r="J66" s="684" t="s">
        <v>671</v>
      </c>
      <c r="K66" s="355"/>
      <c r="L66" s="374"/>
      <c r="M66" s="374"/>
      <c r="N66" s="374"/>
      <c r="O66" s="374"/>
      <c r="P66" s="374"/>
      <c r="Q66" s="374"/>
      <c r="R66" s="374"/>
      <c r="S66" s="374"/>
      <c r="T66" s="374"/>
      <c r="U66" s="374"/>
    </row>
    <row r="67" spans="1:21" s="375" customFormat="1" ht="37.5">
      <c r="A67" s="678">
        <v>66</v>
      </c>
      <c r="B67" s="76" t="s">
        <v>63</v>
      </c>
      <c r="C67" s="77" t="s">
        <v>305</v>
      </c>
      <c r="D67" s="679">
        <v>40</v>
      </c>
      <c r="E67" s="680">
        <v>6967</v>
      </c>
      <c r="F67" s="681">
        <v>1115</v>
      </c>
      <c r="G67" s="682">
        <v>8082</v>
      </c>
      <c r="H67" s="532">
        <v>323280</v>
      </c>
      <c r="I67" s="690" t="s">
        <v>553</v>
      </c>
      <c r="J67" s="684" t="s">
        <v>554</v>
      </c>
      <c r="K67" s="355"/>
      <c r="L67" s="374"/>
      <c r="M67" s="374"/>
      <c r="N67" s="374"/>
      <c r="O67" s="374"/>
      <c r="P67" s="374"/>
      <c r="Q67" s="374"/>
      <c r="R67" s="374"/>
      <c r="S67" s="374"/>
      <c r="T67" s="374"/>
      <c r="U67" s="374"/>
    </row>
    <row r="68" spans="1:21" s="375" customFormat="1" ht="37.5">
      <c r="A68" s="678">
        <v>67</v>
      </c>
      <c r="B68" s="76" t="s">
        <v>64</v>
      </c>
      <c r="C68" s="77" t="s">
        <v>305</v>
      </c>
      <c r="D68" s="679">
        <v>40</v>
      </c>
      <c r="E68" s="680">
        <v>6967</v>
      </c>
      <c r="F68" s="681">
        <v>1115</v>
      </c>
      <c r="G68" s="682">
        <v>8082</v>
      </c>
      <c r="H68" s="532">
        <v>323280</v>
      </c>
      <c r="I68" s="690" t="s">
        <v>553</v>
      </c>
      <c r="J68" s="684" t="s">
        <v>554</v>
      </c>
      <c r="K68" s="355"/>
      <c r="L68" s="374"/>
      <c r="M68" s="374"/>
      <c r="N68" s="374"/>
      <c r="O68" s="374"/>
      <c r="P68" s="374"/>
      <c r="Q68" s="374"/>
      <c r="R68" s="374"/>
      <c r="S68" s="374"/>
      <c r="T68" s="374"/>
      <c r="U68" s="374"/>
    </row>
    <row r="69" spans="1:21" s="375" customFormat="1" ht="37.5">
      <c r="A69" s="678">
        <v>68</v>
      </c>
      <c r="B69" s="76" t="s">
        <v>65</v>
      </c>
      <c r="C69" s="77" t="s">
        <v>305</v>
      </c>
      <c r="D69" s="679">
        <v>12</v>
      </c>
      <c r="E69" s="680">
        <v>33733</v>
      </c>
      <c r="F69" s="688">
        <v>0</v>
      </c>
      <c r="G69" s="682">
        <v>33733</v>
      </c>
      <c r="H69" s="532">
        <v>404796</v>
      </c>
      <c r="I69" s="683" t="s">
        <v>389</v>
      </c>
      <c r="J69" s="684" t="s">
        <v>673</v>
      </c>
      <c r="K69" s="355"/>
      <c r="L69" s="374"/>
      <c r="M69" s="374"/>
      <c r="N69" s="374"/>
      <c r="O69" s="374"/>
      <c r="P69" s="374"/>
      <c r="Q69" s="374"/>
      <c r="R69" s="374"/>
      <c r="S69" s="374"/>
      <c r="T69" s="374"/>
      <c r="U69" s="374"/>
    </row>
    <row r="70" spans="1:21" s="375" customFormat="1" ht="18.75">
      <c r="A70" s="678">
        <v>69</v>
      </c>
      <c r="B70" s="76" t="s">
        <v>774</v>
      </c>
      <c r="C70" s="77" t="s">
        <v>898</v>
      </c>
      <c r="D70" s="679">
        <v>4</v>
      </c>
      <c r="E70" s="685"/>
      <c r="F70" s="686"/>
      <c r="G70" s="682">
        <v>0</v>
      </c>
      <c r="H70" s="532">
        <v>0</v>
      </c>
      <c r="I70" s="687"/>
      <c r="J70" s="684"/>
      <c r="K70" s="355"/>
      <c r="L70" s="374"/>
      <c r="M70" s="374"/>
      <c r="N70" s="374"/>
      <c r="O70" s="374"/>
      <c r="P70" s="374"/>
      <c r="Q70" s="374"/>
      <c r="R70" s="374"/>
      <c r="S70" s="374"/>
      <c r="T70" s="374"/>
      <c r="U70" s="374"/>
    </row>
    <row r="71" spans="1:21" s="375" customFormat="1" ht="18.75">
      <c r="A71" s="678">
        <v>70</v>
      </c>
      <c r="B71" s="76" t="s">
        <v>775</v>
      </c>
      <c r="C71" s="77" t="s">
        <v>898</v>
      </c>
      <c r="D71" s="679">
        <v>4</v>
      </c>
      <c r="E71" s="685"/>
      <c r="F71" s="686"/>
      <c r="G71" s="682">
        <v>0</v>
      </c>
      <c r="H71" s="532">
        <v>0</v>
      </c>
      <c r="I71" s="687"/>
      <c r="J71" s="684"/>
      <c r="K71" s="355"/>
      <c r="L71" s="374"/>
      <c r="M71" s="374"/>
      <c r="N71" s="374"/>
      <c r="O71" s="374"/>
      <c r="P71" s="374"/>
      <c r="Q71" s="374"/>
      <c r="R71" s="374"/>
      <c r="S71" s="374"/>
      <c r="T71" s="374"/>
      <c r="U71" s="374"/>
    </row>
    <row r="72" spans="1:21" s="375" customFormat="1" ht="18.75">
      <c r="A72" s="678">
        <v>71</v>
      </c>
      <c r="B72" s="76" t="s">
        <v>66</v>
      </c>
      <c r="C72" s="77" t="s">
        <v>305</v>
      </c>
      <c r="D72" s="679">
        <v>4800</v>
      </c>
      <c r="E72" s="680">
        <v>1850</v>
      </c>
      <c r="F72" s="688">
        <v>0</v>
      </c>
      <c r="G72" s="682">
        <v>1850</v>
      </c>
      <c r="H72" s="532">
        <v>8880000</v>
      </c>
      <c r="I72" s="683" t="s">
        <v>383</v>
      </c>
      <c r="J72" s="684" t="s">
        <v>674</v>
      </c>
      <c r="K72" s="355"/>
      <c r="L72" s="374"/>
      <c r="M72" s="374"/>
      <c r="N72" s="374"/>
      <c r="O72" s="374"/>
      <c r="P72" s="374"/>
      <c r="Q72" s="374"/>
      <c r="R72" s="374"/>
      <c r="S72" s="374"/>
      <c r="T72" s="374"/>
      <c r="U72" s="374"/>
    </row>
    <row r="73" spans="1:21" s="375" customFormat="1" ht="18.75">
      <c r="A73" s="678">
        <v>72</v>
      </c>
      <c r="B73" s="76" t="s">
        <v>67</v>
      </c>
      <c r="C73" s="77" t="s">
        <v>313</v>
      </c>
      <c r="D73" s="679">
        <v>2</v>
      </c>
      <c r="E73" s="680">
        <v>212837</v>
      </c>
      <c r="F73" s="681">
        <v>34054</v>
      </c>
      <c r="G73" s="682">
        <v>246891</v>
      </c>
      <c r="H73" s="532">
        <v>493782</v>
      </c>
      <c r="I73" s="690" t="s">
        <v>640</v>
      </c>
      <c r="J73" s="684" t="s">
        <v>641</v>
      </c>
      <c r="K73" s="355"/>
      <c r="L73" s="374"/>
      <c r="M73" s="374"/>
      <c r="N73" s="374"/>
      <c r="O73" s="374"/>
      <c r="P73" s="374"/>
      <c r="Q73" s="374"/>
      <c r="R73" s="374"/>
      <c r="S73" s="374"/>
      <c r="T73" s="374"/>
      <c r="U73" s="374"/>
    </row>
    <row r="74" spans="1:21" s="375" customFormat="1" ht="18.75">
      <c r="A74" s="678">
        <v>73</v>
      </c>
      <c r="B74" s="76" t="s">
        <v>68</v>
      </c>
      <c r="C74" s="77" t="s">
        <v>305</v>
      </c>
      <c r="D74" s="679">
        <v>40</v>
      </c>
      <c r="E74" s="680">
        <v>830</v>
      </c>
      <c r="F74" s="681">
        <v>133</v>
      </c>
      <c r="G74" s="682">
        <v>963</v>
      </c>
      <c r="H74" s="532">
        <v>38520</v>
      </c>
      <c r="I74" s="683" t="s">
        <v>383</v>
      </c>
      <c r="J74" s="684" t="s">
        <v>675</v>
      </c>
      <c r="K74" s="355"/>
      <c r="L74" s="374"/>
      <c r="M74" s="374"/>
      <c r="N74" s="374"/>
      <c r="O74" s="374"/>
      <c r="P74" s="374"/>
      <c r="Q74" s="374"/>
      <c r="R74" s="374"/>
      <c r="S74" s="374"/>
      <c r="T74" s="374"/>
      <c r="U74" s="374"/>
    </row>
    <row r="75" spans="1:21" s="375" customFormat="1" ht="18.75">
      <c r="A75" s="678">
        <v>74</v>
      </c>
      <c r="B75" s="76" t="s">
        <v>69</v>
      </c>
      <c r="C75" s="77" t="s">
        <v>305</v>
      </c>
      <c r="D75" s="679">
        <v>20</v>
      </c>
      <c r="E75" s="680">
        <v>830</v>
      </c>
      <c r="F75" s="681">
        <v>133</v>
      </c>
      <c r="G75" s="682">
        <v>963</v>
      </c>
      <c r="H75" s="532">
        <v>19260</v>
      </c>
      <c r="I75" s="683" t="s">
        <v>383</v>
      </c>
      <c r="J75" s="684" t="s">
        <v>675</v>
      </c>
      <c r="K75" s="355"/>
      <c r="L75" s="374"/>
      <c r="M75" s="374"/>
      <c r="N75" s="374"/>
      <c r="O75" s="374"/>
      <c r="P75" s="374"/>
      <c r="Q75" s="374"/>
      <c r="R75" s="374"/>
      <c r="S75" s="374"/>
      <c r="T75" s="374"/>
      <c r="U75" s="374"/>
    </row>
    <row r="76" spans="1:21" ht="18.75">
      <c r="A76" s="678">
        <v>75</v>
      </c>
      <c r="B76" s="76" t="s">
        <v>70</v>
      </c>
      <c r="C76" s="77" t="s">
        <v>305</v>
      </c>
      <c r="D76" s="679">
        <v>20</v>
      </c>
      <c r="E76" s="680">
        <v>830</v>
      </c>
      <c r="F76" s="681">
        <v>133</v>
      </c>
      <c r="G76" s="682">
        <v>963</v>
      </c>
      <c r="H76" s="532">
        <v>19260</v>
      </c>
      <c r="I76" s="683" t="s">
        <v>383</v>
      </c>
      <c r="J76" s="684" t="s">
        <v>675</v>
      </c>
      <c r="K76" s="355"/>
      <c r="L76" s="355"/>
      <c r="M76" s="355"/>
      <c r="N76" s="355"/>
      <c r="O76" s="355"/>
      <c r="P76" s="355"/>
      <c r="Q76" s="355"/>
      <c r="R76" s="355"/>
      <c r="S76" s="355"/>
      <c r="T76" s="355"/>
      <c r="U76" s="355"/>
    </row>
    <row r="77" spans="1:21" ht="18.75">
      <c r="A77" s="678">
        <v>76</v>
      </c>
      <c r="B77" s="76" t="s">
        <v>71</v>
      </c>
      <c r="C77" s="77" t="s">
        <v>305</v>
      </c>
      <c r="D77" s="679">
        <v>40</v>
      </c>
      <c r="E77" s="680">
        <v>830</v>
      </c>
      <c r="F77" s="681">
        <v>133</v>
      </c>
      <c r="G77" s="682">
        <v>963</v>
      </c>
      <c r="H77" s="532">
        <v>38520</v>
      </c>
      <c r="I77" s="683" t="s">
        <v>383</v>
      </c>
      <c r="J77" s="684" t="s">
        <v>675</v>
      </c>
      <c r="K77" s="355"/>
      <c r="L77" s="355"/>
      <c r="M77" s="355"/>
      <c r="N77" s="355"/>
      <c r="O77" s="355"/>
      <c r="P77" s="355"/>
      <c r="Q77" s="355"/>
      <c r="R77" s="355"/>
      <c r="S77" s="355"/>
      <c r="T77" s="355"/>
      <c r="U77" s="355"/>
    </row>
    <row r="78" spans="1:21" ht="18.75">
      <c r="A78" s="678">
        <v>77</v>
      </c>
      <c r="B78" s="76" t="s">
        <v>72</v>
      </c>
      <c r="C78" s="77" t="s">
        <v>305</v>
      </c>
      <c r="D78" s="679">
        <v>40</v>
      </c>
      <c r="E78" s="680">
        <v>830</v>
      </c>
      <c r="F78" s="681">
        <v>133</v>
      </c>
      <c r="G78" s="682">
        <v>963</v>
      </c>
      <c r="H78" s="532">
        <v>38520</v>
      </c>
      <c r="I78" s="683" t="s">
        <v>383</v>
      </c>
      <c r="J78" s="684" t="s">
        <v>675</v>
      </c>
      <c r="K78" s="355"/>
      <c r="L78" s="355"/>
      <c r="M78" s="355"/>
      <c r="N78" s="355"/>
      <c r="O78" s="355"/>
      <c r="P78" s="355"/>
      <c r="Q78" s="355"/>
      <c r="R78" s="355"/>
      <c r="S78" s="355"/>
      <c r="T78" s="355"/>
      <c r="U78" s="355"/>
    </row>
    <row r="79" spans="1:21" ht="18.75">
      <c r="A79" s="678">
        <v>78</v>
      </c>
      <c r="B79" s="76" t="s">
        <v>73</v>
      </c>
      <c r="C79" s="77" t="s">
        <v>305</v>
      </c>
      <c r="D79" s="679">
        <v>80</v>
      </c>
      <c r="E79" s="680">
        <v>830</v>
      </c>
      <c r="F79" s="681">
        <v>133</v>
      </c>
      <c r="G79" s="682">
        <v>963</v>
      </c>
      <c r="H79" s="532">
        <v>77040</v>
      </c>
      <c r="I79" s="683" t="s">
        <v>383</v>
      </c>
      <c r="J79" s="684" t="s">
        <v>675</v>
      </c>
      <c r="K79" s="355"/>
      <c r="L79" s="355"/>
      <c r="M79" s="355"/>
      <c r="N79" s="355"/>
      <c r="O79" s="355"/>
      <c r="P79" s="355"/>
      <c r="Q79" s="355"/>
      <c r="R79" s="355"/>
      <c r="S79" s="355"/>
      <c r="T79" s="355"/>
      <c r="U79" s="355"/>
    </row>
    <row r="80" spans="1:21" s="377" customFormat="1" ht="18.75">
      <c r="A80" s="678">
        <v>79</v>
      </c>
      <c r="B80" s="76" t="s">
        <v>74</v>
      </c>
      <c r="C80" s="77" t="s">
        <v>305</v>
      </c>
      <c r="D80" s="679">
        <v>600</v>
      </c>
      <c r="E80" s="680">
        <v>2200</v>
      </c>
      <c r="F80" s="681">
        <v>352</v>
      </c>
      <c r="G80" s="682">
        <v>2552</v>
      </c>
      <c r="H80" s="532">
        <v>1531200</v>
      </c>
      <c r="I80" s="683" t="s">
        <v>383</v>
      </c>
      <c r="J80" s="684" t="s">
        <v>676</v>
      </c>
      <c r="K80" s="355"/>
      <c r="L80" s="376"/>
      <c r="M80" s="376"/>
      <c r="N80" s="376"/>
      <c r="O80" s="376"/>
      <c r="P80" s="376"/>
      <c r="Q80" s="376"/>
      <c r="R80" s="376"/>
      <c r="S80" s="376"/>
      <c r="T80" s="376"/>
      <c r="U80" s="376"/>
    </row>
    <row r="81" spans="1:21" s="370" customFormat="1" ht="18.75">
      <c r="A81" s="678">
        <v>80</v>
      </c>
      <c r="B81" s="76" t="s">
        <v>75</v>
      </c>
      <c r="C81" s="77" t="s">
        <v>305</v>
      </c>
      <c r="D81" s="679">
        <v>200</v>
      </c>
      <c r="E81" s="680">
        <v>2200</v>
      </c>
      <c r="F81" s="681">
        <v>352</v>
      </c>
      <c r="G81" s="682">
        <v>2552</v>
      </c>
      <c r="H81" s="532">
        <v>510400</v>
      </c>
      <c r="I81" s="683" t="s">
        <v>383</v>
      </c>
      <c r="J81" s="684" t="s">
        <v>676</v>
      </c>
      <c r="K81" s="355"/>
      <c r="L81" s="369"/>
      <c r="M81" s="369"/>
      <c r="N81" s="369"/>
      <c r="O81" s="369"/>
      <c r="P81" s="369"/>
      <c r="Q81" s="369"/>
      <c r="R81" s="369"/>
      <c r="S81" s="369"/>
      <c r="T81" s="369"/>
      <c r="U81" s="369"/>
    </row>
    <row r="82" spans="1:21" ht="18.75">
      <c r="A82" s="678">
        <v>81</v>
      </c>
      <c r="B82" s="76" t="s">
        <v>76</v>
      </c>
      <c r="C82" s="77" t="s">
        <v>305</v>
      </c>
      <c r="D82" s="679">
        <v>600</v>
      </c>
      <c r="E82" s="680">
        <v>2200</v>
      </c>
      <c r="F82" s="681">
        <v>352</v>
      </c>
      <c r="G82" s="682">
        <v>2552</v>
      </c>
      <c r="H82" s="532">
        <v>1531200</v>
      </c>
      <c r="I82" s="683" t="s">
        <v>383</v>
      </c>
      <c r="J82" s="684" t="s">
        <v>676</v>
      </c>
      <c r="K82" s="355"/>
      <c r="L82" s="355"/>
      <c r="M82" s="355"/>
      <c r="N82" s="355"/>
      <c r="O82" s="355"/>
      <c r="P82" s="355"/>
      <c r="Q82" s="355"/>
      <c r="R82" s="355"/>
      <c r="S82" s="355"/>
      <c r="T82" s="355"/>
      <c r="U82" s="355"/>
    </row>
    <row r="83" spans="1:21" s="370" customFormat="1" ht="36">
      <c r="A83" s="678">
        <v>82</v>
      </c>
      <c r="B83" s="691" t="s">
        <v>776</v>
      </c>
      <c r="C83" s="77" t="s">
        <v>305</v>
      </c>
      <c r="D83" s="679">
        <v>4</v>
      </c>
      <c r="E83" s="685"/>
      <c r="F83" s="686"/>
      <c r="G83" s="682">
        <v>0</v>
      </c>
      <c r="H83" s="532">
        <v>0</v>
      </c>
      <c r="I83" s="687"/>
      <c r="J83" s="684"/>
      <c r="K83" s="355"/>
      <c r="L83" s="369"/>
      <c r="M83" s="369"/>
      <c r="N83" s="369"/>
      <c r="O83" s="369"/>
      <c r="P83" s="369"/>
      <c r="Q83" s="369"/>
      <c r="R83" s="369"/>
      <c r="S83" s="369"/>
      <c r="T83" s="369"/>
      <c r="U83" s="369"/>
    </row>
    <row r="84" spans="1:21" s="370" customFormat="1" ht="36">
      <c r="A84" s="678">
        <v>83</v>
      </c>
      <c r="B84" s="691" t="s">
        <v>777</v>
      </c>
      <c r="C84" s="77" t="s">
        <v>305</v>
      </c>
      <c r="D84" s="679">
        <v>4</v>
      </c>
      <c r="E84" s="685"/>
      <c r="F84" s="686"/>
      <c r="G84" s="682">
        <v>0</v>
      </c>
      <c r="H84" s="532">
        <v>0</v>
      </c>
      <c r="I84" s="687"/>
      <c r="J84" s="684"/>
      <c r="K84" s="355"/>
      <c r="L84" s="369"/>
      <c r="M84" s="369"/>
      <c r="N84" s="369"/>
      <c r="O84" s="369"/>
      <c r="P84" s="369"/>
      <c r="Q84" s="369"/>
      <c r="R84" s="369"/>
      <c r="S84" s="369"/>
      <c r="T84" s="369"/>
      <c r="U84" s="369"/>
    </row>
    <row r="85" spans="1:21" s="370" customFormat="1" ht="18.75">
      <c r="A85" s="678">
        <v>84</v>
      </c>
      <c r="B85" s="76" t="s">
        <v>778</v>
      </c>
      <c r="C85" s="77" t="s">
        <v>305</v>
      </c>
      <c r="D85" s="679">
        <v>4</v>
      </c>
      <c r="E85" s="685"/>
      <c r="F85" s="686"/>
      <c r="G85" s="682">
        <v>0</v>
      </c>
      <c r="H85" s="532">
        <v>0</v>
      </c>
      <c r="I85" s="687"/>
      <c r="J85" s="684"/>
      <c r="K85" s="355"/>
      <c r="L85" s="369"/>
      <c r="M85" s="369"/>
      <c r="N85" s="369"/>
      <c r="O85" s="369"/>
      <c r="P85" s="369"/>
      <c r="Q85" s="369"/>
      <c r="R85" s="369"/>
      <c r="S85" s="369"/>
      <c r="T85" s="369"/>
      <c r="U85" s="369"/>
    </row>
    <row r="86" spans="1:21" s="370" customFormat="1" ht="18.75">
      <c r="A86" s="678">
        <v>85</v>
      </c>
      <c r="B86" s="76" t="s">
        <v>79</v>
      </c>
      <c r="C86" s="77" t="s">
        <v>305</v>
      </c>
      <c r="D86" s="679">
        <v>160</v>
      </c>
      <c r="E86" s="680">
        <v>1000</v>
      </c>
      <c r="F86" s="688">
        <v>0</v>
      </c>
      <c r="G86" s="682">
        <v>1000</v>
      </c>
      <c r="H86" s="532">
        <v>160000</v>
      </c>
      <c r="I86" s="683" t="s">
        <v>368</v>
      </c>
      <c r="J86" s="684" t="s">
        <v>645</v>
      </c>
      <c r="K86" s="355"/>
      <c r="L86" s="369"/>
      <c r="M86" s="369"/>
      <c r="N86" s="369"/>
      <c r="O86" s="369"/>
      <c r="P86" s="369"/>
      <c r="Q86" s="369"/>
      <c r="R86" s="369"/>
      <c r="S86" s="369"/>
      <c r="T86" s="369"/>
      <c r="U86" s="369"/>
    </row>
    <row r="87" spans="1:21" ht="37.5">
      <c r="A87" s="678">
        <v>86</v>
      </c>
      <c r="B87" s="76" t="s">
        <v>81</v>
      </c>
      <c r="C87" s="77" t="s">
        <v>305</v>
      </c>
      <c r="D87" s="679">
        <v>800</v>
      </c>
      <c r="E87" s="680">
        <v>1664</v>
      </c>
      <c r="F87" s="688">
        <v>0</v>
      </c>
      <c r="G87" s="682">
        <v>1664</v>
      </c>
      <c r="H87" s="532">
        <v>1331200</v>
      </c>
      <c r="I87" s="683" t="s">
        <v>368</v>
      </c>
      <c r="J87" s="684" t="s">
        <v>645</v>
      </c>
      <c r="K87" s="355"/>
      <c r="L87" s="355"/>
      <c r="M87" s="355"/>
      <c r="N87" s="355"/>
      <c r="O87" s="355"/>
      <c r="P87" s="355"/>
      <c r="Q87" s="355"/>
      <c r="R87" s="355"/>
      <c r="S87" s="355"/>
      <c r="T87" s="355"/>
      <c r="U87" s="355"/>
    </row>
    <row r="88" spans="1:21" ht="37.5">
      <c r="A88" s="678">
        <v>87</v>
      </c>
      <c r="B88" s="76" t="s">
        <v>80</v>
      </c>
      <c r="C88" s="77" t="s">
        <v>305</v>
      </c>
      <c r="D88" s="679">
        <v>800</v>
      </c>
      <c r="E88" s="680">
        <v>1000</v>
      </c>
      <c r="F88" s="688">
        <v>0</v>
      </c>
      <c r="G88" s="682">
        <v>1000</v>
      </c>
      <c r="H88" s="532">
        <v>800000</v>
      </c>
      <c r="I88" s="683" t="s">
        <v>368</v>
      </c>
      <c r="J88" s="684" t="s">
        <v>645</v>
      </c>
      <c r="K88" s="355"/>
      <c r="L88" s="355"/>
      <c r="M88" s="355"/>
      <c r="N88" s="355"/>
      <c r="O88" s="355"/>
      <c r="P88" s="355"/>
      <c r="Q88" s="355"/>
      <c r="R88" s="355"/>
      <c r="S88" s="355"/>
      <c r="T88" s="355"/>
      <c r="U88" s="355"/>
    </row>
    <row r="89" spans="1:21" ht="18.75">
      <c r="A89" s="678">
        <v>88</v>
      </c>
      <c r="B89" s="76" t="s">
        <v>82</v>
      </c>
      <c r="C89" s="77" t="s">
        <v>305</v>
      </c>
      <c r="D89" s="679">
        <v>3200</v>
      </c>
      <c r="E89" s="680">
        <v>1000</v>
      </c>
      <c r="F89" s="688">
        <v>0</v>
      </c>
      <c r="G89" s="682">
        <v>1000</v>
      </c>
      <c r="H89" s="532">
        <v>3200000</v>
      </c>
      <c r="I89" s="683" t="s">
        <v>368</v>
      </c>
      <c r="J89" s="684" t="s">
        <v>645</v>
      </c>
      <c r="K89" s="355"/>
      <c r="L89" s="355"/>
      <c r="M89" s="355"/>
      <c r="N89" s="355"/>
      <c r="O89" s="355"/>
      <c r="P89" s="355"/>
      <c r="Q89" s="355"/>
      <c r="R89" s="355"/>
      <c r="S89" s="355"/>
      <c r="T89" s="355"/>
      <c r="U89" s="355"/>
    </row>
    <row r="90" spans="1:21" ht="18.75">
      <c r="A90" s="678">
        <v>89</v>
      </c>
      <c r="B90" s="76" t="s">
        <v>779</v>
      </c>
      <c r="C90" s="77" t="s">
        <v>305</v>
      </c>
      <c r="D90" s="679">
        <v>4000</v>
      </c>
      <c r="E90" s="680">
        <v>1664</v>
      </c>
      <c r="F90" s="688">
        <v>0</v>
      </c>
      <c r="G90" s="682">
        <v>1664</v>
      </c>
      <c r="H90" s="532">
        <v>6656000</v>
      </c>
      <c r="I90" s="683" t="s">
        <v>368</v>
      </c>
      <c r="J90" s="684" t="s">
        <v>645</v>
      </c>
      <c r="K90" s="355"/>
      <c r="L90" s="355"/>
      <c r="M90" s="355"/>
      <c r="N90" s="355"/>
      <c r="O90" s="355"/>
      <c r="P90" s="355"/>
      <c r="Q90" s="355"/>
      <c r="R90" s="355"/>
      <c r="S90" s="355"/>
      <c r="T90" s="355"/>
      <c r="U90" s="355"/>
    </row>
    <row r="91" spans="1:21" ht="18.75">
      <c r="A91" s="678">
        <v>90</v>
      </c>
      <c r="B91" s="76" t="s">
        <v>780</v>
      </c>
      <c r="C91" s="77" t="s">
        <v>305</v>
      </c>
      <c r="D91" s="679">
        <v>200</v>
      </c>
      <c r="E91" s="680">
        <v>1664</v>
      </c>
      <c r="F91" s="688">
        <v>0</v>
      </c>
      <c r="G91" s="682">
        <v>1664</v>
      </c>
      <c r="H91" s="532">
        <v>332800</v>
      </c>
      <c r="I91" s="683" t="s">
        <v>368</v>
      </c>
      <c r="J91" s="684" t="s">
        <v>645</v>
      </c>
      <c r="K91" s="355"/>
      <c r="L91" s="355"/>
      <c r="M91" s="355"/>
      <c r="N91" s="355"/>
      <c r="O91" s="355"/>
      <c r="P91" s="355"/>
      <c r="Q91" s="355"/>
      <c r="R91" s="355"/>
      <c r="S91" s="355"/>
      <c r="T91" s="355"/>
      <c r="U91" s="355"/>
    </row>
    <row r="92" spans="1:21" ht="18.75">
      <c r="A92" s="678">
        <v>91</v>
      </c>
      <c r="B92" s="76" t="s">
        <v>83</v>
      </c>
      <c r="C92" s="77" t="s">
        <v>305</v>
      </c>
      <c r="D92" s="679">
        <v>1200</v>
      </c>
      <c r="E92" s="680">
        <v>1000</v>
      </c>
      <c r="F92" s="688">
        <v>0</v>
      </c>
      <c r="G92" s="682">
        <v>1000</v>
      </c>
      <c r="H92" s="532">
        <v>1200000</v>
      </c>
      <c r="I92" s="683" t="s">
        <v>368</v>
      </c>
      <c r="J92" s="684" t="s">
        <v>645</v>
      </c>
      <c r="K92" s="355"/>
      <c r="L92" s="355"/>
      <c r="M92" s="355"/>
      <c r="N92" s="355"/>
      <c r="O92" s="355"/>
      <c r="P92" s="355"/>
      <c r="Q92" s="355"/>
      <c r="R92" s="355"/>
      <c r="S92" s="355"/>
      <c r="T92" s="355"/>
      <c r="U92" s="355"/>
    </row>
    <row r="93" spans="1:21" ht="18.75">
      <c r="A93" s="678">
        <v>92</v>
      </c>
      <c r="B93" s="76" t="s">
        <v>781</v>
      </c>
      <c r="C93" s="77" t="s">
        <v>305</v>
      </c>
      <c r="D93" s="679">
        <v>400</v>
      </c>
      <c r="E93" s="680">
        <v>1664</v>
      </c>
      <c r="F93" s="688">
        <v>0</v>
      </c>
      <c r="G93" s="682">
        <v>1664</v>
      </c>
      <c r="H93" s="532">
        <v>665600</v>
      </c>
      <c r="I93" s="683" t="s">
        <v>368</v>
      </c>
      <c r="J93" s="684" t="s">
        <v>645</v>
      </c>
      <c r="K93" s="355"/>
      <c r="L93" s="355"/>
      <c r="M93" s="355"/>
      <c r="N93" s="355"/>
      <c r="O93" s="355"/>
      <c r="P93" s="355"/>
      <c r="Q93" s="355"/>
      <c r="R93" s="355"/>
      <c r="S93" s="355"/>
      <c r="T93" s="355"/>
      <c r="U93" s="355"/>
    </row>
    <row r="94" spans="1:21" ht="18.75">
      <c r="A94" s="678">
        <v>93</v>
      </c>
      <c r="B94" s="76" t="s">
        <v>84</v>
      </c>
      <c r="C94" s="77" t="s">
        <v>305</v>
      </c>
      <c r="D94" s="679">
        <v>800</v>
      </c>
      <c r="E94" s="680">
        <v>1000</v>
      </c>
      <c r="F94" s="688">
        <v>0</v>
      </c>
      <c r="G94" s="682">
        <v>1000</v>
      </c>
      <c r="H94" s="532">
        <v>800000</v>
      </c>
      <c r="I94" s="683" t="s">
        <v>368</v>
      </c>
      <c r="J94" s="684" t="s">
        <v>645</v>
      </c>
      <c r="K94" s="355"/>
      <c r="L94" s="355"/>
      <c r="M94" s="355"/>
      <c r="N94" s="355"/>
      <c r="O94" s="355"/>
      <c r="P94" s="355"/>
      <c r="Q94" s="355"/>
      <c r="R94" s="355"/>
      <c r="S94" s="355"/>
      <c r="T94" s="355"/>
      <c r="U94" s="355"/>
    </row>
    <row r="95" spans="1:21" ht="18.75">
      <c r="A95" s="678">
        <v>94</v>
      </c>
      <c r="B95" s="76" t="s">
        <v>782</v>
      </c>
      <c r="C95" s="77" t="s">
        <v>305</v>
      </c>
      <c r="D95" s="679">
        <v>400</v>
      </c>
      <c r="E95" s="680">
        <v>1667</v>
      </c>
      <c r="F95" s="688">
        <v>0</v>
      </c>
      <c r="G95" s="682">
        <v>1667</v>
      </c>
      <c r="H95" s="532">
        <v>666800</v>
      </c>
      <c r="I95" s="683" t="s">
        <v>368</v>
      </c>
      <c r="J95" s="684" t="s">
        <v>645</v>
      </c>
      <c r="K95" s="355"/>
      <c r="L95" s="355"/>
      <c r="M95" s="355"/>
      <c r="N95" s="355"/>
      <c r="O95" s="355"/>
      <c r="P95" s="355"/>
      <c r="Q95" s="355"/>
      <c r="R95" s="355"/>
      <c r="S95" s="355"/>
      <c r="T95" s="355"/>
      <c r="U95" s="355"/>
    </row>
    <row r="96" spans="1:21" ht="18.75">
      <c r="A96" s="678">
        <v>95</v>
      </c>
      <c r="B96" s="76" t="s">
        <v>85</v>
      </c>
      <c r="C96" s="77" t="s">
        <v>305</v>
      </c>
      <c r="D96" s="679">
        <v>800</v>
      </c>
      <c r="E96" s="680">
        <v>1000</v>
      </c>
      <c r="F96" s="688">
        <v>0</v>
      </c>
      <c r="G96" s="682">
        <v>1000</v>
      </c>
      <c r="H96" s="532">
        <v>800000</v>
      </c>
      <c r="I96" s="683" t="s">
        <v>368</v>
      </c>
      <c r="J96" s="684" t="s">
        <v>645</v>
      </c>
      <c r="K96" s="355"/>
      <c r="L96" s="355"/>
      <c r="M96" s="355"/>
      <c r="N96" s="355"/>
      <c r="O96" s="355"/>
      <c r="P96" s="355"/>
      <c r="Q96" s="355"/>
      <c r="R96" s="355"/>
      <c r="S96" s="355"/>
      <c r="T96" s="355"/>
      <c r="U96" s="355"/>
    </row>
    <row r="97" spans="1:21" ht="18.75">
      <c r="A97" s="678">
        <v>96</v>
      </c>
      <c r="B97" s="76" t="s">
        <v>783</v>
      </c>
      <c r="C97" s="77" t="s">
        <v>305</v>
      </c>
      <c r="D97" s="679">
        <v>2</v>
      </c>
      <c r="E97" s="680">
        <v>168867</v>
      </c>
      <c r="F97" s="688">
        <v>0</v>
      </c>
      <c r="G97" s="682">
        <v>168867</v>
      </c>
      <c r="H97" s="532">
        <v>337734</v>
      </c>
      <c r="I97" s="683" t="s">
        <v>677</v>
      </c>
      <c r="J97" s="684" t="s">
        <v>678</v>
      </c>
      <c r="K97" s="355"/>
      <c r="L97" s="355"/>
      <c r="M97" s="355"/>
      <c r="N97" s="355"/>
      <c r="O97" s="355"/>
      <c r="P97" s="355"/>
      <c r="Q97" s="355"/>
      <c r="R97" s="355"/>
      <c r="S97" s="355"/>
      <c r="T97" s="355"/>
      <c r="U97" s="355"/>
    </row>
    <row r="98" spans="1:21" ht="18.75">
      <c r="A98" s="678">
        <v>97</v>
      </c>
      <c r="B98" s="76" t="s">
        <v>784</v>
      </c>
      <c r="C98" s="77" t="s">
        <v>305</v>
      </c>
      <c r="D98" s="679">
        <v>2</v>
      </c>
      <c r="E98" s="680">
        <v>168867</v>
      </c>
      <c r="F98" s="688">
        <v>0</v>
      </c>
      <c r="G98" s="682">
        <v>168867</v>
      </c>
      <c r="H98" s="532">
        <v>337734</v>
      </c>
      <c r="I98" s="683" t="s">
        <v>677</v>
      </c>
      <c r="J98" s="684" t="s">
        <v>678</v>
      </c>
      <c r="K98" s="355"/>
      <c r="L98" s="355"/>
      <c r="M98" s="355"/>
      <c r="N98" s="355"/>
      <c r="O98" s="355"/>
      <c r="P98" s="355"/>
      <c r="Q98" s="355"/>
      <c r="R98" s="355"/>
      <c r="S98" s="355"/>
      <c r="T98" s="355"/>
      <c r="U98" s="355"/>
    </row>
    <row r="99" spans="1:21" ht="18.75">
      <c r="A99" s="678">
        <v>98</v>
      </c>
      <c r="B99" s="76" t="s">
        <v>785</v>
      </c>
      <c r="C99" s="77" t="s">
        <v>305</v>
      </c>
      <c r="D99" s="679">
        <v>2</v>
      </c>
      <c r="E99" s="680">
        <v>168867</v>
      </c>
      <c r="F99" s="688">
        <v>0</v>
      </c>
      <c r="G99" s="682">
        <v>168867</v>
      </c>
      <c r="H99" s="532">
        <v>337734</v>
      </c>
      <c r="I99" s="683" t="s">
        <v>677</v>
      </c>
      <c r="J99" s="684" t="s">
        <v>678</v>
      </c>
      <c r="K99" s="355"/>
      <c r="L99" s="355"/>
      <c r="M99" s="355"/>
      <c r="N99" s="355"/>
      <c r="O99" s="355"/>
      <c r="P99" s="355"/>
      <c r="Q99" s="355"/>
      <c r="R99" s="355"/>
      <c r="S99" s="355"/>
      <c r="T99" s="355"/>
      <c r="U99" s="355"/>
    </row>
    <row r="100" spans="1:21" ht="18.75">
      <c r="A100" s="678">
        <v>99</v>
      </c>
      <c r="B100" s="76" t="s">
        <v>786</v>
      </c>
      <c r="C100" s="77" t="s">
        <v>305</v>
      </c>
      <c r="D100" s="679">
        <v>8</v>
      </c>
      <c r="E100" s="680">
        <v>6647</v>
      </c>
      <c r="F100" s="688">
        <v>0</v>
      </c>
      <c r="G100" s="682">
        <v>6647</v>
      </c>
      <c r="H100" s="532">
        <v>53176</v>
      </c>
      <c r="I100" s="683" t="s">
        <v>584</v>
      </c>
      <c r="J100" s="684" t="s">
        <v>1546</v>
      </c>
      <c r="K100" s="355"/>
      <c r="L100" s="355"/>
      <c r="M100" s="355"/>
      <c r="N100" s="355"/>
      <c r="O100" s="355"/>
      <c r="P100" s="355"/>
      <c r="Q100" s="355"/>
      <c r="R100" s="355"/>
      <c r="S100" s="355"/>
      <c r="T100" s="355"/>
      <c r="U100" s="355"/>
    </row>
    <row r="101" spans="1:21" ht="15" customHeight="1">
      <c r="A101" s="678">
        <v>100</v>
      </c>
      <c r="B101" s="76" t="s">
        <v>86</v>
      </c>
      <c r="C101" s="77" t="s">
        <v>305</v>
      </c>
      <c r="D101" s="679">
        <v>96</v>
      </c>
      <c r="E101" s="680">
        <v>5317</v>
      </c>
      <c r="F101" s="688">
        <v>0</v>
      </c>
      <c r="G101" s="682">
        <v>5317</v>
      </c>
      <c r="H101" s="532">
        <v>510432</v>
      </c>
      <c r="I101" s="683" t="s">
        <v>584</v>
      </c>
      <c r="J101" s="684" t="s">
        <v>1546</v>
      </c>
      <c r="K101" s="355"/>
      <c r="L101" s="355"/>
      <c r="M101" s="355"/>
      <c r="N101" s="355"/>
      <c r="O101" s="355"/>
      <c r="P101" s="355"/>
      <c r="Q101" s="355"/>
      <c r="R101" s="355"/>
      <c r="S101" s="355"/>
      <c r="T101" s="355"/>
      <c r="U101" s="355"/>
    </row>
    <row r="102" spans="1:21" ht="18.75">
      <c r="A102" s="678">
        <v>101</v>
      </c>
      <c r="B102" s="76" t="s">
        <v>87</v>
      </c>
      <c r="C102" s="77" t="s">
        <v>305</v>
      </c>
      <c r="D102" s="679">
        <v>48</v>
      </c>
      <c r="E102" s="680">
        <v>6407</v>
      </c>
      <c r="F102" s="688">
        <v>0</v>
      </c>
      <c r="G102" s="682">
        <v>6407</v>
      </c>
      <c r="H102" s="532">
        <v>307536</v>
      </c>
      <c r="I102" s="683" t="s">
        <v>584</v>
      </c>
      <c r="J102" s="684" t="s">
        <v>1546</v>
      </c>
      <c r="K102" s="355"/>
      <c r="L102" s="355"/>
      <c r="M102" s="355"/>
      <c r="N102" s="355"/>
      <c r="O102" s="355"/>
      <c r="P102" s="355"/>
      <c r="Q102" s="355"/>
      <c r="R102" s="355"/>
      <c r="S102" s="355"/>
      <c r="T102" s="355"/>
      <c r="U102" s="355"/>
    </row>
    <row r="103" spans="1:21" ht="18.75">
      <c r="A103" s="678">
        <v>102</v>
      </c>
      <c r="B103" s="76" t="s">
        <v>88</v>
      </c>
      <c r="C103" s="77" t="s">
        <v>314</v>
      </c>
      <c r="D103" s="679">
        <v>30</v>
      </c>
      <c r="E103" s="680">
        <v>308000</v>
      </c>
      <c r="F103" s="681">
        <v>49280</v>
      </c>
      <c r="G103" s="682">
        <v>357280</v>
      </c>
      <c r="H103" s="532">
        <v>10718400</v>
      </c>
      <c r="I103" s="683" t="s">
        <v>413</v>
      </c>
      <c r="J103" s="692" t="s">
        <v>679</v>
      </c>
      <c r="K103" s="355"/>
      <c r="L103" s="355"/>
      <c r="M103" s="355"/>
      <c r="N103" s="355"/>
      <c r="O103" s="355"/>
      <c r="P103" s="355"/>
      <c r="Q103" s="355"/>
      <c r="R103" s="355"/>
      <c r="S103" s="355"/>
      <c r="T103" s="355"/>
      <c r="U103" s="355"/>
    </row>
    <row r="104" spans="1:21" ht="18.75">
      <c r="A104" s="678">
        <v>103</v>
      </c>
      <c r="B104" s="76" t="s">
        <v>89</v>
      </c>
      <c r="C104" s="77" t="s">
        <v>305</v>
      </c>
      <c r="D104" s="679">
        <v>24</v>
      </c>
      <c r="E104" s="685"/>
      <c r="F104" s="686"/>
      <c r="G104" s="682">
        <v>0</v>
      </c>
      <c r="H104" s="532">
        <v>0</v>
      </c>
      <c r="I104" s="693"/>
      <c r="J104" s="684"/>
      <c r="K104" s="355"/>
      <c r="L104" s="355"/>
      <c r="M104" s="355"/>
      <c r="N104" s="355"/>
      <c r="O104" s="355"/>
      <c r="P104" s="355"/>
      <c r="Q104" s="355"/>
      <c r="R104" s="355"/>
      <c r="S104" s="355"/>
      <c r="T104" s="355"/>
      <c r="U104" s="355"/>
    </row>
    <row r="105" spans="1:21" ht="18.75">
      <c r="A105" s="678">
        <v>104</v>
      </c>
      <c r="B105" s="76" t="s">
        <v>90</v>
      </c>
      <c r="C105" s="77" t="s">
        <v>315</v>
      </c>
      <c r="D105" s="679">
        <v>4</v>
      </c>
      <c r="E105" s="680">
        <v>6527</v>
      </c>
      <c r="F105" s="688">
        <v>0</v>
      </c>
      <c r="G105" s="682">
        <v>6527</v>
      </c>
      <c r="H105" s="532">
        <v>26108</v>
      </c>
      <c r="I105" s="683" t="s">
        <v>584</v>
      </c>
      <c r="J105" s="684" t="s">
        <v>1547</v>
      </c>
      <c r="K105" s="355"/>
      <c r="L105" s="355"/>
      <c r="M105" s="355"/>
      <c r="N105" s="355"/>
      <c r="O105" s="355"/>
      <c r="P105" s="355"/>
      <c r="Q105" s="355"/>
      <c r="R105" s="355"/>
      <c r="S105" s="355"/>
      <c r="T105" s="355"/>
      <c r="U105" s="355"/>
    </row>
    <row r="106" spans="1:21" ht="18.75">
      <c r="A106" s="678">
        <v>105</v>
      </c>
      <c r="B106" s="76" t="s">
        <v>91</v>
      </c>
      <c r="C106" s="77" t="s">
        <v>899</v>
      </c>
      <c r="D106" s="679">
        <v>30</v>
      </c>
      <c r="E106" s="685"/>
      <c r="F106" s="686"/>
      <c r="G106" s="682">
        <v>0</v>
      </c>
      <c r="H106" s="532">
        <v>0</v>
      </c>
      <c r="I106" s="687"/>
      <c r="J106" s="684"/>
      <c r="K106" s="355"/>
      <c r="L106" s="355"/>
      <c r="M106" s="355"/>
      <c r="N106" s="355"/>
      <c r="O106" s="355"/>
      <c r="P106" s="355"/>
      <c r="Q106" s="355"/>
      <c r="R106" s="355"/>
      <c r="S106" s="355"/>
      <c r="T106" s="355"/>
      <c r="U106" s="355"/>
    </row>
    <row r="107" spans="1:21" ht="37.5">
      <c r="A107" s="678">
        <v>106</v>
      </c>
      <c r="B107" s="76" t="s">
        <v>92</v>
      </c>
      <c r="C107" s="77" t="s">
        <v>305</v>
      </c>
      <c r="D107" s="679">
        <v>12</v>
      </c>
      <c r="E107" s="685"/>
      <c r="F107" s="686"/>
      <c r="G107" s="682">
        <v>0</v>
      </c>
      <c r="H107" s="532">
        <v>0</v>
      </c>
      <c r="I107" s="687"/>
      <c r="J107" s="684"/>
      <c r="K107" s="355"/>
      <c r="L107" s="355"/>
      <c r="M107" s="355"/>
      <c r="N107" s="355"/>
      <c r="O107" s="355"/>
      <c r="P107" s="355"/>
      <c r="Q107" s="355"/>
      <c r="R107" s="355"/>
      <c r="S107" s="355"/>
      <c r="T107" s="355"/>
      <c r="U107" s="355"/>
    </row>
    <row r="108" spans="1:21" ht="37.5">
      <c r="A108" s="678">
        <v>107</v>
      </c>
      <c r="B108" s="76" t="s">
        <v>93</v>
      </c>
      <c r="C108" s="77" t="s">
        <v>316</v>
      </c>
      <c r="D108" s="679">
        <v>8</v>
      </c>
      <c r="E108" s="685"/>
      <c r="F108" s="686"/>
      <c r="G108" s="682">
        <v>0</v>
      </c>
      <c r="H108" s="532">
        <v>0</v>
      </c>
      <c r="I108" s="687"/>
      <c r="J108" s="684"/>
      <c r="K108" s="355"/>
      <c r="L108" s="355"/>
      <c r="M108" s="355"/>
      <c r="N108" s="355"/>
      <c r="O108" s="355"/>
      <c r="P108" s="355"/>
      <c r="Q108" s="355"/>
      <c r="R108" s="355"/>
      <c r="S108" s="355"/>
      <c r="T108" s="355"/>
      <c r="U108" s="355"/>
    </row>
    <row r="109" spans="1:21" ht="18.75">
      <c r="A109" s="678">
        <v>108</v>
      </c>
      <c r="B109" s="76" t="s">
        <v>94</v>
      </c>
      <c r="C109" s="77" t="s">
        <v>305</v>
      </c>
      <c r="D109" s="679">
        <v>200</v>
      </c>
      <c r="E109" s="680">
        <v>24933</v>
      </c>
      <c r="F109" s="681">
        <v>3989</v>
      </c>
      <c r="G109" s="682">
        <v>28922</v>
      </c>
      <c r="H109" s="532">
        <v>5784400</v>
      </c>
      <c r="I109" s="683" t="s">
        <v>449</v>
      </c>
      <c r="J109" s="684" t="s">
        <v>559</v>
      </c>
      <c r="K109" s="355"/>
      <c r="L109" s="355"/>
      <c r="M109" s="355"/>
      <c r="N109" s="355"/>
      <c r="O109" s="355"/>
      <c r="P109" s="355"/>
      <c r="Q109" s="355"/>
      <c r="R109" s="355"/>
      <c r="S109" s="355"/>
      <c r="T109" s="355"/>
      <c r="U109" s="355"/>
    </row>
    <row r="110" spans="1:21" ht="18.75">
      <c r="A110" s="678">
        <v>109</v>
      </c>
      <c r="B110" s="76" t="s">
        <v>95</v>
      </c>
      <c r="C110" s="77" t="s">
        <v>305</v>
      </c>
      <c r="D110" s="679">
        <v>80</v>
      </c>
      <c r="E110" s="680">
        <v>24933</v>
      </c>
      <c r="F110" s="681">
        <v>3989</v>
      </c>
      <c r="G110" s="682">
        <v>28922</v>
      </c>
      <c r="H110" s="532">
        <v>2313760</v>
      </c>
      <c r="I110" s="683" t="s">
        <v>449</v>
      </c>
      <c r="J110" s="684" t="s">
        <v>559</v>
      </c>
      <c r="K110" s="355"/>
      <c r="L110" s="355"/>
      <c r="M110" s="355"/>
      <c r="N110" s="355"/>
      <c r="O110" s="355"/>
      <c r="P110" s="355"/>
      <c r="Q110" s="355"/>
      <c r="R110" s="355"/>
      <c r="S110" s="355"/>
      <c r="T110" s="355"/>
      <c r="U110" s="355"/>
    </row>
    <row r="111" spans="1:21" ht="18.75">
      <c r="A111" s="678">
        <v>110</v>
      </c>
      <c r="B111" s="76" t="s">
        <v>787</v>
      </c>
      <c r="C111" s="77" t="s">
        <v>305</v>
      </c>
      <c r="D111" s="679">
        <v>4</v>
      </c>
      <c r="E111" s="685"/>
      <c r="F111" s="686"/>
      <c r="G111" s="682">
        <v>0</v>
      </c>
      <c r="H111" s="532">
        <v>0</v>
      </c>
      <c r="I111" s="687"/>
      <c r="J111" s="684"/>
      <c r="K111" s="355"/>
      <c r="L111" s="355"/>
      <c r="M111" s="355"/>
      <c r="N111" s="355"/>
      <c r="O111" s="355"/>
      <c r="P111" s="355"/>
      <c r="Q111" s="355"/>
      <c r="R111" s="355"/>
      <c r="S111" s="355"/>
      <c r="T111" s="355"/>
      <c r="U111" s="355"/>
    </row>
    <row r="112" spans="1:21" ht="18.75">
      <c r="A112" s="678">
        <v>111</v>
      </c>
      <c r="B112" s="76" t="s">
        <v>788</v>
      </c>
      <c r="C112" s="77" t="s">
        <v>305</v>
      </c>
      <c r="D112" s="679">
        <v>20</v>
      </c>
      <c r="E112" s="680">
        <v>12000</v>
      </c>
      <c r="F112" s="688">
        <v>0</v>
      </c>
      <c r="G112" s="682">
        <v>12000</v>
      </c>
      <c r="H112" s="532">
        <v>240000</v>
      </c>
      <c r="I112" s="683" t="s">
        <v>1548</v>
      </c>
      <c r="J112" s="684" t="s">
        <v>681</v>
      </c>
      <c r="K112" s="355"/>
      <c r="L112" s="355"/>
      <c r="M112" s="355"/>
      <c r="N112" s="355"/>
      <c r="O112" s="355"/>
      <c r="P112" s="355"/>
      <c r="Q112" s="355"/>
      <c r="R112" s="355"/>
      <c r="S112" s="355"/>
      <c r="T112" s="355"/>
      <c r="U112" s="355"/>
    </row>
    <row r="113" spans="1:21" ht="18.75">
      <c r="A113" s="678">
        <v>112</v>
      </c>
      <c r="B113" s="76" t="s">
        <v>789</v>
      </c>
      <c r="C113" s="77" t="s">
        <v>305</v>
      </c>
      <c r="D113" s="679">
        <v>15</v>
      </c>
      <c r="E113" s="680">
        <v>12000</v>
      </c>
      <c r="F113" s="688">
        <v>0</v>
      </c>
      <c r="G113" s="682">
        <v>12000</v>
      </c>
      <c r="H113" s="532">
        <v>180000</v>
      </c>
      <c r="I113" s="683" t="s">
        <v>1548</v>
      </c>
      <c r="J113" s="684" t="s">
        <v>681</v>
      </c>
      <c r="K113" s="355"/>
      <c r="L113" s="355"/>
      <c r="M113" s="355"/>
      <c r="N113" s="355"/>
      <c r="O113" s="355"/>
      <c r="P113" s="355"/>
      <c r="Q113" s="355"/>
      <c r="R113" s="355"/>
      <c r="S113" s="355"/>
      <c r="T113" s="355"/>
      <c r="U113" s="355"/>
    </row>
    <row r="114" spans="1:21" s="375" customFormat="1" ht="18.75">
      <c r="A114" s="678">
        <v>113</v>
      </c>
      <c r="B114" s="76" t="s">
        <v>790</v>
      </c>
      <c r="C114" s="77" t="s">
        <v>305</v>
      </c>
      <c r="D114" s="679">
        <v>15</v>
      </c>
      <c r="E114" s="680">
        <v>12000</v>
      </c>
      <c r="F114" s="688">
        <v>0</v>
      </c>
      <c r="G114" s="682">
        <v>12000</v>
      </c>
      <c r="H114" s="532">
        <v>180000</v>
      </c>
      <c r="I114" s="683" t="s">
        <v>1548</v>
      </c>
      <c r="J114" s="684" t="s">
        <v>681</v>
      </c>
      <c r="K114" s="355"/>
      <c r="L114" s="374"/>
      <c r="M114" s="374"/>
      <c r="N114" s="374"/>
      <c r="O114" s="374"/>
      <c r="P114" s="374"/>
      <c r="Q114" s="374"/>
      <c r="R114" s="374"/>
      <c r="S114" s="374"/>
      <c r="T114" s="374"/>
      <c r="U114" s="374"/>
    </row>
    <row r="115" spans="1:21" s="387" customFormat="1" ht="18.75">
      <c r="A115" s="678">
        <v>114</v>
      </c>
      <c r="B115" s="76" t="s">
        <v>791</v>
      </c>
      <c r="C115" s="77" t="s">
        <v>305</v>
      </c>
      <c r="D115" s="679">
        <v>40</v>
      </c>
      <c r="E115" s="685"/>
      <c r="F115" s="686"/>
      <c r="G115" s="682">
        <v>0</v>
      </c>
      <c r="H115" s="532">
        <v>0</v>
      </c>
      <c r="I115" s="687"/>
      <c r="J115" s="684"/>
      <c r="K115" s="355"/>
      <c r="L115" s="386"/>
      <c r="M115" s="386"/>
      <c r="N115" s="386"/>
      <c r="O115" s="386"/>
      <c r="P115" s="386"/>
      <c r="Q115" s="386"/>
      <c r="R115" s="386"/>
      <c r="S115" s="386"/>
      <c r="T115" s="386"/>
      <c r="U115" s="386"/>
    </row>
    <row r="116" spans="1:21" ht="18.75">
      <c r="A116" s="678">
        <v>115</v>
      </c>
      <c r="B116" s="76" t="s">
        <v>792</v>
      </c>
      <c r="C116" s="77" t="s">
        <v>305</v>
      </c>
      <c r="D116" s="679">
        <v>20</v>
      </c>
      <c r="E116" s="685"/>
      <c r="F116" s="686"/>
      <c r="G116" s="682">
        <v>0</v>
      </c>
      <c r="H116" s="532">
        <v>0</v>
      </c>
      <c r="I116" s="687"/>
      <c r="J116" s="684"/>
      <c r="K116" s="355"/>
      <c r="L116" s="355"/>
      <c r="M116" s="355"/>
      <c r="N116" s="355"/>
      <c r="O116" s="355"/>
      <c r="P116" s="355"/>
      <c r="Q116" s="355"/>
      <c r="R116" s="355"/>
      <c r="S116" s="355"/>
      <c r="T116" s="355"/>
      <c r="U116" s="355"/>
    </row>
    <row r="117" spans="1:21" s="375" customFormat="1" ht="18.75">
      <c r="A117" s="678">
        <v>116</v>
      </c>
      <c r="B117" s="76" t="s">
        <v>793</v>
      </c>
      <c r="C117" s="77" t="s">
        <v>305</v>
      </c>
      <c r="D117" s="679">
        <v>2</v>
      </c>
      <c r="E117" s="685"/>
      <c r="F117" s="686"/>
      <c r="G117" s="682">
        <v>0</v>
      </c>
      <c r="H117" s="532">
        <v>0</v>
      </c>
      <c r="I117" s="687"/>
      <c r="J117" s="684"/>
      <c r="K117" s="355"/>
      <c r="L117" s="374"/>
      <c r="M117" s="374"/>
      <c r="N117" s="374"/>
      <c r="O117" s="374"/>
      <c r="P117" s="374"/>
      <c r="Q117" s="374"/>
      <c r="R117" s="374"/>
      <c r="S117" s="374"/>
      <c r="T117" s="374"/>
      <c r="U117" s="374"/>
    </row>
    <row r="118" spans="1:21" s="375" customFormat="1" ht="18.75">
      <c r="A118" s="678">
        <v>117</v>
      </c>
      <c r="B118" s="76" t="s">
        <v>794</v>
      </c>
      <c r="C118" s="77" t="s">
        <v>305</v>
      </c>
      <c r="D118" s="679">
        <v>2</v>
      </c>
      <c r="E118" s="685"/>
      <c r="F118" s="686"/>
      <c r="G118" s="682">
        <v>0</v>
      </c>
      <c r="H118" s="532">
        <v>0</v>
      </c>
      <c r="I118" s="687"/>
      <c r="J118" s="684"/>
      <c r="K118" s="355"/>
      <c r="L118" s="374"/>
      <c r="M118" s="374"/>
      <c r="N118" s="374"/>
      <c r="O118" s="374"/>
      <c r="P118" s="374"/>
      <c r="Q118" s="374"/>
      <c r="R118" s="374"/>
      <c r="S118" s="374"/>
      <c r="T118" s="374"/>
      <c r="U118" s="374"/>
    </row>
    <row r="119" spans="1:21" ht="18.75">
      <c r="A119" s="678">
        <v>118</v>
      </c>
      <c r="B119" s="76" t="s">
        <v>795</v>
      </c>
      <c r="C119" s="77" t="s">
        <v>305</v>
      </c>
      <c r="D119" s="679">
        <v>2</v>
      </c>
      <c r="E119" s="685"/>
      <c r="F119" s="686"/>
      <c r="G119" s="682">
        <v>0</v>
      </c>
      <c r="H119" s="532">
        <v>0</v>
      </c>
      <c r="I119" s="687"/>
      <c r="J119" s="684"/>
      <c r="K119" s="355"/>
      <c r="L119" s="355"/>
      <c r="M119" s="355"/>
      <c r="N119" s="355"/>
      <c r="O119" s="355"/>
      <c r="P119" s="355"/>
      <c r="Q119" s="355"/>
      <c r="R119" s="355"/>
      <c r="S119" s="355"/>
      <c r="T119" s="355"/>
      <c r="U119" s="355"/>
    </row>
    <row r="120" spans="1:21" s="391" customFormat="1" ht="37.5">
      <c r="A120" s="678">
        <v>119</v>
      </c>
      <c r="B120" s="76" t="s">
        <v>796</v>
      </c>
      <c r="C120" s="77" t="s">
        <v>305</v>
      </c>
      <c r="D120" s="679">
        <v>10</v>
      </c>
      <c r="E120" s="680">
        <v>15413</v>
      </c>
      <c r="F120" s="688">
        <v>0</v>
      </c>
      <c r="G120" s="682">
        <v>15413</v>
      </c>
      <c r="H120" s="532">
        <v>154130</v>
      </c>
      <c r="I120" s="683" t="s">
        <v>417</v>
      </c>
      <c r="J120" s="684" t="s">
        <v>1549</v>
      </c>
      <c r="K120" s="355"/>
      <c r="L120" s="390"/>
      <c r="M120" s="390"/>
      <c r="N120" s="390"/>
      <c r="O120" s="390"/>
      <c r="P120" s="390"/>
      <c r="Q120" s="390"/>
      <c r="R120" s="390"/>
      <c r="S120" s="390"/>
      <c r="T120" s="390"/>
      <c r="U120" s="390"/>
    </row>
    <row r="121" spans="1:21" ht="37.5">
      <c r="A121" s="678">
        <v>120</v>
      </c>
      <c r="B121" s="76" t="s">
        <v>96</v>
      </c>
      <c r="C121" s="77" t="s">
        <v>305</v>
      </c>
      <c r="D121" s="679">
        <v>2000</v>
      </c>
      <c r="E121" s="685"/>
      <c r="F121" s="686"/>
      <c r="G121" s="682">
        <v>0</v>
      </c>
      <c r="H121" s="532">
        <v>0</v>
      </c>
      <c r="I121" s="687"/>
      <c r="J121" s="684"/>
      <c r="K121" s="355"/>
      <c r="L121" s="355"/>
      <c r="M121" s="355"/>
      <c r="N121" s="355"/>
      <c r="O121" s="355"/>
      <c r="P121" s="355"/>
      <c r="Q121" s="355"/>
      <c r="R121" s="355"/>
      <c r="S121" s="355"/>
      <c r="T121" s="355"/>
      <c r="U121" s="355"/>
    </row>
    <row r="122" spans="1:21" ht="18.75">
      <c r="A122" s="678">
        <v>121</v>
      </c>
      <c r="B122" s="76" t="s">
        <v>797</v>
      </c>
      <c r="C122" s="77" t="s">
        <v>305</v>
      </c>
      <c r="D122" s="679">
        <v>20</v>
      </c>
      <c r="E122" s="680">
        <v>170</v>
      </c>
      <c r="F122" s="688">
        <v>0</v>
      </c>
      <c r="G122" s="682">
        <v>170</v>
      </c>
      <c r="H122" s="532">
        <v>3400</v>
      </c>
      <c r="I122" s="683" t="s">
        <v>383</v>
      </c>
      <c r="J122" s="684" t="s">
        <v>1550</v>
      </c>
      <c r="K122" s="355"/>
      <c r="L122" s="355"/>
      <c r="M122" s="355"/>
      <c r="N122" s="355"/>
      <c r="O122" s="355"/>
      <c r="P122" s="355"/>
      <c r="Q122" s="355"/>
      <c r="R122" s="355"/>
      <c r="S122" s="355"/>
      <c r="T122" s="355"/>
      <c r="U122" s="355"/>
    </row>
    <row r="123" spans="1:21" s="377" customFormat="1" ht="18.75">
      <c r="A123" s="678">
        <v>122</v>
      </c>
      <c r="B123" s="76" t="s">
        <v>798</v>
      </c>
      <c r="C123" s="77" t="s">
        <v>304</v>
      </c>
      <c r="D123" s="679">
        <v>4</v>
      </c>
      <c r="E123" s="680">
        <v>15876</v>
      </c>
      <c r="F123" s="681">
        <v>2540</v>
      </c>
      <c r="G123" s="682">
        <v>18416</v>
      </c>
      <c r="H123" s="532">
        <v>73664</v>
      </c>
      <c r="I123" s="690" t="s">
        <v>408</v>
      </c>
      <c r="J123" s="684" t="s">
        <v>473</v>
      </c>
      <c r="K123" s="355"/>
      <c r="L123" s="376"/>
      <c r="M123" s="376"/>
      <c r="N123" s="376"/>
      <c r="O123" s="376"/>
      <c r="P123" s="376"/>
      <c r="Q123" s="376"/>
      <c r="R123" s="376"/>
      <c r="S123" s="376"/>
      <c r="T123" s="376"/>
      <c r="U123" s="376"/>
    </row>
    <row r="124" spans="1:21" s="375" customFormat="1" ht="18.75">
      <c r="A124" s="678">
        <v>123</v>
      </c>
      <c r="B124" s="76" t="s">
        <v>97</v>
      </c>
      <c r="C124" s="77" t="s">
        <v>304</v>
      </c>
      <c r="D124" s="679">
        <v>40</v>
      </c>
      <c r="E124" s="680">
        <v>15876</v>
      </c>
      <c r="F124" s="681">
        <v>2540</v>
      </c>
      <c r="G124" s="682">
        <v>18416</v>
      </c>
      <c r="H124" s="532">
        <v>736640</v>
      </c>
      <c r="I124" s="690" t="s">
        <v>408</v>
      </c>
      <c r="J124" s="684" t="s">
        <v>473</v>
      </c>
      <c r="K124" s="355"/>
      <c r="L124" s="374"/>
      <c r="M124" s="374"/>
      <c r="N124" s="374"/>
      <c r="O124" s="374"/>
      <c r="P124" s="374"/>
      <c r="Q124" s="374"/>
      <c r="R124" s="374"/>
      <c r="S124" s="374"/>
      <c r="T124" s="374"/>
      <c r="U124" s="374"/>
    </row>
    <row r="125" spans="1:21" ht="18.75">
      <c r="A125" s="678">
        <v>124</v>
      </c>
      <c r="B125" s="76" t="s">
        <v>98</v>
      </c>
      <c r="C125" s="77" t="s">
        <v>304</v>
      </c>
      <c r="D125" s="679">
        <v>4</v>
      </c>
      <c r="E125" s="680">
        <v>15876</v>
      </c>
      <c r="F125" s="681">
        <v>2540</v>
      </c>
      <c r="G125" s="682">
        <v>18416</v>
      </c>
      <c r="H125" s="532">
        <v>73664</v>
      </c>
      <c r="I125" s="690" t="s">
        <v>408</v>
      </c>
      <c r="J125" s="684" t="s">
        <v>473</v>
      </c>
      <c r="K125" s="355"/>
      <c r="L125" s="355"/>
      <c r="M125" s="355"/>
      <c r="N125" s="355"/>
      <c r="O125" s="355"/>
      <c r="P125" s="355"/>
      <c r="Q125" s="355"/>
      <c r="R125" s="355"/>
      <c r="S125" s="355"/>
      <c r="T125" s="355"/>
      <c r="U125" s="355"/>
    </row>
    <row r="126" spans="1:21" ht="18.75">
      <c r="A126" s="678">
        <v>125</v>
      </c>
      <c r="B126" s="76" t="s">
        <v>99</v>
      </c>
      <c r="C126" s="77" t="s">
        <v>304</v>
      </c>
      <c r="D126" s="679">
        <v>12</v>
      </c>
      <c r="E126" s="680">
        <v>15876</v>
      </c>
      <c r="F126" s="681">
        <v>2540</v>
      </c>
      <c r="G126" s="682">
        <v>18416</v>
      </c>
      <c r="H126" s="532">
        <v>220992</v>
      </c>
      <c r="I126" s="690" t="s">
        <v>408</v>
      </c>
      <c r="J126" s="684" t="s">
        <v>473</v>
      </c>
      <c r="K126" s="355"/>
      <c r="L126" s="355"/>
      <c r="M126" s="355"/>
      <c r="N126" s="355"/>
      <c r="O126" s="355"/>
      <c r="P126" s="355"/>
      <c r="Q126" s="355"/>
      <c r="R126" s="355"/>
      <c r="S126" s="355"/>
      <c r="T126" s="355"/>
      <c r="U126" s="355"/>
    </row>
    <row r="127" spans="1:21" ht="18.75">
      <c r="A127" s="678">
        <v>126</v>
      </c>
      <c r="B127" s="76" t="s">
        <v>799</v>
      </c>
      <c r="C127" s="77" t="s">
        <v>304</v>
      </c>
      <c r="D127" s="679">
        <v>4</v>
      </c>
      <c r="E127" s="680">
        <v>15876</v>
      </c>
      <c r="F127" s="681">
        <v>2540</v>
      </c>
      <c r="G127" s="682">
        <v>18416</v>
      </c>
      <c r="H127" s="532">
        <v>73664</v>
      </c>
      <c r="I127" s="690" t="s">
        <v>408</v>
      </c>
      <c r="J127" s="684" t="s">
        <v>473</v>
      </c>
      <c r="K127" s="355"/>
      <c r="L127" s="355"/>
      <c r="M127" s="355"/>
      <c r="N127" s="355"/>
      <c r="O127" s="355"/>
      <c r="P127" s="355"/>
      <c r="Q127" s="355"/>
      <c r="R127" s="355"/>
      <c r="S127" s="355"/>
      <c r="T127" s="355"/>
      <c r="U127" s="355"/>
    </row>
    <row r="128" spans="1:21" ht="18.75">
      <c r="A128" s="678">
        <v>127</v>
      </c>
      <c r="B128" s="76" t="s">
        <v>100</v>
      </c>
      <c r="C128" s="77" t="s">
        <v>304</v>
      </c>
      <c r="D128" s="679">
        <v>48</v>
      </c>
      <c r="E128" s="680">
        <v>3333</v>
      </c>
      <c r="F128" s="688">
        <v>0</v>
      </c>
      <c r="G128" s="682">
        <v>3333</v>
      </c>
      <c r="H128" s="532">
        <v>159984</v>
      </c>
      <c r="I128" s="683" t="s">
        <v>419</v>
      </c>
      <c r="J128" s="684" t="s">
        <v>410</v>
      </c>
      <c r="K128" s="355"/>
      <c r="L128" s="355"/>
      <c r="M128" s="355"/>
      <c r="N128" s="355"/>
      <c r="O128" s="355"/>
      <c r="P128" s="355"/>
      <c r="Q128" s="355"/>
      <c r="R128" s="355"/>
      <c r="S128" s="355"/>
      <c r="T128" s="355"/>
      <c r="U128" s="355"/>
    </row>
    <row r="129" spans="1:21" ht="18.75">
      <c r="A129" s="678">
        <v>128</v>
      </c>
      <c r="B129" s="76" t="s">
        <v>101</v>
      </c>
      <c r="C129" s="77" t="s">
        <v>317</v>
      </c>
      <c r="D129" s="679">
        <v>12</v>
      </c>
      <c r="E129" s="685"/>
      <c r="F129" s="686"/>
      <c r="G129" s="682">
        <v>0</v>
      </c>
      <c r="H129" s="532">
        <v>0</v>
      </c>
      <c r="I129" s="687"/>
      <c r="J129" s="684"/>
      <c r="K129" s="355"/>
      <c r="L129" s="355"/>
      <c r="M129" s="355"/>
      <c r="N129" s="355"/>
      <c r="O129" s="355"/>
      <c r="P129" s="355"/>
      <c r="Q129" s="355"/>
      <c r="R129" s="355"/>
      <c r="S129" s="355"/>
      <c r="T129" s="355"/>
      <c r="U129" s="355"/>
    </row>
    <row r="130" spans="1:21" ht="37.5">
      <c r="A130" s="678">
        <v>129</v>
      </c>
      <c r="B130" s="76" t="s">
        <v>102</v>
      </c>
      <c r="C130" s="77" t="s">
        <v>305</v>
      </c>
      <c r="D130" s="679">
        <v>600</v>
      </c>
      <c r="E130" s="680">
        <v>1665</v>
      </c>
      <c r="F130" s="681">
        <v>266</v>
      </c>
      <c r="G130" s="682">
        <v>1931</v>
      </c>
      <c r="H130" s="532">
        <v>1158600</v>
      </c>
      <c r="I130" s="683" t="s">
        <v>383</v>
      </c>
      <c r="J130" s="684" t="s">
        <v>1551</v>
      </c>
      <c r="K130" s="355"/>
      <c r="L130" s="355"/>
      <c r="M130" s="355"/>
      <c r="N130" s="355"/>
      <c r="O130" s="355"/>
      <c r="P130" s="355"/>
      <c r="Q130" s="355"/>
      <c r="R130" s="355"/>
      <c r="S130" s="355"/>
      <c r="T130" s="355"/>
      <c r="U130" s="355"/>
    </row>
    <row r="131" spans="1:21" ht="18.75">
      <c r="A131" s="678">
        <v>130</v>
      </c>
      <c r="B131" s="76" t="s">
        <v>800</v>
      </c>
      <c r="C131" s="77" t="s">
        <v>305</v>
      </c>
      <c r="D131" s="679">
        <v>200</v>
      </c>
      <c r="E131" s="685"/>
      <c r="F131" s="686"/>
      <c r="G131" s="682">
        <v>0</v>
      </c>
      <c r="H131" s="532">
        <v>0</v>
      </c>
      <c r="I131" s="687"/>
      <c r="J131" s="684"/>
      <c r="K131" s="355"/>
      <c r="L131" s="355"/>
      <c r="M131" s="355"/>
      <c r="N131" s="355"/>
      <c r="O131" s="355"/>
      <c r="P131" s="355"/>
      <c r="Q131" s="355"/>
      <c r="R131" s="355"/>
      <c r="S131" s="355"/>
      <c r="T131" s="355"/>
      <c r="U131" s="355"/>
    </row>
    <row r="132" spans="1:21" s="375" customFormat="1" ht="18.75">
      <c r="A132" s="678">
        <v>131</v>
      </c>
      <c r="B132" s="76" t="s">
        <v>103</v>
      </c>
      <c r="C132" s="77" t="s">
        <v>305</v>
      </c>
      <c r="D132" s="679">
        <v>6</v>
      </c>
      <c r="E132" s="685"/>
      <c r="F132" s="686"/>
      <c r="G132" s="682">
        <v>0</v>
      </c>
      <c r="H132" s="532">
        <v>0</v>
      </c>
      <c r="I132" s="687"/>
      <c r="J132" s="684"/>
      <c r="K132" s="355"/>
      <c r="L132" s="374"/>
      <c r="M132" s="374"/>
      <c r="N132" s="374"/>
      <c r="O132" s="374"/>
      <c r="P132" s="374"/>
      <c r="Q132" s="374"/>
      <c r="R132" s="374"/>
      <c r="S132" s="374"/>
      <c r="T132" s="374"/>
      <c r="U132" s="374"/>
    </row>
    <row r="133" spans="1:21" ht="18.75">
      <c r="A133" s="678">
        <v>132</v>
      </c>
      <c r="B133" s="76" t="s">
        <v>104</v>
      </c>
      <c r="C133" s="77" t="s">
        <v>305</v>
      </c>
      <c r="D133" s="679">
        <v>8</v>
      </c>
      <c r="E133" s="680">
        <v>18500</v>
      </c>
      <c r="F133" s="681">
        <v>2960</v>
      </c>
      <c r="G133" s="682">
        <v>21460</v>
      </c>
      <c r="H133" s="532">
        <v>171680</v>
      </c>
      <c r="I133" s="683" t="s">
        <v>383</v>
      </c>
      <c r="J133" s="684" t="s">
        <v>570</v>
      </c>
      <c r="K133" s="355"/>
      <c r="L133" s="355"/>
      <c r="M133" s="355"/>
      <c r="N133" s="355"/>
      <c r="O133" s="355"/>
      <c r="P133" s="355"/>
      <c r="Q133" s="355"/>
      <c r="R133" s="355"/>
      <c r="S133" s="355"/>
      <c r="T133" s="355"/>
      <c r="U133" s="355"/>
    </row>
    <row r="134" spans="1:21" ht="18.75">
      <c r="A134" s="678">
        <v>133</v>
      </c>
      <c r="B134" s="76" t="s">
        <v>105</v>
      </c>
      <c r="C134" s="77" t="s">
        <v>318</v>
      </c>
      <c r="D134" s="679">
        <v>8</v>
      </c>
      <c r="E134" s="680">
        <v>18500</v>
      </c>
      <c r="F134" s="681">
        <v>2960</v>
      </c>
      <c r="G134" s="682">
        <v>21460</v>
      </c>
      <c r="H134" s="532">
        <v>171680</v>
      </c>
      <c r="I134" s="683" t="s">
        <v>383</v>
      </c>
      <c r="J134" s="684" t="s">
        <v>570</v>
      </c>
      <c r="K134" s="355"/>
      <c r="L134" s="355"/>
      <c r="M134" s="355"/>
      <c r="N134" s="355"/>
      <c r="O134" s="355"/>
      <c r="P134" s="355"/>
      <c r="Q134" s="355"/>
      <c r="R134" s="355"/>
      <c r="S134" s="355"/>
      <c r="T134" s="355"/>
      <c r="U134" s="355"/>
    </row>
    <row r="135" spans="1:21" s="377" customFormat="1" ht="18.75">
      <c r="A135" s="678">
        <v>134</v>
      </c>
      <c r="B135" s="76" t="s">
        <v>106</v>
      </c>
      <c r="C135" s="77" t="s">
        <v>319</v>
      </c>
      <c r="D135" s="679">
        <v>10</v>
      </c>
      <c r="E135" s="680">
        <v>13580</v>
      </c>
      <c r="F135" s="681">
        <v>2173</v>
      </c>
      <c r="G135" s="682">
        <v>15753</v>
      </c>
      <c r="H135" s="532">
        <v>157530</v>
      </c>
      <c r="I135" s="690" t="s">
        <v>395</v>
      </c>
      <c r="J135" s="684" t="s">
        <v>573</v>
      </c>
      <c r="K135" s="355"/>
      <c r="L135" s="376"/>
      <c r="M135" s="376"/>
      <c r="N135" s="376"/>
      <c r="O135" s="376"/>
      <c r="P135" s="376"/>
      <c r="Q135" s="376"/>
      <c r="R135" s="376"/>
      <c r="S135" s="376"/>
      <c r="T135" s="376"/>
      <c r="U135" s="376"/>
    </row>
    <row r="136" spans="1:21" s="370" customFormat="1" ht="18.75">
      <c r="A136" s="678">
        <v>135</v>
      </c>
      <c r="B136" s="76" t="s">
        <v>107</v>
      </c>
      <c r="C136" s="77" t="s">
        <v>319</v>
      </c>
      <c r="D136" s="679">
        <v>16</v>
      </c>
      <c r="E136" s="680">
        <v>13580</v>
      </c>
      <c r="F136" s="681">
        <v>2173</v>
      </c>
      <c r="G136" s="682">
        <v>15753</v>
      </c>
      <c r="H136" s="532">
        <v>252048</v>
      </c>
      <c r="I136" s="690" t="s">
        <v>395</v>
      </c>
      <c r="J136" s="684" t="s">
        <v>573</v>
      </c>
      <c r="K136" s="355"/>
      <c r="L136" s="369"/>
      <c r="M136" s="369"/>
      <c r="N136" s="369"/>
      <c r="O136" s="369"/>
      <c r="P136" s="369"/>
      <c r="Q136" s="369"/>
      <c r="R136" s="369"/>
      <c r="S136" s="369"/>
      <c r="T136" s="369"/>
      <c r="U136" s="369"/>
    </row>
    <row r="137" spans="1:21" s="370" customFormat="1" ht="18.75">
      <c r="A137" s="678">
        <v>136</v>
      </c>
      <c r="B137" s="76" t="s">
        <v>108</v>
      </c>
      <c r="C137" s="77" t="s">
        <v>320</v>
      </c>
      <c r="D137" s="679">
        <v>100</v>
      </c>
      <c r="E137" s="680">
        <v>24000</v>
      </c>
      <c r="F137" s="681">
        <v>3840</v>
      </c>
      <c r="G137" s="682">
        <v>27840</v>
      </c>
      <c r="H137" s="532">
        <v>2784000</v>
      </c>
      <c r="I137" s="683" t="s">
        <v>584</v>
      </c>
      <c r="J137" s="684" t="s">
        <v>1552</v>
      </c>
      <c r="K137" s="355"/>
      <c r="L137" s="369"/>
      <c r="M137" s="369"/>
      <c r="N137" s="369"/>
      <c r="O137" s="369"/>
      <c r="P137" s="369"/>
      <c r="Q137" s="369"/>
      <c r="R137" s="369"/>
      <c r="S137" s="369"/>
      <c r="T137" s="369"/>
      <c r="U137" s="369"/>
    </row>
    <row r="138" spans="1:21" s="370" customFormat="1" ht="18.75">
      <c r="A138" s="678">
        <v>137</v>
      </c>
      <c r="B138" s="76" t="s">
        <v>109</v>
      </c>
      <c r="C138" s="77" t="s">
        <v>305</v>
      </c>
      <c r="D138" s="679">
        <v>8</v>
      </c>
      <c r="E138" s="685"/>
      <c r="F138" s="686"/>
      <c r="G138" s="682">
        <v>0</v>
      </c>
      <c r="H138" s="532">
        <v>0</v>
      </c>
      <c r="I138" s="687"/>
      <c r="J138" s="684"/>
      <c r="K138" s="355"/>
      <c r="L138" s="369"/>
      <c r="M138" s="369"/>
      <c r="N138" s="369"/>
      <c r="O138" s="369"/>
      <c r="P138" s="369"/>
      <c r="Q138" s="369"/>
      <c r="R138" s="369"/>
      <c r="S138" s="369"/>
      <c r="T138" s="369"/>
      <c r="U138" s="369"/>
    </row>
    <row r="139" spans="1:21" s="370" customFormat="1" ht="18.75">
      <c r="A139" s="678">
        <v>138</v>
      </c>
      <c r="B139" s="76" t="s">
        <v>110</v>
      </c>
      <c r="C139" s="77" t="s">
        <v>320</v>
      </c>
      <c r="D139" s="679">
        <v>80</v>
      </c>
      <c r="E139" s="680">
        <v>24000</v>
      </c>
      <c r="F139" s="681">
        <v>3840</v>
      </c>
      <c r="G139" s="682">
        <v>27840</v>
      </c>
      <c r="H139" s="532">
        <v>2227200</v>
      </c>
      <c r="I139" s="683" t="s">
        <v>584</v>
      </c>
      <c r="J139" s="684" t="s">
        <v>1552</v>
      </c>
      <c r="K139" s="355"/>
      <c r="L139" s="369"/>
      <c r="M139" s="369"/>
      <c r="N139" s="369"/>
      <c r="O139" s="369"/>
      <c r="P139" s="369"/>
      <c r="Q139" s="369"/>
      <c r="R139" s="369"/>
      <c r="S139" s="369"/>
      <c r="T139" s="369"/>
      <c r="U139" s="369"/>
    </row>
    <row r="140" spans="1:21" ht="37.5">
      <c r="A140" s="678">
        <v>139</v>
      </c>
      <c r="B140" s="76" t="s">
        <v>801</v>
      </c>
      <c r="C140" s="77" t="s">
        <v>326</v>
      </c>
      <c r="D140" s="679">
        <v>10</v>
      </c>
      <c r="E140" s="685"/>
      <c r="F140" s="686"/>
      <c r="G140" s="682">
        <v>0</v>
      </c>
      <c r="H140" s="532">
        <v>0</v>
      </c>
      <c r="I140" s="687"/>
      <c r="J140" s="684"/>
      <c r="K140" s="355"/>
      <c r="L140" s="355"/>
      <c r="M140" s="355"/>
      <c r="N140" s="355"/>
      <c r="O140" s="355"/>
      <c r="P140" s="355"/>
      <c r="Q140" s="355"/>
      <c r="R140" s="355"/>
      <c r="S140" s="355"/>
      <c r="T140" s="355"/>
      <c r="U140" s="355"/>
    </row>
    <row r="141" spans="1:21" ht="18.75">
      <c r="A141" s="678">
        <v>140</v>
      </c>
      <c r="B141" s="76" t="s">
        <v>111</v>
      </c>
      <c r="C141" s="77" t="s">
        <v>305</v>
      </c>
      <c r="D141" s="679">
        <v>1200</v>
      </c>
      <c r="E141" s="680">
        <v>104</v>
      </c>
      <c r="F141" s="681">
        <v>17</v>
      </c>
      <c r="G141" s="682">
        <v>121</v>
      </c>
      <c r="H141" s="532">
        <v>145200</v>
      </c>
      <c r="I141" s="683" t="s">
        <v>1553</v>
      </c>
      <c r="J141" s="684" t="s">
        <v>1543</v>
      </c>
      <c r="K141" s="355"/>
      <c r="L141" s="355"/>
      <c r="M141" s="355"/>
      <c r="N141" s="355"/>
      <c r="O141" s="355"/>
      <c r="P141" s="355"/>
      <c r="Q141" s="355"/>
      <c r="R141" s="355"/>
      <c r="S141" s="355"/>
      <c r="T141" s="355"/>
      <c r="U141" s="355"/>
    </row>
    <row r="142" spans="1:21" s="370" customFormat="1" ht="18.75">
      <c r="A142" s="678">
        <v>141</v>
      </c>
      <c r="B142" s="76" t="s">
        <v>112</v>
      </c>
      <c r="C142" s="77" t="s">
        <v>305</v>
      </c>
      <c r="D142" s="679">
        <v>10</v>
      </c>
      <c r="E142" s="685"/>
      <c r="F142" s="686"/>
      <c r="G142" s="682">
        <v>0</v>
      </c>
      <c r="H142" s="532">
        <v>0</v>
      </c>
      <c r="I142" s="687"/>
      <c r="J142" s="684"/>
      <c r="K142" s="355"/>
      <c r="L142" s="369"/>
      <c r="M142" s="369"/>
      <c r="N142" s="369"/>
      <c r="O142" s="369"/>
      <c r="P142" s="369"/>
      <c r="Q142" s="369"/>
      <c r="R142" s="369"/>
      <c r="S142" s="369"/>
      <c r="T142" s="369"/>
      <c r="U142" s="369"/>
    </row>
    <row r="143" spans="1:21" ht="18.75">
      <c r="A143" s="678">
        <v>142</v>
      </c>
      <c r="B143" s="76" t="s">
        <v>113</v>
      </c>
      <c r="C143" s="77" t="s">
        <v>305</v>
      </c>
      <c r="D143" s="679">
        <v>5600</v>
      </c>
      <c r="E143" s="680">
        <v>670</v>
      </c>
      <c r="F143" s="688">
        <v>0</v>
      </c>
      <c r="G143" s="682">
        <v>670</v>
      </c>
      <c r="H143" s="532">
        <v>3752000</v>
      </c>
      <c r="I143" s="683" t="s">
        <v>383</v>
      </c>
      <c r="J143" s="684" t="s">
        <v>674</v>
      </c>
      <c r="K143" s="355"/>
      <c r="L143" s="355"/>
      <c r="M143" s="355"/>
      <c r="N143" s="355"/>
      <c r="O143" s="355"/>
      <c r="P143" s="355"/>
      <c r="Q143" s="355"/>
      <c r="R143" s="355"/>
      <c r="S143" s="355"/>
      <c r="T143" s="355"/>
      <c r="U143" s="355"/>
    </row>
    <row r="144" spans="1:21" ht="18.75">
      <c r="A144" s="678">
        <v>143</v>
      </c>
      <c r="B144" s="76" t="s">
        <v>114</v>
      </c>
      <c r="C144" s="77" t="s">
        <v>305</v>
      </c>
      <c r="D144" s="679">
        <v>8</v>
      </c>
      <c r="E144" s="680">
        <v>13173</v>
      </c>
      <c r="F144" s="688">
        <v>0</v>
      </c>
      <c r="G144" s="682">
        <v>13173</v>
      </c>
      <c r="H144" s="532">
        <v>105384</v>
      </c>
      <c r="I144" s="683" t="s">
        <v>368</v>
      </c>
      <c r="J144" s="684" t="s">
        <v>1334</v>
      </c>
      <c r="K144" s="355"/>
      <c r="L144" s="355"/>
      <c r="M144" s="355"/>
      <c r="N144" s="355"/>
      <c r="O144" s="355"/>
      <c r="P144" s="355"/>
      <c r="Q144" s="355"/>
      <c r="R144" s="355"/>
      <c r="S144" s="355"/>
      <c r="T144" s="355"/>
      <c r="U144" s="355"/>
    </row>
    <row r="145" spans="1:21" ht="18.75">
      <c r="A145" s="678">
        <v>144</v>
      </c>
      <c r="B145" s="76" t="s">
        <v>115</v>
      </c>
      <c r="C145" s="77" t="s">
        <v>305</v>
      </c>
      <c r="D145" s="679">
        <v>200</v>
      </c>
      <c r="E145" s="680">
        <v>1850</v>
      </c>
      <c r="F145" s="688">
        <v>0</v>
      </c>
      <c r="G145" s="682">
        <v>1850</v>
      </c>
      <c r="H145" s="532">
        <v>370000</v>
      </c>
      <c r="I145" s="683" t="s">
        <v>383</v>
      </c>
      <c r="J145" s="684" t="s">
        <v>682</v>
      </c>
      <c r="K145" s="355"/>
      <c r="L145" s="355"/>
      <c r="M145" s="355"/>
      <c r="N145" s="355"/>
      <c r="O145" s="355"/>
      <c r="P145" s="355"/>
      <c r="Q145" s="355"/>
      <c r="R145" s="355"/>
      <c r="S145" s="355"/>
      <c r="T145" s="355"/>
      <c r="U145" s="355"/>
    </row>
    <row r="146" spans="1:21" ht="37.5">
      <c r="A146" s="678">
        <v>145</v>
      </c>
      <c r="B146" s="76" t="s">
        <v>116</v>
      </c>
      <c r="C146" s="77" t="s">
        <v>321</v>
      </c>
      <c r="D146" s="679">
        <v>60</v>
      </c>
      <c r="E146" s="680">
        <v>53333</v>
      </c>
      <c r="F146" s="688">
        <v>0</v>
      </c>
      <c r="G146" s="682">
        <v>53333</v>
      </c>
      <c r="H146" s="532">
        <v>3199980</v>
      </c>
      <c r="I146" s="683" t="s">
        <v>417</v>
      </c>
      <c r="J146" s="684" t="s">
        <v>418</v>
      </c>
      <c r="K146" s="355"/>
      <c r="L146" s="355"/>
      <c r="M146" s="355"/>
      <c r="N146" s="355"/>
      <c r="O146" s="355"/>
      <c r="P146" s="355"/>
      <c r="Q146" s="355"/>
      <c r="R146" s="355"/>
      <c r="S146" s="355"/>
      <c r="T146" s="355"/>
      <c r="U146" s="355"/>
    </row>
    <row r="147" spans="1:21" ht="18.75">
      <c r="A147" s="678">
        <v>146</v>
      </c>
      <c r="B147" s="76" t="s">
        <v>117</v>
      </c>
      <c r="C147" s="77" t="s">
        <v>316</v>
      </c>
      <c r="D147" s="679">
        <v>40</v>
      </c>
      <c r="E147" s="680">
        <v>1560</v>
      </c>
      <c r="F147" s="688">
        <v>0</v>
      </c>
      <c r="G147" s="682">
        <v>1560</v>
      </c>
      <c r="H147" s="532">
        <v>62400</v>
      </c>
      <c r="I147" s="683" t="s">
        <v>419</v>
      </c>
      <c r="J147" s="684" t="s">
        <v>420</v>
      </c>
      <c r="K147" s="355"/>
      <c r="L147" s="355"/>
      <c r="M147" s="355"/>
      <c r="N147" s="355"/>
      <c r="O147" s="355"/>
      <c r="P147" s="355"/>
      <c r="Q147" s="355"/>
      <c r="R147" s="355"/>
      <c r="S147" s="355"/>
      <c r="T147" s="355"/>
      <c r="U147" s="355"/>
    </row>
    <row r="148" spans="1:21" ht="18.75">
      <c r="A148" s="678">
        <v>147</v>
      </c>
      <c r="B148" s="76" t="s">
        <v>118</v>
      </c>
      <c r="C148" s="77" t="s">
        <v>322</v>
      </c>
      <c r="D148" s="679">
        <v>120</v>
      </c>
      <c r="E148" s="680">
        <v>3120</v>
      </c>
      <c r="F148" s="688">
        <v>0</v>
      </c>
      <c r="G148" s="682">
        <v>3120</v>
      </c>
      <c r="H148" s="532">
        <v>374400</v>
      </c>
      <c r="I148" s="683" t="s">
        <v>419</v>
      </c>
      <c r="J148" s="684" t="s">
        <v>420</v>
      </c>
      <c r="K148" s="355"/>
      <c r="L148" s="355"/>
      <c r="M148" s="355"/>
      <c r="N148" s="355"/>
      <c r="O148" s="355"/>
      <c r="P148" s="355"/>
      <c r="Q148" s="355"/>
      <c r="R148" s="355"/>
      <c r="S148" s="355"/>
      <c r="T148" s="355"/>
      <c r="U148" s="355"/>
    </row>
    <row r="149" spans="1:21" ht="18.75">
      <c r="A149" s="678">
        <v>148</v>
      </c>
      <c r="B149" s="76" t="s">
        <v>119</v>
      </c>
      <c r="C149" s="77" t="s">
        <v>323</v>
      </c>
      <c r="D149" s="679">
        <v>80</v>
      </c>
      <c r="E149" s="680">
        <v>36000</v>
      </c>
      <c r="F149" s="688">
        <v>0</v>
      </c>
      <c r="G149" s="682">
        <v>36000</v>
      </c>
      <c r="H149" s="532">
        <v>2880000</v>
      </c>
      <c r="I149" s="683" t="s">
        <v>417</v>
      </c>
      <c r="J149" s="684" t="s">
        <v>708</v>
      </c>
      <c r="K149" s="355"/>
      <c r="L149" s="355"/>
      <c r="M149" s="355"/>
      <c r="N149" s="355"/>
      <c r="O149" s="355"/>
      <c r="P149" s="355"/>
      <c r="Q149" s="355"/>
      <c r="R149" s="355"/>
      <c r="S149" s="355"/>
      <c r="T149" s="355"/>
      <c r="U149" s="355"/>
    </row>
    <row r="150" spans="1:21" ht="18.75">
      <c r="A150" s="678">
        <v>149</v>
      </c>
      <c r="B150" s="76" t="s">
        <v>802</v>
      </c>
      <c r="C150" s="77" t="s">
        <v>305</v>
      </c>
      <c r="D150" s="679">
        <v>160</v>
      </c>
      <c r="E150" s="680">
        <v>804</v>
      </c>
      <c r="F150" s="681">
        <v>129</v>
      </c>
      <c r="G150" s="682">
        <v>933</v>
      </c>
      <c r="H150" s="532">
        <v>149280</v>
      </c>
      <c r="I150" s="683" t="s">
        <v>642</v>
      </c>
      <c r="J150" s="684" t="s">
        <v>1554</v>
      </c>
      <c r="K150" s="355"/>
      <c r="L150" s="355"/>
      <c r="M150" s="355"/>
      <c r="N150" s="355"/>
      <c r="O150" s="355"/>
      <c r="P150" s="355"/>
      <c r="Q150" s="355"/>
      <c r="R150" s="355"/>
      <c r="S150" s="355"/>
      <c r="T150" s="355"/>
      <c r="U150" s="355"/>
    </row>
    <row r="151" spans="1:21" ht="18.75">
      <c r="A151" s="678">
        <v>150</v>
      </c>
      <c r="B151" s="76" t="s">
        <v>803</v>
      </c>
      <c r="C151" s="77"/>
      <c r="D151" s="679">
        <v>100</v>
      </c>
      <c r="E151" s="685"/>
      <c r="F151" s="686"/>
      <c r="G151" s="682">
        <v>0</v>
      </c>
      <c r="H151" s="532">
        <v>0</v>
      </c>
      <c r="I151" s="687"/>
      <c r="J151" s="684"/>
      <c r="K151" s="355"/>
      <c r="L151" s="355"/>
      <c r="M151" s="355"/>
      <c r="N151" s="355"/>
      <c r="O151" s="355"/>
      <c r="P151" s="355"/>
      <c r="Q151" s="355"/>
      <c r="R151" s="355"/>
      <c r="S151" s="355"/>
      <c r="T151" s="355"/>
      <c r="U151" s="355"/>
    </row>
    <row r="152" spans="1:21" ht="18.75">
      <c r="A152" s="678">
        <v>151</v>
      </c>
      <c r="B152" s="76" t="s">
        <v>804</v>
      </c>
      <c r="C152" s="77" t="s">
        <v>305</v>
      </c>
      <c r="D152" s="679">
        <v>200</v>
      </c>
      <c r="E152" s="680">
        <v>5760</v>
      </c>
      <c r="F152" s="681">
        <v>922</v>
      </c>
      <c r="G152" s="682">
        <v>6682</v>
      </c>
      <c r="H152" s="532">
        <v>1336400</v>
      </c>
      <c r="I152" s="683" t="s">
        <v>368</v>
      </c>
      <c r="J152" s="684" t="s">
        <v>476</v>
      </c>
      <c r="K152" s="355"/>
      <c r="L152" s="355"/>
      <c r="M152" s="355"/>
      <c r="N152" s="355"/>
      <c r="O152" s="355"/>
      <c r="P152" s="355"/>
      <c r="Q152" s="355"/>
      <c r="R152" s="355"/>
      <c r="S152" s="355"/>
      <c r="T152" s="355"/>
      <c r="U152" s="355"/>
    </row>
    <row r="153" spans="1:21" ht="18.75">
      <c r="A153" s="678">
        <v>152</v>
      </c>
      <c r="B153" s="76" t="s">
        <v>805</v>
      </c>
      <c r="C153" s="77" t="s">
        <v>305</v>
      </c>
      <c r="D153" s="679">
        <v>400</v>
      </c>
      <c r="E153" s="680">
        <v>5760</v>
      </c>
      <c r="F153" s="681">
        <v>922</v>
      </c>
      <c r="G153" s="682">
        <v>6682</v>
      </c>
      <c r="H153" s="532">
        <v>2672800</v>
      </c>
      <c r="I153" s="683" t="s">
        <v>368</v>
      </c>
      <c r="J153" s="684" t="s">
        <v>476</v>
      </c>
      <c r="K153" s="355"/>
      <c r="L153" s="355"/>
      <c r="M153" s="355"/>
      <c r="N153" s="355"/>
      <c r="O153" s="355"/>
      <c r="P153" s="355"/>
      <c r="Q153" s="355"/>
      <c r="R153" s="355"/>
      <c r="S153" s="355"/>
      <c r="T153" s="355"/>
      <c r="U153" s="355"/>
    </row>
    <row r="154" spans="1:21" ht="18.75">
      <c r="A154" s="678">
        <v>153</v>
      </c>
      <c r="B154" s="76" t="s">
        <v>806</v>
      </c>
      <c r="C154" s="77" t="s">
        <v>305</v>
      </c>
      <c r="D154" s="679">
        <v>200</v>
      </c>
      <c r="E154" s="685"/>
      <c r="F154" s="686"/>
      <c r="G154" s="682">
        <v>0</v>
      </c>
      <c r="H154" s="532">
        <v>0</v>
      </c>
      <c r="I154" s="687"/>
      <c r="J154" s="684"/>
      <c r="K154" s="355"/>
      <c r="L154" s="355"/>
      <c r="M154" s="355"/>
      <c r="N154" s="355"/>
      <c r="O154" s="355"/>
      <c r="P154" s="355"/>
      <c r="Q154" s="355"/>
      <c r="R154" s="355"/>
      <c r="S154" s="355"/>
      <c r="T154" s="355"/>
      <c r="U154" s="355"/>
    </row>
    <row r="155" spans="1:21" ht="18.75">
      <c r="A155" s="678">
        <v>154</v>
      </c>
      <c r="B155" s="76" t="s">
        <v>120</v>
      </c>
      <c r="C155" s="77" t="s">
        <v>305</v>
      </c>
      <c r="D155" s="679">
        <v>200</v>
      </c>
      <c r="E155" s="685"/>
      <c r="F155" s="686"/>
      <c r="G155" s="682">
        <v>0</v>
      </c>
      <c r="H155" s="532">
        <v>0</v>
      </c>
      <c r="I155" s="687"/>
      <c r="J155" s="684"/>
      <c r="K155" s="355"/>
      <c r="L155" s="355"/>
      <c r="M155" s="355"/>
      <c r="N155" s="355"/>
      <c r="O155" s="355"/>
      <c r="P155" s="355"/>
      <c r="Q155" s="355"/>
      <c r="R155" s="355"/>
      <c r="S155" s="355"/>
      <c r="T155" s="355"/>
      <c r="U155" s="355"/>
    </row>
    <row r="156" spans="1:21" ht="37.5">
      <c r="A156" s="678">
        <v>155</v>
      </c>
      <c r="B156" s="76" t="s">
        <v>121</v>
      </c>
      <c r="C156" s="77" t="s">
        <v>22</v>
      </c>
      <c r="D156" s="679">
        <v>4</v>
      </c>
      <c r="E156" s="685"/>
      <c r="F156" s="686"/>
      <c r="G156" s="682">
        <v>0</v>
      </c>
      <c r="H156" s="532">
        <v>0</v>
      </c>
      <c r="I156" s="687"/>
      <c r="J156" s="684"/>
      <c r="K156" s="355"/>
      <c r="L156" s="355"/>
      <c r="M156" s="355"/>
      <c r="N156" s="355"/>
      <c r="O156" s="355"/>
      <c r="P156" s="355"/>
      <c r="Q156" s="355"/>
      <c r="R156" s="355"/>
      <c r="S156" s="355"/>
      <c r="T156" s="355"/>
      <c r="U156" s="355"/>
    </row>
    <row r="157" spans="1:21" ht="37.5">
      <c r="A157" s="678">
        <v>156</v>
      </c>
      <c r="B157" s="76" t="s">
        <v>122</v>
      </c>
      <c r="C157" s="77" t="s">
        <v>324</v>
      </c>
      <c r="D157" s="679">
        <v>200</v>
      </c>
      <c r="E157" s="685"/>
      <c r="F157" s="686"/>
      <c r="G157" s="682">
        <v>0</v>
      </c>
      <c r="H157" s="532">
        <v>0</v>
      </c>
      <c r="I157" s="687"/>
      <c r="J157" s="684"/>
      <c r="K157" s="355"/>
      <c r="L157" s="355"/>
      <c r="M157" s="355"/>
      <c r="N157" s="355"/>
      <c r="O157" s="355"/>
      <c r="P157" s="355"/>
      <c r="Q157" s="355"/>
      <c r="R157" s="355"/>
      <c r="S157" s="355"/>
      <c r="T157" s="355"/>
      <c r="U157" s="355"/>
    </row>
    <row r="158" spans="1:21" ht="18.75">
      <c r="A158" s="678">
        <v>157</v>
      </c>
      <c r="B158" s="76" t="s">
        <v>123</v>
      </c>
      <c r="C158" s="77" t="s">
        <v>305</v>
      </c>
      <c r="D158" s="679">
        <v>48</v>
      </c>
      <c r="E158" s="680">
        <v>4713</v>
      </c>
      <c r="F158" s="688">
        <v>0</v>
      </c>
      <c r="G158" s="682">
        <v>4713</v>
      </c>
      <c r="H158" s="532">
        <v>226224</v>
      </c>
      <c r="I158" s="683" t="s">
        <v>584</v>
      </c>
      <c r="J158" s="684" t="s">
        <v>1555</v>
      </c>
      <c r="K158" s="355"/>
      <c r="L158" s="355"/>
      <c r="M158" s="355"/>
      <c r="N158" s="355"/>
      <c r="O158" s="355"/>
      <c r="P158" s="355"/>
      <c r="Q158" s="355"/>
      <c r="R158" s="355"/>
      <c r="S158" s="355"/>
      <c r="T158" s="355"/>
      <c r="U158" s="355"/>
    </row>
    <row r="159" spans="1:21" ht="18.75">
      <c r="A159" s="678">
        <v>158</v>
      </c>
      <c r="B159" s="76" t="s">
        <v>124</v>
      </c>
      <c r="C159" s="77" t="s">
        <v>305</v>
      </c>
      <c r="D159" s="679">
        <v>48</v>
      </c>
      <c r="E159" s="685"/>
      <c r="F159" s="686"/>
      <c r="G159" s="682">
        <v>0</v>
      </c>
      <c r="H159" s="532">
        <v>0</v>
      </c>
      <c r="I159" s="687"/>
      <c r="J159" s="684"/>
      <c r="K159" s="355"/>
      <c r="L159" s="355"/>
      <c r="M159" s="355"/>
      <c r="N159" s="355"/>
      <c r="O159" s="355"/>
      <c r="P159" s="355"/>
      <c r="Q159" s="355"/>
      <c r="R159" s="355"/>
      <c r="S159" s="355"/>
      <c r="T159" s="355"/>
      <c r="U159" s="355"/>
    </row>
    <row r="160" spans="1:21" ht="18.75">
      <c r="A160" s="678">
        <v>159</v>
      </c>
      <c r="B160" s="76" t="s">
        <v>125</v>
      </c>
      <c r="C160" s="77" t="s">
        <v>305</v>
      </c>
      <c r="D160" s="679">
        <v>40</v>
      </c>
      <c r="E160" s="680">
        <v>1150</v>
      </c>
      <c r="F160" s="688">
        <v>0</v>
      </c>
      <c r="G160" s="682">
        <v>1150</v>
      </c>
      <c r="H160" s="532">
        <v>46000</v>
      </c>
      <c r="I160" s="683" t="s">
        <v>383</v>
      </c>
      <c r="J160" s="684" t="s">
        <v>674</v>
      </c>
      <c r="K160" s="355"/>
      <c r="L160" s="355"/>
      <c r="M160" s="355"/>
      <c r="N160" s="355"/>
      <c r="O160" s="355"/>
      <c r="P160" s="355"/>
      <c r="Q160" s="355"/>
      <c r="R160" s="355"/>
      <c r="S160" s="355"/>
      <c r="T160" s="355"/>
      <c r="U160" s="355"/>
    </row>
    <row r="161" spans="1:21" ht="18.75">
      <c r="A161" s="678">
        <v>160</v>
      </c>
      <c r="B161" s="76" t="s">
        <v>126</v>
      </c>
      <c r="C161" s="77" t="s">
        <v>305</v>
      </c>
      <c r="D161" s="679">
        <v>250</v>
      </c>
      <c r="E161" s="680">
        <v>1150</v>
      </c>
      <c r="F161" s="688">
        <v>0</v>
      </c>
      <c r="G161" s="682">
        <v>1150</v>
      </c>
      <c r="H161" s="532">
        <v>287500</v>
      </c>
      <c r="I161" s="683" t="s">
        <v>383</v>
      </c>
      <c r="J161" s="684" t="s">
        <v>674</v>
      </c>
      <c r="K161" s="355"/>
      <c r="L161" s="355"/>
      <c r="M161" s="355"/>
      <c r="N161" s="355"/>
      <c r="O161" s="355"/>
      <c r="P161" s="355"/>
      <c r="Q161" s="355"/>
      <c r="R161" s="355"/>
      <c r="S161" s="355"/>
      <c r="T161" s="355"/>
      <c r="U161" s="355"/>
    </row>
    <row r="162" spans="1:21" ht="18.75">
      <c r="A162" s="678">
        <v>161</v>
      </c>
      <c r="B162" s="76" t="s">
        <v>127</v>
      </c>
      <c r="C162" s="77" t="s">
        <v>325</v>
      </c>
      <c r="D162" s="679">
        <v>4</v>
      </c>
      <c r="E162" s="685"/>
      <c r="F162" s="686"/>
      <c r="G162" s="682">
        <v>0</v>
      </c>
      <c r="H162" s="532">
        <v>0</v>
      </c>
      <c r="I162" s="687"/>
      <c r="J162" s="684"/>
      <c r="K162" s="355"/>
      <c r="L162" s="355"/>
      <c r="M162" s="355"/>
      <c r="N162" s="355"/>
      <c r="O162" s="355"/>
      <c r="P162" s="355"/>
      <c r="Q162" s="355"/>
      <c r="R162" s="355"/>
      <c r="S162" s="355"/>
      <c r="T162" s="355"/>
      <c r="U162" s="355"/>
    </row>
    <row r="163" spans="1:21" ht="18.75">
      <c r="A163" s="678">
        <v>162</v>
      </c>
      <c r="B163" s="76" t="s">
        <v>128</v>
      </c>
      <c r="C163" s="77" t="s">
        <v>305</v>
      </c>
      <c r="D163" s="679">
        <v>30</v>
      </c>
      <c r="E163" s="685"/>
      <c r="F163" s="686"/>
      <c r="G163" s="682">
        <v>0</v>
      </c>
      <c r="H163" s="532">
        <v>0</v>
      </c>
      <c r="I163" s="687"/>
      <c r="J163" s="684"/>
      <c r="K163" s="355"/>
      <c r="L163" s="355"/>
      <c r="M163" s="355"/>
      <c r="N163" s="355"/>
      <c r="O163" s="355"/>
      <c r="P163" s="355"/>
      <c r="Q163" s="355"/>
      <c r="R163" s="355"/>
      <c r="S163" s="355"/>
      <c r="T163" s="355"/>
      <c r="U163" s="355"/>
    </row>
    <row r="164" spans="1:21" s="402" customFormat="1" ht="18.75">
      <c r="A164" s="678">
        <v>163</v>
      </c>
      <c r="B164" s="76" t="s">
        <v>129</v>
      </c>
      <c r="C164" s="77" t="s">
        <v>305</v>
      </c>
      <c r="D164" s="679">
        <v>200</v>
      </c>
      <c r="E164" s="680">
        <v>6000</v>
      </c>
      <c r="F164" s="681">
        <v>960</v>
      </c>
      <c r="G164" s="682">
        <v>6960</v>
      </c>
      <c r="H164" s="532">
        <v>1392000</v>
      </c>
      <c r="I164" s="683" t="s">
        <v>584</v>
      </c>
      <c r="J164" s="684" t="s">
        <v>424</v>
      </c>
      <c r="K164" s="355"/>
      <c r="L164" s="401"/>
      <c r="M164" s="401"/>
      <c r="N164" s="401"/>
      <c r="O164" s="401"/>
      <c r="P164" s="401"/>
      <c r="Q164" s="401"/>
      <c r="R164" s="401"/>
      <c r="S164" s="401"/>
      <c r="T164" s="401"/>
      <c r="U164" s="401"/>
    </row>
    <row r="165" spans="1:21" s="402" customFormat="1" ht="18.75">
      <c r="A165" s="678">
        <v>164</v>
      </c>
      <c r="B165" s="76" t="s">
        <v>130</v>
      </c>
      <c r="C165" s="77" t="s">
        <v>305</v>
      </c>
      <c r="D165" s="679">
        <v>6000</v>
      </c>
      <c r="E165" s="680">
        <v>119</v>
      </c>
      <c r="F165" s="681">
        <v>19</v>
      </c>
      <c r="G165" s="682">
        <v>138</v>
      </c>
      <c r="H165" s="532">
        <v>828000</v>
      </c>
      <c r="I165" s="683" t="s">
        <v>1553</v>
      </c>
      <c r="J165" s="684" t="s">
        <v>1543</v>
      </c>
      <c r="K165" s="355"/>
      <c r="L165" s="401"/>
      <c r="M165" s="401"/>
      <c r="N165" s="401"/>
      <c r="O165" s="401"/>
      <c r="P165" s="401"/>
      <c r="Q165" s="401"/>
      <c r="R165" s="401"/>
      <c r="S165" s="401"/>
      <c r="T165" s="401"/>
      <c r="U165" s="401"/>
    </row>
    <row r="166" spans="1:21" s="402" customFormat="1" ht="18.75">
      <c r="A166" s="678">
        <v>165</v>
      </c>
      <c r="B166" s="76" t="s">
        <v>131</v>
      </c>
      <c r="C166" s="77" t="s">
        <v>326</v>
      </c>
      <c r="D166" s="679">
        <v>40</v>
      </c>
      <c r="E166" s="685"/>
      <c r="F166" s="686"/>
      <c r="G166" s="682">
        <v>0</v>
      </c>
      <c r="H166" s="532">
        <v>0</v>
      </c>
      <c r="I166" s="687"/>
      <c r="J166" s="684"/>
      <c r="K166" s="355"/>
      <c r="L166" s="401"/>
      <c r="M166" s="401"/>
      <c r="N166" s="401"/>
      <c r="O166" s="401"/>
      <c r="P166" s="401"/>
      <c r="Q166" s="401"/>
      <c r="R166" s="401"/>
      <c r="S166" s="401"/>
      <c r="T166" s="401"/>
      <c r="U166" s="401"/>
    </row>
    <row r="167" spans="1:21" ht="37.5">
      <c r="A167" s="678">
        <v>166</v>
      </c>
      <c r="B167" s="76" t="s">
        <v>132</v>
      </c>
      <c r="C167" s="77" t="s">
        <v>327</v>
      </c>
      <c r="D167" s="679">
        <v>120</v>
      </c>
      <c r="E167" s="680">
        <v>40745</v>
      </c>
      <c r="F167" s="688">
        <v>0</v>
      </c>
      <c r="G167" s="682">
        <v>40745</v>
      </c>
      <c r="H167" s="532">
        <v>4889400</v>
      </c>
      <c r="I167" s="683" t="s">
        <v>383</v>
      </c>
      <c r="J167" s="684" t="s">
        <v>683</v>
      </c>
      <c r="K167" s="355"/>
      <c r="L167" s="355"/>
      <c r="M167" s="355"/>
      <c r="N167" s="355"/>
      <c r="O167" s="355"/>
      <c r="P167" s="355"/>
      <c r="Q167" s="355"/>
      <c r="R167" s="355"/>
      <c r="S167" s="355"/>
      <c r="T167" s="355"/>
      <c r="U167" s="355"/>
    </row>
    <row r="168" spans="1:21" s="402" customFormat="1" ht="18.75">
      <c r="A168" s="678">
        <v>167</v>
      </c>
      <c r="B168" s="76" t="s">
        <v>133</v>
      </c>
      <c r="C168" s="77" t="s">
        <v>328</v>
      </c>
      <c r="D168" s="679">
        <v>20</v>
      </c>
      <c r="E168" s="680">
        <v>51200</v>
      </c>
      <c r="F168" s="688">
        <v>0</v>
      </c>
      <c r="G168" s="682">
        <v>51200</v>
      </c>
      <c r="H168" s="532">
        <v>1024000</v>
      </c>
      <c r="I168" s="683" t="s">
        <v>389</v>
      </c>
      <c r="J168" s="684" t="s">
        <v>1556</v>
      </c>
      <c r="K168" s="355"/>
      <c r="L168" s="401"/>
      <c r="M168" s="401"/>
      <c r="N168" s="401"/>
      <c r="O168" s="401"/>
      <c r="P168" s="401"/>
      <c r="Q168" s="401"/>
      <c r="R168" s="401"/>
      <c r="S168" s="401"/>
      <c r="T168" s="401"/>
      <c r="U168" s="401"/>
    </row>
    <row r="169" spans="1:21" s="402" customFormat="1" ht="37.5">
      <c r="A169" s="678">
        <v>168</v>
      </c>
      <c r="B169" s="76" t="s">
        <v>134</v>
      </c>
      <c r="C169" s="77" t="s">
        <v>329</v>
      </c>
      <c r="D169" s="679">
        <v>40</v>
      </c>
      <c r="E169" s="680">
        <v>20400</v>
      </c>
      <c r="F169" s="688">
        <v>0</v>
      </c>
      <c r="G169" s="682">
        <v>20400</v>
      </c>
      <c r="H169" s="532">
        <v>816000</v>
      </c>
      <c r="I169" s="683" t="s">
        <v>389</v>
      </c>
      <c r="J169" s="684" t="s">
        <v>590</v>
      </c>
      <c r="K169" s="355"/>
      <c r="L169" s="401"/>
      <c r="M169" s="401"/>
      <c r="N169" s="401"/>
      <c r="O169" s="401"/>
      <c r="P169" s="401"/>
      <c r="Q169" s="401"/>
      <c r="R169" s="401"/>
      <c r="S169" s="401"/>
      <c r="T169" s="401"/>
      <c r="U169" s="401"/>
    </row>
    <row r="170" spans="1:21" s="402" customFormat="1" ht="37.5">
      <c r="A170" s="678">
        <v>169</v>
      </c>
      <c r="B170" s="76" t="s">
        <v>134</v>
      </c>
      <c r="C170" s="77" t="s">
        <v>330</v>
      </c>
      <c r="D170" s="679">
        <v>40</v>
      </c>
      <c r="E170" s="680">
        <v>40333</v>
      </c>
      <c r="F170" s="688">
        <v>0</v>
      </c>
      <c r="G170" s="682">
        <v>40333</v>
      </c>
      <c r="H170" s="532">
        <v>1613320</v>
      </c>
      <c r="I170" s="683" t="s">
        <v>389</v>
      </c>
      <c r="J170" s="684" t="s">
        <v>590</v>
      </c>
      <c r="K170" s="355"/>
      <c r="L170" s="401"/>
      <c r="M170" s="401"/>
      <c r="N170" s="401"/>
      <c r="O170" s="401"/>
      <c r="P170" s="401"/>
      <c r="Q170" s="401"/>
      <c r="R170" s="401"/>
      <c r="S170" s="401"/>
      <c r="T170" s="401"/>
      <c r="U170" s="401"/>
    </row>
    <row r="171" spans="1:21" ht="18.75">
      <c r="A171" s="678">
        <v>170</v>
      </c>
      <c r="B171" s="76" t="s">
        <v>135</v>
      </c>
      <c r="C171" s="77" t="s">
        <v>900</v>
      </c>
      <c r="D171" s="679">
        <v>40</v>
      </c>
      <c r="E171" s="680">
        <v>3033</v>
      </c>
      <c r="F171" s="688">
        <v>0</v>
      </c>
      <c r="G171" s="682">
        <v>3033</v>
      </c>
      <c r="H171" s="532">
        <v>121320</v>
      </c>
      <c r="I171" s="683" t="s">
        <v>642</v>
      </c>
      <c r="J171" s="684" t="s">
        <v>425</v>
      </c>
      <c r="K171" s="355"/>
      <c r="L171" s="355"/>
      <c r="M171" s="355"/>
      <c r="N171" s="355"/>
      <c r="O171" s="355"/>
      <c r="P171" s="355"/>
      <c r="Q171" s="355"/>
      <c r="R171" s="355"/>
      <c r="S171" s="355"/>
      <c r="T171" s="355"/>
      <c r="U171" s="355"/>
    </row>
    <row r="172" spans="1:21" ht="18.75">
      <c r="A172" s="678">
        <v>171</v>
      </c>
      <c r="B172" s="76" t="s">
        <v>136</v>
      </c>
      <c r="C172" s="77" t="s">
        <v>897</v>
      </c>
      <c r="D172" s="679">
        <v>4</v>
      </c>
      <c r="E172" s="680">
        <v>20000</v>
      </c>
      <c r="F172" s="688">
        <v>0</v>
      </c>
      <c r="G172" s="682">
        <v>20000</v>
      </c>
      <c r="H172" s="532">
        <v>80000</v>
      </c>
      <c r="I172" s="683" t="s">
        <v>411</v>
      </c>
      <c r="J172" s="684" t="s">
        <v>426</v>
      </c>
      <c r="K172" s="355"/>
      <c r="L172" s="355"/>
      <c r="M172" s="355"/>
      <c r="N172" s="355"/>
      <c r="O172" s="355"/>
      <c r="P172" s="355"/>
      <c r="Q172" s="355"/>
      <c r="R172" s="355"/>
      <c r="S172" s="355"/>
      <c r="T172" s="355"/>
      <c r="U172" s="355"/>
    </row>
    <row r="173" spans="1:21" ht="18.75">
      <c r="A173" s="678">
        <v>172</v>
      </c>
      <c r="B173" s="76" t="s">
        <v>137</v>
      </c>
      <c r="C173" s="77" t="s">
        <v>332</v>
      </c>
      <c r="D173" s="679">
        <v>240</v>
      </c>
      <c r="E173" s="680">
        <v>5555</v>
      </c>
      <c r="F173" s="681">
        <v>889</v>
      </c>
      <c r="G173" s="682">
        <v>6444</v>
      </c>
      <c r="H173" s="532">
        <v>1546560</v>
      </c>
      <c r="I173" s="683" t="s">
        <v>383</v>
      </c>
      <c r="J173" s="684" t="s">
        <v>1543</v>
      </c>
      <c r="K173" s="355"/>
      <c r="L173" s="355"/>
      <c r="M173" s="355"/>
      <c r="N173" s="355"/>
      <c r="O173" s="355"/>
      <c r="P173" s="355"/>
      <c r="Q173" s="355"/>
      <c r="R173" s="355"/>
      <c r="S173" s="355"/>
      <c r="T173" s="355"/>
      <c r="U173" s="355"/>
    </row>
    <row r="174" spans="1:21" ht="18.75">
      <c r="A174" s="678">
        <v>173</v>
      </c>
      <c r="B174" s="76" t="s">
        <v>138</v>
      </c>
      <c r="C174" s="77" t="s">
        <v>333</v>
      </c>
      <c r="D174" s="679">
        <v>24</v>
      </c>
      <c r="E174" s="680">
        <v>10500</v>
      </c>
      <c r="F174" s="681">
        <v>1680</v>
      </c>
      <c r="G174" s="682">
        <v>12180</v>
      </c>
      <c r="H174" s="532">
        <v>292320</v>
      </c>
      <c r="I174" s="683" t="s">
        <v>383</v>
      </c>
      <c r="J174" s="684" t="s">
        <v>684</v>
      </c>
      <c r="K174" s="355"/>
      <c r="L174" s="355"/>
      <c r="M174" s="355"/>
      <c r="N174" s="355"/>
      <c r="O174" s="355"/>
      <c r="P174" s="355"/>
      <c r="Q174" s="355"/>
      <c r="R174" s="355"/>
      <c r="S174" s="355"/>
      <c r="T174" s="355"/>
      <c r="U174" s="355"/>
    </row>
    <row r="175" spans="1:21" ht="18.75">
      <c r="A175" s="678">
        <v>174</v>
      </c>
      <c r="B175" s="76" t="s">
        <v>139</v>
      </c>
      <c r="C175" s="77" t="s">
        <v>333</v>
      </c>
      <c r="D175" s="679">
        <v>800</v>
      </c>
      <c r="E175" s="680">
        <v>10500</v>
      </c>
      <c r="F175" s="681">
        <v>1680</v>
      </c>
      <c r="G175" s="682">
        <v>12180</v>
      </c>
      <c r="H175" s="532">
        <v>9744000</v>
      </c>
      <c r="I175" s="683" t="s">
        <v>383</v>
      </c>
      <c r="J175" s="684" t="s">
        <v>684</v>
      </c>
      <c r="K175" s="355"/>
      <c r="L175" s="355"/>
      <c r="M175" s="355"/>
      <c r="N175" s="355"/>
      <c r="O175" s="355"/>
      <c r="P175" s="355"/>
      <c r="Q175" s="355"/>
      <c r="R175" s="355"/>
      <c r="S175" s="355"/>
      <c r="T175" s="355"/>
      <c r="U175" s="355"/>
    </row>
    <row r="176" spans="1:21" ht="18.75">
      <c r="A176" s="678">
        <v>175</v>
      </c>
      <c r="B176" s="76" t="s">
        <v>140</v>
      </c>
      <c r="C176" s="77" t="s">
        <v>333</v>
      </c>
      <c r="D176" s="679">
        <v>800</v>
      </c>
      <c r="E176" s="680">
        <v>10500</v>
      </c>
      <c r="F176" s="681">
        <v>1680</v>
      </c>
      <c r="G176" s="682">
        <v>12180</v>
      </c>
      <c r="H176" s="532">
        <v>9744000</v>
      </c>
      <c r="I176" s="683" t="s">
        <v>383</v>
      </c>
      <c r="J176" s="684" t="s">
        <v>684</v>
      </c>
      <c r="K176" s="355"/>
      <c r="L176" s="355"/>
      <c r="M176" s="355"/>
      <c r="N176" s="355"/>
      <c r="O176" s="355"/>
      <c r="P176" s="355"/>
      <c r="Q176" s="355"/>
      <c r="R176" s="355"/>
      <c r="S176" s="355"/>
      <c r="T176" s="355"/>
      <c r="U176" s="355"/>
    </row>
    <row r="177" spans="1:21" ht="18.75">
      <c r="A177" s="678">
        <v>176</v>
      </c>
      <c r="B177" s="76" t="s">
        <v>141</v>
      </c>
      <c r="C177" s="77" t="s">
        <v>333</v>
      </c>
      <c r="D177" s="679">
        <v>40</v>
      </c>
      <c r="E177" s="680">
        <v>11000</v>
      </c>
      <c r="F177" s="681">
        <v>1760</v>
      </c>
      <c r="G177" s="682">
        <v>12760</v>
      </c>
      <c r="H177" s="532">
        <v>510400</v>
      </c>
      <c r="I177" s="690" t="s">
        <v>480</v>
      </c>
      <c r="J177" s="684" t="s">
        <v>1557</v>
      </c>
      <c r="K177" s="355"/>
      <c r="L177" s="355"/>
      <c r="M177" s="355"/>
      <c r="N177" s="355"/>
      <c r="O177" s="355"/>
      <c r="P177" s="355"/>
      <c r="Q177" s="355"/>
      <c r="R177" s="355"/>
      <c r="S177" s="355"/>
      <c r="T177" s="355"/>
      <c r="U177" s="355"/>
    </row>
    <row r="178" spans="1:21" ht="18.75">
      <c r="A178" s="678">
        <v>177</v>
      </c>
      <c r="B178" s="76" t="s">
        <v>142</v>
      </c>
      <c r="C178" s="77" t="s">
        <v>333</v>
      </c>
      <c r="D178" s="679">
        <v>60</v>
      </c>
      <c r="E178" s="680">
        <v>40000</v>
      </c>
      <c r="F178" s="681">
        <v>6400</v>
      </c>
      <c r="G178" s="682">
        <v>46400</v>
      </c>
      <c r="H178" s="532">
        <v>2784000</v>
      </c>
      <c r="I178" s="683" t="s">
        <v>383</v>
      </c>
      <c r="J178" s="684" t="s">
        <v>684</v>
      </c>
      <c r="K178" s="355"/>
      <c r="L178" s="355"/>
      <c r="M178" s="355"/>
      <c r="N178" s="355"/>
      <c r="O178" s="355"/>
      <c r="P178" s="355"/>
      <c r="Q178" s="355"/>
      <c r="R178" s="355"/>
      <c r="S178" s="355"/>
      <c r="T178" s="355"/>
      <c r="U178" s="355"/>
    </row>
    <row r="179" spans="1:21" ht="18.75">
      <c r="A179" s="678">
        <v>178</v>
      </c>
      <c r="B179" s="76" t="s">
        <v>143</v>
      </c>
      <c r="C179" s="77" t="s">
        <v>333</v>
      </c>
      <c r="D179" s="679">
        <v>60</v>
      </c>
      <c r="E179" s="680">
        <v>40000</v>
      </c>
      <c r="F179" s="681">
        <v>6400</v>
      </c>
      <c r="G179" s="682">
        <v>46400</v>
      </c>
      <c r="H179" s="532">
        <v>2784000</v>
      </c>
      <c r="I179" s="683" t="s">
        <v>383</v>
      </c>
      <c r="J179" s="684" t="s">
        <v>684</v>
      </c>
      <c r="K179" s="355"/>
      <c r="L179" s="355"/>
      <c r="M179" s="355"/>
      <c r="N179" s="355"/>
      <c r="O179" s="355"/>
      <c r="P179" s="355"/>
      <c r="Q179" s="355"/>
      <c r="R179" s="355"/>
      <c r="S179" s="355"/>
      <c r="T179" s="355"/>
      <c r="U179" s="355"/>
    </row>
    <row r="180" spans="1:21" ht="18.75">
      <c r="A180" s="678">
        <v>179</v>
      </c>
      <c r="B180" s="76" t="s">
        <v>144</v>
      </c>
      <c r="C180" s="77" t="s">
        <v>333</v>
      </c>
      <c r="D180" s="679">
        <v>80</v>
      </c>
      <c r="E180" s="680">
        <v>40000</v>
      </c>
      <c r="F180" s="681">
        <v>6400</v>
      </c>
      <c r="G180" s="682">
        <v>46400</v>
      </c>
      <c r="H180" s="532">
        <v>3712000</v>
      </c>
      <c r="I180" s="683" t="s">
        <v>383</v>
      </c>
      <c r="J180" s="684" t="s">
        <v>684</v>
      </c>
      <c r="K180" s="355"/>
      <c r="L180" s="355"/>
      <c r="M180" s="355"/>
      <c r="N180" s="355"/>
      <c r="O180" s="355"/>
      <c r="P180" s="355"/>
      <c r="Q180" s="355"/>
      <c r="R180" s="355"/>
      <c r="S180" s="355"/>
      <c r="T180" s="355"/>
      <c r="U180" s="355"/>
    </row>
    <row r="181" spans="1:21" ht="18.75">
      <c r="A181" s="678">
        <v>180</v>
      </c>
      <c r="B181" s="76" t="s">
        <v>145</v>
      </c>
      <c r="C181" s="77" t="s">
        <v>333</v>
      </c>
      <c r="D181" s="679">
        <v>24</v>
      </c>
      <c r="E181" s="680">
        <v>40000</v>
      </c>
      <c r="F181" s="681">
        <v>6400</v>
      </c>
      <c r="G181" s="682">
        <v>46400</v>
      </c>
      <c r="H181" s="532">
        <v>1113600</v>
      </c>
      <c r="I181" s="683" t="s">
        <v>383</v>
      </c>
      <c r="J181" s="684" t="s">
        <v>684</v>
      </c>
      <c r="K181" s="355"/>
      <c r="L181" s="355"/>
      <c r="M181" s="355"/>
      <c r="N181" s="355"/>
      <c r="O181" s="355"/>
      <c r="P181" s="355"/>
      <c r="Q181" s="355"/>
      <c r="R181" s="355"/>
      <c r="S181" s="355"/>
      <c r="T181" s="355"/>
      <c r="U181" s="355"/>
    </row>
    <row r="182" spans="1:21" ht="18.75">
      <c r="A182" s="678">
        <v>181</v>
      </c>
      <c r="B182" s="76" t="s">
        <v>146</v>
      </c>
      <c r="C182" s="77" t="s">
        <v>333</v>
      </c>
      <c r="D182" s="679">
        <v>12</v>
      </c>
      <c r="E182" s="680">
        <v>13801</v>
      </c>
      <c r="F182" s="681">
        <v>2208</v>
      </c>
      <c r="G182" s="682">
        <v>16009</v>
      </c>
      <c r="H182" s="532">
        <v>192108</v>
      </c>
      <c r="I182" s="690" t="s">
        <v>480</v>
      </c>
      <c r="J182" s="684" t="s">
        <v>597</v>
      </c>
      <c r="K182" s="355"/>
      <c r="L182" s="355"/>
      <c r="M182" s="355"/>
      <c r="N182" s="355"/>
      <c r="O182" s="355"/>
      <c r="P182" s="355"/>
      <c r="Q182" s="355"/>
      <c r="R182" s="355"/>
      <c r="S182" s="355"/>
      <c r="T182" s="355"/>
      <c r="U182" s="355"/>
    </row>
    <row r="183" spans="1:21" s="375" customFormat="1" ht="18.75">
      <c r="A183" s="678">
        <v>182</v>
      </c>
      <c r="B183" s="76" t="s">
        <v>147</v>
      </c>
      <c r="C183" s="77" t="s">
        <v>333</v>
      </c>
      <c r="D183" s="679">
        <v>12</v>
      </c>
      <c r="E183" s="680">
        <v>13801</v>
      </c>
      <c r="F183" s="681">
        <v>2208</v>
      </c>
      <c r="G183" s="682">
        <v>16009</v>
      </c>
      <c r="H183" s="532">
        <v>192108</v>
      </c>
      <c r="I183" s="690" t="s">
        <v>480</v>
      </c>
      <c r="J183" s="684" t="s">
        <v>597</v>
      </c>
      <c r="K183" s="355"/>
      <c r="L183" s="374"/>
      <c r="M183" s="374"/>
      <c r="N183" s="374"/>
      <c r="O183" s="374"/>
      <c r="P183" s="374"/>
      <c r="Q183" s="374"/>
      <c r="R183" s="374"/>
      <c r="S183" s="374"/>
      <c r="T183" s="374"/>
      <c r="U183" s="374"/>
    </row>
    <row r="184" spans="1:21" s="402" customFormat="1" ht="18.75">
      <c r="A184" s="678">
        <v>183</v>
      </c>
      <c r="B184" s="76" t="s">
        <v>148</v>
      </c>
      <c r="C184" s="77" t="s">
        <v>333</v>
      </c>
      <c r="D184" s="679">
        <v>20</v>
      </c>
      <c r="E184" s="680">
        <v>13801</v>
      </c>
      <c r="F184" s="681">
        <v>2208</v>
      </c>
      <c r="G184" s="682">
        <v>16009</v>
      </c>
      <c r="H184" s="532">
        <v>320180</v>
      </c>
      <c r="I184" s="690" t="s">
        <v>480</v>
      </c>
      <c r="J184" s="684" t="s">
        <v>597</v>
      </c>
      <c r="K184" s="355"/>
      <c r="L184" s="401"/>
      <c r="M184" s="401"/>
      <c r="N184" s="401"/>
      <c r="O184" s="401"/>
      <c r="P184" s="401"/>
      <c r="Q184" s="401"/>
      <c r="R184" s="401"/>
      <c r="S184" s="401"/>
      <c r="T184" s="401"/>
      <c r="U184" s="401"/>
    </row>
    <row r="185" spans="1:21" s="387" customFormat="1" ht="18.75">
      <c r="A185" s="678">
        <v>184</v>
      </c>
      <c r="B185" s="76" t="s">
        <v>149</v>
      </c>
      <c r="C185" s="77" t="s">
        <v>305</v>
      </c>
      <c r="D185" s="679">
        <v>300</v>
      </c>
      <c r="E185" s="680">
        <v>4100</v>
      </c>
      <c r="F185" s="681">
        <v>656</v>
      </c>
      <c r="G185" s="682">
        <v>4756</v>
      </c>
      <c r="H185" s="532">
        <v>1426800</v>
      </c>
      <c r="I185" s="683" t="s">
        <v>642</v>
      </c>
      <c r="J185" s="684" t="s">
        <v>1543</v>
      </c>
      <c r="K185" s="355"/>
      <c r="L185" s="386"/>
      <c r="M185" s="386"/>
      <c r="N185" s="386"/>
      <c r="O185" s="386"/>
      <c r="P185" s="386"/>
      <c r="Q185" s="386"/>
      <c r="R185" s="386"/>
      <c r="S185" s="386"/>
      <c r="T185" s="386"/>
      <c r="U185" s="386"/>
    </row>
    <row r="186" spans="1:21" s="402" customFormat="1" ht="18.75">
      <c r="A186" s="678">
        <v>185</v>
      </c>
      <c r="B186" s="76" t="s">
        <v>150</v>
      </c>
      <c r="C186" s="77" t="s">
        <v>305</v>
      </c>
      <c r="D186" s="679">
        <v>120</v>
      </c>
      <c r="E186" s="680">
        <v>3120</v>
      </c>
      <c r="F186" s="681">
        <v>499</v>
      </c>
      <c r="G186" s="682">
        <v>3619</v>
      </c>
      <c r="H186" s="532">
        <v>434280</v>
      </c>
      <c r="I186" s="683" t="s">
        <v>642</v>
      </c>
      <c r="J186" s="684" t="s">
        <v>1543</v>
      </c>
      <c r="K186" s="355"/>
      <c r="L186" s="401"/>
      <c r="M186" s="401"/>
      <c r="N186" s="401"/>
      <c r="O186" s="401"/>
      <c r="P186" s="401"/>
      <c r="Q186" s="401"/>
      <c r="R186" s="401"/>
      <c r="S186" s="401"/>
      <c r="T186" s="401"/>
      <c r="U186" s="401"/>
    </row>
    <row r="187" spans="1:21" ht="18.75">
      <c r="A187" s="678">
        <v>186</v>
      </c>
      <c r="B187" s="76" t="s">
        <v>151</v>
      </c>
      <c r="C187" s="77" t="s">
        <v>305</v>
      </c>
      <c r="D187" s="679">
        <v>200</v>
      </c>
      <c r="E187" s="685"/>
      <c r="F187" s="686"/>
      <c r="G187" s="682">
        <v>0</v>
      </c>
      <c r="H187" s="532">
        <v>0</v>
      </c>
      <c r="I187" s="687"/>
      <c r="J187" s="684"/>
      <c r="K187" s="355"/>
      <c r="L187" s="355"/>
      <c r="M187" s="355"/>
      <c r="N187" s="355"/>
      <c r="O187" s="355"/>
      <c r="P187" s="355"/>
      <c r="Q187" s="355"/>
      <c r="R187" s="355"/>
      <c r="S187" s="355"/>
      <c r="T187" s="355"/>
      <c r="U187" s="355"/>
    </row>
    <row r="188" spans="1:21" s="387" customFormat="1" ht="18.75">
      <c r="A188" s="678">
        <v>187</v>
      </c>
      <c r="B188" s="76" t="s">
        <v>807</v>
      </c>
      <c r="C188" s="77" t="s">
        <v>305</v>
      </c>
      <c r="D188" s="679">
        <v>4</v>
      </c>
      <c r="E188" s="685"/>
      <c r="F188" s="686"/>
      <c r="G188" s="682">
        <v>0</v>
      </c>
      <c r="H188" s="532">
        <v>0</v>
      </c>
      <c r="I188" s="687"/>
      <c r="J188" s="684"/>
      <c r="K188" s="355"/>
      <c r="L188" s="386"/>
      <c r="M188" s="386"/>
      <c r="N188" s="386"/>
      <c r="O188" s="386"/>
      <c r="P188" s="386"/>
      <c r="Q188" s="386"/>
      <c r="R188" s="386"/>
      <c r="S188" s="386"/>
      <c r="T188" s="386"/>
      <c r="U188" s="386"/>
    </row>
    <row r="189" spans="1:21" s="377" customFormat="1" ht="18.75">
      <c r="A189" s="678">
        <v>188</v>
      </c>
      <c r="B189" s="76" t="s">
        <v>808</v>
      </c>
      <c r="C189" s="77" t="s">
        <v>305</v>
      </c>
      <c r="D189" s="679">
        <v>4</v>
      </c>
      <c r="E189" s="685"/>
      <c r="F189" s="686"/>
      <c r="G189" s="682">
        <v>0</v>
      </c>
      <c r="H189" s="532">
        <v>0</v>
      </c>
      <c r="I189" s="687"/>
      <c r="J189" s="684"/>
      <c r="K189" s="355"/>
      <c r="L189" s="376"/>
      <c r="M189" s="376"/>
      <c r="N189" s="376"/>
      <c r="O189" s="376"/>
      <c r="P189" s="376"/>
      <c r="Q189" s="376"/>
      <c r="R189" s="376"/>
      <c r="S189" s="376"/>
      <c r="T189" s="376"/>
      <c r="U189" s="376"/>
    </row>
    <row r="190" spans="1:21" s="387" customFormat="1" ht="18.75">
      <c r="A190" s="678">
        <v>189</v>
      </c>
      <c r="B190" s="76" t="s">
        <v>809</v>
      </c>
      <c r="C190" s="77" t="s">
        <v>305</v>
      </c>
      <c r="D190" s="679">
        <v>4</v>
      </c>
      <c r="E190" s="685"/>
      <c r="F190" s="686"/>
      <c r="G190" s="682">
        <v>0</v>
      </c>
      <c r="H190" s="532">
        <v>0</v>
      </c>
      <c r="I190" s="687"/>
      <c r="J190" s="684"/>
      <c r="K190" s="355"/>
      <c r="L190" s="386"/>
      <c r="M190" s="386"/>
      <c r="N190" s="386"/>
      <c r="O190" s="386"/>
      <c r="P190" s="386"/>
      <c r="Q190" s="386"/>
      <c r="R190" s="386"/>
      <c r="S190" s="386"/>
      <c r="T190" s="386"/>
      <c r="U190" s="386"/>
    </row>
    <row r="191" spans="1:21" s="387" customFormat="1" ht="18.75">
      <c r="A191" s="678">
        <v>190</v>
      </c>
      <c r="B191" s="76" t="s">
        <v>152</v>
      </c>
      <c r="C191" s="77" t="s">
        <v>305</v>
      </c>
      <c r="D191" s="679">
        <v>8</v>
      </c>
      <c r="E191" s="685"/>
      <c r="F191" s="686"/>
      <c r="G191" s="682">
        <v>0</v>
      </c>
      <c r="H191" s="532">
        <v>0</v>
      </c>
      <c r="I191" s="687"/>
      <c r="J191" s="684"/>
      <c r="K191" s="355"/>
      <c r="L191" s="386"/>
      <c r="M191" s="386"/>
      <c r="N191" s="386"/>
      <c r="O191" s="386"/>
      <c r="P191" s="386"/>
      <c r="Q191" s="386"/>
      <c r="R191" s="386"/>
      <c r="S191" s="386"/>
      <c r="T191" s="386"/>
      <c r="U191" s="386"/>
    </row>
    <row r="192" spans="1:21" s="387" customFormat="1" ht="18.75">
      <c r="A192" s="678">
        <v>191</v>
      </c>
      <c r="B192" s="76" t="s">
        <v>153</v>
      </c>
      <c r="C192" s="77" t="s">
        <v>305</v>
      </c>
      <c r="D192" s="679">
        <v>8</v>
      </c>
      <c r="E192" s="685"/>
      <c r="F192" s="686"/>
      <c r="G192" s="682">
        <v>0</v>
      </c>
      <c r="H192" s="532">
        <v>0</v>
      </c>
      <c r="I192" s="687"/>
      <c r="J192" s="684"/>
      <c r="K192" s="355"/>
      <c r="L192" s="386"/>
      <c r="M192" s="386"/>
      <c r="N192" s="386"/>
      <c r="O192" s="386"/>
      <c r="P192" s="386"/>
      <c r="Q192" s="386"/>
      <c r="R192" s="386"/>
      <c r="S192" s="386"/>
      <c r="T192" s="386"/>
      <c r="U192" s="386"/>
    </row>
    <row r="193" spans="1:21" s="375" customFormat="1" ht="18.75">
      <c r="A193" s="678">
        <v>192</v>
      </c>
      <c r="B193" s="76" t="s">
        <v>154</v>
      </c>
      <c r="C193" s="77" t="s">
        <v>305</v>
      </c>
      <c r="D193" s="679">
        <v>8</v>
      </c>
      <c r="E193" s="685"/>
      <c r="F193" s="686"/>
      <c r="G193" s="682">
        <v>0</v>
      </c>
      <c r="H193" s="532">
        <v>0</v>
      </c>
      <c r="I193" s="687"/>
      <c r="J193" s="684"/>
      <c r="K193" s="355"/>
      <c r="L193" s="374"/>
      <c r="M193" s="374"/>
      <c r="N193" s="374"/>
      <c r="O193" s="374"/>
      <c r="P193" s="374"/>
      <c r="Q193" s="374"/>
      <c r="R193" s="374"/>
      <c r="S193" s="374"/>
      <c r="T193" s="374"/>
      <c r="U193" s="374"/>
    </row>
    <row r="194" spans="1:21" s="377" customFormat="1" ht="18.75">
      <c r="A194" s="678">
        <v>193</v>
      </c>
      <c r="B194" s="76" t="s">
        <v>810</v>
      </c>
      <c r="C194" s="77" t="s">
        <v>315</v>
      </c>
      <c r="D194" s="679">
        <v>4</v>
      </c>
      <c r="E194" s="685"/>
      <c r="F194" s="686"/>
      <c r="G194" s="682">
        <v>0</v>
      </c>
      <c r="H194" s="532">
        <v>0</v>
      </c>
      <c r="I194" s="687"/>
      <c r="J194" s="684"/>
      <c r="K194" s="355"/>
      <c r="L194" s="376"/>
      <c r="M194" s="376"/>
      <c r="N194" s="376"/>
      <c r="O194" s="376"/>
      <c r="P194" s="376"/>
      <c r="Q194" s="376"/>
      <c r="R194" s="376"/>
      <c r="S194" s="376"/>
      <c r="T194" s="376"/>
      <c r="U194" s="376"/>
    </row>
    <row r="195" spans="1:21" s="377" customFormat="1" ht="18.75">
      <c r="A195" s="678">
        <v>194</v>
      </c>
      <c r="B195" s="76" t="s">
        <v>155</v>
      </c>
      <c r="C195" s="77" t="s">
        <v>305</v>
      </c>
      <c r="D195" s="679">
        <v>1600</v>
      </c>
      <c r="E195" s="680">
        <v>4500</v>
      </c>
      <c r="F195" s="681">
        <v>720</v>
      </c>
      <c r="G195" s="682">
        <v>5220</v>
      </c>
      <c r="H195" s="532">
        <v>8352000</v>
      </c>
      <c r="I195" s="683" t="s">
        <v>383</v>
      </c>
      <c r="J195" s="684" t="s">
        <v>685</v>
      </c>
      <c r="K195" s="355"/>
      <c r="L195" s="376"/>
      <c r="M195" s="376"/>
      <c r="N195" s="376"/>
      <c r="O195" s="376"/>
      <c r="P195" s="376"/>
      <c r="Q195" s="376"/>
      <c r="R195" s="376"/>
      <c r="S195" s="376"/>
      <c r="T195" s="376"/>
      <c r="U195" s="376"/>
    </row>
    <row r="196" spans="1:21" s="402" customFormat="1" ht="18.75">
      <c r="A196" s="678">
        <v>195</v>
      </c>
      <c r="B196" s="76" t="s">
        <v>156</v>
      </c>
      <c r="C196" s="77" t="s">
        <v>305</v>
      </c>
      <c r="D196" s="679">
        <v>200</v>
      </c>
      <c r="E196" s="680">
        <v>4267</v>
      </c>
      <c r="F196" s="681">
        <v>683</v>
      </c>
      <c r="G196" s="682">
        <v>4950</v>
      </c>
      <c r="H196" s="532">
        <v>990000</v>
      </c>
      <c r="I196" s="683" t="s">
        <v>538</v>
      </c>
      <c r="J196" s="684" t="s">
        <v>478</v>
      </c>
      <c r="K196" s="355"/>
      <c r="L196" s="401"/>
      <c r="M196" s="401"/>
      <c r="N196" s="401"/>
      <c r="O196" s="401"/>
      <c r="P196" s="401"/>
      <c r="Q196" s="401"/>
      <c r="R196" s="401"/>
      <c r="S196" s="401"/>
      <c r="T196" s="401"/>
      <c r="U196" s="401"/>
    </row>
    <row r="197" spans="1:21" s="370" customFormat="1" ht="18.75">
      <c r="A197" s="678">
        <v>196</v>
      </c>
      <c r="B197" s="76" t="s">
        <v>157</v>
      </c>
      <c r="C197" s="77" t="s">
        <v>305</v>
      </c>
      <c r="D197" s="679">
        <v>160</v>
      </c>
      <c r="E197" s="680">
        <v>4267</v>
      </c>
      <c r="F197" s="681">
        <v>683</v>
      </c>
      <c r="G197" s="682">
        <v>4950</v>
      </c>
      <c r="H197" s="532">
        <v>792000</v>
      </c>
      <c r="I197" s="683" t="s">
        <v>538</v>
      </c>
      <c r="J197" s="684" t="s">
        <v>478</v>
      </c>
      <c r="K197" s="355"/>
      <c r="L197" s="369"/>
      <c r="M197" s="369"/>
      <c r="N197" s="369"/>
      <c r="O197" s="369"/>
      <c r="P197" s="369"/>
      <c r="Q197" s="369"/>
      <c r="R197" s="369"/>
      <c r="S197" s="369"/>
      <c r="T197" s="369"/>
      <c r="U197" s="369"/>
    </row>
    <row r="198" spans="1:21" ht="18.75">
      <c r="A198" s="678">
        <v>197</v>
      </c>
      <c r="B198" s="76" t="s">
        <v>811</v>
      </c>
      <c r="C198" s="77" t="s">
        <v>305</v>
      </c>
      <c r="D198" s="679">
        <v>4</v>
      </c>
      <c r="E198" s="685"/>
      <c r="F198" s="686"/>
      <c r="G198" s="682">
        <v>0</v>
      </c>
      <c r="H198" s="532">
        <v>0</v>
      </c>
      <c r="I198" s="687"/>
      <c r="J198" s="684"/>
      <c r="K198" s="355"/>
      <c r="L198" s="355"/>
      <c r="M198" s="355"/>
      <c r="N198" s="355"/>
      <c r="O198" s="355"/>
      <c r="P198" s="355"/>
      <c r="Q198" s="355"/>
      <c r="R198" s="355"/>
      <c r="S198" s="355"/>
      <c r="T198" s="355"/>
      <c r="U198" s="355"/>
    </row>
    <row r="199" spans="1:21" ht="37.5">
      <c r="A199" s="678">
        <v>198</v>
      </c>
      <c r="B199" s="76" t="s">
        <v>158</v>
      </c>
      <c r="C199" s="77" t="s">
        <v>305</v>
      </c>
      <c r="D199" s="679">
        <v>8</v>
      </c>
      <c r="E199" s="685"/>
      <c r="F199" s="686"/>
      <c r="G199" s="682">
        <v>0</v>
      </c>
      <c r="H199" s="532">
        <v>0</v>
      </c>
      <c r="I199" s="687"/>
      <c r="J199" s="684"/>
      <c r="K199" s="355"/>
      <c r="L199" s="355"/>
      <c r="M199" s="355"/>
      <c r="N199" s="355"/>
      <c r="O199" s="355"/>
      <c r="P199" s="355"/>
      <c r="Q199" s="355"/>
      <c r="R199" s="355"/>
      <c r="S199" s="355"/>
      <c r="T199" s="355"/>
      <c r="U199" s="355"/>
    </row>
    <row r="200" spans="1:21" ht="37.5">
      <c r="A200" s="678">
        <v>199</v>
      </c>
      <c r="B200" s="76" t="s">
        <v>812</v>
      </c>
      <c r="C200" s="77" t="s">
        <v>335</v>
      </c>
      <c r="D200" s="679">
        <v>1000</v>
      </c>
      <c r="E200" s="685"/>
      <c r="F200" s="686"/>
      <c r="G200" s="682">
        <v>0</v>
      </c>
      <c r="H200" s="532">
        <v>0</v>
      </c>
      <c r="I200" s="687"/>
      <c r="J200" s="684"/>
      <c r="K200" s="355"/>
      <c r="L200" s="355"/>
      <c r="M200" s="355"/>
      <c r="N200" s="355"/>
      <c r="O200" s="355"/>
      <c r="P200" s="355"/>
      <c r="Q200" s="355"/>
      <c r="R200" s="355"/>
      <c r="S200" s="355"/>
      <c r="T200" s="355"/>
      <c r="U200" s="355"/>
    </row>
    <row r="201" spans="1:21" ht="37.5">
      <c r="A201" s="678">
        <v>200</v>
      </c>
      <c r="B201" s="76" t="s">
        <v>813</v>
      </c>
      <c r="C201" s="77" t="s">
        <v>335</v>
      </c>
      <c r="D201" s="679">
        <v>1000</v>
      </c>
      <c r="E201" s="685"/>
      <c r="F201" s="686"/>
      <c r="G201" s="682">
        <v>0</v>
      </c>
      <c r="H201" s="532">
        <v>0</v>
      </c>
      <c r="I201" s="687"/>
      <c r="J201" s="684"/>
      <c r="K201" s="355"/>
      <c r="L201" s="355"/>
      <c r="M201" s="355"/>
      <c r="N201" s="355"/>
      <c r="O201" s="355"/>
      <c r="P201" s="355"/>
      <c r="Q201" s="355"/>
      <c r="R201" s="355"/>
      <c r="S201" s="355"/>
      <c r="T201" s="355"/>
      <c r="U201" s="355"/>
    </row>
    <row r="202" spans="1:21" ht="37.5">
      <c r="A202" s="678">
        <v>201</v>
      </c>
      <c r="B202" s="76" t="s">
        <v>814</v>
      </c>
      <c r="C202" s="77" t="s">
        <v>334</v>
      </c>
      <c r="D202" s="679">
        <v>40</v>
      </c>
      <c r="E202" s="685"/>
      <c r="F202" s="686"/>
      <c r="G202" s="682">
        <v>0</v>
      </c>
      <c r="H202" s="532">
        <v>0</v>
      </c>
      <c r="I202" s="687"/>
      <c r="J202" s="684"/>
      <c r="K202" s="355"/>
      <c r="L202" s="355"/>
      <c r="M202" s="355"/>
      <c r="N202" s="355"/>
      <c r="O202" s="355"/>
      <c r="P202" s="355"/>
      <c r="Q202" s="355"/>
      <c r="R202" s="355"/>
      <c r="S202" s="355"/>
      <c r="T202" s="355"/>
      <c r="U202" s="355"/>
    </row>
    <row r="203" spans="1:21" s="402" customFormat="1" ht="37.5">
      <c r="A203" s="678">
        <v>202</v>
      </c>
      <c r="B203" s="76" t="s">
        <v>159</v>
      </c>
      <c r="C203" s="77" t="s">
        <v>334</v>
      </c>
      <c r="D203" s="679">
        <v>80</v>
      </c>
      <c r="E203" s="685"/>
      <c r="F203" s="686"/>
      <c r="G203" s="682">
        <v>0</v>
      </c>
      <c r="H203" s="532">
        <v>0</v>
      </c>
      <c r="I203" s="687"/>
      <c r="J203" s="684"/>
      <c r="K203" s="355"/>
      <c r="L203" s="401"/>
      <c r="M203" s="401"/>
      <c r="N203" s="401"/>
      <c r="O203" s="401"/>
      <c r="P203" s="401"/>
      <c r="Q203" s="401"/>
      <c r="R203" s="401"/>
      <c r="S203" s="401"/>
      <c r="T203" s="401"/>
      <c r="U203" s="401"/>
    </row>
    <row r="204" spans="1:21" s="402" customFormat="1" ht="18.75">
      <c r="A204" s="678">
        <v>203</v>
      </c>
      <c r="B204" s="76" t="s">
        <v>161</v>
      </c>
      <c r="C204" s="99" t="s">
        <v>305</v>
      </c>
      <c r="D204" s="679">
        <v>800</v>
      </c>
      <c r="E204" s="680">
        <v>145</v>
      </c>
      <c r="F204" s="681">
        <v>23</v>
      </c>
      <c r="G204" s="682">
        <v>168</v>
      </c>
      <c r="H204" s="532">
        <v>134400</v>
      </c>
      <c r="I204" s="683" t="s">
        <v>383</v>
      </c>
      <c r="J204" s="684" t="s">
        <v>686</v>
      </c>
      <c r="K204" s="355"/>
      <c r="L204" s="401"/>
      <c r="M204" s="401"/>
      <c r="N204" s="401"/>
      <c r="O204" s="401"/>
      <c r="P204" s="401"/>
      <c r="Q204" s="401"/>
      <c r="R204" s="401"/>
      <c r="S204" s="401"/>
      <c r="T204" s="401"/>
      <c r="U204" s="401"/>
    </row>
    <row r="205" spans="1:21" s="402" customFormat="1" ht="18.75">
      <c r="A205" s="678">
        <v>204</v>
      </c>
      <c r="B205" s="76" t="s">
        <v>815</v>
      </c>
      <c r="C205" s="77" t="s">
        <v>305</v>
      </c>
      <c r="D205" s="679">
        <v>2000</v>
      </c>
      <c r="E205" s="685"/>
      <c r="F205" s="686"/>
      <c r="G205" s="682">
        <v>0</v>
      </c>
      <c r="H205" s="532">
        <v>0</v>
      </c>
      <c r="I205" s="687"/>
      <c r="J205" s="684"/>
      <c r="K205" s="355"/>
      <c r="L205" s="401"/>
      <c r="M205" s="401"/>
      <c r="N205" s="401"/>
      <c r="O205" s="401"/>
      <c r="P205" s="401"/>
      <c r="Q205" s="401"/>
      <c r="R205" s="401"/>
      <c r="S205" s="401"/>
      <c r="T205" s="401"/>
      <c r="U205" s="401"/>
    </row>
    <row r="206" spans="1:21" s="402" customFormat="1" ht="16.5" customHeight="1">
      <c r="A206" s="678">
        <v>205</v>
      </c>
      <c r="B206" s="76" t="s">
        <v>162</v>
      </c>
      <c r="C206" s="77" t="s">
        <v>305</v>
      </c>
      <c r="D206" s="679">
        <v>4000</v>
      </c>
      <c r="E206" s="680">
        <v>310</v>
      </c>
      <c r="F206" s="681">
        <v>50</v>
      </c>
      <c r="G206" s="682">
        <v>360</v>
      </c>
      <c r="H206" s="532">
        <v>1440000</v>
      </c>
      <c r="I206" s="683" t="s">
        <v>383</v>
      </c>
      <c r="J206" s="684" t="s">
        <v>686</v>
      </c>
      <c r="K206" s="355"/>
      <c r="L206" s="401"/>
      <c r="M206" s="401"/>
      <c r="N206" s="401"/>
      <c r="O206" s="401"/>
      <c r="P206" s="401"/>
      <c r="Q206" s="401"/>
      <c r="R206" s="401"/>
      <c r="S206" s="401"/>
      <c r="T206" s="401"/>
      <c r="U206" s="401"/>
    </row>
    <row r="207" spans="1:21" s="402" customFormat="1" ht="18.75">
      <c r="A207" s="678">
        <v>206</v>
      </c>
      <c r="B207" s="76" t="s">
        <v>163</v>
      </c>
      <c r="C207" s="77" t="s">
        <v>305</v>
      </c>
      <c r="D207" s="679">
        <v>40000</v>
      </c>
      <c r="E207" s="680">
        <v>175</v>
      </c>
      <c r="F207" s="681">
        <v>28</v>
      </c>
      <c r="G207" s="682">
        <v>203</v>
      </c>
      <c r="H207" s="532">
        <v>8120000</v>
      </c>
      <c r="I207" s="683" t="s">
        <v>383</v>
      </c>
      <c r="J207" s="684" t="s">
        <v>686</v>
      </c>
      <c r="K207" s="355"/>
      <c r="L207" s="401"/>
      <c r="M207" s="401"/>
      <c r="N207" s="401"/>
      <c r="O207" s="401"/>
      <c r="P207" s="401"/>
      <c r="Q207" s="401"/>
      <c r="R207" s="401"/>
      <c r="S207" s="401"/>
      <c r="T207" s="401"/>
      <c r="U207" s="401"/>
    </row>
    <row r="208" spans="1:21" s="402" customFormat="1" ht="18.75">
      <c r="A208" s="678">
        <v>207</v>
      </c>
      <c r="B208" s="76" t="s">
        <v>164</v>
      </c>
      <c r="C208" s="77" t="s">
        <v>305</v>
      </c>
      <c r="D208" s="679">
        <v>20000</v>
      </c>
      <c r="E208" s="680">
        <v>170</v>
      </c>
      <c r="F208" s="681">
        <v>27</v>
      </c>
      <c r="G208" s="682">
        <v>197</v>
      </c>
      <c r="H208" s="532">
        <v>3940000</v>
      </c>
      <c r="I208" s="683" t="s">
        <v>383</v>
      </c>
      <c r="J208" s="684" t="s">
        <v>686</v>
      </c>
      <c r="K208" s="355"/>
      <c r="L208" s="401"/>
      <c r="M208" s="401"/>
      <c r="N208" s="401"/>
      <c r="O208" s="401"/>
      <c r="P208" s="401"/>
      <c r="Q208" s="401"/>
      <c r="R208" s="401"/>
      <c r="S208" s="401"/>
      <c r="T208" s="401"/>
      <c r="U208" s="401"/>
    </row>
    <row r="209" spans="1:21" s="402" customFormat="1" ht="18.75">
      <c r="A209" s="678">
        <v>208</v>
      </c>
      <c r="B209" s="76" t="s">
        <v>165</v>
      </c>
      <c r="C209" s="77" t="s">
        <v>305</v>
      </c>
      <c r="D209" s="679">
        <v>20000</v>
      </c>
      <c r="E209" s="680">
        <v>120</v>
      </c>
      <c r="F209" s="681">
        <v>19</v>
      </c>
      <c r="G209" s="682">
        <v>139</v>
      </c>
      <c r="H209" s="532">
        <v>2780000</v>
      </c>
      <c r="I209" s="683" t="s">
        <v>383</v>
      </c>
      <c r="J209" s="684" t="s">
        <v>686</v>
      </c>
      <c r="K209" s="355"/>
      <c r="L209" s="401"/>
      <c r="M209" s="401"/>
      <c r="N209" s="401"/>
      <c r="O209" s="401"/>
      <c r="P209" s="401"/>
      <c r="Q209" s="401"/>
      <c r="R209" s="401"/>
      <c r="S209" s="401"/>
      <c r="T209" s="401"/>
      <c r="U209" s="401"/>
    </row>
    <row r="210" spans="1:21" s="402" customFormat="1" ht="18.75">
      <c r="A210" s="678">
        <v>209</v>
      </c>
      <c r="B210" s="76" t="s">
        <v>166</v>
      </c>
      <c r="C210" s="77" t="s">
        <v>305</v>
      </c>
      <c r="D210" s="679">
        <v>32000</v>
      </c>
      <c r="E210" s="680">
        <v>130</v>
      </c>
      <c r="F210" s="681">
        <v>21</v>
      </c>
      <c r="G210" s="682">
        <v>151</v>
      </c>
      <c r="H210" s="532">
        <v>4832000</v>
      </c>
      <c r="I210" s="683" t="s">
        <v>383</v>
      </c>
      <c r="J210" s="684" t="s">
        <v>686</v>
      </c>
      <c r="K210" s="355"/>
      <c r="L210" s="401"/>
      <c r="M210" s="401"/>
      <c r="N210" s="401"/>
      <c r="O210" s="401"/>
      <c r="P210" s="401"/>
      <c r="Q210" s="401"/>
      <c r="R210" s="401"/>
      <c r="S210" s="401"/>
      <c r="T210" s="401"/>
      <c r="U210" s="401"/>
    </row>
    <row r="211" spans="1:21" s="402" customFormat="1" ht="18.75">
      <c r="A211" s="678">
        <v>210</v>
      </c>
      <c r="B211" s="76" t="s">
        <v>167</v>
      </c>
      <c r="C211" s="77" t="s">
        <v>305</v>
      </c>
      <c r="D211" s="679">
        <v>200</v>
      </c>
      <c r="E211" s="680">
        <v>775</v>
      </c>
      <c r="F211" s="681">
        <v>124</v>
      </c>
      <c r="G211" s="682">
        <v>899</v>
      </c>
      <c r="H211" s="532">
        <v>179800</v>
      </c>
      <c r="I211" s="683" t="s">
        <v>383</v>
      </c>
      <c r="J211" s="684" t="s">
        <v>686</v>
      </c>
      <c r="K211" s="355"/>
      <c r="L211" s="401"/>
      <c r="M211" s="401"/>
      <c r="N211" s="401"/>
      <c r="O211" s="401"/>
      <c r="P211" s="401"/>
      <c r="Q211" s="401"/>
      <c r="R211" s="401"/>
      <c r="S211" s="401"/>
      <c r="T211" s="401"/>
      <c r="U211" s="401"/>
    </row>
    <row r="212" spans="1:21" ht="37.5">
      <c r="A212" s="678">
        <v>211</v>
      </c>
      <c r="B212" s="76" t="s">
        <v>168</v>
      </c>
      <c r="C212" s="77" t="s">
        <v>336</v>
      </c>
      <c r="D212" s="679">
        <v>4</v>
      </c>
      <c r="E212" s="685"/>
      <c r="F212" s="686"/>
      <c r="G212" s="682">
        <v>0</v>
      </c>
      <c r="H212" s="532">
        <v>0</v>
      </c>
      <c r="I212" s="687"/>
      <c r="J212" s="684"/>
      <c r="K212" s="355"/>
      <c r="L212" s="355"/>
      <c r="M212" s="355"/>
      <c r="N212" s="355"/>
      <c r="O212" s="355"/>
      <c r="P212" s="355"/>
      <c r="Q212" s="355"/>
      <c r="R212" s="355"/>
      <c r="S212" s="355"/>
      <c r="T212" s="355"/>
      <c r="U212" s="355"/>
    </row>
    <row r="213" spans="1:21" ht="37.5">
      <c r="A213" s="678">
        <v>212</v>
      </c>
      <c r="B213" s="76" t="s">
        <v>171</v>
      </c>
      <c r="C213" s="77" t="s">
        <v>305</v>
      </c>
      <c r="D213" s="679">
        <v>10</v>
      </c>
      <c r="E213" s="685"/>
      <c r="F213" s="686"/>
      <c r="G213" s="682">
        <v>0</v>
      </c>
      <c r="H213" s="532">
        <v>0</v>
      </c>
      <c r="I213" s="687"/>
      <c r="J213" s="684"/>
      <c r="K213" s="355"/>
      <c r="L213" s="355"/>
      <c r="M213" s="355"/>
      <c r="N213" s="355"/>
      <c r="O213" s="355"/>
      <c r="P213" s="355"/>
      <c r="Q213" s="355"/>
      <c r="R213" s="355"/>
      <c r="S213" s="355"/>
      <c r="T213" s="355"/>
      <c r="U213" s="355"/>
    </row>
    <row r="214" spans="1:21" ht="37.5">
      <c r="A214" s="678">
        <v>213</v>
      </c>
      <c r="B214" s="76" t="s">
        <v>170</v>
      </c>
      <c r="C214" s="77" t="s">
        <v>305</v>
      </c>
      <c r="D214" s="679">
        <v>10</v>
      </c>
      <c r="E214" s="685"/>
      <c r="F214" s="686"/>
      <c r="G214" s="682">
        <v>0</v>
      </c>
      <c r="H214" s="532">
        <v>0</v>
      </c>
      <c r="I214" s="687"/>
      <c r="J214" s="684"/>
      <c r="K214" s="355"/>
      <c r="L214" s="355"/>
      <c r="M214" s="355"/>
      <c r="N214" s="355"/>
      <c r="O214" s="355"/>
      <c r="P214" s="355"/>
      <c r="Q214" s="355"/>
      <c r="R214" s="355"/>
      <c r="S214" s="355"/>
      <c r="T214" s="355"/>
      <c r="U214" s="355"/>
    </row>
    <row r="215" spans="1:21" ht="37.5">
      <c r="A215" s="678">
        <v>214</v>
      </c>
      <c r="B215" s="76" t="s">
        <v>169</v>
      </c>
      <c r="C215" s="77" t="s">
        <v>305</v>
      </c>
      <c r="D215" s="679">
        <v>10</v>
      </c>
      <c r="E215" s="685"/>
      <c r="F215" s="686"/>
      <c r="G215" s="682">
        <v>0</v>
      </c>
      <c r="H215" s="532">
        <v>0</v>
      </c>
      <c r="I215" s="687"/>
      <c r="J215" s="684"/>
      <c r="K215" s="355"/>
      <c r="L215" s="355"/>
      <c r="M215" s="355"/>
      <c r="N215" s="355"/>
      <c r="O215" s="355"/>
      <c r="P215" s="355"/>
      <c r="Q215" s="355"/>
      <c r="R215" s="355"/>
      <c r="S215" s="355"/>
      <c r="T215" s="355"/>
      <c r="U215" s="355"/>
    </row>
    <row r="216" spans="1:21" ht="18.75">
      <c r="A216" s="678">
        <v>215</v>
      </c>
      <c r="B216" s="76" t="s">
        <v>172</v>
      </c>
      <c r="C216" s="77" t="s">
        <v>337</v>
      </c>
      <c r="D216" s="679">
        <v>120</v>
      </c>
      <c r="E216" s="685"/>
      <c r="F216" s="686"/>
      <c r="G216" s="682">
        <v>0</v>
      </c>
      <c r="H216" s="532">
        <v>0</v>
      </c>
      <c r="I216" s="687"/>
      <c r="J216" s="684"/>
      <c r="K216" s="355"/>
      <c r="L216" s="355"/>
      <c r="M216" s="355"/>
      <c r="N216" s="355"/>
      <c r="O216" s="355"/>
      <c r="P216" s="355"/>
      <c r="Q216" s="355"/>
      <c r="R216" s="355"/>
      <c r="S216" s="355"/>
      <c r="T216" s="355"/>
      <c r="U216" s="355"/>
    </row>
    <row r="217" spans="1:21" ht="18.75">
      <c r="A217" s="678">
        <v>216</v>
      </c>
      <c r="B217" s="76" t="s">
        <v>174</v>
      </c>
      <c r="C217" s="77" t="s">
        <v>338</v>
      </c>
      <c r="D217" s="679">
        <v>12</v>
      </c>
      <c r="E217" s="680">
        <v>5067</v>
      </c>
      <c r="F217" s="681">
        <v>811</v>
      </c>
      <c r="G217" s="682">
        <v>5878</v>
      </c>
      <c r="H217" s="532">
        <v>70536</v>
      </c>
      <c r="I217" s="683" t="s">
        <v>687</v>
      </c>
      <c r="J217" s="684" t="s">
        <v>688</v>
      </c>
      <c r="K217" s="355"/>
      <c r="L217" s="355"/>
      <c r="M217" s="355"/>
      <c r="N217" s="355"/>
      <c r="O217" s="355"/>
      <c r="P217" s="355"/>
      <c r="Q217" s="355"/>
      <c r="R217" s="355"/>
      <c r="S217" s="355"/>
      <c r="T217" s="355"/>
      <c r="U217" s="355"/>
    </row>
    <row r="218" spans="1:21" ht="37.5">
      <c r="A218" s="678">
        <v>217</v>
      </c>
      <c r="B218" s="76" t="s">
        <v>173</v>
      </c>
      <c r="C218" s="77" t="s">
        <v>337</v>
      </c>
      <c r="D218" s="679">
        <v>20</v>
      </c>
      <c r="E218" s="685"/>
      <c r="F218" s="686"/>
      <c r="G218" s="682">
        <v>0</v>
      </c>
      <c r="H218" s="532">
        <v>0</v>
      </c>
      <c r="I218" s="687"/>
      <c r="J218" s="684"/>
      <c r="K218" s="355"/>
      <c r="L218" s="355"/>
      <c r="M218" s="355"/>
      <c r="N218" s="355"/>
      <c r="O218" s="355"/>
      <c r="P218" s="355"/>
      <c r="Q218" s="355"/>
      <c r="R218" s="355"/>
      <c r="S218" s="355"/>
      <c r="T218" s="355"/>
      <c r="U218" s="355"/>
    </row>
    <row r="219" spans="1:21" ht="18.75">
      <c r="A219" s="678">
        <v>218</v>
      </c>
      <c r="B219" s="76" t="s">
        <v>215</v>
      </c>
      <c r="C219" s="77" t="s">
        <v>305</v>
      </c>
      <c r="D219" s="679">
        <v>20</v>
      </c>
      <c r="E219" s="685"/>
      <c r="F219" s="686"/>
      <c r="G219" s="682">
        <v>0</v>
      </c>
      <c r="H219" s="532">
        <v>0</v>
      </c>
      <c r="I219" s="687"/>
      <c r="J219" s="684"/>
      <c r="K219" s="355"/>
      <c r="L219" s="355"/>
      <c r="M219" s="355"/>
      <c r="N219" s="355"/>
      <c r="O219" s="355"/>
      <c r="P219" s="355"/>
      <c r="Q219" s="355"/>
      <c r="R219" s="355"/>
      <c r="S219" s="355"/>
      <c r="T219" s="355"/>
      <c r="U219" s="355"/>
    </row>
    <row r="220" spans="1:21" ht="37.5">
      <c r="A220" s="678">
        <v>219</v>
      </c>
      <c r="B220" s="76" t="s">
        <v>816</v>
      </c>
      <c r="C220" s="77" t="s">
        <v>337</v>
      </c>
      <c r="D220" s="679">
        <v>2</v>
      </c>
      <c r="E220" s="685"/>
      <c r="F220" s="686"/>
      <c r="G220" s="682">
        <v>0</v>
      </c>
      <c r="H220" s="532">
        <v>0</v>
      </c>
      <c r="I220" s="687"/>
      <c r="J220" s="684"/>
      <c r="K220" s="355"/>
      <c r="L220" s="355"/>
      <c r="M220" s="355"/>
      <c r="N220" s="355"/>
      <c r="O220" s="355"/>
      <c r="P220" s="355"/>
      <c r="Q220" s="355"/>
      <c r="R220" s="355"/>
      <c r="S220" s="355"/>
      <c r="T220" s="355"/>
      <c r="U220" s="355"/>
    </row>
    <row r="221" spans="1:21" ht="18.75">
      <c r="A221" s="678">
        <v>220</v>
      </c>
      <c r="B221" s="76" t="s">
        <v>175</v>
      </c>
      <c r="C221" s="77" t="s">
        <v>304</v>
      </c>
      <c r="D221" s="679">
        <v>16</v>
      </c>
      <c r="E221" s="680">
        <v>2017</v>
      </c>
      <c r="F221" s="681">
        <v>323</v>
      </c>
      <c r="G221" s="682">
        <v>2340</v>
      </c>
      <c r="H221" s="532">
        <v>37440</v>
      </c>
      <c r="I221" s="690" t="s">
        <v>657</v>
      </c>
      <c r="J221" s="684" t="s">
        <v>1543</v>
      </c>
      <c r="K221" s="355"/>
      <c r="L221" s="355"/>
      <c r="M221" s="355"/>
      <c r="N221" s="355"/>
      <c r="O221" s="355"/>
      <c r="P221" s="355"/>
      <c r="Q221" s="355"/>
      <c r="R221" s="355"/>
      <c r="S221" s="355"/>
      <c r="T221" s="355"/>
      <c r="U221" s="355"/>
    </row>
    <row r="222" spans="1:21" ht="18.75">
      <c r="A222" s="678">
        <v>221</v>
      </c>
      <c r="B222" s="76" t="s">
        <v>176</v>
      </c>
      <c r="C222" s="77" t="s">
        <v>304</v>
      </c>
      <c r="D222" s="679">
        <v>8</v>
      </c>
      <c r="E222" s="680">
        <v>2213</v>
      </c>
      <c r="F222" s="681">
        <v>354</v>
      </c>
      <c r="G222" s="682">
        <v>2567</v>
      </c>
      <c r="H222" s="532">
        <v>20536</v>
      </c>
      <c r="I222" s="690" t="s">
        <v>657</v>
      </c>
      <c r="J222" s="684" t="s">
        <v>1543</v>
      </c>
      <c r="K222" s="355"/>
      <c r="L222" s="355"/>
      <c r="M222" s="355"/>
      <c r="N222" s="355"/>
      <c r="O222" s="355"/>
      <c r="P222" s="355"/>
      <c r="Q222" s="355"/>
      <c r="R222" s="355"/>
      <c r="S222" s="355"/>
      <c r="T222" s="355"/>
      <c r="U222" s="355"/>
    </row>
    <row r="223" spans="1:21" ht="18.75">
      <c r="A223" s="678">
        <v>222</v>
      </c>
      <c r="B223" s="76" t="s">
        <v>177</v>
      </c>
      <c r="C223" s="77" t="s">
        <v>305</v>
      </c>
      <c r="D223" s="679">
        <v>700</v>
      </c>
      <c r="E223" s="680">
        <v>11200</v>
      </c>
      <c r="F223" s="681">
        <v>1792</v>
      </c>
      <c r="G223" s="682">
        <v>12992</v>
      </c>
      <c r="H223" s="532">
        <v>9094400</v>
      </c>
      <c r="I223" s="683" t="s">
        <v>584</v>
      </c>
      <c r="J223" s="684" t="s">
        <v>444</v>
      </c>
      <c r="K223" s="355"/>
      <c r="L223" s="355"/>
      <c r="M223" s="355"/>
      <c r="N223" s="355"/>
      <c r="O223" s="355"/>
      <c r="P223" s="355"/>
      <c r="Q223" s="355"/>
      <c r="R223" s="355"/>
      <c r="S223" s="355"/>
      <c r="T223" s="355"/>
      <c r="U223" s="355"/>
    </row>
    <row r="224" spans="1:21" ht="18.75">
      <c r="A224" s="678">
        <v>223</v>
      </c>
      <c r="B224" s="691" t="s">
        <v>817</v>
      </c>
      <c r="C224" s="77" t="s">
        <v>305</v>
      </c>
      <c r="D224" s="679">
        <v>4</v>
      </c>
      <c r="E224" s="685"/>
      <c r="F224" s="686"/>
      <c r="G224" s="682">
        <v>0</v>
      </c>
      <c r="H224" s="532">
        <v>0</v>
      </c>
      <c r="I224" s="687"/>
      <c r="J224" s="684"/>
      <c r="K224" s="355"/>
      <c r="L224" s="355"/>
      <c r="M224" s="355"/>
      <c r="N224" s="355"/>
      <c r="O224" s="355"/>
      <c r="P224" s="355"/>
      <c r="Q224" s="355"/>
      <c r="R224" s="355"/>
      <c r="S224" s="355"/>
      <c r="T224" s="355"/>
      <c r="U224" s="355"/>
    </row>
    <row r="225" spans="1:21" ht="18.75">
      <c r="A225" s="678">
        <v>224</v>
      </c>
      <c r="B225" s="76" t="s">
        <v>178</v>
      </c>
      <c r="C225" s="77" t="s">
        <v>305</v>
      </c>
      <c r="D225" s="679">
        <v>120</v>
      </c>
      <c r="E225" s="685"/>
      <c r="F225" s="686"/>
      <c r="G225" s="682">
        <v>0</v>
      </c>
      <c r="H225" s="532">
        <v>0</v>
      </c>
      <c r="I225" s="687"/>
      <c r="J225" s="684"/>
      <c r="K225" s="355"/>
      <c r="L225" s="355"/>
      <c r="M225" s="355"/>
      <c r="N225" s="355"/>
      <c r="O225" s="355"/>
      <c r="P225" s="355"/>
      <c r="Q225" s="355"/>
      <c r="R225" s="355"/>
      <c r="S225" s="355"/>
      <c r="T225" s="355"/>
      <c r="U225" s="355"/>
    </row>
    <row r="226" spans="1:21" ht="18.75">
      <c r="A226" s="678">
        <v>225</v>
      </c>
      <c r="B226" s="76" t="s">
        <v>179</v>
      </c>
      <c r="C226" s="77" t="s">
        <v>305</v>
      </c>
      <c r="D226" s="679">
        <v>4</v>
      </c>
      <c r="E226" s="680">
        <v>180267</v>
      </c>
      <c r="F226" s="688">
        <v>0</v>
      </c>
      <c r="G226" s="682">
        <v>180267</v>
      </c>
      <c r="H226" s="532">
        <v>721068</v>
      </c>
      <c r="I226" s="683" t="s">
        <v>584</v>
      </c>
      <c r="J226" s="684" t="s">
        <v>695</v>
      </c>
      <c r="K226" s="355"/>
      <c r="L226" s="355"/>
      <c r="M226" s="355"/>
      <c r="N226" s="355"/>
      <c r="O226" s="355"/>
      <c r="P226" s="355"/>
      <c r="Q226" s="355"/>
      <c r="R226" s="355"/>
      <c r="S226" s="355"/>
      <c r="T226" s="355"/>
      <c r="U226" s="355"/>
    </row>
    <row r="227" spans="1:21" s="370" customFormat="1" ht="18.75">
      <c r="A227" s="678">
        <v>226</v>
      </c>
      <c r="B227" s="76" t="s">
        <v>180</v>
      </c>
      <c r="C227" s="77" t="s">
        <v>339</v>
      </c>
      <c r="D227" s="679">
        <v>4</v>
      </c>
      <c r="E227" s="680">
        <v>58957</v>
      </c>
      <c r="F227" s="681">
        <v>9433</v>
      </c>
      <c r="G227" s="682">
        <v>68390</v>
      </c>
      <c r="H227" s="532">
        <v>273560</v>
      </c>
      <c r="I227" s="683" t="s">
        <v>449</v>
      </c>
      <c r="J227" s="684" t="s">
        <v>680</v>
      </c>
      <c r="K227" s="355"/>
      <c r="L227" s="369"/>
      <c r="M227" s="369"/>
      <c r="N227" s="369"/>
      <c r="O227" s="369"/>
      <c r="P227" s="369"/>
      <c r="Q227" s="369"/>
      <c r="R227" s="369"/>
      <c r="S227" s="369"/>
      <c r="T227" s="369"/>
      <c r="U227" s="369"/>
    </row>
    <row r="228" spans="1:21" s="370" customFormat="1" ht="18.75">
      <c r="A228" s="678">
        <v>227</v>
      </c>
      <c r="B228" s="76" t="s">
        <v>181</v>
      </c>
      <c r="C228" s="77" t="s">
        <v>305</v>
      </c>
      <c r="D228" s="679">
        <v>200</v>
      </c>
      <c r="E228" s="685"/>
      <c r="F228" s="686"/>
      <c r="G228" s="682">
        <v>0</v>
      </c>
      <c r="H228" s="532">
        <v>0</v>
      </c>
      <c r="I228" s="687"/>
      <c r="J228" s="684"/>
      <c r="K228" s="355"/>
      <c r="L228" s="369"/>
      <c r="M228" s="369"/>
      <c r="N228" s="369"/>
      <c r="O228" s="369"/>
      <c r="P228" s="369"/>
      <c r="Q228" s="369"/>
      <c r="R228" s="369"/>
      <c r="S228" s="369"/>
      <c r="T228" s="369"/>
      <c r="U228" s="369"/>
    </row>
    <row r="229" spans="1:21" s="404" customFormat="1" ht="18.75">
      <c r="A229" s="678">
        <v>228</v>
      </c>
      <c r="B229" s="76" t="s">
        <v>185</v>
      </c>
      <c r="C229" s="77" t="s">
        <v>305</v>
      </c>
      <c r="D229" s="679">
        <v>12</v>
      </c>
      <c r="E229" s="680">
        <v>96000</v>
      </c>
      <c r="F229" s="681">
        <v>15360</v>
      </c>
      <c r="G229" s="682">
        <v>111360</v>
      </c>
      <c r="H229" s="532">
        <v>1336320</v>
      </c>
      <c r="I229" s="683" t="s">
        <v>658</v>
      </c>
      <c r="J229" s="684" t="s">
        <v>691</v>
      </c>
      <c r="K229" s="355"/>
      <c r="L229" s="401"/>
      <c r="M229" s="401"/>
      <c r="N229" s="401"/>
      <c r="O229" s="401"/>
      <c r="P229" s="401"/>
      <c r="Q229" s="401"/>
      <c r="R229" s="401"/>
      <c r="S229" s="401"/>
      <c r="T229" s="401"/>
      <c r="U229" s="401"/>
    </row>
    <row r="230" spans="1:21" ht="18.75">
      <c r="A230" s="678">
        <v>229</v>
      </c>
      <c r="B230" s="76" t="s">
        <v>182</v>
      </c>
      <c r="C230" s="77" t="s">
        <v>305</v>
      </c>
      <c r="D230" s="679">
        <v>40</v>
      </c>
      <c r="E230" s="685"/>
      <c r="F230" s="686"/>
      <c r="G230" s="682">
        <v>0</v>
      </c>
      <c r="H230" s="532">
        <v>0</v>
      </c>
      <c r="I230" s="687"/>
      <c r="J230" s="684"/>
      <c r="K230" s="355"/>
      <c r="L230" s="355"/>
      <c r="M230" s="355"/>
      <c r="N230" s="355"/>
      <c r="O230" s="355"/>
      <c r="P230" s="355"/>
      <c r="Q230" s="355"/>
      <c r="R230" s="355"/>
      <c r="S230" s="355"/>
      <c r="T230" s="355"/>
      <c r="U230" s="355"/>
    </row>
    <row r="231" spans="1:21" ht="18.75">
      <c r="A231" s="678">
        <v>230</v>
      </c>
      <c r="B231" s="76" t="s">
        <v>183</v>
      </c>
      <c r="C231" s="77" t="s">
        <v>305</v>
      </c>
      <c r="D231" s="679">
        <v>4</v>
      </c>
      <c r="E231" s="685"/>
      <c r="F231" s="686"/>
      <c r="G231" s="682">
        <v>0</v>
      </c>
      <c r="H231" s="532">
        <v>0</v>
      </c>
      <c r="I231" s="687"/>
      <c r="J231" s="684"/>
      <c r="K231" s="355"/>
      <c r="L231" s="355"/>
      <c r="M231" s="355"/>
      <c r="N231" s="355"/>
      <c r="O231" s="355"/>
      <c r="P231" s="355"/>
      <c r="Q231" s="355"/>
      <c r="R231" s="355"/>
      <c r="S231" s="355"/>
      <c r="T231" s="355"/>
      <c r="U231" s="355"/>
    </row>
    <row r="232" spans="1:21" ht="18.75">
      <c r="A232" s="678">
        <v>231</v>
      </c>
      <c r="B232" s="76" t="s">
        <v>184</v>
      </c>
      <c r="C232" s="77" t="s">
        <v>305</v>
      </c>
      <c r="D232" s="679">
        <v>4</v>
      </c>
      <c r="E232" s="685"/>
      <c r="F232" s="686"/>
      <c r="G232" s="682">
        <v>0</v>
      </c>
      <c r="H232" s="532">
        <v>0</v>
      </c>
      <c r="I232" s="687"/>
      <c r="J232" s="684"/>
      <c r="K232" s="355"/>
      <c r="L232" s="355"/>
      <c r="M232" s="355"/>
      <c r="N232" s="355"/>
      <c r="O232" s="355"/>
      <c r="P232" s="355"/>
      <c r="Q232" s="355"/>
      <c r="R232" s="355"/>
      <c r="S232" s="355"/>
      <c r="T232" s="355"/>
      <c r="U232" s="355"/>
    </row>
    <row r="233" spans="1:21" s="406" customFormat="1" ht="18.75">
      <c r="A233" s="678">
        <v>232</v>
      </c>
      <c r="B233" s="76" t="s">
        <v>187</v>
      </c>
      <c r="C233" s="77" t="s">
        <v>305</v>
      </c>
      <c r="D233" s="679">
        <v>12</v>
      </c>
      <c r="E233" s="680">
        <v>96000</v>
      </c>
      <c r="F233" s="681">
        <v>15360</v>
      </c>
      <c r="G233" s="682">
        <v>111360</v>
      </c>
      <c r="H233" s="532">
        <v>1336320</v>
      </c>
      <c r="I233" s="683" t="s">
        <v>658</v>
      </c>
      <c r="J233" s="684" t="s">
        <v>691</v>
      </c>
      <c r="K233" s="355"/>
      <c r="L233" s="405"/>
      <c r="M233" s="405"/>
      <c r="N233" s="405"/>
      <c r="O233" s="405"/>
      <c r="P233" s="405"/>
      <c r="Q233" s="405"/>
      <c r="R233" s="405"/>
      <c r="S233" s="405"/>
      <c r="T233" s="405"/>
      <c r="U233" s="405"/>
    </row>
    <row r="234" spans="1:21" s="387" customFormat="1" ht="18.75">
      <c r="A234" s="678">
        <v>233</v>
      </c>
      <c r="B234" s="76" t="s">
        <v>189</v>
      </c>
      <c r="C234" s="77" t="s">
        <v>305</v>
      </c>
      <c r="D234" s="679">
        <v>12</v>
      </c>
      <c r="E234" s="680">
        <v>96000</v>
      </c>
      <c r="F234" s="681">
        <v>15360</v>
      </c>
      <c r="G234" s="682">
        <v>111360</v>
      </c>
      <c r="H234" s="532">
        <v>1336320</v>
      </c>
      <c r="I234" s="683" t="s">
        <v>658</v>
      </c>
      <c r="J234" s="684" t="s">
        <v>691</v>
      </c>
      <c r="K234" s="355"/>
      <c r="L234" s="386"/>
      <c r="M234" s="386"/>
      <c r="N234" s="386"/>
      <c r="O234" s="386"/>
      <c r="P234" s="386"/>
      <c r="Q234" s="386"/>
      <c r="R234" s="386"/>
      <c r="S234" s="386"/>
      <c r="T234" s="386"/>
      <c r="U234" s="386"/>
    </row>
    <row r="235" spans="1:21" s="387" customFormat="1" ht="18.75">
      <c r="A235" s="678">
        <v>234</v>
      </c>
      <c r="B235" s="76" t="s">
        <v>190</v>
      </c>
      <c r="C235" s="77" t="s">
        <v>305</v>
      </c>
      <c r="D235" s="679">
        <v>12</v>
      </c>
      <c r="E235" s="680">
        <v>96000</v>
      </c>
      <c r="F235" s="681">
        <v>15360</v>
      </c>
      <c r="G235" s="682">
        <v>111360</v>
      </c>
      <c r="H235" s="532">
        <v>1336320</v>
      </c>
      <c r="I235" s="683" t="s">
        <v>658</v>
      </c>
      <c r="J235" s="684" t="s">
        <v>691</v>
      </c>
      <c r="K235" s="355"/>
      <c r="L235" s="386"/>
      <c r="M235" s="386"/>
      <c r="N235" s="386"/>
      <c r="O235" s="386"/>
      <c r="P235" s="386"/>
      <c r="Q235" s="386"/>
      <c r="R235" s="386"/>
      <c r="S235" s="386"/>
      <c r="T235" s="386"/>
      <c r="U235" s="386"/>
    </row>
    <row r="236" spans="1:21" s="370" customFormat="1" ht="18.75">
      <c r="A236" s="678">
        <v>235</v>
      </c>
      <c r="B236" s="76" t="s">
        <v>191</v>
      </c>
      <c r="C236" s="77" t="s">
        <v>305</v>
      </c>
      <c r="D236" s="679">
        <v>12</v>
      </c>
      <c r="E236" s="685"/>
      <c r="F236" s="686"/>
      <c r="G236" s="682">
        <v>0</v>
      </c>
      <c r="H236" s="532">
        <v>0</v>
      </c>
      <c r="I236" s="687"/>
      <c r="J236" s="684"/>
      <c r="K236" s="355"/>
      <c r="L236" s="369"/>
      <c r="M236" s="369"/>
      <c r="N236" s="369"/>
      <c r="O236" s="369"/>
      <c r="P236" s="369"/>
      <c r="Q236" s="369"/>
      <c r="R236" s="369"/>
      <c r="S236" s="369"/>
      <c r="T236" s="369"/>
      <c r="U236" s="369"/>
    </row>
    <row r="237" spans="1:21" s="370" customFormat="1" ht="18.75">
      <c r="A237" s="678">
        <v>236</v>
      </c>
      <c r="B237" s="76" t="s">
        <v>192</v>
      </c>
      <c r="C237" s="77" t="s">
        <v>305</v>
      </c>
      <c r="D237" s="679">
        <v>12</v>
      </c>
      <c r="E237" s="680">
        <v>96000</v>
      </c>
      <c r="F237" s="681">
        <v>15360</v>
      </c>
      <c r="G237" s="682">
        <v>111360</v>
      </c>
      <c r="H237" s="532">
        <v>1336320</v>
      </c>
      <c r="I237" s="683" t="s">
        <v>658</v>
      </c>
      <c r="J237" s="684" t="s">
        <v>691</v>
      </c>
      <c r="K237" s="355"/>
      <c r="L237" s="369"/>
      <c r="M237" s="369"/>
      <c r="N237" s="369"/>
      <c r="O237" s="369"/>
      <c r="P237" s="369"/>
      <c r="Q237" s="369"/>
      <c r="R237" s="369"/>
      <c r="S237" s="369"/>
      <c r="T237" s="369"/>
      <c r="U237" s="369"/>
    </row>
    <row r="238" spans="1:21" s="370" customFormat="1" ht="18.75">
      <c r="A238" s="678">
        <v>237</v>
      </c>
      <c r="B238" s="76" t="s">
        <v>193</v>
      </c>
      <c r="C238" s="77" t="s">
        <v>305</v>
      </c>
      <c r="D238" s="679">
        <v>12</v>
      </c>
      <c r="E238" s="685"/>
      <c r="F238" s="686"/>
      <c r="G238" s="682">
        <v>0</v>
      </c>
      <c r="H238" s="532">
        <v>0</v>
      </c>
      <c r="I238" s="687"/>
      <c r="J238" s="684"/>
      <c r="K238" s="355"/>
      <c r="L238" s="369"/>
      <c r="M238" s="369"/>
      <c r="N238" s="369"/>
      <c r="O238" s="369"/>
      <c r="P238" s="369"/>
      <c r="Q238" s="369"/>
      <c r="R238" s="369"/>
      <c r="S238" s="369"/>
      <c r="T238" s="369"/>
      <c r="U238" s="369"/>
    </row>
    <row r="239" spans="1:21" s="370" customFormat="1" ht="18.75">
      <c r="A239" s="678">
        <v>238</v>
      </c>
      <c r="B239" s="76" t="s">
        <v>186</v>
      </c>
      <c r="C239" s="77" t="s">
        <v>305</v>
      </c>
      <c r="D239" s="679">
        <v>12</v>
      </c>
      <c r="E239" s="680">
        <v>96000</v>
      </c>
      <c r="F239" s="681">
        <v>15360</v>
      </c>
      <c r="G239" s="682">
        <v>111360</v>
      </c>
      <c r="H239" s="532">
        <v>1336320</v>
      </c>
      <c r="I239" s="683" t="s">
        <v>658</v>
      </c>
      <c r="J239" s="684" t="s">
        <v>691</v>
      </c>
      <c r="K239" s="355"/>
      <c r="L239" s="369"/>
      <c r="M239" s="369"/>
      <c r="N239" s="369"/>
      <c r="O239" s="369"/>
      <c r="P239" s="369"/>
      <c r="Q239" s="369"/>
      <c r="R239" s="369"/>
      <c r="S239" s="369"/>
      <c r="T239" s="369"/>
      <c r="U239" s="369"/>
    </row>
    <row r="240" spans="1:21" s="370" customFormat="1" ht="18.75">
      <c r="A240" s="678">
        <v>239</v>
      </c>
      <c r="B240" s="76" t="s">
        <v>188</v>
      </c>
      <c r="C240" s="77" t="s">
        <v>305</v>
      </c>
      <c r="D240" s="679">
        <v>12</v>
      </c>
      <c r="E240" s="680">
        <v>96000</v>
      </c>
      <c r="F240" s="681">
        <v>15360</v>
      </c>
      <c r="G240" s="682">
        <v>111360</v>
      </c>
      <c r="H240" s="532">
        <v>1336320</v>
      </c>
      <c r="I240" s="683" t="s">
        <v>658</v>
      </c>
      <c r="J240" s="684" t="s">
        <v>691</v>
      </c>
      <c r="K240" s="355"/>
      <c r="L240" s="369"/>
      <c r="M240" s="369"/>
      <c r="N240" s="369"/>
      <c r="O240" s="369"/>
      <c r="P240" s="369"/>
      <c r="Q240" s="369"/>
      <c r="R240" s="369"/>
      <c r="S240" s="369"/>
      <c r="T240" s="369"/>
      <c r="U240" s="369"/>
    </row>
    <row r="241" spans="1:21" s="370" customFormat="1" ht="18.75">
      <c r="A241" s="678">
        <v>240</v>
      </c>
      <c r="B241" s="76" t="s">
        <v>194</v>
      </c>
      <c r="C241" s="77" t="s">
        <v>305</v>
      </c>
      <c r="D241" s="679">
        <v>80</v>
      </c>
      <c r="E241" s="680">
        <v>3667</v>
      </c>
      <c r="F241" s="681">
        <v>587</v>
      </c>
      <c r="G241" s="682">
        <v>4254</v>
      </c>
      <c r="H241" s="532">
        <v>340320</v>
      </c>
      <c r="I241" s="683" t="s">
        <v>449</v>
      </c>
      <c r="J241" s="684" t="s">
        <v>680</v>
      </c>
      <c r="K241" s="355"/>
      <c r="L241" s="369"/>
      <c r="M241" s="369"/>
      <c r="N241" s="369"/>
      <c r="O241" s="369"/>
      <c r="P241" s="369"/>
      <c r="Q241" s="369"/>
      <c r="R241" s="369"/>
      <c r="S241" s="369"/>
      <c r="T241" s="369"/>
      <c r="U241" s="369"/>
    </row>
    <row r="242" spans="1:21" s="370" customFormat="1" ht="18.75">
      <c r="A242" s="678">
        <v>241</v>
      </c>
      <c r="B242" s="76" t="s">
        <v>818</v>
      </c>
      <c r="C242" s="77" t="s">
        <v>305</v>
      </c>
      <c r="D242" s="679">
        <v>40</v>
      </c>
      <c r="E242" s="680">
        <v>3667</v>
      </c>
      <c r="F242" s="681">
        <v>587</v>
      </c>
      <c r="G242" s="682">
        <v>4254</v>
      </c>
      <c r="H242" s="532">
        <v>170160</v>
      </c>
      <c r="I242" s="683" t="s">
        <v>449</v>
      </c>
      <c r="J242" s="684" t="s">
        <v>680</v>
      </c>
      <c r="K242" s="355"/>
      <c r="L242" s="369"/>
      <c r="M242" s="369"/>
      <c r="N242" s="369"/>
      <c r="O242" s="369"/>
      <c r="P242" s="369"/>
      <c r="Q242" s="369"/>
      <c r="R242" s="369"/>
      <c r="S242" s="369"/>
      <c r="T242" s="369"/>
      <c r="U242" s="369"/>
    </row>
    <row r="243" spans="1:21" s="370" customFormat="1" ht="18.75">
      <c r="A243" s="678">
        <v>242</v>
      </c>
      <c r="B243" s="76" t="s">
        <v>195</v>
      </c>
      <c r="C243" s="77" t="s">
        <v>305</v>
      </c>
      <c r="D243" s="679">
        <v>200</v>
      </c>
      <c r="E243" s="680">
        <v>2200</v>
      </c>
      <c r="F243" s="681">
        <v>352</v>
      </c>
      <c r="G243" s="682">
        <v>2552</v>
      </c>
      <c r="H243" s="532">
        <v>510400</v>
      </c>
      <c r="I243" s="683" t="s">
        <v>383</v>
      </c>
      <c r="J243" s="684" t="s">
        <v>690</v>
      </c>
      <c r="K243" s="355"/>
      <c r="L243" s="369"/>
      <c r="M243" s="369"/>
      <c r="N243" s="369"/>
      <c r="O243" s="369"/>
      <c r="P243" s="369"/>
      <c r="Q243" s="369"/>
      <c r="R243" s="369"/>
      <c r="S243" s="369"/>
      <c r="T243" s="369"/>
      <c r="U243" s="369"/>
    </row>
    <row r="244" spans="1:21" s="370" customFormat="1" ht="18.75">
      <c r="A244" s="678">
        <v>243</v>
      </c>
      <c r="B244" s="76" t="s">
        <v>196</v>
      </c>
      <c r="C244" s="77" t="s">
        <v>305</v>
      </c>
      <c r="D244" s="679">
        <v>80</v>
      </c>
      <c r="E244" s="680">
        <v>2200</v>
      </c>
      <c r="F244" s="681">
        <v>352</v>
      </c>
      <c r="G244" s="682">
        <v>2552</v>
      </c>
      <c r="H244" s="532">
        <v>204160</v>
      </c>
      <c r="I244" s="683" t="s">
        <v>383</v>
      </c>
      <c r="J244" s="684" t="s">
        <v>690</v>
      </c>
      <c r="K244" s="355"/>
      <c r="L244" s="369"/>
      <c r="M244" s="369"/>
      <c r="N244" s="369"/>
      <c r="O244" s="369"/>
      <c r="P244" s="369"/>
      <c r="Q244" s="369"/>
      <c r="R244" s="369"/>
      <c r="S244" s="369"/>
      <c r="T244" s="369"/>
      <c r="U244" s="369"/>
    </row>
    <row r="245" spans="1:21" s="370" customFormat="1" ht="18.75">
      <c r="A245" s="678">
        <v>244</v>
      </c>
      <c r="B245" s="76" t="s">
        <v>197</v>
      </c>
      <c r="C245" s="77" t="s">
        <v>305</v>
      </c>
      <c r="D245" s="679">
        <v>60</v>
      </c>
      <c r="E245" s="680">
        <v>4940</v>
      </c>
      <c r="F245" s="681">
        <v>790</v>
      </c>
      <c r="G245" s="682">
        <v>5730</v>
      </c>
      <c r="H245" s="532">
        <v>343800</v>
      </c>
      <c r="I245" s="683" t="s">
        <v>383</v>
      </c>
      <c r="J245" s="684" t="s">
        <v>690</v>
      </c>
      <c r="K245" s="355"/>
      <c r="L245" s="369"/>
      <c r="M245" s="369"/>
      <c r="N245" s="369"/>
      <c r="O245" s="369"/>
      <c r="P245" s="369"/>
      <c r="Q245" s="369"/>
      <c r="R245" s="369"/>
      <c r="S245" s="369"/>
      <c r="T245" s="369"/>
      <c r="U245" s="369"/>
    </row>
    <row r="246" spans="1:21" s="370" customFormat="1" ht="18.75">
      <c r="A246" s="678">
        <v>245</v>
      </c>
      <c r="B246" s="76" t="s">
        <v>201</v>
      </c>
      <c r="C246" s="77" t="s">
        <v>305</v>
      </c>
      <c r="D246" s="679">
        <v>60</v>
      </c>
      <c r="E246" s="680">
        <v>4400</v>
      </c>
      <c r="F246" s="681">
        <v>704</v>
      </c>
      <c r="G246" s="682">
        <v>5104</v>
      </c>
      <c r="H246" s="532">
        <v>306240</v>
      </c>
      <c r="I246" s="683" t="s">
        <v>449</v>
      </c>
      <c r="J246" s="684" t="s">
        <v>559</v>
      </c>
      <c r="K246" s="355"/>
      <c r="L246" s="369"/>
      <c r="M246" s="369"/>
      <c r="N246" s="369"/>
      <c r="O246" s="369"/>
      <c r="P246" s="369"/>
      <c r="Q246" s="369"/>
      <c r="R246" s="369"/>
      <c r="S246" s="369"/>
      <c r="T246" s="369"/>
      <c r="U246" s="369"/>
    </row>
    <row r="247" spans="1:21" s="370" customFormat="1" ht="18.75">
      <c r="A247" s="678">
        <v>246</v>
      </c>
      <c r="B247" s="76" t="s">
        <v>198</v>
      </c>
      <c r="C247" s="77" t="s">
        <v>305</v>
      </c>
      <c r="D247" s="679">
        <v>20</v>
      </c>
      <c r="E247" s="680">
        <v>4267</v>
      </c>
      <c r="F247" s="681">
        <v>683</v>
      </c>
      <c r="G247" s="682">
        <v>4950</v>
      </c>
      <c r="H247" s="532">
        <v>99000</v>
      </c>
      <c r="I247" s="683" t="s">
        <v>449</v>
      </c>
      <c r="J247" s="684" t="s">
        <v>559</v>
      </c>
      <c r="K247" s="355"/>
      <c r="L247" s="369"/>
      <c r="M247" s="369"/>
      <c r="N247" s="369"/>
      <c r="O247" s="369"/>
      <c r="P247" s="369"/>
      <c r="Q247" s="369"/>
      <c r="R247" s="369"/>
      <c r="S247" s="369"/>
      <c r="T247" s="369"/>
      <c r="U247" s="369"/>
    </row>
    <row r="248" spans="1:21" s="370" customFormat="1" ht="18.75">
      <c r="A248" s="678">
        <v>247</v>
      </c>
      <c r="B248" s="76" t="s">
        <v>199</v>
      </c>
      <c r="C248" s="77" t="s">
        <v>305</v>
      </c>
      <c r="D248" s="679">
        <v>20</v>
      </c>
      <c r="E248" s="680">
        <v>4267</v>
      </c>
      <c r="F248" s="681">
        <v>683</v>
      </c>
      <c r="G248" s="682">
        <v>4950</v>
      </c>
      <c r="H248" s="532">
        <v>99000</v>
      </c>
      <c r="I248" s="683" t="s">
        <v>449</v>
      </c>
      <c r="J248" s="684" t="s">
        <v>559</v>
      </c>
      <c r="K248" s="355"/>
      <c r="L248" s="369"/>
      <c r="M248" s="369"/>
      <c r="N248" s="369"/>
      <c r="O248" s="369"/>
      <c r="P248" s="369"/>
      <c r="Q248" s="369"/>
      <c r="R248" s="369"/>
      <c r="S248" s="369"/>
      <c r="T248" s="369"/>
      <c r="U248" s="369"/>
    </row>
    <row r="249" spans="1:21" s="370" customFormat="1" ht="18.75">
      <c r="A249" s="678">
        <v>248</v>
      </c>
      <c r="B249" s="76" t="s">
        <v>202</v>
      </c>
      <c r="C249" s="77" t="s">
        <v>305</v>
      </c>
      <c r="D249" s="679">
        <v>40</v>
      </c>
      <c r="E249" s="680">
        <v>4400</v>
      </c>
      <c r="F249" s="681">
        <v>704</v>
      </c>
      <c r="G249" s="682">
        <v>5104</v>
      </c>
      <c r="H249" s="532">
        <v>204160</v>
      </c>
      <c r="I249" s="683" t="s">
        <v>449</v>
      </c>
      <c r="J249" s="684" t="s">
        <v>559</v>
      </c>
      <c r="K249" s="355"/>
      <c r="L249" s="369"/>
      <c r="M249" s="369"/>
      <c r="N249" s="369"/>
      <c r="O249" s="369"/>
      <c r="P249" s="369"/>
      <c r="Q249" s="369"/>
      <c r="R249" s="369"/>
      <c r="S249" s="369"/>
      <c r="T249" s="369"/>
      <c r="U249" s="369"/>
    </row>
    <row r="250" spans="1:21" ht="18.75">
      <c r="A250" s="678">
        <v>249</v>
      </c>
      <c r="B250" s="76" t="s">
        <v>203</v>
      </c>
      <c r="C250" s="77" t="s">
        <v>305</v>
      </c>
      <c r="D250" s="679">
        <v>40</v>
      </c>
      <c r="E250" s="680">
        <v>4400</v>
      </c>
      <c r="F250" s="681">
        <v>704</v>
      </c>
      <c r="G250" s="682">
        <v>5104</v>
      </c>
      <c r="H250" s="532">
        <v>204160</v>
      </c>
      <c r="I250" s="683" t="s">
        <v>449</v>
      </c>
      <c r="J250" s="684" t="s">
        <v>559</v>
      </c>
      <c r="K250" s="355"/>
      <c r="L250" s="355"/>
      <c r="M250" s="355"/>
      <c r="N250" s="355"/>
      <c r="O250" s="355"/>
      <c r="P250" s="355"/>
      <c r="Q250" s="355"/>
      <c r="R250" s="355"/>
      <c r="S250" s="355"/>
      <c r="T250" s="355"/>
      <c r="U250" s="355"/>
    </row>
    <row r="251" spans="1:21" ht="18.75">
      <c r="A251" s="678">
        <v>250</v>
      </c>
      <c r="B251" s="76" t="s">
        <v>200</v>
      </c>
      <c r="C251" s="77" t="s">
        <v>305</v>
      </c>
      <c r="D251" s="679">
        <v>32</v>
      </c>
      <c r="E251" s="680">
        <v>4267</v>
      </c>
      <c r="F251" s="681">
        <v>683</v>
      </c>
      <c r="G251" s="682">
        <v>4950</v>
      </c>
      <c r="H251" s="532">
        <v>158400</v>
      </c>
      <c r="I251" s="683" t="s">
        <v>449</v>
      </c>
      <c r="J251" s="684" t="s">
        <v>559</v>
      </c>
      <c r="K251" s="355"/>
      <c r="L251" s="355"/>
      <c r="M251" s="355"/>
      <c r="N251" s="355"/>
      <c r="O251" s="355"/>
      <c r="P251" s="355"/>
      <c r="Q251" s="355"/>
      <c r="R251" s="355"/>
      <c r="S251" s="355"/>
      <c r="T251" s="355"/>
      <c r="U251" s="355"/>
    </row>
    <row r="252" spans="1:21" ht="18.75">
      <c r="A252" s="678">
        <v>251</v>
      </c>
      <c r="B252" s="76" t="s">
        <v>204</v>
      </c>
      <c r="C252" s="77" t="s">
        <v>305</v>
      </c>
      <c r="D252" s="679">
        <v>600</v>
      </c>
      <c r="E252" s="680">
        <v>3200</v>
      </c>
      <c r="F252" s="681">
        <v>512</v>
      </c>
      <c r="G252" s="682">
        <v>3712</v>
      </c>
      <c r="H252" s="532">
        <v>2227200</v>
      </c>
      <c r="I252" s="683" t="s">
        <v>383</v>
      </c>
      <c r="J252" s="684" t="s">
        <v>692</v>
      </c>
      <c r="K252" s="355"/>
      <c r="L252" s="355"/>
      <c r="M252" s="355"/>
      <c r="N252" s="355"/>
      <c r="O252" s="355"/>
      <c r="P252" s="355"/>
      <c r="Q252" s="355"/>
      <c r="R252" s="355"/>
      <c r="S252" s="355"/>
      <c r="T252" s="355"/>
      <c r="U252" s="355"/>
    </row>
    <row r="253" spans="1:21" ht="18.75">
      <c r="A253" s="678">
        <v>252</v>
      </c>
      <c r="B253" s="76" t="s">
        <v>205</v>
      </c>
      <c r="C253" s="77" t="s">
        <v>305</v>
      </c>
      <c r="D253" s="679">
        <v>400</v>
      </c>
      <c r="E253" s="680">
        <v>3200</v>
      </c>
      <c r="F253" s="681">
        <v>512</v>
      </c>
      <c r="G253" s="682">
        <v>3712</v>
      </c>
      <c r="H253" s="532">
        <v>1484800</v>
      </c>
      <c r="I253" s="683" t="s">
        <v>383</v>
      </c>
      <c r="J253" s="684" t="s">
        <v>692</v>
      </c>
      <c r="K253" s="355"/>
      <c r="L253" s="355"/>
      <c r="M253" s="355"/>
      <c r="N253" s="355"/>
      <c r="O253" s="355"/>
      <c r="P253" s="355"/>
      <c r="Q253" s="355"/>
      <c r="R253" s="355"/>
      <c r="S253" s="355"/>
      <c r="T253" s="355"/>
      <c r="U253" s="355"/>
    </row>
    <row r="254" spans="1:21" s="370" customFormat="1" ht="18.75">
      <c r="A254" s="678">
        <v>253</v>
      </c>
      <c r="B254" s="76" t="s">
        <v>206</v>
      </c>
      <c r="C254" s="77" t="s">
        <v>305</v>
      </c>
      <c r="D254" s="679">
        <v>48</v>
      </c>
      <c r="E254" s="680">
        <v>16480</v>
      </c>
      <c r="F254" s="688">
        <v>0</v>
      </c>
      <c r="G254" s="682">
        <v>16480</v>
      </c>
      <c r="H254" s="532">
        <v>791040</v>
      </c>
      <c r="I254" s="683" t="s">
        <v>584</v>
      </c>
      <c r="J254" s="684" t="s">
        <v>693</v>
      </c>
      <c r="K254" s="355"/>
      <c r="L254" s="369"/>
      <c r="M254" s="369"/>
      <c r="N254" s="369"/>
      <c r="O254" s="369"/>
      <c r="P254" s="369"/>
      <c r="Q254" s="369"/>
      <c r="R254" s="369"/>
      <c r="S254" s="369"/>
      <c r="T254" s="369"/>
      <c r="U254" s="369"/>
    </row>
    <row r="255" spans="1:21" s="370" customFormat="1" ht="18.75">
      <c r="A255" s="678">
        <v>254</v>
      </c>
      <c r="B255" s="76" t="s">
        <v>207</v>
      </c>
      <c r="C255" s="77" t="s">
        <v>305</v>
      </c>
      <c r="D255" s="679">
        <v>320</v>
      </c>
      <c r="E255" s="680">
        <v>896</v>
      </c>
      <c r="F255" s="681">
        <v>143</v>
      </c>
      <c r="G255" s="682">
        <v>1039</v>
      </c>
      <c r="H255" s="532">
        <v>332480</v>
      </c>
      <c r="I255" s="683" t="s">
        <v>449</v>
      </c>
      <c r="J255" s="684" t="s">
        <v>680</v>
      </c>
      <c r="K255" s="355"/>
      <c r="L255" s="369"/>
      <c r="M255" s="369"/>
      <c r="N255" s="369"/>
      <c r="O255" s="369"/>
      <c r="P255" s="369"/>
      <c r="Q255" s="369"/>
      <c r="R255" s="369"/>
      <c r="S255" s="369"/>
      <c r="T255" s="369"/>
      <c r="U255" s="369"/>
    </row>
    <row r="256" spans="1:21" s="370" customFormat="1" ht="18.75">
      <c r="A256" s="678">
        <v>255</v>
      </c>
      <c r="B256" s="76" t="s">
        <v>208</v>
      </c>
      <c r="C256" s="77" t="s">
        <v>340</v>
      </c>
      <c r="D256" s="679">
        <v>4</v>
      </c>
      <c r="E256" s="680">
        <v>17333</v>
      </c>
      <c r="F256" s="688">
        <v>0</v>
      </c>
      <c r="G256" s="682">
        <v>17333</v>
      </c>
      <c r="H256" s="532">
        <v>69332</v>
      </c>
      <c r="I256" s="683" t="s">
        <v>417</v>
      </c>
      <c r="J256" s="684" t="s">
        <v>454</v>
      </c>
      <c r="K256" s="355"/>
      <c r="L256" s="369"/>
      <c r="M256" s="369"/>
      <c r="N256" s="369"/>
      <c r="O256" s="369"/>
      <c r="P256" s="369"/>
      <c r="Q256" s="369"/>
      <c r="R256" s="369"/>
      <c r="S256" s="369"/>
      <c r="T256" s="369"/>
      <c r="U256" s="369"/>
    </row>
    <row r="257" spans="1:21" s="387" customFormat="1" ht="18.75">
      <c r="A257" s="678">
        <v>256</v>
      </c>
      <c r="B257" s="76" t="s">
        <v>209</v>
      </c>
      <c r="C257" s="77" t="s">
        <v>340</v>
      </c>
      <c r="D257" s="679">
        <v>4</v>
      </c>
      <c r="E257" s="680">
        <v>18320</v>
      </c>
      <c r="F257" s="688">
        <v>0</v>
      </c>
      <c r="G257" s="682">
        <v>18320</v>
      </c>
      <c r="H257" s="532">
        <v>73280</v>
      </c>
      <c r="I257" s="683" t="s">
        <v>417</v>
      </c>
      <c r="J257" s="684" t="s">
        <v>454</v>
      </c>
      <c r="K257" s="355"/>
      <c r="L257" s="386"/>
      <c r="M257" s="386"/>
      <c r="N257" s="386"/>
      <c r="O257" s="386"/>
      <c r="P257" s="386"/>
      <c r="Q257" s="386"/>
      <c r="R257" s="386"/>
      <c r="S257" s="386"/>
      <c r="T257" s="386"/>
      <c r="U257" s="386"/>
    </row>
    <row r="258" spans="1:21" s="387" customFormat="1" ht="18.75">
      <c r="A258" s="678">
        <v>257</v>
      </c>
      <c r="B258" s="76" t="s">
        <v>819</v>
      </c>
      <c r="C258" s="77" t="s">
        <v>330</v>
      </c>
      <c r="D258" s="679">
        <v>4</v>
      </c>
      <c r="E258" s="680">
        <v>48467</v>
      </c>
      <c r="F258" s="688">
        <v>0</v>
      </c>
      <c r="G258" s="682">
        <v>48467</v>
      </c>
      <c r="H258" s="532">
        <v>193868</v>
      </c>
      <c r="I258" s="683" t="s">
        <v>389</v>
      </c>
      <c r="J258" s="684" t="s">
        <v>1437</v>
      </c>
      <c r="K258" s="355"/>
      <c r="L258" s="386"/>
      <c r="M258" s="386"/>
      <c r="N258" s="386"/>
      <c r="O258" s="386"/>
      <c r="P258" s="386"/>
      <c r="Q258" s="386"/>
      <c r="R258" s="386"/>
      <c r="S258" s="386"/>
      <c r="T258" s="386"/>
      <c r="U258" s="386"/>
    </row>
    <row r="259" spans="1:21" s="375" customFormat="1" ht="18.75">
      <c r="A259" s="678">
        <v>258</v>
      </c>
      <c r="B259" s="76" t="s">
        <v>211</v>
      </c>
      <c r="C259" s="77" t="s">
        <v>341</v>
      </c>
      <c r="D259" s="679">
        <v>4</v>
      </c>
      <c r="E259" s="680">
        <v>36000</v>
      </c>
      <c r="F259" s="688">
        <v>0</v>
      </c>
      <c r="G259" s="682">
        <v>36000</v>
      </c>
      <c r="H259" s="532">
        <v>144000</v>
      </c>
      <c r="I259" s="683" t="s">
        <v>389</v>
      </c>
      <c r="J259" s="684" t="s">
        <v>711</v>
      </c>
      <c r="K259" s="355"/>
      <c r="L259" s="374"/>
      <c r="M259" s="374"/>
      <c r="N259" s="374"/>
      <c r="O259" s="374"/>
      <c r="P259" s="374"/>
      <c r="Q259" s="374"/>
      <c r="R259" s="374"/>
      <c r="S259" s="374"/>
      <c r="T259" s="374"/>
      <c r="U259" s="374"/>
    </row>
    <row r="260" spans="1:21" s="377" customFormat="1" ht="18.75">
      <c r="A260" s="678">
        <v>259</v>
      </c>
      <c r="B260" s="76" t="s">
        <v>226</v>
      </c>
      <c r="C260" s="77" t="s">
        <v>305</v>
      </c>
      <c r="D260" s="679">
        <v>36</v>
      </c>
      <c r="E260" s="680">
        <v>35227</v>
      </c>
      <c r="F260" s="688">
        <v>0</v>
      </c>
      <c r="G260" s="682">
        <v>35227</v>
      </c>
      <c r="H260" s="532">
        <v>1268172</v>
      </c>
      <c r="I260" s="683" t="s">
        <v>584</v>
      </c>
      <c r="J260" s="684" t="s">
        <v>1558</v>
      </c>
      <c r="K260" s="355"/>
      <c r="L260" s="376"/>
      <c r="M260" s="376"/>
      <c r="N260" s="376"/>
      <c r="O260" s="376"/>
      <c r="P260" s="376"/>
      <c r="Q260" s="376"/>
      <c r="R260" s="376"/>
      <c r="S260" s="376"/>
      <c r="T260" s="376"/>
      <c r="U260" s="376"/>
    </row>
    <row r="261" spans="1:21" s="375" customFormat="1" ht="37.5">
      <c r="A261" s="678">
        <v>260</v>
      </c>
      <c r="B261" s="76" t="s">
        <v>820</v>
      </c>
      <c r="C261" s="77" t="s">
        <v>305</v>
      </c>
      <c r="D261" s="679">
        <v>200</v>
      </c>
      <c r="E261" s="685"/>
      <c r="F261" s="686"/>
      <c r="G261" s="682">
        <v>0</v>
      </c>
      <c r="H261" s="532">
        <v>0</v>
      </c>
      <c r="I261" s="687"/>
      <c r="J261" s="684"/>
      <c r="K261" s="355"/>
      <c r="L261" s="374"/>
      <c r="M261" s="374"/>
      <c r="N261" s="374"/>
      <c r="O261" s="374"/>
      <c r="P261" s="374"/>
      <c r="Q261" s="374"/>
      <c r="R261" s="374"/>
      <c r="S261" s="374"/>
      <c r="T261" s="374"/>
      <c r="U261" s="374"/>
    </row>
    <row r="262" spans="1:21" s="375" customFormat="1" ht="37.5">
      <c r="A262" s="678">
        <v>261</v>
      </c>
      <c r="B262" s="76" t="s">
        <v>821</v>
      </c>
      <c r="C262" s="77"/>
      <c r="D262" s="679">
        <v>200</v>
      </c>
      <c r="E262" s="685"/>
      <c r="F262" s="686"/>
      <c r="G262" s="682">
        <v>0</v>
      </c>
      <c r="H262" s="532">
        <v>0</v>
      </c>
      <c r="I262" s="687"/>
      <c r="J262" s="684"/>
      <c r="K262" s="355"/>
      <c r="L262" s="374"/>
      <c r="M262" s="374"/>
      <c r="N262" s="374"/>
      <c r="O262" s="374"/>
      <c r="P262" s="374"/>
      <c r="Q262" s="374"/>
      <c r="R262" s="374"/>
      <c r="S262" s="374"/>
      <c r="T262" s="374"/>
      <c r="U262" s="374"/>
    </row>
    <row r="263" spans="1:21" s="375" customFormat="1" ht="37.5">
      <c r="A263" s="678">
        <v>262</v>
      </c>
      <c r="B263" s="76" t="s">
        <v>822</v>
      </c>
      <c r="C263" s="77" t="s">
        <v>305</v>
      </c>
      <c r="D263" s="679">
        <v>20</v>
      </c>
      <c r="E263" s="680">
        <v>3540</v>
      </c>
      <c r="F263" s="681">
        <v>566</v>
      </c>
      <c r="G263" s="682">
        <v>4106</v>
      </c>
      <c r="H263" s="532">
        <v>82120</v>
      </c>
      <c r="I263" s="683" t="s">
        <v>389</v>
      </c>
      <c r="J263" s="684" t="s">
        <v>551</v>
      </c>
      <c r="K263" s="355"/>
      <c r="L263" s="374"/>
      <c r="M263" s="374"/>
      <c r="N263" s="374"/>
      <c r="O263" s="374"/>
      <c r="P263" s="374"/>
      <c r="Q263" s="374"/>
      <c r="R263" s="374"/>
      <c r="S263" s="374"/>
      <c r="T263" s="374"/>
      <c r="U263" s="374"/>
    </row>
    <row r="264" spans="1:21" s="375" customFormat="1" ht="18.75">
      <c r="A264" s="678">
        <v>263</v>
      </c>
      <c r="B264" s="76" t="s">
        <v>212</v>
      </c>
      <c r="C264" s="77" t="s">
        <v>305</v>
      </c>
      <c r="D264" s="679">
        <v>120</v>
      </c>
      <c r="E264" s="680">
        <v>11733</v>
      </c>
      <c r="F264" s="681">
        <v>1877</v>
      </c>
      <c r="G264" s="682">
        <v>13610</v>
      </c>
      <c r="H264" s="532">
        <v>1633200</v>
      </c>
      <c r="I264" s="683" t="s">
        <v>584</v>
      </c>
      <c r="J264" s="684" t="s">
        <v>456</v>
      </c>
      <c r="K264" s="355"/>
      <c r="L264" s="374"/>
      <c r="M264" s="374"/>
      <c r="N264" s="374"/>
      <c r="O264" s="374"/>
      <c r="P264" s="374"/>
      <c r="Q264" s="374"/>
      <c r="R264" s="374"/>
      <c r="S264" s="374"/>
      <c r="T264" s="374"/>
      <c r="U264" s="374"/>
    </row>
    <row r="265" spans="1:21" s="375" customFormat="1" ht="18.75">
      <c r="A265" s="678">
        <v>264</v>
      </c>
      <c r="B265" s="76" t="s">
        <v>213</v>
      </c>
      <c r="C265" s="77" t="s">
        <v>305</v>
      </c>
      <c r="D265" s="679">
        <v>40</v>
      </c>
      <c r="E265" s="685"/>
      <c r="F265" s="686"/>
      <c r="G265" s="682">
        <v>0</v>
      </c>
      <c r="H265" s="532">
        <v>0</v>
      </c>
      <c r="I265" s="687"/>
      <c r="J265" s="684"/>
      <c r="K265" s="355"/>
      <c r="L265" s="374"/>
      <c r="M265" s="374"/>
      <c r="N265" s="374"/>
      <c r="O265" s="374"/>
      <c r="P265" s="374"/>
      <c r="Q265" s="374"/>
      <c r="R265" s="374"/>
      <c r="S265" s="374"/>
      <c r="T265" s="374"/>
      <c r="U265" s="374"/>
    </row>
    <row r="266" spans="1:21" s="375" customFormat="1" ht="18.75">
      <c r="A266" s="678">
        <v>265</v>
      </c>
      <c r="B266" s="76" t="s">
        <v>214</v>
      </c>
      <c r="C266" s="77" t="s">
        <v>305</v>
      </c>
      <c r="D266" s="679">
        <v>40</v>
      </c>
      <c r="E266" s="685"/>
      <c r="F266" s="686"/>
      <c r="G266" s="682">
        <v>0</v>
      </c>
      <c r="H266" s="532">
        <v>0</v>
      </c>
      <c r="I266" s="687"/>
      <c r="J266" s="684"/>
      <c r="K266" s="355"/>
      <c r="L266" s="374"/>
      <c r="M266" s="374"/>
      <c r="N266" s="374"/>
      <c r="O266" s="374"/>
      <c r="P266" s="374"/>
      <c r="Q266" s="374"/>
      <c r="R266" s="374"/>
      <c r="S266" s="374"/>
      <c r="T266" s="374"/>
      <c r="U266" s="374"/>
    </row>
    <row r="267" spans="1:21" s="375" customFormat="1" ht="18.75">
      <c r="A267" s="678">
        <v>266</v>
      </c>
      <c r="B267" s="76" t="s">
        <v>216</v>
      </c>
      <c r="C267" s="77" t="s">
        <v>342</v>
      </c>
      <c r="D267" s="679">
        <v>200</v>
      </c>
      <c r="E267" s="680">
        <v>20600</v>
      </c>
      <c r="F267" s="681">
        <v>3296</v>
      </c>
      <c r="G267" s="682">
        <v>23896</v>
      </c>
      <c r="H267" s="532">
        <v>4779200</v>
      </c>
      <c r="I267" s="683" t="s">
        <v>383</v>
      </c>
      <c r="J267" s="684" t="s">
        <v>1543</v>
      </c>
      <c r="K267" s="355"/>
      <c r="L267" s="374"/>
      <c r="M267" s="374"/>
      <c r="N267" s="374"/>
      <c r="O267" s="374"/>
      <c r="P267" s="374"/>
      <c r="Q267" s="374"/>
      <c r="R267" s="374"/>
      <c r="S267" s="374"/>
      <c r="T267" s="374"/>
      <c r="U267" s="374"/>
    </row>
    <row r="268" spans="1:21" s="375" customFormat="1" ht="18.75">
      <c r="A268" s="678">
        <v>267</v>
      </c>
      <c r="B268" s="76" t="s">
        <v>823</v>
      </c>
      <c r="C268" s="77" t="s">
        <v>343</v>
      </c>
      <c r="D268" s="679">
        <v>4</v>
      </c>
      <c r="E268" s="680">
        <v>33333</v>
      </c>
      <c r="F268" s="688">
        <v>0</v>
      </c>
      <c r="G268" s="682">
        <v>33333</v>
      </c>
      <c r="H268" s="532">
        <v>133332</v>
      </c>
      <c r="I268" s="683" t="s">
        <v>389</v>
      </c>
      <c r="J268" s="684" t="s">
        <v>1559</v>
      </c>
      <c r="K268" s="355"/>
      <c r="L268" s="374"/>
      <c r="M268" s="374"/>
      <c r="N268" s="374"/>
      <c r="O268" s="374"/>
      <c r="P268" s="374"/>
      <c r="Q268" s="374"/>
      <c r="R268" s="374"/>
      <c r="S268" s="374"/>
      <c r="T268" s="374"/>
      <c r="U268" s="374"/>
    </row>
    <row r="269" spans="1:21" ht="18.75">
      <c r="A269" s="678">
        <v>268</v>
      </c>
      <c r="B269" s="76" t="s">
        <v>217</v>
      </c>
      <c r="C269" s="77" t="s">
        <v>305</v>
      </c>
      <c r="D269" s="679">
        <v>48</v>
      </c>
      <c r="E269" s="680">
        <v>4393</v>
      </c>
      <c r="F269" s="688">
        <v>0</v>
      </c>
      <c r="G269" s="682">
        <v>4393</v>
      </c>
      <c r="H269" s="532">
        <v>210864</v>
      </c>
      <c r="I269" s="683" t="s">
        <v>584</v>
      </c>
      <c r="J269" s="684" t="s">
        <v>695</v>
      </c>
      <c r="K269" s="355"/>
      <c r="L269" s="355"/>
      <c r="M269" s="355"/>
      <c r="N269" s="355"/>
      <c r="O269" s="355"/>
      <c r="P269" s="355"/>
      <c r="Q269" s="355"/>
      <c r="R269" s="355"/>
      <c r="S269" s="355"/>
      <c r="T269" s="355"/>
      <c r="U269" s="355"/>
    </row>
    <row r="270" spans="1:21" ht="18.75">
      <c r="A270" s="678">
        <v>269</v>
      </c>
      <c r="B270" s="76" t="s">
        <v>218</v>
      </c>
      <c r="C270" s="77" t="s">
        <v>305</v>
      </c>
      <c r="D270" s="679">
        <v>288</v>
      </c>
      <c r="E270" s="680">
        <v>5827</v>
      </c>
      <c r="F270" s="688">
        <v>0</v>
      </c>
      <c r="G270" s="682">
        <v>5827</v>
      </c>
      <c r="H270" s="532">
        <v>1678176</v>
      </c>
      <c r="I270" s="683" t="s">
        <v>584</v>
      </c>
      <c r="J270" s="684" t="s">
        <v>695</v>
      </c>
      <c r="K270" s="355"/>
      <c r="L270" s="355"/>
      <c r="M270" s="355"/>
      <c r="N270" s="355"/>
      <c r="O270" s="355"/>
      <c r="P270" s="355"/>
      <c r="Q270" s="355"/>
      <c r="R270" s="355"/>
      <c r="S270" s="355"/>
      <c r="T270" s="355"/>
      <c r="U270" s="355"/>
    </row>
    <row r="271" spans="1:21" ht="18.75">
      <c r="A271" s="678">
        <v>270</v>
      </c>
      <c r="B271" s="76" t="s">
        <v>219</v>
      </c>
      <c r="C271" s="77" t="s">
        <v>305</v>
      </c>
      <c r="D271" s="679">
        <v>192</v>
      </c>
      <c r="E271" s="680">
        <v>7828</v>
      </c>
      <c r="F271" s="688">
        <v>0</v>
      </c>
      <c r="G271" s="682">
        <v>7828</v>
      </c>
      <c r="H271" s="532">
        <v>1502976</v>
      </c>
      <c r="I271" s="683" t="s">
        <v>584</v>
      </c>
      <c r="J271" s="684" t="s">
        <v>695</v>
      </c>
      <c r="K271" s="355"/>
      <c r="L271" s="355"/>
      <c r="M271" s="355"/>
      <c r="N271" s="355"/>
      <c r="O271" s="355"/>
      <c r="P271" s="355"/>
      <c r="Q271" s="355"/>
      <c r="R271" s="355"/>
      <c r="S271" s="355"/>
      <c r="T271" s="355"/>
      <c r="U271" s="355"/>
    </row>
    <row r="272" spans="1:21" ht="18.75">
      <c r="A272" s="678">
        <v>271</v>
      </c>
      <c r="B272" s="76" t="s">
        <v>220</v>
      </c>
      <c r="C272" s="77" t="s">
        <v>305</v>
      </c>
      <c r="D272" s="679">
        <v>48</v>
      </c>
      <c r="E272" s="685"/>
      <c r="F272" s="686"/>
      <c r="G272" s="682">
        <v>0</v>
      </c>
      <c r="H272" s="532">
        <v>0</v>
      </c>
      <c r="I272" s="687"/>
      <c r="J272" s="684"/>
      <c r="K272" s="355"/>
      <c r="L272" s="355"/>
      <c r="M272" s="355"/>
      <c r="N272" s="355"/>
      <c r="O272" s="355"/>
      <c r="P272" s="355"/>
      <c r="Q272" s="355"/>
      <c r="R272" s="355"/>
      <c r="S272" s="355"/>
      <c r="T272" s="355"/>
      <c r="U272" s="355"/>
    </row>
    <row r="273" spans="1:21" ht="18.75">
      <c r="A273" s="678">
        <v>272</v>
      </c>
      <c r="B273" s="76" t="s">
        <v>221</v>
      </c>
      <c r="C273" s="77" t="s">
        <v>305</v>
      </c>
      <c r="D273" s="679">
        <v>192</v>
      </c>
      <c r="E273" s="680">
        <v>5704</v>
      </c>
      <c r="F273" s="688">
        <v>0</v>
      </c>
      <c r="G273" s="682">
        <v>5704</v>
      </c>
      <c r="H273" s="532">
        <v>1095168</v>
      </c>
      <c r="I273" s="683" t="s">
        <v>584</v>
      </c>
      <c r="J273" s="684" t="s">
        <v>695</v>
      </c>
      <c r="K273" s="355"/>
      <c r="L273" s="355"/>
      <c r="M273" s="355"/>
      <c r="N273" s="355"/>
      <c r="O273" s="355"/>
      <c r="P273" s="355"/>
      <c r="Q273" s="355"/>
      <c r="R273" s="355"/>
      <c r="S273" s="355"/>
      <c r="T273" s="355"/>
      <c r="U273" s="355"/>
    </row>
    <row r="274" spans="1:21" ht="18.75">
      <c r="A274" s="678">
        <v>273</v>
      </c>
      <c r="B274" s="76" t="s">
        <v>222</v>
      </c>
      <c r="C274" s="77" t="s">
        <v>305</v>
      </c>
      <c r="D274" s="679">
        <v>288</v>
      </c>
      <c r="E274" s="680">
        <v>7288</v>
      </c>
      <c r="F274" s="688">
        <v>0</v>
      </c>
      <c r="G274" s="682">
        <v>7288</v>
      </c>
      <c r="H274" s="532">
        <v>2098944</v>
      </c>
      <c r="I274" s="683" t="s">
        <v>584</v>
      </c>
      <c r="J274" s="684" t="s">
        <v>695</v>
      </c>
      <c r="K274" s="355"/>
      <c r="L274" s="355"/>
      <c r="M274" s="355"/>
      <c r="N274" s="355"/>
      <c r="O274" s="355"/>
      <c r="P274" s="355"/>
      <c r="Q274" s="355"/>
      <c r="R274" s="355"/>
      <c r="S274" s="355"/>
      <c r="T274" s="355"/>
      <c r="U274" s="355"/>
    </row>
    <row r="275" spans="1:21" ht="18.75">
      <c r="A275" s="678">
        <v>274</v>
      </c>
      <c r="B275" s="76" t="s">
        <v>223</v>
      </c>
      <c r="C275" s="77" t="s">
        <v>305</v>
      </c>
      <c r="D275" s="679">
        <v>288</v>
      </c>
      <c r="E275" s="680">
        <v>4928</v>
      </c>
      <c r="F275" s="688">
        <v>0</v>
      </c>
      <c r="G275" s="682">
        <v>4928</v>
      </c>
      <c r="H275" s="532">
        <v>1419264</v>
      </c>
      <c r="I275" s="683" t="s">
        <v>584</v>
      </c>
      <c r="J275" s="684" t="s">
        <v>695</v>
      </c>
      <c r="K275" s="355"/>
      <c r="L275" s="355"/>
      <c r="M275" s="355"/>
      <c r="N275" s="355"/>
      <c r="O275" s="355"/>
      <c r="P275" s="355"/>
      <c r="Q275" s="355"/>
      <c r="R275" s="355"/>
      <c r="S275" s="355"/>
      <c r="T275" s="355"/>
      <c r="U275" s="355"/>
    </row>
    <row r="276" spans="1:21" ht="18.75">
      <c r="A276" s="678">
        <v>275</v>
      </c>
      <c r="B276" s="76" t="s">
        <v>824</v>
      </c>
      <c r="C276" s="77" t="s">
        <v>305</v>
      </c>
      <c r="D276" s="679">
        <v>48</v>
      </c>
      <c r="E276" s="680">
        <v>6963</v>
      </c>
      <c r="F276" s="688">
        <v>0</v>
      </c>
      <c r="G276" s="682">
        <v>6963</v>
      </c>
      <c r="H276" s="532">
        <v>334224</v>
      </c>
      <c r="I276" s="683" t="s">
        <v>584</v>
      </c>
      <c r="J276" s="684" t="s">
        <v>695</v>
      </c>
      <c r="K276" s="355"/>
      <c r="L276" s="355"/>
      <c r="M276" s="355"/>
      <c r="N276" s="355"/>
      <c r="O276" s="355"/>
      <c r="P276" s="355"/>
      <c r="Q276" s="355"/>
      <c r="R276" s="355"/>
      <c r="S276" s="355"/>
      <c r="T276" s="355"/>
      <c r="U276" s="355"/>
    </row>
    <row r="277" spans="1:21" ht="18.75">
      <c r="A277" s="678">
        <v>276</v>
      </c>
      <c r="B277" s="76" t="s">
        <v>224</v>
      </c>
      <c r="C277" s="77" t="s">
        <v>305</v>
      </c>
      <c r="D277" s="679">
        <v>192</v>
      </c>
      <c r="E277" s="680">
        <v>6160</v>
      </c>
      <c r="F277" s="688">
        <v>0</v>
      </c>
      <c r="G277" s="682">
        <v>6160</v>
      </c>
      <c r="H277" s="532">
        <v>1182720</v>
      </c>
      <c r="I277" s="683" t="s">
        <v>584</v>
      </c>
      <c r="J277" s="684" t="s">
        <v>695</v>
      </c>
      <c r="K277" s="355"/>
      <c r="L277" s="355"/>
      <c r="M277" s="355"/>
      <c r="N277" s="355"/>
      <c r="O277" s="355"/>
      <c r="P277" s="355"/>
      <c r="Q277" s="355"/>
      <c r="R277" s="355"/>
      <c r="S277" s="355"/>
      <c r="T277" s="355"/>
      <c r="U277" s="355"/>
    </row>
    <row r="278" spans="1:21" s="402" customFormat="1" ht="18.75">
      <c r="A278" s="678">
        <v>277</v>
      </c>
      <c r="B278" s="76" t="s">
        <v>225</v>
      </c>
      <c r="C278" s="77" t="s">
        <v>305</v>
      </c>
      <c r="D278" s="679">
        <v>96</v>
      </c>
      <c r="E278" s="680">
        <v>6407</v>
      </c>
      <c r="F278" s="688">
        <v>0</v>
      </c>
      <c r="G278" s="682">
        <v>6407</v>
      </c>
      <c r="H278" s="532">
        <v>615072</v>
      </c>
      <c r="I278" s="683" t="s">
        <v>584</v>
      </c>
      <c r="J278" s="684" t="s">
        <v>695</v>
      </c>
      <c r="K278" s="355"/>
      <c r="L278" s="401"/>
      <c r="M278" s="401"/>
      <c r="N278" s="401"/>
      <c r="O278" s="401"/>
      <c r="P278" s="401"/>
      <c r="Q278" s="401"/>
      <c r="R278" s="401"/>
      <c r="S278" s="401"/>
      <c r="T278" s="401"/>
      <c r="U278" s="401"/>
    </row>
    <row r="279" spans="1:21" s="402" customFormat="1" ht="18.75">
      <c r="A279" s="678">
        <v>278</v>
      </c>
      <c r="B279" s="76" t="s">
        <v>825</v>
      </c>
      <c r="C279" s="77" t="s">
        <v>305</v>
      </c>
      <c r="D279" s="679">
        <v>48</v>
      </c>
      <c r="E279" s="680">
        <v>6407</v>
      </c>
      <c r="F279" s="688">
        <v>0</v>
      </c>
      <c r="G279" s="682">
        <v>6407</v>
      </c>
      <c r="H279" s="532">
        <v>307536</v>
      </c>
      <c r="I279" s="683" t="s">
        <v>584</v>
      </c>
      <c r="J279" s="684" t="s">
        <v>695</v>
      </c>
      <c r="K279" s="355"/>
      <c r="L279" s="401"/>
      <c r="M279" s="401"/>
      <c r="N279" s="401"/>
      <c r="O279" s="401"/>
      <c r="P279" s="401"/>
      <c r="Q279" s="401"/>
      <c r="R279" s="401"/>
      <c r="S279" s="401"/>
      <c r="T279" s="401"/>
      <c r="U279" s="401"/>
    </row>
    <row r="280" spans="1:21" s="402" customFormat="1" ht="18.75">
      <c r="A280" s="678">
        <v>279</v>
      </c>
      <c r="B280" s="76" t="s">
        <v>227</v>
      </c>
      <c r="C280" s="77" t="s">
        <v>305</v>
      </c>
      <c r="D280" s="679">
        <v>16</v>
      </c>
      <c r="E280" s="680">
        <v>186667</v>
      </c>
      <c r="F280" s="681">
        <v>29867</v>
      </c>
      <c r="G280" s="682">
        <v>216534</v>
      </c>
      <c r="H280" s="532">
        <v>3464544</v>
      </c>
      <c r="I280" s="683" t="s">
        <v>584</v>
      </c>
      <c r="J280" s="684" t="s">
        <v>1560</v>
      </c>
      <c r="K280" s="355"/>
      <c r="L280" s="401"/>
      <c r="M280" s="401"/>
      <c r="N280" s="401"/>
      <c r="O280" s="401"/>
      <c r="P280" s="401"/>
      <c r="Q280" s="401"/>
      <c r="R280" s="401"/>
      <c r="S280" s="401"/>
      <c r="T280" s="401"/>
      <c r="U280" s="401"/>
    </row>
    <row r="281" spans="1:21" s="370" customFormat="1" ht="18.75">
      <c r="A281" s="678">
        <v>280</v>
      </c>
      <c r="B281" s="76" t="s">
        <v>228</v>
      </c>
      <c r="C281" s="77" t="s">
        <v>305</v>
      </c>
      <c r="D281" s="679">
        <v>16</v>
      </c>
      <c r="E281" s="680">
        <v>186667</v>
      </c>
      <c r="F281" s="681">
        <v>29867</v>
      </c>
      <c r="G281" s="682">
        <v>216534</v>
      </c>
      <c r="H281" s="532">
        <v>3464544</v>
      </c>
      <c r="I281" s="683" t="s">
        <v>584</v>
      </c>
      <c r="J281" s="684" t="s">
        <v>1560</v>
      </c>
      <c r="K281" s="355"/>
      <c r="L281" s="369"/>
      <c r="M281" s="369"/>
      <c r="N281" s="369"/>
      <c r="O281" s="369"/>
      <c r="P281" s="369"/>
      <c r="Q281" s="369"/>
      <c r="R281" s="369"/>
      <c r="S281" s="369"/>
      <c r="T281" s="369"/>
      <c r="U281" s="369"/>
    </row>
    <row r="282" spans="1:21" ht="18.75">
      <c r="A282" s="678">
        <v>281</v>
      </c>
      <c r="B282" s="76" t="s">
        <v>229</v>
      </c>
      <c r="C282" s="77" t="s">
        <v>305</v>
      </c>
      <c r="D282" s="679">
        <v>16</v>
      </c>
      <c r="E282" s="680">
        <v>186667</v>
      </c>
      <c r="F282" s="681">
        <v>29867</v>
      </c>
      <c r="G282" s="682">
        <v>216534</v>
      </c>
      <c r="H282" s="532">
        <v>3464544</v>
      </c>
      <c r="I282" s="683" t="s">
        <v>584</v>
      </c>
      <c r="J282" s="684" t="s">
        <v>1560</v>
      </c>
      <c r="K282" s="355"/>
      <c r="L282" s="355"/>
      <c r="M282" s="355"/>
      <c r="N282" s="355"/>
      <c r="O282" s="355"/>
      <c r="P282" s="355"/>
      <c r="Q282" s="355"/>
      <c r="R282" s="355"/>
      <c r="S282" s="355"/>
      <c r="T282" s="355"/>
      <c r="U282" s="355"/>
    </row>
    <row r="283" spans="1:21" ht="18.75">
      <c r="A283" s="678">
        <v>282</v>
      </c>
      <c r="B283" s="76" t="s">
        <v>230</v>
      </c>
      <c r="C283" s="77" t="s">
        <v>305</v>
      </c>
      <c r="D283" s="679">
        <v>48</v>
      </c>
      <c r="E283" s="680">
        <v>3801</v>
      </c>
      <c r="F283" s="688">
        <v>0</v>
      </c>
      <c r="G283" s="682">
        <v>3801</v>
      </c>
      <c r="H283" s="532">
        <v>182448</v>
      </c>
      <c r="I283" s="683" t="s">
        <v>584</v>
      </c>
      <c r="J283" s="684" t="s">
        <v>696</v>
      </c>
      <c r="K283" s="355"/>
      <c r="L283" s="355"/>
      <c r="M283" s="355"/>
      <c r="N283" s="355"/>
      <c r="O283" s="355"/>
      <c r="P283" s="355"/>
      <c r="Q283" s="355"/>
      <c r="R283" s="355"/>
      <c r="S283" s="355"/>
      <c r="T283" s="355"/>
      <c r="U283" s="355"/>
    </row>
    <row r="284" spans="1:21" ht="18.75">
      <c r="A284" s="678">
        <v>283</v>
      </c>
      <c r="B284" s="76" t="s">
        <v>231</v>
      </c>
      <c r="C284" s="77" t="s">
        <v>305</v>
      </c>
      <c r="D284" s="679">
        <v>96</v>
      </c>
      <c r="E284" s="680">
        <v>4395</v>
      </c>
      <c r="F284" s="688">
        <v>0</v>
      </c>
      <c r="G284" s="682">
        <v>4395</v>
      </c>
      <c r="H284" s="532">
        <v>421920</v>
      </c>
      <c r="I284" s="683" t="s">
        <v>584</v>
      </c>
      <c r="J284" s="684" t="s">
        <v>696</v>
      </c>
      <c r="K284" s="355"/>
      <c r="L284" s="355"/>
      <c r="M284" s="355"/>
      <c r="N284" s="355"/>
      <c r="O284" s="355"/>
      <c r="P284" s="355"/>
      <c r="Q284" s="355"/>
      <c r="R284" s="355"/>
      <c r="S284" s="355"/>
      <c r="T284" s="355"/>
      <c r="U284" s="355"/>
    </row>
    <row r="285" spans="1:21" ht="18.75">
      <c r="A285" s="678">
        <v>284</v>
      </c>
      <c r="B285" s="76" t="s">
        <v>232</v>
      </c>
      <c r="C285" s="77" t="s">
        <v>305</v>
      </c>
      <c r="D285" s="679">
        <v>48</v>
      </c>
      <c r="E285" s="680">
        <v>3672</v>
      </c>
      <c r="F285" s="688">
        <v>0</v>
      </c>
      <c r="G285" s="682">
        <v>3672</v>
      </c>
      <c r="H285" s="532">
        <v>176256</v>
      </c>
      <c r="I285" s="683" t="s">
        <v>584</v>
      </c>
      <c r="J285" s="684" t="s">
        <v>696</v>
      </c>
      <c r="K285" s="355"/>
      <c r="L285" s="355"/>
      <c r="M285" s="355"/>
      <c r="N285" s="355"/>
      <c r="O285" s="355"/>
      <c r="P285" s="355"/>
      <c r="Q285" s="355"/>
      <c r="R285" s="355"/>
      <c r="S285" s="355"/>
      <c r="T285" s="355"/>
      <c r="U285" s="355"/>
    </row>
    <row r="286" spans="1:21" ht="18.75">
      <c r="A286" s="678">
        <v>285</v>
      </c>
      <c r="B286" s="76" t="s">
        <v>826</v>
      </c>
      <c r="C286" s="77" t="s">
        <v>305</v>
      </c>
      <c r="D286" s="679">
        <v>48</v>
      </c>
      <c r="E286" s="680">
        <v>3384</v>
      </c>
      <c r="F286" s="688">
        <v>0</v>
      </c>
      <c r="G286" s="682">
        <v>3384</v>
      </c>
      <c r="H286" s="532">
        <v>162432</v>
      </c>
      <c r="I286" s="683" t="s">
        <v>584</v>
      </c>
      <c r="J286" s="684" t="s">
        <v>696</v>
      </c>
      <c r="K286" s="355"/>
      <c r="L286" s="355"/>
      <c r="M286" s="355"/>
      <c r="N286" s="355"/>
      <c r="O286" s="355"/>
      <c r="P286" s="355"/>
      <c r="Q286" s="355"/>
      <c r="R286" s="355"/>
      <c r="S286" s="355"/>
      <c r="T286" s="355"/>
      <c r="U286" s="355"/>
    </row>
    <row r="287" spans="1:21" ht="37.5">
      <c r="A287" s="678">
        <v>286</v>
      </c>
      <c r="B287" s="76" t="s">
        <v>292</v>
      </c>
      <c r="C287" s="77" t="s">
        <v>346</v>
      </c>
      <c r="D287" s="679">
        <v>4</v>
      </c>
      <c r="E287" s="685"/>
      <c r="F287" s="686"/>
      <c r="G287" s="682">
        <v>0</v>
      </c>
      <c r="H287" s="532">
        <v>0</v>
      </c>
      <c r="I287" s="687"/>
      <c r="J287" s="684"/>
      <c r="K287" s="355"/>
      <c r="L287" s="355"/>
      <c r="M287" s="355"/>
      <c r="N287" s="355"/>
      <c r="O287" s="355"/>
      <c r="P287" s="355"/>
      <c r="Q287" s="355"/>
      <c r="R287" s="355"/>
      <c r="S287" s="355"/>
      <c r="T287" s="355"/>
      <c r="U287" s="355"/>
    </row>
    <row r="288" spans="1:21" ht="18.75">
      <c r="A288" s="678">
        <v>287</v>
      </c>
      <c r="B288" s="76" t="s">
        <v>210</v>
      </c>
      <c r="C288" s="77" t="s">
        <v>305</v>
      </c>
      <c r="D288" s="679">
        <v>4</v>
      </c>
      <c r="E288" s="680">
        <v>280000</v>
      </c>
      <c r="F288" s="688">
        <v>0</v>
      </c>
      <c r="G288" s="682">
        <v>280000</v>
      </c>
      <c r="H288" s="532">
        <v>1120000</v>
      </c>
      <c r="I288" s="683" t="s">
        <v>368</v>
      </c>
      <c r="J288" s="684" t="s">
        <v>1240</v>
      </c>
      <c r="K288" s="355"/>
      <c r="L288" s="355"/>
      <c r="M288" s="355"/>
      <c r="N288" s="355"/>
      <c r="O288" s="355"/>
      <c r="P288" s="355"/>
      <c r="Q288" s="355"/>
      <c r="R288" s="355"/>
      <c r="S288" s="355"/>
      <c r="T288" s="355"/>
      <c r="U288" s="355"/>
    </row>
    <row r="289" spans="1:21" ht="18.75">
      <c r="A289" s="678">
        <v>288</v>
      </c>
      <c r="B289" s="76" t="s">
        <v>827</v>
      </c>
      <c r="C289" s="77" t="s">
        <v>305</v>
      </c>
      <c r="D289" s="679">
        <v>8</v>
      </c>
      <c r="E289" s="685"/>
      <c r="F289" s="686"/>
      <c r="G289" s="682">
        <v>0</v>
      </c>
      <c r="H289" s="532">
        <v>0</v>
      </c>
      <c r="I289" s="687"/>
      <c r="J289" s="684"/>
      <c r="K289" s="355"/>
      <c r="L289" s="355"/>
      <c r="M289" s="355"/>
      <c r="N289" s="355"/>
      <c r="O289" s="355"/>
      <c r="P289" s="355"/>
      <c r="Q289" s="355"/>
      <c r="R289" s="355"/>
      <c r="S289" s="355"/>
      <c r="T289" s="355"/>
      <c r="U289" s="355"/>
    </row>
    <row r="290" spans="1:21" ht="18.75">
      <c r="A290" s="678">
        <v>289</v>
      </c>
      <c r="B290" s="76" t="s">
        <v>828</v>
      </c>
      <c r="C290" s="77" t="s">
        <v>305</v>
      </c>
      <c r="D290" s="679">
        <v>12</v>
      </c>
      <c r="E290" s="685"/>
      <c r="F290" s="686"/>
      <c r="G290" s="682">
        <v>0</v>
      </c>
      <c r="H290" s="532">
        <v>0</v>
      </c>
      <c r="I290" s="687"/>
      <c r="J290" s="684"/>
      <c r="K290" s="355"/>
      <c r="L290" s="355"/>
      <c r="M290" s="355"/>
      <c r="N290" s="355"/>
      <c r="O290" s="355"/>
      <c r="P290" s="355"/>
      <c r="Q290" s="355"/>
      <c r="R290" s="355"/>
      <c r="S290" s="355"/>
      <c r="T290" s="355"/>
      <c r="U290" s="355"/>
    </row>
    <row r="291" spans="1:21" ht="37.5">
      <c r="A291" s="678">
        <v>290</v>
      </c>
      <c r="B291" s="76" t="s">
        <v>829</v>
      </c>
      <c r="C291" s="77" t="s">
        <v>305</v>
      </c>
      <c r="D291" s="679">
        <v>12</v>
      </c>
      <c r="E291" s="680">
        <v>16007</v>
      </c>
      <c r="F291" s="688">
        <v>0</v>
      </c>
      <c r="G291" s="682">
        <v>16007</v>
      </c>
      <c r="H291" s="532">
        <v>192084</v>
      </c>
      <c r="I291" s="683" t="s">
        <v>389</v>
      </c>
      <c r="J291" s="684" t="s">
        <v>1538</v>
      </c>
      <c r="K291" s="355"/>
      <c r="L291" s="355"/>
      <c r="M291" s="355"/>
      <c r="N291" s="355"/>
      <c r="O291" s="355"/>
      <c r="P291" s="355"/>
      <c r="Q291" s="355"/>
      <c r="R291" s="355"/>
      <c r="S291" s="355"/>
      <c r="T291" s="355"/>
      <c r="U291" s="355"/>
    </row>
    <row r="292" spans="1:21" ht="37.5">
      <c r="A292" s="678">
        <v>291</v>
      </c>
      <c r="B292" s="76" t="s">
        <v>830</v>
      </c>
      <c r="C292" s="77" t="s">
        <v>305</v>
      </c>
      <c r="D292" s="679">
        <v>8</v>
      </c>
      <c r="E292" s="680">
        <v>12537</v>
      </c>
      <c r="F292" s="688">
        <v>0</v>
      </c>
      <c r="G292" s="682">
        <v>12537</v>
      </c>
      <c r="H292" s="532">
        <v>100296</v>
      </c>
      <c r="I292" s="683" t="s">
        <v>389</v>
      </c>
      <c r="J292" s="684" t="s">
        <v>1538</v>
      </c>
      <c r="K292" s="355"/>
      <c r="L292" s="355"/>
      <c r="M292" s="355"/>
      <c r="N292" s="355"/>
      <c r="O292" s="355"/>
      <c r="P292" s="355"/>
      <c r="Q292" s="355"/>
      <c r="R292" s="355"/>
      <c r="S292" s="355"/>
      <c r="T292" s="355"/>
      <c r="U292" s="355"/>
    </row>
    <row r="293" spans="1:21" ht="37.5">
      <c r="A293" s="678">
        <v>292</v>
      </c>
      <c r="B293" s="76" t="s">
        <v>831</v>
      </c>
      <c r="C293" s="77" t="s">
        <v>305</v>
      </c>
      <c r="D293" s="679">
        <v>40</v>
      </c>
      <c r="E293" s="680">
        <v>201880</v>
      </c>
      <c r="F293" s="681">
        <v>32301</v>
      </c>
      <c r="G293" s="682">
        <v>234181</v>
      </c>
      <c r="H293" s="532">
        <v>9367240</v>
      </c>
      <c r="I293" s="683" t="s">
        <v>584</v>
      </c>
      <c r="J293" s="684" t="s">
        <v>1561</v>
      </c>
      <c r="K293" s="355"/>
      <c r="L293" s="355"/>
      <c r="M293" s="355"/>
      <c r="N293" s="355"/>
      <c r="O293" s="355"/>
      <c r="P293" s="355"/>
      <c r="Q293" s="355"/>
      <c r="R293" s="355"/>
      <c r="S293" s="355"/>
      <c r="T293" s="355"/>
      <c r="U293" s="355"/>
    </row>
    <row r="294" spans="1:21" ht="37.5">
      <c r="A294" s="678">
        <v>293</v>
      </c>
      <c r="B294" s="76" t="s">
        <v>832</v>
      </c>
      <c r="C294" s="77" t="s">
        <v>305</v>
      </c>
      <c r="D294" s="679">
        <v>40</v>
      </c>
      <c r="E294" s="680">
        <v>171667</v>
      </c>
      <c r="F294" s="681">
        <v>27467</v>
      </c>
      <c r="G294" s="682">
        <v>199134</v>
      </c>
      <c r="H294" s="532">
        <v>7965360</v>
      </c>
      <c r="I294" s="683" t="s">
        <v>584</v>
      </c>
      <c r="J294" s="684" t="s">
        <v>1561</v>
      </c>
      <c r="K294" s="355"/>
      <c r="L294" s="355"/>
      <c r="M294" s="355"/>
      <c r="N294" s="355"/>
      <c r="O294" s="355"/>
      <c r="P294" s="355"/>
      <c r="Q294" s="355"/>
      <c r="R294" s="355"/>
      <c r="S294" s="355"/>
      <c r="T294" s="355"/>
      <c r="U294" s="355"/>
    </row>
    <row r="295" spans="1:21" ht="18.75">
      <c r="A295" s="678">
        <v>294</v>
      </c>
      <c r="B295" s="76" t="s">
        <v>233</v>
      </c>
      <c r="C295" s="77" t="s">
        <v>30</v>
      </c>
      <c r="D295" s="679">
        <v>4</v>
      </c>
      <c r="E295" s="685"/>
      <c r="F295" s="686"/>
      <c r="G295" s="682">
        <v>0</v>
      </c>
      <c r="H295" s="532">
        <v>0</v>
      </c>
      <c r="I295" s="687"/>
      <c r="J295" s="684"/>
      <c r="K295" s="355"/>
      <c r="L295" s="355"/>
      <c r="M295" s="355"/>
      <c r="N295" s="355"/>
      <c r="O295" s="355"/>
      <c r="P295" s="355"/>
      <c r="Q295" s="355"/>
      <c r="R295" s="355"/>
      <c r="S295" s="355"/>
      <c r="T295" s="355"/>
      <c r="U295" s="355"/>
    </row>
    <row r="296" spans="1:21" ht="37.5">
      <c r="A296" s="678">
        <v>295</v>
      </c>
      <c r="B296" s="694" t="s">
        <v>833</v>
      </c>
      <c r="C296" s="695" t="s">
        <v>901</v>
      </c>
      <c r="D296" s="679">
        <v>400</v>
      </c>
      <c r="E296" s="685"/>
      <c r="F296" s="686"/>
      <c r="G296" s="682">
        <v>0</v>
      </c>
      <c r="H296" s="532">
        <v>0</v>
      </c>
      <c r="I296" s="687"/>
      <c r="J296" s="684"/>
      <c r="K296" s="355"/>
      <c r="L296" s="355"/>
      <c r="M296" s="355"/>
      <c r="N296" s="355"/>
      <c r="O296" s="355"/>
      <c r="P296" s="355"/>
      <c r="Q296" s="355"/>
      <c r="R296" s="355"/>
      <c r="S296" s="355"/>
      <c r="T296" s="355"/>
      <c r="U296" s="355"/>
    </row>
    <row r="297" spans="1:21" ht="18.75">
      <c r="A297" s="678">
        <v>296</v>
      </c>
      <c r="B297" s="76" t="s">
        <v>234</v>
      </c>
      <c r="C297" s="77" t="s">
        <v>305</v>
      </c>
      <c r="D297" s="679">
        <v>4</v>
      </c>
      <c r="E297" s="680">
        <v>70667</v>
      </c>
      <c r="F297" s="688">
        <v>0</v>
      </c>
      <c r="G297" s="682">
        <v>70667</v>
      </c>
      <c r="H297" s="532">
        <v>282668</v>
      </c>
      <c r="I297" s="683" t="s">
        <v>584</v>
      </c>
      <c r="J297" s="684" t="s">
        <v>1562</v>
      </c>
      <c r="K297" s="355"/>
      <c r="L297" s="355"/>
      <c r="M297" s="355"/>
      <c r="N297" s="355"/>
      <c r="O297" s="355"/>
      <c r="P297" s="355"/>
      <c r="Q297" s="355"/>
      <c r="R297" s="355"/>
      <c r="S297" s="355"/>
      <c r="T297" s="355"/>
      <c r="U297" s="355"/>
    </row>
    <row r="298" spans="1:21" ht="18.75">
      <c r="A298" s="678">
        <v>297</v>
      </c>
      <c r="B298" s="76" t="s">
        <v>235</v>
      </c>
      <c r="C298" s="77" t="s">
        <v>305</v>
      </c>
      <c r="D298" s="679">
        <v>16</v>
      </c>
      <c r="E298" s="680">
        <v>465</v>
      </c>
      <c r="F298" s="688">
        <v>0</v>
      </c>
      <c r="G298" s="682">
        <v>465</v>
      </c>
      <c r="H298" s="532">
        <v>7440</v>
      </c>
      <c r="I298" s="683" t="s">
        <v>383</v>
      </c>
      <c r="J298" s="684" t="s">
        <v>1563</v>
      </c>
      <c r="K298" s="355"/>
      <c r="L298" s="355"/>
      <c r="M298" s="355"/>
      <c r="N298" s="355"/>
      <c r="O298" s="355"/>
      <c r="P298" s="355"/>
      <c r="Q298" s="355"/>
      <c r="R298" s="355"/>
      <c r="S298" s="355"/>
      <c r="T298" s="355"/>
      <c r="U298" s="355"/>
    </row>
    <row r="299" spans="1:21" ht="18.75">
      <c r="A299" s="678">
        <v>298</v>
      </c>
      <c r="B299" s="76" t="s">
        <v>236</v>
      </c>
      <c r="C299" s="77" t="s">
        <v>305</v>
      </c>
      <c r="D299" s="679">
        <v>16</v>
      </c>
      <c r="E299" s="680">
        <v>465</v>
      </c>
      <c r="F299" s="688">
        <v>0</v>
      </c>
      <c r="G299" s="682">
        <v>465</v>
      </c>
      <c r="H299" s="532">
        <v>7440</v>
      </c>
      <c r="I299" s="683" t="s">
        <v>383</v>
      </c>
      <c r="J299" s="684" t="s">
        <v>1563</v>
      </c>
      <c r="K299" s="355"/>
      <c r="L299" s="355"/>
      <c r="M299" s="355"/>
      <c r="N299" s="355"/>
      <c r="O299" s="355"/>
      <c r="P299" s="355"/>
      <c r="Q299" s="355"/>
      <c r="R299" s="355"/>
      <c r="S299" s="355"/>
      <c r="T299" s="355"/>
      <c r="U299" s="355"/>
    </row>
    <row r="300" spans="1:21" ht="18.75">
      <c r="A300" s="678">
        <v>299</v>
      </c>
      <c r="B300" s="76" t="s">
        <v>237</v>
      </c>
      <c r="C300" s="77" t="s">
        <v>305</v>
      </c>
      <c r="D300" s="679">
        <v>12</v>
      </c>
      <c r="E300" s="680">
        <v>465</v>
      </c>
      <c r="F300" s="688">
        <v>0</v>
      </c>
      <c r="G300" s="682">
        <v>465</v>
      </c>
      <c r="H300" s="532">
        <v>5580</v>
      </c>
      <c r="I300" s="683" t="s">
        <v>383</v>
      </c>
      <c r="J300" s="684" t="s">
        <v>1563</v>
      </c>
      <c r="K300" s="355"/>
      <c r="L300" s="355"/>
      <c r="M300" s="355"/>
      <c r="N300" s="355"/>
      <c r="O300" s="355"/>
      <c r="P300" s="355"/>
      <c r="Q300" s="355"/>
      <c r="R300" s="355"/>
      <c r="S300" s="355"/>
      <c r="T300" s="355"/>
      <c r="U300" s="355"/>
    </row>
    <row r="301" spans="1:21" s="370" customFormat="1" ht="18.75">
      <c r="A301" s="678">
        <v>300</v>
      </c>
      <c r="B301" s="76" t="s">
        <v>238</v>
      </c>
      <c r="C301" s="77" t="s">
        <v>305</v>
      </c>
      <c r="D301" s="679">
        <v>160</v>
      </c>
      <c r="E301" s="680">
        <v>565</v>
      </c>
      <c r="F301" s="688">
        <v>0</v>
      </c>
      <c r="G301" s="682">
        <v>565</v>
      </c>
      <c r="H301" s="532">
        <v>90400</v>
      </c>
      <c r="I301" s="683" t="s">
        <v>383</v>
      </c>
      <c r="J301" s="684" t="s">
        <v>1563</v>
      </c>
      <c r="K301" s="355"/>
      <c r="L301" s="369"/>
      <c r="M301" s="369"/>
      <c r="N301" s="369"/>
      <c r="O301" s="369"/>
      <c r="P301" s="369"/>
      <c r="Q301" s="369"/>
      <c r="R301" s="369"/>
      <c r="S301" s="369"/>
      <c r="T301" s="369"/>
      <c r="U301" s="369"/>
    </row>
    <row r="302" spans="1:21" s="406" customFormat="1" ht="18.75">
      <c r="A302" s="678">
        <v>301</v>
      </c>
      <c r="B302" s="76" t="s">
        <v>239</v>
      </c>
      <c r="C302" s="77" t="s">
        <v>305</v>
      </c>
      <c r="D302" s="679">
        <v>160</v>
      </c>
      <c r="E302" s="680">
        <v>565</v>
      </c>
      <c r="F302" s="688">
        <v>0</v>
      </c>
      <c r="G302" s="682">
        <v>565</v>
      </c>
      <c r="H302" s="532">
        <v>90400</v>
      </c>
      <c r="I302" s="683" t="s">
        <v>383</v>
      </c>
      <c r="J302" s="684" t="s">
        <v>1563</v>
      </c>
      <c r="K302" s="355"/>
      <c r="L302" s="405"/>
      <c r="M302" s="405"/>
      <c r="N302" s="405"/>
      <c r="O302" s="405"/>
      <c r="P302" s="405"/>
      <c r="Q302" s="405"/>
      <c r="R302" s="405"/>
      <c r="S302" s="405"/>
      <c r="T302" s="405"/>
      <c r="U302" s="405"/>
    </row>
    <row r="303" spans="1:21" s="370" customFormat="1" ht="18.75">
      <c r="A303" s="678">
        <v>302</v>
      </c>
      <c r="B303" s="76" t="s">
        <v>240</v>
      </c>
      <c r="C303" s="77" t="s">
        <v>305</v>
      </c>
      <c r="D303" s="679">
        <v>8</v>
      </c>
      <c r="E303" s="680">
        <v>465</v>
      </c>
      <c r="F303" s="688">
        <v>0</v>
      </c>
      <c r="G303" s="682">
        <v>465</v>
      </c>
      <c r="H303" s="532">
        <v>3720</v>
      </c>
      <c r="I303" s="683" t="s">
        <v>383</v>
      </c>
      <c r="J303" s="684" t="s">
        <v>1563</v>
      </c>
      <c r="K303" s="355"/>
      <c r="L303" s="369"/>
      <c r="M303" s="369"/>
      <c r="N303" s="369"/>
      <c r="O303" s="369"/>
      <c r="P303" s="369"/>
      <c r="Q303" s="369"/>
      <c r="R303" s="369"/>
      <c r="S303" s="369"/>
      <c r="T303" s="369"/>
      <c r="U303" s="369"/>
    </row>
    <row r="304" spans="1:21" s="370" customFormat="1" ht="18.75">
      <c r="A304" s="678">
        <v>303</v>
      </c>
      <c r="B304" s="76" t="s">
        <v>241</v>
      </c>
      <c r="C304" s="77" t="s">
        <v>305</v>
      </c>
      <c r="D304" s="679">
        <v>8</v>
      </c>
      <c r="E304" s="680">
        <v>465</v>
      </c>
      <c r="F304" s="688">
        <v>0</v>
      </c>
      <c r="G304" s="682">
        <v>465</v>
      </c>
      <c r="H304" s="532">
        <v>3720</v>
      </c>
      <c r="I304" s="683" t="s">
        <v>383</v>
      </c>
      <c r="J304" s="684" t="s">
        <v>1563</v>
      </c>
      <c r="K304" s="355"/>
      <c r="L304" s="369"/>
      <c r="M304" s="369"/>
      <c r="N304" s="369"/>
      <c r="O304" s="369"/>
      <c r="P304" s="369"/>
      <c r="Q304" s="369"/>
      <c r="R304" s="369"/>
      <c r="S304" s="369"/>
      <c r="T304" s="369"/>
      <c r="U304" s="369"/>
    </row>
    <row r="305" spans="1:21" s="370" customFormat="1" ht="18.75">
      <c r="A305" s="678">
        <v>304</v>
      </c>
      <c r="B305" s="76" t="s">
        <v>242</v>
      </c>
      <c r="C305" s="77" t="s">
        <v>305</v>
      </c>
      <c r="D305" s="679">
        <v>8</v>
      </c>
      <c r="E305" s="680">
        <v>465</v>
      </c>
      <c r="F305" s="688">
        <v>0</v>
      </c>
      <c r="G305" s="682">
        <v>465</v>
      </c>
      <c r="H305" s="532">
        <v>3720</v>
      </c>
      <c r="I305" s="683" t="s">
        <v>383</v>
      </c>
      <c r="J305" s="684" t="s">
        <v>1563</v>
      </c>
      <c r="K305" s="355"/>
      <c r="L305" s="369"/>
      <c r="M305" s="369"/>
      <c r="N305" s="369"/>
      <c r="O305" s="369"/>
      <c r="P305" s="369"/>
      <c r="Q305" s="369"/>
      <c r="R305" s="369"/>
      <c r="S305" s="369"/>
      <c r="T305" s="369"/>
      <c r="U305" s="369"/>
    </row>
    <row r="306" spans="1:21" s="370" customFormat="1" ht="18.75">
      <c r="A306" s="678">
        <v>305</v>
      </c>
      <c r="B306" s="76" t="s">
        <v>243</v>
      </c>
      <c r="C306" s="77" t="s">
        <v>305</v>
      </c>
      <c r="D306" s="679">
        <v>200</v>
      </c>
      <c r="E306" s="680">
        <v>385</v>
      </c>
      <c r="F306" s="688">
        <v>0</v>
      </c>
      <c r="G306" s="682">
        <v>385</v>
      </c>
      <c r="H306" s="532">
        <v>77000</v>
      </c>
      <c r="I306" s="683" t="s">
        <v>383</v>
      </c>
      <c r="J306" s="684" t="s">
        <v>1564</v>
      </c>
      <c r="K306" s="355"/>
      <c r="L306" s="369"/>
      <c r="M306" s="369"/>
      <c r="N306" s="369"/>
      <c r="O306" s="369"/>
      <c r="P306" s="369"/>
      <c r="Q306" s="369"/>
      <c r="R306" s="369"/>
      <c r="S306" s="369"/>
      <c r="T306" s="369"/>
      <c r="U306" s="369"/>
    </row>
    <row r="307" spans="1:21" s="370" customFormat="1" ht="18.75">
      <c r="A307" s="678">
        <v>306</v>
      </c>
      <c r="B307" s="76" t="s">
        <v>244</v>
      </c>
      <c r="C307" s="77" t="s">
        <v>305</v>
      </c>
      <c r="D307" s="679">
        <v>80</v>
      </c>
      <c r="E307" s="685"/>
      <c r="F307" s="686"/>
      <c r="G307" s="682">
        <v>0</v>
      </c>
      <c r="H307" s="532">
        <v>0</v>
      </c>
      <c r="I307" s="687"/>
      <c r="J307" s="684"/>
      <c r="K307" s="355"/>
      <c r="L307" s="369"/>
      <c r="M307" s="369"/>
      <c r="N307" s="369"/>
      <c r="O307" s="369"/>
      <c r="P307" s="369"/>
      <c r="Q307" s="369"/>
      <c r="R307" s="369"/>
      <c r="S307" s="369"/>
      <c r="T307" s="369"/>
      <c r="U307" s="369"/>
    </row>
    <row r="308" spans="1:21" s="370" customFormat="1" ht="18.75">
      <c r="A308" s="678">
        <v>307</v>
      </c>
      <c r="B308" s="76" t="s">
        <v>245</v>
      </c>
      <c r="C308" s="77" t="s">
        <v>305</v>
      </c>
      <c r="D308" s="679">
        <v>80</v>
      </c>
      <c r="E308" s="685"/>
      <c r="F308" s="686"/>
      <c r="G308" s="682">
        <v>0</v>
      </c>
      <c r="H308" s="532">
        <v>0</v>
      </c>
      <c r="I308" s="687"/>
      <c r="J308" s="684"/>
      <c r="K308" s="355"/>
      <c r="L308" s="369"/>
      <c r="M308" s="369"/>
      <c r="N308" s="369"/>
      <c r="O308" s="369"/>
      <c r="P308" s="369"/>
      <c r="Q308" s="369"/>
      <c r="R308" s="369"/>
      <c r="S308" s="369"/>
      <c r="T308" s="369"/>
      <c r="U308" s="369"/>
    </row>
    <row r="309" spans="1:21" s="370" customFormat="1" ht="18.75">
      <c r="A309" s="678">
        <v>308</v>
      </c>
      <c r="B309" s="76" t="s">
        <v>246</v>
      </c>
      <c r="C309" s="77" t="s">
        <v>305</v>
      </c>
      <c r="D309" s="679">
        <v>120</v>
      </c>
      <c r="E309" s="680">
        <v>445</v>
      </c>
      <c r="F309" s="688">
        <v>0</v>
      </c>
      <c r="G309" s="682">
        <v>445</v>
      </c>
      <c r="H309" s="532">
        <v>53400</v>
      </c>
      <c r="I309" s="683" t="s">
        <v>383</v>
      </c>
      <c r="J309" s="684" t="s">
        <v>1564</v>
      </c>
      <c r="K309" s="355"/>
      <c r="L309" s="369"/>
      <c r="M309" s="369"/>
      <c r="N309" s="369"/>
      <c r="O309" s="369"/>
      <c r="P309" s="369"/>
      <c r="Q309" s="369"/>
      <c r="R309" s="369"/>
      <c r="S309" s="369"/>
      <c r="T309" s="369"/>
      <c r="U309" s="369"/>
    </row>
    <row r="310" spans="1:21" s="370" customFormat="1" ht="18.75">
      <c r="A310" s="678">
        <v>309</v>
      </c>
      <c r="B310" s="76" t="s">
        <v>247</v>
      </c>
      <c r="C310" s="77" t="s">
        <v>305</v>
      </c>
      <c r="D310" s="679">
        <v>120</v>
      </c>
      <c r="E310" s="680">
        <v>445</v>
      </c>
      <c r="F310" s="688">
        <v>0</v>
      </c>
      <c r="G310" s="682">
        <v>445</v>
      </c>
      <c r="H310" s="532">
        <v>53400</v>
      </c>
      <c r="I310" s="683" t="s">
        <v>383</v>
      </c>
      <c r="J310" s="684" t="s">
        <v>1564</v>
      </c>
      <c r="K310" s="355"/>
      <c r="L310" s="369"/>
      <c r="M310" s="369"/>
      <c r="N310" s="369"/>
      <c r="O310" s="369"/>
      <c r="P310" s="369"/>
      <c r="Q310" s="369"/>
      <c r="R310" s="369"/>
      <c r="S310" s="369"/>
      <c r="T310" s="369"/>
      <c r="U310" s="369"/>
    </row>
    <row r="311" spans="1:21" s="370" customFormat="1" ht="18.75">
      <c r="A311" s="678">
        <v>310</v>
      </c>
      <c r="B311" s="76" t="s">
        <v>248</v>
      </c>
      <c r="C311" s="77" t="s">
        <v>305</v>
      </c>
      <c r="D311" s="679">
        <v>80</v>
      </c>
      <c r="E311" s="680">
        <v>445</v>
      </c>
      <c r="F311" s="688">
        <v>0</v>
      </c>
      <c r="G311" s="682">
        <v>445</v>
      </c>
      <c r="H311" s="532">
        <v>35600</v>
      </c>
      <c r="I311" s="683" t="s">
        <v>383</v>
      </c>
      <c r="J311" s="684" t="s">
        <v>1564</v>
      </c>
      <c r="K311" s="355"/>
      <c r="L311" s="369"/>
      <c r="M311" s="369"/>
      <c r="N311" s="369"/>
      <c r="O311" s="369"/>
      <c r="P311" s="369"/>
      <c r="Q311" s="369"/>
      <c r="R311" s="369"/>
      <c r="S311" s="369"/>
      <c r="T311" s="369"/>
      <c r="U311" s="369"/>
    </row>
    <row r="312" spans="1:21" s="370" customFormat="1" ht="18.75">
      <c r="A312" s="678">
        <v>311</v>
      </c>
      <c r="B312" s="76" t="s">
        <v>249</v>
      </c>
      <c r="C312" s="77" t="s">
        <v>305</v>
      </c>
      <c r="D312" s="679">
        <v>200</v>
      </c>
      <c r="E312" s="685"/>
      <c r="F312" s="686"/>
      <c r="G312" s="682">
        <v>0</v>
      </c>
      <c r="H312" s="532">
        <v>0</v>
      </c>
      <c r="I312" s="687"/>
      <c r="J312" s="684"/>
      <c r="K312" s="355"/>
      <c r="L312" s="369"/>
      <c r="M312" s="369"/>
      <c r="N312" s="369"/>
      <c r="O312" s="369"/>
      <c r="P312" s="369"/>
      <c r="Q312" s="369"/>
      <c r="R312" s="369"/>
      <c r="S312" s="369"/>
      <c r="T312" s="369"/>
      <c r="U312" s="369"/>
    </row>
    <row r="313" spans="1:21" s="370" customFormat="1" ht="18.75">
      <c r="A313" s="678">
        <v>312</v>
      </c>
      <c r="B313" s="76" t="s">
        <v>250</v>
      </c>
      <c r="C313" s="77" t="s">
        <v>305</v>
      </c>
      <c r="D313" s="679">
        <v>240</v>
      </c>
      <c r="E313" s="680">
        <v>385</v>
      </c>
      <c r="F313" s="688">
        <v>0</v>
      </c>
      <c r="G313" s="682">
        <v>385</v>
      </c>
      <c r="H313" s="532">
        <v>92400</v>
      </c>
      <c r="I313" s="683" t="s">
        <v>383</v>
      </c>
      <c r="J313" s="684" t="s">
        <v>1564</v>
      </c>
      <c r="K313" s="355"/>
      <c r="L313" s="369"/>
      <c r="M313" s="369"/>
      <c r="N313" s="369"/>
      <c r="O313" s="369"/>
      <c r="P313" s="369"/>
      <c r="Q313" s="369"/>
      <c r="R313" s="369"/>
      <c r="S313" s="369"/>
      <c r="T313" s="369"/>
      <c r="U313" s="369"/>
    </row>
    <row r="314" spans="1:21" s="370" customFormat="1" ht="18.75">
      <c r="A314" s="678">
        <v>313</v>
      </c>
      <c r="B314" s="76" t="s">
        <v>251</v>
      </c>
      <c r="C314" s="77" t="s">
        <v>305</v>
      </c>
      <c r="D314" s="679">
        <v>400</v>
      </c>
      <c r="E314" s="680">
        <v>385</v>
      </c>
      <c r="F314" s="688">
        <v>0</v>
      </c>
      <c r="G314" s="682">
        <v>385</v>
      </c>
      <c r="H314" s="532">
        <v>154000</v>
      </c>
      <c r="I314" s="683" t="s">
        <v>383</v>
      </c>
      <c r="J314" s="684" t="s">
        <v>1564</v>
      </c>
      <c r="K314" s="355"/>
      <c r="L314" s="369"/>
      <c r="M314" s="369"/>
      <c r="N314" s="369"/>
      <c r="O314" s="369"/>
      <c r="P314" s="369"/>
      <c r="Q314" s="369"/>
      <c r="R314" s="369"/>
      <c r="S314" s="369"/>
      <c r="T314" s="369"/>
      <c r="U314" s="369"/>
    </row>
    <row r="315" spans="1:21" s="370" customFormat="1" ht="37.5">
      <c r="A315" s="678">
        <v>314</v>
      </c>
      <c r="B315" s="76" t="s">
        <v>252</v>
      </c>
      <c r="C315" s="77" t="s">
        <v>305</v>
      </c>
      <c r="D315" s="679">
        <v>4</v>
      </c>
      <c r="E315" s="685"/>
      <c r="F315" s="686"/>
      <c r="G315" s="682">
        <v>0</v>
      </c>
      <c r="H315" s="532">
        <v>0</v>
      </c>
      <c r="I315" s="687"/>
      <c r="J315" s="684"/>
      <c r="K315" s="355"/>
      <c r="L315" s="369"/>
      <c r="M315" s="369"/>
      <c r="N315" s="369"/>
      <c r="O315" s="369"/>
      <c r="P315" s="369"/>
      <c r="Q315" s="369"/>
      <c r="R315" s="369"/>
      <c r="S315" s="369"/>
      <c r="T315" s="369"/>
      <c r="U315" s="369"/>
    </row>
    <row r="316" spans="1:21" s="370" customFormat="1" ht="37.5">
      <c r="A316" s="678">
        <v>315</v>
      </c>
      <c r="B316" s="76" t="s">
        <v>253</v>
      </c>
      <c r="C316" s="77" t="s">
        <v>305</v>
      </c>
      <c r="D316" s="679">
        <v>4</v>
      </c>
      <c r="E316" s="685"/>
      <c r="F316" s="686"/>
      <c r="G316" s="682">
        <v>0</v>
      </c>
      <c r="H316" s="532">
        <v>0</v>
      </c>
      <c r="I316" s="687"/>
      <c r="J316" s="684"/>
      <c r="K316" s="355"/>
      <c r="L316" s="369"/>
      <c r="M316" s="369"/>
      <c r="N316" s="369"/>
      <c r="O316" s="369"/>
      <c r="P316" s="369"/>
      <c r="Q316" s="369"/>
      <c r="R316" s="369"/>
      <c r="S316" s="369"/>
      <c r="T316" s="369"/>
      <c r="U316" s="369"/>
    </row>
    <row r="317" spans="1:21" s="370" customFormat="1" ht="18.75">
      <c r="A317" s="678">
        <v>316</v>
      </c>
      <c r="B317" s="76" t="s">
        <v>256</v>
      </c>
      <c r="C317" s="77" t="s">
        <v>305</v>
      </c>
      <c r="D317" s="679">
        <v>4</v>
      </c>
      <c r="E317" s="680">
        <v>6545</v>
      </c>
      <c r="F317" s="688">
        <v>0</v>
      </c>
      <c r="G317" s="682">
        <v>6545</v>
      </c>
      <c r="H317" s="532">
        <v>26180</v>
      </c>
      <c r="I317" s="683" t="s">
        <v>383</v>
      </c>
      <c r="J317" s="684" t="s">
        <v>697</v>
      </c>
      <c r="K317" s="355"/>
      <c r="L317" s="369"/>
      <c r="M317" s="369"/>
      <c r="N317" s="369"/>
      <c r="O317" s="369"/>
      <c r="P317" s="369"/>
      <c r="Q317" s="369"/>
      <c r="R317" s="369"/>
      <c r="S317" s="369"/>
      <c r="T317" s="369"/>
      <c r="U317" s="369"/>
    </row>
    <row r="318" spans="1:21" s="370" customFormat="1" ht="18.75">
      <c r="A318" s="678">
        <v>317</v>
      </c>
      <c r="B318" s="76" t="s">
        <v>834</v>
      </c>
      <c r="C318" s="77" t="s">
        <v>305</v>
      </c>
      <c r="D318" s="679">
        <v>4</v>
      </c>
      <c r="E318" s="680">
        <v>6545</v>
      </c>
      <c r="F318" s="688">
        <v>0</v>
      </c>
      <c r="G318" s="682">
        <v>6545</v>
      </c>
      <c r="H318" s="532">
        <v>26180</v>
      </c>
      <c r="I318" s="683" t="s">
        <v>383</v>
      </c>
      <c r="J318" s="684" t="s">
        <v>697</v>
      </c>
      <c r="K318" s="355"/>
      <c r="L318" s="369"/>
      <c r="M318" s="369"/>
      <c r="N318" s="369"/>
      <c r="O318" s="369"/>
      <c r="P318" s="369"/>
      <c r="Q318" s="369"/>
      <c r="R318" s="369"/>
      <c r="S318" s="369"/>
      <c r="T318" s="369"/>
      <c r="U318" s="369"/>
    </row>
    <row r="319" spans="1:21" s="370" customFormat="1" ht="18.75">
      <c r="A319" s="678">
        <v>318</v>
      </c>
      <c r="B319" s="76" t="s">
        <v>257</v>
      </c>
      <c r="C319" s="77" t="s">
        <v>305</v>
      </c>
      <c r="D319" s="679">
        <v>400</v>
      </c>
      <c r="E319" s="680">
        <v>1700</v>
      </c>
      <c r="F319" s="688">
        <v>0</v>
      </c>
      <c r="G319" s="682">
        <v>1700</v>
      </c>
      <c r="H319" s="532">
        <v>680000</v>
      </c>
      <c r="I319" s="683" t="s">
        <v>383</v>
      </c>
      <c r="J319" s="684" t="s">
        <v>698</v>
      </c>
      <c r="K319" s="355"/>
      <c r="L319" s="369"/>
      <c r="M319" s="369"/>
      <c r="N319" s="369"/>
      <c r="O319" s="369"/>
      <c r="P319" s="369"/>
      <c r="Q319" s="369"/>
      <c r="R319" s="369"/>
      <c r="S319" s="369"/>
      <c r="T319" s="369"/>
      <c r="U319" s="369"/>
    </row>
    <row r="320" spans="1:21" s="370" customFormat="1" ht="18.75">
      <c r="A320" s="678">
        <v>319</v>
      </c>
      <c r="B320" s="76" t="s">
        <v>258</v>
      </c>
      <c r="C320" s="77" t="s">
        <v>305</v>
      </c>
      <c r="D320" s="679">
        <v>400</v>
      </c>
      <c r="E320" s="680">
        <v>1700</v>
      </c>
      <c r="F320" s="688">
        <v>0</v>
      </c>
      <c r="G320" s="682">
        <v>1700</v>
      </c>
      <c r="H320" s="532">
        <v>680000</v>
      </c>
      <c r="I320" s="683" t="s">
        <v>383</v>
      </c>
      <c r="J320" s="684" t="s">
        <v>698</v>
      </c>
      <c r="K320" s="355"/>
      <c r="L320" s="369"/>
      <c r="M320" s="369"/>
      <c r="N320" s="369"/>
      <c r="O320" s="369"/>
      <c r="P320" s="369"/>
      <c r="Q320" s="369"/>
      <c r="R320" s="369"/>
      <c r="S320" s="369"/>
      <c r="T320" s="369"/>
      <c r="U320" s="369"/>
    </row>
    <row r="321" spans="1:21" ht="18.75">
      <c r="A321" s="678">
        <v>320</v>
      </c>
      <c r="B321" s="76" t="s">
        <v>835</v>
      </c>
      <c r="C321" s="77"/>
      <c r="D321" s="679">
        <v>400</v>
      </c>
      <c r="E321" s="680">
        <v>1700</v>
      </c>
      <c r="F321" s="688">
        <v>0</v>
      </c>
      <c r="G321" s="682">
        <v>1700</v>
      </c>
      <c r="H321" s="532">
        <v>680000</v>
      </c>
      <c r="I321" s="683" t="s">
        <v>383</v>
      </c>
      <c r="J321" s="684" t="s">
        <v>698</v>
      </c>
      <c r="K321" s="355"/>
      <c r="L321" s="355"/>
      <c r="M321" s="355"/>
      <c r="N321" s="355"/>
      <c r="O321" s="355"/>
      <c r="P321" s="355"/>
      <c r="Q321" s="355"/>
      <c r="R321" s="355"/>
      <c r="S321" s="355"/>
      <c r="T321" s="355"/>
      <c r="U321" s="355"/>
    </row>
    <row r="322" spans="1:21" ht="18.75">
      <c r="A322" s="678">
        <v>321</v>
      </c>
      <c r="B322" s="76" t="s">
        <v>836</v>
      </c>
      <c r="C322" s="77"/>
      <c r="D322" s="679">
        <v>8</v>
      </c>
      <c r="E322" s="680">
        <v>1700</v>
      </c>
      <c r="F322" s="688">
        <v>0</v>
      </c>
      <c r="G322" s="682">
        <v>1700</v>
      </c>
      <c r="H322" s="532">
        <v>13600</v>
      </c>
      <c r="I322" s="683" t="s">
        <v>383</v>
      </c>
      <c r="J322" s="684" t="s">
        <v>698</v>
      </c>
      <c r="K322" s="355"/>
      <c r="L322" s="355"/>
      <c r="M322" s="355"/>
      <c r="N322" s="355"/>
      <c r="O322" s="355"/>
      <c r="P322" s="355"/>
      <c r="Q322" s="355"/>
      <c r="R322" s="355"/>
      <c r="S322" s="355"/>
      <c r="T322" s="355"/>
      <c r="U322" s="355"/>
    </row>
    <row r="323" spans="1:21" ht="18.75">
      <c r="A323" s="678">
        <v>322</v>
      </c>
      <c r="B323" s="76" t="s">
        <v>254</v>
      </c>
      <c r="C323" s="77" t="s">
        <v>305</v>
      </c>
      <c r="D323" s="679">
        <v>20</v>
      </c>
      <c r="E323" s="680">
        <v>6545</v>
      </c>
      <c r="F323" s="688">
        <v>0</v>
      </c>
      <c r="G323" s="682">
        <v>6545</v>
      </c>
      <c r="H323" s="532">
        <v>130900</v>
      </c>
      <c r="I323" s="683" t="s">
        <v>383</v>
      </c>
      <c r="J323" s="684" t="s">
        <v>697</v>
      </c>
      <c r="K323" s="355"/>
      <c r="L323" s="355"/>
      <c r="M323" s="355"/>
      <c r="N323" s="355"/>
      <c r="O323" s="355"/>
      <c r="P323" s="355"/>
      <c r="Q323" s="355"/>
      <c r="R323" s="355"/>
      <c r="S323" s="355"/>
      <c r="T323" s="355"/>
      <c r="U323" s="355"/>
    </row>
    <row r="324" spans="1:21" ht="18.75">
      <c r="A324" s="678">
        <v>323</v>
      </c>
      <c r="B324" s="76" t="s">
        <v>255</v>
      </c>
      <c r="C324" s="77" t="s">
        <v>305</v>
      </c>
      <c r="D324" s="679">
        <v>8</v>
      </c>
      <c r="E324" s="680">
        <v>6545</v>
      </c>
      <c r="F324" s="688">
        <v>0</v>
      </c>
      <c r="G324" s="682">
        <v>6545</v>
      </c>
      <c r="H324" s="532">
        <v>52360</v>
      </c>
      <c r="I324" s="683" t="s">
        <v>383</v>
      </c>
      <c r="J324" s="684" t="s">
        <v>697</v>
      </c>
      <c r="K324" s="355"/>
      <c r="L324" s="355"/>
      <c r="M324" s="355"/>
      <c r="N324" s="355"/>
      <c r="O324" s="355"/>
      <c r="P324" s="355"/>
      <c r="Q324" s="355"/>
      <c r="R324" s="355"/>
      <c r="S324" s="355"/>
      <c r="T324" s="355"/>
      <c r="U324" s="355"/>
    </row>
    <row r="325" spans="1:21" ht="18.75">
      <c r="A325" s="678">
        <v>324</v>
      </c>
      <c r="B325" s="76" t="s">
        <v>837</v>
      </c>
      <c r="C325" s="77" t="s">
        <v>305</v>
      </c>
      <c r="D325" s="679">
        <v>50</v>
      </c>
      <c r="E325" s="680">
        <v>2700</v>
      </c>
      <c r="F325" s="688">
        <v>0</v>
      </c>
      <c r="G325" s="682">
        <v>2700</v>
      </c>
      <c r="H325" s="532">
        <v>135000</v>
      </c>
      <c r="I325" s="683" t="s">
        <v>383</v>
      </c>
      <c r="J325" s="684" t="s">
        <v>698</v>
      </c>
      <c r="K325" s="355"/>
      <c r="L325" s="355"/>
      <c r="M325" s="355"/>
      <c r="N325" s="355"/>
      <c r="O325" s="355"/>
      <c r="P325" s="355"/>
      <c r="Q325" s="355"/>
      <c r="R325" s="355"/>
      <c r="S325" s="355"/>
      <c r="T325" s="355"/>
      <c r="U325" s="355"/>
    </row>
    <row r="326" spans="1:21" ht="18.75">
      <c r="A326" s="678">
        <v>325</v>
      </c>
      <c r="B326" s="76" t="s">
        <v>259</v>
      </c>
      <c r="C326" s="77" t="s">
        <v>305</v>
      </c>
      <c r="D326" s="679">
        <v>12</v>
      </c>
      <c r="E326" s="680">
        <v>733333</v>
      </c>
      <c r="F326" s="681">
        <v>117333</v>
      </c>
      <c r="G326" s="682">
        <v>850666</v>
      </c>
      <c r="H326" s="532">
        <v>10207992</v>
      </c>
      <c r="I326" s="683" t="s">
        <v>584</v>
      </c>
      <c r="J326" s="684" t="s">
        <v>1560</v>
      </c>
      <c r="K326" s="355"/>
      <c r="L326" s="355"/>
      <c r="M326" s="355"/>
      <c r="N326" s="355"/>
      <c r="O326" s="355"/>
      <c r="P326" s="355"/>
      <c r="Q326" s="355"/>
      <c r="R326" s="355"/>
      <c r="S326" s="355"/>
      <c r="T326" s="355"/>
      <c r="U326" s="355"/>
    </row>
    <row r="327" spans="1:21" ht="18.75">
      <c r="A327" s="678">
        <v>326</v>
      </c>
      <c r="B327" s="76" t="s">
        <v>260</v>
      </c>
      <c r="C327" s="77" t="s">
        <v>305</v>
      </c>
      <c r="D327" s="679">
        <v>12</v>
      </c>
      <c r="E327" s="680">
        <v>533333</v>
      </c>
      <c r="F327" s="681">
        <v>85333</v>
      </c>
      <c r="G327" s="682">
        <v>618666</v>
      </c>
      <c r="H327" s="532">
        <v>7423992</v>
      </c>
      <c r="I327" s="683" t="s">
        <v>584</v>
      </c>
      <c r="J327" s="684" t="s">
        <v>1560</v>
      </c>
      <c r="K327" s="355"/>
      <c r="L327" s="355"/>
      <c r="M327" s="355"/>
      <c r="N327" s="355"/>
      <c r="O327" s="355"/>
      <c r="P327" s="355"/>
      <c r="Q327" s="355"/>
      <c r="R327" s="355"/>
      <c r="S327" s="355"/>
      <c r="T327" s="355"/>
      <c r="U327" s="355"/>
    </row>
    <row r="328" spans="1:21" ht="18.75">
      <c r="A328" s="678">
        <v>327</v>
      </c>
      <c r="B328" s="76" t="s">
        <v>261</v>
      </c>
      <c r="C328" s="77" t="s">
        <v>305</v>
      </c>
      <c r="D328" s="679">
        <v>12</v>
      </c>
      <c r="E328" s="680">
        <v>533333</v>
      </c>
      <c r="F328" s="681">
        <v>85333</v>
      </c>
      <c r="G328" s="682">
        <v>618666</v>
      </c>
      <c r="H328" s="532">
        <v>7423992</v>
      </c>
      <c r="I328" s="683" t="s">
        <v>584</v>
      </c>
      <c r="J328" s="684" t="s">
        <v>1560</v>
      </c>
      <c r="K328" s="355"/>
      <c r="L328" s="355"/>
      <c r="M328" s="355"/>
      <c r="N328" s="355"/>
      <c r="O328" s="355"/>
      <c r="P328" s="355"/>
      <c r="Q328" s="355"/>
      <c r="R328" s="355"/>
      <c r="S328" s="355"/>
      <c r="T328" s="355"/>
      <c r="U328" s="355"/>
    </row>
    <row r="329" spans="1:21" ht="18.75">
      <c r="A329" s="678">
        <v>328</v>
      </c>
      <c r="B329" s="696" t="s">
        <v>838</v>
      </c>
      <c r="C329" s="77" t="s">
        <v>324</v>
      </c>
      <c r="D329" s="679">
        <v>200</v>
      </c>
      <c r="E329" s="685"/>
      <c r="F329" s="686"/>
      <c r="G329" s="682">
        <v>0</v>
      </c>
      <c r="H329" s="532">
        <v>0</v>
      </c>
      <c r="I329" s="687"/>
      <c r="J329" s="684"/>
      <c r="K329" s="355"/>
      <c r="L329" s="355"/>
      <c r="M329" s="355"/>
      <c r="N329" s="355"/>
      <c r="O329" s="355"/>
      <c r="P329" s="355"/>
      <c r="Q329" s="355"/>
      <c r="R329" s="355"/>
      <c r="S329" s="355"/>
      <c r="T329" s="355"/>
      <c r="U329" s="355"/>
    </row>
    <row r="330" spans="1:21" ht="18.75">
      <c r="A330" s="678">
        <v>329</v>
      </c>
      <c r="B330" s="76" t="s">
        <v>262</v>
      </c>
      <c r="C330" s="77" t="s">
        <v>344</v>
      </c>
      <c r="D330" s="679">
        <v>80</v>
      </c>
      <c r="E330" s="680">
        <v>7733</v>
      </c>
      <c r="F330" s="681">
        <v>1237</v>
      </c>
      <c r="G330" s="682">
        <v>8970</v>
      </c>
      <c r="H330" s="532">
        <v>717600</v>
      </c>
      <c r="I330" s="683" t="s">
        <v>639</v>
      </c>
      <c r="J330" s="684" t="s">
        <v>1565</v>
      </c>
      <c r="K330" s="355"/>
      <c r="L330" s="355"/>
      <c r="M330" s="355"/>
      <c r="N330" s="355"/>
      <c r="O330" s="355"/>
      <c r="P330" s="355"/>
      <c r="Q330" s="355"/>
      <c r="R330" s="355"/>
      <c r="S330" s="355"/>
      <c r="T330" s="355"/>
      <c r="U330" s="355"/>
    </row>
    <row r="331" spans="1:21" s="370" customFormat="1" ht="18.75">
      <c r="A331" s="678">
        <v>330</v>
      </c>
      <c r="B331" s="76" t="s">
        <v>263</v>
      </c>
      <c r="C331" s="77" t="s">
        <v>345</v>
      </c>
      <c r="D331" s="679">
        <v>300</v>
      </c>
      <c r="E331" s="680">
        <v>6600</v>
      </c>
      <c r="F331" s="681">
        <v>1056</v>
      </c>
      <c r="G331" s="682">
        <v>7656</v>
      </c>
      <c r="H331" s="532">
        <v>2296800</v>
      </c>
      <c r="I331" s="683" t="s">
        <v>383</v>
      </c>
      <c r="J331" s="697" t="s">
        <v>699</v>
      </c>
      <c r="K331" s="355"/>
      <c r="L331" s="369"/>
      <c r="M331" s="369"/>
      <c r="N331" s="369"/>
      <c r="O331" s="369"/>
      <c r="P331" s="369"/>
      <c r="Q331" s="369"/>
      <c r="R331" s="369"/>
      <c r="S331" s="369"/>
      <c r="T331" s="369"/>
      <c r="U331" s="369"/>
    </row>
    <row r="332" spans="1:21" s="370" customFormat="1" ht="18.75">
      <c r="A332" s="678">
        <v>331</v>
      </c>
      <c r="B332" s="76" t="s">
        <v>839</v>
      </c>
      <c r="C332" s="77" t="s">
        <v>326</v>
      </c>
      <c r="D332" s="679">
        <v>200</v>
      </c>
      <c r="E332" s="680">
        <v>3793</v>
      </c>
      <c r="F332" s="681">
        <v>607</v>
      </c>
      <c r="G332" s="682">
        <v>4400</v>
      </c>
      <c r="H332" s="532">
        <v>880000</v>
      </c>
      <c r="I332" s="690" t="s">
        <v>529</v>
      </c>
      <c r="J332" s="684" t="s">
        <v>1566</v>
      </c>
      <c r="K332" s="355"/>
      <c r="L332" s="369"/>
      <c r="M332" s="369"/>
      <c r="N332" s="369"/>
      <c r="O332" s="369"/>
      <c r="P332" s="369"/>
      <c r="Q332" s="369"/>
      <c r="R332" s="369"/>
      <c r="S332" s="369"/>
      <c r="T332" s="369"/>
      <c r="U332" s="369"/>
    </row>
    <row r="333" spans="1:21" s="370" customFormat="1" ht="18.75">
      <c r="A333" s="678">
        <v>332</v>
      </c>
      <c r="B333" s="76" t="s">
        <v>264</v>
      </c>
      <c r="C333" s="77" t="s">
        <v>305</v>
      </c>
      <c r="D333" s="679">
        <v>800</v>
      </c>
      <c r="E333" s="685"/>
      <c r="F333" s="686"/>
      <c r="G333" s="682">
        <v>0</v>
      </c>
      <c r="H333" s="532">
        <v>0</v>
      </c>
      <c r="I333" s="687"/>
      <c r="J333" s="684"/>
      <c r="K333" s="355"/>
      <c r="L333" s="369"/>
      <c r="M333" s="369"/>
      <c r="N333" s="369"/>
      <c r="O333" s="369"/>
      <c r="P333" s="369"/>
      <c r="Q333" s="369"/>
      <c r="R333" s="369"/>
      <c r="S333" s="369"/>
      <c r="T333" s="369"/>
      <c r="U333" s="369"/>
    </row>
    <row r="334" spans="1:21" s="370" customFormat="1" ht="18.75">
      <c r="A334" s="678">
        <v>333</v>
      </c>
      <c r="B334" s="76" t="s">
        <v>265</v>
      </c>
      <c r="C334" s="77" t="s">
        <v>902</v>
      </c>
      <c r="D334" s="679">
        <v>20</v>
      </c>
      <c r="E334" s="680">
        <v>58987</v>
      </c>
      <c r="F334" s="688">
        <v>0</v>
      </c>
      <c r="G334" s="682">
        <v>58987</v>
      </c>
      <c r="H334" s="532">
        <v>1179740</v>
      </c>
      <c r="I334" s="683" t="s">
        <v>523</v>
      </c>
      <c r="J334" s="684" t="s">
        <v>700</v>
      </c>
      <c r="K334" s="355"/>
      <c r="L334" s="369"/>
      <c r="M334" s="369"/>
      <c r="N334" s="369"/>
      <c r="O334" s="369"/>
      <c r="P334" s="369"/>
      <c r="Q334" s="369"/>
      <c r="R334" s="369"/>
      <c r="S334" s="369"/>
      <c r="T334" s="369"/>
      <c r="U334" s="369"/>
    </row>
    <row r="335" spans="1:21" s="370" customFormat="1" ht="18.75">
      <c r="A335" s="678">
        <v>334</v>
      </c>
      <c r="B335" s="76" t="s">
        <v>266</v>
      </c>
      <c r="C335" s="77" t="s">
        <v>344</v>
      </c>
      <c r="D335" s="679">
        <v>140</v>
      </c>
      <c r="E335" s="685"/>
      <c r="F335" s="686"/>
      <c r="G335" s="682">
        <v>0</v>
      </c>
      <c r="H335" s="532">
        <v>0</v>
      </c>
      <c r="I335" s="687"/>
      <c r="J335" s="684"/>
      <c r="K335" s="355"/>
      <c r="L335" s="369"/>
      <c r="M335" s="369"/>
      <c r="N335" s="369"/>
      <c r="O335" s="369"/>
      <c r="P335" s="369"/>
      <c r="Q335" s="369"/>
      <c r="R335" s="369"/>
      <c r="S335" s="369"/>
      <c r="T335" s="369"/>
      <c r="U335" s="369"/>
    </row>
    <row r="336" spans="1:21" s="370" customFormat="1" ht="56.25">
      <c r="A336" s="678">
        <v>335</v>
      </c>
      <c r="B336" s="76" t="s">
        <v>840</v>
      </c>
      <c r="C336" s="77" t="s">
        <v>305</v>
      </c>
      <c r="D336" s="679">
        <v>12</v>
      </c>
      <c r="E336" s="685"/>
      <c r="F336" s="686"/>
      <c r="G336" s="682">
        <v>0</v>
      </c>
      <c r="H336" s="532">
        <v>0</v>
      </c>
      <c r="I336" s="687"/>
      <c r="J336" s="684"/>
      <c r="K336" s="355"/>
      <c r="L336" s="369"/>
      <c r="M336" s="369"/>
      <c r="N336" s="369"/>
      <c r="O336" s="369"/>
      <c r="P336" s="369"/>
      <c r="Q336" s="369"/>
      <c r="R336" s="369"/>
      <c r="S336" s="369"/>
      <c r="T336" s="369"/>
      <c r="U336" s="369"/>
    </row>
    <row r="337" spans="1:21" s="370" customFormat="1" ht="37.5">
      <c r="A337" s="678">
        <v>336</v>
      </c>
      <c r="B337" s="76" t="s">
        <v>841</v>
      </c>
      <c r="C337" s="77" t="s">
        <v>305</v>
      </c>
      <c r="D337" s="679">
        <v>12</v>
      </c>
      <c r="E337" s="685"/>
      <c r="F337" s="686"/>
      <c r="G337" s="682">
        <v>0</v>
      </c>
      <c r="H337" s="532">
        <v>0</v>
      </c>
      <c r="I337" s="687"/>
      <c r="J337" s="684"/>
      <c r="K337" s="355"/>
      <c r="L337" s="369"/>
      <c r="M337" s="369"/>
      <c r="N337" s="369"/>
      <c r="O337" s="369"/>
      <c r="P337" s="369"/>
      <c r="Q337" s="369"/>
      <c r="R337" s="369"/>
      <c r="S337" s="369"/>
      <c r="T337" s="369"/>
      <c r="U337" s="369"/>
    </row>
    <row r="338" spans="1:21" s="370" customFormat="1" ht="18.75">
      <c r="A338" s="678">
        <v>337</v>
      </c>
      <c r="B338" s="76" t="s">
        <v>842</v>
      </c>
      <c r="C338" s="77" t="s">
        <v>305</v>
      </c>
      <c r="D338" s="679">
        <v>8</v>
      </c>
      <c r="E338" s="680">
        <v>2431</v>
      </c>
      <c r="F338" s="688">
        <v>0</v>
      </c>
      <c r="G338" s="682">
        <v>2431</v>
      </c>
      <c r="H338" s="532">
        <v>19448</v>
      </c>
      <c r="I338" s="690" t="s">
        <v>395</v>
      </c>
      <c r="J338" s="684" t="s">
        <v>664</v>
      </c>
      <c r="K338" s="355"/>
      <c r="L338" s="369"/>
      <c r="M338" s="369"/>
      <c r="N338" s="369"/>
      <c r="O338" s="369"/>
      <c r="P338" s="369"/>
      <c r="Q338" s="369"/>
      <c r="R338" s="369"/>
      <c r="S338" s="369"/>
      <c r="T338" s="369"/>
      <c r="U338" s="369"/>
    </row>
    <row r="339" spans="1:21" s="370" customFormat="1" ht="18.75">
      <c r="A339" s="678">
        <v>338</v>
      </c>
      <c r="B339" s="76" t="s">
        <v>843</v>
      </c>
      <c r="C339" s="77" t="s">
        <v>305</v>
      </c>
      <c r="D339" s="679">
        <v>8</v>
      </c>
      <c r="E339" s="680">
        <v>2644</v>
      </c>
      <c r="F339" s="688">
        <v>0</v>
      </c>
      <c r="G339" s="682">
        <v>2644</v>
      </c>
      <c r="H339" s="532">
        <v>21152</v>
      </c>
      <c r="I339" s="690" t="s">
        <v>395</v>
      </c>
      <c r="J339" s="684" t="s">
        <v>664</v>
      </c>
      <c r="K339" s="355"/>
      <c r="L339" s="369"/>
      <c r="M339" s="369"/>
      <c r="N339" s="369"/>
      <c r="O339" s="369"/>
      <c r="P339" s="369"/>
      <c r="Q339" s="369"/>
      <c r="R339" s="369"/>
      <c r="S339" s="369"/>
      <c r="T339" s="369"/>
      <c r="U339" s="369"/>
    </row>
    <row r="340" spans="1:21" s="402" customFormat="1" ht="18.75">
      <c r="A340" s="678">
        <v>339</v>
      </c>
      <c r="B340" s="76" t="s">
        <v>844</v>
      </c>
      <c r="C340" s="77" t="s">
        <v>305</v>
      </c>
      <c r="D340" s="679">
        <v>8</v>
      </c>
      <c r="E340" s="680">
        <v>2708</v>
      </c>
      <c r="F340" s="688">
        <v>0</v>
      </c>
      <c r="G340" s="682">
        <v>2708</v>
      </c>
      <c r="H340" s="532">
        <v>21664</v>
      </c>
      <c r="I340" s="690" t="s">
        <v>395</v>
      </c>
      <c r="J340" s="684" t="s">
        <v>664</v>
      </c>
      <c r="K340" s="355"/>
      <c r="L340" s="401"/>
      <c r="M340" s="401"/>
      <c r="N340" s="401"/>
      <c r="O340" s="401"/>
      <c r="P340" s="401"/>
      <c r="Q340" s="401"/>
      <c r="R340" s="401"/>
      <c r="S340" s="401"/>
      <c r="T340" s="401"/>
      <c r="U340" s="401"/>
    </row>
    <row r="341" spans="1:21" s="402" customFormat="1" ht="18.75">
      <c r="A341" s="678">
        <v>340</v>
      </c>
      <c r="B341" s="76" t="s">
        <v>845</v>
      </c>
      <c r="C341" s="77" t="s">
        <v>305</v>
      </c>
      <c r="D341" s="679">
        <v>8</v>
      </c>
      <c r="E341" s="680">
        <v>2796</v>
      </c>
      <c r="F341" s="688">
        <v>0</v>
      </c>
      <c r="G341" s="682">
        <v>2796</v>
      </c>
      <c r="H341" s="532">
        <v>22368</v>
      </c>
      <c r="I341" s="690" t="s">
        <v>395</v>
      </c>
      <c r="J341" s="684" t="s">
        <v>664</v>
      </c>
      <c r="K341" s="355"/>
      <c r="L341" s="401"/>
      <c r="M341" s="401"/>
      <c r="N341" s="401"/>
      <c r="O341" s="401"/>
      <c r="P341" s="401"/>
      <c r="Q341" s="401"/>
      <c r="R341" s="401"/>
      <c r="S341" s="401"/>
      <c r="T341" s="401"/>
      <c r="U341" s="401"/>
    </row>
    <row r="342" spans="1:21" ht="18.75">
      <c r="A342" s="678">
        <v>341</v>
      </c>
      <c r="B342" s="76" t="s">
        <v>267</v>
      </c>
      <c r="C342" s="77" t="s">
        <v>305</v>
      </c>
      <c r="D342" s="679">
        <v>8</v>
      </c>
      <c r="E342" s="680">
        <v>2837</v>
      </c>
      <c r="F342" s="688">
        <v>0</v>
      </c>
      <c r="G342" s="682">
        <v>2837</v>
      </c>
      <c r="H342" s="532">
        <v>22696</v>
      </c>
      <c r="I342" s="690" t="s">
        <v>395</v>
      </c>
      <c r="J342" s="684" t="s">
        <v>664</v>
      </c>
      <c r="K342" s="355"/>
      <c r="L342" s="355"/>
      <c r="M342" s="355"/>
      <c r="N342" s="355"/>
      <c r="O342" s="355"/>
      <c r="P342" s="355"/>
      <c r="Q342" s="355"/>
      <c r="R342" s="355"/>
      <c r="S342" s="355"/>
      <c r="T342" s="355"/>
      <c r="U342" s="355"/>
    </row>
    <row r="343" spans="1:21" ht="18.75">
      <c r="A343" s="678">
        <v>342</v>
      </c>
      <c r="B343" s="76" t="s">
        <v>268</v>
      </c>
      <c r="C343" s="77" t="s">
        <v>305</v>
      </c>
      <c r="D343" s="679">
        <v>8</v>
      </c>
      <c r="E343" s="680">
        <v>3111</v>
      </c>
      <c r="F343" s="688">
        <v>0</v>
      </c>
      <c r="G343" s="682">
        <v>3111</v>
      </c>
      <c r="H343" s="532">
        <v>24888</v>
      </c>
      <c r="I343" s="690" t="s">
        <v>395</v>
      </c>
      <c r="J343" s="684" t="s">
        <v>664</v>
      </c>
      <c r="K343" s="355"/>
      <c r="L343" s="355"/>
      <c r="M343" s="355"/>
      <c r="N343" s="355"/>
      <c r="O343" s="355"/>
      <c r="P343" s="355"/>
      <c r="Q343" s="355"/>
      <c r="R343" s="355"/>
      <c r="S343" s="355"/>
      <c r="T343" s="355"/>
      <c r="U343" s="355"/>
    </row>
    <row r="344" spans="1:21" ht="18.75">
      <c r="A344" s="678">
        <v>343</v>
      </c>
      <c r="B344" s="76" t="s">
        <v>846</v>
      </c>
      <c r="C344" s="77" t="s">
        <v>305</v>
      </c>
      <c r="D344" s="679">
        <v>8</v>
      </c>
      <c r="E344" s="685"/>
      <c r="F344" s="686"/>
      <c r="G344" s="682">
        <v>0</v>
      </c>
      <c r="H344" s="532">
        <v>0</v>
      </c>
      <c r="I344" s="693"/>
      <c r="J344" s="684"/>
      <c r="K344" s="355"/>
      <c r="L344" s="355"/>
      <c r="M344" s="355"/>
      <c r="N344" s="355"/>
      <c r="O344" s="355"/>
      <c r="P344" s="355"/>
      <c r="Q344" s="355"/>
      <c r="R344" s="355"/>
      <c r="S344" s="355"/>
      <c r="T344" s="355"/>
      <c r="U344" s="355"/>
    </row>
    <row r="345" spans="1:21" ht="18.75">
      <c r="A345" s="678">
        <v>344</v>
      </c>
      <c r="B345" s="76" t="s">
        <v>847</v>
      </c>
      <c r="C345" s="77" t="s">
        <v>305</v>
      </c>
      <c r="D345" s="679">
        <v>4</v>
      </c>
      <c r="E345" s="685"/>
      <c r="F345" s="686"/>
      <c r="G345" s="682">
        <v>0</v>
      </c>
      <c r="H345" s="532">
        <v>0</v>
      </c>
      <c r="I345" s="693"/>
      <c r="J345" s="684"/>
      <c r="K345" s="355"/>
      <c r="L345" s="355"/>
      <c r="M345" s="355"/>
      <c r="N345" s="355"/>
      <c r="O345" s="355"/>
      <c r="P345" s="355"/>
      <c r="Q345" s="355"/>
      <c r="R345" s="355"/>
      <c r="S345" s="355"/>
      <c r="T345" s="355"/>
      <c r="U345" s="355"/>
    </row>
    <row r="346" spans="1:21" ht="18.75">
      <c r="A346" s="678">
        <v>345</v>
      </c>
      <c r="B346" s="76" t="s">
        <v>269</v>
      </c>
      <c r="C346" s="77" t="s">
        <v>305</v>
      </c>
      <c r="D346" s="679">
        <v>4</v>
      </c>
      <c r="E346" s="680">
        <v>6076</v>
      </c>
      <c r="F346" s="681">
        <v>972</v>
      </c>
      <c r="G346" s="682">
        <v>7048</v>
      </c>
      <c r="H346" s="532">
        <v>28192</v>
      </c>
      <c r="I346" s="690" t="s">
        <v>395</v>
      </c>
      <c r="J346" s="684" t="s">
        <v>573</v>
      </c>
      <c r="K346" s="355"/>
      <c r="L346" s="355"/>
      <c r="M346" s="355"/>
      <c r="N346" s="355"/>
      <c r="O346" s="355"/>
      <c r="P346" s="355"/>
      <c r="Q346" s="355"/>
      <c r="R346" s="355"/>
      <c r="S346" s="355"/>
      <c r="T346" s="355"/>
      <c r="U346" s="355"/>
    </row>
    <row r="347" spans="1:21" ht="18.75">
      <c r="A347" s="678">
        <v>346</v>
      </c>
      <c r="B347" s="76" t="s">
        <v>848</v>
      </c>
      <c r="C347" s="77"/>
      <c r="D347" s="679">
        <v>4</v>
      </c>
      <c r="E347" s="680">
        <v>6076</v>
      </c>
      <c r="F347" s="681">
        <v>972</v>
      </c>
      <c r="G347" s="682">
        <v>7048</v>
      </c>
      <c r="H347" s="532">
        <v>28192</v>
      </c>
      <c r="I347" s="690" t="s">
        <v>395</v>
      </c>
      <c r="J347" s="684" t="s">
        <v>573</v>
      </c>
      <c r="K347" s="355"/>
      <c r="L347" s="355"/>
      <c r="M347" s="355"/>
      <c r="N347" s="355"/>
      <c r="O347" s="355"/>
      <c r="P347" s="355"/>
      <c r="Q347" s="355"/>
      <c r="R347" s="355"/>
      <c r="S347" s="355"/>
      <c r="T347" s="355"/>
      <c r="U347" s="355"/>
    </row>
    <row r="348" spans="1:21" ht="18.75">
      <c r="A348" s="678">
        <v>347</v>
      </c>
      <c r="B348" s="76" t="s">
        <v>270</v>
      </c>
      <c r="C348" s="77" t="s">
        <v>305</v>
      </c>
      <c r="D348" s="679">
        <v>8</v>
      </c>
      <c r="E348" s="680">
        <v>6076</v>
      </c>
      <c r="F348" s="681">
        <v>972</v>
      </c>
      <c r="G348" s="682">
        <v>7048</v>
      </c>
      <c r="H348" s="532">
        <v>56384</v>
      </c>
      <c r="I348" s="690" t="s">
        <v>395</v>
      </c>
      <c r="J348" s="684" t="s">
        <v>573</v>
      </c>
      <c r="K348" s="355"/>
      <c r="L348" s="355"/>
      <c r="M348" s="355"/>
      <c r="N348" s="355"/>
      <c r="O348" s="355"/>
      <c r="P348" s="355"/>
      <c r="Q348" s="355"/>
      <c r="R348" s="355"/>
      <c r="S348" s="355"/>
      <c r="T348" s="355"/>
      <c r="U348" s="355"/>
    </row>
    <row r="349" spans="1:21" ht="18.75">
      <c r="A349" s="678">
        <v>348</v>
      </c>
      <c r="B349" s="76" t="s">
        <v>849</v>
      </c>
      <c r="C349" s="77" t="s">
        <v>305</v>
      </c>
      <c r="D349" s="679">
        <v>4</v>
      </c>
      <c r="E349" s="685"/>
      <c r="F349" s="686"/>
      <c r="G349" s="682">
        <v>0</v>
      </c>
      <c r="H349" s="532">
        <v>0</v>
      </c>
      <c r="I349" s="687"/>
      <c r="J349" s="684"/>
      <c r="K349" s="355"/>
      <c r="L349" s="355"/>
      <c r="M349" s="355"/>
      <c r="N349" s="355"/>
      <c r="O349" s="355"/>
      <c r="P349" s="355"/>
      <c r="Q349" s="355"/>
      <c r="R349" s="355"/>
      <c r="S349" s="355"/>
      <c r="T349" s="355"/>
      <c r="U349" s="355"/>
    </row>
    <row r="350" spans="1:21" ht="18.75">
      <c r="A350" s="678">
        <v>349</v>
      </c>
      <c r="B350" s="76" t="s">
        <v>850</v>
      </c>
      <c r="C350" s="77" t="s">
        <v>305</v>
      </c>
      <c r="D350" s="679">
        <v>4</v>
      </c>
      <c r="E350" s="685"/>
      <c r="F350" s="686"/>
      <c r="G350" s="682">
        <v>0</v>
      </c>
      <c r="H350" s="532">
        <v>0</v>
      </c>
      <c r="I350" s="687"/>
      <c r="J350" s="684"/>
      <c r="K350" s="355"/>
      <c r="L350" s="355"/>
      <c r="M350" s="355"/>
      <c r="N350" s="355"/>
      <c r="O350" s="355"/>
      <c r="P350" s="355"/>
      <c r="Q350" s="355"/>
      <c r="R350" s="355"/>
      <c r="S350" s="355"/>
      <c r="T350" s="355"/>
      <c r="U350" s="355"/>
    </row>
    <row r="351" spans="1:21" ht="18.75">
      <c r="A351" s="678">
        <v>350</v>
      </c>
      <c r="B351" s="76" t="s">
        <v>851</v>
      </c>
      <c r="C351" s="77" t="s">
        <v>305</v>
      </c>
      <c r="D351" s="679">
        <v>4</v>
      </c>
      <c r="E351" s="685"/>
      <c r="F351" s="686"/>
      <c r="G351" s="682">
        <v>0</v>
      </c>
      <c r="H351" s="532">
        <v>0</v>
      </c>
      <c r="I351" s="687"/>
      <c r="J351" s="684"/>
      <c r="K351" s="355"/>
      <c r="L351" s="355"/>
      <c r="M351" s="355"/>
      <c r="N351" s="355"/>
      <c r="O351" s="355"/>
      <c r="P351" s="355"/>
      <c r="Q351" s="355"/>
      <c r="R351" s="355"/>
      <c r="S351" s="355"/>
      <c r="T351" s="355"/>
      <c r="U351" s="355"/>
    </row>
    <row r="352" spans="1:21" ht="18.75">
      <c r="A352" s="678">
        <v>351</v>
      </c>
      <c r="B352" s="76" t="s">
        <v>852</v>
      </c>
      <c r="C352" s="77" t="s">
        <v>305</v>
      </c>
      <c r="D352" s="679">
        <v>4</v>
      </c>
      <c r="E352" s="685"/>
      <c r="F352" s="686"/>
      <c r="G352" s="682">
        <v>0</v>
      </c>
      <c r="H352" s="532">
        <v>0</v>
      </c>
      <c r="I352" s="687"/>
      <c r="J352" s="684"/>
      <c r="K352" s="355"/>
      <c r="L352" s="355"/>
      <c r="M352" s="355"/>
      <c r="N352" s="355"/>
      <c r="O352" s="355"/>
      <c r="P352" s="355"/>
      <c r="Q352" s="355"/>
      <c r="R352" s="355"/>
      <c r="S352" s="355"/>
      <c r="T352" s="355"/>
      <c r="U352" s="355"/>
    </row>
    <row r="353" spans="1:21" ht="18.75">
      <c r="A353" s="678">
        <v>352</v>
      </c>
      <c r="B353" s="76" t="s">
        <v>853</v>
      </c>
      <c r="C353" s="77" t="s">
        <v>305</v>
      </c>
      <c r="D353" s="679">
        <v>4</v>
      </c>
      <c r="E353" s="685"/>
      <c r="F353" s="686"/>
      <c r="G353" s="682">
        <v>0</v>
      </c>
      <c r="H353" s="532">
        <v>0</v>
      </c>
      <c r="I353" s="687"/>
      <c r="J353" s="684"/>
      <c r="K353" s="355"/>
      <c r="L353" s="355"/>
      <c r="M353" s="355"/>
      <c r="N353" s="355"/>
      <c r="O353" s="355"/>
      <c r="P353" s="355"/>
      <c r="Q353" s="355"/>
      <c r="R353" s="355"/>
      <c r="S353" s="355"/>
      <c r="T353" s="355"/>
      <c r="U353" s="355"/>
    </row>
    <row r="354" spans="1:21" ht="18.75">
      <c r="A354" s="678">
        <v>353</v>
      </c>
      <c r="B354" s="76" t="s">
        <v>271</v>
      </c>
      <c r="C354" s="77" t="s">
        <v>305</v>
      </c>
      <c r="D354" s="679">
        <v>24</v>
      </c>
      <c r="E354" s="680">
        <v>2160</v>
      </c>
      <c r="F354" s="681">
        <v>346</v>
      </c>
      <c r="G354" s="682">
        <v>2506</v>
      </c>
      <c r="H354" s="532">
        <v>60144</v>
      </c>
      <c r="I354" s="683" t="s">
        <v>383</v>
      </c>
      <c r="J354" s="684" t="s">
        <v>629</v>
      </c>
      <c r="K354" s="355"/>
      <c r="L354" s="355"/>
      <c r="M354" s="355"/>
      <c r="N354" s="355"/>
      <c r="O354" s="355"/>
      <c r="P354" s="355"/>
      <c r="Q354" s="355"/>
      <c r="R354" s="355"/>
      <c r="S354" s="355"/>
      <c r="T354" s="355"/>
      <c r="U354" s="355"/>
    </row>
    <row r="355" spans="1:21" ht="18.75">
      <c r="A355" s="678">
        <v>354</v>
      </c>
      <c r="B355" s="76" t="s">
        <v>854</v>
      </c>
      <c r="C355" s="77" t="s">
        <v>305</v>
      </c>
      <c r="D355" s="698">
        <v>30</v>
      </c>
      <c r="E355" s="680">
        <v>1545</v>
      </c>
      <c r="F355" s="681">
        <v>247</v>
      </c>
      <c r="G355" s="682">
        <v>1792</v>
      </c>
      <c r="H355" s="532">
        <v>53760</v>
      </c>
      <c r="I355" s="683" t="s">
        <v>383</v>
      </c>
      <c r="J355" s="684" t="s">
        <v>629</v>
      </c>
      <c r="K355" s="355"/>
      <c r="L355" s="355"/>
      <c r="M355" s="355"/>
      <c r="N355" s="355"/>
      <c r="O355" s="355"/>
      <c r="P355" s="355"/>
      <c r="Q355" s="355"/>
      <c r="R355" s="355"/>
      <c r="S355" s="355"/>
      <c r="T355" s="355"/>
      <c r="U355" s="355"/>
    </row>
    <row r="356" spans="1:21" ht="18.75">
      <c r="A356" s="678">
        <v>355</v>
      </c>
      <c r="B356" s="76" t="s">
        <v>855</v>
      </c>
      <c r="C356" s="77" t="s">
        <v>305</v>
      </c>
      <c r="D356" s="698">
        <v>30</v>
      </c>
      <c r="E356" s="680">
        <v>1545</v>
      </c>
      <c r="F356" s="681">
        <v>247</v>
      </c>
      <c r="G356" s="682">
        <v>1792</v>
      </c>
      <c r="H356" s="532">
        <v>53760</v>
      </c>
      <c r="I356" s="683" t="s">
        <v>383</v>
      </c>
      <c r="J356" s="684" t="s">
        <v>629</v>
      </c>
      <c r="K356" s="355"/>
      <c r="L356" s="355"/>
      <c r="M356" s="355"/>
      <c r="N356" s="355"/>
      <c r="O356" s="355"/>
      <c r="P356" s="355"/>
      <c r="Q356" s="355"/>
      <c r="R356" s="355"/>
      <c r="S356" s="355"/>
      <c r="T356" s="355"/>
      <c r="U356" s="355"/>
    </row>
    <row r="357" spans="1:21" ht="18.75">
      <c r="A357" s="678">
        <v>356</v>
      </c>
      <c r="B357" s="76" t="s">
        <v>272</v>
      </c>
      <c r="C357" s="77" t="s">
        <v>305</v>
      </c>
      <c r="D357" s="679">
        <v>100</v>
      </c>
      <c r="E357" s="680">
        <v>2160</v>
      </c>
      <c r="F357" s="681">
        <v>346</v>
      </c>
      <c r="G357" s="682">
        <v>2506</v>
      </c>
      <c r="H357" s="532">
        <v>250600</v>
      </c>
      <c r="I357" s="683" t="s">
        <v>383</v>
      </c>
      <c r="J357" s="684" t="s">
        <v>629</v>
      </c>
      <c r="K357" s="355"/>
      <c r="L357" s="355"/>
      <c r="M357" s="355"/>
      <c r="N357" s="355"/>
      <c r="O357" s="355"/>
      <c r="P357" s="355"/>
      <c r="Q357" s="355"/>
      <c r="R357" s="355"/>
      <c r="S357" s="355"/>
      <c r="T357" s="355"/>
      <c r="U357" s="355"/>
    </row>
    <row r="358" spans="1:21" ht="18.75">
      <c r="A358" s="678">
        <v>357</v>
      </c>
      <c r="B358" s="76" t="s">
        <v>273</v>
      </c>
      <c r="C358" s="77" t="s">
        <v>305</v>
      </c>
      <c r="D358" s="679">
        <v>100</v>
      </c>
      <c r="E358" s="680">
        <v>2160</v>
      </c>
      <c r="F358" s="681">
        <v>346</v>
      </c>
      <c r="G358" s="682">
        <v>2506</v>
      </c>
      <c r="H358" s="532">
        <v>250600</v>
      </c>
      <c r="I358" s="683" t="s">
        <v>383</v>
      </c>
      <c r="J358" s="684" t="s">
        <v>629</v>
      </c>
      <c r="K358" s="355"/>
      <c r="L358" s="355"/>
      <c r="M358" s="355"/>
      <c r="N358" s="355"/>
      <c r="O358" s="355"/>
      <c r="P358" s="355"/>
      <c r="Q358" s="355"/>
      <c r="R358" s="355"/>
      <c r="S358" s="355"/>
      <c r="T358" s="355"/>
      <c r="U358" s="355"/>
    </row>
    <row r="359" spans="1:21" ht="18.75">
      <c r="A359" s="678">
        <v>358</v>
      </c>
      <c r="B359" s="76" t="s">
        <v>274</v>
      </c>
      <c r="C359" s="77" t="s">
        <v>305</v>
      </c>
      <c r="D359" s="679">
        <v>20</v>
      </c>
      <c r="E359" s="680">
        <v>2160</v>
      </c>
      <c r="F359" s="681">
        <v>346</v>
      </c>
      <c r="G359" s="682">
        <v>2506</v>
      </c>
      <c r="H359" s="532">
        <v>50120</v>
      </c>
      <c r="I359" s="683" t="s">
        <v>383</v>
      </c>
      <c r="J359" s="684" t="s">
        <v>629</v>
      </c>
      <c r="K359" s="355"/>
      <c r="L359" s="355"/>
      <c r="M359" s="355"/>
      <c r="N359" s="355"/>
      <c r="O359" s="355"/>
      <c r="P359" s="355"/>
      <c r="Q359" s="355"/>
      <c r="R359" s="355"/>
      <c r="S359" s="355"/>
      <c r="T359" s="355"/>
      <c r="U359" s="355"/>
    </row>
    <row r="360" spans="1:21" ht="18.75">
      <c r="A360" s="678">
        <v>359</v>
      </c>
      <c r="B360" s="76" t="s">
        <v>275</v>
      </c>
      <c r="C360" s="77" t="s">
        <v>305</v>
      </c>
      <c r="D360" s="679">
        <v>20</v>
      </c>
      <c r="E360" s="680">
        <v>2160</v>
      </c>
      <c r="F360" s="681">
        <v>346</v>
      </c>
      <c r="G360" s="682">
        <v>2506</v>
      </c>
      <c r="H360" s="532">
        <v>50120</v>
      </c>
      <c r="I360" s="683" t="s">
        <v>383</v>
      </c>
      <c r="J360" s="684" t="s">
        <v>629</v>
      </c>
      <c r="K360" s="355"/>
      <c r="L360" s="355"/>
      <c r="M360" s="355"/>
      <c r="N360" s="355"/>
      <c r="O360" s="355"/>
      <c r="P360" s="355"/>
      <c r="Q360" s="355"/>
      <c r="R360" s="355"/>
      <c r="S360" s="355"/>
      <c r="T360" s="355"/>
      <c r="U360" s="355"/>
    </row>
    <row r="361" spans="1:21" ht="18.75">
      <c r="A361" s="678">
        <v>360</v>
      </c>
      <c r="B361" s="76" t="s">
        <v>276</v>
      </c>
      <c r="C361" s="77" t="s">
        <v>305</v>
      </c>
      <c r="D361" s="679">
        <v>4</v>
      </c>
      <c r="E361" s="680">
        <v>2160</v>
      </c>
      <c r="F361" s="681">
        <v>346</v>
      </c>
      <c r="G361" s="682">
        <v>2506</v>
      </c>
      <c r="H361" s="532">
        <v>10024</v>
      </c>
      <c r="I361" s="683" t="s">
        <v>383</v>
      </c>
      <c r="J361" s="684" t="s">
        <v>629</v>
      </c>
      <c r="K361" s="355"/>
      <c r="L361" s="355"/>
      <c r="M361" s="355"/>
      <c r="N361" s="355"/>
      <c r="O361" s="355"/>
      <c r="P361" s="355"/>
      <c r="Q361" s="355"/>
      <c r="R361" s="355"/>
      <c r="S361" s="355"/>
      <c r="T361" s="355"/>
      <c r="U361" s="355"/>
    </row>
    <row r="362" spans="1:21" ht="18.75">
      <c r="A362" s="678">
        <v>361</v>
      </c>
      <c r="B362" s="76" t="s">
        <v>277</v>
      </c>
      <c r="C362" s="77" t="s">
        <v>305</v>
      </c>
      <c r="D362" s="679">
        <v>12</v>
      </c>
      <c r="E362" s="680">
        <v>2160</v>
      </c>
      <c r="F362" s="681">
        <v>346</v>
      </c>
      <c r="G362" s="682">
        <v>2506</v>
      </c>
      <c r="H362" s="532">
        <v>30072</v>
      </c>
      <c r="I362" s="683" t="s">
        <v>383</v>
      </c>
      <c r="J362" s="684" t="s">
        <v>629</v>
      </c>
      <c r="K362" s="355"/>
      <c r="L362" s="355"/>
      <c r="M362" s="355"/>
      <c r="N362" s="355"/>
      <c r="O362" s="355"/>
      <c r="P362" s="355"/>
      <c r="Q362" s="355"/>
      <c r="R362" s="355"/>
      <c r="S362" s="355"/>
      <c r="T362" s="355"/>
      <c r="U362" s="355"/>
    </row>
    <row r="363" spans="1:21" ht="18.75">
      <c r="A363" s="678">
        <v>362</v>
      </c>
      <c r="B363" s="76" t="s">
        <v>856</v>
      </c>
      <c r="C363" s="77" t="s">
        <v>305</v>
      </c>
      <c r="D363" s="679">
        <v>4</v>
      </c>
      <c r="E363" s="685"/>
      <c r="F363" s="686"/>
      <c r="G363" s="682">
        <v>0</v>
      </c>
      <c r="H363" s="532">
        <v>0</v>
      </c>
      <c r="I363" s="687"/>
      <c r="J363" s="684"/>
      <c r="K363" s="355"/>
      <c r="L363" s="355"/>
      <c r="M363" s="355"/>
      <c r="N363" s="355"/>
      <c r="O363" s="355"/>
      <c r="P363" s="355"/>
      <c r="Q363" s="355"/>
      <c r="R363" s="355"/>
      <c r="S363" s="355"/>
      <c r="T363" s="355"/>
      <c r="U363" s="355"/>
    </row>
    <row r="364" spans="1:21" ht="18.75">
      <c r="A364" s="678">
        <v>363</v>
      </c>
      <c r="B364" s="76" t="s">
        <v>278</v>
      </c>
      <c r="C364" s="77" t="s">
        <v>305</v>
      </c>
      <c r="D364" s="679">
        <v>16</v>
      </c>
      <c r="E364" s="680">
        <v>2160</v>
      </c>
      <c r="F364" s="681">
        <v>346</v>
      </c>
      <c r="G364" s="682">
        <v>2506</v>
      </c>
      <c r="H364" s="532">
        <v>40096</v>
      </c>
      <c r="I364" s="683" t="s">
        <v>383</v>
      </c>
      <c r="J364" s="684" t="s">
        <v>629</v>
      </c>
      <c r="K364" s="355"/>
      <c r="L364" s="355"/>
      <c r="M364" s="355"/>
      <c r="N364" s="355"/>
      <c r="O364" s="355"/>
      <c r="P364" s="355"/>
      <c r="Q364" s="355"/>
      <c r="R364" s="355"/>
      <c r="S364" s="355"/>
      <c r="T364" s="355"/>
      <c r="U364" s="355"/>
    </row>
    <row r="365" spans="1:21" ht="18.75">
      <c r="A365" s="678">
        <v>364</v>
      </c>
      <c r="B365" s="76" t="s">
        <v>857</v>
      </c>
      <c r="C365" s="77" t="s">
        <v>305</v>
      </c>
      <c r="D365" s="679">
        <v>4</v>
      </c>
      <c r="E365" s="680">
        <v>1545</v>
      </c>
      <c r="F365" s="681">
        <v>247</v>
      </c>
      <c r="G365" s="682">
        <v>1792</v>
      </c>
      <c r="H365" s="532">
        <v>7168</v>
      </c>
      <c r="I365" s="683" t="s">
        <v>383</v>
      </c>
      <c r="J365" s="684" t="s">
        <v>629</v>
      </c>
      <c r="K365" s="355"/>
      <c r="L365" s="355"/>
      <c r="M365" s="355"/>
      <c r="N365" s="355"/>
      <c r="O365" s="355"/>
      <c r="P365" s="355"/>
      <c r="Q365" s="355"/>
      <c r="R365" s="355"/>
      <c r="S365" s="355"/>
      <c r="T365" s="355"/>
      <c r="U365" s="355"/>
    </row>
    <row r="366" spans="1:21" ht="18.75">
      <c r="A366" s="678">
        <v>365</v>
      </c>
      <c r="B366" s="76" t="s">
        <v>858</v>
      </c>
      <c r="C366" s="77" t="s">
        <v>305</v>
      </c>
      <c r="D366" s="679">
        <v>4</v>
      </c>
      <c r="E366" s="680">
        <v>2160</v>
      </c>
      <c r="F366" s="681">
        <v>346</v>
      </c>
      <c r="G366" s="682">
        <v>2506</v>
      </c>
      <c r="H366" s="532">
        <v>10024</v>
      </c>
      <c r="I366" s="683" t="s">
        <v>383</v>
      </c>
      <c r="J366" s="684" t="s">
        <v>629</v>
      </c>
      <c r="K366" s="355"/>
      <c r="L366" s="355"/>
      <c r="M366" s="355"/>
      <c r="N366" s="355"/>
      <c r="O366" s="355"/>
      <c r="P366" s="355"/>
      <c r="Q366" s="355"/>
      <c r="R366" s="355"/>
      <c r="S366" s="355"/>
      <c r="T366" s="355"/>
      <c r="U366" s="355"/>
    </row>
    <row r="367" spans="1:21" ht="18.75">
      <c r="A367" s="678">
        <v>366</v>
      </c>
      <c r="B367" s="76" t="s">
        <v>279</v>
      </c>
      <c r="C367" s="77" t="s">
        <v>305</v>
      </c>
      <c r="D367" s="679">
        <v>20</v>
      </c>
      <c r="E367" s="680">
        <v>2160</v>
      </c>
      <c r="F367" s="681">
        <v>346</v>
      </c>
      <c r="G367" s="682">
        <v>2506</v>
      </c>
      <c r="H367" s="532">
        <v>50120</v>
      </c>
      <c r="I367" s="683" t="s">
        <v>383</v>
      </c>
      <c r="J367" s="684" t="s">
        <v>629</v>
      </c>
      <c r="K367" s="355"/>
      <c r="L367" s="355"/>
      <c r="M367" s="355"/>
      <c r="N367" s="355"/>
      <c r="O367" s="355"/>
      <c r="P367" s="355"/>
      <c r="Q367" s="355"/>
      <c r="R367" s="355"/>
      <c r="S367" s="355"/>
      <c r="T367" s="355"/>
      <c r="U367" s="355"/>
    </row>
    <row r="368" spans="1:21" ht="18.75">
      <c r="A368" s="678">
        <v>367</v>
      </c>
      <c r="B368" s="76" t="s">
        <v>859</v>
      </c>
      <c r="C368" s="77" t="s">
        <v>305</v>
      </c>
      <c r="D368" s="679">
        <v>4</v>
      </c>
      <c r="E368" s="680">
        <v>1545</v>
      </c>
      <c r="F368" s="681">
        <v>247</v>
      </c>
      <c r="G368" s="682">
        <v>1792</v>
      </c>
      <c r="H368" s="532">
        <v>7168</v>
      </c>
      <c r="I368" s="683" t="s">
        <v>383</v>
      </c>
      <c r="J368" s="684" t="s">
        <v>629</v>
      </c>
      <c r="K368" s="355"/>
      <c r="L368" s="355"/>
      <c r="M368" s="355"/>
      <c r="N368" s="355"/>
      <c r="O368" s="355"/>
      <c r="P368" s="355"/>
      <c r="Q368" s="355"/>
      <c r="R368" s="355"/>
      <c r="S368" s="355"/>
      <c r="T368" s="355"/>
      <c r="U368" s="355"/>
    </row>
    <row r="369" spans="1:21" ht="18.75">
      <c r="A369" s="678">
        <v>368</v>
      </c>
      <c r="B369" s="76" t="s">
        <v>280</v>
      </c>
      <c r="C369" s="77" t="s">
        <v>305</v>
      </c>
      <c r="D369" s="679">
        <v>20</v>
      </c>
      <c r="E369" s="680">
        <v>2160</v>
      </c>
      <c r="F369" s="681">
        <v>346</v>
      </c>
      <c r="G369" s="682">
        <v>2506</v>
      </c>
      <c r="H369" s="532">
        <v>50120</v>
      </c>
      <c r="I369" s="683" t="s">
        <v>383</v>
      </c>
      <c r="J369" s="684" t="s">
        <v>629</v>
      </c>
      <c r="K369" s="355"/>
      <c r="L369" s="355"/>
      <c r="M369" s="355"/>
      <c r="N369" s="355"/>
      <c r="O369" s="355"/>
      <c r="P369" s="355"/>
      <c r="Q369" s="355"/>
      <c r="R369" s="355"/>
      <c r="S369" s="355"/>
      <c r="T369" s="355"/>
      <c r="U369" s="355"/>
    </row>
    <row r="370" spans="1:21" ht="18.75">
      <c r="A370" s="678">
        <v>369</v>
      </c>
      <c r="B370" s="76" t="s">
        <v>281</v>
      </c>
      <c r="C370" s="77" t="s">
        <v>305</v>
      </c>
      <c r="D370" s="679">
        <v>20</v>
      </c>
      <c r="E370" s="680">
        <v>2160</v>
      </c>
      <c r="F370" s="681">
        <v>346</v>
      </c>
      <c r="G370" s="682">
        <v>2506</v>
      </c>
      <c r="H370" s="532">
        <v>50120</v>
      </c>
      <c r="I370" s="683" t="s">
        <v>383</v>
      </c>
      <c r="J370" s="684" t="s">
        <v>629</v>
      </c>
      <c r="K370" s="355"/>
      <c r="L370" s="355"/>
      <c r="M370" s="355"/>
      <c r="N370" s="355"/>
      <c r="O370" s="355"/>
      <c r="P370" s="355"/>
      <c r="Q370" s="355"/>
      <c r="R370" s="355"/>
      <c r="S370" s="355"/>
      <c r="T370" s="355"/>
      <c r="U370" s="355"/>
    </row>
    <row r="371" spans="1:21" ht="18.75">
      <c r="A371" s="678">
        <v>370</v>
      </c>
      <c r="B371" s="76" t="s">
        <v>860</v>
      </c>
      <c r="C371" s="77" t="s">
        <v>305</v>
      </c>
      <c r="D371" s="679">
        <v>4</v>
      </c>
      <c r="E371" s="680">
        <v>27155</v>
      </c>
      <c r="F371" s="681">
        <v>4345</v>
      </c>
      <c r="G371" s="682">
        <v>31500</v>
      </c>
      <c r="H371" s="532">
        <v>126000</v>
      </c>
      <c r="I371" s="683" t="s">
        <v>383</v>
      </c>
      <c r="J371" s="684" t="s">
        <v>629</v>
      </c>
      <c r="K371" s="355"/>
      <c r="L371" s="355"/>
      <c r="M371" s="355"/>
      <c r="N371" s="355"/>
      <c r="O371" s="355"/>
      <c r="P371" s="355"/>
      <c r="Q371" s="355"/>
      <c r="R371" s="355"/>
      <c r="S371" s="355"/>
      <c r="T371" s="355"/>
      <c r="U371" s="355"/>
    </row>
    <row r="372" spans="1:21" ht="18.75">
      <c r="A372" s="678">
        <v>371</v>
      </c>
      <c r="B372" s="76" t="s">
        <v>282</v>
      </c>
      <c r="C372" s="77" t="s">
        <v>305</v>
      </c>
      <c r="D372" s="679">
        <v>20</v>
      </c>
      <c r="E372" s="685"/>
      <c r="F372" s="686"/>
      <c r="G372" s="682">
        <v>0</v>
      </c>
      <c r="H372" s="532">
        <v>0</v>
      </c>
      <c r="I372" s="687"/>
      <c r="J372" s="684"/>
      <c r="K372" s="355"/>
      <c r="L372" s="355"/>
      <c r="M372" s="355"/>
      <c r="N372" s="355"/>
      <c r="O372" s="355"/>
      <c r="P372" s="355"/>
      <c r="Q372" s="355"/>
      <c r="R372" s="355"/>
      <c r="S372" s="355"/>
      <c r="T372" s="355"/>
      <c r="U372" s="355"/>
    </row>
    <row r="373" spans="1:21" ht="37.5">
      <c r="A373" s="678">
        <v>372</v>
      </c>
      <c r="B373" s="76" t="s">
        <v>861</v>
      </c>
      <c r="C373" s="77" t="s">
        <v>305</v>
      </c>
      <c r="D373" s="679">
        <v>4</v>
      </c>
      <c r="E373" s="680">
        <v>27155</v>
      </c>
      <c r="F373" s="681">
        <v>4345</v>
      </c>
      <c r="G373" s="682">
        <v>31500</v>
      </c>
      <c r="H373" s="532">
        <v>126000</v>
      </c>
      <c r="I373" s="683" t="s">
        <v>383</v>
      </c>
      <c r="J373" s="684" t="s">
        <v>629</v>
      </c>
      <c r="K373" s="355"/>
      <c r="L373" s="355"/>
      <c r="M373" s="355"/>
      <c r="N373" s="355"/>
      <c r="O373" s="355"/>
      <c r="P373" s="355"/>
      <c r="Q373" s="355"/>
      <c r="R373" s="355"/>
      <c r="S373" s="355"/>
      <c r="T373" s="355"/>
      <c r="U373" s="355"/>
    </row>
    <row r="374" spans="1:21" ht="37.5">
      <c r="A374" s="678">
        <v>373</v>
      </c>
      <c r="B374" s="76" t="s">
        <v>862</v>
      </c>
      <c r="C374" s="77" t="s">
        <v>305</v>
      </c>
      <c r="D374" s="679">
        <v>4</v>
      </c>
      <c r="E374" s="680">
        <v>27155</v>
      </c>
      <c r="F374" s="681">
        <v>4345</v>
      </c>
      <c r="G374" s="682">
        <v>31500</v>
      </c>
      <c r="H374" s="532">
        <v>126000</v>
      </c>
      <c r="I374" s="683" t="s">
        <v>383</v>
      </c>
      <c r="J374" s="684" t="s">
        <v>629</v>
      </c>
      <c r="K374" s="355"/>
      <c r="L374" s="355"/>
      <c r="M374" s="355"/>
      <c r="N374" s="355"/>
      <c r="O374" s="355"/>
      <c r="P374" s="355"/>
      <c r="Q374" s="355"/>
      <c r="R374" s="355"/>
      <c r="S374" s="355"/>
      <c r="T374" s="355"/>
      <c r="U374" s="355"/>
    </row>
    <row r="375" spans="1:21" ht="37.5">
      <c r="A375" s="678">
        <v>374</v>
      </c>
      <c r="B375" s="76" t="s">
        <v>863</v>
      </c>
      <c r="C375" s="77" t="s">
        <v>305</v>
      </c>
      <c r="D375" s="679">
        <v>4</v>
      </c>
      <c r="E375" s="680">
        <v>27155</v>
      </c>
      <c r="F375" s="681">
        <v>4345</v>
      </c>
      <c r="G375" s="682">
        <v>31500</v>
      </c>
      <c r="H375" s="532">
        <v>126000</v>
      </c>
      <c r="I375" s="683" t="s">
        <v>383</v>
      </c>
      <c r="J375" s="684" t="s">
        <v>629</v>
      </c>
      <c r="K375" s="355"/>
      <c r="L375" s="355"/>
      <c r="M375" s="355"/>
      <c r="N375" s="355"/>
      <c r="O375" s="355"/>
      <c r="P375" s="355"/>
      <c r="Q375" s="355"/>
      <c r="R375" s="355"/>
      <c r="S375" s="355"/>
      <c r="T375" s="355"/>
      <c r="U375" s="355"/>
    </row>
    <row r="376" spans="1:21" ht="37.5">
      <c r="A376" s="678">
        <v>375</v>
      </c>
      <c r="B376" s="76" t="s">
        <v>864</v>
      </c>
      <c r="C376" s="77" t="s">
        <v>305</v>
      </c>
      <c r="D376" s="679">
        <v>4</v>
      </c>
      <c r="E376" s="680">
        <v>27155</v>
      </c>
      <c r="F376" s="681">
        <v>4345</v>
      </c>
      <c r="G376" s="682">
        <v>31500</v>
      </c>
      <c r="H376" s="532">
        <v>126000</v>
      </c>
      <c r="I376" s="683" t="s">
        <v>383</v>
      </c>
      <c r="J376" s="684" t="s">
        <v>629</v>
      </c>
      <c r="K376" s="355"/>
      <c r="L376" s="355"/>
      <c r="M376" s="355"/>
      <c r="N376" s="355"/>
      <c r="O376" s="355"/>
      <c r="P376" s="355"/>
      <c r="Q376" s="355"/>
      <c r="R376" s="355"/>
      <c r="S376" s="355"/>
      <c r="T376" s="355"/>
      <c r="U376" s="355"/>
    </row>
    <row r="377" spans="1:21" ht="18.75">
      <c r="A377" s="678">
        <v>376</v>
      </c>
      <c r="B377" s="76" t="s">
        <v>283</v>
      </c>
      <c r="C377" s="77" t="s">
        <v>305</v>
      </c>
      <c r="D377" s="679">
        <v>1200</v>
      </c>
      <c r="E377" s="680">
        <v>1000</v>
      </c>
      <c r="F377" s="688">
        <v>0</v>
      </c>
      <c r="G377" s="682">
        <v>1000</v>
      </c>
      <c r="H377" s="532">
        <v>1200000</v>
      </c>
      <c r="I377" s="683" t="s">
        <v>1548</v>
      </c>
      <c r="J377" s="684" t="s">
        <v>701</v>
      </c>
      <c r="K377" s="355"/>
      <c r="L377" s="355"/>
      <c r="M377" s="355"/>
      <c r="N377" s="355"/>
      <c r="O377" s="355"/>
      <c r="P377" s="355"/>
      <c r="Q377" s="355"/>
      <c r="R377" s="355"/>
      <c r="S377" s="355"/>
      <c r="T377" s="355"/>
      <c r="U377" s="355"/>
    </row>
    <row r="378" spans="1:21" ht="18.75">
      <c r="A378" s="678">
        <v>377</v>
      </c>
      <c r="B378" s="76" t="s">
        <v>284</v>
      </c>
      <c r="C378" s="77" t="s">
        <v>305</v>
      </c>
      <c r="D378" s="679">
        <v>1600</v>
      </c>
      <c r="E378" s="680">
        <v>1147</v>
      </c>
      <c r="F378" s="688">
        <v>0</v>
      </c>
      <c r="G378" s="682">
        <v>1147</v>
      </c>
      <c r="H378" s="532">
        <v>1835200</v>
      </c>
      <c r="I378" s="683" t="s">
        <v>1548</v>
      </c>
      <c r="J378" s="684" t="s">
        <v>701</v>
      </c>
      <c r="K378" s="355"/>
      <c r="L378" s="355"/>
      <c r="M378" s="355"/>
      <c r="N378" s="355"/>
      <c r="O378" s="355"/>
      <c r="P378" s="355"/>
      <c r="Q378" s="355"/>
      <c r="R378" s="355"/>
      <c r="S378" s="355"/>
      <c r="T378" s="355"/>
      <c r="U378" s="355"/>
    </row>
    <row r="379" spans="1:21" ht="18.75">
      <c r="A379" s="678">
        <v>378</v>
      </c>
      <c r="B379" s="76" t="s">
        <v>285</v>
      </c>
      <c r="C379" s="77" t="s">
        <v>305</v>
      </c>
      <c r="D379" s="679">
        <v>800</v>
      </c>
      <c r="E379" s="680">
        <v>1320</v>
      </c>
      <c r="F379" s="688">
        <v>0</v>
      </c>
      <c r="G379" s="682">
        <v>1320</v>
      </c>
      <c r="H379" s="532">
        <v>1056000</v>
      </c>
      <c r="I379" s="683" t="s">
        <v>1548</v>
      </c>
      <c r="J379" s="684" t="s">
        <v>701</v>
      </c>
      <c r="K379" s="355"/>
      <c r="L379" s="355"/>
      <c r="M379" s="355"/>
      <c r="N379" s="355"/>
      <c r="O379" s="355"/>
      <c r="P379" s="355"/>
      <c r="Q379" s="355"/>
      <c r="R379" s="355"/>
      <c r="S379" s="355"/>
      <c r="T379" s="355"/>
      <c r="U379" s="355"/>
    </row>
    <row r="380" spans="1:21" ht="18.75">
      <c r="A380" s="678">
        <v>379</v>
      </c>
      <c r="B380" s="76" t="s">
        <v>286</v>
      </c>
      <c r="C380" s="77" t="s">
        <v>305</v>
      </c>
      <c r="D380" s="679">
        <v>288</v>
      </c>
      <c r="E380" s="680">
        <v>5200</v>
      </c>
      <c r="F380" s="688">
        <v>0</v>
      </c>
      <c r="G380" s="682">
        <v>5200</v>
      </c>
      <c r="H380" s="532">
        <v>1497600</v>
      </c>
      <c r="I380" s="683" t="s">
        <v>417</v>
      </c>
      <c r="J380" s="684" t="s">
        <v>468</v>
      </c>
      <c r="K380" s="355"/>
      <c r="L380" s="355"/>
      <c r="M380" s="355"/>
      <c r="N380" s="355"/>
      <c r="O380" s="355"/>
      <c r="P380" s="355"/>
      <c r="Q380" s="355"/>
      <c r="R380" s="355"/>
      <c r="S380" s="355"/>
      <c r="T380" s="355"/>
      <c r="U380" s="355"/>
    </row>
    <row r="381" spans="1:21" ht="18.75">
      <c r="A381" s="678">
        <v>380</v>
      </c>
      <c r="B381" s="76" t="s">
        <v>287</v>
      </c>
      <c r="C381" s="77" t="s">
        <v>305</v>
      </c>
      <c r="D381" s="679">
        <v>288</v>
      </c>
      <c r="E381" s="680">
        <v>6067</v>
      </c>
      <c r="F381" s="688">
        <v>0</v>
      </c>
      <c r="G381" s="682">
        <v>6067</v>
      </c>
      <c r="H381" s="532">
        <v>1747296</v>
      </c>
      <c r="I381" s="683" t="s">
        <v>417</v>
      </c>
      <c r="J381" s="684" t="s">
        <v>468</v>
      </c>
      <c r="K381" s="355"/>
      <c r="L381" s="355"/>
      <c r="M381" s="355"/>
      <c r="N381" s="355"/>
      <c r="O381" s="355"/>
      <c r="P381" s="355"/>
      <c r="Q381" s="355"/>
      <c r="R381" s="355"/>
      <c r="S381" s="355"/>
      <c r="T381" s="355"/>
      <c r="U381" s="355"/>
    </row>
    <row r="382" spans="1:21" ht="18.75">
      <c r="A382" s="678">
        <v>381</v>
      </c>
      <c r="B382" s="76" t="s">
        <v>288</v>
      </c>
      <c r="C382" s="77" t="s">
        <v>305</v>
      </c>
      <c r="D382" s="679">
        <v>288</v>
      </c>
      <c r="E382" s="680">
        <v>7200</v>
      </c>
      <c r="F382" s="688">
        <v>0</v>
      </c>
      <c r="G382" s="682">
        <v>7200</v>
      </c>
      <c r="H382" s="532">
        <v>2073600</v>
      </c>
      <c r="I382" s="683" t="s">
        <v>417</v>
      </c>
      <c r="J382" s="684" t="s">
        <v>468</v>
      </c>
      <c r="K382" s="355"/>
      <c r="L382" s="355"/>
      <c r="M382" s="355"/>
      <c r="N382" s="355"/>
      <c r="O382" s="355"/>
      <c r="P382" s="355"/>
      <c r="Q382" s="355"/>
      <c r="R382" s="355"/>
      <c r="S382" s="355"/>
      <c r="T382" s="355"/>
      <c r="U382" s="355"/>
    </row>
    <row r="383" spans="1:21" ht="18.75">
      <c r="A383" s="678">
        <v>382</v>
      </c>
      <c r="B383" s="76" t="s">
        <v>289</v>
      </c>
      <c r="C383" s="77" t="s">
        <v>305</v>
      </c>
      <c r="D383" s="679">
        <v>1600</v>
      </c>
      <c r="E383" s="680">
        <v>1253</v>
      </c>
      <c r="F383" s="688">
        <v>0</v>
      </c>
      <c r="G383" s="682">
        <v>1253</v>
      </c>
      <c r="H383" s="532">
        <v>2004800</v>
      </c>
      <c r="I383" s="683" t="s">
        <v>1548</v>
      </c>
      <c r="J383" s="684" t="s">
        <v>702</v>
      </c>
      <c r="K383" s="355"/>
      <c r="L383" s="355"/>
      <c r="M383" s="355"/>
      <c r="N383" s="355"/>
      <c r="O383" s="355"/>
      <c r="P383" s="355"/>
      <c r="Q383" s="355"/>
      <c r="R383" s="355"/>
      <c r="S383" s="355"/>
      <c r="T383" s="355"/>
      <c r="U383" s="355"/>
    </row>
    <row r="384" spans="1:21" ht="18.75">
      <c r="A384" s="678">
        <v>383</v>
      </c>
      <c r="B384" s="76" t="s">
        <v>290</v>
      </c>
      <c r="C384" s="77" t="s">
        <v>305</v>
      </c>
      <c r="D384" s="679">
        <v>1600</v>
      </c>
      <c r="E384" s="680">
        <v>1560</v>
      </c>
      <c r="F384" s="688">
        <v>0</v>
      </c>
      <c r="G384" s="682">
        <v>1560</v>
      </c>
      <c r="H384" s="532">
        <v>2496000</v>
      </c>
      <c r="I384" s="683" t="s">
        <v>1548</v>
      </c>
      <c r="J384" s="684" t="s">
        <v>702</v>
      </c>
      <c r="K384" s="355"/>
      <c r="L384" s="355"/>
      <c r="M384" s="355"/>
      <c r="N384" s="355"/>
      <c r="O384" s="355"/>
      <c r="P384" s="355"/>
      <c r="Q384" s="355"/>
      <c r="R384" s="355"/>
      <c r="S384" s="355"/>
      <c r="T384" s="355"/>
      <c r="U384" s="355"/>
    </row>
    <row r="385" spans="1:21" ht="18.75">
      <c r="A385" s="678">
        <v>384</v>
      </c>
      <c r="B385" s="76" t="s">
        <v>291</v>
      </c>
      <c r="C385" s="77" t="s">
        <v>305</v>
      </c>
      <c r="D385" s="679">
        <v>1600</v>
      </c>
      <c r="E385" s="680">
        <v>1853</v>
      </c>
      <c r="F385" s="688">
        <v>0</v>
      </c>
      <c r="G385" s="682">
        <v>1853</v>
      </c>
      <c r="H385" s="532">
        <v>2964800</v>
      </c>
      <c r="I385" s="683" t="s">
        <v>1548</v>
      </c>
      <c r="J385" s="684" t="s">
        <v>702</v>
      </c>
      <c r="K385" s="355"/>
      <c r="L385" s="355"/>
      <c r="M385" s="355"/>
      <c r="N385" s="355"/>
      <c r="O385" s="355"/>
      <c r="P385" s="355"/>
      <c r="Q385" s="355"/>
      <c r="R385" s="355"/>
      <c r="S385" s="355"/>
      <c r="T385" s="355"/>
      <c r="U385" s="355"/>
    </row>
    <row r="386" spans="1:21" ht="18.75">
      <c r="A386" s="678">
        <v>385</v>
      </c>
      <c r="B386" s="76" t="s">
        <v>294</v>
      </c>
      <c r="C386" s="77" t="s">
        <v>305</v>
      </c>
      <c r="D386" s="679">
        <v>288</v>
      </c>
      <c r="E386" s="680">
        <v>5913</v>
      </c>
      <c r="F386" s="688">
        <v>0</v>
      </c>
      <c r="G386" s="682">
        <v>5913</v>
      </c>
      <c r="H386" s="532">
        <v>1702944</v>
      </c>
      <c r="I386" s="683" t="s">
        <v>584</v>
      </c>
      <c r="J386" s="684" t="s">
        <v>703</v>
      </c>
      <c r="K386" s="355"/>
      <c r="L386" s="355"/>
      <c r="M386" s="355"/>
      <c r="N386" s="355"/>
      <c r="O386" s="355"/>
      <c r="P386" s="355"/>
      <c r="Q386" s="355"/>
      <c r="R386" s="355"/>
      <c r="S386" s="355"/>
      <c r="T386" s="355"/>
      <c r="U386" s="355"/>
    </row>
    <row r="387" spans="1:21" ht="18.75">
      <c r="A387" s="678">
        <v>386</v>
      </c>
      <c r="B387" s="76" t="s">
        <v>295</v>
      </c>
      <c r="C387" s="77" t="s">
        <v>305</v>
      </c>
      <c r="D387" s="679">
        <v>96</v>
      </c>
      <c r="E387" s="680">
        <v>5801</v>
      </c>
      <c r="F387" s="688">
        <v>0</v>
      </c>
      <c r="G387" s="682">
        <v>5801</v>
      </c>
      <c r="H387" s="532">
        <v>556896</v>
      </c>
      <c r="I387" s="683" t="s">
        <v>584</v>
      </c>
      <c r="J387" s="684" t="s">
        <v>703</v>
      </c>
      <c r="K387" s="355"/>
      <c r="L387" s="355"/>
      <c r="M387" s="355"/>
      <c r="N387" s="355"/>
      <c r="O387" s="355"/>
      <c r="P387" s="355"/>
      <c r="Q387" s="355"/>
      <c r="R387" s="355"/>
      <c r="S387" s="355"/>
      <c r="T387" s="355"/>
      <c r="U387" s="355"/>
    </row>
    <row r="388" spans="1:21" ht="18.75">
      <c r="A388" s="678">
        <v>387</v>
      </c>
      <c r="B388" s="76" t="s">
        <v>297</v>
      </c>
      <c r="C388" s="77" t="s">
        <v>305</v>
      </c>
      <c r="D388" s="679">
        <v>288</v>
      </c>
      <c r="E388" s="680">
        <v>4559</v>
      </c>
      <c r="F388" s="688">
        <v>0</v>
      </c>
      <c r="G388" s="682">
        <v>4559</v>
      </c>
      <c r="H388" s="532">
        <v>1312992</v>
      </c>
      <c r="I388" s="683" t="s">
        <v>584</v>
      </c>
      <c r="J388" s="684" t="s">
        <v>703</v>
      </c>
      <c r="K388" s="355"/>
      <c r="L388" s="355"/>
      <c r="M388" s="355"/>
      <c r="N388" s="355"/>
      <c r="O388" s="355"/>
      <c r="P388" s="355"/>
      <c r="Q388" s="355"/>
      <c r="R388" s="355"/>
      <c r="S388" s="355"/>
      <c r="T388" s="355"/>
      <c r="U388" s="355"/>
    </row>
    <row r="389" spans="1:21" ht="18.75">
      <c r="A389" s="678">
        <v>388</v>
      </c>
      <c r="B389" s="76" t="s">
        <v>299</v>
      </c>
      <c r="C389" s="77" t="s">
        <v>305</v>
      </c>
      <c r="D389" s="679">
        <v>48</v>
      </c>
      <c r="E389" s="680">
        <v>6037</v>
      </c>
      <c r="F389" s="688">
        <v>0</v>
      </c>
      <c r="G389" s="682">
        <v>6037</v>
      </c>
      <c r="H389" s="532">
        <v>289776</v>
      </c>
      <c r="I389" s="683" t="s">
        <v>584</v>
      </c>
      <c r="J389" s="684" t="s">
        <v>703</v>
      </c>
      <c r="K389" s="355"/>
      <c r="L389" s="355"/>
      <c r="M389" s="355"/>
      <c r="N389" s="355"/>
      <c r="O389" s="355"/>
      <c r="P389" s="355"/>
      <c r="Q389" s="355"/>
      <c r="R389" s="355"/>
      <c r="S389" s="355"/>
      <c r="T389" s="355"/>
      <c r="U389" s="355"/>
    </row>
    <row r="390" spans="1:21" ht="18.75">
      <c r="A390" s="678">
        <v>389</v>
      </c>
      <c r="B390" s="76" t="s">
        <v>293</v>
      </c>
      <c r="C390" s="77" t="s">
        <v>305</v>
      </c>
      <c r="D390" s="679">
        <v>240</v>
      </c>
      <c r="E390" s="680">
        <v>6037</v>
      </c>
      <c r="F390" s="688">
        <v>0</v>
      </c>
      <c r="G390" s="682">
        <v>6037</v>
      </c>
      <c r="H390" s="532">
        <v>1448880</v>
      </c>
      <c r="I390" s="683" t="s">
        <v>584</v>
      </c>
      <c r="J390" s="684" t="s">
        <v>703</v>
      </c>
      <c r="K390" s="355"/>
      <c r="L390" s="355"/>
      <c r="M390" s="355"/>
      <c r="N390" s="355"/>
      <c r="O390" s="355"/>
      <c r="P390" s="355"/>
      <c r="Q390" s="355"/>
      <c r="R390" s="355"/>
      <c r="S390" s="355"/>
      <c r="T390" s="355"/>
      <c r="U390" s="355"/>
    </row>
    <row r="391" spans="1:21" ht="18.75">
      <c r="A391" s="678">
        <v>390</v>
      </c>
      <c r="B391" s="76" t="s">
        <v>296</v>
      </c>
      <c r="C391" s="77" t="s">
        <v>305</v>
      </c>
      <c r="D391" s="679">
        <v>240</v>
      </c>
      <c r="E391" s="680">
        <v>5439</v>
      </c>
      <c r="F391" s="688">
        <v>0</v>
      </c>
      <c r="G391" s="682">
        <v>5439</v>
      </c>
      <c r="H391" s="532">
        <v>1305360</v>
      </c>
      <c r="I391" s="683" t="s">
        <v>584</v>
      </c>
      <c r="J391" s="684" t="s">
        <v>703</v>
      </c>
      <c r="K391" s="355"/>
      <c r="L391" s="355"/>
      <c r="M391" s="355"/>
      <c r="N391" s="355"/>
      <c r="O391" s="355"/>
      <c r="P391" s="355"/>
      <c r="Q391" s="355"/>
      <c r="R391" s="355"/>
      <c r="S391" s="355"/>
      <c r="T391" s="355"/>
      <c r="U391" s="355"/>
    </row>
    <row r="392" spans="1:21" ht="18.75">
      <c r="A392" s="678">
        <v>391</v>
      </c>
      <c r="B392" s="76" t="s">
        <v>865</v>
      </c>
      <c r="C392" s="77" t="s">
        <v>305</v>
      </c>
      <c r="D392" s="679">
        <v>48</v>
      </c>
      <c r="E392" s="680">
        <v>7853</v>
      </c>
      <c r="F392" s="688">
        <v>0</v>
      </c>
      <c r="G392" s="682">
        <v>7853</v>
      </c>
      <c r="H392" s="532">
        <v>376944</v>
      </c>
      <c r="I392" s="683" t="s">
        <v>584</v>
      </c>
      <c r="J392" s="684" t="s">
        <v>703</v>
      </c>
      <c r="K392" s="355"/>
      <c r="L392" s="355"/>
      <c r="M392" s="355"/>
      <c r="N392" s="355"/>
      <c r="O392" s="355"/>
      <c r="P392" s="355"/>
      <c r="Q392" s="355"/>
      <c r="R392" s="355"/>
      <c r="S392" s="355"/>
      <c r="T392" s="355"/>
      <c r="U392" s="355"/>
    </row>
    <row r="393" spans="1:21" ht="18.75">
      <c r="A393" s="678">
        <v>392</v>
      </c>
      <c r="B393" s="76" t="s">
        <v>298</v>
      </c>
      <c r="C393" s="77" t="s">
        <v>305</v>
      </c>
      <c r="D393" s="679">
        <v>96</v>
      </c>
      <c r="E393" s="680">
        <v>7023</v>
      </c>
      <c r="F393" s="688">
        <v>0</v>
      </c>
      <c r="G393" s="682">
        <v>7023</v>
      </c>
      <c r="H393" s="532">
        <v>674208</v>
      </c>
      <c r="I393" s="683" t="s">
        <v>584</v>
      </c>
      <c r="J393" s="684" t="s">
        <v>703</v>
      </c>
      <c r="K393" s="355"/>
      <c r="L393" s="355"/>
      <c r="M393" s="355"/>
      <c r="N393" s="355"/>
      <c r="O393" s="355"/>
      <c r="P393" s="355"/>
      <c r="Q393" s="355"/>
      <c r="R393" s="355"/>
      <c r="S393" s="355"/>
      <c r="T393" s="355"/>
      <c r="U393" s="355"/>
    </row>
    <row r="394" spans="1:21" ht="18.75">
      <c r="A394" s="678">
        <v>393</v>
      </c>
      <c r="B394" s="76" t="s">
        <v>866</v>
      </c>
      <c r="C394" s="77" t="s">
        <v>305</v>
      </c>
      <c r="D394" s="679">
        <v>48</v>
      </c>
      <c r="E394" s="680">
        <v>6037</v>
      </c>
      <c r="F394" s="688">
        <v>0</v>
      </c>
      <c r="G394" s="682">
        <v>6037</v>
      </c>
      <c r="H394" s="532">
        <v>289776</v>
      </c>
      <c r="I394" s="683" t="s">
        <v>584</v>
      </c>
      <c r="J394" s="684" t="s">
        <v>703</v>
      </c>
      <c r="K394" s="355"/>
      <c r="L394" s="355"/>
      <c r="M394" s="355"/>
      <c r="N394" s="355"/>
      <c r="O394" s="355"/>
      <c r="P394" s="355"/>
      <c r="Q394" s="355"/>
      <c r="R394" s="355"/>
      <c r="S394" s="355"/>
      <c r="T394" s="355"/>
      <c r="U394" s="355"/>
    </row>
    <row r="395" spans="1:21" ht="18.75">
      <c r="A395" s="678">
        <v>394</v>
      </c>
      <c r="B395" s="76" t="s">
        <v>300</v>
      </c>
      <c r="C395" s="77" t="s">
        <v>305</v>
      </c>
      <c r="D395" s="679">
        <v>80</v>
      </c>
      <c r="E395" s="680">
        <v>22480</v>
      </c>
      <c r="F395" s="688">
        <v>0</v>
      </c>
      <c r="G395" s="682">
        <v>22480</v>
      </c>
      <c r="H395" s="532">
        <v>1798400</v>
      </c>
      <c r="I395" s="690" t="s">
        <v>364</v>
      </c>
      <c r="J395" s="684" t="s">
        <v>555</v>
      </c>
      <c r="K395" s="355"/>
      <c r="L395" s="355"/>
      <c r="M395" s="355"/>
      <c r="N395" s="355"/>
      <c r="O395" s="355"/>
      <c r="P395" s="355"/>
      <c r="Q395" s="355"/>
      <c r="R395" s="355"/>
      <c r="S395" s="355"/>
      <c r="T395" s="355"/>
      <c r="U395" s="355"/>
    </row>
    <row r="396" spans="1:21" ht="18.75">
      <c r="A396" s="678">
        <v>395</v>
      </c>
      <c r="B396" s="76" t="s">
        <v>301</v>
      </c>
      <c r="C396" s="77" t="s">
        <v>903</v>
      </c>
      <c r="D396" s="679">
        <v>2000</v>
      </c>
      <c r="E396" s="685"/>
      <c r="F396" s="686"/>
      <c r="G396" s="682">
        <v>0</v>
      </c>
      <c r="H396" s="532">
        <v>0</v>
      </c>
      <c r="I396" s="687"/>
      <c r="J396" s="684"/>
      <c r="K396" s="355"/>
      <c r="L396" s="355"/>
      <c r="M396" s="355"/>
      <c r="N396" s="355"/>
      <c r="O396" s="355"/>
      <c r="P396" s="355"/>
      <c r="Q396" s="355"/>
      <c r="R396" s="355"/>
      <c r="S396" s="355"/>
      <c r="T396" s="355"/>
      <c r="U396" s="355"/>
    </row>
    <row r="397" spans="1:21" ht="18.75">
      <c r="A397" s="678">
        <v>396</v>
      </c>
      <c r="B397" s="76" t="s">
        <v>302</v>
      </c>
      <c r="C397" s="77" t="s">
        <v>903</v>
      </c>
      <c r="D397" s="679">
        <v>1800</v>
      </c>
      <c r="E397" s="685"/>
      <c r="F397" s="686"/>
      <c r="G397" s="682">
        <v>0</v>
      </c>
      <c r="H397" s="532">
        <v>0</v>
      </c>
      <c r="I397" s="687"/>
      <c r="J397" s="684"/>
      <c r="K397" s="355"/>
      <c r="L397" s="355"/>
      <c r="M397" s="355"/>
      <c r="N397" s="355"/>
      <c r="O397" s="355"/>
      <c r="P397" s="355"/>
      <c r="Q397" s="355"/>
      <c r="R397" s="355"/>
      <c r="S397" s="355"/>
      <c r="T397" s="355"/>
      <c r="U397" s="355"/>
    </row>
    <row r="398" spans="1:21" s="370" customFormat="1" ht="37.5">
      <c r="A398" s="699">
        <v>397</v>
      </c>
      <c r="B398" s="76" t="s">
        <v>867</v>
      </c>
      <c r="C398" s="77" t="s">
        <v>904</v>
      </c>
      <c r="D398" s="679">
        <v>40</v>
      </c>
      <c r="E398" s="680">
        <v>28353</v>
      </c>
      <c r="F398" s="688">
        <v>0</v>
      </c>
      <c r="G398" s="700">
        <v>28353</v>
      </c>
      <c r="H398" s="701">
        <v>1134120</v>
      </c>
      <c r="I398" s="683" t="s">
        <v>389</v>
      </c>
      <c r="J398" s="684" t="s">
        <v>1462</v>
      </c>
      <c r="K398" s="355"/>
      <c r="L398" s="369"/>
      <c r="M398" s="369"/>
      <c r="N398" s="369"/>
      <c r="O398" s="369"/>
      <c r="P398" s="369"/>
      <c r="Q398" s="369"/>
      <c r="R398" s="369"/>
      <c r="S398" s="369"/>
      <c r="T398" s="369"/>
      <c r="U398" s="369"/>
    </row>
    <row r="399" spans="1:21" s="370" customFormat="1" ht="37.5">
      <c r="A399" s="699">
        <v>398</v>
      </c>
      <c r="B399" s="76" t="s">
        <v>868</v>
      </c>
      <c r="C399" s="77" t="s">
        <v>305</v>
      </c>
      <c r="D399" s="679">
        <v>40</v>
      </c>
      <c r="E399" s="680">
        <v>99147</v>
      </c>
      <c r="F399" s="688">
        <v>0</v>
      </c>
      <c r="G399" s="700">
        <v>99147</v>
      </c>
      <c r="H399" s="701">
        <v>3965880</v>
      </c>
      <c r="I399" s="683" t="s">
        <v>389</v>
      </c>
      <c r="J399" s="684" t="s">
        <v>1486</v>
      </c>
      <c r="K399" s="355"/>
      <c r="L399" s="369"/>
      <c r="M399" s="369"/>
      <c r="N399" s="369"/>
      <c r="O399" s="369"/>
      <c r="P399" s="369"/>
      <c r="Q399" s="369"/>
      <c r="R399" s="369"/>
      <c r="S399" s="369"/>
      <c r="T399" s="369"/>
      <c r="U399" s="369"/>
    </row>
    <row r="400" spans="1:21" s="370" customFormat="1" ht="37.5">
      <c r="A400" s="699">
        <v>399</v>
      </c>
      <c r="B400" s="76" t="s">
        <v>869</v>
      </c>
      <c r="C400" s="77" t="s">
        <v>305</v>
      </c>
      <c r="D400" s="679">
        <v>40</v>
      </c>
      <c r="E400" s="680">
        <v>190320</v>
      </c>
      <c r="F400" s="688">
        <v>0</v>
      </c>
      <c r="G400" s="700">
        <v>190320</v>
      </c>
      <c r="H400" s="701">
        <v>7612800</v>
      </c>
      <c r="I400" s="683" t="s">
        <v>389</v>
      </c>
      <c r="J400" s="684" t="s">
        <v>1486</v>
      </c>
      <c r="K400" s="355"/>
      <c r="L400" s="369"/>
      <c r="M400" s="369"/>
      <c r="N400" s="369"/>
      <c r="O400" s="369"/>
      <c r="P400" s="369"/>
      <c r="Q400" s="369"/>
      <c r="R400" s="369"/>
      <c r="S400" s="369"/>
      <c r="T400" s="369"/>
      <c r="U400" s="369"/>
    </row>
    <row r="401" spans="1:21" s="370" customFormat="1" ht="37.5">
      <c r="A401" s="699">
        <v>400</v>
      </c>
      <c r="B401" s="76" t="s">
        <v>870</v>
      </c>
      <c r="C401" s="77" t="s">
        <v>305</v>
      </c>
      <c r="D401" s="679">
        <v>40</v>
      </c>
      <c r="E401" s="680">
        <v>346667</v>
      </c>
      <c r="F401" s="688">
        <v>0</v>
      </c>
      <c r="G401" s="700">
        <v>346667</v>
      </c>
      <c r="H401" s="701">
        <v>13866680</v>
      </c>
      <c r="I401" s="683" t="s">
        <v>389</v>
      </c>
      <c r="J401" s="684" t="s">
        <v>1486</v>
      </c>
      <c r="K401" s="355"/>
      <c r="L401" s="369"/>
      <c r="M401" s="369"/>
      <c r="N401" s="369"/>
      <c r="O401" s="369"/>
      <c r="P401" s="369"/>
      <c r="Q401" s="369"/>
      <c r="R401" s="369"/>
      <c r="S401" s="369"/>
      <c r="T401" s="369"/>
      <c r="U401" s="369"/>
    </row>
    <row r="402" spans="1:21" s="370" customFormat="1" ht="37.5">
      <c r="A402" s="699">
        <v>401</v>
      </c>
      <c r="B402" s="76" t="s">
        <v>871</v>
      </c>
      <c r="C402" s="77" t="s">
        <v>305</v>
      </c>
      <c r="D402" s="679">
        <v>40</v>
      </c>
      <c r="E402" s="680">
        <v>433467</v>
      </c>
      <c r="F402" s="688">
        <v>0</v>
      </c>
      <c r="G402" s="700">
        <v>433467</v>
      </c>
      <c r="H402" s="701">
        <v>17338680</v>
      </c>
      <c r="I402" s="683" t="s">
        <v>389</v>
      </c>
      <c r="J402" s="684" t="s">
        <v>1486</v>
      </c>
      <c r="K402" s="355"/>
      <c r="L402" s="369"/>
      <c r="M402" s="369"/>
      <c r="N402" s="369"/>
      <c r="O402" s="369"/>
      <c r="P402" s="369"/>
      <c r="Q402" s="369"/>
      <c r="R402" s="369"/>
      <c r="S402" s="369"/>
      <c r="T402" s="369"/>
      <c r="U402" s="369"/>
    </row>
    <row r="403" spans="1:21" s="370" customFormat="1" ht="37.5">
      <c r="A403" s="699">
        <v>402</v>
      </c>
      <c r="B403" s="76" t="s">
        <v>872</v>
      </c>
      <c r="C403" s="77" t="s">
        <v>305</v>
      </c>
      <c r="D403" s="679">
        <v>24</v>
      </c>
      <c r="E403" s="680">
        <v>1648</v>
      </c>
      <c r="F403" s="688">
        <v>0</v>
      </c>
      <c r="G403" s="700">
        <v>1648</v>
      </c>
      <c r="H403" s="701">
        <v>39552</v>
      </c>
      <c r="I403" s="683" t="s">
        <v>417</v>
      </c>
      <c r="J403" s="684" t="s">
        <v>1452</v>
      </c>
      <c r="K403" s="355"/>
      <c r="L403" s="369"/>
      <c r="M403" s="369"/>
      <c r="N403" s="369"/>
      <c r="O403" s="369"/>
      <c r="P403" s="369"/>
      <c r="Q403" s="369"/>
      <c r="R403" s="369"/>
      <c r="S403" s="369"/>
      <c r="T403" s="369"/>
      <c r="U403" s="369"/>
    </row>
    <row r="404" spans="1:21" s="370" customFormat="1" ht="37.5">
      <c r="A404" s="699">
        <v>403</v>
      </c>
      <c r="B404" s="76" t="s">
        <v>873</v>
      </c>
      <c r="C404" s="77" t="s">
        <v>305</v>
      </c>
      <c r="D404" s="679">
        <v>40</v>
      </c>
      <c r="E404" s="685"/>
      <c r="F404" s="686"/>
      <c r="G404" s="700">
        <v>0</v>
      </c>
      <c r="H404" s="701">
        <v>0</v>
      </c>
      <c r="I404" s="687"/>
      <c r="J404" s="684"/>
      <c r="K404" s="355"/>
      <c r="L404" s="369"/>
      <c r="M404" s="369"/>
      <c r="N404" s="369"/>
      <c r="O404" s="369"/>
      <c r="P404" s="369"/>
      <c r="Q404" s="369"/>
      <c r="R404" s="369"/>
      <c r="S404" s="369"/>
      <c r="T404" s="369"/>
      <c r="U404" s="369"/>
    </row>
    <row r="405" spans="1:21" s="370" customFormat="1" ht="18.75">
      <c r="A405" s="699">
        <v>404</v>
      </c>
      <c r="B405" s="76" t="s">
        <v>874</v>
      </c>
      <c r="C405" s="77" t="s">
        <v>305</v>
      </c>
      <c r="D405" s="679">
        <v>40</v>
      </c>
      <c r="E405" s="685"/>
      <c r="F405" s="686"/>
      <c r="G405" s="700">
        <v>0</v>
      </c>
      <c r="H405" s="701">
        <v>0</v>
      </c>
      <c r="I405" s="687"/>
      <c r="J405" s="684"/>
      <c r="K405" s="355"/>
      <c r="L405" s="369"/>
      <c r="M405" s="369"/>
      <c r="N405" s="369"/>
      <c r="O405" s="369"/>
      <c r="P405" s="369"/>
      <c r="Q405" s="369"/>
      <c r="R405" s="369"/>
      <c r="S405" s="369"/>
      <c r="T405" s="369"/>
      <c r="U405" s="369"/>
    </row>
    <row r="406" spans="1:21" s="370" customFormat="1" ht="37.5">
      <c r="A406" s="699">
        <v>405</v>
      </c>
      <c r="B406" s="76" t="s">
        <v>875</v>
      </c>
      <c r="C406" s="77" t="s">
        <v>305</v>
      </c>
      <c r="D406" s="679">
        <v>40</v>
      </c>
      <c r="E406" s="685"/>
      <c r="F406" s="686"/>
      <c r="G406" s="700">
        <v>0</v>
      </c>
      <c r="H406" s="701">
        <v>0</v>
      </c>
      <c r="I406" s="687"/>
      <c r="J406" s="684"/>
      <c r="K406" s="355"/>
      <c r="L406" s="369"/>
      <c r="M406" s="369"/>
      <c r="N406" s="369"/>
      <c r="O406" s="369"/>
      <c r="P406" s="369"/>
      <c r="Q406" s="369"/>
      <c r="R406" s="369"/>
      <c r="S406" s="369"/>
      <c r="T406" s="369"/>
      <c r="U406" s="369"/>
    </row>
    <row r="407" spans="1:21" s="370" customFormat="1" ht="18.75">
      <c r="A407" s="699">
        <v>406</v>
      </c>
      <c r="B407" s="76" t="s">
        <v>876</v>
      </c>
      <c r="C407" s="77" t="s">
        <v>305</v>
      </c>
      <c r="D407" s="679">
        <v>20</v>
      </c>
      <c r="E407" s="685"/>
      <c r="F407" s="686"/>
      <c r="G407" s="700">
        <v>0</v>
      </c>
      <c r="H407" s="701">
        <v>0</v>
      </c>
      <c r="I407" s="687"/>
      <c r="J407" s="684"/>
      <c r="K407" s="355"/>
      <c r="L407" s="369"/>
      <c r="M407" s="369"/>
      <c r="N407" s="369"/>
      <c r="O407" s="369"/>
      <c r="P407" s="369"/>
      <c r="Q407" s="369"/>
      <c r="R407" s="369"/>
      <c r="S407" s="369"/>
      <c r="T407" s="369"/>
      <c r="U407" s="369"/>
    </row>
    <row r="408" spans="1:21" s="370" customFormat="1" ht="18.75">
      <c r="A408" s="699">
        <v>407</v>
      </c>
      <c r="B408" s="76" t="s">
        <v>877</v>
      </c>
      <c r="C408" s="77" t="s">
        <v>305</v>
      </c>
      <c r="D408" s="679">
        <v>40</v>
      </c>
      <c r="E408" s="685"/>
      <c r="F408" s="686"/>
      <c r="G408" s="700">
        <v>0</v>
      </c>
      <c r="H408" s="701">
        <v>0</v>
      </c>
      <c r="I408" s="687"/>
      <c r="J408" s="684"/>
      <c r="K408" s="355"/>
      <c r="L408" s="369"/>
      <c r="M408" s="369"/>
      <c r="N408" s="369"/>
      <c r="O408" s="369"/>
      <c r="P408" s="369"/>
      <c r="Q408" s="369"/>
      <c r="R408" s="369"/>
      <c r="S408" s="369"/>
      <c r="T408" s="369"/>
      <c r="U408" s="369"/>
    </row>
    <row r="409" spans="1:21" s="370" customFormat="1" ht="18.75">
      <c r="A409" s="699">
        <v>408</v>
      </c>
      <c r="B409" s="702" t="s">
        <v>878</v>
      </c>
      <c r="C409" s="703" t="s">
        <v>305</v>
      </c>
      <c r="D409" s="679">
        <v>8</v>
      </c>
      <c r="E409" s="685"/>
      <c r="F409" s="686"/>
      <c r="G409" s="700">
        <v>0</v>
      </c>
      <c r="H409" s="701">
        <v>0</v>
      </c>
      <c r="I409" s="687"/>
      <c r="J409" s="684"/>
      <c r="K409" s="355"/>
      <c r="L409" s="369"/>
      <c r="M409" s="369"/>
      <c r="N409" s="369"/>
      <c r="O409" s="369"/>
      <c r="P409" s="369"/>
      <c r="Q409" s="369"/>
      <c r="R409" s="369"/>
      <c r="S409" s="369"/>
      <c r="T409" s="369"/>
      <c r="U409" s="369"/>
    </row>
    <row r="410" spans="1:21" s="370" customFormat="1" ht="37.5">
      <c r="A410" s="699">
        <v>409</v>
      </c>
      <c r="B410" s="76" t="s">
        <v>879</v>
      </c>
      <c r="C410" s="77" t="s">
        <v>305</v>
      </c>
      <c r="D410" s="679">
        <v>40</v>
      </c>
      <c r="E410" s="685"/>
      <c r="F410" s="686"/>
      <c r="G410" s="700">
        <v>0</v>
      </c>
      <c r="H410" s="701">
        <v>0</v>
      </c>
      <c r="I410" s="687"/>
      <c r="J410" s="684"/>
      <c r="K410" s="355"/>
      <c r="L410" s="369"/>
      <c r="M410" s="369"/>
      <c r="N410" s="369"/>
      <c r="O410" s="369"/>
      <c r="P410" s="369"/>
      <c r="Q410" s="369"/>
      <c r="R410" s="369"/>
      <c r="S410" s="369"/>
      <c r="T410" s="369"/>
      <c r="U410" s="369"/>
    </row>
    <row r="411" spans="1:21" s="370" customFormat="1" ht="37.5">
      <c r="A411" s="699">
        <v>410</v>
      </c>
      <c r="B411" s="76" t="s">
        <v>880</v>
      </c>
      <c r="C411" s="77" t="s">
        <v>905</v>
      </c>
      <c r="D411" s="679">
        <v>16</v>
      </c>
      <c r="E411" s="685"/>
      <c r="F411" s="686"/>
      <c r="G411" s="700">
        <v>0</v>
      </c>
      <c r="H411" s="701">
        <v>0</v>
      </c>
      <c r="I411" s="687"/>
      <c r="J411" s="684"/>
      <c r="K411" s="355"/>
      <c r="L411" s="369"/>
      <c r="M411" s="369"/>
      <c r="N411" s="369"/>
      <c r="O411" s="369"/>
      <c r="P411" s="369"/>
      <c r="Q411" s="369"/>
      <c r="R411" s="369"/>
      <c r="S411" s="369"/>
      <c r="T411" s="369"/>
      <c r="U411" s="369"/>
    </row>
    <row r="412" spans="1:21" s="370" customFormat="1" ht="18.75">
      <c r="A412" s="699">
        <v>411</v>
      </c>
      <c r="B412" s="76" t="s">
        <v>881</v>
      </c>
      <c r="C412" s="77" t="s">
        <v>305</v>
      </c>
      <c r="D412" s="679">
        <v>2</v>
      </c>
      <c r="E412" s="685"/>
      <c r="F412" s="686"/>
      <c r="G412" s="700">
        <v>0</v>
      </c>
      <c r="H412" s="701">
        <v>0</v>
      </c>
      <c r="I412" s="687"/>
      <c r="J412" s="684"/>
      <c r="K412" s="355"/>
      <c r="L412" s="369"/>
      <c r="M412" s="369"/>
      <c r="N412" s="369"/>
      <c r="O412" s="369"/>
      <c r="P412" s="369"/>
      <c r="Q412" s="369"/>
      <c r="R412" s="369"/>
      <c r="S412" s="369"/>
      <c r="T412" s="369"/>
      <c r="U412" s="369"/>
    </row>
    <row r="413" spans="1:21" s="370" customFormat="1" ht="18.75">
      <c r="A413" s="699">
        <v>412</v>
      </c>
      <c r="B413" s="76" t="s">
        <v>882</v>
      </c>
      <c r="C413" s="703" t="s">
        <v>305</v>
      </c>
      <c r="D413" s="679">
        <v>2</v>
      </c>
      <c r="E413" s="685"/>
      <c r="F413" s="686"/>
      <c r="G413" s="700">
        <v>0</v>
      </c>
      <c r="H413" s="701">
        <v>0</v>
      </c>
      <c r="I413" s="687"/>
      <c r="J413" s="684"/>
      <c r="K413" s="355"/>
      <c r="L413" s="369"/>
      <c r="M413" s="369"/>
      <c r="N413" s="369"/>
      <c r="O413" s="369"/>
      <c r="P413" s="369"/>
      <c r="Q413" s="369"/>
      <c r="R413" s="369"/>
      <c r="S413" s="369"/>
      <c r="T413" s="369"/>
      <c r="U413" s="369"/>
    </row>
    <row r="414" spans="1:21" s="370" customFormat="1" ht="18.75">
      <c r="A414" s="699">
        <v>413</v>
      </c>
      <c r="B414" s="76" t="s">
        <v>883</v>
      </c>
      <c r="C414" s="77" t="s">
        <v>305</v>
      </c>
      <c r="D414" s="679">
        <v>40</v>
      </c>
      <c r="E414" s="685"/>
      <c r="F414" s="686"/>
      <c r="G414" s="700">
        <v>0</v>
      </c>
      <c r="H414" s="701">
        <v>0</v>
      </c>
      <c r="I414" s="687"/>
      <c r="J414" s="684"/>
      <c r="K414" s="355"/>
      <c r="L414" s="369"/>
      <c r="M414" s="369"/>
      <c r="N414" s="369"/>
      <c r="O414" s="369"/>
      <c r="P414" s="369"/>
      <c r="Q414" s="369"/>
      <c r="R414" s="369"/>
      <c r="S414" s="369"/>
      <c r="T414" s="369"/>
      <c r="U414" s="369"/>
    </row>
    <row r="415" spans="1:21" s="370" customFormat="1" ht="18.75">
      <c r="A415" s="699">
        <v>414</v>
      </c>
      <c r="B415" s="76" t="s">
        <v>884</v>
      </c>
      <c r="C415" s="77" t="s">
        <v>305</v>
      </c>
      <c r="D415" s="679">
        <v>12</v>
      </c>
      <c r="E415" s="680">
        <v>59255</v>
      </c>
      <c r="F415" s="688">
        <v>0</v>
      </c>
      <c r="G415" s="700">
        <v>59255</v>
      </c>
      <c r="H415" s="701">
        <v>711060</v>
      </c>
      <c r="I415" s="683" t="s">
        <v>383</v>
      </c>
      <c r="J415" s="684" t="s">
        <v>1012</v>
      </c>
      <c r="K415" s="355"/>
      <c r="L415" s="369"/>
      <c r="M415" s="369"/>
      <c r="N415" s="369"/>
      <c r="O415" s="369"/>
      <c r="P415" s="369"/>
      <c r="Q415" s="369"/>
      <c r="R415" s="369"/>
      <c r="S415" s="369"/>
      <c r="T415" s="369"/>
      <c r="U415" s="369"/>
    </row>
    <row r="416" spans="1:21" s="370" customFormat="1" ht="18.75">
      <c r="A416" s="699">
        <v>415</v>
      </c>
      <c r="B416" s="76" t="s">
        <v>885</v>
      </c>
      <c r="C416" s="77" t="s">
        <v>305</v>
      </c>
      <c r="D416" s="679">
        <v>32</v>
      </c>
      <c r="E416" s="680">
        <v>74080</v>
      </c>
      <c r="F416" s="688">
        <v>0</v>
      </c>
      <c r="G416" s="700">
        <v>74080</v>
      </c>
      <c r="H416" s="701">
        <v>2370560</v>
      </c>
      <c r="I416" s="683" t="s">
        <v>383</v>
      </c>
      <c r="J416" s="684" t="s">
        <v>1012</v>
      </c>
      <c r="K416" s="355"/>
      <c r="L416" s="369"/>
      <c r="M416" s="369"/>
      <c r="N416" s="369"/>
      <c r="O416" s="369"/>
      <c r="P416" s="369"/>
      <c r="Q416" s="369"/>
      <c r="R416" s="369"/>
      <c r="S416" s="369"/>
      <c r="T416" s="369"/>
      <c r="U416" s="369"/>
    </row>
    <row r="417" spans="1:21" s="370" customFormat="1" ht="37.5">
      <c r="A417" s="699">
        <v>416</v>
      </c>
      <c r="B417" s="76" t="s">
        <v>886</v>
      </c>
      <c r="C417" s="77" t="s">
        <v>906</v>
      </c>
      <c r="D417" s="679">
        <v>16</v>
      </c>
      <c r="E417" s="685"/>
      <c r="F417" s="686"/>
      <c r="G417" s="700">
        <v>0</v>
      </c>
      <c r="H417" s="701">
        <v>0</v>
      </c>
      <c r="I417" s="687"/>
      <c r="J417" s="684"/>
      <c r="K417" s="355"/>
      <c r="L417" s="369"/>
      <c r="M417" s="369"/>
      <c r="N417" s="369"/>
      <c r="O417" s="369"/>
      <c r="P417" s="369"/>
      <c r="Q417" s="369"/>
      <c r="R417" s="369"/>
      <c r="S417" s="369"/>
      <c r="T417" s="369"/>
      <c r="U417" s="369"/>
    </row>
    <row r="418" spans="1:21" s="370" customFormat="1" ht="18.75">
      <c r="A418" s="699">
        <v>417</v>
      </c>
      <c r="B418" s="76" t="s">
        <v>887</v>
      </c>
      <c r="C418" s="77" t="s">
        <v>907</v>
      </c>
      <c r="D418" s="679">
        <v>60</v>
      </c>
      <c r="E418" s="685"/>
      <c r="F418" s="686"/>
      <c r="G418" s="700">
        <v>0</v>
      </c>
      <c r="H418" s="701">
        <v>0</v>
      </c>
      <c r="I418" s="687"/>
      <c r="J418" s="684"/>
      <c r="K418" s="355"/>
      <c r="L418" s="369"/>
      <c r="M418" s="369"/>
      <c r="N418" s="369"/>
      <c r="O418" s="369"/>
      <c r="P418" s="369"/>
      <c r="Q418" s="369"/>
      <c r="R418" s="369"/>
      <c r="S418" s="369"/>
      <c r="T418" s="369"/>
      <c r="U418" s="369"/>
    </row>
    <row r="419" spans="1:21" s="370" customFormat="1" ht="18.75">
      <c r="A419" s="699">
        <v>418</v>
      </c>
      <c r="B419" s="76" t="s">
        <v>888</v>
      </c>
      <c r="C419" s="77" t="s">
        <v>907</v>
      </c>
      <c r="D419" s="679">
        <v>400</v>
      </c>
      <c r="E419" s="685"/>
      <c r="F419" s="686"/>
      <c r="G419" s="700">
        <v>0</v>
      </c>
      <c r="H419" s="701">
        <v>0</v>
      </c>
      <c r="I419" s="687"/>
      <c r="J419" s="684"/>
      <c r="K419" s="355"/>
      <c r="L419" s="369"/>
      <c r="M419" s="369"/>
      <c r="N419" s="369"/>
      <c r="O419" s="369"/>
      <c r="P419" s="369"/>
      <c r="Q419" s="369"/>
      <c r="R419" s="369"/>
      <c r="S419" s="369"/>
      <c r="T419" s="369"/>
      <c r="U419" s="369"/>
    </row>
    <row r="420" spans="1:21" ht="37.5">
      <c r="A420" s="678">
        <v>419</v>
      </c>
      <c r="B420" s="105" t="s">
        <v>889</v>
      </c>
      <c r="C420" s="106" t="s">
        <v>908</v>
      </c>
      <c r="D420" s="704">
        <v>10</v>
      </c>
      <c r="E420" s="685"/>
      <c r="F420" s="686"/>
      <c r="G420" s="682">
        <v>0</v>
      </c>
      <c r="H420" s="532">
        <v>0</v>
      </c>
      <c r="I420" s="687"/>
      <c r="J420" s="684"/>
      <c r="K420" s="355"/>
      <c r="L420" s="355"/>
      <c r="M420" s="355"/>
      <c r="N420" s="355"/>
      <c r="O420" s="355"/>
      <c r="P420" s="355"/>
      <c r="Q420" s="355"/>
      <c r="R420" s="355"/>
      <c r="S420" s="355"/>
      <c r="T420" s="355"/>
      <c r="U420" s="355"/>
    </row>
    <row r="421" spans="1:21" ht="37.5">
      <c r="A421" s="678">
        <v>420</v>
      </c>
      <c r="B421" s="105" t="s">
        <v>890</v>
      </c>
      <c r="C421" s="106" t="s">
        <v>908</v>
      </c>
      <c r="D421" s="704">
        <v>10</v>
      </c>
      <c r="E421" s="685"/>
      <c r="F421" s="686"/>
      <c r="G421" s="682">
        <v>0</v>
      </c>
      <c r="H421" s="532">
        <v>0</v>
      </c>
      <c r="I421" s="687"/>
      <c r="J421" s="684"/>
      <c r="K421" s="355"/>
      <c r="L421" s="355"/>
      <c r="M421" s="355"/>
      <c r="N421" s="355"/>
      <c r="O421" s="355"/>
      <c r="P421" s="355"/>
      <c r="Q421" s="355"/>
      <c r="R421" s="355"/>
      <c r="S421" s="355"/>
      <c r="T421" s="355"/>
      <c r="U421" s="355"/>
    </row>
    <row r="422" spans="1:21" ht="37.5">
      <c r="A422" s="678">
        <v>421</v>
      </c>
      <c r="B422" s="105" t="s">
        <v>891</v>
      </c>
      <c r="C422" s="106" t="s">
        <v>908</v>
      </c>
      <c r="D422" s="704">
        <v>10</v>
      </c>
      <c r="E422" s="685"/>
      <c r="F422" s="686"/>
      <c r="G422" s="682">
        <v>0</v>
      </c>
      <c r="H422" s="532">
        <v>0</v>
      </c>
      <c r="I422" s="687"/>
      <c r="J422" s="684"/>
      <c r="K422" s="355"/>
      <c r="L422" s="355"/>
      <c r="M422" s="355"/>
      <c r="N422" s="355"/>
      <c r="O422" s="355"/>
      <c r="P422" s="355"/>
      <c r="Q422" s="355"/>
      <c r="R422" s="355"/>
      <c r="S422" s="355"/>
      <c r="T422" s="355"/>
      <c r="U422" s="355"/>
    </row>
    <row r="423" spans="1:21" ht="18.75">
      <c r="A423" s="678">
        <v>422</v>
      </c>
      <c r="B423" s="105" t="s">
        <v>892</v>
      </c>
      <c r="C423" s="106" t="s">
        <v>909</v>
      </c>
      <c r="D423" s="704">
        <v>3</v>
      </c>
      <c r="E423" s="685"/>
      <c r="F423" s="686"/>
      <c r="G423" s="682">
        <v>0</v>
      </c>
      <c r="H423" s="532">
        <v>0</v>
      </c>
      <c r="I423" s="687"/>
      <c r="J423" s="684"/>
      <c r="K423" s="355"/>
      <c r="L423" s="355"/>
      <c r="M423" s="355"/>
      <c r="N423" s="355"/>
      <c r="O423" s="355"/>
      <c r="P423" s="355"/>
      <c r="Q423" s="355"/>
      <c r="R423" s="355"/>
      <c r="S423" s="355"/>
      <c r="T423" s="355"/>
      <c r="U423" s="355"/>
    </row>
    <row r="424" spans="1:21" ht="18.75">
      <c r="A424" s="678">
        <v>423</v>
      </c>
      <c r="B424" s="105" t="s">
        <v>893</v>
      </c>
      <c r="C424" s="106" t="s">
        <v>909</v>
      </c>
      <c r="D424" s="704">
        <v>8</v>
      </c>
      <c r="E424" s="685"/>
      <c r="F424" s="686"/>
      <c r="G424" s="682">
        <v>0</v>
      </c>
      <c r="H424" s="532">
        <v>0</v>
      </c>
      <c r="I424" s="687"/>
      <c r="J424" s="684"/>
      <c r="K424" s="355"/>
      <c r="L424" s="355"/>
      <c r="M424" s="355"/>
      <c r="N424" s="355"/>
      <c r="O424" s="355"/>
      <c r="P424" s="355"/>
      <c r="Q424" s="355"/>
      <c r="R424" s="355"/>
      <c r="S424" s="355"/>
      <c r="T424" s="355"/>
      <c r="U424" s="355"/>
    </row>
    <row r="425" spans="1:21" ht="18.75">
      <c r="A425" s="678">
        <v>424</v>
      </c>
      <c r="B425" s="105" t="s">
        <v>894</v>
      </c>
      <c r="C425" s="106" t="s">
        <v>909</v>
      </c>
      <c r="D425" s="704">
        <v>3</v>
      </c>
      <c r="E425" s="685"/>
      <c r="F425" s="686"/>
      <c r="G425" s="682">
        <v>0</v>
      </c>
      <c r="H425" s="532">
        <v>0</v>
      </c>
      <c r="I425" s="687"/>
      <c r="J425" s="684"/>
      <c r="K425" s="355"/>
      <c r="L425" s="355"/>
      <c r="M425" s="355"/>
      <c r="N425" s="355"/>
      <c r="O425" s="355"/>
      <c r="P425" s="355"/>
      <c r="Q425" s="355"/>
      <c r="R425" s="355"/>
      <c r="S425" s="355"/>
      <c r="T425" s="355"/>
      <c r="U425" s="355"/>
    </row>
    <row r="426" spans="1:21" ht="18.75">
      <c r="A426" s="678">
        <v>425</v>
      </c>
      <c r="B426" s="105" t="s">
        <v>895</v>
      </c>
      <c r="C426" s="106" t="s">
        <v>910</v>
      </c>
      <c r="D426" s="704">
        <v>2</v>
      </c>
      <c r="E426" s="685"/>
      <c r="F426" s="686"/>
      <c r="G426" s="682">
        <v>0</v>
      </c>
      <c r="H426" s="532">
        <v>0</v>
      </c>
      <c r="I426" s="687"/>
      <c r="J426" s="684"/>
      <c r="K426" s="355"/>
      <c r="L426" s="355"/>
      <c r="M426" s="355"/>
      <c r="N426" s="355"/>
      <c r="O426" s="355"/>
      <c r="P426" s="355"/>
      <c r="Q426" s="355"/>
      <c r="R426" s="355"/>
      <c r="S426" s="355"/>
      <c r="T426" s="355"/>
      <c r="U426" s="355"/>
    </row>
    <row r="427" spans="1:21" ht="19.5" thickBot="1">
      <c r="A427" s="705">
        <v>426</v>
      </c>
      <c r="B427" s="109" t="s">
        <v>896</v>
      </c>
      <c r="C427" s="110" t="s">
        <v>910</v>
      </c>
      <c r="D427" s="706">
        <v>2</v>
      </c>
      <c r="E427" s="707"/>
      <c r="F427" s="708"/>
      <c r="G427" s="709">
        <v>0</v>
      </c>
      <c r="H427" s="532">
        <v>0</v>
      </c>
      <c r="I427" s="710"/>
      <c r="J427" s="711"/>
      <c r="K427" s="355"/>
      <c r="L427" s="355"/>
      <c r="M427" s="355"/>
      <c r="N427" s="355"/>
      <c r="O427" s="355"/>
      <c r="P427" s="355"/>
      <c r="Q427" s="355"/>
      <c r="R427" s="355"/>
      <c r="S427" s="355"/>
      <c r="T427" s="355"/>
      <c r="U427" s="355"/>
    </row>
    <row r="428" spans="1:21" ht="19.5" thickBot="1">
      <c r="A428" s="712"/>
      <c r="B428" s="713"/>
      <c r="C428" s="714"/>
      <c r="D428" s="715"/>
      <c r="E428" s="716"/>
      <c r="F428" s="716"/>
      <c r="G428" s="728">
        <f>+SUM(G2:G427)</f>
        <v>11135636</v>
      </c>
      <c r="H428" s="717">
        <v>367939676</v>
      </c>
      <c r="I428" s="718"/>
      <c r="J428" s="719"/>
      <c r="K428" s="355"/>
      <c r="L428" s="355"/>
      <c r="M428" s="355"/>
      <c r="N428" s="355"/>
      <c r="O428" s="355"/>
      <c r="P428" s="355"/>
      <c r="Q428" s="355"/>
      <c r="R428" s="355"/>
      <c r="S428" s="355"/>
      <c r="T428" s="355"/>
      <c r="U428" s="355"/>
    </row>
    <row r="429" spans="1:21" ht="18.75">
      <c r="A429" s="355"/>
      <c r="B429" s="424"/>
      <c r="C429" s="355"/>
      <c r="D429" s="720"/>
      <c r="E429" s="427"/>
      <c r="F429" s="721"/>
      <c r="G429" s="355"/>
      <c r="H429" s="427"/>
      <c r="I429" s="355"/>
      <c r="J429" s="401"/>
      <c r="K429" s="355"/>
      <c r="L429" s="355"/>
      <c r="M429" s="355"/>
      <c r="N429" s="355"/>
      <c r="O429" s="355"/>
      <c r="P429" s="355"/>
      <c r="Q429" s="355"/>
      <c r="R429" s="355"/>
      <c r="S429" s="355"/>
      <c r="T429" s="355"/>
      <c r="U429" s="355"/>
    </row>
    <row r="430" spans="1:21" ht="18.75">
      <c r="A430" s="355" t="s">
        <v>1567</v>
      </c>
      <c r="B430" s="424"/>
      <c r="C430" s="355"/>
      <c r="D430" s="720"/>
      <c r="E430" s="427"/>
      <c r="F430" s="721"/>
      <c r="G430" s="355"/>
      <c r="H430" s="427"/>
      <c r="I430" s="355"/>
      <c r="J430" s="355"/>
      <c r="K430" s="355"/>
      <c r="L430" s="355"/>
      <c r="M430" s="355"/>
      <c r="N430" s="355"/>
      <c r="O430" s="355"/>
      <c r="P430" s="355"/>
      <c r="Q430" s="355"/>
      <c r="R430" s="355"/>
      <c r="S430" s="355"/>
      <c r="T430" s="355"/>
      <c r="U430" s="355"/>
    </row>
    <row r="431" spans="1:21" ht="18.75">
      <c r="A431" s="355"/>
      <c r="B431" s="424"/>
      <c r="C431" s="355"/>
      <c r="D431" s="720"/>
      <c r="E431" s="427"/>
      <c r="F431" s="721"/>
      <c r="G431" s="355"/>
      <c r="H431" s="427"/>
      <c r="I431" s="355"/>
      <c r="J431" s="355"/>
      <c r="K431" s="355"/>
      <c r="L431" s="355"/>
      <c r="M431" s="355"/>
      <c r="N431" s="355"/>
      <c r="O431" s="355"/>
      <c r="P431" s="355"/>
      <c r="Q431" s="355"/>
      <c r="R431" s="355"/>
      <c r="S431" s="355"/>
      <c r="T431" s="355"/>
      <c r="U431" s="355"/>
    </row>
    <row r="432" spans="1:21" ht="18.75">
      <c r="A432" s="355"/>
      <c r="B432" s="424"/>
      <c r="C432" s="355"/>
      <c r="D432" s="720"/>
      <c r="E432" s="427"/>
      <c r="F432" s="721"/>
      <c r="G432" s="355"/>
      <c r="H432" s="427"/>
      <c r="I432" s="355"/>
      <c r="J432" s="355"/>
      <c r="K432" s="355"/>
      <c r="L432" s="355"/>
      <c r="M432" s="355"/>
      <c r="N432" s="355"/>
      <c r="O432" s="355"/>
      <c r="P432" s="355"/>
      <c r="Q432" s="355"/>
      <c r="R432" s="355"/>
      <c r="S432" s="355"/>
      <c r="T432" s="355"/>
      <c r="U432" s="355"/>
    </row>
    <row r="433" spans="1:21" ht="18.75">
      <c r="A433" s="722" t="s">
        <v>1568</v>
      </c>
      <c r="B433" s="424"/>
      <c r="C433" s="355"/>
      <c r="D433" s="720"/>
      <c r="E433" s="427"/>
      <c r="F433" s="721"/>
      <c r="G433" s="355"/>
      <c r="H433" s="427"/>
      <c r="I433" s="355"/>
      <c r="J433" s="355"/>
      <c r="K433" s="355"/>
      <c r="L433" s="355"/>
      <c r="M433" s="355"/>
      <c r="N433" s="355"/>
      <c r="O433" s="355"/>
      <c r="P433" s="355"/>
      <c r="Q433" s="355"/>
      <c r="R433" s="355"/>
      <c r="S433" s="355"/>
      <c r="T433" s="355"/>
      <c r="U433" s="355"/>
    </row>
    <row r="434" spans="1:21" ht="18.75">
      <c r="A434" s="723" t="s">
        <v>1569</v>
      </c>
      <c r="B434" s="424"/>
      <c r="C434" s="355"/>
      <c r="D434" s="720"/>
      <c r="E434" s="427"/>
      <c r="F434" s="721"/>
      <c r="G434" s="355"/>
      <c r="H434" s="427"/>
      <c r="I434" s="355"/>
      <c r="J434" s="355"/>
      <c r="K434" s="355"/>
      <c r="L434" s="355"/>
      <c r="M434" s="355"/>
      <c r="N434" s="355"/>
      <c r="O434" s="355"/>
      <c r="P434" s="355"/>
      <c r="Q434" s="355"/>
      <c r="R434" s="355"/>
      <c r="S434" s="355"/>
      <c r="T434" s="355"/>
      <c r="U434" s="355"/>
    </row>
    <row r="435" spans="1:21" ht="18.75">
      <c r="A435" s="723" t="s">
        <v>1570</v>
      </c>
      <c r="B435" s="424"/>
      <c r="C435" s="355"/>
      <c r="D435" s="720"/>
      <c r="E435" s="427"/>
      <c r="F435" s="721"/>
      <c r="G435" s="355"/>
      <c r="H435" s="427"/>
      <c r="I435" s="355"/>
      <c r="J435" s="355"/>
      <c r="K435" s="355"/>
      <c r="L435" s="355"/>
      <c r="M435" s="355"/>
      <c r="N435" s="355"/>
      <c r="O435" s="355"/>
      <c r="P435" s="355"/>
      <c r="Q435" s="355"/>
      <c r="R435" s="355"/>
      <c r="S435" s="355"/>
      <c r="T435" s="355"/>
      <c r="U435" s="355"/>
    </row>
    <row r="436" spans="1:21" ht="18.75">
      <c r="A436" s="723" t="s">
        <v>1571</v>
      </c>
      <c r="B436" s="424"/>
      <c r="C436" s="355"/>
      <c r="D436" s="720"/>
      <c r="E436" s="427"/>
      <c r="F436" s="721"/>
      <c r="G436" s="355"/>
      <c r="H436" s="427"/>
      <c r="I436" s="355"/>
      <c r="J436" s="355"/>
      <c r="K436" s="355"/>
      <c r="L436" s="355"/>
      <c r="M436" s="355"/>
      <c r="N436" s="355"/>
      <c r="O436" s="355"/>
      <c r="P436" s="355"/>
      <c r="Q436" s="355"/>
      <c r="R436" s="355"/>
      <c r="S436" s="355"/>
      <c r="T436" s="355"/>
      <c r="U436" s="355"/>
    </row>
    <row r="437" spans="1:21" ht="18.75">
      <c r="A437" s="723" t="s">
        <v>1572</v>
      </c>
      <c r="B437" s="424"/>
      <c r="C437" s="355"/>
      <c r="D437" s="720"/>
      <c r="E437" s="427"/>
      <c r="F437" s="721"/>
      <c r="G437" s="355"/>
      <c r="H437" s="427"/>
      <c r="I437" s="355"/>
      <c r="J437" s="355"/>
      <c r="K437" s="355"/>
      <c r="L437" s="355"/>
      <c r="M437" s="355"/>
      <c r="N437" s="355"/>
      <c r="O437" s="355"/>
      <c r="P437" s="355"/>
      <c r="Q437" s="355"/>
      <c r="R437" s="355"/>
      <c r="S437" s="355"/>
      <c r="T437" s="355"/>
      <c r="U437" s="355"/>
    </row>
    <row r="438" spans="1:21" ht="18.75">
      <c r="A438" s="355"/>
      <c r="B438" s="424"/>
      <c r="C438" s="355"/>
      <c r="D438" s="720"/>
      <c r="E438" s="427"/>
      <c r="F438" s="721"/>
      <c r="G438" s="355"/>
      <c r="H438" s="427"/>
      <c r="I438" s="355"/>
      <c r="J438" s="355"/>
      <c r="K438" s="355"/>
      <c r="L438" s="355"/>
      <c r="M438" s="355"/>
      <c r="N438" s="355"/>
      <c r="O438" s="355"/>
      <c r="P438" s="355"/>
      <c r="Q438" s="355"/>
      <c r="R438" s="355"/>
      <c r="S438" s="355"/>
      <c r="T438" s="355"/>
      <c r="U438" s="355"/>
    </row>
    <row r="439" spans="1:21" ht="18.75">
      <c r="A439" s="355"/>
      <c r="B439" s="424"/>
      <c r="C439" s="355"/>
      <c r="D439" s="720"/>
      <c r="E439" s="427"/>
      <c r="F439" s="721"/>
      <c r="G439" s="355"/>
      <c r="H439" s="427"/>
      <c r="I439" s="355"/>
      <c r="J439" s="355"/>
      <c r="K439" s="355"/>
      <c r="L439" s="355"/>
      <c r="M439" s="355"/>
      <c r="N439" s="355"/>
      <c r="O439" s="355"/>
      <c r="P439" s="355"/>
      <c r="Q439" s="355"/>
      <c r="R439" s="355"/>
      <c r="S439" s="355"/>
      <c r="T439" s="355"/>
      <c r="U439" s="355"/>
    </row>
    <row r="440" spans="1:21" ht="18.75">
      <c r="A440" s="355"/>
      <c r="B440" s="424"/>
      <c r="C440" s="355"/>
      <c r="D440" s="720"/>
      <c r="E440" s="427"/>
      <c r="F440" s="721"/>
      <c r="G440" s="355"/>
      <c r="H440" s="427"/>
      <c r="I440" s="355"/>
      <c r="J440" s="355"/>
      <c r="K440" s="355"/>
      <c r="L440" s="355"/>
      <c r="M440" s="355"/>
      <c r="N440" s="355"/>
      <c r="O440" s="355"/>
      <c r="P440" s="355"/>
      <c r="Q440" s="355"/>
      <c r="R440" s="355"/>
      <c r="S440" s="355"/>
      <c r="T440" s="355"/>
      <c r="U440" s="355"/>
    </row>
    <row r="441" spans="1:21" ht="18.75">
      <c r="A441" s="355"/>
      <c r="B441" s="424"/>
      <c r="C441" s="355"/>
      <c r="D441" s="720"/>
      <c r="E441" s="427"/>
      <c r="F441" s="721"/>
      <c r="G441" s="355"/>
      <c r="H441" s="427"/>
      <c r="I441" s="355"/>
      <c r="J441" s="355"/>
      <c r="K441" s="355"/>
      <c r="L441" s="355"/>
      <c r="M441" s="355"/>
      <c r="N441" s="355"/>
      <c r="O441" s="355"/>
      <c r="P441" s="355"/>
      <c r="Q441" s="355"/>
      <c r="R441" s="355"/>
      <c r="S441" s="355"/>
      <c r="T441" s="355"/>
      <c r="U441" s="355"/>
    </row>
    <row r="442" spans="1:21" ht="18.75">
      <c r="A442" s="355"/>
      <c r="B442" s="424"/>
      <c r="C442" s="355"/>
      <c r="D442" s="720"/>
      <c r="E442" s="427"/>
      <c r="F442" s="721"/>
      <c r="G442" s="355"/>
      <c r="H442" s="427"/>
      <c r="I442" s="355"/>
      <c r="J442" s="355"/>
      <c r="K442" s="355"/>
      <c r="L442" s="355"/>
      <c r="M442" s="355"/>
      <c r="N442" s="355"/>
      <c r="O442" s="355"/>
      <c r="P442" s="355"/>
      <c r="Q442" s="355"/>
      <c r="R442" s="355"/>
      <c r="S442" s="355"/>
      <c r="T442" s="355"/>
      <c r="U442" s="355"/>
    </row>
    <row r="443" spans="1:21" ht="18.75">
      <c r="A443" s="355"/>
      <c r="B443" s="424"/>
      <c r="C443" s="355"/>
      <c r="D443" s="720"/>
      <c r="E443" s="427"/>
      <c r="F443" s="721"/>
      <c r="G443" s="355"/>
      <c r="H443" s="427"/>
      <c r="I443" s="355"/>
      <c r="J443" s="355"/>
      <c r="K443" s="355"/>
      <c r="L443" s="355"/>
      <c r="M443" s="355"/>
      <c r="N443" s="355"/>
      <c r="O443" s="355"/>
      <c r="P443" s="355"/>
      <c r="Q443" s="355"/>
      <c r="R443" s="355"/>
      <c r="S443" s="355"/>
      <c r="T443" s="355"/>
      <c r="U443" s="355"/>
    </row>
    <row r="444" spans="1:21" ht="18.75">
      <c r="A444" s="355"/>
      <c r="B444" s="424"/>
      <c r="C444" s="355"/>
      <c r="D444" s="720"/>
      <c r="E444" s="427"/>
      <c r="F444" s="721"/>
      <c r="G444" s="355"/>
      <c r="H444" s="427"/>
      <c r="I444" s="355"/>
      <c r="J444" s="355"/>
      <c r="K444" s="355"/>
      <c r="L444" s="355"/>
      <c r="M444" s="355"/>
      <c r="N444" s="355"/>
      <c r="O444" s="355"/>
      <c r="P444" s="355"/>
      <c r="Q444" s="355"/>
      <c r="R444" s="355"/>
      <c r="S444" s="355"/>
      <c r="T444" s="355"/>
      <c r="U444" s="355"/>
    </row>
    <row r="445" spans="1:21" ht="18.75">
      <c r="A445" s="355"/>
      <c r="B445" s="424"/>
      <c r="C445" s="355"/>
      <c r="D445" s="720"/>
      <c r="E445" s="427"/>
      <c r="F445" s="721"/>
      <c r="G445" s="355"/>
      <c r="H445" s="427"/>
      <c r="I445" s="355"/>
      <c r="J445" s="355"/>
      <c r="K445" s="355"/>
      <c r="L445" s="355"/>
      <c r="M445" s="355"/>
      <c r="N445" s="355"/>
      <c r="O445" s="355"/>
      <c r="P445" s="355"/>
      <c r="Q445" s="355"/>
      <c r="R445" s="355"/>
      <c r="S445" s="355"/>
      <c r="T445" s="355"/>
      <c r="U445" s="355"/>
    </row>
    <row r="446" spans="1:21" ht="18.75">
      <c r="A446" s="355"/>
      <c r="B446" s="424"/>
      <c r="C446" s="355"/>
      <c r="D446" s="720"/>
      <c r="E446" s="427"/>
      <c r="F446" s="721"/>
      <c r="G446" s="355"/>
      <c r="H446" s="427"/>
      <c r="I446" s="355"/>
      <c r="J446" s="355"/>
      <c r="K446" s="355"/>
      <c r="L446" s="355"/>
      <c r="M446" s="355"/>
      <c r="N446" s="355"/>
      <c r="O446" s="355"/>
      <c r="P446" s="355"/>
      <c r="Q446" s="355"/>
      <c r="R446" s="355"/>
      <c r="S446" s="355"/>
      <c r="T446" s="355"/>
      <c r="U446" s="355"/>
    </row>
    <row r="447" spans="1:21" ht="18.75">
      <c r="A447" s="355"/>
      <c r="B447" s="424"/>
      <c r="C447" s="355"/>
      <c r="D447" s="720"/>
      <c r="E447" s="427"/>
      <c r="F447" s="721"/>
      <c r="G447" s="355"/>
      <c r="H447" s="427"/>
      <c r="I447" s="355"/>
      <c r="J447" s="355"/>
      <c r="K447" s="355"/>
      <c r="L447" s="355"/>
      <c r="M447" s="355"/>
      <c r="N447" s="355"/>
      <c r="O447" s="355"/>
      <c r="P447" s="355"/>
      <c r="Q447" s="355"/>
      <c r="R447" s="355"/>
      <c r="S447" s="355"/>
      <c r="T447" s="355"/>
      <c r="U447" s="355"/>
    </row>
    <row r="448" spans="1:21" ht="18.75">
      <c r="A448" s="355"/>
      <c r="B448" s="424"/>
      <c r="C448" s="355"/>
      <c r="D448" s="720"/>
      <c r="E448" s="427"/>
      <c r="F448" s="721"/>
      <c r="G448" s="355"/>
      <c r="H448" s="427"/>
      <c r="I448" s="355"/>
      <c r="J448" s="355"/>
      <c r="K448" s="355"/>
      <c r="L448" s="355"/>
      <c r="M448" s="355"/>
      <c r="N448" s="355"/>
      <c r="O448" s="355"/>
      <c r="P448" s="355"/>
      <c r="Q448" s="355"/>
      <c r="R448" s="355"/>
      <c r="S448" s="355"/>
      <c r="T448" s="355"/>
      <c r="U448" s="355"/>
    </row>
    <row r="449" spans="1:21" ht="18.75">
      <c r="A449" s="355"/>
      <c r="B449" s="424"/>
      <c r="C449" s="355"/>
      <c r="D449" s="720"/>
      <c r="E449" s="427"/>
      <c r="F449" s="721"/>
      <c r="G449" s="355"/>
      <c r="H449" s="427"/>
      <c r="I449" s="355"/>
      <c r="J449" s="355"/>
      <c r="K449" s="355"/>
      <c r="L449" s="355"/>
      <c r="M449" s="355"/>
      <c r="N449" s="355"/>
      <c r="O449" s="355"/>
      <c r="P449" s="355"/>
      <c r="Q449" s="355"/>
      <c r="R449" s="355"/>
      <c r="S449" s="355"/>
      <c r="T449" s="355"/>
      <c r="U449" s="355"/>
    </row>
    <row r="450" spans="1:21" ht="18.75">
      <c r="A450" s="355"/>
      <c r="B450" s="424"/>
      <c r="C450" s="355"/>
      <c r="D450" s="720"/>
      <c r="E450" s="427"/>
      <c r="F450" s="721"/>
      <c r="G450" s="355"/>
      <c r="H450" s="427"/>
      <c r="I450" s="355"/>
      <c r="J450" s="355"/>
      <c r="K450" s="355"/>
      <c r="L450" s="355"/>
      <c r="M450" s="355"/>
      <c r="N450" s="355"/>
      <c r="O450" s="355"/>
      <c r="P450" s="355"/>
      <c r="Q450" s="355"/>
      <c r="R450" s="355"/>
      <c r="S450" s="355"/>
      <c r="T450" s="355"/>
      <c r="U450" s="355"/>
    </row>
    <row r="451" spans="1:21" ht="18.75">
      <c r="A451" s="355"/>
      <c r="B451" s="424"/>
      <c r="C451" s="355"/>
      <c r="D451" s="720"/>
      <c r="E451" s="427"/>
      <c r="F451" s="721"/>
      <c r="G451" s="355"/>
      <c r="H451" s="427"/>
      <c r="I451" s="355"/>
      <c r="J451" s="355"/>
      <c r="K451" s="355"/>
      <c r="L451" s="355"/>
      <c r="M451" s="355"/>
      <c r="N451" s="355"/>
      <c r="O451" s="355"/>
      <c r="P451" s="355"/>
      <c r="Q451" s="355"/>
      <c r="R451" s="355"/>
      <c r="S451" s="355"/>
      <c r="T451" s="355"/>
      <c r="U451" s="355"/>
    </row>
    <row r="452" spans="1:21" ht="18.75">
      <c r="A452" s="355"/>
      <c r="B452" s="424"/>
      <c r="C452" s="355"/>
      <c r="D452" s="720"/>
      <c r="E452" s="427"/>
      <c r="F452" s="721"/>
      <c r="G452" s="355"/>
      <c r="H452" s="427"/>
      <c r="I452" s="355"/>
      <c r="J452" s="355"/>
      <c r="K452" s="355"/>
      <c r="L452" s="355"/>
      <c r="M452" s="355"/>
      <c r="N452" s="355"/>
      <c r="O452" s="355"/>
      <c r="P452" s="355"/>
      <c r="Q452" s="355"/>
      <c r="R452" s="355"/>
      <c r="S452" s="355"/>
      <c r="T452" s="355"/>
      <c r="U452" s="355"/>
    </row>
    <row r="453" spans="1:21" ht="18.75">
      <c r="A453" s="355"/>
      <c r="B453" s="424"/>
      <c r="C453" s="355"/>
      <c r="D453" s="720"/>
      <c r="E453" s="427"/>
      <c r="F453" s="721"/>
      <c r="G453" s="355"/>
      <c r="H453" s="427"/>
      <c r="I453" s="355"/>
      <c r="J453" s="355"/>
      <c r="K453" s="355"/>
      <c r="L453" s="355"/>
      <c r="M453" s="355"/>
      <c r="N453" s="355"/>
      <c r="O453" s="355"/>
      <c r="P453" s="355"/>
      <c r="Q453" s="355"/>
      <c r="R453" s="355"/>
      <c r="S453" s="355"/>
      <c r="T453" s="355"/>
      <c r="U453" s="355"/>
    </row>
    <row r="454" spans="1:21" ht="18.75">
      <c r="A454" s="355"/>
      <c r="B454" s="424"/>
      <c r="C454" s="355"/>
      <c r="D454" s="720"/>
      <c r="E454" s="427"/>
      <c r="F454" s="721"/>
      <c r="G454" s="355"/>
      <c r="H454" s="427"/>
      <c r="I454" s="355"/>
      <c r="J454" s="355"/>
      <c r="K454" s="355"/>
      <c r="L454" s="355"/>
      <c r="M454" s="355"/>
      <c r="N454" s="355"/>
      <c r="O454" s="355"/>
      <c r="P454" s="355"/>
      <c r="Q454" s="355"/>
      <c r="R454" s="355"/>
      <c r="S454" s="355"/>
      <c r="T454" s="355"/>
      <c r="U454" s="355"/>
    </row>
    <row r="455" spans="1:21" ht="18.75">
      <c r="A455" s="355"/>
      <c r="B455" s="424"/>
      <c r="C455" s="355"/>
      <c r="D455" s="720"/>
      <c r="E455" s="427"/>
      <c r="F455" s="721"/>
      <c r="G455" s="355"/>
      <c r="H455" s="427"/>
      <c r="I455" s="355"/>
      <c r="J455" s="355"/>
      <c r="K455" s="355"/>
      <c r="L455" s="355"/>
      <c r="M455" s="355"/>
      <c r="N455" s="355"/>
      <c r="O455" s="355"/>
      <c r="P455" s="355"/>
      <c r="Q455" s="355"/>
      <c r="R455" s="355"/>
      <c r="S455" s="355"/>
      <c r="T455" s="355"/>
      <c r="U455" s="355"/>
    </row>
    <row r="456" spans="1:21" ht="18.75">
      <c r="A456" s="355"/>
      <c r="B456" s="424"/>
      <c r="C456" s="355"/>
      <c r="D456" s="720"/>
      <c r="E456" s="427"/>
      <c r="F456" s="721"/>
      <c r="G456" s="355"/>
      <c r="H456" s="427"/>
      <c r="I456" s="355"/>
      <c r="J456" s="355"/>
      <c r="K456" s="355"/>
      <c r="L456" s="355"/>
      <c r="M456" s="355"/>
      <c r="N456" s="355"/>
      <c r="O456" s="355"/>
      <c r="P456" s="355"/>
      <c r="Q456" s="355"/>
      <c r="R456" s="355"/>
      <c r="S456" s="355"/>
      <c r="T456" s="355"/>
      <c r="U456" s="355"/>
    </row>
    <row r="457" spans="1:21" ht="18.75">
      <c r="A457" s="355"/>
      <c r="B457" s="424"/>
      <c r="C457" s="355"/>
      <c r="D457" s="720"/>
      <c r="E457" s="427"/>
      <c r="F457" s="721"/>
      <c r="G457" s="355"/>
      <c r="H457" s="427"/>
      <c r="I457" s="355"/>
      <c r="J457" s="355"/>
      <c r="K457" s="355"/>
      <c r="L457" s="355"/>
      <c r="M457" s="355"/>
      <c r="N457" s="355"/>
      <c r="O457" s="355"/>
      <c r="P457" s="355"/>
      <c r="Q457" s="355"/>
      <c r="R457" s="355"/>
      <c r="S457" s="355"/>
      <c r="T457" s="355"/>
      <c r="U457" s="355"/>
    </row>
    <row r="458" spans="1:21" ht="18.75">
      <c r="A458" s="355"/>
      <c r="B458" s="424"/>
      <c r="C458" s="355"/>
      <c r="D458" s="720"/>
      <c r="E458" s="427"/>
      <c r="F458" s="721"/>
      <c r="G458" s="355"/>
      <c r="H458" s="427"/>
      <c r="I458" s="355"/>
      <c r="J458" s="355"/>
      <c r="K458" s="355"/>
      <c r="L458" s="355"/>
      <c r="M458" s="355"/>
      <c r="N458" s="355"/>
      <c r="O458" s="355"/>
      <c r="P458" s="355"/>
      <c r="Q458" s="355"/>
      <c r="R458" s="355"/>
      <c r="S458" s="355"/>
      <c r="T458" s="355"/>
      <c r="U458" s="355"/>
    </row>
    <row r="459" spans="1:21" ht="18.75">
      <c r="A459" s="355"/>
      <c r="B459" s="424"/>
      <c r="C459" s="355"/>
      <c r="D459" s="720"/>
      <c r="E459" s="427"/>
      <c r="F459" s="721"/>
      <c r="G459" s="355"/>
      <c r="H459" s="427"/>
      <c r="I459" s="355"/>
      <c r="J459" s="355"/>
      <c r="K459" s="355"/>
      <c r="L459" s="355"/>
      <c r="M459" s="355"/>
      <c r="N459" s="355"/>
      <c r="O459" s="355"/>
      <c r="P459" s="355"/>
      <c r="Q459" s="355"/>
      <c r="R459" s="355"/>
      <c r="S459" s="355"/>
      <c r="T459" s="355"/>
      <c r="U459" s="355"/>
    </row>
    <row r="460" spans="1:21" ht="18.75">
      <c r="A460" s="355"/>
      <c r="B460" s="424"/>
      <c r="C460" s="355"/>
      <c r="D460" s="720"/>
      <c r="E460" s="427"/>
      <c r="F460" s="721"/>
      <c r="G460" s="355"/>
      <c r="H460" s="427"/>
      <c r="I460" s="355"/>
      <c r="J460" s="355"/>
      <c r="K460" s="355"/>
      <c r="L460" s="355"/>
      <c r="M460" s="355"/>
      <c r="N460" s="355"/>
      <c r="O460" s="355"/>
      <c r="P460" s="355"/>
      <c r="Q460" s="355"/>
      <c r="R460" s="355"/>
      <c r="S460" s="355"/>
      <c r="T460" s="355"/>
      <c r="U460" s="355"/>
    </row>
    <row r="461" spans="1:21" ht="18.75">
      <c r="A461" s="355"/>
      <c r="B461" s="424"/>
      <c r="C461" s="355"/>
      <c r="D461" s="720"/>
      <c r="E461" s="427"/>
      <c r="F461" s="721"/>
      <c r="G461" s="355"/>
      <c r="H461" s="427"/>
      <c r="I461" s="355"/>
      <c r="J461" s="355"/>
      <c r="K461" s="355"/>
      <c r="L461" s="355"/>
      <c r="M461" s="355"/>
      <c r="N461" s="355"/>
      <c r="O461" s="355"/>
      <c r="P461" s="355"/>
      <c r="Q461" s="355"/>
      <c r="R461" s="355"/>
      <c r="S461" s="355"/>
      <c r="T461" s="355"/>
      <c r="U461" s="355"/>
    </row>
    <row r="462" spans="1:21" ht="18.75">
      <c r="A462" s="355"/>
      <c r="B462" s="424"/>
      <c r="C462" s="355"/>
      <c r="D462" s="720"/>
      <c r="E462" s="427"/>
      <c r="F462" s="721"/>
      <c r="G462" s="355"/>
      <c r="H462" s="427"/>
      <c r="I462" s="355"/>
      <c r="J462" s="355"/>
      <c r="K462" s="355"/>
      <c r="L462" s="355"/>
      <c r="M462" s="355"/>
      <c r="N462" s="355"/>
      <c r="O462" s="355"/>
      <c r="P462" s="355"/>
      <c r="Q462" s="355"/>
      <c r="R462" s="355"/>
      <c r="S462" s="355"/>
      <c r="T462" s="355"/>
      <c r="U462" s="355"/>
    </row>
    <row r="463" spans="1:21" ht="18.75">
      <c r="A463" s="355"/>
      <c r="B463" s="424"/>
      <c r="C463" s="355"/>
      <c r="D463" s="720"/>
      <c r="E463" s="427"/>
      <c r="F463" s="721"/>
      <c r="G463" s="355"/>
      <c r="H463" s="427"/>
      <c r="I463" s="355"/>
      <c r="J463" s="355"/>
      <c r="K463" s="355"/>
      <c r="L463" s="355"/>
      <c r="M463" s="355"/>
      <c r="N463" s="355"/>
      <c r="O463" s="355"/>
      <c r="P463" s="355"/>
      <c r="Q463" s="355"/>
      <c r="R463" s="355"/>
      <c r="S463" s="355"/>
      <c r="T463" s="355"/>
      <c r="U463" s="355"/>
    </row>
    <row r="464" spans="1:21" ht="18.75">
      <c r="A464" s="355"/>
      <c r="B464" s="424"/>
      <c r="C464" s="355"/>
      <c r="D464" s="720"/>
      <c r="E464" s="427"/>
      <c r="F464" s="721"/>
      <c r="G464" s="355"/>
      <c r="H464" s="427"/>
      <c r="I464" s="355"/>
      <c r="J464" s="355"/>
      <c r="K464" s="355"/>
      <c r="L464" s="355"/>
      <c r="M464" s="355"/>
      <c r="N464" s="355"/>
      <c r="O464" s="355"/>
      <c r="P464" s="355"/>
      <c r="Q464" s="355"/>
      <c r="R464" s="355"/>
      <c r="S464" s="355"/>
      <c r="T464" s="355"/>
      <c r="U464" s="355"/>
    </row>
    <row r="465" spans="1:21" ht="18.75">
      <c r="A465" s="355"/>
      <c r="B465" s="424"/>
      <c r="C465" s="355"/>
      <c r="D465" s="720"/>
      <c r="E465" s="427"/>
      <c r="F465" s="721"/>
      <c r="G465" s="355"/>
      <c r="H465" s="427"/>
      <c r="I465" s="355"/>
      <c r="J465" s="355"/>
      <c r="K465" s="355"/>
      <c r="L465" s="355"/>
      <c r="M465" s="355"/>
      <c r="N465" s="355"/>
      <c r="O465" s="355"/>
      <c r="P465" s="355"/>
      <c r="Q465" s="355"/>
      <c r="R465" s="355"/>
      <c r="S465" s="355"/>
      <c r="T465" s="355"/>
      <c r="U465" s="355"/>
    </row>
    <row r="466" spans="1:21" ht="18.75">
      <c r="A466" s="355"/>
      <c r="B466" s="424"/>
      <c r="C466" s="355"/>
      <c r="D466" s="720"/>
      <c r="E466" s="427"/>
      <c r="F466" s="721"/>
      <c r="G466" s="355"/>
      <c r="H466" s="427"/>
      <c r="I466" s="355"/>
      <c r="J466" s="355"/>
      <c r="K466" s="355"/>
      <c r="L466" s="355"/>
      <c r="M466" s="355"/>
      <c r="N466" s="355"/>
      <c r="O466" s="355"/>
      <c r="P466" s="355"/>
      <c r="Q466" s="355"/>
      <c r="R466" s="355"/>
      <c r="S466" s="355"/>
      <c r="T466" s="355"/>
      <c r="U466" s="355"/>
    </row>
    <row r="467" spans="1:21" ht="18.75">
      <c r="A467" s="355"/>
      <c r="B467" s="424"/>
      <c r="C467" s="355"/>
      <c r="D467" s="720"/>
      <c r="E467" s="427"/>
      <c r="F467" s="721"/>
      <c r="G467" s="355"/>
      <c r="H467" s="427"/>
      <c r="I467" s="355"/>
      <c r="J467" s="355"/>
      <c r="K467" s="355"/>
      <c r="L467" s="355"/>
      <c r="M467" s="355"/>
      <c r="N467" s="355"/>
      <c r="O467" s="355"/>
      <c r="P467" s="355"/>
      <c r="Q467" s="355"/>
      <c r="R467" s="355"/>
      <c r="S467" s="355"/>
      <c r="T467" s="355"/>
      <c r="U467" s="355"/>
    </row>
    <row r="468" spans="1:21" ht="18.75">
      <c r="A468" s="355"/>
      <c r="B468" s="424"/>
      <c r="C468" s="355"/>
      <c r="D468" s="720"/>
      <c r="E468" s="427"/>
      <c r="F468" s="721"/>
      <c r="G468" s="355"/>
      <c r="H468" s="427"/>
      <c r="I468" s="355"/>
      <c r="J468" s="355"/>
      <c r="K468" s="355"/>
      <c r="L468" s="355"/>
      <c r="M468" s="355"/>
      <c r="N468" s="355"/>
      <c r="O468" s="355"/>
      <c r="P468" s="355"/>
      <c r="Q468" s="355"/>
      <c r="R468" s="355"/>
      <c r="S468" s="355"/>
      <c r="T468" s="355"/>
      <c r="U468" s="355"/>
    </row>
    <row r="469" spans="1:21" ht="18.75">
      <c r="A469" s="355"/>
      <c r="B469" s="424"/>
      <c r="C469" s="355"/>
      <c r="D469" s="720"/>
      <c r="E469" s="427"/>
      <c r="F469" s="721"/>
      <c r="G469" s="355"/>
      <c r="H469" s="427"/>
      <c r="I469" s="355"/>
      <c r="J469" s="355"/>
      <c r="K469" s="355"/>
      <c r="L469" s="355"/>
      <c r="M469" s="355"/>
      <c r="N469" s="355"/>
      <c r="O469" s="355"/>
      <c r="P469" s="355"/>
      <c r="Q469" s="355"/>
      <c r="R469" s="355"/>
      <c r="S469" s="355"/>
      <c r="T469" s="355"/>
      <c r="U469" s="355"/>
    </row>
    <row r="470" spans="1:21" ht="18.75">
      <c r="A470" s="355"/>
      <c r="B470" s="424"/>
      <c r="C470" s="355"/>
      <c r="D470" s="720"/>
      <c r="E470" s="427"/>
      <c r="F470" s="721"/>
      <c r="G470" s="355"/>
      <c r="H470" s="427"/>
      <c r="I470" s="355"/>
      <c r="J470" s="355"/>
      <c r="K470" s="355"/>
      <c r="L470" s="355"/>
      <c r="M470" s="355"/>
      <c r="N470" s="355"/>
      <c r="O470" s="355"/>
      <c r="P470" s="355"/>
      <c r="Q470" s="355"/>
      <c r="R470" s="355"/>
      <c r="S470" s="355"/>
      <c r="T470" s="355"/>
      <c r="U470" s="355"/>
    </row>
    <row r="471" spans="1:21" ht="18.75">
      <c r="A471" s="355"/>
      <c r="B471" s="424"/>
      <c r="C471" s="355"/>
      <c r="D471" s="720"/>
      <c r="E471" s="427"/>
      <c r="F471" s="721"/>
      <c r="G471" s="355"/>
      <c r="H471" s="427"/>
      <c r="I471" s="355"/>
      <c r="J471" s="355"/>
      <c r="K471" s="355"/>
      <c r="L471" s="355"/>
      <c r="M471" s="355"/>
      <c r="N471" s="355"/>
      <c r="O471" s="355"/>
      <c r="P471" s="355"/>
      <c r="Q471" s="355"/>
      <c r="R471" s="355"/>
      <c r="S471" s="355"/>
      <c r="T471" s="355"/>
      <c r="U471" s="355"/>
    </row>
    <row r="472" spans="1:21" ht="18.75">
      <c r="A472" s="355"/>
      <c r="B472" s="424"/>
      <c r="C472" s="355"/>
      <c r="D472" s="720"/>
      <c r="E472" s="427"/>
      <c r="F472" s="721"/>
      <c r="G472" s="355"/>
      <c r="H472" s="427"/>
      <c r="I472" s="355"/>
      <c r="J472" s="355"/>
      <c r="K472" s="355"/>
      <c r="L472" s="355"/>
      <c r="M472" s="355"/>
      <c r="N472" s="355"/>
      <c r="O472" s="355"/>
      <c r="P472" s="355"/>
      <c r="Q472" s="355"/>
      <c r="R472" s="355"/>
      <c r="S472" s="355"/>
      <c r="T472" s="355"/>
      <c r="U472" s="355"/>
    </row>
    <row r="473" spans="1:21" ht="18.75">
      <c r="A473" s="355"/>
      <c r="B473" s="424"/>
      <c r="C473" s="355"/>
      <c r="D473" s="720"/>
      <c r="E473" s="427"/>
      <c r="F473" s="721"/>
      <c r="G473" s="355"/>
      <c r="H473" s="427"/>
      <c r="I473" s="355"/>
      <c r="J473" s="355"/>
      <c r="K473" s="355"/>
      <c r="L473" s="355"/>
      <c r="M473" s="355"/>
      <c r="N473" s="355"/>
      <c r="O473" s="355"/>
      <c r="P473" s="355"/>
      <c r="Q473" s="355"/>
      <c r="R473" s="355"/>
      <c r="S473" s="355"/>
      <c r="T473" s="355"/>
      <c r="U473" s="355"/>
    </row>
    <row r="474" spans="1:21" ht="18.75">
      <c r="A474" s="355"/>
      <c r="B474" s="424"/>
      <c r="C474" s="355"/>
      <c r="D474" s="720"/>
      <c r="E474" s="427"/>
      <c r="F474" s="721"/>
      <c r="G474" s="355"/>
      <c r="H474" s="427"/>
      <c r="I474" s="355"/>
      <c r="J474" s="355"/>
      <c r="K474" s="355"/>
      <c r="L474" s="355"/>
      <c r="M474" s="355"/>
      <c r="N474" s="355"/>
      <c r="O474" s="355"/>
      <c r="P474" s="355"/>
      <c r="Q474" s="355"/>
      <c r="R474" s="355"/>
      <c r="S474" s="355"/>
      <c r="T474" s="355"/>
      <c r="U474" s="355"/>
    </row>
    <row r="475" spans="1:21" ht="18.75">
      <c r="A475" s="355"/>
      <c r="B475" s="424"/>
      <c r="C475" s="355"/>
      <c r="D475" s="720"/>
      <c r="E475" s="427"/>
      <c r="F475" s="721"/>
      <c r="G475" s="355"/>
      <c r="H475" s="427"/>
      <c r="I475" s="355"/>
      <c r="J475" s="355"/>
      <c r="K475" s="355"/>
      <c r="L475" s="355"/>
      <c r="M475" s="355"/>
      <c r="N475" s="355"/>
      <c r="O475" s="355"/>
      <c r="P475" s="355"/>
      <c r="Q475" s="355"/>
      <c r="R475" s="355"/>
      <c r="S475" s="355"/>
      <c r="T475" s="355"/>
      <c r="U475" s="355"/>
    </row>
    <row r="476" spans="1:21" ht="18.75">
      <c r="A476" s="355"/>
      <c r="B476" s="424"/>
      <c r="C476" s="355"/>
      <c r="D476" s="720"/>
      <c r="E476" s="427"/>
      <c r="F476" s="721"/>
      <c r="G476" s="355"/>
      <c r="H476" s="427"/>
      <c r="I476" s="355"/>
      <c r="J476" s="355"/>
      <c r="K476" s="355"/>
      <c r="L476" s="355"/>
      <c r="M476" s="355"/>
      <c r="N476" s="355"/>
      <c r="O476" s="355"/>
      <c r="P476" s="355"/>
      <c r="Q476" s="355"/>
      <c r="R476" s="355"/>
      <c r="S476" s="355"/>
      <c r="T476" s="355"/>
      <c r="U476" s="355"/>
    </row>
    <row r="477" spans="1:21" ht="18.75">
      <c r="A477" s="355"/>
      <c r="B477" s="424"/>
      <c r="C477" s="355"/>
      <c r="D477" s="720"/>
      <c r="E477" s="427"/>
      <c r="F477" s="721"/>
      <c r="G477" s="355"/>
      <c r="H477" s="427"/>
      <c r="I477" s="355"/>
      <c r="J477" s="355"/>
      <c r="K477" s="355"/>
      <c r="L477" s="355"/>
      <c r="M477" s="355"/>
      <c r="N477" s="355"/>
      <c r="O477" s="355"/>
      <c r="P477" s="355"/>
      <c r="Q477" s="355"/>
      <c r="R477" s="355"/>
      <c r="S477" s="355"/>
      <c r="T477" s="355"/>
      <c r="U477" s="355"/>
    </row>
    <row r="478" spans="1:21" ht="18.75">
      <c r="A478" s="355"/>
      <c r="B478" s="424"/>
      <c r="C478" s="355"/>
      <c r="D478" s="720"/>
      <c r="E478" s="427"/>
      <c r="F478" s="721"/>
      <c r="G478" s="355"/>
      <c r="H478" s="427"/>
      <c r="I478" s="355"/>
      <c r="J478" s="355"/>
      <c r="K478" s="355"/>
      <c r="L478" s="355"/>
      <c r="M478" s="355"/>
      <c r="N478" s="355"/>
      <c r="O478" s="355"/>
      <c r="P478" s="355"/>
      <c r="Q478" s="355"/>
      <c r="R478" s="355"/>
      <c r="S478" s="355"/>
      <c r="T478" s="355"/>
      <c r="U478" s="355"/>
    </row>
    <row r="479" spans="1:21" ht="18.75">
      <c r="A479" s="355"/>
      <c r="B479" s="424"/>
      <c r="C479" s="355"/>
      <c r="D479" s="720"/>
      <c r="E479" s="427"/>
      <c r="F479" s="721"/>
      <c r="G479" s="355"/>
      <c r="H479" s="427"/>
      <c r="I479" s="355"/>
      <c r="J479" s="355"/>
      <c r="K479" s="355"/>
      <c r="L479" s="355"/>
      <c r="M479" s="355"/>
      <c r="N479" s="355"/>
      <c r="O479" s="355"/>
      <c r="P479" s="355"/>
      <c r="Q479" s="355"/>
      <c r="R479" s="355"/>
      <c r="S479" s="355"/>
      <c r="T479" s="355"/>
      <c r="U479" s="355"/>
    </row>
    <row r="480" spans="1:21" ht="18.75">
      <c r="A480" s="355"/>
      <c r="B480" s="424"/>
      <c r="C480" s="355"/>
      <c r="D480" s="720"/>
      <c r="E480" s="427"/>
      <c r="F480" s="721"/>
      <c r="G480" s="355"/>
      <c r="H480" s="427"/>
      <c r="I480" s="355"/>
      <c r="J480" s="355"/>
      <c r="K480" s="355"/>
      <c r="L480" s="355"/>
      <c r="M480" s="355"/>
      <c r="N480" s="355"/>
      <c r="O480" s="355"/>
      <c r="P480" s="355"/>
      <c r="Q480" s="355"/>
      <c r="R480" s="355"/>
      <c r="S480" s="355"/>
      <c r="T480" s="355"/>
      <c r="U480" s="355"/>
    </row>
    <row r="481" spans="1:21" ht="18.75">
      <c r="A481" s="355"/>
      <c r="B481" s="424"/>
      <c r="C481" s="355"/>
      <c r="D481" s="720"/>
      <c r="E481" s="427"/>
      <c r="F481" s="721"/>
      <c r="G481" s="355"/>
      <c r="H481" s="427"/>
      <c r="I481" s="355"/>
      <c r="J481" s="355"/>
      <c r="K481" s="355"/>
      <c r="L481" s="355"/>
      <c r="M481" s="355"/>
      <c r="N481" s="355"/>
      <c r="O481" s="355"/>
      <c r="P481" s="355"/>
      <c r="Q481" s="355"/>
      <c r="R481" s="355"/>
      <c r="S481" s="355"/>
      <c r="T481" s="355"/>
      <c r="U481" s="355"/>
    </row>
    <row r="482" spans="1:21" ht="18.75">
      <c r="A482" s="355"/>
      <c r="B482" s="424"/>
      <c r="C482" s="355"/>
      <c r="D482" s="720"/>
      <c r="E482" s="427"/>
      <c r="F482" s="721"/>
      <c r="G482" s="355"/>
      <c r="H482" s="427"/>
      <c r="I482" s="355"/>
      <c r="J482" s="355"/>
      <c r="K482" s="355"/>
      <c r="L482" s="355"/>
      <c r="M482" s="355"/>
      <c r="N482" s="355"/>
      <c r="O482" s="355"/>
      <c r="P482" s="355"/>
      <c r="Q482" s="355"/>
      <c r="R482" s="355"/>
      <c r="S482" s="355"/>
      <c r="T482" s="355"/>
      <c r="U482" s="355"/>
    </row>
    <row r="483" spans="1:21" ht="18.75">
      <c r="A483" s="355"/>
      <c r="B483" s="424"/>
      <c r="C483" s="355"/>
      <c r="D483" s="720"/>
      <c r="E483" s="427"/>
      <c r="F483" s="721"/>
      <c r="G483" s="355"/>
      <c r="H483" s="427"/>
      <c r="I483" s="355"/>
      <c r="J483" s="355"/>
      <c r="K483" s="355"/>
      <c r="L483" s="355"/>
      <c r="M483" s="355"/>
      <c r="N483" s="355"/>
      <c r="O483" s="355"/>
      <c r="P483" s="355"/>
      <c r="Q483" s="355"/>
      <c r="R483" s="355"/>
      <c r="S483" s="355"/>
      <c r="T483" s="355"/>
      <c r="U483" s="355"/>
    </row>
    <row r="484" spans="1:21" ht="18.75">
      <c r="A484" s="355"/>
      <c r="B484" s="424"/>
      <c r="C484" s="355"/>
      <c r="D484" s="720"/>
      <c r="E484" s="427"/>
      <c r="F484" s="721"/>
      <c r="G484" s="355"/>
      <c r="H484" s="427"/>
      <c r="I484" s="355"/>
      <c r="J484" s="355"/>
      <c r="K484" s="355"/>
      <c r="L484" s="355"/>
      <c r="M484" s="355"/>
      <c r="N484" s="355"/>
      <c r="O484" s="355"/>
      <c r="P484" s="355"/>
      <c r="Q484" s="355"/>
      <c r="R484" s="355"/>
      <c r="S484" s="355"/>
      <c r="T484" s="355"/>
      <c r="U484" s="355"/>
    </row>
    <row r="485" spans="1:21" ht="18.75">
      <c r="A485" s="355"/>
      <c r="B485" s="424"/>
      <c r="C485" s="355"/>
      <c r="D485" s="720"/>
      <c r="E485" s="427"/>
      <c r="F485" s="721"/>
      <c r="G485" s="355"/>
      <c r="H485" s="427"/>
      <c r="I485" s="355"/>
      <c r="J485" s="355"/>
      <c r="K485" s="355"/>
      <c r="L485" s="355"/>
      <c r="M485" s="355"/>
      <c r="N485" s="355"/>
      <c r="O485" s="355"/>
      <c r="P485" s="355"/>
      <c r="Q485" s="355"/>
      <c r="R485" s="355"/>
      <c r="S485" s="355"/>
      <c r="T485" s="355"/>
      <c r="U485" s="355"/>
    </row>
    <row r="486" spans="1:21" ht="18.75">
      <c r="A486" s="355"/>
      <c r="B486" s="424"/>
      <c r="C486" s="355"/>
      <c r="D486" s="720"/>
      <c r="E486" s="427"/>
      <c r="F486" s="721"/>
      <c r="G486" s="355"/>
      <c r="H486" s="427"/>
      <c r="I486" s="355"/>
      <c r="J486" s="355"/>
      <c r="K486" s="355"/>
      <c r="L486" s="355"/>
      <c r="M486" s="355"/>
      <c r="N486" s="355"/>
      <c r="O486" s="355"/>
      <c r="P486" s="355"/>
      <c r="Q486" s="355"/>
      <c r="R486" s="355"/>
      <c r="S486" s="355"/>
      <c r="T486" s="355"/>
      <c r="U486" s="355"/>
    </row>
    <row r="487" spans="1:21" ht="18.75">
      <c r="A487" s="355"/>
      <c r="B487" s="424"/>
      <c r="C487" s="355"/>
      <c r="D487" s="720"/>
      <c r="E487" s="427"/>
      <c r="F487" s="721"/>
      <c r="G487" s="355"/>
      <c r="H487" s="427"/>
      <c r="I487" s="355"/>
      <c r="J487" s="355"/>
      <c r="K487" s="355"/>
      <c r="L487" s="355"/>
      <c r="M487" s="355"/>
      <c r="N487" s="355"/>
      <c r="O487" s="355"/>
      <c r="P487" s="355"/>
      <c r="Q487" s="355"/>
      <c r="R487" s="355"/>
      <c r="S487" s="355"/>
      <c r="T487" s="355"/>
      <c r="U487" s="355"/>
    </row>
    <row r="488" spans="1:21" ht="18.75">
      <c r="A488" s="355"/>
      <c r="B488" s="424"/>
      <c r="C488" s="355"/>
      <c r="D488" s="720"/>
      <c r="E488" s="427"/>
      <c r="F488" s="721"/>
      <c r="G488" s="355"/>
      <c r="H488" s="427"/>
      <c r="I488" s="355"/>
      <c r="J488" s="355"/>
      <c r="K488" s="355"/>
      <c r="L488" s="355"/>
      <c r="M488" s="355"/>
      <c r="N488" s="355"/>
      <c r="O488" s="355"/>
      <c r="P488" s="355"/>
      <c r="Q488" s="355"/>
      <c r="R488" s="355"/>
      <c r="S488" s="355"/>
      <c r="T488" s="355"/>
      <c r="U488" s="355"/>
    </row>
    <row r="489" spans="1:21" ht="18.75">
      <c r="A489" s="355"/>
      <c r="B489" s="424"/>
      <c r="C489" s="355"/>
      <c r="D489" s="720"/>
      <c r="E489" s="427"/>
      <c r="F489" s="721"/>
      <c r="G489" s="355"/>
      <c r="H489" s="427"/>
      <c r="I489" s="355"/>
      <c r="J489" s="355"/>
      <c r="K489" s="355"/>
      <c r="L489" s="355"/>
      <c r="M489" s="355"/>
      <c r="N489" s="355"/>
      <c r="O489" s="355"/>
      <c r="P489" s="355"/>
      <c r="Q489" s="355"/>
      <c r="R489" s="355"/>
      <c r="S489" s="355"/>
      <c r="T489" s="355"/>
      <c r="U489" s="355"/>
    </row>
    <row r="490" spans="1:21" ht="18.75">
      <c r="A490" s="355"/>
      <c r="B490" s="424"/>
      <c r="C490" s="355"/>
      <c r="D490" s="720"/>
      <c r="E490" s="427"/>
      <c r="F490" s="721"/>
      <c r="G490" s="355"/>
      <c r="H490" s="427"/>
      <c r="I490" s="355"/>
      <c r="J490" s="355"/>
      <c r="K490" s="355"/>
      <c r="L490" s="355"/>
      <c r="M490" s="355"/>
      <c r="N490" s="355"/>
      <c r="O490" s="355"/>
      <c r="P490" s="355"/>
      <c r="Q490" s="355"/>
      <c r="R490" s="355"/>
      <c r="S490" s="355"/>
      <c r="T490" s="355"/>
      <c r="U490" s="355"/>
    </row>
    <row r="491" spans="1:21" ht="18.75">
      <c r="A491" s="355"/>
      <c r="B491" s="424"/>
      <c r="C491" s="355"/>
      <c r="D491" s="720"/>
      <c r="E491" s="427"/>
      <c r="F491" s="721"/>
      <c r="G491" s="355"/>
      <c r="H491" s="427"/>
      <c r="I491" s="355"/>
      <c r="J491" s="355"/>
      <c r="K491" s="355"/>
      <c r="L491" s="355"/>
      <c r="M491" s="355"/>
      <c r="N491" s="355"/>
      <c r="O491" s="355"/>
      <c r="P491" s="355"/>
      <c r="Q491" s="355"/>
      <c r="R491" s="355"/>
      <c r="S491" s="355"/>
      <c r="T491" s="355"/>
      <c r="U491" s="355"/>
    </row>
    <row r="492" spans="1:21" ht="18.75">
      <c r="A492" s="355"/>
      <c r="B492" s="424"/>
      <c r="C492" s="355"/>
      <c r="D492" s="720"/>
      <c r="E492" s="427"/>
      <c r="F492" s="721"/>
      <c r="G492" s="355"/>
      <c r="H492" s="427"/>
      <c r="I492" s="355"/>
      <c r="J492" s="355"/>
      <c r="K492" s="355"/>
      <c r="L492" s="355"/>
      <c r="M492" s="355"/>
      <c r="N492" s="355"/>
      <c r="O492" s="355"/>
      <c r="P492" s="355"/>
      <c r="Q492" s="355"/>
      <c r="R492" s="355"/>
      <c r="S492" s="355"/>
      <c r="T492" s="355"/>
      <c r="U492" s="355"/>
    </row>
    <row r="493" spans="1:21" ht="18.75">
      <c r="A493" s="355"/>
      <c r="B493" s="424"/>
      <c r="C493" s="355"/>
      <c r="D493" s="720"/>
      <c r="E493" s="427"/>
      <c r="F493" s="721"/>
      <c r="G493" s="355"/>
      <c r="H493" s="427"/>
      <c r="I493" s="355"/>
      <c r="J493" s="355"/>
      <c r="K493" s="355"/>
      <c r="L493" s="355"/>
      <c r="M493" s="355"/>
      <c r="N493" s="355"/>
      <c r="O493" s="355"/>
      <c r="P493" s="355"/>
      <c r="Q493" s="355"/>
      <c r="R493" s="355"/>
      <c r="S493" s="355"/>
      <c r="T493" s="355"/>
      <c r="U493" s="355"/>
    </row>
    <row r="494" spans="1:21" ht="18.75">
      <c r="A494" s="355"/>
      <c r="B494" s="424"/>
      <c r="C494" s="355"/>
      <c r="D494" s="720"/>
      <c r="E494" s="427"/>
      <c r="F494" s="721"/>
      <c r="G494" s="355"/>
      <c r="H494" s="427"/>
      <c r="I494" s="355"/>
      <c r="J494" s="355"/>
      <c r="K494" s="355"/>
      <c r="L494" s="355"/>
      <c r="M494" s="355"/>
      <c r="N494" s="355"/>
      <c r="O494" s="355"/>
      <c r="P494" s="355"/>
      <c r="Q494" s="355"/>
      <c r="R494" s="355"/>
      <c r="S494" s="355"/>
      <c r="T494" s="355"/>
      <c r="U494" s="355"/>
    </row>
    <row r="495" spans="1:21" ht="18.75">
      <c r="A495" s="355"/>
      <c r="B495" s="424"/>
      <c r="C495" s="355"/>
      <c r="D495" s="720"/>
      <c r="E495" s="427"/>
      <c r="F495" s="721"/>
      <c r="G495" s="355"/>
      <c r="H495" s="427"/>
      <c r="I495" s="355"/>
      <c r="J495" s="355"/>
      <c r="K495" s="355"/>
      <c r="L495" s="355"/>
      <c r="M495" s="355"/>
      <c r="N495" s="355"/>
      <c r="O495" s="355"/>
      <c r="P495" s="355"/>
      <c r="Q495" s="355"/>
      <c r="R495" s="355"/>
      <c r="S495" s="355"/>
      <c r="T495" s="355"/>
      <c r="U495" s="355"/>
    </row>
    <row r="496" spans="1:21" ht="18.75">
      <c r="A496" s="355"/>
      <c r="B496" s="424"/>
      <c r="C496" s="355"/>
      <c r="D496" s="720"/>
      <c r="E496" s="427"/>
      <c r="F496" s="721"/>
      <c r="G496" s="355"/>
      <c r="H496" s="427"/>
      <c r="I496" s="355"/>
      <c r="J496" s="355"/>
      <c r="K496" s="355"/>
      <c r="L496" s="355"/>
      <c r="M496" s="355"/>
      <c r="N496" s="355"/>
      <c r="O496" s="355"/>
      <c r="P496" s="355"/>
      <c r="Q496" s="355"/>
      <c r="R496" s="355"/>
      <c r="S496" s="355"/>
      <c r="T496" s="355"/>
      <c r="U496" s="355"/>
    </row>
    <row r="497" spans="1:21" ht="18.75">
      <c r="A497" s="355"/>
      <c r="B497" s="424"/>
      <c r="C497" s="355"/>
      <c r="D497" s="720"/>
      <c r="E497" s="427"/>
      <c r="F497" s="721"/>
      <c r="G497" s="355"/>
      <c r="H497" s="427"/>
      <c r="I497" s="355"/>
      <c r="J497" s="355"/>
      <c r="K497" s="355"/>
      <c r="L497" s="355"/>
      <c r="M497" s="355"/>
      <c r="N497" s="355"/>
      <c r="O497" s="355"/>
      <c r="P497" s="355"/>
      <c r="Q497" s="355"/>
      <c r="R497" s="355"/>
      <c r="S497" s="355"/>
      <c r="T497" s="355"/>
      <c r="U497" s="355"/>
    </row>
    <row r="498" spans="1:21" ht="18.75">
      <c r="A498" s="355"/>
      <c r="B498" s="424"/>
      <c r="C498" s="355"/>
      <c r="D498" s="720"/>
      <c r="E498" s="427"/>
      <c r="F498" s="721"/>
      <c r="G498" s="355"/>
      <c r="H498" s="427"/>
      <c r="I498" s="355"/>
      <c r="J498" s="355"/>
      <c r="K498" s="355"/>
      <c r="L498" s="355"/>
      <c r="M498" s="355"/>
      <c r="N498" s="355"/>
      <c r="O498" s="355"/>
      <c r="P498" s="355"/>
      <c r="Q498" s="355"/>
      <c r="R498" s="355"/>
      <c r="S498" s="355"/>
      <c r="T498" s="355"/>
      <c r="U498" s="355"/>
    </row>
    <row r="499" spans="1:21" ht="18.75">
      <c r="A499" s="355"/>
      <c r="B499" s="424"/>
      <c r="C499" s="355"/>
      <c r="D499" s="720"/>
      <c r="E499" s="427"/>
      <c r="F499" s="721"/>
      <c r="G499" s="355"/>
      <c r="H499" s="427"/>
      <c r="I499" s="355"/>
      <c r="J499" s="355"/>
      <c r="K499" s="355"/>
      <c r="L499" s="355"/>
      <c r="M499" s="355"/>
      <c r="N499" s="355"/>
      <c r="O499" s="355"/>
      <c r="P499" s="355"/>
      <c r="Q499" s="355"/>
      <c r="R499" s="355"/>
      <c r="S499" s="355"/>
      <c r="T499" s="355"/>
      <c r="U499" s="355"/>
    </row>
    <row r="500" spans="1:21" ht="18.75">
      <c r="A500" s="355"/>
      <c r="B500" s="424"/>
      <c r="C500" s="355"/>
      <c r="D500" s="720"/>
      <c r="E500" s="427"/>
      <c r="F500" s="721"/>
      <c r="G500" s="355"/>
      <c r="H500" s="427"/>
      <c r="I500" s="355"/>
      <c r="J500" s="355"/>
      <c r="K500" s="355"/>
      <c r="L500" s="355"/>
      <c r="M500" s="355"/>
      <c r="N500" s="355"/>
      <c r="O500" s="355"/>
      <c r="P500" s="355"/>
      <c r="Q500" s="355"/>
      <c r="R500" s="355"/>
      <c r="S500" s="355"/>
      <c r="T500" s="355"/>
      <c r="U500" s="355"/>
    </row>
    <row r="501" spans="1:21" ht="18.75">
      <c r="A501" s="355"/>
      <c r="B501" s="424"/>
      <c r="C501" s="355"/>
      <c r="D501" s="720"/>
      <c r="E501" s="427"/>
      <c r="F501" s="721"/>
      <c r="G501" s="355"/>
      <c r="H501" s="427"/>
      <c r="I501" s="355"/>
      <c r="J501" s="355"/>
      <c r="K501" s="355"/>
      <c r="L501" s="355"/>
      <c r="M501" s="355"/>
      <c r="N501" s="355"/>
      <c r="O501" s="355"/>
      <c r="P501" s="355"/>
      <c r="Q501" s="355"/>
      <c r="R501" s="355"/>
      <c r="S501" s="355"/>
      <c r="T501" s="355"/>
      <c r="U501" s="355"/>
    </row>
    <row r="502" spans="1:21" ht="18.75">
      <c r="A502" s="355"/>
      <c r="B502" s="424"/>
      <c r="C502" s="355"/>
      <c r="D502" s="720"/>
      <c r="E502" s="427"/>
      <c r="F502" s="721"/>
      <c r="G502" s="355"/>
      <c r="H502" s="427"/>
      <c r="I502" s="355"/>
      <c r="J502" s="355"/>
      <c r="K502" s="355"/>
      <c r="L502" s="355"/>
      <c r="M502" s="355"/>
      <c r="N502" s="355"/>
      <c r="O502" s="355"/>
      <c r="P502" s="355"/>
      <c r="Q502" s="355"/>
      <c r="R502" s="355"/>
      <c r="S502" s="355"/>
      <c r="T502" s="355"/>
      <c r="U502" s="355"/>
    </row>
    <row r="503" spans="1:21" ht="18.75">
      <c r="A503" s="355"/>
      <c r="B503" s="424"/>
      <c r="C503" s="355"/>
      <c r="D503" s="720"/>
      <c r="E503" s="427"/>
      <c r="F503" s="721"/>
      <c r="G503" s="355"/>
      <c r="H503" s="427"/>
      <c r="I503" s="355"/>
      <c r="J503" s="355"/>
      <c r="K503" s="355"/>
      <c r="L503" s="355"/>
      <c r="M503" s="355"/>
      <c r="N503" s="355"/>
      <c r="O503" s="355"/>
      <c r="P503" s="355"/>
      <c r="Q503" s="355"/>
      <c r="R503" s="355"/>
      <c r="S503" s="355"/>
      <c r="T503" s="355"/>
      <c r="U503" s="355"/>
    </row>
    <row r="504" spans="1:21" ht="18.75">
      <c r="A504" s="355"/>
      <c r="B504" s="424"/>
      <c r="C504" s="355"/>
      <c r="D504" s="720"/>
      <c r="E504" s="427"/>
      <c r="F504" s="721"/>
      <c r="G504" s="355"/>
      <c r="H504" s="427"/>
      <c r="I504" s="355"/>
      <c r="J504" s="355"/>
      <c r="K504" s="355"/>
      <c r="L504" s="355"/>
      <c r="M504" s="355"/>
      <c r="N504" s="355"/>
      <c r="O504" s="355"/>
      <c r="P504" s="355"/>
      <c r="Q504" s="355"/>
      <c r="R504" s="355"/>
      <c r="S504" s="355"/>
      <c r="T504" s="355"/>
      <c r="U504" s="355"/>
    </row>
    <row r="505" spans="1:21" ht="18.75">
      <c r="A505" s="355"/>
      <c r="B505" s="424"/>
      <c r="C505" s="355"/>
      <c r="D505" s="720"/>
      <c r="E505" s="427"/>
      <c r="F505" s="721"/>
      <c r="G505" s="355"/>
      <c r="H505" s="427"/>
      <c r="I505" s="355"/>
      <c r="J505" s="355"/>
      <c r="K505" s="355"/>
      <c r="L505" s="355"/>
      <c r="M505" s="355"/>
      <c r="N505" s="355"/>
      <c r="O505" s="355"/>
      <c r="P505" s="355"/>
      <c r="Q505" s="355"/>
      <c r="R505" s="355"/>
      <c r="S505" s="355"/>
      <c r="T505" s="355"/>
      <c r="U505" s="355"/>
    </row>
    <row r="506" spans="1:21" ht="18.75">
      <c r="A506" s="355"/>
      <c r="B506" s="424"/>
      <c r="C506" s="355"/>
      <c r="D506" s="720"/>
      <c r="E506" s="427"/>
      <c r="F506" s="721"/>
      <c r="G506" s="355"/>
      <c r="H506" s="427"/>
      <c r="I506" s="355"/>
      <c r="J506" s="355"/>
      <c r="K506" s="355"/>
      <c r="L506" s="355"/>
      <c r="M506" s="355"/>
      <c r="N506" s="355"/>
      <c r="O506" s="355"/>
      <c r="P506" s="355"/>
      <c r="Q506" s="355"/>
      <c r="R506" s="355"/>
      <c r="S506" s="355"/>
      <c r="T506" s="355"/>
      <c r="U506" s="355"/>
    </row>
    <row r="507" spans="1:21" ht="18.75">
      <c r="A507" s="355"/>
      <c r="B507" s="424"/>
      <c r="C507" s="355"/>
      <c r="D507" s="720"/>
      <c r="E507" s="427"/>
      <c r="F507" s="721"/>
      <c r="G507" s="355"/>
      <c r="H507" s="427"/>
      <c r="I507" s="355"/>
      <c r="J507" s="355"/>
      <c r="K507" s="355"/>
      <c r="L507" s="355"/>
      <c r="M507" s="355"/>
      <c r="N507" s="355"/>
      <c r="O507" s="355"/>
      <c r="P507" s="355"/>
      <c r="Q507" s="355"/>
      <c r="R507" s="355"/>
      <c r="S507" s="355"/>
      <c r="T507" s="355"/>
      <c r="U507" s="355"/>
    </row>
    <row r="508" spans="1:21" ht="18.75">
      <c r="A508" s="355"/>
      <c r="B508" s="424"/>
      <c r="C508" s="355"/>
      <c r="D508" s="720"/>
      <c r="E508" s="427"/>
      <c r="F508" s="721"/>
      <c r="G508" s="355"/>
      <c r="H508" s="427"/>
      <c r="I508" s="355"/>
      <c r="J508" s="355"/>
      <c r="K508" s="355"/>
      <c r="L508" s="355"/>
      <c r="M508" s="355"/>
      <c r="N508" s="355"/>
      <c r="O508" s="355"/>
      <c r="P508" s="355"/>
      <c r="Q508" s="355"/>
      <c r="R508" s="355"/>
      <c r="S508" s="355"/>
      <c r="T508" s="355"/>
      <c r="U508" s="355"/>
    </row>
    <row r="509" spans="1:21" ht="18.75">
      <c r="A509" s="355"/>
      <c r="B509" s="424"/>
      <c r="C509" s="355"/>
      <c r="D509" s="720"/>
      <c r="E509" s="427"/>
      <c r="F509" s="721"/>
      <c r="G509" s="355"/>
      <c r="H509" s="427"/>
      <c r="I509" s="355"/>
      <c r="J509" s="355"/>
      <c r="K509" s="355"/>
      <c r="L509" s="355"/>
      <c r="M509" s="355"/>
      <c r="N509" s="355"/>
      <c r="O509" s="355"/>
      <c r="P509" s="355"/>
      <c r="Q509" s="355"/>
      <c r="R509" s="355"/>
      <c r="S509" s="355"/>
      <c r="T509" s="355"/>
      <c r="U509" s="355"/>
    </row>
    <row r="510" spans="1:21" ht="18.75">
      <c r="A510" s="355"/>
      <c r="B510" s="424"/>
      <c r="C510" s="355"/>
      <c r="D510" s="720"/>
      <c r="E510" s="427"/>
      <c r="F510" s="721"/>
      <c r="G510" s="355"/>
      <c r="H510" s="427"/>
      <c r="I510" s="355"/>
      <c r="J510" s="355"/>
      <c r="K510" s="355"/>
      <c r="L510" s="355"/>
      <c r="M510" s="355"/>
      <c r="N510" s="355"/>
      <c r="O510" s="355"/>
      <c r="P510" s="355"/>
      <c r="Q510" s="355"/>
      <c r="R510" s="355"/>
      <c r="S510" s="355"/>
      <c r="T510" s="355"/>
      <c r="U510" s="355"/>
    </row>
    <row r="511" spans="1:21" ht="18.75">
      <c r="A511" s="355"/>
      <c r="B511" s="424"/>
      <c r="C511" s="355"/>
      <c r="D511" s="720"/>
      <c r="E511" s="427"/>
      <c r="F511" s="721"/>
      <c r="G511" s="355"/>
      <c r="H511" s="427"/>
      <c r="I511" s="355"/>
      <c r="J511" s="355"/>
      <c r="K511" s="355"/>
      <c r="L511" s="355"/>
      <c r="M511" s="355"/>
      <c r="N511" s="355"/>
      <c r="O511" s="355"/>
      <c r="P511" s="355"/>
      <c r="Q511" s="355"/>
      <c r="R511" s="355"/>
      <c r="S511" s="355"/>
      <c r="T511" s="355"/>
      <c r="U511" s="355"/>
    </row>
    <row r="512" spans="1:21" ht="18.75">
      <c r="A512" s="355"/>
      <c r="B512" s="424"/>
      <c r="C512" s="355"/>
      <c r="D512" s="720"/>
      <c r="E512" s="427"/>
      <c r="F512" s="721"/>
      <c r="G512" s="355"/>
      <c r="H512" s="427"/>
      <c r="I512" s="355"/>
      <c r="J512" s="355"/>
      <c r="K512" s="355"/>
      <c r="L512" s="355"/>
      <c r="M512" s="355"/>
      <c r="N512" s="355"/>
      <c r="O512" s="355"/>
      <c r="P512" s="355"/>
      <c r="Q512" s="355"/>
      <c r="R512" s="355"/>
      <c r="S512" s="355"/>
      <c r="T512" s="355"/>
      <c r="U512" s="355"/>
    </row>
    <row r="513" spans="1:21" ht="18.75">
      <c r="A513" s="355"/>
      <c r="B513" s="424"/>
      <c r="C513" s="355"/>
      <c r="D513" s="720"/>
      <c r="E513" s="427"/>
      <c r="F513" s="721"/>
      <c r="G513" s="355"/>
      <c r="H513" s="427"/>
      <c r="I513" s="355"/>
      <c r="J513" s="355"/>
      <c r="K513" s="355"/>
      <c r="L513" s="355"/>
      <c r="M513" s="355"/>
      <c r="N513" s="355"/>
      <c r="O513" s="355"/>
      <c r="P513" s="355"/>
      <c r="Q513" s="355"/>
      <c r="R513" s="355"/>
      <c r="S513" s="355"/>
      <c r="T513" s="355"/>
      <c r="U513" s="355"/>
    </row>
    <row r="514" spans="1:21" ht="18.75">
      <c r="A514" s="355"/>
      <c r="B514" s="424"/>
      <c r="C514" s="355"/>
      <c r="D514" s="720"/>
      <c r="E514" s="427"/>
      <c r="F514" s="721"/>
      <c r="G514" s="355"/>
      <c r="H514" s="427"/>
      <c r="I514" s="355"/>
      <c r="J514" s="355"/>
      <c r="K514" s="355"/>
      <c r="L514" s="355"/>
      <c r="M514" s="355"/>
      <c r="N514" s="355"/>
      <c r="O514" s="355"/>
      <c r="P514" s="355"/>
      <c r="Q514" s="355"/>
      <c r="R514" s="355"/>
      <c r="S514" s="355"/>
      <c r="T514" s="355"/>
      <c r="U514" s="355"/>
    </row>
    <row r="515" spans="1:21" ht="18.75">
      <c r="A515" s="355"/>
      <c r="B515" s="424"/>
      <c r="C515" s="355"/>
      <c r="D515" s="720"/>
      <c r="E515" s="427"/>
      <c r="F515" s="721"/>
      <c r="G515" s="355"/>
      <c r="H515" s="427"/>
      <c r="I515" s="355"/>
      <c r="J515" s="355"/>
      <c r="K515" s="355"/>
      <c r="L515" s="355"/>
      <c r="M515" s="355"/>
      <c r="N515" s="355"/>
      <c r="O515" s="355"/>
      <c r="P515" s="355"/>
      <c r="Q515" s="355"/>
      <c r="R515" s="355"/>
      <c r="S515" s="355"/>
      <c r="T515" s="355"/>
      <c r="U515" s="355"/>
    </row>
    <row r="516" spans="1:21" ht="18.75">
      <c r="A516" s="355"/>
      <c r="B516" s="424"/>
      <c r="C516" s="355"/>
      <c r="D516" s="720"/>
      <c r="E516" s="427"/>
      <c r="F516" s="721"/>
      <c r="G516" s="355"/>
      <c r="H516" s="427"/>
      <c r="I516" s="355"/>
      <c r="J516" s="355"/>
      <c r="K516" s="355"/>
      <c r="L516" s="355"/>
      <c r="M516" s="355"/>
      <c r="N516" s="355"/>
      <c r="O516" s="355"/>
      <c r="P516" s="355"/>
      <c r="Q516" s="355"/>
      <c r="R516" s="355"/>
      <c r="S516" s="355"/>
      <c r="T516" s="355"/>
      <c r="U516" s="355"/>
    </row>
    <row r="517" spans="1:21" ht="18.75">
      <c r="A517" s="355"/>
      <c r="B517" s="424"/>
      <c r="C517" s="355"/>
      <c r="D517" s="720"/>
      <c r="E517" s="427"/>
      <c r="F517" s="721"/>
      <c r="G517" s="355"/>
      <c r="H517" s="427"/>
      <c r="I517" s="355"/>
      <c r="J517" s="355"/>
      <c r="K517" s="355"/>
      <c r="L517" s="355"/>
      <c r="M517" s="355"/>
      <c r="N517" s="355"/>
      <c r="O517" s="355"/>
      <c r="P517" s="355"/>
      <c r="Q517" s="355"/>
      <c r="R517" s="355"/>
      <c r="S517" s="355"/>
      <c r="T517" s="355"/>
      <c r="U517" s="355"/>
    </row>
    <row r="518" spans="1:21" ht="18.75">
      <c r="A518" s="355"/>
      <c r="B518" s="424"/>
      <c r="C518" s="355"/>
      <c r="D518" s="720"/>
      <c r="E518" s="427"/>
      <c r="F518" s="721"/>
      <c r="G518" s="355"/>
      <c r="H518" s="427"/>
      <c r="I518" s="355"/>
      <c r="J518" s="355"/>
      <c r="K518" s="355"/>
      <c r="L518" s="355"/>
      <c r="M518" s="355"/>
      <c r="N518" s="355"/>
      <c r="O518" s="355"/>
      <c r="P518" s="355"/>
      <c r="Q518" s="355"/>
      <c r="R518" s="355"/>
      <c r="S518" s="355"/>
      <c r="T518" s="355"/>
      <c r="U518" s="355"/>
    </row>
    <row r="519" spans="1:21" ht="18.75">
      <c r="A519" s="355"/>
      <c r="B519" s="424"/>
      <c r="C519" s="355"/>
      <c r="D519" s="720"/>
      <c r="E519" s="427"/>
      <c r="F519" s="721"/>
      <c r="G519" s="355"/>
      <c r="H519" s="427"/>
      <c r="I519" s="355"/>
      <c r="J519" s="355"/>
      <c r="K519" s="355"/>
      <c r="L519" s="355"/>
      <c r="M519" s="355"/>
      <c r="N519" s="355"/>
      <c r="O519" s="355"/>
      <c r="P519" s="355"/>
      <c r="Q519" s="355"/>
      <c r="R519" s="355"/>
      <c r="S519" s="355"/>
      <c r="T519" s="355"/>
      <c r="U519" s="355"/>
    </row>
    <row r="520" spans="1:21" ht="18.75">
      <c r="A520" s="355"/>
      <c r="B520" s="424"/>
      <c r="C520" s="355"/>
      <c r="D520" s="720"/>
      <c r="E520" s="427"/>
      <c r="F520" s="721"/>
      <c r="G520" s="355"/>
      <c r="H520" s="427"/>
      <c r="I520" s="355"/>
      <c r="J520" s="355"/>
      <c r="K520" s="355"/>
      <c r="L520" s="355"/>
      <c r="M520" s="355"/>
      <c r="N520" s="355"/>
      <c r="O520" s="355"/>
      <c r="P520" s="355"/>
      <c r="Q520" s="355"/>
      <c r="R520" s="355"/>
      <c r="S520" s="355"/>
      <c r="T520" s="355"/>
      <c r="U520" s="355"/>
    </row>
    <row r="521" spans="1:21" ht="18.75">
      <c r="A521" s="355"/>
      <c r="B521" s="424"/>
      <c r="C521" s="355"/>
      <c r="D521" s="720"/>
      <c r="E521" s="427"/>
      <c r="F521" s="721"/>
      <c r="G521" s="355"/>
      <c r="H521" s="427"/>
      <c r="I521" s="355"/>
      <c r="J521" s="355"/>
      <c r="K521" s="355"/>
      <c r="L521" s="355"/>
      <c r="M521" s="355"/>
      <c r="N521" s="355"/>
      <c r="O521" s="355"/>
      <c r="P521" s="355"/>
      <c r="Q521" s="355"/>
      <c r="R521" s="355"/>
      <c r="S521" s="355"/>
      <c r="T521" s="355"/>
      <c r="U521" s="355"/>
    </row>
    <row r="522" spans="1:21" ht="18.75">
      <c r="A522" s="355"/>
      <c r="B522" s="424"/>
      <c r="C522" s="355"/>
      <c r="D522" s="720"/>
      <c r="E522" s="427"/>
      <c r="F522" s="721"/>
      <c r="G522" s="355"/>
      <c r="H522" s="427"/>
      <c r="I522" s="355"/>
      <c r="J522" s="355"/>
      <c r="K522" s="355"/>
      <c r="L522" s="355"/>
      <c r="M522" s="355"/>
      <c r="N522" s="355"/>
      <c r="O522" s="355"/>
      <c r="P522" s="355"/>
      <c r="Q522" s="355"/>
      <c r="R522" s="355"/>
      <c r="S522" s="355"/>
      <c r="T522" s="355"/>
      <c r="U522" s="355"/>
    </row>
    <row r="523" spans="1:21" ht="18.75">
      <c r="A523" s="355"/>
      <c r="B523" s="424"/>
      <c r="C523" s="355"/>
      <c r="D523" s="720"/>
      <c r="E523" s="427"/>
      <c r="F523" s="721"/>
      <c r="G523" s="355"/>
      <c r="H523" s="427"/>
      <c r="I523" s="355"/>
      <c r="J523" s="355"/>
      <c r="K523" s="355"/>
      <c r="L523" s="355"/>
      <c r="M523" s="355"/>
      <c r="N523" s="355"/>
      <c r="O523" s="355"/>
      <c r="P523" s="355"/>
      <c r="Q523" s="355"/>
      <c r="R523" s="355"/>
      <c r="S523" s="355"/>
      <c r="T523" s="355"/>
      <c r="U523" s="355"/>
    </row>
    <row r="524" spans="1:21" ht="18.75">
      <c r="A524" s="355"/>
      <c r="B524" s="424"/>
      <c r="C524" s="355"/>
      <c r="D524" s="720"/>
      <c r="E524" s="427"/>
      <c r="F524" s="721"/>
      <c r="G524" s="355"/>
      <c r="H524" s="427"/>
      <c r="I524" s="355"/>
      <c r="J524" s="355"/>
      <c r="K524" s="355"/>
      <c r="L524" s="355"/>
      <c r="M524" s="355"/>
      <c r="N524" s="355"/>
      <c r="O524" s="355"/>
      <c r="P524" s="355"/>
      <c r="Q524" s="355"/>
      <c r="R524" s="355"/>
      <c r="S524" s="355"/>
      <c r="T524" s="355"/>
      <c r="U524" s="355"/>
    </row>
    <row r="525" spans="1:21" ht="18.75">
      <c r="A525" s="355"/>
      <c r="B525" s="424"/>
      <c r="C525" s="355"/>
      <c r="D525" s="720"/>
      <c r="E525" s="427"/>
      <c r="F525" s="721"/>
      <c r="G525" s="355"/>
      <c r="H525" s="427"/>
      <c r="I525" s="355"/>
      <c r="J525" s="355"/>
      <c r="K525" s="355"/>
      <c r="L525" s="355"/>
      <c r="M525" s="355"/>
      <c r="N525" s="355"/>
      <c r="O525" s="355"/>
      <c r="P525" s="355"/>
      <c r="Q525" s="355"/>
      <c r="R525" s="355"/>
      <c r="S525" s="355"/>
      <c r="T525" s="355"/>
      <c r="U525" s="355"/>
    </row>
    <row r="526" spans="1:21" ht="18.75">
      <c r="A526" s="355"/>
      <c r="B526" s="424"/>
      <c r="C526" s="355"/>
      <c r="D526" s="720"/>
      <c r="E526" s="427"/>
      <c r="F526" s="721"/>
      <c r="G526" s="355"/>
      <c r="H526" s="427"/>
      <c r="I526" s="355"/>
      <c r="J526" s="355"/>
      <c r="K526" s="355"/>
      <c r="L526" s="355"/>
      <c r="M526" s="355"/>
      <c r="N526" s="355"/>
      <c r="O526" s="355"/>
      <c r="P526" s="355"/>
      <c r="Q526" s="355"/>
      <c r="R526" s="355"/>
      <c r="S526" s="355"/>
      <c r="T526" s="355"/>
      <c r="U526" s="355"/>
    </row>
    <row r="527" spans="1:21" ht="18.75">
      <c r="A527" s="355"/>
      <c r="B527" s="424"/>
      <c r="C527" s="355"/>
      <c r="D527" s="720"/>
      <c r="E527" s="427"/>
      <c r="F527" s="721"/>
      <c r="G527" s="355"/>
      <c r="H527" s="427"/>
      <c r="I527" s="355"/>
      <c r="J527" s="355"/>
      <c r="K527" s="355"/>
      <c r="L527" s="355"/>
      <c r="M527" s="355"/>
      <c r="N527" s="355"/>
      <c r="O527" s="355"/>
      <c r="P527" s="355"/>
      <c r="Q527" s="355"/>
      <c r="R527" s="355"/>
      <c r="S527" s="355"/>
      <c r="T527" s="355"/>
      <c r="U527" s="355"/>
    </row>
    <row r="528" spans="1:21" ht="18.75">
      <c r="A528" s="355"/>
      <c r="B528" s="424"/>
      <c r="C528" s="355"/>
      <c r="D528" s="720"/>
      <c r="E528" s="427"/>
      <c r="F528" s="721"/>
      <c r="G528" s="355"/>
      <c r="H528" s="427"/>
      <c r="I528" s="355"/>
      <c r="J528" s="355"/>
      <c r="K528" s="355"/>
      <c r="L528" s="355"/>
      <c r="M528" s="355"/>
      <c r="N528" s="355"/>
      <c r="O528" s="355"/>
      <c r="P528" s="355"/>
      <c r="Q528" s="355"/>
      <c r="R528" s="355"/>
      <c r="S528" s="355"/>
      <c r="T528" s="355"/>
      <c r="U528" s="355"/>
    </row>
    <row r="529" spans="1:21" ht="18.75">
      <c r="A529" s="355"/>
      <c r="B529" s="424"/>
      <c r="C529" s="355"/>
      <c r="D529" s="720"/>
      <c r="E529" s="427"/>
      <c r="F529" s="721"/>
      <c r="G529" s="355"/>
      <c r="H529" s="427"/>
      <c r="I529" s="355"/>
      <c r="J529" s="355"/>
      <c r="K529" s="355"/>
      <c r="L529" s="355"/>
      <c r="M529" s="355"/>
      <c r="N529" s="355"/>
      <c r="O529" s="355"/>
      <c r="P529" s="355"/>
      <c r="Q529" s="355"/>
      <c r="R529" s="355"/>
      <c r="S529" s="355"/>
      <c r="T529" s="355"/>
      <c r="U529" s="355"/>
    </row>
    <row r="530" spans="1:21" ht="18.75">
      <c r="A530" s="355"/>
      <c r="B530" s="424"/>
      <c r="C530" s="355"/>
      <c r="D530" s="720"/>
      <c r="E530" s="427"/>
      <c r="F530" s="721"/>
      <c r="G530" s="355"/>
      <c r="H530" s="427"/>
      <c r="I530" s="355"/>
      <c r="J530" s="355"/>
      <c r="K530" s="355"/>
      <c r="L530" s="355"/>
      <c r="M530" s="355"/>
      <c r="N530" s="355"/>
      <c r="O530" s="355"/>
      <c r="P530" s="355"/>
      <c r="Q530" s="355"/>
      <c r="R530" s="355"/>
      <c r="S530" s="355"/>
      <c r="T530" s="355"/>
      <c r="U530" s="355"/>
    </row>
    <row r="531" spans="1:21" ht="18.75">
      <c r="A531" s="355"/>
      <c r="B531" s="424"/>
      <c r="C531" s="355"/>
      <c r="D531" s="720"/>
      <c r="E531" s="427"/>
      <c r="F531" s="721"/>
      <c r="G531" s="355"/>
      <c r="H531" s="427"/>
      <c r="I531" s="355"/>
      <c r="J531" s="355"/>
      <c r="K531" s="355"/>
      <c r="L531" s="355"/>
      <c r="M531" s="355"/>
      <c r="N531" s="355"/>
      <c r="O531" s="355"/>
      <c r="P531" s="355"/>
      <c r="Q531" s="355"/>
      <c r="R531" s="355"/>
      <c r="S531" s="355"/>
      <c r="T531" s="355"/>
      <c r="U531" s="355"/>
    </row>
    <row r="532" spans="1:21" ht="18.75">
      <c r="A532" s="355"/>
      <c r="B532" s="424"/>
      <c r="C532" s="355"/>
      <c r="D532" s="720"/>
      <c r="E532" s="427"/>
      <c r="F532" s="721"/>
      <c r="G532" s="355"/>
      <c r="H532" s="427"/>
      <c r="I532" s="355"/>
      <c r="J532" s="355"/>
      <c r="K532" s="355"/>
      <c r="L532" s="355"/>
      <c r="M532" s="355"/>
      <c r="N532" s="355"/>
      <c r="O532" s="355"/>
      <c r="P532" s="355"/>
      <c r="Q532" s="355"/>
      <c r="R532" s="355"/>
      <c r="S532" s="355"/>
      <c r="T532" s="355"/>
      <c r="U532" s="355"/>
    </row>
    <row r="533" spans="1:21" ht="18.75">
      <c r="A533" s="355"/>
      <c r="B533" s="424"/>
      <c r="C533" s="355"/>
      <c r="D533" s="720"/>
      <c r="E533" s="427"/>
      <c r="F533" s="721"/>
      <c r="G533" s="355"/>
      <c r="H533" s="427"/>
      <c r="I533" s="355"/>
      <c r="J533" s="355"/>
      <c r="K533" s="355"/>
      <c r="L533" s="355"/>
      <c r="M533" s="355"/>
      <c r="N533" s="355"/>
      <c r="O533" s="355"/>
      <c r="P533" s="355"/>
      <c r="Q533" s="355"/>
      <c r="R533" s="355"/>
      <c r="S533" s="355"/>
      <c r="T533" s="355"/>
      <c r="U533" s="355"/>
    </row>
    <row r="534" spans="1:21" ht="18.75">
      <c r="A534" s="355"/>
      <c r="B534" s="424"/>
      <c r="C534" s="355"/>
      <c r="D534" s="720"/>
      <c r="E534" s="427"/>
      <c r="F534" s="721"/>
      <c r="G534" s="355"/>
      <c r="H534" s="427"/>
      <c r="I534" s="355"/>
      <c r="J534" s="355"/>
      <c r="K534" s="355"/>
      <c r="L534" s="355"/>
      <c r="M534" s="355"/>
      <c r="N534" s="355"/>
      <c r="O534" s="355"/>
      <c r="P534" s="355"/>
      <c r="Q534" s="355"/>
      <c r="R534" s="355"/>
      <c r="S534" s="355"/>
      <c r="T534" s="355"/>
      <c r="U534" s="355"/>
    </row>
    <row r="535" spans="1:21" ht="18.75">
      <c r="A535" s="355"/>
      <c r="B535" s="424"/>
      <c r="C535" s="355"/>
      <c r="D535" s="720"/>
      <c r="E535" s="427"/>
      <c r="F535" s="721"/>
      <c r="G535" s="355"/>
      <c r="H535" s="427"/>
      <c r="I535" s="355"/>
      <c r="J535" s="355"/>
      <c r="K535" s="355"/>
      <c r="L535" s="355"/>
      <c r="M535" s="355"/>
      <c r="N535" s="355"/>
      <c r="O535" s="355"/>
      <c r="P535" s="355"/>
      <c r="Q535" s="355"/>
      <c r="R535" s="355"/>
      <c r="S535" s="355"/>
      <c r="T535" s="355"/>
      <c r="U535" s="355"/>
    </row>
    <row r="536" spans="1:21" ht="18.75">
      <c r="A536" s="355"/>
      <c r="B536" s="424"/>
      <c r="C536" s="355"/>
      <c r="D536" s="720"/>
      <c r="E536" s="427"/>
      <c r="F536" s="721"/>
      <c r="G536" s="355"/>
      <c r="H536" s="427"/>
      <c r="I536" s="355"/>
      <c r="J536" s="355"/>
      <c r="K536" s="355"/>
      <c r="L536" s="355"/>
      <c r="M536" s="355"/>
      <c r="N536" s="355"/>
      <c r="O536" s="355"/>
      <c r="P536" s="355"/>
      <c r="Q536" s="355"/>
      <c r="R536" s="355"/>
      <c r="S536" s="355"/>
      <c r="T536" s="355"/>
      <c r="U536" s="355"/>
    </row>
    <row r="537" spans="1:21" ht="18.75">
      <c r="A537" s="355"/>
      <c r="B537" s="424"/>
      <c r="C537" s="355"/>
      <c r="D537" s="720"/>
      <c r="E537" s="427"/>
      <c r="F537" s="721"/>
      <c r="G537" s="355"/>
      <c r="H537" s="427"/>
      <c r="I537" s="355"/>
      <c r="J537" s="355"/>
      <c r="K537" s="355"/>
      <c r="L537" s="355"/>
      <c r="M537" s="355"/>
      <c r="N537" s="355"/>
      <c r="O537" s="355"/>
      <c r="P537" s="355"/>
      <c r="Q537" s="355"/>
      <c r="R537" s="355"/>
      <c r="S537" s="355"/>
      <c r="T537" s="355"/>
      <c r="U537" s="355"/>
    </row>
    <row r="538" spans="1:21" ht="18.75">
      <c r="A538" s="355"/>
      <c r="B538" s="424"/>
      <c r="C538" s="355"/>
      <c r="D538" s="720"/>
      <c r="E538" s="427"/>
      <c r="F538" s="721"/>
      <c r="G538" s="355"/>
      <c r="H538" s="427"/>
      <c r="I538" s="355"/>
      <c r="J538" s="355"/>
      <c r="K538" s="355"/>
      <c r="L538" s="355"/>
      <c r="M538" s="355"/>
      <c r="N538" s="355"/>
      <c r="O538" s="355"/>
      <c r="P538" s="355"/>
      <c r="Q538" s="355"/>
      <c r="R538" s="355"/>
      <c r="S538" s="355"/>
      <c r="T538" s="355"/>
      <c r="U538" s="355"/>
    </row>
    <row r="539" spans="1:21" ht="18.75">
      <c r="A539" s="355"/>
      <c r="B539" s="424"/>
      <c r="C539" s="355"/>
      <c r="D539" s="720"/>
      <c r="E539" s="427"/>
      <c r="F539" s="721"/>
      <c r="G539" s="355"/>
      <c r="H539" s="427"/>
      <c r="I539" s="355"/>
      <c r="J539" s="355"/>
      <c r="K539" s="355"/>
      <c r="L539" s="355"/>
      <c r="M539" s="355"/>
      <c r="N539" s="355"/>
      <c r="O539" s="355"/>
      <c r="P539" s="355"/>
      <c r="Q539" s="355"/>
      <c r="R539" s="355"/>
      <c r="S539" s="355"/>
      <c r="T539" s="355"/>
      <c r="U539" s="355"/>
    </row>
    <row r="540" spans="1:21" ht="18.75">
      <c r="A540" s="355"/>
      <c r="B540" s="424"/>
      <c r="C540" s="355"/>
      <c r="D540" s="720"/>
      <c r="E540" s="427"/>
      <c r="F540" s="721"/>
      <c r="G540" s="355"/>
      <c r="H540" s="427"/>
      <c r="I540" s="355"/>
      <c r="J540" s="355"/>
      <c r="K540" s="355"/>
      <c r="L540" s="355"/>
      <c r="M540" s="355"/>
      <c r="N540" s="355"/>
      <c r="O540" s="355"/>
      <c r="P540" s="355"/>
      <c r="Q540" s="355"/>
      <c r="R540" s="355"/>
      <c r="S540" s="355"/>
      <c r="T540" s="355"/>
      <c r="U540" s="355"/>
    </row>
    <row r="541" spans="1:21" ht="18.75">
      <c r="A541" s="355"/>
      <c r="B541" s="424"/>
      <c r="C541" s="355"/>
      <c r="D541" s="720"/>
      <c r="E541" s="427"/>
      <c r="F541" s="721"/>
      <c r="G541" s="355"/>
      <c r="H541" s="427"/>
      <c r="I541" s="355"/>
      <c r="J541" s="355"/>
      <c r="K541" s="355"/>
      <c r="L541" s="355"/>
      <c r="M541" s="355"/>
      <c r="N541" s="355"/>
      <c r="O541" s="355"/>
      <c r="P541" s="355"/>
      <c r="Q541" s="355"/>
      <c r="R541" s="355"/>
      <c r="S541" s="355"/>
      <c r="T541" s="355"/>
      <c r="U541" s="355"/>
    </row>
    <row r="542" spans="1:21" ht="18.75">
      <c r="A542" s="355"/>
      <c r="B542" s="424"/>
      <c r="C542" s="355"/>
      <c r="D542" s="720"/>
      <c r="E542" s="427"/>
      <c r="F542" s="721"/>
      <c r="G542" s="355"/>
      <c r="H542" s="427"/>
      <c r="I542" s="355"/>
      <c r="J542" s="355"/>
      <c r="K542" s="355"/>
      <c r="L542" s="355"/>
      <c r="M542" s="355"/>
      <c r="N542" s="355"/>
      <c r="O542" s="355"/>
      <c r="P542" s="355"/>
      <c r="Q542" s="355"/>
      <c r="R542" s="355"/>
      <c r="S542" s="355"/>
      <c r="T542" s="355"/>
      <c r="U542" s="355"/>
    </row>
    <row r="543" spans="1:21" ht="18.75">
      <c r="A543" s="355"/>
      <c r="B543" s="424"/>
      <c r="C543" s="355"/>
      <c r="D543" s="720"/>
      <c r="E543" s="427"/>
      <c r="F543" s="721"/>
      <c r="G543" s="355"/>
      <c r="H543" s="427"/>
      <c r="I543" s="355"/>
      <c r="J543" s="355"/>
      <c r="K543" s="355"/>
      <c r="L543" s="355"/>
      <c r="M543" s="355"/>
      <c r="N543" s="355"/>
      <c r="O543" s="355"/>
      <c r="P543" s="355"/>
      <c r="Q543" s="355"/>
      <c r="R543" s="355"/>
      <c r="S543" s="355"/>
      <c r="T543" s="355"/>
      <c r="U543" s="355"/>
    </row>
    <row r="544" spans="1:21" ht="18.75">
      <c r="A544" s="355"/>
      <c r="B544" s="424"/>
      <c r="C544" s="355"/>
      <c r="D544" s="720"/>
      <c r="E544" s="427"/>
      <c r="F544" s="721"/>
      <c r="G544" s="355"/>
      <c r="H544" s="427"/>
      <c r="I544" s="355"/>
      <c r="J544" s="355"/>
      <c r="K544" s="355"/>
      <c r="L544" s="355"/>
      <c r="M544" s="355"/>
      <c r="N544" s="355"/>
      <c r="O544" s="355"/>
      <c r="P544" s="355"/>
      <c r="Q544" s="355"/>
      <c r="R544" s="355"/>
      <c r="S544" s="355"/>
      <c r="T544" s="355"/>
      <c r="U544" s="355"/>
    </row>
    <row r="545" spans="1:21" ht="18.75">
      <c r="A545" s="355"/>
      <c r="B545" s="424"/>
      <c r="C545" s="355"/>
      <c r="D545" s="720"/>
      <c r="E545" s="427"/>
      <c r="F545" s="721"/>
      <c r="G545" s="355"/>
      <c r="H545" s="427"/>
      <c r="I545" s="355"/>
      <c r="J545" s="355"/>
      <c r="K545" s="355"/>
      <c r="L545" s="355"/>
      <c r="M545" s="355"/>
      <c r="N545" s="355"/>
      <c r="O545" s="355"/>
      <c r="P545" s="355"/>
      <c r="Q545" s="355"/>
      <c r="R545" s="355"/>
      <c r="S545" s="355"/>
      <c r="T545" s="355"/>
      <c r="U545" s="355"/>
    </row>
    <row r="546" spans="1:21" ht="18.75">
      <c r="A546" s="355"/>
      <c r="B546" s="424"/>
      <c r="C546" s="355"/>
      <c r="D546" s="720"/>
      <c r="E546" s="427"/>
      <c r="F546" s="721"/>
      <c r="G546" s="355"/>
      <c r="H546" s="427"/>
      <c r="I546" s="355"/>
      <c r="J546" s="355"/>
      <c r="K546" s="355"/>
      <c r="L546" s="355"/>
      <c r="M546" s="355"/>
      <c r="N546" s="355"/>
      <c r="O546" s="355"/>
      <c r="P546" s="355"/>
      <c r="Q546" s="355"/>
      <c r="R546" s="355"/>
      <c r="S546" s="355"/>
      <c r="T546" s="355"/>
      <c r="U546" s="355"/>
    </row>
    <row r="547" spans="1:21" ht="18.75">
      <c r="A547" s="355"/>
      <c r="B547" s="424"/>
      <c r="C547" s="355"/>
      <c r="D547" s="720"/>
      <c r="E547" s="427"/>
      <c r="F547" s="721"/>
      <c r="G547" s="355"/>
      <c r="H547" s="427"/>
      <c r="I547" s="355"/>
      <c r="J547" s="355"/>
      <c r="K547" s="355"/>
      <c r="L547" s="355"/>
      <c r="M547" s="355"/>
      <c r="N547" s="355"/>
      <c r="O547" s="355"/>
      <c r="P547" s="355"/>
      <c r="Q547" s="355"/>
      <c r="R547" s="355"/>
      <c r="S547" s="355"/>
      <c r="T547" s="355"/>
      <c r="U547" s="355"/>
    </row>
    <row r="548" spans="1:21" ht="18.75">
      <c r="A548" s="355"/>
      <c r="B548" s="424"/>
      <c r="C548" s="355"/>
      <c r="D548" s="720"/>
      <c r="E548" s="427"/>
      <c r="F548" s="721"/>
      <c r="G548" s="355"/>
      <c r="H548" s="427"/>
      <c r="I548" s="355"/>
      <c r="J548" s="355"/>
      <c r="K548" s="355"/>
      <c r="L548" s="355"/>
      <c r="M548" s="355"/>
      <c r="N548" s="355"/>
      <c r="O548" s="355"/>
      <c r="P548" s="355"/>
      <c r="Q548" s="355"/>
      <c r="R548" s="355"/>
      <c r="S548" s="355"/>
      <c r="T548" s="355"/>
      <c r="U548" s="355"/>
    </row>
    <row r="549" spans="1:21" ht="18.75">
      <c r="A549" s="355"/>
      <c r="B549" s="424"/>
      <c r="C549" s="355"/>
      <c r="D549" s="720"/>
      <c r="E549" s="427"/>
      <c r="F549" s="721"/>
      <c r="G549" s="355"/>
      <c r="H549" s="427"/>
      <c r="I549" s="355"/>
      <c r="J549" s="355"/>
      <c r="K549" s="355"/>
      <c r="L549" s="355"/>
      <c r="M549" s="355"/>
      <c r="N549" s="355"/>
      <c r="O549" s="355"/>
      <c r="P549" s="355"/>
      <c r="Q549" s="355"/>
      <c r="R549" s="355"/>
      <c r="S549" s="355"/>
      <c r="T549" s="355"/>
      <c r="U549" s="355"/>
    </row>
    <row r="550" spans="1:21" ht="18.75">
      <c r="A550" s="355"/>
      <c r="B550" s="424"/>
      <c r="C550" s="355"/>
      <c r="D550" s="720"/>
      <c r="E550" s="427"/>
      <c r="F550" s="721"/>
      <c r="G550" s="355"/>
      <c r="H550" s="427"/>
      <c r="I550" s="355"/>
      <c r="J550" s="355"/>
      <c r="K550" s="355"/>
      <c r="L550" s="355"/>
      <c r="M550" s="355"/>
      <c r="N550" s="355"/>
      <c r="O550" s="355"/>
      <c r="P550" s="355"/>
      <c r="Q550" s="355"/>
      <c r="R550" s="355"/>
      <c r="S550" s="355"/>
      <c r="T550" s="355"/>
      <c r="U550" s="355"/>
    </row>
    <row r="551" spans="1:21" ht="18.75">
      <c r="A551" s="355"/>
      <c r="B551" s="424"/>
      <c r="C551" s="355"/>
      <c r="D551" s="720"/>
      <c r="E551" s="427"/>
      <c r="F551" s="721"/>
      <c r="G551" s="355"/>
      <c r="H551" s="427"/>
      <c r="I551" s="355"/>
      <c r="J551" s="355"/>
      <c r="K551" s="355"/>
      <c r="L551" s="355"/>
      <c r="M551" s="355"/>
      <c r="N551" s="355"/>
      <c r="O551" s="355"/>
      <c r="P551" s="355"/>
      <c r="Q551" s="355"/>
      <c r="R551" s="355"/>
      <c r="S551" s="355"/>
      <c r="T551" s="355"/>
      <c r="U551" s="355"/>
    </row>
    <row r="552" spans="1:21" ht="18.75">
      <c r="A552" s="355"/>
      <c r="B552" s="424"/>
      <c r="C552" s="355"/>
      <c r="D552" s="720"/>
      <c r="E552" s="427"/>
      <c r="F552" s="721"/>
      <c r="G552" s="355"/>
      <c r="H552" s="427"/>
      <c r="I552" s="355"/>
      <c r="J552" s="355"/>
      <c r="K552" s="355"/>
      <c r="L552" s="355"/>
      <c r="M552" s="355"/>
      <c r="N552" s="355"/>
      <c r="O552" s="355"/>
      <c r="P552" s="355"/>
      <c r="Q552" s="355"/>
      <c r="R552" s="355"/>
      <c r="S552" s="355"/>
      <c r="T552" s="355"/>
      <c r="U552" s="355"/>
    </row>
    <row r="553" spans="1:21" ht="18.75">
      <c r="A553" s="355"/>
      <c r="B553" s="424"/>
      <c r="C553" s="355"/>
      <c r="D553" s="720"/>
      <c r="E553" s="427"/>
      <c r="F553" s="721"/>
      <c r="G553" s="355"/>
      <c r="H553" s="427"/>
      <c r="I553" s="355"/>
      <c r="J553" s="355"/>
      <c r="K553" s="355"/>
      <c r="L553" s="355"/>
      <c r="M553" s="355"/>
      <c r="N553" s="355"/>
      <c r="O553" s="355"/>
      <c r="P553" s="355"/>
      <c r="Q553" s="355"/>
      <c r="R553" s="355"/>
      <c r="S553" s="355"/>
      <c r="T553" s="355"/>
      <c r="U553" s="355"/>
    </row>
    <row r="554" spans="1:21" ht="18.75">
      <c r="A554" s="355"/>
      <c r="B554" s="424"/>
      <c r="C554" s="355"/>
      <c r="D554" s="720"/>
      <c r="E554" s="427"/>
      <c r="F554" s="721"/>
      <c r="G554" s="355"/>
      <c r="H554" s="427"/>
      <c r="I554" s="355"/>
      <c r="J554" s="355"/>
      <c r="K554" s="355"/>
      <c r="L554" s="355"/>
      <c r="M554" s="355"/>
      <c r="N554" s="355"/>
      <c r="O554" s="355"/>
      <c r="P554" s="355"/>
      <c r="Q554" s="355"/>
      <c r="R554" s="355"/>
      <c r="S554" s="355"/>
      <c r="T554" s="355"/>
      <c r="U554" s="355"/>
    </row>
    <row r="555" spans="1:21" ht="18.75">
      <c r="A555" s="355"/>
      <c r="B555" s="424"/>
      <c r="C555" s="355"/>
      <c r="D555" s="720"/>
      <c r="E555" s="427"/>
      <c r="F555" s="721"/>
      <c r="G555" s="355"/>
      <c r="H555" s="427"/>
      <c r="I555" s="355"/>
      <c r="J555" s="355"/>
      <c r="K555" s="355"/>
      <c r="L555" s="355"/>
      <c r="M555" s="355"/>
      <c r="N555" s="355"/>
      <c r="O555" s="355"/>
      <c r="P555" s="355"/>
      <c r="Q555" s="355"/>
      <c r="R555" s="355"/>
      <c r="S555" s="355"/>
      <c r="T555" s="355"/>
      <c r="U555" s="355"/>
    </row>
    <row r="556" spans="1:21" ht="18.75">
      <c r="A556" s="355"/>
      <c r="B556" s="424"/>
      <c r="C556" s="355"/>
      <c r="D556" s="720"/>
      <c r="E556" s="427"/>
      <c r="F556" s="721"/>
      <c r="G556" s="355"/>
      <c r="H556" s="427"/>
      <c r="I556" s="355"/>
      <c r="J556" s="355"/>
      <c r="K556" s="355"/>
      <c r="L556" s="355"/>
      <c r="M556" s="355"/>
      <c r="N556" s="355"/>
      <c r="O556" s="355"/>
      <c r="P556" s="355"/>
      <c r="Q556" s="355"/>
      <c r="R556" s="355"/>
      <c r="S556" s="355"/>
      <c r="T556" s="355"/>
      <c r="U556" s="355"/>
    </row>
    <row r="557" spans="1:21" ht="18.75">
      <c r="A557" s="355"/>
      <c r="B557" s="424"/>
      <c r="C557" s="355"/>
      <c r="D557" s="720"/>
      <c r="E557" s="427"/>
      <c r="F557" s="721"/>
      <c r="G557" s="355"/>
      <c r="H557" s="427"/>
      <c r="I557" s="355"/>
      <c r="J557" s="355"/>
      <c r="K557" s="355"/>
      <c r="L557" s="355"/>
      <c r="M557" s="355"/>
      <c r="N557" s="355"/>
      <c r="O557" s="355"/>
      <c r="P557" s="355"/>
      <c r="Q557" s="355"/>
      <c r="R557" s="355"/>
      <c r="S557" s="355"/>
      <c r="T557" s="355"/>
      <c r="U557" s="355"/>
    </row>
    <row r="558" spans="1:21" ht="18.75">
      <c r="A558" s="355"/>
      <c r="B558" s="424"/>
      <c r="C558" s="355"/>
      <c r="D558" s="720"/>
      <c r="E558" s="427"/>
      <c r="F558" s="721"/>
      <c r="G558" s="355"/>
      <c r="H558" s="427"/>
      <c r="I558" s="355"/>
      <c r="J558" s="355"/>
      <c r="K558" s="355"/>
      <c r="L558" s="355"/>
      <c r="M558" s="355"/>
      <c r="N558" s="355"/>
      <c r="O558" s="355"/>
      <c r="P558" s="355"/>
      <c r="Q558" s="355"/>
      <c r="R558" s="355"/>
      <c r="S558" s="355"/>
      <c r="T558" s="355"/>
      <c r="U558" s="355"/>
    </row>
    <row r="559" spans="1:21" ht="18.75">
      <c r="A559" s="355"/>
      <c r="B559" s="424"/>
      <c r="C559" s="355"/>
      <c r="D559" s="720"/>
      <c r="E559" s="427"/>
      <c r="F559" s="721"/>
      <c r="G559" s="355"/>
      <c r="H559" s="427"/>
      <c r="I559" s="355"/>
      <c r="J559" s="355"/>
      <c r="K559" s="355"/>
      <c r="L559" s="355"/>
      <c r="M559" s="355"/>
      <c r="N559" s="355"/>
      <c r="O559" s="355"/>
      <c r="P559" s="355"/>
      <c r="Q559" s="355"/>
      <c r="R559" s="355"/>
      <c r="S559" s="355"/>
      <c r="T559" s="355"/>
      <c r="U559" s="355"/>
    </row>
    <row r="560" spans="1:21" ht="18.75">
      <c r="A560" s="355"/>
      <c r="B560" s="424"/>
      <c r="C560" s="355"/>
      <c r="D560" s="720"/>
      <c r="E560" s="427"/>
      <c r="F560" s="721"/>
      <c r="G560" s="355"/>
      <c r="H560" s="427"/>
      <c r="I560" s="355"/>
      <c r="J560" s="355"/>
      <c r="K560" s="355"/>
      <c r="L560" s="355"/>
      <c r="M560" s="355"/>
      <c r="N560" s="355"/>
      <c r="O560" s="355"/>
      <c r="P560" s="355"/>
      <c r="Q560" s="355"/>
      <c r="R560" s="355"/>
      <c r="S560" s="355"/>
      <c r="T560" s="355"/>
      <c r="U560" s="355"/>
    </row>
    <row r="561" spans="1:21" ht="18.75">
      <c r="A561" s="355"/>
      <c r="B561" s="424"/>
      <c r="C561" s="355"/>
      <c r="D561" s="720"/>
      <c r="E561" s="427"/>
      <c r="F561" s="721"/>
      <c r="G561" s="355"/>
      <c r="H561" s="427"/>
      <c r="I561" s="355"/>
      <c r="J561" s="355"/>
      <c r="K561" s="355"/>
      <c r="L561" s="355"/>
      <c r="M561" s="355"/>
      <c r="N561" s="355"/>
      <c r="O561" s="355"/>
      <c r="P561" s="355"/>
      <c r="Q561" s="355"/>
      <c r="R561" s="355"/>
      <c r="S561" s="355"/>
      <c r="T561" s="355"/>
      <c r="U561" s="355"/>
    </row>
    <row r="562" spans="1:21" ht="18.75">
      <c r="A562" s="355"/>
      <c r="B562" s="424"/>
      <c r="C562" s="355"/>
      <c r="D562" s="720"/>
      <c r="E562" s="427"/>
      <c r="F562" s="721"/>
      <c r="G562" s="355"/>
      <c r="H562" s="427"/>
      <c r="I562" s="355"/>
      <c r="J562" s="355"/>
      <c r="K562" s="355"/>
      <c r="L562" s="355"/>
      <c r="M562" s="355"/>
      <c r="N562" s="355"/>
      <c r="O562" s="355"/>
      <c r="P562" s="355"/>
      <c r="Q562" s="355"/>
      <c r="R562" s="355"/>
      <c r="S562" s="355"/>
      <c r="T562" s="355"/>
      <c r="U562" s="355"/>
    </row>
    <row r="563" spans="1:21" ht="18.75">
      <c r="A563" s="355"/>
      <c r="B563" s="424"/>
      <c r="C563" s="355"/>
      <c r="D563" s="720"/>
      <c r="E563" s="427"/>
      <c r="F563" s="721"/>
      <c r="G563" s="355"/>
      <c r="H563" s="427"/>
      <c r="I563" s="355"/>
      <c r="J563" s="355"/>
      <c r="K563" s="355"/>
      <c r="L563" s="355"/>
      <c r="M563" s="355"/>
      <c r="N563" s="355"/>
      <c r="O563" s="355"/>
      <c r="P563" s="355"/>
      <c r="Q563" s="355"/>
      <c r="R563" s="355"/>
      <c r="S563" s="355"/>
      <c r="T563" s="355"/>
      <c r="U563" s="355"/>
    </row>
    <row r="564" spans="1:21" ht="18.75">
      <c r="A564" s="355"/>
      <c r="B564" s="424"/>
      <c r="C564" s="355"/>
      <c r="D564" s="720"/>
      <c r="E564" s="427"/>
      <c r="F564" s="721"/>
      <c r="G564" s="355"/>
      <c r="H564" s="427"/>
      <c r="I564" s="355"/>
      <c r="J564" s="355"/>
      <c r="K564" s="355"/>
      <c r="L564" s="355"/>
      <c r="M564" s="355"/>
      <c r="N564" s="355"/>
      <c r="O564" s="355"/>
      <c r="P564" s="355"/>
      <c r="Q564" s="355"/>
      <c r="R564" s="355"/>
      <c r="S564" s="355"/>
      <c r="T564" s="355"/>
      <c r="U564" s="355"/>
    </row>
    <row r="565" spans="1:21" ht="18.75">
      <c r="A565" s="355"/>
      <c r="B565" s="424"/>
      <c r="C565" s="355"/>
      <c r="D565" s="720"/>
      <c r="E565" s="427"/>
      <c r="F565" s="721"/>
      <c r="G565" s="355"/>
      <c r="H565" s="427"/>
      <c r="I565" s="355"/>
      <c r="J565" s="355"/>
      <c r="K565" s="355"/>
      <c r="L565" s="355"/>
      <c r="M565" s="355"/>
      <c r="N565" s="355"/>
      <c r="O565" s="355"/>
      <c r="P565" s="355"/>
      <c r="Q565" s="355"/>
      <c r="R565" s="355"/>
      <c r="S565" s="355"/>
      <c r="T565" s="355"/>
      <c r="U565" s="355"/>
    </row>
    <row r="566" spans="1:21" ht="18.75">
      <c r="A566" s="355"/>
      <c r="B566" s="424"/>
      <c r="C566" s="355"/>
      <c r="D566" s="720"/>
      <c r="E566" s="427"/>
      <c r="F566" s="721"/>
      <c r="G566" s="355"/>
      <c r="H566" s="427"/>
      <c r="I566" s="355"/>
      <c r="J566" s="355"/>
      <c r="K566" s="355"/>
      <c r="L566" s="355"/>
      <c r="M566" s="355"/>
      <c r="N566" s="355"/>
      <c r="O566" s="355"/>
      <c r="P566" s="355"/>
      <c r="Q566" s="355"/>
      <c r="R566" s="355"/>
      <c r="S566" s="355"/>
      <c r="T566" s="355"/>
      <c r="U566" s="355"/>
    </row>
    <row r="567" spans="1:21" ht="18.75">
      <c r="A567" s="355"/>
      <c r="B567" s="424"/>
      <c r="C567" s="355"/>
      <c r="D567" s="720"/>
      <c r="E567" s="427"/>
      <c r="F567" s="721"/>
      <c r="G567" s="355"/>
      <c r="H567" s="427"/>
      <c r="I567" s="355"/>
      <c r="J567" s="355"/>
      <c r="K567" s="355"/>
      <c r="L567" s="355"/>
      <c r="M567" s="355"/>
      <c r="N567" s="355"/>
      <c r="O567" s="355"/>
      <c r="P567" s="355"/>
      <c r="Q567" s="355"/>
      <c r="R567" s="355"/>
      <c r="S567" s="355"/>
      <c r="T567" s="355"/>
      <c r="U567" s="355"/>
    </row>
    <row r="568" spans="1:21" ht="18.75">
      <c r="A568" s="355"/>
      <c r="B568" s="424"/>
      <c r="C568" s="355"/>
      <c r="D568" s="720"/>
      <c r="E568" s="427"/>
      <c r="F568" s="721"/>
      <c r="G568" s="355"/>
      <c r="H568" s="427"/>
      <c r="I568" s="355"/>
      <c r="J568" s="355"/>
      <c r="K568" s="355"/>
      <c r="L568" s="355"/>
      <c r="M568" s="355"/>
      <c r="N568" s="355"/>
      <c r="O568" s="355"/>
      <c r="P568" s="355"/>
      <c r="Q568" s="355"/>
      <c r="R568" s="355"/>
      <c r="S568" s="355"/>
      <c r="T568" s="355"/>
      <c r="U568" s="355"/>
    </row>
    <row r="569" spans="1:21" ht="18.75">
      <c r="A569" s="355"/>
      <c r="B569" s="424"/>
      <c r="C569" s="355"/>
      <c r="D569" s="720"/>
      <c r="E569" s="427"/>
      <c r="F569" s="721"/>
      <c r="G569" s="355"/>
      <c r="H569" s="427"/>
      <c r="I569" s="355"/>
      <c r="J569" s="355"/>
      <c r="K569" s="355"/>
      <c r="L569" s="355"/>
      <c r="M569" s="355"/>
      <c r="N569" s="355"/>
      <c r="O569" s="355"/>
      <c r="P569" s="355"/>
      <c r="Q569" s="355"/>
      <c r="R569" s="355"/>
      <c r="S569" s="355"/>
      <c r="T569" s="355"/>
      <c r="U569" s="355"/>
    </row>
    <row r="570" spans="1:21" ht="18.75">
      <c r="A570" s="355"/>
      <c r="B570" s="424"/>
      <c r="C570" s="355"/>
      <c r="D570" s="720"/>
      <c r="E570" s="427"/>
      <c r="F570" s="721"/>
      <c r="G570" s="355"/>
      <c r="H570" s="427"/>
      <c r="I570" s="355"/>
      <c r="J570" s="355"/>
      <c r="K570" s="355"/>
      <c r="L570" s="355"/>
      <c r="M570" s="355"/>
      <c r="N570" s="355"/>
      <c r="O570" s="355"/>
      <c r="P570" s="355"/>
      <c r="Q570" s="355"/>
      <c r="R570" s="355"/>
      <c r="S570" s="355"/>
      <c r="T570" s="355"/>
      <c r="U570" s="355"/>
    </row>
    <row r="571" spans="1:21" ht="18.75">
      <c r="A571" s="355"/>
      <c r="B571" s="424"/>
      <c r="C571" s="355"/>
      <c r="D571" s="720"/>
      <c r="E571" s="427"/>
      <c r="F571" s="721"/>
      <c r="G571" s="355"/>
      <c r="H571" s="427"/>
      <c r="I571" s="355"/>
      <c r="J571" s="355"/>
      <c r="K571" s="355"/>
      <c r="L571" s="355"/>
      <c r="M571" s="355"/>
      <c r="N571" s="355"/>
      <c r="O571" s="355"/>
      <c r="P571" s="355"/>
      <c r="Q571" s="355"/>
      <c r="R571" s="355"/>
      <c r="S571" s="355"/>
      <c r="T571" s="355"/>
      <c r="U571" s="355"/>
    </row>
    <row r="572" spans="1:21" ht="18.75">
      <c r="A572" s="355"/>
      <c r="B572" s="424"/>
      <c r="C572" s="355"/>
      <c r="D572" s="720"/>
      <c r="E572" s="427"/>
      <c r="F572" s="721"/>
      <c r="G572" s="355"/>
      <c r="H572" s="427"/>
      <c r="I572" s="355"/>
      <c r="J572" s="355"/>
      <c r="K572" s="355"/>
      <c r="L572" s="355"/>
      <c r="M572" s="355"/>
      <c r="N572" s="355"/>
      <c r="O572" s="355"/>
      <c r="P572" s="355"/>
      <c r="Q572" s="355"/>
      <c r="R572" s="355"/>
      <c r="S572" s="355"/>
      <c r="T572" s="355"/>
      <c r="U572" s="355"/>
    </row>
    <row r="573" spans="1:21" ht="18.75">
      <c r="A573" s="355"/>
      <c r="B573" s="424"/>
      <c r="C573" s="355"/>
      <c r="D573" s="720"/>
      <c r="E573" s="427"/>
      <c r="F573" s="721"/>
      <c r="G573" s="355"/>
      <c r="H573" s="427"/>
      <c r="I573" s="355"/>
      <c r="J573" s="355"/>
      <c r="K573" s="355"/>
      <c r="L573" s="355"/>
      <c r="M573" s="355"/>
      <c r="N573" s="355"/>
      <c r="O573" s="355"/>
      <c r="P573" s="355"/>
      <c r="Q573" s="355"/>
      <c r="R573" s="355"/>
      <c r="S573" s="355"/>
      <c r="T573" s="355"/>
      <c r="U573" s="355"/>
    </row>
    <row r="574" spans="1:21" ht="18.75">
      <c r="A574" s="355"/>
      <c r="B574" s="424"/>
      <c r="C574" s="355"/>
      <c r="D574" s="720"/>
      <c r="E574" s="427"/>
      <c r="F574" s="721"/>
      <c r="G574" s="355"/>
      <c r="H574" s="427"/>
      <c r="I574" s="355"/>
      <c r="J574" s="355"/>
      <c r="K574" s="355"/>
      <c r="L574" s="355"/>
      <c r="M574" s="355"/>
      <c r="N574" s="355"/>
      <c r="O574" s="355"/>
      <c r="P574" s="355"/>
      <c r="Q574" s="355"/>
      <c r="R574" s="355"/>
      <c r="S574" s="355"/>
      <c r="T574" s="355"/>
      <c r="U574" s="355"/>
    </row>
    <row r="575" spans="1:21" ht="18.75">
      <c r="A575" s="355"/>
      <c r="B575" s="424"/>
      <c r="C575" s="355"/>
      <c r="D575" s="720"/>
      <c r="E575" s="427"/>
      <c r="F575" s="721"/>
      <c r="G575" s="355"/>
      <c r="H575" s="427"/>
      <c r="I575" s="355"/>
      <c r="J575" s="355"/>
      <c r="K575" s="355"/>
      <c r="L575" s="355"/>
      <c r="M575" s="355"/>
      <c r="N575" s="355"/>
      <c r="O575" s="355"/>
      <c r="P575" s="355"/>
      <c r="Q575" s="355"/>
      <c r="R575" s="355"/>
      <c r="S575" s="355"/>
      <c r="T575" s="355"/>
      <c r="U575" s="355"/>
    </row>
    <row r="576" spans="1:21" ht="18.75">
      <c r="A576" s="355"/>
      <c r="B576" s="424"/>
      <c r="C576" s="355"/>
      <c r="D576" s="720"/>
      <c r="E576" s="427"/>
      <c r="F576" s="721"/>
      <c r="G576" s="355"/>
      <c r="H576" s="427"/>
      <c r="I576" s="355"/>
      <c r="J576" s="355"/>
      <c r="K576" s="355"/>
      <c r="L576" s="355"/>
      <c r="M576" s="355"/>
      <c r="N576" s="355"/>
      <c r="O576" s="355"/>
      <c r="P576" s="355"/>
      <c r="Q576" s="355"/>
      <c r="R576" s="355"/>
      <c r="S576" s="355"/>
      <c r="T576" s="355"/>
      <c r="U576" s="355"/>
    </row>
    <row r="577" spans="1:21" ht="18.75">
      <c r="A577" s="355"/>
      <c r="B577" s="424"/>
      <c r="C577" s="355"/>
      <c r="D577" s="720"/>
      <c r="E577" s="427"/>
      <c r="F577" s="721"/>
      <c r="G577" s="355"/>
      <c r="H577" s="427"/>
      <c r="I577" s="355"/>
      <c r="J577" s="355"/>
      <c r="K577" s="355"/>
      <c r="L577" s="355"/>
      <c r="M577" s="355"/>
      <c r="N577" s="355"/>
      <c r="O577" s="355"/>
      <c r="P577" s="355"/>
      <c r="Q577" s="355"/>
      <c r="R577" s="355"/>
      <c r="S577" s="355"/>
      <c r="T577" s="355"/>
      <c r="U577" s="355"/>
    </row>
    <row r="578" spans="1:21" ht="18.75">
      <c r="A578" s="355"/>
      <c r="B578" s="424"/>
      <c r="C578" s="355"/>
      <c r="D578" s="720"/>
      <c r="E578" s="427"/>
      <c r="F578" s="721"/>
      <c r="G578" s="355"/>
      <c r="H578" s="427"/>
      <c r="I578" s="355"/>
      <c r="J578" s="355"/>
      <c r="K578" s="355"/>
      <c r="L578" s="355"/>
      <c r="M578" s="355"/>
      <c r="N578" s="355"/>
      <c r="O578" s="355"/>
      <c r="P578" s="355"/>
      <c r="Q578" s="355"/>
      <c r="R578" s="355"/>
      <c r="S578" s="355"/>
      <c r="T578" s="355"/>
      <c r="U578" s="355"/>
    </row>
    <row r="579" spans="1:21" ht="18.75">
      <c r="A579" s="355"/>
      <c r="B579" s="424"/>
      <c r="C579" s="355"/>
      <c r="D579" s="720"/>
      <c r="E579" s="427"/>
      <c r="F579" s="721"/>
      <c r="G579" s="355"/>
      <c r="H579" s="427"/>
      <c r="I579" s="355"/>
      <c r="J579" s="355"/>
      <c r="K579" s="355"/>
      <c r="L579" s="355"/>
      <c r="M579" s="355"/>
      <c r="N579" s="355"/>
      <c r="O579" s="355"/>
      <c r="P579" s="355"/>
      <c r="Q579" s="355"/>
      <c r="R579" s="355"/>
      <c r="S579" s="355"/>
      <c r="T579" s="355"/>
      <c r="U579" s="355"/>
    </row>
    <row r="580" spans="1:21" ht="18.75">
      <c r="A580" s="355"/>
      <c r="B580" s="424"/>
      <c r="C580" s="355"/>
      <c r="D580" s="720"/>
      <c r="E580" s="427"/>
      <c r="F580" s="721"/>
      <c r="G580" s="355"/>
      <c r="H580" s="427"/>
      <c r="I580" s="355"/>
      <c r="J580" s="355"/>
      <c r="K580" s="355"/>
      <c r="L580" s="355"/>
      <c r="M580" s="355"/>
      <c r="N580" s="355"/>
      <c r="O580" s="355"/>
      <c r="P580" s="355"/>
      <c r="Q580" s="355"/>
      <c r="R580" s="355"/>
      <c r="S580" s="355"/>
      <c r="T580" s="355"/>
      <c r="U580" s="355"/>
    </row>
    <row r="581" spans="1:21" ht="18.75">
      <c r="A581" s="355"/>
      <c r="B581" s="424"/>
      <c r="C581" s="355"/>
      <c r="D581" s="720"/>
      <c r="E581" s="427"/>
      <c r="F581" s="721"/>
      <c r="G581" s="355"/>
      <c r="H581" s="427"/>
      <c r="I581" s="355"/>
      <c r="J581" s="355"/>
      <c r="K581" s="355"/>
      <c r="L581" s="355"/>
      <c r="M581" s="355"/>
      <c r="N581" s="355"/>
      <c r="O581" s="355"/>
      <c r="P581" s="355"/>
      <c r="Q581" s="355"/>
      <c r="R581" s="355"/>
      <c r="S581" s="355"/>
      <c r="T581" s="355"/>
      <c r="U581" s="355"/>
    </row>
    <row r="582" spans="1:21" ht="18.75">
      <c r="A582" s="355"/>
      <c r="B582" s="424"/>
      <c r="C582" s="355"/>
      <c r="D582" s="720"/>
      <c r="E582" s="427"/>
      <c r="F582" s="721"/>
      <c r="G582" s="355"/>
      <c r="H582" s="427"/>
      <c r="I582" s="355"/>
      <c r="J582" s="355"/>
      <c r="K582" s="355"/>
      <c r="L582" s="355"/>
      <c r="M582" s="355"/>
      <c r="N582" s="355"/>
      <c r="O582" s="355"/>
      <c r="P582" s="355"/>
      <c r="Q582" s="355"/>
      <c r="R582" s="355"/>
      <c r="S582" s="355"/>
      <c r="T582" s="355"/>
      <c r="U582" s="355"/>
    </row>
    <row r="583" spans="1:21" ht="18.75">
      <c r="A583" s="355"/>
      <c r="B583" s="424"/>
      <c r="C583" s="355"/>
      <c r="D583" s="720"/>
      <c r="E583" s="427"/>
      <c r="F583" s="721"/>
      <c r="G583" s="355"/>
      <c r="H583" s="427"/>
      <c r="I583" s="355"/>
      <c r="J583" s="355"/>
      <c r="K583" s="355"/>
      <c r="L583" s="355"/>
      <c r="M583" s="355"/>
      <c r="N583" s="355"/>
      <c r="O583" s="355"/>
      <c r="P583" s="355"/>
      <c r="Q583" s="355"/>
      <c r="R583" s="355"/>
      <c r="S583" s="355"/>
      <c r="T583" s="355"/>
      <c r="U583" s="355"/>
    </row>
    <row r="584" spans="1:21" ht="18.75">
      <c r="A584" s="355"/>
      <c r="B584" s="424"/>
      <c r="C584" s="355"/>
      <c r="D584" s="720"/>
      <c r="E584" s="427"/>
      <c r="F584" s="721"/>
      <c r="G584" s="355"/>
      <c r="H584" s="427"/>
      <c r="I584" s="355"/>
      <c r="J584" s="355"/>
      <c r="K584" s="355"/>
      <c r="L584" s="355"/>
      <c r="M584" s="355"/>
      <c r="N584" s="355"/>
      <c r="O584" s="355"/>
      <c r="P584" s="355"/>
      <c r="Q584" s="355"/>
      <c r="R584" s="355"/>
      <c r="S584" s="355"/>
      <c r="T584" s="355"/>
      <c r="U584" s="355"/>
    </row>
    <row r="585" spans="1:21" ht="18.75">
      <c r="A585" s="355"/>
      <c r="B585" s="424"/>
      <c r="C585" s="355"/>
      <c r="D585" s="720"/>
      <c r="E585" s="427"/>
      <c r="F585" s="721"/>
      <c r="G585" s="355"/>
      <c r="H585" s="427"/>
      <c r="I585" s="355"/>
      <c r="J585" s="355"/>
      <c r="K585" s="355"/>
      <c r="L585" s="355"/>
      <c r="M585" s="355"/>
      <c r="N585" s="355"/>
      <c r="O585" s="355"/>
      <c r="P585" s="355"/>
      <c r="Q585" s="355"/>
      <c r="R585" s="355"/>
      <c r="S585" s="355"/>
      <c r="T585" s="355"/>
      <c r="U585" s="355"/>
    </row>
  </sheetData>
  <autoFilter ref="A1:J428"/>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00B050"/>
  </sheetPr>
  <dimension ref="A1:U585"/>
  <sheetViews>
    <sheetView topLeftCell="A410" zoomScale="70" zoomScaleNormal="70" zoomScalePageLayoutView="70" workbookViewId="0">
      <selection activeCell="H428" sqref="H428"/>
    </sheetView>
  </sheetViews>
  <sheetFormatPr baseColWidth="10" defaultRowHeight="15"/>
  <cols>
    <col min="2" max="2" width="66.85546875" style="84" customWidth="1"/>
    <col min="3" max="3" width="34.42578125" customWidth="1"/>
    <col min="4" max="4" width="10.85546875" style="113"/>
    <col min="5" max="6" width="10.85546875" style="611"/>
    <col min="7" max="7" width="21.7109375" bestFit="1" customWidth="1"/>
    <col min="8" max="8" width="24.140625" style="612" customWidth="1"/>
    <col min="9" max="9" width="21" customWidth="1"/>
  </cols>
  <sheetData>
    <row r="1" spans="1:21" s="48" customFormat="1" ht="94.5" thickBot="1">
      <c r="A1" s="434" t="s">
        <v>3</v>
      </c>
      <c r="B1" s="435" t="s">
        <v>4</v>
      </c>
      <c r="C1" s="69" t="s">
        <v>6</v>
      </c>
      <c r="D1" s="70" t="s">
        <v>5</v>
      </c>
      <c r="E1" s="520" t="s">
        <v>377</v>
      </c>
      <c r="F1" s="521" t="s">
        <v>378</v>
      </c>
      <c r="G1" s="522" t="s">
        <v>379</v>
      </c>
      <c r="H1" s="523" t="s">
        <v>15</v>
      </c>
      <c r="I1" s="441" t="s">
        <v>380</v>
      </c>
      <c r="J1" s="442" t="s">
        <v>360</v>
      </c>
    </row>
    <row r="2" spans="1:21" ht="18.75">
      <c r="A2" s="443">
        <v>1</v>
      </c>
      <c r="B2" s="71" t="s">
        <v>31</v>
      </c>
      <c r="C2" s="72" t="s">
        <v>303</v>
      </c>
      <c r="D2" s="73">
        <v>4</v>
      </c>
      <c r="E2" s="74"/>
      <c r="F2" s="526"/>
      <c r="G2" s="447">
        <v>0</v>
      </c>
      <c r="H2" s="448">
        <v>0</v>
      </c>
      <c r="I2" s="75"/>
      <c r="J2" s="75"/>
      <c r="K2" s="449" t="str">
        <f>+VLOOKUP(B2,'DATOS GENERALES'!$B$6:$B$431,1,0)</f>
        <v>ACEITE MINERAL CRISTAL</v>
      </c>
      <c r="L2" s="449"/>
      <c r="M2" s="449"/>
      <c r="N2" s="449"/>
      <c r="O2" s="449"/>
      <c r="P2" s="449"/>
      <c r="Q2" s="449"/>
      <c r="R2" s="449"/>
      <c r="S2" s="449"/>
      <c r="T2" s="449"/>
      <c r="U2" s="449"/>
    </row>
    <row r="3" spans="1:21" ht="18.75">
      <c r="A3" s="459">
        <v>2</v>
      </c>
      <c r="B3" s="76" t="s">
        <v>32</v>
      </c>
      <c r="C3" s="77" t="s">
        <v>304</v>
      </c>
      <c r="D3" s="78">
        <v>40</v>
      </c>
      <c r="E3" s="79"/>
      <c r="F3" s="527"/>
      <c r="G3" s="463">
        <v>0</v>
      </c>
      <c r="H3" s="464">
        <v>0</v>
      </c>
      <c r="I3" s="80"/>
      <c r="J3" s="80"/>
      <c r="K3" s="449" t="str">
        <f>+VLOOKUP(B3,'DATOS GENERALES'!$B$6:$B$431,1,0)</f>
        <v>AGUJA DESECHABLE No. 18 X 1</v>
      </c>
      <c r="L3" s="449"/>
      <c r="M3" s="449"/>
      <c r="N3" s="449"/>
      <c r="O3" s="449"/>
      <c r="P3" s="449"/>
      <c r="Q3" s="449"/>
      <c r="R3" s="449"/>
      <c r="S3" s="449"/>
      <c r="T3" s="449"/>
      <c r="U3" s="449"/>
    </row>
    <row r="4" spans="1:21" ht="18.75">
      <c r="A4" s="459">
        <v>3</v>
      </c>
      <c r="B4" s="76" t="s">
        <v>33</v>
      </c>
      <c r="C4" s="77" t="s">
        <v>304</v>
      </c>
      <c r="D4" s="78">
        <v>8</v>
      </c>
      <c r="E4" s="79"/>
      <c r="F4" s="527"/>
      <c r="G4" s="463">
        <v>0</v>
      </c>
      <c r="H4" s="464">
        <v>0</v>
      </c>
      <c r="I4" s="80"/>
      <c r="J4" s="80"/>
      <c r="K4" s="449" t="str">
        <f>+VLOOKUP(B4,'DATOS GENERALES'!$B$6:$B$431,1,0)</f>
        <v>AGUJA DESECHABLE No. 18 X 1 1/2</v>
      </c>
      <c r="L4" s="449"/>
      <c r="M4" s="449"/>
      <c r="N4" s="449"/>
      <c r="O4" s="449"/>
      <c r="P4" s="449"/>
      <c r="Q4" s="449"/>
      <c r="R4" s="449"/>
      <c r="S4" s="449"/>
      <c r="T4" s="449"/>
      <c r="U4" s="449"/>
    </row>
    <row r="5" spans="1:21" ht="18.75">
      <c r="A5" s="459">
        <v>4</v>
      </c>
      <c r="B5" s="76" t="s">
        <v>34</v>
      </c>
      <c r="C5" s="77" t="s">
        <v>304</v>
      </c>
      <c r="D5" s="78">
        <v>8</v>
      </c>
      <c r="E5" s="79"/>
      <c r="F5" s="527"/>
      <c r="G5" s="463">
        <v>0</v>
      </c>
      <c r="H5" s="464">
        <v>0</v>
      </c>
      <c r="I5" s="80"/>
      <c r="J5" s="80"/>
      <c r="K5" s="449" t="str">
        <f>+VLOOKUP(B5,'DATOS GENERALES'!$B$6:$B$431,1,0)</f>
        <v>AGUJA DESECHABLE No. 19 X 1</v>
      </c>
      <c r="L5" s="449"/>
      <c r="M5" s="449"/>
      <c r="N5" s="449"/>
      <c r="O5" s="449"/>
      <c r="P5" s="449"/>
      <c r="Q5" s="449"/>
      <c r="R5" s="449"/>
      <c r="S5" s="449"/>
      <c r="T5" s="449"/>
      <c r="U5" s="449"/>
    </row>
    <row r="6" spans="1:21" ht="18.75">
      <c r="A6" s="459">
        <v>5</v>
      </c>
      <c r="B6" s="76" t="s">
        <v>35</v>
      </c>
      <c r="C6" s="77" t="s">
        <v>304</v>
      </c>
      <c r="D6" s="78">
        <v>8</v>
      </c>
      <c r="E6" s="79"/>
      <c r="F6" s="527"/>
      <c r="G6" s="463">
        <v>0</v>
      </c>
      <c r="H6" s="464">
        <v>0</v>
      </c>
      <c r="I6" s="80"/>
      <c r="J6" s="80"/>
      <c r="K6" s="449" t="str">
        <f>+VLOOKUP(B6,'DATOS GENERALES'!$B$6:$B$431,1,0)</f>
        <v>AGUJA DESECHABLE No. 20 X 11/2</v>
      </c>
      <c r="L6" s="449"/>
      <c r="M6" s="449"/>
      <c r="N6" s="449"/>
      <c r="O6" s="449"/>
      <c r="P6" s="449"/>
      <c r="Q6" s="449"/>
      <c r="R6" s="449"/>
      <c r="S6" s="449"/>
      <c r="T6" s="449"/>
      <c r="U6" s="449"/>
    </row>
    <row r="7" spans="1:21" ht="18.75">
      <c r="A7" s="459">
        <v>6</v>
      </c>
      <c r="B7" s="76" t="s">
        <v>36</v>
      </c>
      <c r="C7" s="77" t="s">
        <v>304</v>
      </c>
      <c r="D7" s="78">
        <v>8</v>
      </c>
      <c r="E7" s="79"/>
      <c r="F7" s="527"/>
      <c r="G7" s="463">
        <v>0</v>
      </c>
      <c r="H7" s="464">
        <v>0</v>
      </c>
      <c r="I7" s="80"/>
      <c r="J7" s="80"/>
      <c r="K7" s="449" t="str">
        <f>+VLOOKUP(B7,'DATOS GENERALES'!$B$6:$B$431,1,0)</f>
        <v>AGUJA DESECHABLE No. 22 X 1 1/2</v>
      </c>
      <c r="L7" s="449"/>
      <c r="M7" s="449"/>
      <c r="N7" s="449"/>
      <c r="O7" s="449"/>
      <c r="P7" s="449"/>
      <c r="Q7" s="449"/>
      <c r="R7" s="449"/>
      <c r="S7" s="449"/>
      <c r="T7" s="449"/>
      <c r="U7" s="449"/>
    </row>
    <row r="8" spans="1:21" ht="18.75">
      <c r="A8" s="459">
        <v>7</v>
      </c>
      <c r="B8" s="76" t="s">
        <v>37</v>
      </c>
      <c r="C8" s="77" t="s">
        <v>304</v>
      </c>
      <c r="D8" s="78">
        <v>16</v>
      </c>
      <c r="E8" s="79"/>
      <c r="F8" s="527"/>
      <c r="G8" s="463">
        <v>0</v>
      </c>
      <c r="H8" s="464">
        <v>0</v>
      </c>
      <c r="I8" s="80"/>
      <c r="J8" s="80"/>
      <c r="K8" s="449" t="str">
        <f>+VLOOKUP(B8,'DATOS GENERALES'!$B$6:$B$431,1,0)</f>
        <v>AGUJA DESECHABLE No. 24 X 1</v>
      </c>
      <c r="L8" s="449"/>
      <c r="M8" s="449"/>
      <c r="N8" s="449"/>
      <c r="O8" s="449"/>
      <c r="P8" s="449"/>
      <c r="Q8" s="449"/>
      <c r="R8" s="449"/>
      <c r="S8" s="449"/>
      <c r="T8" s="449"/>
      <c r="U8" s="449"/>
    </row>
    <row r="9" spans="1:21" ht="18.75">
      <c r="A9" s="459">
        <v>8</v>
      </c>
      <c r="B9" s="76" t="s">
        <v>38</v>
      </c>
      <c r="C9" s="77" t="s">
        <v>304</v>
      </c>
      <c r="D9" s="78">
        <v>8</v>
      </c>
      <c r="E9" s="79"/>
      <c r="F9" s="527"/>
      <c r="G9" s="463">
        <v>0</v>
      </c>
      <c r="H9" s="464">
        <v>0</v>
      </c>
      <c r="I9" s="80"/>
      <c r="J9" s="80"/>
      <c r="K9" s="449" t="str">
        <f>+VLOOKUP(B9,'DATOS GENERALES'!$B$6:$B$431,1,0)</f>
        <v>AGUJA DESECHABLE No. 26 X 1/2</v>
      </c>
      <c r="L9" s="449"/>
      <c r="M9" s="449"/>
      <c r="N9" s="449"/>
      <c r="O9" s="449"/>
      <c r="P9" s="449"/>
      <c r="Q9" s="449"/>
      <c r="R9" s="449"/>
      <c r="S9" s="449"/>
      <c r="T9" s="449"/>
      <c r="U9" s="449"/>
    </row>
    <row r="10" spans="1:21" ht="18.75">
      <c r="A10" s="459">
        <v>9</v>
      </c>
      <c r="B10" s="76" t="s">
        <v>39</v>
      </c>
      <c r="C10" s="77" t="s">
        <v>304</v>
      </c>
      <c r="D10" s="78">
        <v>4</v>
      </c>
      <c r="E10" s="79"/>
      <c r="F10" s="527"/>
      <c r="G10" s="463">
        <v>0</v>
      </c>
      <c r="H10" s="464">
        <v>0</v>
      </c>
      <c r="I10" s="80"/>
      <c r="J10" s="80"/>
      <c r="K10" s="449" t="str">
        <f>+VLOOKUP(B10,'DATOS GENERALES'!$B$6:$B$431,1,0)</f>
        <v>AGUJA DESECHABLE. No. 21 X 1 1/2</v>
      </c>
      <c r="L10" s="449"/>
      <c r="M10" s="449"/>
      <c r="N10" s="449"/>
      <c r="O10" s="449"/>
      <c r="P10" s="449"/>
      <c r="Q10" s="449"/>
      <c r="R10" s="449"/>
      <c r="S10" s="449"/>
      <c r="T10" s="449"/>
      <c r="U10" s="449"/>
    </row>
    <row r="11" spans="1:21" ht="18.75">
      <c r="A11" s="459" t="s">
        <v>1525</v>
      </c>
      <c r="B11" s="76" t="s">
        <v>40</v>
      </c>
      <c r="C11" s="77" t="s">
        <v>304</v>
      </c>
      <c r="D11" s="78">
        <v>8</v>
      </c>
      <c r="E11" s="79"/>
      <c r="F11" s="527"/>
      <c r="G11" s="463">
        <v>0</v>
      </c>
      <c r="H11" s="464">
        <v>0</v>
      </c>
      <c r="I11" s="80"/>
      <c r="J11" s="80"/>
      <c r="K11" s="449" t="str">
        <f>+VLOOKUP(B11,'DATOS GENERALES'!$B$6:$B$431,1,0)</f>
        <v>AGUJA DESECHABLE. No. 23 X 1</v>
      </c>
      <c r="L11" s="449"/>
      <c r="M11" s="449"/>
      <c r="N11" s="449"/>
      <c r="O11" s="449"/>
      <c r="P11" s="449"/>
      <c r="Q11" s="449"/>
      <c r="R11" s="449"/>
      <c r="S11" s="449"/>
      <c r="T11" s="449"/>
      <c r="U11" s="449"/>
    </row>
    <row r="12" spans="1:21" ht="18.75">
      <c r="A12" s="459">
        <v>11</v>
      </c>
      <c r="B12" s="76" t="s">
        <v>41</v>
      </c>
      <c r="C12" s="77" t="s">
        <v>304</v>
      </c>
      <c r="D12" s="78">
        <v>8</v>
      </c>
      <c r="E12" s="79"/>
      <c r="F12" s="527"/>
      <c r="G12" s="463">
        <v>0</v>
      </c>
      <c r="H12" s="464">
        <v>0</v>
      </c>
      <c r="I12" s="80"/>
      <c r="J12" s="80"/>
      <c r="K12" s="449" t="e">
        <f>+VLOOKUP(B12,'DATOS GENERALES'!$B$6:$B$431,1,0)</f>
        <v>#N/A</v>
      </c>
      <c r="L12" s="449"/>
      <c r="M12" s="449"/>
      <c r="N12" s="449"/>
      <c r="O12" s="449"/>
      <c r="P12" s="449"/>
      <c r="Q12" s="449"/>
      <c r="R12" s="449"/>
      <c r="S12" s="449"/>
      <c r="T12" s="449"/>
      <c r="U12" s="449"/>
    </row>
    <row r="13" spans="1:21" ht="18.75">
      <c r="A13" s="459">
        <v>12</v>
      </c>
      <c r="B13" s="76" t="s">
        <v>42</v>
      </c>
      <c r="C13" s="77" t="s">
        <v>304</v>
      </c>
      <c r="D13" s="78">
        <v>68</v>
      </c>
      <c r="E13" s="79"/>
      <c r="F13" s="527"/>
      <c r="G13" s="463">
        <v>0</v>
      </c>
      <c r="H13" s="464">
        <v>0</v>
      </c>
      <c r="I13" s="80"/>
      <c r="J13" s="80"/>
      <c r="K13" s="449" t="str">
        <f>+VLOOKUP(B13,'DATOS GENERALES'!$B$6:$B$431,1,0)</f>
        <v>AGUJA DESECHABLES No.21 X 1</v>
      </c>
      <c r="L13" s="449"/>
      <c r="M13" s="449"/>
      <c r="N13" s="449"/>
      <c r="O13" s="449"/>
      <c r="P13" s="449"/>
      <c r="Q13" s="449"/>
      <c r="R13" s="449"/>
      <c r="S13" s="449"/>
      <c r="T13" s="449"/>
      <c r="U13" s="449"/>
    </row>
    <row r="14" spans="1:21" ht="18.75">
      <c r="A14" s="459">
        <v>13</v>
      </c>
      <c r="B14" s="76" t="s">
        <v>43</v>
      </c>
      <c r="C14" s="77" t="s">
        <v>304</v>
      </c>
      <c r="D14" s="78">
        <v>8</v>
      </c>
      <c r="E14" s="79"/>
      <c r="F14" s="527"/>
      <c r="G14" s="463">
        <v>0</v>
      </c>
      <c r="H14" s="464">
        <v>0</v>
      </c>
      <c r="I14" s="80"/>
      <c r="J14" s="80"/>
      <c r="K14" s="449" t="str">
        <f>+VLOOKUP(B14,'DATOS GENERALES'!$B$6:$B$431,1,0)</f>
        <v>AGUJA DESECHABLES No.22 X 1</v>
      </c>
      <c r="L14" s="449"/>
      <c r="M14" s="449"/>
      <c r="N14" s="449"/>
      <c r="O14" s="449"/>
      <c r="P14" s="449"/>
      <c r="Q14" s="449"/>
      <c r="R14" s="449"/>
      <c r="S14" s="449"/>
      <c r="T14" s="449"/>
      <c r="U14" s="449"/>
    </row>
    <row r="15" spans="1:21" ht="18.75">
      <c r="A15" s="459">
        <v>14</v>
      </c>
      <c r="B15" s="76" t="s">
        <v>44</v>
      </c>
      <c r="C15" s="77" t="s">
        <v>304</v>
      </c>
      <c r="D15" s="78">
        <v>8</v>
      </c>
      <c r="E15" s="79"/>
      <c r="F15" s="527"/>
      <c r="G15" s="463">
        <v>0</v>
      </c>
      <c r="H15" s="464">
        <v>0</v>
      </c>
      <c r="I15" s="80"/>
      <c r="J15" s="80"/>
      <c r="K15" s="449" t="str">
        <f>+VLOOKUP(B15,'DATOS GENERALES'!$B$6:$B$431,1,0)</f>
        <v>AGUJA DESECHABLES No.23 X 1 1/2</v>
      </c>
      <c r="L15" s="449"/>
      <c r="M15" s="449"/>
      <c r="N15" s="449"/>
      <c r="O15" s="449"/>
      <c r="P15" s="449"/>
      <c r="Q15" s="449"/>
      <c r="R15" s="449"/>
      <c r="S15" s="449"/>
      <c r="T15" s="449"/>
      <c r="U15" s="449"/>
    </row>
    <row r="16" spans="1:21" ht="18.75">
      <c r="A16" s="459">
        <v>15</v>
      </c>
      <c r="B16" s="76" t="s">
        <v>47</v>
      </c>
      <c r="C16" s="77" t="s">
        <v>304</v>
      </c>
      <c r="D16" s="78">
        <v>2</v>
      </c>
      <c r="E16" s="79"/>
      <c r="F16" s="527"/>
      <c r="G16" s="463">
        <v>0</v>
      </c>
      <c r="H16" s="464">
        <v>0</v>
      </c>
      <c r="I16" s="80"/>
      <c r="J16" s="80"/>
      <c r="K16" s="449" t="str">
        <f>+VLOOKUP(B16,'DATOS GENERALES'!$B$6:$B$431,1,0)</f>
        <v>AGUJA LARGAS PARA JERINGA CARPULA odontologia</v>
      </c>
      <c r="L16" s="449"/>
      <c r="M16" s="449"/>
      <c r="N16" s="449"/>
      <c r="O16" s="449"/>
      <c r="P16" s="449"/>
      <c r="Q16" s="449"/>
      <c r="R16" s="449"/>
      <c r="S16" s="449"/>
      <c r="T16" s="449"/>
      <c r="U16" s="449"/>
    </row>
    <row r="17" spans="1:21" ht="37.5">
      <c r="A17" s="459">
        <v>16</v>
      </c>
      <c r="B17" s="76" t="s">
        <v>45</v>
      </c>
      <c r="C17" s="77" t="s">
        <v>305</v>
      </c>
      <c r="D17" s="78">
        <v>8</v>
      </c>
      <c r="E17" s="79"/>
      <c r="F17" s="527"/>
      <c r="G17" s="463">
        <v>0</v>
      </c>
      <c r="H17" s="464">
        <v>0</v>
      </c>
      <c r="I17" s="80"/>
      <c r="J17" s="80"/>
      <c r="K17" s="449" t="str">
        <f>+VLOOKUP(B17,'DATOS GENERALES'!$B$6:$B$431,1,0)</f>
        <v>AGUJA PARA ANESTESIA EPIDURAL CON BISEL TIPO TUOHY No. 16</v>
      </c>
      <c r="L17" s="449"/>
      <c r="M17" s="449"/>
      <c r="N17" s="449"/>
      <c r="O17" s="449"/>
      <c r="P17" s="449"/>
      <c r="Q17" s="449"/>
      <c r="R17" s="449"/>
      <c r="S17" s="449"/>
      <c r="T17" s="449"/>
      <c r="U17" s="449"/>
    </row>
    <row r="18" spans="1:21" ht="37.5">
      <c r="A18" s="459">
        <v>17</v>
      </c>
      <c r="B18" s="76" t="s">
        <v>46</v>
      </c>
      <c r="C18" s="77" t="s">
        <v>305</v>
      </c>
      <c r="D18" s="78">
        <v>4</v>
      </c>
      <c r="E18" s="79"/>
      <c r="F18" s="527"/>
      <c r="G18" s="463">
        <v>0</v>
      </c>
      <c r="H18" s="464">
        <v>0</v>
      </c>
      <c r="I18" s="80"/>
      <c r="J18" s="80"/>
      <c r="K18" s="449" t="str">
        <f>+VLOOKUP(B18,'DATOS GENERALES'!$B$6:$B$431,1,0)</f>
        <v>AGUJA PARA ANESTESIA EPIDURAL CON BISEL TIPO TUOHY No. 17</v>
      </c>
      <c r="L18" s="449"/>
      <c r="M18" s="449"/>
      <c r="N18" s="449"/>
      <c r="O18" s="449"/>
      <c r="P18" s="449"/>
      <c r="Q18" s="449"/>
      <c r="R18" s="449"/>
      <c r="S18" s="449"/>
      <c r="T18" s="449"/>
      <c r="U18" s="449"/>
    </row>
    <row r="19" spans="1:21" ht="18.75">
      <c r="A19" s="459">
        <v>18</v>
      </c>
      <c r="B19" s="76" t="s">
        <v>48</v>
      </c>
      <c r="C19" s="77" t="s">
        <v>306</v>
      </c>
      <c r="D19" s="78">
        <v>248</v>
      </c>
      <c r="E19" s="79"/>
      <c r="F19" s="527"/>
      <c r="G19" s="463">
        <v>0</v>
      </c>
      <c r="H19" s="464">
        <v>0</v>
      </c>
      <c r="I19" s="80"/>
      <c r="J19" s="80"/>
      <c r="K19" s="449" t="str">
        <f>+VLOOKUP(B19,'DATOS GENERALES'!$B$6:$B$431,1,0)</f>
        <v>ALCOHOL ANTISEPTICO X 700 ML</v>
      </c>
      <c r="L19" s="449"/>
      <c r="M19" s="449"/>
      <c r="N19" s="449"/>
      <c r="O19" s="449"/>
      <c r="P19" s="449"/>
      <c r="Q19" s="449"/>
      <c r="R19" s="449"/>
      <c r="S19" s="449"/>
      <c r="T19" s="449"/>
      <c r="U19" s="449"/>
    </row>
    <row r="20" spans="1:21" ht="18.75">
      <c r="A20" s="459">
        <v>19</v>
      </c>
      <c r="B20" s="76" t="s">
        <v>49</v>
      </c>
      <c r="C20" s="77" t="s">
        <v>307</v>
      </c>
      <c r="D20" s="78">
        <v>4</v>
      </c>
      <c r="E20" s="79"/>
      <c r="F20" s="527"/>
      <c r="G20" s="463">
        <v>0</v>
      </c>
      <c r="H20" s="464">
        <v>0</v>
      </c>
      <c r="I20" s="80"/>
      <c r="J20" s="80"/>
      <c r="K20" s="449" t="str">
        <f>+VLOOKUP(B20,'DATOS GENERALES'!$B$6:$B$431,1,0)</f>
        <v>ALCOHOL YODADO</v>
      </c>
      <c r="L20" s="449"/>
      <c r="M20" s="449"/>
      <c r="N20" s="449"/>
      <c r="O20" s="449"/>
      <c r="P20" s="449"/>
      <c r="Q20" s="449"/>
      <c r="R20" s="449"/>
      <c r="S20" s="449"/>
      <c r="T20" s="449"/>
      <c r="U20" s="449"/>
    </row>
    <row r="21" spans="1:21" s="84" customFormat="1" ht="18.75">
      <c r="A21" s="459">
        <v>20</v>
      </c>
      <c r="B21" s="76" t="s">
        <v>50</v>
      </c>
      <c r="C21" s="77" t="s">
        <v>308</v>
      </c>
      <c r="D21" s="78">
        <v>120</v>
      </c>
      <c r="E21" s="79"/>
      <c r="F21" s="527"/>
      <c r="G21" s="463">
        <v>0</v>
      </c>
      <c r="H21" s="464">
        <v>0</v>
      </c>
      <c r="I21" s="83"/>
      <c r="J21" s="83"/>
      <c r="K21" s="449" t="str">
        <f>+VLOOKUP(B21,'DATOS GENERALES'!$B$6:$B$431,1,0)</f>
        <v xml:space="preserve">ALGODON HOSPITALARIO </v>
      </c>
      <c r="L21" s="465"/>
      <c r="M21" s="465"/>
      <c r="N21" s="465"/>
      <c r="O21" s="465"/>
      <c r="P21" s="465"/>
      <c r="Q21" s="465"/>
      <c r="R21" s="465"/>
      <c r="S21" s="465"/>
      <c r="T21" s="465"/>
      <c r="U21" s="465"/>
    </row>
    <row r="22" spans="1:21" ht="18.75">
      <c r="A22" s="459">
        <v>21</v>
      </c>
      <c r="B22" s="76" t="s">
        <v>51</v>
      </c>
      <c r="C22" s="77" t="s">
        <v>305</v>
      </c>
      <c r="D22" s="78">
        <v>8000</v>
      </c>
      <c r="E22" s="79"/>
      <c r="F22" s="527"/>
      <c r="G22" s="463">
        <v>0</v>
      </c>
      <c r="H22" s="464">
        <v>0</v>
      </c>
      <c r="I22" s="80"/>
      <c r="J22" s="80"/>
      <c r="K22" s="449" t="str">
        <f>+VLOOKUP(B22,'DATOS GENERALES'!$B$6:$B$431,1,0)</f>
        <v xml:space="preserve">APLICADORES DE MADERA CON ALGODÓN </v>
      </c>
      <c r="L22" s="449"/>
      <c r="M22" s="449"/>
      <c r="N22" s="449"/>
      <c r="O22" s="449"/>
      <c r="P22" s="449"/>
      <c r="Q22" s="449"/>
      <c r="R22" s="449"/>
      <c r="S22" s="449"/>
      <c r="T22" s="449"/>
      <c r="U22" s="449"/>
    </row>
    <row r="23" spans="1:21" ht="18.75">
      <c r="A23" s="645">
        <v>22</v>
      </c>
      <c r="B23" s="646" t="s">
        <v>741</v>
      </c>
      <c r="C23" s="647" t="s">
        <v>305</v>
      </c>
      <c r="D23" s="648">
        <v>120</v>
      </c>
      <c r="E23" s="79">
        <v>1836</v>
      </c>
      <c r="F23" s="527">
        <v>0</v>
      </c>
      <c r="G23" s="463">
        <v>1836</v>
      </c>
      <c r="H23" s="464">
        <v>220320</v>
      </c>
      <c r="I23" s="80" t="s">
        <v>417</v>
      </c>
      <c r="J23" s="80" t="s">
        <v>1526</v>
      </c>
      <c r="K23" s="449" t="str">
        <f>+VLOOKUP(B23,'DATOS GENERALES'!$B$6:$B$431,1,0)</f>
        <v>APOSITO ABSORBENTE TRANSPARENTE  T PLUS 7.2 X 5 cm</v>
      </c>
      <c r="L23" s="449"/>
      <c r="M23" s="449"/>
      <c r="N23" s="449"/>
      <c r="O23" s="449"/>
      <c r="P23" s="449"/>
      <c r="Q23" s="449"/>
      <c r="R23" s="449"/>
      <c r="S23" s="449"/>
      <c r="T23" s="449"/>
      <c r="U23" s="449"/>
    </row>
    <row r="24" spans="1:21" ht="18.75">
      <c r="A24" s="645">
        <v>23</v>
      </c>
      <c r="B24" s="451" t="s">
        <v>52</v>
      </c>
      <c r="C24" s="478" t="s">
        <v>305</v>
      </c>
      <c r="D24" s="648">
        <v>120</v>
      </c>
      <c r="E24" s="79">
        <v>3393</v>
      </c>
      <c r="F24" s="527">
        <v>0</v>
      </c>
      <c r="G24" s="463">
        <v>3393</v>
      </c>
      <c r="H24" s="464">
        <v>407160</v>
      </c>
      <c r="I24" s="80" t="s">
        <v>417</v>
      </c>
      <c r="J24" s="80" t="s">
        <v>1526</v>
      </c>
      <c r="K24" s="449" t="str">
        <f>+VLOOKUP(B24,'DATOS GENERALES'!$B$6:$B$431,1,0)</f>
        <v>APOSITO ABSORBENTE TRANSPARENTE  T PLUS 8 X 15 cm</v>
      </c>
      <c r="L24" s="449"/>
      <c r="M24" s="449"/>
      <c r="N24" s="449"/>
      <c r="O24" s="449"/>
      <c r="P24" s="449"/>
      <c r="Q24" s="449"/>
      <c r="R24" s="449"/>
      <c r="S24" s="449"/>
      <c r="T24" s="449"/>
      <c r="U24" s="449"/>
    </row>
    <row r="25" spans="1:21" ht="37.5">
      <c r="A25" s="645">
        <v>24</v>
      </c>
      <c r="B25" s="451" t="s">
        <v>742</v>
      </c>
      <c r="C25" s="478" t="s">
        <v>309</v>
      </c>
      <c r="D25" s="648">
        <v>4</v>
      </c>
      <c r="E25" s="79">
        <v>33023</v>
      </c>
      <c r="F25" s="527">
        <v>0</v>
      </c>
      <c r="G25" s="463">
        <v>33023</v>
      </c>
      <c r="H25" s="464">
        <v>132092</v>
      </c>
      <c r="I25" s="80" t="s">
        <v>389</v>
      </c>
      <c r="J25" s="80" t="s">
        <v>972</v>
      </c>
      <c r="K25" s="449" t="str">
        <f>+VLOOKUP(B25,'DATOS GENERALES'!$B$6:$B$431,1,0)</f>
        <v>APOSITO DE HIDROFIBRA CON PLATA ionicA AL 1,2% 10 X 10cm</v>
      </c>
      <c r="L25" s="449"/>
      <c r="M25" s="449"/>
      <c r="N25" s="449"/>
      <c r="O25" s="449"/>
      <c r="P25" s="449"/>
      <c r="Q25" s="449"/>
      <c r="R25" s="449"/>
      <c r="S25" s="449"/>
      <c r="T25" s="449"/>
      <c r="U25" s="449"/>
    </row>
    <row r="26" spans="1:21" ht="37.5">
      <c r="A26" s="645">
        <v>25</v>
      </c>
      <c r="B26" s="451" t="s">
        <v>743</v>
      </c>
      <c r="C26" s="478" t="s">
        <v>310</v>
      </c>
      <c r="D26" s="648">
        <v>4</v>
      </c>
      <c r="E26" s="79">
        <v>65797</v>
      </c>
      <c r="F26" s="527">
        <v>0</v>
      </c>
      <c r="G26" s="463">
        <v>65797</v>
      </c>
      <c r="H26" s="464">
        <v>263188</v>
      </c>
      <c r="I26" s="80" t="s">
        <v>389</v>
      </c>
      <c r="J26" s="80" t="s">
        <v>972</v>
      </c>
      <c r="K26" s="449" t="str">
        <f>+VLOOKUP(B26,'DATOS GENERALES'!$B$6:$B$431,1,0)</f>
        <v>APOSITO DE HIDROFIBRA CON PLATA ionicA AL 1,2% 15 X 15cm</v>
      </c>
      <c r="L26" s="449"/>
      <c r="M26" s="449"/>
      <c r="N26" s="449"/>
      <c r="O26" s="449"/>
      <c r="P26" s="449"/>
      <c r="Q26" s="449"/>
      <c r="R26" s="449"/>
      <c r="S26" s="449"/>
      <c r="T26" s="449"/>
      <c r="U26" s="449"/>
    </row>
    <row r="27" spans="1:21" ht="37.5">
      <c r="A27" s="645">
        <v>26</v>
      </c>
      <c r="B27" s="451" t="s">
        <v>744</v>
      </c>
      <c r="C27" s="478" t="s">
        <v>310</v>
      </c>
      <c r="D27" s="648">
        <v>4</v>
      </c>
      <c r="E27" s="79">
        <v>127000</v>
      </c>
      <c r="F27" s="527">
        <v>0</v>
      </c>
      <c r="G27" s="463">
        <v>127000</v>
      </c>
      <c r="H27" s="464">
        <v>508000</v>
      </c>
      <c r="I27" s="80" t="s">
        <v>389</v>
      </c>
      <c r="J27" s="80" t="s">
        <v>972</v>
      </c>
      <c r="K27" s="449" t="str">
        <f>+VLOOKUP(B27,'DATOS GENERALES'!$B$6:$B$431,1,0)</f>
        <v>APOSITO DE HIDROFIBRA CON PLATA ionicA AL 1,2% 20 X 30cm</v>
      </c>
      <c r="L27" s="449"/>
      <c r="M27" s="449"/>
      <c r="N27" s="449"/>
      <c r="O27" s="449"/>
      <c r="P27" s="449"/>
      <c r="Q27" s="449"/>
      <c r="R27" s="449"/>
      <c r="S27" s="449"/>
      <c r="T27" s="449"/>
      <c r="U27" s="449"/>
    </row>
    <row r="28" spans="1:21" ht="18.75">
      <c r="A28" s="645">
        <v>27</v>
      </c>
      <c r="B28" s="469" t="s">
        <v>745</v>
      </c>
      <c r="C28" s="647" t="s">
        <v>305</v>
      </c>
      <c r="D28" s="648">
        <v>40</v>
      </c>
      <c r="E28" s="79">
        <v>12726</v>
      </c>
      <c r="F28" s="527">
        <v>0</v>
      </c>
      <c r="G28" s="463">
        <v>12726</v>
      </c>
      <c r="H28" s="464">
        <v>509040</v>
      </c>
      <c r="I28" s="80" t="s">
        <v>417</v>
      </c>
      <c r="J28" s="80" t="s">
        <v>1463</v>
      </c>
      <c r="K28" s="449" t="str">
        <f>+VLOOKUP(B28,'DATOS GENERALES'!$B$6:$B$431,1,0)</f>
        <v>APOSITO HIDROCELULAR DE POLIURETANO CON PARTICULAS SUPER ABSORBENTES Y CAPA  DE SILICONA  DE 10X10  cm</v>
      </c>
      <c r="L28" s="449"/>
      <c r="M28" s="449"/>
      <c r="N28" s="449"/>
      <c r="O28" s="449"/>
      <c r="P28" s="449"/>
      <c r="Q28" s="449"/>
      <c r="R28" s="449"/>
      <c r="S28" s="449"/>
      <c r="T28" s="449"/>
      <c r="U28" s="449"/>
    </row>
    <row r="29" spans="1:21" ht="18.75">
      <c r="A29" s="645">
        <v>28</v>
      </c>
      <c r="B29" s="469" t="s">
        <v>746</v>
      </c>
      <c r="C29" s="647" t="s">
        <v>305</v>
      </c>
      <c r="D29" s="648">
        <v>40</v>
      </c>
      <c r="E29" s="79"/>
      <c r="F29" s="527"/>
      <c r="G29" s="463">
        <v>0</v>
      </c>
      <c r="H29" s="464">
        <v>0</v>
      </c>
      <c r="I29" s="80"/>
      <c r="J29" s="80"/>
      <c r="K29" s="449" t="str">
        <f>+VLOOKUP(B29,'DATOS GENERALES'!$B$6:$B$431,1,0)</f>
        <v>APOSITO HIDROCELULAR NO ADHESIVO PARA TALONES</v>
      </c>
      <c r="L29" s="449"/>
      <c r="M29" s="449"/>
      <c r="N29" s="449"/>
      <c r="O29" s="449"/>
      <c r="P29" s="449"/>
      <c r="Q29" s="449"/>
      <c r="R29" s="449"/>
      <c r="S29" s="449"/>
      <c r="T29" s="449"/>
      <c r="U29" s="449"/>
    </row>
    <row r="30" spans="1:21" ht="37.5">
      <c r="A30" s="645">
        <v>29</v>
      </c>
      <c r="B30" s="451" t="s">
        <v>747</v>
      </c>
      <c r="C30" s="478" t="s">
        <v>305</v>
      </c>
      <c r="D30" s="648">
        <v>60</v>
      </c>
      <c r="E30" s="79">
        <v>10404</v>
      </c>
      <c r="F30" s="527">
        <v>0</v>
      </c>
      <c r="G30" s="463">
        <v>10404</v>
      </c>
      <c r="H30" s="464">
        <v>624240</v>
      </c>
      <c r="I30" s="80" t="s">
        <v>417</v>
      </c>
      <c r="J30" s="80" t="s">
        <v>704</v>
      </c>
      <c r="K30" s="449" t="str">
        <f>+VLOOKUP(B30,'DATOS GENERALES'!$B$6:$B$431,1,0)</f>
        <v>APOSITO HIDROCOLOIDE EXTRA CON HIDROCOLOIDES  DELGADO 10 X 10</v>
      </c>
      <c r="L30" s="449"/>
      <c r="M30" s="449"/>
      <c r="N30" s="449"/>
      <c r="O30" s="449"/>
      <c r="P30" s="449"/>
      <c r="Q30" s="449"/>
      <c r="R30" s="449"/>
      <c r="S30" s="449"/>
      <c r="T30" s="449"/>
      <c r="U30" s="449"/>
    </row>
    <row r="31" spans="1:21" ht="37.5">
      <c r="A31" s="645">
        <v>30</v>
      </c>
      <c r="B31" s="451" t="s">
        <v>53</v>
      </c>
      <c r="C31" s="478" t="s">
        <v>305</v>
      </c>
      <c r="D31" s="648">
        <v>60</v>
      </c>
      <c r="E31" s="79">
        <v>25529</v>
      </c>
      <c r="F31" s="527">
        <v>0</v>
      </c>
      <c r="G31" s="463">
        <v>25529</v>
      </c>
      <c r="H31" s="464">
        <v>1531740</v>
      </c>
      <c r="I31" s="80" t="s">
        <v>417</v>
      </c>
      <c r="J31" s="80" t="s">
        <v>704</v>
      </c>
      <c r="K31" s="449" t="str">
        <f>+VLOOKUP(B31,'DATOS GENERALES'!$B$6:$B$431,1,0)</f>
        <v>APOSITO HIDROCOLOIDE EXTRA CON HIDROCOLOIDES  DELGADO 15 X 15</v>
      </c>
      <c r="L31" s="449"/>
      <c r="M31" s="449"/>
      <c r="N31" s="449"/>
      <c r="O31" s="449"/>
      <c r="P31" s="449"/>
      <c r="Q31" s="449"/>
      <c r="R31" s="449"/>
      <c r="S31" s="449"/>
      <c r="T31" s="449"/>
      <c r="U31" s="449"/>
    </row>
    <row r="32" spans="1:21" ht="37.5">
      <c r="A32" s="645">
        <v>31</v>
      </c>
      <c r="B32" s="451" t="s">
        <v>54</v>
      </c>
      <c r="C32" s="478" t="s">
        <v>305</v>
      </c>
      <c r="D32" s="648">
        <v>20</v>
      </c>
      <c r="E32" s="79">
        <v>30226</v>
      </c>
      <c r="F32" s="527">
        <v>0</v>
      </c>
      <c r="G32" s="463">
        <v>30226</v>
      </c>
      <c r="H32" s="464">
        <v>604520</v>
      </c>
      <c r="I32" s="80" t="s">
        <v>389</v>
      </c>
      <c r="J32" s="80" t="s">
        <v>1527</v>
      </c>
      <c r="K32" s="449" t="str">
        <f>+VLOOKUP(B32,'DATOS GENERALES'!$B$6:$B$431,1,0)</f>
        <v>APOSITO HIDROFIBRA CON PLATA IONICA 2 X 45 cm MECHA</v>
      </c>
      <c r="L32" s="449"/>
      <c r="M32" s="449"/>
      <c r="N32" s="449"/>
      <c r="O32" s="449"/>
      <c r="P32" s="449"/>
      <c r="Q32" s="449"/>
      <c r="R32" s="449"/>
      <c r="S32" s="449"/>
      <c r="T32" s="449"/>
      <c r="U32" s="449"/>
    </row>
    <row r="33" spans="1:21" ht="18.75">
      <c r="A33" s="645">
        <v>32</v>
      </c>
      <c r="B33" s="469" t="s">
        <v>748</v>
      </c>
      <c r="C33" s="647" t="s">
        <v>305</v>
      </c>
      <c r="D33" s="648">
        <v>40</v>
      </c>
      <c r="E33" s="79">
        <v>23075</v>
      </c>
      <c r="F33" s="527">
        <v>0</v>
      </c>
      <c r="G33" s="463">
        <v>23075</v>
      </c>
      <c r="H33" s="464">
        <v>923000</v>
      </c>
      <c r="I33" s="80" t="s">
        <v>417</v>
      </c>
      <c r="J33" s="80" t="s">
        <v>1528</v>
      </c>
      <c r="K33" s="449" t="str">
        <f>+VLOOKUP(B33,'DATOS GENERALES'!$B$6:$B$431,1,0)</f>
        <v>APOSITO IMPREGNADO CON CLORURO DIAQUILCARBAMILO 10X10cm</v>
      </c>
      <c r="L33" s="449"/>
      <c r="M33" s="449"/>
      <c r="N33" s="449"/>
      <c r="O33" s="449"/>
      <c r="P33" s="449"/>
      <c r="Q33" s="449"/>
      <c r="R33" s="449"/>
      <c r="S33" s="449"/>
      <c r="T33" s="449"/>
      <c r="U33" s="449"/>
    </row>
    <row r="34" spans="1:21" ht="37.5">
      <c r="A34" s="645">
        <v>33</v>
      </c>
      <c r="B34" s="451" t="s">
        <v>749</v>
      </c>
      <c r="C34" s="478" t="s">
        <v>305</v>
      </c>
      <c r="D34" s="648">
        <v>40</v>
      </c>
      <c r="E34" s="79">
        <v>19642</v>
      </c>
      <c r="F34" s="527">
        <v>0</v>
      </c>
      <c r="G34" s="463">
        <v>19642</v>
      </c>
      <c r="H34" s="464">
        <v>785680</v>
      </c>
      <c r="I34" s="80" t="s">
        <v>389</v>
      </c>
      <c r="J34" s="80" t="s">
        <v>1529</v>
      </c>
      <c r="K34" s="449" t="str">
        <f>+VLOOKUP(B34,'DATOS GENERALES'!$B$6:$B$431,1,0)</f>
        <v>APOSITO OCLUSIVO CON FORMULA GEL CONTROLADO  CGF 10 X 10cm</v>
      </c>
      <c r="L34" s="449"/>
      <c r="M34" s="449"/>
      <c r="N34" s="449"/>
      <c r="O34" s="449"/>
      <c r="P34" s="449"/>
      <c r="Q34" s="449"/>
      <c r="R34" s="449"/>
      <c r="S34" s="449"/>
      <c r="T34" s="449"/>
      <c r="U34" s="449"/>
    </row>
    <row r="35" spans="1:21" ht="37.5">
      <c r="A35" s="645">
        <v>34</v>
      </c>
      <c r="B35" s="451" t="s">
        <v>750</v>
      </c>
      <c r="C35" s="478" t="s">
        <v>305</v>
      </c>
      <c r="D35" s="648">
        <v>40</v>
      </c>
      <c r="E35" s="79">
        <v>34297</v>
      </c>
      <c r="F35" s="527">
        <v>0</v>
      </c>
      <c r="G35" s="463">
        <v>34297</v>
      </c>
      <c r="H35" s="464">
        <v>1371880</v>
      </c>
      <c r="I35" s="80" t="s">
        <v>389</v>
      </c>
      <c r="J35" s="80" t="s">
        <v>1529</v>
      </c>
      <c r="K35" s="449" t="str">
        <f>+VLOOKUP(B35,'DATOS GENERALES'!$B$6:$B$431,1,0)</f>
        <v>APOSITO OCLUSIVO CON FORMULA GEL CONTROLADO CGF 15 X 15cm</v>
      </c>
      <c r="L35" s="449"/>
      <c r="M35" s="449"/>
      <c r="N35" s="449"/>
      <c r="O35" s="449"/>
      <c r="P35" s="449"/>
      <c r="Q35" s="449"/>
      <c r="R35" s="449"/>
      <c r="S35" s="449"/>
      <c r="T35" s="449"/>
      <c r="U35" s="449"/>
    </row>
    <row r="36" spans="1:21" s="84" customFormat="1" ht="37.5">
      <c r="A36" s="645">
        <v>35</v>
      </c>
      <c r="B36" s="451" t="s">
        <v>751</v>
      </c>
      <c r="C36" s="478" t="s">
        <v>305</v>
      </c>
      <c r="D36" s="648">
        <v>40</v>
      </c>
      <c r="E36" s="79">
        <v>61809</v>
      </c>
      <c r="F36" s="527">
        <v>0</v>
      </c>
      <c r="G36" s="463">
        <v>61809</v>
      </c>
      <c r="H36" s="464">
        <v>2472360</v>
      </c>
      <c r="I36" s="83" t="s">
        <v>389</v>
      </c>
      <c r="J36" s="80" t="s">
        <v>1529</v>
      </c>
      <c r="K36" s="449" t="str">
        <f>+VLOOKUP(B36,'DATOS GENERALES'!$B$6:$B$431,1,0)</f>
        <v>APOSITO OCLUSIVO CON FORMULA GEL CONTROLADO CGF 20 X 20cm</v>
      </c>
      <c r="L36" s="465"/>
      <c r="M36" s="465"/>
      <c r="N36" s="465"/>
      <c r="O36" s="465"/>
      <c r="P36" s="465"/>
      <c r="Q36" s="465"/>
      <c r="R36" s="465"/>
      <c r="S36" s="465"/>
      <c r="T36" s="465"/>
      <c r="U36" s="465"/>
    </row>
    <row r="37" spans="1:21" s="84" customFormat="1" ht="18.75">
      <c r="A37" s="645">
        <v>36</v>
      </c>
      <c r="B37" s="469" t="s">
        <v>752</v>
      </c>
      <c r="C37" s="647" t="s">
        <v>305</v>
      </c>
      <c r="D37" s="648">
        <v>40</v>
      </c>
      <c r="E37" s="79">
        <v>50916</v>
      </c>
      <c r="F37" s="527">
        <v>0</v>
      </c>
      <c r="G37" s="463">
        <v>50916</v>
      </c>
      <c r="H37" s="464">
        <v>2036640</v>
      </c>
      <c r="I37" s="83" t="s">
        <v>389</v>
      </c>
      <c r="J37" s="83" t="s">
        <v>1463</v>
      </c>
      <c r="K37" s="449" t="str">
        <f>+VLOOKUP(B37,'DATOS GENERALES'!$B$6:$B$431,1,0)</f>
        <v>APOSITO OCLUSIVO GELIFICANTE CON HIDROFIBRA DE 18.5 X 20.5 cm PARA TALON</v>
      </c>
      <c r="L37" s="465"/>
      <c r="M37" s="465"/>
      <c r="N37" s="465"/>
      <c r="O37" s="465"/>
      <c r="P37" s="465"/>
      <c r="Q37" s="465"/>
      <c r="R37" s="465"/>
      <c r="S37" s="465"/>
      <c r="T37" s="465"/>
      <c r="U37" s="465"/>
    </row>
    <row r="38" spans="1:21" s="84" customFormat="1" ht="18.75">
      <c r="A38" s="645">
        <v>37</v>
      </c>
      <c r="B38" s="469" t="s">
        <v>753</v>
      </c>
      <c r="C38" s="647" t="s">
        <v>305</v>
      </c>
      <c r="D38" s="648">
        <v>40</v>
      </c>
      <c r="E38" s="79">
        <v>63404</v>
      </c>
      <c r="F38" s="527">
        <v>0</v>
      </c>
      <c r="G38" s="463">
        <v>63404</v>
      </c>
      <c r="H38" s="464">
        <v>2536160</v>
      </c>
      <c r="I38" s="83" t="s">
        <v>389</v>
      </c>
      <c r="J38" s="83" t="s">
        <v>1463</v>
      </c>
      <c r="K38" s="449" t="str">
        <f>+VLOOKUP(B38,'DATOS GENERALES'!$B$6:$B$431,1,0)</f>
        <v>APOSITO OCLUSIVO GELIFICANTE CON HIDROFIBRA DE 21 X 25 cm PARA REGION SACRA</v>
      </c>
      <c r="L38" s="465"/>
      <c r="M38" s="465"/>
      <c r="N38" s="465"/>
      <c r="O38" s="465"/>
      <c r="P38" s="465"/>
      <c r="Q38" s="465"/>
      <c r="R38" s="465"/>
      <c r="S38" s="465"/>
      <c r="T38" s="465"/>
      <c r="U38" s="465"/>
    </row>
    <row r="39" spans="1:21" s="84" customFormat="1" ht="56.25">
      <c r="A39" s="645">
        <v>38</v>
      </c>
      <c r="B39" s="451" t="s">
        <v>55</v>
      </c>
      <c r="C39" s="478" t="s">
        <v>305</v>
      </c>
      <c r="D39" s="648">
        <v>16</v>
      </c>
      <c r="E39" s="79">
        <v>64000</v>
      </c>
      <c r="F39" s="527">
        <v>0</v>
      </c>
      <c r="G39" s="463">
        <v>64000</v>
      </c>
      <c r="H39" s="464">
        <v>1024000</v>
      </c>
      <c r="I39" s="83" t="s">
        <v>389</v>
      </c>
      <c r="J39" s="83" t="s">
        <v>1463</v>
      </c>
      <c r="K39" s="449" t="str">
        <f>+VLOOKUP(B39,'DATOS GENERALES'!$B$6:$B$431,1,0)</f>
        <v>APOSITO OCLUSIVO HIDROCOLOIDE CON INDICADOR DE CAMBIO Y PELICULA DE BAJA FRICCION 18,5 X 19,5 TALON</v>
      </c>
      <c r="L39" s="465"/>
      <c r="M39" s="465"/>
      <c r="N39" s="465"/>
      <c r="O39" s="465"/>
      <c r="P39" s="465"/>
      <c r="Q39" s="465"/>
      <c r="R39" s="465"/>
      <c r="S39" s="465"/>
      <c r="T39" s="465"/>
      <c r="U39" s="465"/>
    </row>
    <row r="40" spans="1:21" s="84" customFormat="1" ht="37.5">
      <c r="A40" s="645">
        <v>39</v>
      </c>
      <c r="B40" s="451" t="s">
        <v>56</v>
      </c>
      <c r="C40" s="478" t="s">
        <v>305</v>
      </c>
      <c r="D40" s="648">
        <v>12</v>
      </c>
      <c r="E40" s="79">
        <v>81964</v>
      </c>
      <c r="F40" s="527">
        <v>0</v>
      </c>
      <c r="G40" s="463">
        <v>81964</v>
      </c>
      <c r="H40" s="464">
        <v>983568</v>
      </c>
      <c r="I40" s="83" t="s">
        <v>389</v>
      </c>
      <c r="J40" s="83" t="s">
        <v>1463</v>
      </c>
      <c r="K40" s="449" t="str">
        <f>+VLOOKUP(B40,'DATOS GENERALES'!$B$6:$B$431,1,0)</f>
        <v>APOSITO OCLUSIVO HIDROCOLOIDE CON INDICADOR DE CAMBIO Y PELICULA DE BAJA FRICCION 20 X 22,5</v>
      </c>
      <c r="L40" s="465"/>
      <c r="M40" s="465"/>
      <c r="N40" s="465"/>
      <c r="O40" s="465"/>
      <c r="P40" s="465"/>
      <c r="Q40" s="465"/>
      <c r="R40" s="465"/>
      <c r="S40" s="465"/>
      <c r="T40" s="465"/>
      <c r="U40" s="465"/>
    </row>
    <row r="41" spans="1:21" s="84" customFormat="1" ht="18.75">
      <c r="A41" s="645">
        <v>40</v>
      </c>
      <c r="B41" s="469" t="s">
        <v>754</v>
      </c>
      <c r="C41" s="647" t="s">
        <v>305</v>
      </c>
      <c r="D41" s="648">
        <v>40</v>
      </c>
      <c r="E41" s="79">
        <v>3575</v>
      </c>
      <c r="F41" s="527">
        <v>0</v>
      </c>
      <c r="G41" s="463">
        <v>3575</v>
      </c>
      <c r="H41" s="464">
        <v>143000</v>
      </c>
      <c r="I41" s="83" t="s">
        <v>529</v>
      </c>
      <c r="J41" s="83" t="s">
        <v>539</v>
      </c>
      <c r="K41" s="449" t="str">
        <f>+VLOOKUP(B41,'DATOS GENERALES'!$B$6:$B$431,1,0)</f>
        <v>APOSITO TRANSPARENTE CON MARCO DE APLICACIÓN 10X10cm</v>
      </c>
      <c r="L41" s="465"/>
      <c r="M41" s="465"/>
      <c r="N41" s="465"/>
      <c r="O41" s="465"/>
      <c r="P41" s="465"/>
      <c r="Q41" s="465"/>
      <c r="R41" s="465"/>
      <c r="S41" s="465"/>
      <c r="T41" s="465"/>
      <c r="U41" s="465"/>
    </row>
    <row r="42" spans="1:21" s="84" customFormat="1" ht="18.75">
      <c r="A42" s="645">
        <v>41</v>
      </c>
      <c r="B42" s="469" t="s">
        <v>755</v>
      </c>
      <c r="C42" s="647" t="s">
        <v>305</v>
      </c>
      <c r="D42" s="648">
        <v>120</v>
      </c>
      <c r="E42" s="79"/>
      <c r="F42" s="527"/>
      <c r="G42" s="463">
        <v>0</v>
      </c>
      <c r="H42" s="464">
        <v>0</v>
      </c>
      <c r="I42" s="83"/>
      <c r="J42" s="83"/>
      <c r="K42" s="449" t="str">
        <f>+VLOOKUP(B42,'DATOS GENERALES'!$B$6:$B$431,1,0)</f>
        <v>APOSITO TRANSPARENTE CON MARCO DE APLICACIÓN 10X15cm</v>
      </c>
      <c r="L42" s="465"/>
      <c r="M42" s="465"/>
      <c r="N42" s="465"/>
      <c r="O42" s="465"/>
      <c r="P42" s="465"/>
      <c r="Q42" s="465"/>
      <c r="R42" s="465"/>
      <c r="S42" s="465"/>
      <c r="T42" s="465"/>
      <c r="U42" s="465"/>
    </row>
    <row r="43" spans="1:21" s="84" customFormat="1" ht="18.75">
      <c r="A43" s="645">
        <v>42</v>
      </c>
      <c r="B43" s="451" t="s">
        <v>57</v>
      </c>
      <c r="C43" s="478" t="s">
        <v>311</v>
      </c>
      <c r="D43" s="648">
        <v>8</v>
      </c>
      <c r="E43" s="79"/>
      <c r="F43" s="528"/>
      <c r="G43" s="463">
        <v>0</v>
      </c>
      <c r="H43" s="464">
        <v>0</v>
      </c>
      <c r="I43" s="83"/>
      <c r="J43" s="83"/>
      <c r="K43" s="449" t="str">
        <f>+VLOOKUP(B43,'DATOS GENERALES'!$B$6:$B$431,1,0)</f>
        <v>BAJALENGUAS</v>
      </c>
      <c r="L43" s="465"/>
      <c r="M43" s="465"/>
      <c r="N43" s="465"/>
      <c r="O43" s="465"/>
      <c r="P43" s="465"/>
      <c r="Q43" s="465"/>
      <c r="R43" s="465"/>
      <c r="S43" s="465"/>
      <c r="T43" s="465"/>
      <c r="U43" s="465"/>
    </row>
    <row r="44" spans="1:21" ht="18.75">
      <c r="A44" s="645">
        <v>43</v>
      </c>
      <c r="B44" s="451" t="s">
        <v>58</v>
      </c>
      <c r="C44" s="478" t="s">
        <v>305</v>
      </c>
      <c r="D44" s="648">
        <v>8</v>
      </c>
      <c r="E44" s="79">
        <v>31765</v>
      </c>
      <c r="F44" s="528">
        <v>0</v>
      </c>
      <c r="G44" s="463">
        <v>31765</v>
      </c>
      <c r="H44" s="464">
        <v>254120</v>
      </c>
      <c r="I44" s="80" t="s">
        <v>389</v>
      </c>
      <c r="J44" s="80" t="s">
        <v>549</v>
      </c>
      <c r="K44" s="449" t="str">
        <f>+VLOOKUP(B44,'DATOS GENERALES'!$B$6:$B$431,1,0)</f>
        <v>BARRERA LISA PROTECTORA DE PIEL 20 X 20</v>
      </c>
      <c r="L44" s="449"/>
      <c r="M44" s="449"/>
      <c r="N44" s="449"/>
      <c r="O44" s="449"/>
      <c r="P44" s="449"/>
      <c r="Q44" s="449"/>
      <c r="R44" s="449"/>
      <c r="S44" s="449"/>
      <c r="T44" s="449"/>
      <c r="U44" s="449"/>
    </row>
    <row r="45" spans="1:21" ht="18.75">
      <c r="A45" s="645">
        <v>44</v>
      </c>
      <c r="B45" s="469" t="s">
        <v>756</v>
      </c>
      <c r="C45" s="647" t="s">
        <v>305</v>
      </c>
      <c r="D45" s="648">
        <v>8</v>
      </c>
      <c r="E45" s="79">
        <v>14285</v>
      </c>
      <c r="F45" s="528">
        <v>0</v>
      </c>
      <c r="G45" s="463">
        <v>14285</v>
      </c>
      <c r="H45" s="464">
        <v>114280</v>
      </c>
      <c r="I45" s="80" t="s">
        <v>389</v>
      </c>
      <c r="J45" s="80" t="s">
        <v>551</v>
      </c>
      <c r="K45" s="449" t="str">
        <f>+VLOOKUP(B45,'DATOS GENERALES'!$B$6:$B$431,1,0)</f>
        <v>BARRERA PROTECTORA DE PIEL FLEXIBLE PARA ADULTO DE 57mm</v>
      </c>
      <c r="L45" s="449"/>
      <c r="M45" s="449"/>
      <c r="N45" s="449"/>
      <c r="O45" s="449"/>
      <c r="P45" s="449"/>
      <c r="Q45" s="449"/>
      <c r="R45" s="449"/>
      <c r="S45" s="449"/>
      <c r="T45" s="449"/>
      <c r="U45" s="449"/>
    </row>
    <row r="46" spans="1:21" ht="18.75">
      <c r="A46" s="645">
        <v>45</v>
      </c>
      <c r="B46" s="469" t="s">
        <v>757</v>
      </c>
      <c r="C46" s="647" t="s">
        <v>305</v>
      </c>
      <c r="D46" s="648">
        <v>8</v>
      </c>
      <c r="E46" s="79">
        <v>14738</v>
      </c>
      <c r="F46" s="528">
        <v>0</v>
      </c>
      <c r="G46" s="463">
        <v>14738</v>
      </c>
      <c r="H46" s="464">
        <v>117904</v>
      </c>
      <c r="I46" s="80" t="s">
        <v>389</v>
      </c>
      <c r="J46" s="80" t="s">
        <v>551</v>
      </c>
      <c r="K46" s="449" t="str">
        <f>+VLOOKUP(B46,'DATOS GENERALES'!$B$6:$B$431,1,0)</f>
        <v>BARRERA PROTECTORA DE PIEL FLEXIBLE PARA ADULTO DE 70mm</v>
      </c>
      <c r="L46" s="449"/>
      <c r="M46" s="449"/>
      <c r="N46" s="449"/>
      <c r="O46" s="449"/>
      <c r="P46" s="449"/>
      <c r="Q46" s="449"/>
      <c r="R46" s="449"/>
      <c r="S46" s="449"/>
      <c r="T46" s="449"/>
      <c r="U46" s="449"/>
    </row>
    <row r="47" spans="1:21" ht="18.75">
      <c r="A47" s="645">
        <v>46</v>
      </c>
      <c r="B47" s="469" t="s">
        <v>758</v>
      </c>
      <c r="C47" s="647" t="s">
        <v>305</v>
      </c>
      <c r="D47" s="648">
        <v>8</v>
      </c>
      <c r="E47" s="79">
        <v>12964</v>
      </c>
      <c r="F47" s="528">
        <v>0</v>
      </c>
      <c r="G47" s="463">
        <v>12964</v>
      </c>
      <c r="H47" s="464">
        <v>103712</v>
      </c>
      <c r="I47" s="80" t="s">
        <v>389</v>
      </c>
      <c r="J47" s="80" t="s">
        <v>551</v>
      </c>
      <c r="K47" s="449" t="str">
        <f>+VLOOKUP(B47,'DATOS GENERALES'!$B$6:$B$431,1,0)</f>
        <v>BARRERA PROTECTORA DE PIEL FLEXIBLE PARA NIÑOS DE 32mm</v>
      </c>
      <c r="L47" s="449"/>
      <c r="M47" s="449"/>
      <c r="N47" s="449"/>
      <c r="O47" s="449"/>
      <c r="P47" s="449"/>
      <c r="Q47" s="449"/>
      <c r="R47" s="449"/>
      <c r="S47" s="449"/>
      <c r="T47" s="449"/>
      <c r="U47" s="449"/>
    </row>
    <row r="48" spans="1:21" ht="18.75">
      <c r="A48" s="645">
        <v>47</v>
      </c>
      <c r="B48" s="469" t="s">
        <v>759</v>
      </c>
      <c r="C48" s="647" t="s">
        <v>305</v>
      </c>
      <c r="D48" s="648">
        <v>8</v>
      </c>
      <c r="E48" s="79">
        <v>12964</v>
      </c>
      <c r="F48" s="528">
        <v>0</v>
      </c>
      <c r="G48" s="463">
        <v>12964</v>
      </c>
      <c r="H48" s="464">
        <v>103712</v>
      </c>
      <c r="I48" s="80" t="s">
        <v>389</v>
      </c>
      <c r="J48" s="80" t="s">
        <v>551</v>
      </c>
      <c r="K48" s="449" t="str">
        <f>+VLOOKUP(B48,'DATOS GENERALES'!$B$6:$B$431,1,0)</f>
        <v>BARRERA PROTECTORA DE PIEL FLEXIBLE PARA NIÑOS DE 45mm</v>
      </c>
      <c r="L48" s="449"/>
      <c r="M48" s="449"/>
      <c r="N48" s="449"/>
      <c r="O48" s="449"/>
      <c r="P48" s="449"/>
      <c r="Q48" s="449"/>
      <c r="R48" s="449"/>
      <c r="S48" s="449"/>
      <c r="T48" s="449"/>
      <c r="U48" s="449"/>
    </row>
    <row r="49" spans="1:21" ht="18.75">
      <c r="A49" s="645">
        <v>48</v>
      </c>
      <c r="B49" s="469" t="s">
        <v>760</v>
      </c>
      <c r="C49" s="647" t="s">
        <v>305</v>
      </c>
      <c r="D49" s="648">
        <v>8</v>
      </c>
      <c r="E49" s="79">
        <v>14285</v>
      </c>
      <c r="F49" s="528">
        <v>0</v>
      </c>
      <c r="G49" s="463">
        <v>14285</v>
      </c>
      <c r="H49" s="464">
        <v>114280</v>
      </c>
      <c r="I49" s="80" t="s">
        <v>389</v>
      </c>
      <c r="J49" s="80" t="s">
        <v>551</v>
      </c>
      <c r="K49" s="449" t="str">
        <f>+VLOOKUP(B49,'DATOS GENERALES'!$B$6:$B$431,1,0)</f>
        <v>BARRERA PROTECTORA DE PIEL REGULAR DE 38mm</v>
      </c>
      <c r="L49" s="449"/>
      <c r="M49" s="449"/>
      <c r="N49" s="449"/>
      <c r="O49" s="449"/>
      <c r="P49" s="449"/>
      <c r="Q49" s="449"/>
      <c r="R49" s="449"/>
      <c r="S49" s="449"/>
      <c r="T49" s="449"/>
      <c r="U49" s="449"/>
    </row>
    <row r="50" spans="1:21" ht="18.75">
      <c r="A50" s="645">
        <v>49</v>
      </c>
      <c r="B50" s="469" t="s">
        <v>761</v>
      </c>
      <c r="C50" s="647" t="s">
        <v>305</v>
      </c>
      <c r="D50" s="648">
        <v>8</v>
      </c>
      <c r="E50" s="79"/>
      <c r="F50" s="527"/>
      <c r="G50" s="463">
        <v>0</v>
      </c>
      <c r="H50" s="464">
        <v>0</v>
      </c>
      <c r="I50" s="80"/>
      <c r="J50" s="80"/>
      <c r="K50" s="449" t="str">
        <f>+VLOOKUP(B50,'DATOS GENERALES'!$B$6:$B$431,1,0)</f>
        <v>BARRERA PROTECTORA DE PIEL REGULAR DE 45mm</v>
      </c>
      <c r="L50" s="449"/>
      <c r="M50" s="449"/>
      <c r="N50" s="449"/>
      <c r="O50" s="449"/>
      <c r="P50" s="449"/>
      <c r="Q50" s="449"/>
      <c r="R50" s="449"/>
      <c r="S50" s="449"/>
      <c r="T50" s="449"/>
      <c r="U50" s="449"/>
    </row>
    <row r="51" spans="1:21" ht="18.75">
      <c r="A51" s="645">
        <v>50</v>
      </c>
      <c r="B51" s="469" t="s">
        <v>762</v>
      </c>
      <c r="C51" s="647" t="s">
        <v>305</v>
      </c>
      <c r="D51" s="648">
        <v>8</v>
      </c>
      <c r="E51" s="79">
        <v>14285</v>
      </c>
      <c r="F51" s="528">
        <v>0</v>
      </c>
      <c r="G51" s="463">
        <v>14285</v>
      </c>
      <c r="H51" s="464">
        <v>114280</v>
      </c>
      <c r="I51" s="80" t="s">
        <v>389</v>
      </c>
      <c r="J51" s="80" t="s">
        <v>551</v>
      </c>
      <c r="K51" s="449" t="str">
        <f>+VLOOKUP(B51,'DATOS GENERALES'!$B$6:$B$431,1,0)</f>
        <v>BARRERA PROTECTORA DE PIEL REGULAR DE 57mm</v>
      </c>
      <c r="L51" s="449"/>
      <c r="M51" s="449"/>
      <c r="N51" s="449"/>
      <c r="O51" s="449"/>
      <c r="P51" s="449"/>
      <c r="Q51" s="449"/>
      <c r="R51" s="449"/>
      <c r="S51" s="449"/>
      <c r="T51" s="449"/>
      <c r="U51" s="449"/>
    </row>
    <row r="52" spans="1:21" ht="18.75">
      <c r="A52" s="645">
        <v>51</v>
      </c>
      <c r="B52" s="469" t="s">
        <v>763</v>
      </c>
      <c r="C52" s="647" t="s">
        <v>305</v>
      </c>
      <c r="D52" s="648">
        <v>8</v>
      </c>
      <c r="E52" s="79">
        <v>14738</v>
      </c>
      <c r="F52" s="527">
        <v>0</v>
      </c>
      <c r="G52" s="463">
        <v>14738</v>
      </c>
      <c r="H52" s="464">
        <v>117904</v>
      </c>
      <c r="I52" s="80" t="s">
        <v>389</v>
      </c>
      <c r="J52" s="80" t="s">
        <v>551</v>
      </c>
      <c r="K52" s="449" t="str">
        <f>+VLOOKUP(B52,'DATOS GENERALES'!$B$6:$B$431,1,0)</f>
        <v>BARRERA PROTECTORA DE PIEL REGULAR DE 70mm</v>
      </c>
      <c r="L52" s="449"/>
      <c r="M52" s="449"/>
      <c r="N52" s="449"/>
      <c r="O52" s="449"/>
      <c r="P52" s="449"/>
      <c r="Q52" s="449"/>
      <c r="R52" s="449"/>
      <c r="S52" s="449"/>
      <c r="T52" s="449"/>
      <c r="U52" s="449"/>
    </row>
    <row r="53" spans="1:21" ht="18.75">
      <c r="A53" s="645">
        <v>52</v>
      </c>
      <c r="B53" s="469" t="s">
        <v>764</v>
      </c>
      <c r="C53" s="647" t="s">
        <v>305</v>
      </c>
      <c r="D53" s="648">
        <v>8</v>
      </c>
      <c r="E53" s="79">
        <v>18803</v>
      </c>
      <c r="F53" s="527">
        <v>0</v>
      </c>
      <c r="G53" s="463">
        <v>18803</v>
      </c>
      <c r="H53" s="464">
        <v>150424</v>
      </c>
      <c r="I53" s="80" t="s">
        <v>389</v>
      </c>
      <c r="J53" s="80" t="s">
        <v>551</v>
      </c>
      <c r="K53" s="449" t="str">
        <f>+VLOOKUP(B53,'DATOS GENERALES'!$B$6:$B$431,1,0)</f>
        <v>BARRERA PROTECTORA MOLDEABLE CONVEXA DE 45mm</v>
      </c>
      <c r="L53" s="449"/>
      <c r="M53" s="449"/>
      <c r="N53" s="449"/>
      <c r="O53" s="449"/>
      <c r="P53" s="449"/>
      <c r="Q53" s="449"/>
      <c r="R53" s="449"/>
      <c r="S53" s="449"/>
      <c r="T53" s="449"/>
      <c r="U53" s="449"/>
    </row>
    <row r="54" spans="1:21" ht="18.75">
      <c r="A54" s="645">
        <v>53</v>
      </c>
      <c r="B54" s="469" t="s">
        <v>765</v>
      </c>
      <c r="C54" s="647" t="s">
        <v>305</v>
      </c>
      <c r="D54" s="648">
        <v>8</v>
      </c>
      <c r="E54" s="79">
        <v>18803</v>
      </c>
      <c r="F54" s="527">
        <v>0</v>
      </c>
      <c r="G54" s="463">
        <v>18803</v>
      </c>
      <c r="H54" s="464">
        <v>150424</v>
      </c>
      <c r="I54" s="80" t="s">
        <v>389</v>
      </c>
      <c r="J54" s="80" t="s">
        <v>551</v>
      </c>
      <c r="K54" s="449" t="str">
        <f>+VLOOKUP(B54,'DATOS GENERALES'!$B$6:$B$431,1,0)</f>
        <v>BARRERA PROTECTORA MOLDEABLE CONVEXA DE 57mm</v>
      </c>
      <c r="L54" s="449"/>
      <c r="M54" s="449"/>
      <c r="N54" s="449"/>
      <c r="O54" s="449"/>
      <c r="P54" s="449"/>
      <c r="Q54" s="449"/>
      <c r="R54" s="449"/>
      <c r="S54" s="449"/>
      <c r="T54" s="449"/>
      <c r="U54" s="449"/>
    </row>
    <row r="55" spans="1:21" ht="18.75">
      <c r="A55" s="645">
        <v>54</v>
      </c>
      <c r="B55" s="469" t="s">
        <v>766</v>
      </c>
      <c r="C55" s="647" t="s">
        <v>305</v>
      </c>
      <c r="D55" s="648">
        <v>8</v>
      </c>
      <c r="E55" s="79">
        <v>17625</v>
      </c>
      <c r="F55" s="527">
        <v>0</v>
      </c>
      <c r="G55" s="463">
        <v>17625</v>
      </c>
      <c r="H55" s="464">
        <v>141000</v>
      </c>
      <c r="I55" s="80" t="s">
        <v>389</v>
      </c>
      <c r="J55" s="80" t="s">
        <v>551</v>
      </c>
      <c r="K55" s="449" t="str">
        <f>+VLOOKUP(B55,'DATOS GENERALES'!$B$6:$B$431,1,0)</f>
        <v>BARRERA PROTECTORA MOLDEABLE PLANA DE 45mm</v>
      </c>
      <c r="L55" s="449"/>
      <c r="M55" s="449"/>
      <c r="N55" s="449"/>
      <c r="O55" s="449"/>
      <c r="P55" s="449"/>
      <c r="Q55" s="449"/>
      <c r="R55" s="449"/>
      <c r="S55" s="449"/>
      <c r="T55" s="449"/>
      <c r="U55" s="449"/>
    </row>
    <row r="56" spans="1:21" ht="18.75">
      <c r="A56" s="645">
        <v>55</v>
      </c>
      <c r="B56" s="469" t="s">
        <v>767</v>
      </c>
      <c r="C56" s="647" t="s">
        <v>305</v>
      </c>
      <c r="D56" s="648">
        <v>8</v>
      </c>
      <c r="E56" s="79">
        <v>17625</v>
      </c>
      <c r="F56" s="527">
        <v>0</v>
      </c>
      <c r="G56" s="463">
        <v>17625</v>
      </c>
      <c r="H56" s="464">
        <v>141000</v>
      </c>
      <c r="I56" s="80" t="s">
        <v>389</v>
      </c>
      <c r="J56" s="80" t="s">
        <v>551</v>
      </c>
      <c r="K56" s="449" t="str">
        <f>+VLOOKUP(B56,'DATOS GENERALES'!$B$6:$B$431,1,0)</f>
        <v>BARRERA PROTECTORA MOLDEABLE PLANA DE 57mm</v>
      </c>
      <c r="L56" s="449"/>
      <c r="M56" s="449"/>
      <c r="N56" s="449"/>
      <c r="O56" s="449"/>
      <c r="P56" s="449"/>
      <c r="Q56" s="449"/>
      <c r="R56" s="449"/>
      <c r="S56" s="449"/>
      <c r="T56" s="449"/>
      <c r="U56" s="449"/>
    </row>
    <row r="57" spans="1:21" ht="18.75">
      <c r="A57" s="645">
        <v>56</v>
      </c>
      <c r="B57" s="469" t="s">
        <v>768</v>
      </c>
      <c r="C57" s="647" t="s">
        <v>305</v>
      </c>
      <c r="D57" s="648">
        <v>20</v>
      </c>
      <c r="E57" s="79">
        <v>17625</v>
      </c>
      <c r="F57" s="527">
        <v>0</v>
      </c>
      <c r="G57" s="463">
        <v>17625</v>
      </c>
      <c r="H57" s="464">
        <v>352500</v>
      </c>
      <c r="I57" s="80" t="s">
        <v>389</v>
      </c>
      <c r="J57" s="80" t="s">
        <v>551</v>
      </c>
      <c r="K57" s="449" t="str">
        <f>+VLOOKUP(B57,'DATOS GENERALES'!$B$6:$B$431,1,0)</f>
        <v>BARRERA PROTECTORA MOLDEABLE PLANA DE 70mm</v>
      </c>
      <c r="L57" s="449"/>
      <c r="M57" s="449"/>
      <c r="N57" s="449"/>
      <c r="O57" s="449"/>
      <c r="P57" s="449"/>
      <c r="Q57" s="449"/>
      <c r="R57" s="449"/>
      <c r="S57" s="449"/>
      <c r="T57" s="449"/>
      <c r="U57" s="449"/>
    </row>
    <row r="58" spans="1:21" ht="18.75">
      <c r="A58" s="645">
        <v>57</v>
      </c>
      <c r="B58" s="451" t="s">
        <v>59</v>
      </c>
      <c r="C58" s="478" t="s">
        <v>312</v>
      </c>
      <c r="D58" s="648">
        <v>16</v>
      </c>
      <c r="E58" s="79"/>
      <c r="F58" s="527"/>
      <c r="G58" s="463">
        <v>0</v>
      </c>
      <c r="H58" s="464">
        <v>0</v>
      </c>
      <c r="I58" s="80"/>
      <c r="J58" s="80"/>
      <c r="K58" s="449" t="str">
        <f>+VLOOKUP(B58,'DATOS GENERALES'!$B$6:$B$431,1,0)</f>
        <v>BICARBONATO DE SODIO BOLSA X 500 GR</v>
      </c>
      <c r="L58" s="449"/>
      <c r="M58" s="449"/>
      <c r="N58" s="449"/>
      <c r="O58" s="449"/>
      <c r="P58" s="449"/>
      <c r="Q58" s="449"/>
      <c r="R58" s="449"/>
      <c r="S58" s="449"/>
      <c r="T58" s="449"/>
      <c r="U58" s="449"/>
    </row>
    <row r="59" spans="1:21" s="84" customFormat="1" ht="18.75">
      <c r="A59" s="645">
        <v>58</v>
      </c>
      <c r="B59" s="451" t="s">
        <v>769</v>
      </c>
      <c r="C59" s="478" t="s">
        <v>305</v>
      </c>
      <c r="D59" s="648">
        <v>8</v>
      </c>
      <c r="E59" s="79">
        <v>7392</v>
      </c>
      <c r="F59" s="527">
        <v>0</v>
      </c>
      <c r="G59" s="463">
        <v>7392</v>
      </c>
      <c r="H59" s="464">
        <v>59136</v>
      </c>
      <c r="I59" s="83" t="s">
        <v>389</v>
      </c>
      <c r="J59" s="80" t="s">
        <v>551</v>
      </c>
      <c r="K59" s="449" t="str">
        <f>+VLOOKUP(B59,'DATOS GENERALES'!$B$6:$B$431,1,0)</f>
        <v>BOLSA DRENABLE DE COLOSTOMIA 32 MM</v>
      </c>
      <c r="L59" s="465"/>
      <c r="M59" s="465"/>
      <c r="N59" s="465"/>
      <c r="O59" s="465"/>
      <c r="P59" s="465"/>
      <c r="Q59" s="465"/>
      <c r="R59" s="465"/>
      <c r="S59" s="465"/>
      <c r="T59" s="465"/>
      <c r="U59" s="465"/>
    </row>
    <row r="60" spans="1:21" ht="18.75">
      <c r="A60" s="645">
        <v>59</v>
      </c>
      <c r="B60" s="451" t="s">
        <v>770</v>
      </c>
      <c r="C60" s="478" t="s">
        <v>305</v>
      </c>
      <c r="D60" s="648">
        <v>8</v>
      </c>
      <c r="E60" s="79">
        <v>7797</v>
      </c>
      <c r="F60" s="527">
        <v>0</v>
      </c>
      <c r="G60" s="463">
        <v>7797</v>
      </c>
      <c r="H60" s="464">
        <v>62376</v>
      </c>
      <c r="I60" s="80" t="s">
        <v>389</v>
      </c>
      <c r="J60" s="80" t="s">
        <v>551</v>
      </c>
      <c r="K60" s="449" t="str">
        <f>+VLOOKUP(B60,'DATOS GENERALES'!$B$6:$B$431,1,0)</f>
        <v>BOLSA DRENABLE DE COLOSTOMIA 38 MM</v>
      </c>
      <c r="L60" s="449"/>
      <c r="M60" s="449"/>
      <c r="N60" s="449"/>
      <c r="O60" s="449"/>
      <c r="P60" s="449"/>
      <c r="Q60" s="449"/>
      <c r="R60" s="449"/>
      <c r="S60" s="449"/>
      <c r="T60" s="449"/>
      <c r="U60" s="449"/>
    </row>
    <row r="61" spans="1:21" ht="18.75">
      <c r="A61" s="645">
        <v>60</v>
      </c>
      <c r="B61" s="451" t="s">
        <v>771</v>
      </c>
      <c r="C61" s="478" t="s">
        <v>305</v>
      </c>
      <c r="D61" s="648">
        <v>8</v>
      </c>
      <c r="E61" s="79">
        <v>7797</v>
      </c>
      <c r="F61" s="527">
        <v>0</v>
      </c>
      <c r="G61" s="463">
        <v>7797</v>
      </c>
      <c r="H61" s="464">
        <v>62376</v>
      </c>
      <c r="I61" s="80" t="s">
        <v>389</v>
      </c>
      <c r="J61" s="80" t="s">
        <v>551</v>
      </c>
      <c r="K61" s="449" t="str">
        <f>+VLOOKUP(B61,'DATOS GENERALES'!$B$6:$B$431,1,0)</f>
        <v>BOLSA DRENABLE DE COLOSTOMIA 45 MM</v>
      </c>
      <c r="L61" s="449"/>
      <c r="M61" s="449"/>
      <c r="N61" s="449"/>
      <c r="O61" s="449"/>
      <c r="P61" s="449"/>
      <c r="Q61" s="449"/>
      <c r="R61" s="449"/>
      <c r="S61" s="449"/>
      <c r="T61" s="449"/>
      <c r="U61" s="449"/>
    </row>
    <row r="62" spans="1:21" ht="18.75">
      <c r="A62" s="645">
        <v>61</v>
      </c>
      <c r="B62" s="451" t="s">
        <v>772</v>
      </c>
      <c r="C62" s="478" t="s">
        <v>305</v>
      </c>
      <c r="D62" s="648">
        <v>12</v>
      </c>
      <c r="E62" s="79">
        <v>7797</v>
      </c>
      <c r="F62" s="527">
        <v>0</v>
      </c>
      <c r="G62" s="463">
        <v>7797</v>
      </c>
      <c r="H62" s="464">
        <v>93564</v>
      </c>
      <c r="I62" s="80" t="s">
        <v>389</v>
      </c>
      <c r="J62" s="80" t="s">
        <v>551</v>
      </c>
      <c r="K62" s="449" t="str">
        <f>+VLOOKUP(B62,'DATOS GENERALES'!$B$6:$B$431,1,0)</f>
        <v>BOLSA DRENABLE DE COLOSTOMIA 57 MM</v>
      </c>
      <c r="L62" s="449"/>
      <c r="M62" s="449"/>
      <c r="N62" s="449"/>
      <c r="O62" s="449"/>
      <c r="P62" s="449"/>
      <c r="Q62" s="449"/>
      <c r="R62" s="449"/>
      <c r="S62" s="449"/>
      <c r="T62" s="449"/>
      <c r="U62" s="449"/>
    </row>
    <row r="63" spans="1:21" ht="18.75">
      <c r="A63" s="645">
        <v>62</v>
      </c>
      <c r="B63" s="451" t="s">
        <v>773</v>
      </c>
      <c r="C63" s="478" t="s">
        <v>305</v>
      </c>
      <c r="D63" s="648">
        <v>12</v>
      </c>
      <c r="E63" s="79">
        <v>7797</v>
      </c>
      <c r="F63" s="527">
        <v>0</v>
      </c>
      <c r="G63" s="463">
        <v>7797</v>
      </c>
      <c r="H63" s="464">
        <v>93564</v>
      </c>
      <c r="I63" s="80" t="s">
        <v>389</v>
      </c>
      <c r="J63" s="80" t="s">
        <v>551</v>
      </c>
      <c r="K63" s="449" t="str">
        <f>+VLOOKUP(B63,'DATOS GENERALES'!$B$6:$B$431,1,0)</f>
        <v>BOLSA DRENABLE DE COLOSTOMIA 70 MM</v>
      </c>
      <c r="L63" s="449"/>
      <c r="M63" s="449"/>
      <c r="N63" s="449"/>
      <c r="O63" s="449"/>
      <c r="P63" s="449"/>
      <c r="Q63" s="449"/>
      <c r="R63" s="449"/>
      <c r="S63" s="449"/>
      <c r="T63" s="449"/>
      <c r="U63" s="449"/>
    </row>
    <row r="64" spans="1:21" ht="18.75">
      <c r="A64" s="645">
        <v>63</v>
      </c>
      <c r="B64" s="451" t="s">
        <v>60</v>
      </c>
      <c r="C64" s="478" t="s">
        <v>305</v>
      </c>
      <c r="D64" s="648">
        <v>600</v>
      </c>
      <c r="E64" s="79"/>
      <c r="F64" s="527"/>
      <c r="G64" s="463">
        <v>0</v>
      </c>
      <c r="H64" s="464">
        <v>0</v>
      </c>
      <c r="I64" s="80"/>
      <c r="J64" s="80"/>
      <c r="K64" s="449" t="str">
        <f>+VLOOKUP(B64,'DATOS GENERALES'!$B$6:$B$431,1,0)</f>
        <v>BOLSA DE DRENAJE URINARIO CYSTOFLO</v>
      </c>
      <c r="L64" s="449"/>
      <c r="M64" s="449"/>
      <c r="N64" s="449"/>
      <c r="O64" s="449"/>
      <c r="P64" s="449"/>
      <c r="Q64" s="449"/>
      <c r="R64" s="449"/>
      <c r="S64" s="449"/>
      <c r="T64" s="449"/>
      <c r="U64" s="449"/>
    </row>
    <row r="65" spans="1:21" s="88" customFormat="1" ht="18.75">
      <c r="A65" s="645">
        <v>64</v>
      </c>
      <c r="B65" s="451" t="s">
        <v>61</v>
      </c>
      <c r="C65" s="478" t="s">
        <v>305</v>
      </c>
      <c r="D65" s="648">
        <v>10</v>
      </c>
      <c r="E65" s="79"/>
      <c r="F65" s="527"/>
      <c r="G65" s="463">
        <v>0</v>
      </c>
      <c r="H65" s="464">
        <v>0</v>
      </c>
      <c r="I65" s="89"/>
      <c r="J65" s="89"/>
      <c r="K65" s="449" t="str">
        <f>+VLOOKUP(B65,'DATOS GENERALES'!$B$6:$B$431,1,0)</f>
        <v>BOLSA DE GASTROCLISIS PARA NUTRICION ENTERAL</v>
      </c>
      <c r="L65" s="467"/>
      <c r="M65" s="467"/>
      <c r="N65" s="467"/>
      <c r="O65" s="467"/>
      <c r="P65" s="467"/>
      <c r="Q65" s="467"/>
      <c r="R65" s="467"/>
      <c r="S65" s="467"/>
      <c r="T65" s="467"/>
      <c r="U65" s="467"/>
    </row>
    <row r="66" spans="1:21" s="88" customFormat="1" ht="18.75">
      <c r="A66" s="645">
        <v>65</v>
      </c>
      <c r="B66" s="451" t="s">
        <v>62</v>
      </c>
      <c r="C66" s="478" t="s">
        <v>305</v>
      </c>
      <c r="D66" s="648">
        <v>150</v>
      </c>
      <c r="E66" s="79"/>
      <c r="F66" s="527"/>
      <c r="G66" s="463">
        <v>0</v>
      </c>
      <c r="H66" s="464">
        <v>0</v>
      </c>
      <c r="I66" s="89"/>
      <c r="J66" s="89"/>
      <c r="K66" s="449" t="str">
        <f>+VLOOKUP(B66,'DATOS GENERALES'!$B$6:$B$431,1,0)</f>
        <v>BOLSA RECOLECTOR DE  ORINA PEDIATRICO</v>
      </c>
      <c r="L66" s="467"/>
      <c r="M66" s="467"/>
      <c r="N66" s="467"/>
      <c r="O66" s="467"/>
      <c r="P66" s="467"/>
      <c r="Q66" s="467"/>
      <c r="R66" s="467"/>
      <c r="S66" s="467"/>
      <c r="T66" s="467"/>
      <c r="U66" s="467"/>
    </row>
    <row r="67" spans="1:21" s="88" customFormat="1" ht="18.75">
      <c r="A67" s="645">
        <v>66</v>
      </c>
      <c r="B67" s="451" t="s">
        <v>63</v>
      </c>
      <c r="C67" s="478" t="s">
        <v>305</v>
      </c>
      <c r="D67" s="648">
        <v>40</v>
      </c>
      <c r="E67" s="79"/>
      <c r="F67" s="527"/>
      <c r="G67" s="463">
        <v>0</v>
      </c>
      <c r="H67" s="464">
        <v>0</v>
      </c>
      <c r="I67" s="89"/>
      <c r="J67" s="89"/>
      <c r="K67" s="449" t="str">
        <f>+VLOOKUP(B67,'DATOS GENERALES'!$B$6:$B$431,1,0)</f>
        <v>BOLSA RESERVORIO ADULTOS</v>
      </c>
      <c r="L67" s="467"/>
      <c r="M67" s="467"/>
      <c r="N67" s="467"/>
      <c r="O67" s="467"/>
      <c r="P67" s="467"/>
      <c r="Q67" s="467"/>
      <c r="R67" s="467"/>
      <c r="S67" s="467"/>
      <c r="T67" s="467"/>
      <c r="U67" s="467"/>
    </row>
    <row r="68" spans="1:21" s="88" customFormat="1" ht="18.75">
      <c r="A68" s="645">
        <v>67</v>
      </c>
      <c r="B68" s="451" t="s">
        <v>64</v>
      </c>
      <c r="C68" s="478" t="s">
        <v>305</v>
      </c>
      <c r="D68" s="648">
        <v>40</v>
      </c>
      <c r="E68" s="79"/>
      <c r="F68" s="527"/>
      <c r="G68" s="463">
        <v>0</v>
      </c>
      <c r="H68" s="464">
        <v>0</v>
      </c>
      <c r="I68" s="89"/>
      <c r="J68" s="89"/>
      <c r="K68" s="449" t="str">
        <f>+VLOOKUP(B68,'DATOS GENERALES'!$B$6:$B$431,1,0)</f>
        <v>BOLSA RESERVORIO PEDIATRICA</v>
      </c>
      <c r="L68" s="467"/>
      <c r="M68" s="467"/>
      <c r="N68" s="467"/>
      <c r="O68" s="467"/>
      <c r="P68" s="467"/>
      <c r="Q68" s="467"/>
      <c r="R68" s="467"/>
      <c r="S68" s="467"/>
      <c r="T68" s="467"/>
      <c r="U68" s="467"/>
    </row>
    <row r="69" spans="1:21" s="88" customFormat="1" ht="37.5">
      <c r="A69" s="645">
        <v>68</v>
      </c>
      <c r="B69" s="451" t="s">
        <v>65</v>
      </c>
      <c r="C69" s="478" t="s">
        <v>305</v>
      </c>
      <c r="D69" s="648">
        <v>12</v>
      </c>
      <c r="E69" s="79">
        <v>34107</v>
      </c>
      <c r="F69" s="527">
        <v>0</v>
      </c>
      <c r="G69" s="463">
        <v>34107</v>
      </c>
      <c r="H69" s="464">
        <v>409284</v>
      </c>
      <c r="I69" s="89" t="s">
        <v>389</v>
      </c>
      <c r="J69" s="89" t="s">
        <v>1408</v>
      </c>
      <c r="K69" s="449" t="str">
        <f>+VLOOKUP(B69,'DATOS GENERALES'!$B$6:$B$431,1,0)</f>
        <v xml:space="preserve">BOTA DE UNA VENDA EXTENSIBLE IMPREGNADA CON OXIDO DE ZINC </v>
      </c>
      <c r="L69" s="467"/>
      <c r="M69" s="467"/>
      <c r="N69" s="467"/>
      <c r="O69" s="467"/>
      <c r="P69" s="467"/>
      <c r="Q69" s="467"/>
      <c r="R69" s="467"/>
      <c r="S69" s="467"/>
      <c r="T69" s="467"/>
      <c r="U69" s="467"/>
    </row>
    <row r="70" spans="1:21" s="88" customFormat="1" ht="18.75">
      <c r="A70" s="645">
        <v>69</v>
      </c>
      <c r="B70" s="451" t="s">
        <v>774</v>
      </c>
      <c r="C70" s="478" t="s">
        <v>898</v>
      </c>
      <c r="D70" s="648">
        <v>4</v>
      </c>
      <c r="E70" s="79"/>
      <c r="F70" s="527"/>
      <c r="G70" s="463">
        <v>0</v>
      </c>
      <c r="H70" s="464">
        <v>0</v>
      </c>
      <c r="I70" s="89"/>
      <c r="J70" s="89"/>
      <c r="K70" s="449" t="str">
        <f>+VLOOKUP(B70,'DATOS GENERALES'!$B$6:$B$431,1,0)</f>
        <v>SET DE BUJIAS DE FROVA ADULTO</v>
      </c>
      <c r="L70" s="467"/>
      <c r="M70" s="467"/>
      <c r="N70" s="467"/>
      <c r="O70" s="467"/>
      <c r="P70" s="467"/>
      <c r="Q70" s="467"/>
      <c r="R70" s="467"/>
      <c r="S70" s="467"/>
      <c r="T70" s="467"/>
      <c r="U70" s="467"/>
    </row>
    <row r="71" spans="1:21" s="88" customFormat="1" ht="18.75">
      <c r="A71" s="645">
        <v>70</v>
      </c>
      <c r="B71" s="451" t="s">
        <v>775</v>
      </c>
      <c r="C71" s="478" t="s">
        <v>898</v>
      </c>
      <c r="D71" s="648">
        <v>4</v>
      </c>
      <c r="E71" s="79"/>
      <c r="F71" s="527"/>
      <c r="G71" s="463">
        <v>0</v>
      </c>
      <c r="H71" s="464">
        <v>0</v>
      </c>
      <c r="I71" s="89"/>
      <c r="J71" s="89"/>
      <c r="K71" s="449" t="str">
        <f>+VLOOKUP(B71,'DATOS GENERALES'!$B$6:$B$431,1,0)</f>
        <v>SET DE BUJIAS DE FROVA PEDIATRICO</v>
      </c>
      <c r="L71" s="467"/>
      <c r="M71" s="467"/>
      <c r="N71" s="467"/>
      <c r="O71" s="467"/>
      <c r="P71" s="467"/>
      <c r="Q71" s="467"/>
      <c r="R71" s="467"/>
      <c r="S71" s="467"/>
      <c r="T71" s="467"/>
      <c r="U71" s="467"/>
    </row>
    <row r="72" spans="1:21" s="88" customFormat="1" ht="18.75">
      <c r="A72" s="645">
        <v>71</v>
      </c>
      <c r="B72" s="451" t="s">
        <v>66</v>
      </c>
      <c r="C72" s="478" t="s">
        <v>305</v>
      </c>
      <c r="D72" s="648">
        <v>4800</v>
      </c>
      <c r="E72" s="79"/>
      <c r="F72" s="527"/>
      <c r="G72" s="463">
        <v>0</v>
      </c>
      <c r="H72" s="464">
        <v>0</v>
      </c>
      <c r="I72" s="89"/>
      <c r="J72" s="89"/>
      <c r="K72" s="449" t="str">
        <f>+VLOOKUP(B72,'DATOS GENERALES'!$B$6:$B$431,1,0)</f>
        <v>BURETA X 150 ML BURETROL</v>
      </c>
      <c r="L72" s="467"/>
      <c r="M72" s="467"/>
      <c r="N72" s="467"/>
      <c r="O72" s="467"/>
      <c r="P72" s="467"/>
      <c r="Q72" s="467"/>
      <c r="R72" s="467"/>
      <c r="S72" s="467"/>
      <c r="T72" s="467"/>
      <c r="U72" s="467"/>
    </row>
    <row r="73" spans="1:21" s="88" customFormat="1" ht="18.75">
      <c r="A73" s="645">
        <v>72</v>
      </c>
      <c r="B73" s="451" t="s">
        <v>67</v>
      </c>
      <c r="C73" s="478" t="s">
        <v>313</v>
      </c>
      <c r="D73" s="648">
        <v>2</v>
      </c>
      <c r="E73" s="79"/>
      <c r="F73" s="527"/>
      <c r="G73" s="463">
        <v>0</v>
      </c>
      <c r="H73" s="464">
        <v>0</v>
      </c>
      <c r="I73" s="89"/>
      <c r="J73" s="89"/>
      <c r="K73" s="449" t="str">
        <f>+VLOOKUP(B73,'DATOS GENERALES'!$B$6:$B$431,1,0)</f>
        <v>CAL SODADA CANECA X 33 LB</v>
      </c>
      <c r="L73" s="467"/>
      <c r="M73" s="467"/>
      <c r="N73" s="467"/>
      <c r="O73" s="467"/>
      <c r="P73" s="467"/>
      <c r="Q73" s="467"/>
      <c r="R73" s="467"/>
      <c r="S73" s="467"/>
      <c r="T73" s="467"/>
      <c r="U73" s="467"/>
    </row>
    <row r="74" spans="1:21" s="88" customFormat="1" ht="18.75">
      <c r="A74" s="645">
        <v>73</v>
      </c>
      <c r="B74" s="451" t="s">
        <v>68</v>
      </c>
      <c r="C74" s="478" t="s">
        <v>305</v>
      </c>
      <c r="D74" s="648">
        <v>40</v>
      </c>
      <c r="E74" s="79"/>
      <c r="F74" s="527"/>
      <c r="G74" s="463">
        <v>0</v>
      </c>
      <c r="H74" s="464">
        <v>0</v>
      </c>
      <c r="I74" s="89"/>
      <c r="J74" s="89"/>
      <c r="K74" s="449" t="str">
        <f>+VLOOKUP(B74,'DATOS GENERALES'!$B$6:$B$431,1,0)</f>
        <v>CANULA DE GUEDEL No. 100</v>
      </c>
      <c r="L74" s="467"/>
      <c r="M74" s="467"/>
      <c r="N74" s="467"/>
      <c r="O74" s="467"/>
      <c r="P74" s="467"/>
      <c r="Q74" s="467"/>
      <c r="R74" s="467"/>
      <c r="S74" s="467"/>
      <c r="T74" s="467"/>
      <c r="U74" s="467"/>
    </row>
    <row r="75" spans="1:21" s="88" customFormat="1" ht="18.75">
      <c r="A75" s="645">
        <v>74</v>
      </c>
      <c r="B75" s="451" t="s">
        <v>69</v>
      </c>
      <c r="C75" s="478" t="s">
        <v>305</v>
      </c>
      <c r="D75" s="648">
        <v>20</v>
      </c>
      <c r="E75" s="79"/>
      <c r="F75" s="527"/>
      <c r="G75" s="463">
        <v>0</v>
      </c>
      <c r="H75" s="464">
        <v>0</v>
      </c>
      <c r="I75" s="89"/>
      <c r="J75" s="89"/>
      <c r="K75" s="449" t="str">
        <f>+VLOOKUP(B75,'DATOS GENERALES'!$B$6:$B$431,1,0)</f>
        <v>CANULA DE GUEDEL No. 50</v>
      </c>
      <c r="L75" s="467"/>
      <c r="M75" s="467"/>
      <c r="N75" s="467"/>
      <c r="O75" s="467"/>
      <c r="P75" s="467"/>
      <c r="Q75" s="467"/>
      <c r="R75" s="467"/>
      <c r="S75" s="467"/>
      <c r="T75" s="467"/>
      <c r="U75" s="467"/>
    </row>
    <row r="76" spans="1:21" ht="18.75">
      <c r="A76" s="645">
        <v>75</v>
      </c>
      <c r="B76" s="451" t="s">
        <v>70</v>
      </c>
      <c r="C76" s="478" t="s">
        <v>305</v>
      </c>
      <c r="D76" s="648">
        <v>20</v>
      </c>
      <c r="E76" s="79"/>
      <c r="F76" s="527"/>
      <c r="G76" s="463">
        <v>0</v>
      </c>
      <c r="H76" s="464">
        <v>0</v>
      </c>
      <c r="I76" s="80"/>
      <c r="J76" s="80"/>
      <c r="K76" s="449" t="str">
        <f>+VLOOKUP(B76,'DATOS GENERALES'!$B$6:$B$431,1,0)</f>
        <v>CANULA DE GUEDEL No. 60</v>
      </c>
      <c r="L76" s="449"/>
      <c r="M76" s="449"/>
      <c r="N76" s="449"/>
      <c r="O76" s="449"/>
      <c r="P76" s="449"/>
      <c r="Q76" s="449"/>
      <c r="R76" s="449"/>
      <c r="S76" s="449"/>
      <c r="T76" s="449"/>
      <c r="U76" s="449"/>
    </row>
    <row r="77" spans="1:21" ht="18.75">
      <c r="A77" s="645">
        <v>76</v>
      </c>
      <c r="B77" s="451" t="s">
        <v>71</v>
      </c>
      <c r="C77" s="478" t="s">
        <v>305</v>
      </c>
      <c r="D77" s="648">
        <v>40</v>
      </c>
      <c r="E77" s="79"/>
      <c r="F77" s="527"/>
      <c r="G77" s="463">
        <v>0</v>
      </c>
      <c r="H77" s="464">
        <v>0</v>
      </c>
      <c r="I77" s="80"/>
      <c r="J77" s="80"/>
      <c r="K77" s="449" t="str">
        <f>+VLOOKUP(B77,'DATOS GENERALES'!$B$6:$B$431,1,0)</f>
        <v>CANULA DE GUEDEL No. 70</v>
      </c>
      <c r="L77" s="449"/>
      <c r="M77" s="449"/>
      <c r="N77" s="449"/>
      <c r="O77" s="449"/>
      <c r="P77" s="449"/>
      <c r="Q77" s="449"/>
      <c r="R77" s="449"/>
      <c r="S77" s="449"/>
      <c r="T77" s="449"/>
      <c r="U77" s="449"/>
    </row>
    <row r="78" spans="1:21" ht="18.75">
      <c r="A78" s="645">
        <v>77</v>
      </c>
      <c r="B78" s="451" t="s">
        <v>72</v>
      </c>
      <c r="C78" s="478" t="s">
        <v>305</v>
      </c>
      <c r="D78" s="648">
        <v>40</v>
      </c>
      <c r="E78" s="79"/>
      <c r="F78" s="527"/>
      <c r="G78" s="463">
        <v>0</v>
      </c>
      <c r="H78" s="464">
        <v>0</v>
      </c>
      <c r="I78" s="80"/>
      <c r="J78" s="80"/>
      <c r="K78" s="449" t="str">
        <f>+VLOOKUP(B78,'DATOS GENERALES'!$B$6:$B$431,1,0)</f>
        <v>CANULA DE GUEDEL No. 80</v>
      </c>
      <c r="L78" s="449"/>
      <c r="M78" s="449"/>
      <c r="N78" s="449"/>
      <c r="O78" s="449"/>
      <c r="P78" s="449"/>
      <c r="Q78" s="449"/>
      <c r="R78" s="449"/>
      <c r="S78" s="449"/>
      <c r="T78" s="449"/>
      <c r="U78" s="449"/>
    </row>
    <row r="79" spans="1:21" ht="18.75">
      <c r="A79" s="645">
        <v>78</v>
      </c>
      <c r="B79" s="451" t="s">
        <v>73</v>
      </c>
      <c r="C79" s="478" t="s">
        <v>305</v>
      </c>
      <c r="D79" s="648">
        <v>80</v>
      </c>
      <c r="E79" s="79"/>
      <c r="F79" s="527"/>
      <c r="G79" s="463">
        <v>0</v>
      </c>
      <c r="H79" s="464">
        <v>0</v>
      </c>
      <c r="I79" s="80"/>
      <c r="J79" s="80"/>
      <c r="K79" s="449" t="str">
        <f>+VLOOKUP(B79,'DATOS GENERALES'!$B$6:$B$431,1,0)</f>
        <v>CANULA DE GUEDEL No. 90</v>
      </c>
      <c r="L79" s="449"/>
      <c r="M79" s="449"/>
      <c r="N79" s="449"/>
      <c r="O79" s="449"/>
      <c r="P79" s="449"/>
      <c r="Q79" s="449"/>
      <c r="R79" s="449"/>
      <c r="S79" s="449"/>
      <c r="T79" s="449"/>
      <c r="U79" s="449"/>
    </row>
    <row r="80" spans="1:21" s="90" customFormat="1" ht="18.75">
      <c r="A80" s="645">
        <v>79</v>
      </c>
      <c r="B80" s="451" t="s">
        <v>74</v>
      </c>
      <c r="C80" s="478" t="s">
        <v>305</v>
      </c>
      <c r="D80" s="648">
        <v>600</v>
      </c>
      <c r="E80" s="79"/>
      <c r="F80" s="527"/>
      <c r="G80" s="463">
        <v>0</v>
      </c>
      <c r="H80" s="464">
        <v>0</v>
      </c>
      <c r="I80" s="96"/>
      <c r="J80" s="96"/>
      <c r="K80" s="449" t="str">
        <f>+VLOOKUP(B80,'DATOS GENERALES'!$B$6:$B$431,1,0)</f>
        <v>CANULA DE OXIGENO ADULTO</v>
      </c>
      <c r="L80" s="468"/>
      <c r="M80" s="468"/>
      <c r="N80" s="468"/>
      <c r="O80" s="468"/>
      <c r="P80" s="468"/>
      <c r="Q80" s="468"/>
      <c r="R80" s="468"/>
      <c r="S80" s="468"/>
      <c r="T80" s="468"/>
      <c r="U80" s="468"/>
    </row>
    <row r="81" spans="1:21" s="84" customFormat="1" ht="18.75">
      <c r="A81" s="645">
        <v>80</v>
      </c>
      <c r="B81" s="451" t="s">
        <v>75</v>
      </c>
      <c r="C81" s="478" t="s">
        <v>305</v>
      </c>
      <c r="D81" s="648">
        <v>200</v>
      </c>
      <c r="E81" s="79"/>
      <c r="F81" s="527"/>
      <c r="G81" s="463">
        <v>0</v>
      </c>
      <c r="H81" s="464">
        <v>0</v>
      </c>
      <c r="I81" s="83"/>
      <c r="J81" s="83"/>
      <c r="K81" s="449" t="str">
        <f>+VLOOKUP(B81,'DATOS GENERALES'!$B$6:$B$431,1,0)</f>
        <v>CANULA DE OXIGENO NEONATAL</v>
      </c>
      <c r="L81" s="465"/>
      <c r="M81" s="465"/>
      <c r="N81" s="465"/>
      <c r="O81" s="465"/>
      <c r="P81" s="465"/>
      <c r="Q81" s="465"/>
      <c r="R81" s="465"/>
      <c r="S81" s="465"/>
      <c r="T81" s="465"/>
      <c r="U81" s="465"/>
    </row>
    <row r="82" spans="1:21" ht="18.75">
      <c r="A82" s="645">
        <v>81</v>
      </c>
      <c r="B82" s="451" t="s">
        <v>76</v>
      </c>
      <c r="C82" s="478" t="s">
        <v>305</v>
      </c>
      <c r="D82" s="648">
        <v>600</v>
      </c>
      <c r="E82" s="79"/>
      <c r="F82" s="527"/>
      <c r="G82" s="463">
        <v>0</v>
      </c>
      <c r="H82" s="464">
        <v>0</v>
      </c>
      <c r="I82" s="80"/>
      <c r="J82" s="80"/>
      <c r="K82" s="449" t="str">
        <f>+VLOOKUP(B82,'DATOS GENERALES'!$B$6:$B$431,1,0)</f>
        <v>CANULA DE OXIGENO PEDIATRICA</v>
      </c>
      <c r="L82" s="449"/>
      <c r="M82" s="449"/>
      <c r="N82" s="449"/>
      <c r="O82" s="449"/>
      <c r="P82" s="449"/>
      <c r="Q82" s="449"/>
      <c r="R82" s="449"/>
      <c r="S82" s="449"/>
      <c r="T82" s="449"/>
      <c r="U82" s="449"/>
    </row>
    <row r="83" spans="1:21" s="84" customFormat="1" ht="18.75">
      <c r="A83" s="645">
        <v>82</v>
      </c>
      <c r="B83" s="649" t="s">
        <v>776</v>
      </c>
      <c r="C83" s="647" t="s">
        <v>305</v>
      </c>
      <c r="D83" s="648">
        <v>4</v>
      </c>
      <c r="E83" s="79"/>
      <c r="F83" s="527"/>
      <c r="G83" s="463">
        <v>0</v>
      </c>
      <c r="H83" s="464">
        <v>0</v>
      </c>
      <c r="I83" s="83"/>
      <c r="J83" s="83"/>
      <c r="K83" s="449" t="str">
        <f>+VLOOKUP(B83,'DATOS GENERALES'!$B$6:$B$431,1,0)</f>
        <v xml:space="preserve">CATETER CENTRAL INSERCION PERIFERICA ADULTO  14 G X 71 CM </v>
      </c>
      <c r="L83" s="465"/>
      <c r="M83" s="465"/>
      <c r="N83" s="465"/>
      <c r="O83" s="465"/>
      <c r="P83" s="465"/>
      <c r="Q83" s="465"/>
      <c r="R83" s="465"/>
      <c r="S83" s="465"/>
      <c r="T83" s="465"/>
      <c r="U83" s="465"/>
    </row>
    <row r="84" spans="1:21" s="84" customFormat="1" ht="18.75">
      <c r="A84" s="645">
        <v>83</v>
      </c>
      <c r="B84" s="649" t="s">
        <v>777</v>
      </c>
      <c r="C84" s="647" t="s">
        <v>305</v>
      </c>
      <c r="D84" s="648">
        <v>4</v>
      </c>
      <c r="E84" s="79"/>
      <c r="F84" s="527"/>
      <c r="G84" s="463">
        <v>0</v>
      </c>
      <c r="H84" s="464">
        <v>0</v>
      </c>
      <c r="I84" s="83"/>
      <c r="J84" s="83"/>
      <c r="K84" s="449" t="str">
        <f>+VLOOKUP(B84,'DATOS GENERALES'!$B$6:$B$431,1,0)</f>
        <v xml:space="preserve">CATETER CENTRAL INSERCION PERIFERICA PEDIATRICO 20 G X 32 CM </v>
      </c>
      <c r="L84" s="465"/>
      <c r="M84" s="465"/>
      <c r="N84" s="465"/>
      <c r="O84" s="465"/>
      <c r="P84" s="465"/>
      <c r="Q84" s="465"/>
      <c r="R84" s="465"/>
      <c r="S84" s="465"/>
      <c r="T84" s="465"/>
      <c r="U84" s="465"/>
    </row>
    <row r="85" spans="1:21" s="84" customFormat="1" ht="18.75">
      <c r="A85" s="645">
        <v>84</v>
      </c>
      <c r="B85" s="451" t="s">
        <v>778</v>
      </c>
      <c r="C85" s="478" t="s">
        <v>305</v>
      </c>
      <c r="D85" s="648">
        <v>4</v>
      </c>
      <c r="E85" s="79"/>
      <c r="F85" s="527">
        <v>0</v>
      </c>
      <c r="G85" s="463">
        <v>0</v>
      </c>
      <c r="H85" s="464">
        <v>0</v>
      </c>
      <c r="I85" s="83"/>
      <c r="J85" s="83"/>
      <c r="K85" s="449" t="str">
        <f>+VLOOKUP(B85,'DATOS GENERALES'!$B$6:$B$431,1,0)</f>
        <v>CATETER EPICUTANEO 24 G (2 FR) X 30 CM NEONATAL</v>
      </c>
      <c r="L85" s="465"/>
      <c r="M85" s="465"/>
      <c r="N85" s="465"/>
      <c r="O85" s="465"/>
      <c r="P85" s="465"/>
      <c r="Q85" s="465"/>
      <c r="R85" s="465"/>
      <c r="S85" s="465"/>
      <c r="T85" s="465"/>
      <c r="U85" s="465"/>
    </row>
    <row r="86" spans="1:21" s="84" customFormat="1" ht="37.5">
      <c r="A86" s="645">
        <v>85</v>
      </c>
      <c r="B86" s="451" t="s">
        <v>79</v>
      </c>
      <c r="C86" s="478" t="s">
        <v>305</v>
      </c>
      <c r="D86" s="648">
        <v>160</v>
      </c>
      <c r="E86" s="79"/>
      <c r="F86" s="527">
        <v>0</v>
      </c>
      <c r="G86" s="463">
        <v>0</v>
      </c>
      <c r="H86" s="464">
        <v>0</v>
      </c>
      <c r="I86" s="83"/>
      <c r="J86" s="83"/>
      <c r="K86" s="449" t="str">
        <f>+VLOOKUP(B86,'DATOS GENERALES'!$B$6:$B$431,1,0)</f>
        <v>CATETER INTRAVENOSO No 14 CON AGUJA CORTA RADIOPACO</v>
      </c>
      <c r="L86" s="465"/>
      <c r="M86" s="465"/>
      <c r="N86" s="465"/>
      <c r="O86" s="465"/>
      <c r="P86" s="465"/>
      <c r="Q86" s="465"/>
      <c r="R86" s="465"/>
      <c r="S86" s="465"/>
      <c r="T86" s="465"/>
      <c r="U86" s="465"/>
    </row>
    <row r="87" spans="1:21" ht="37.5">
      <c r="A87" s="645">
        <v>86</v>
      </c>
      <c r="B87" s="451" t="s">
        <v>81</v>
      </c>
      <c r="C87" s="478" t="s">
        <v>305</v>
      </c>
      <c r="D87" s="648">
        <v>800</v>
      </c>
      <c r="E87" s="79"/>
      <c r="F87" s="527"/>
      <c r="G87" s="463">
        <v>0</v>
      </c>
      <c r="H87" s="464">
        <v>0</v>
      </c>
      <c r="I87" s="80"/>
      <c r="J87" s="80"/>
      <c r="K87" s="449" t="str">
        <f>+VLOOKUP(B87,'DATOS GENERALES'!$B$6:$B$431,1,0)</f>
        <v>CATETER INTRAVENOSO No 16  (1.16 IN) CON AGUJA CORTA DE SEGURIDAD RADIOPACO</v>
      </c>
      <c r="L87" s="449"/>
      <c r="M87" s="449"/>
      <c r="N87" s="449"/>
      <c r="O87" s="449"/>
      <c r="P87" s="449"/>
      <c r="Q87" s="449"/>
      <c r="R87" s="449"/>
      <c r="S87" s="449"/>
      <c r="T87" s="449"/>
      <c r="U87" s="449"/>
    </row>
    <row r="88" spans="1:21" ht="37.5">
      <c r="A88" s="645">
        <v>87</v>
      </c>
      <c r="B88" s="451" t="s">
        <v>80</v>
      </c>
      <c r="C88" s="478" t="s">
        <v>305</v>
      </c>
      <c r="D88" s="648">
        <v>800</v>
      </c>
      <c r="E88" s="79"/>
      <c r="F88" s="528">
        <v>0</v>
      </c>
      <c r="G88" s="463">
        <v>0</v>
      </c>
      <c r="H88" s="464">
        <v>0</v>
      </c>
      <c r="I88" s="80"/>
      <c r="J88" s="80"/>
      <c r="K88" s="449" t="str">
        <f>+VLOOKUP(B88,'DATOS GENERALES'!$B$6:$B$431,1,0)</f>
        <v>CATETER INTRAVENOSO No 16 ( 1,16 IN) AGUJA CORTA   RADIOPACO</v>
      </c>
      <c r="L88" s="449"/>
      <c r="M88" s="449"/>
      <c r="N88" s="449"/>
      <c r="O88" s="449"/>
      <c r="P88" s="449"/>
      <c r="Q88" s="449"/>
      <c r="R88" s="449"/>
      <c r="S88" s="449"/>
      <c r="T88" s="449"/>
      <c r="U88" s="449"/>
    </row>
    <row r="89" spans="1:21" ht="37.5">
      <c r="A89" s="645">
        <v>88</v>
      </c>
      <c r="B89" s="451" t="s">
        <v>82</v>
      </c>
      <c r="C89" s="478" t="s">
        <v>305</v>
      </c>
      <c r="D89" s="648">
        <v>3200</v>
      </c>
      <c r="E89" s="79"/>
      <c r="F89" s="527">
        <v>0</v>
      </c>
      <c r="G89" s="463">
        <v>0</v>
      </c>
      <c r="H89" s="464">
        <v>0</v>
      </c>
      <c r="I89" s="80"/>
      <c r="J89" s="80"/>
      <c r="K89" s="449" t="str">
        <f>+VLOOKUP(B89,'DATOS GENERALES'!$B$6:$B$431,1,0)</f>
        <v>CATETER INTRAVENOSO No 18 CON AGUJA CORTA  RADIOPACO</v>
      </c>
      <c r="L89" s="449"/>
      <c r="M89" s="449"/>
      <c r="N89" s="449"/>
      <c r="O89" s="449"/>
      <c r="P89" s="449"/>
      <c r="Q89" s="449"/>
      <c r="R89" s="449"/>
      <c r="S89" s="449"/>
      <c r="T89" s="449"/>
      <c r="U89" s="449"/>
    </row>
    <row r="90" spans="1:21" ht="37.5">
      <c r="A90" s="645">
        <v>89</v>
      </c>
      <c r="B90" s="451" t="s">
        <v>779</v>
      </c>
      <c r="C90" s="478" t="s">
        <v>305</v>
      </c>
      <c r="D90" s="648">
        <v>4000</v>
      </c>
      <c r="E90" s="79"/>
      <c r="F90" s="527"/>
      <c r="G90" s="463">
        <v>0</v>
      </c>
      <c r="H90" s="464">
        <v>0</v>
      </c>
      <c r="I90" s="80"/>
      <c r="J90" s="80"/>
      <c r="K90" s="449" t="str">
        <f>+VLOOKUP(B90,'DATOS GENERALES'!$B$6:$B$431,1,0)</f>
        <v xml:space="preserve">CATETER INTRAVENOSO No 18 CON AGUJA CORTA DE SEGURIDAD </v>
      </c>
      <c r="L90" s="449"/>
      <c r="M90" s="449"/>
      <c r="N90" s="449"/>
      <c r="O90" s="449"/>
      <c r="P90" s="449"/>
      <c r="Q90" s="449"/>
      <c r="R90" s="449"/>
      <c r="S90" s="449"/>
      <c r="T90" s="449"/>
      <c r="U90" s="449"/>
    </row>
    <row r="91" spans="1:21" ht="18.75">
      <c r="A91" s="645">
        <v>90</v>
      </c>
      <c r="B91" s="469" t="s">
        <v>780</v>
      </c>
      <c r="C91" s="647" t="s">
        <v>305</v>
      </c>
      <c r="D91" s="648">
        <v>200</v>
      </c>
      <c r="E91" s="79"/>
      <c r="F91" s="527"/>
      <c r="G91" s="463">
        <v>0</v>
      </c>
      <c r="H91" s="464">
        <v>0</v>
      </c>
      <c r="I91" s="80"/>
      <c r="J91" s="80"/>
      <c r="K91" s="449" t="str">
        <f>+VLOOKUP(B91,'DATOS GENERALES'!$B$6:$B$431,1,0)</f>
        <v>CATETER INTRAVENOSO No 20 CON AGUJA CORTA  DE SEGURIDAD</v>
      </c>
      <c r="L91" s="449"/>
      <c r="M91" s="449"/>
      <c r="N91" s="449"/>
      <c r="O91" s="449"/>
      <c r="P91" s="449"/>
      <c r="Q91" s="449"/>
      <c r="R91" s="449"/>
      <c r="S91" s="449"/>
      <c r="T91" s="449"/>
      <c r="U91" s="449"/>
    </row>
    <row r="92" spans="1:21" ht="37.5">
      <c r="A92" s="645">
        <v>91</v>
      </c>
      <c r="B92" s="451" t="s">
        <v>83</v>
      </c>
      <c r="C92" s="478" t="s">
        <v>305</v>
      </c>
      <c r="D92" s="648">
        <v>1200</v>
      </c>
      <c r="E92" s="79"/>
      <c r="F92" s="529">
        <v>0</v>
      </c>
      <c r="G92" s="463">
        <v>0</v>
      </c>
      <c r="H92" s="464">
        <v>0</v>
      </c>
      <c r="I92" s="80"/>
      <c r="J92" s="80"/>
      <c r="K92" s="449" t="str">
        <f>+VLOOKUP(B92,'DATOS GENERALES'!$B$6:$B$431,1,0)</f>
        <v>CATETER INTRAVENOSO No 20 CON AGUJA CORTA  RADIOPACO</v>
      </c>
      <c r="L92" s="449"/>
      <c r="M92" s="449"/>
      <c r="N92" s="449"/>
      <c r="O92" s="449"/>
      <c r="P92" s="449"/>
      <c r="Q92" s="449"/>
      <c r="R92" s="449"/>
      <c r="S92" s="449"/>
      <c r="T92" s="449"/>
      <c r="U92" s="449"/>
    </row>
    <row r="93" spans="1:21" ht="18.75">
      <c r="A93" s="645">
        <v>92</v>
      </c>
      <c r="B93" s="469" t="s">
        <v>781</v>
      </c>
      <c r="C93" s="647" t="s">
        <v>305</v>
      </c>
      <c r="D93" s="648">
        <v>400</v>
      </c>
      <c r="E93" s="79"/>
      <c r="F93" s="527"/>
      <c r="G93" s="463">
        <v>0</v>
      </c>
      <c r="H93" s="464">
        <v>0</v>
      </c>
      <c r="I93" s="80"/>
      <c r="J93" s="80"/>
      <c r="K93" s="449" t="str">
        <f>+VLOOKUP(B93,'DATOS GENERALES'!$B$6:$B$431,1,0)</f>
        <v>CATETER INTRAVENOSO No 22 CON AGUJA CORTA  DE SEGURIDAD</v>
      </c>
      <c r="L93" s="449"/>
      <c r="M93" s="449"/>
      <c r="N93" s="449"/>
      <c r="O93" s="449"/>
      <c r="P93" s="449"/>
      <c r="Q93" s="449"/>
      <c r="R93" s="449"/>
      <c r="S93" s="449"/>
      <c r="T93" s="449"/>
      <c r="U93" s="449"/>
    </row>
    <row r="94" spans="1:21" ht="37.5">
      <c r="A94" s="645">
        <v>93</v>
      </c>
      <c r="B94" s="451" t="s">
        <v>84</v>
      </c>
      <c r="C94" s="478" t="s">
        <v>305</v>
      </c>
      <c r="D94" s="648">
        <v>800</v>
      </c>
      <c r="E94" s="79"/>
      <c r="F94" s="527">
        <v>0</v>
      </c>
      <c r="G94" s="463">
        <v>0</v>
      </c>
      <c r="H94" s="464">
        <v>0</v>
      </c>
      <c r="I94" s="80"/>
      <c r="J94" s="80"/>
      <c r="K94" s="449" t="str">
        <f>+VLOOKUP(B94,'DATOS GENERALES'!$B$6:$B$431,1,0)</f>
        <v>CATETER INTRAVENOSO No 22 CON AGUJA CORTA  RADIOPACO</v>
      </c>
      <c r="L94" s="449"/>
      <c r="M94" s="449"/>
      <c r="N94" s="449"/>
      <c r="O94" s="449"/>
      <c r="P94" s="449"/>
      <c r="Q94" s="449"/>
      <c r="R94" s="449"/>
      <c r="S94" s="449"/>
      <c r="T94" s="449"/>
      <c r="U94" s="449"/>
    </row>
    <row r="95" spans="1:21" ht="18.75">
      <c r="A95" s="645">
        <v>94</v>
      </c>
      <c r="B95" s="469" t="s">
        <v>782</v>
      </c>
      <c r="C95" s="647" t="s">
        <v>305</v>
      </c>
      <c r="D95" s="648">
        <v>400</v>
      </c>
      <c r="E95" s="79"/>
      <c r="F95" s="527"/>
      <c r="G95" s="463">
        <v>0</v>
      </c>
      <c r="H95" s="464">
        <v>0</v>
      </c>
      <c r="I95" s="80"/>
      <c r="J95" s="80"/>
      <c r="K95" s="449" t="str">
        <f>+VLOOKUP(B95,'DATOS GENERALES'!$B$6:$B$431,1,0)</f>
        <v>CATETER INTRAVENOSO No 24 CON AGUJA CORTA  DE SEGURIDAD</v>
      </c>
      <c r="L95" s="449"/>
      <c r="M95" s="449"/>
      <c r="N95" s="449"/>
      <c r="O95" s="449"/>
      <c r="P95" s="449"/>
      <c r="Q95" s="449"/>
      <c r="R95" s="449"/>
      <c r="S95" s="449"/>
      <c r="T95" s="449"/>
      <c r="U95" s="449"/>
    </row>
    <row r="96" spans="1:21" ht="37.5">
      <c r="A96" s="645">
        <v>95</v>
      </c>
      <c r="B96" s="451" t="s">
        <v>85</v>
      </c>
      <c r="C96" s="478" t="s">
        <v>305</v>
      </c>
      <c r="D96" s="648">
        <v>800</v>
      </c>
      <c r="E96" s="79"/>
      <c r="F96" s="527">
        <v>0</v>
      </c>
      <c r="G96" s="463">
        <v>0</v>
      </c>
      <c r="H96" s="464">
        <v>0</v>
      </c>
      <c r="I96" s="80"/>
      <c r="J96" s="80"/>
      <c r="K96" s="449" t="str">
        <f>+VLOOKUP(B96,'DATOS GENERALES'!$B$6:$B$431,1,0)</f>
        <v>CATETER INTRAVENOSO No 24 CON AGUJA CORTA  RADIOPACO</v>
      </c>
      <c r="L96" s="449"/>
      <c r="M96" s="449"/>
      <c r="N96" s="449"/>
      <c r="O96" s="449"/>
      <c r="P96" s="449"/>
      <c r="Q96" s="449"/>
      <c r="R96" s="449"/>
      <c r="S96" s="449"/>
      <c r="T96" s="449"/>
      <c r="U96" s="449"/>
    </row>
    <row r="97" spans="1:21" ht="18.75">
      <c r="A97" s="645">
        <v>96</v>
      </c>
      <c r="B97" s="451" t="s">
        <v>77</v>
      </c>
      <c r="C97" s="478" t="s">
        <v>305</v>
      </c>
      <c r="D97" s="648">
        <v>2</v>
      </c>
      <c r="E97" s="79"/>
      <c r="F97" s="527"/>
      <c r="G97" s="463">
        <v>0</v>
      </c>
      <c r="H97" s="464">
        <v>0</v>
      </c>
      <c r="I97" s="80"/>
      <c r="J97" s="80"/>
      <c r="K97" s="449" t="e">
        <f>+VLOOKUP(B97,'DATOS GENERALES'!$B$6:$B$431,1,0)</f>
        <v>#N/A</v>
      </c>
      <c r="L97" s="449"/>
      <c r="M97" s="449"/>
      <c r="N97" s="449"/>
      <c r="O97" s="449"/>
      <c r="P97" s="449"/>
      <c r="Q97" s="449"/>
      <c r="R97" s="449"/>
      <c r="S97" s="449"/>
      <c r="T97" s="449"/>
      <c r="U97" s="449"/>
    </row>
    <row r="98" spans="1:21" s="92" customFormat="1" ht="18.75">
      <c r="A98" s="645">
        <v>97</v>
      </c>
      <c r="B98" s="469" t="s">
        <v>1135</v>
      </c>
      <c r="C98" s="647" t="s">
        <v>305</v>
      </c>
      <c r="D98" s="648">
        <v>2</v>
      </c>
      <c r="E98" s="79"/>
      <c r="F98" s="527"/>
      <c r="G98" s="463">
        <v>0</v>
      </c>
      <c r="H98" s="464">
        <v>0</v>
      </c>
      <c r="I98" s="471"/>
      <c r="J98" s="471"/>
      <c r="K98" s="449" t="e">
        <f>+VLOOKUP(B98,'DATOS GENERALES'!$B$6:$B$431,1,0)</f>
        <v>#N/A</v>
      </c>
      <c r="L98" s="355"/>
      <c r="M98" s="355"/>
      <c r="N98" s="355"/>
      <c r="O98" s="355"/>
      <c r="P98" s="355"/>
      <c r="Q98" s="355"/>
      <c r="R98" s="355"/>
      <c r="S98" s="355"/>
      <c r="T98" s="355"/>
      <c r="U98" s="355"/>
    </row>
    <row r="99" spans="1:21" s="92" customFormat="1" ht="18.75">
      <c r="A99" s="645">
        <v>98</v>
      </c>
      <c r="B99" s="451" t="s">
        <v>78</v>
      </c>
      <c r="C99" s="478" t="s">
        <v>305</v>
      </c>
      <c r="D99" s="648">
        <v>2</v>
      </c>
      <c r="E99" s="79"/>
      <c r="F99" s="527"/>
      <c r="G99" s="463">
        <v>0</v>
      </c>
      <c r="H99" s="464">
        <v>0</v>
      </c>
      <c r="I99" s="471"/>
      <c r="J99" s="471"/>
      <c r="K99" s="449" t="e">
        <f>+VLOOKUP(B99,'DATOS GENERALES'!$B$6:$B$431,1,0)</f>
        <v>#N/A</v>
      </c>
      <c r="L99" s="355"/>
      <c r="M99" s="355"/>
      <c r="N99" s="355"/>
      <c r="O99" s="355"/>
      <c r="P99" s="355"/>
      <c r="Q99" s="355"/>
      <c r="R99" s="355"/>
      <c r="S99" s="355"/>
      <c r="T99" s="355"/>
      <c r="U99" s="355"/>
    </row>
    <row r="100" spans="1:21" s="92" customFormat="1" ht="18.75">
      <c r="A100" s="645">
        <v>99</v>
      </c>
      <c r="B100" s="469" t="s">
        <v>786</v>
      </c>
      <c r="C100" s="647" t="s">
        <v>305</v>
      </c>
      <c r="D100" s="648">
        <v>8</v>
      </c>
      <c r="E100" s="79">
        <v>9588</v>
      </c>
      <c r="F100" s="527">
        <v>0</v>
      </c>
      <c r="G100" s="463">
        <v>9588</v>
      </c>
      <c r="H100" s="464">
        <v>76704</v>
      </c>
      <c r="I100" s="471" t="s">
        <v>706</v>
      </c>
      <c r="J100" s="471" t="s">
        <v>648</v>
      </c>
      <c r="K100" s="449" t="str">
        <f>+VLOOKUP(B100,'DATOS GENERALES'!$B$6:$B$431,1,0)</f>
        <v>CATGUT CROMADO 0 BP1</v>
      </c>
      <c r="L100" s="355"/>
      <c r="M100" s="355"/>
      <c r="N100" s="355"/>
      <c r="O100" s="355"/>
      <c r="P100" s="355"/>
      <c r="Q100" s="355"/>
      <c r="R100" s="355"/>
      <c r="S100" s="355"/>
      <c r="T100" s="355"/>
      <c r="U100" s="355"/>
    </row>
    <row r="101" spans="1:21" s="92" customFormat="1" ht="18.75">
      <c r="A101" s="645">
        <v>100</v>
      </c>
      <c r="B101" s="451" t="s">
        <v>86</v>
      </c>
      <c r="C101" s="478" t="s">
        <v>305</v>
      </c>
      <c r="D101" s="648">
        <v>96</v>
      </c>
      <c r="E101" s="79">
        <v>6588</v>
      </c>
      <c r="F101" s="527">
        <v>0</v>
      </c>
      <c r="G101" s="463">
        <v>6588</v>
      </c>
      <c r="H101" s="464">
        <v>632448</v>
      </c>
      <c r="I101" s="471" t="s">
        <v>706</v>
      </c>
      <c r="J101" s="471" t="s">
        <v>648</v>
      </c>
      <c r="K101" s="449" t="str">
        <f>+VLOOKUP(B101,'DATOS GENERALES'!$B$6:$B$431,1,0)</f>
        <v>CATGUT CROMADO 2/0 CT1</v>
      </c>
      <c r="L101" s="355"/>
      <c r="M101" s="355"/>
      <c r="N101" s="355"/>
      <c r="O101" s="355"/>
      <c r="P101" s="355"/>
      <c r="Q101" s="355"/>
      <c r="R101" s="355"/>
      <c r="S101" s="355"/>
      <c r="T101" s="355"/>
      <c r="U101" s="355"/>
    </row>
    <row r="102" spans="1:21" ht="18.75">
      <c r="A102" s="645">
        <v>101</v>
      </c>
      <c r="B102" s="451" t="s">
        <v>87</v>
      </c>
      <c r="C102" s="478" t="s">
        <v>305</v>
      </c>
      <c r="D102" s="648">
        <v>48</v>
      </c>
      <c r="E102" s="79">
        <v>6235</v>
      </c>
      <c r="F102" s="527">
        <v>0</v>
      </c>
      <c r="G102" s="463">
        <v>6235</v>
      </c>
      <c r="H102" s="464">
        <v>299280</v>
      </c>
      <c r="I102" s="80" t="s">
        <v>706</v>
      </c>
      <c r="J102" s="471" t="s">
        <v>648</v>
      </c>
      <c r="K102" s="449" t="str">
        <f>+VLOOKUP(B102,'DATOS GENERALES'!$B$6:$B$431,1,0)</f>
        <v>CATGUT CROMADO 5/0 RB1 HR 17</v>
      </c>
      <c r="L102" s="449"/>
      <c r="M102" s="449"/>
      <c r="N102" s="449"/>
      <c r="O102" s="449"/>
      <c r="P102" s="449"/>
      <c r="Q102" s="449"/>
      <c r="R102" s="449"/>
      <c r="S102" s="449"/>
      <c r="T102" s="449"/>
      <c r="U102" s="449"/>
    </row>
    <row r="103" spans="1:21" ht="18.75">
      <c r="A103" s="645">
        <v>102</v>
      </c>
      <c r="B103" s="451" t="s">
        <v>88</v>
      </c>
      <c r="C103" s="478" t="s">
        <v>314</v>
      </c>
      <c r="D103" s="648">
        <v>30</v>
      </c>
      <c r="E103" s="79"/>
      <c r="F103" s="527"/>
      <c r="G103" s="463">
        <v>0</v>
      </c>
      <c r="H103" s="464">
        <v>0</v>
      </c>
      <c r="I103" s="80"/>
      <c r="J103" s="80"/>
      <c r="K103" s="449" t="str">
        <f>+VLOOKUP(B103,'DATOS GENERALES'!$B$6:$B$431,1,0)</f>
        <v>CAUCHO  PARA SUCCION X MTS SILICONADO</v>
      </c>
      <c r="L103" s="449"/>
      <c r="M103" s="449"/>
      <c r="N103" s="449"/>
      <c r="O103" s="449"/>
      <c r="P103" s="449"/>
      <c r="Q103" s="449"/>
      <c r="R103" s="449"/>
      <c r="S103" s="449"/>
      <c r="T103" s="449"/>
      <c r="U103" s="449"/>
    </row>
    <row r="104" spans="1:21" ht="18.75">
      <c r="A104" s="645">
        <v>103</v>
      </c>
      <c r="B104" s="451" t="s">
        <v>89</v>
      </c>
      <c r="C104" s="478" t="s">
        <v>305</v>
      </c>
      <c r="D104" s="648">
        <v>24</v>
      </c>
      <c r="E104" s="79"/>
      <c r="F104" s="530"/>
      <c r="G104" s="463">
        <v>0</v>
      </c>
      <c r="H104" s="464">
        <v>0</v>
      </c>
      <c r="I104" s="80"/>
      <c r="J104" s="80"/>
      <c r="K104" s="449" t="str">
        <f>+VLOOKUP(B104,'DATOS GENERALES'!$B$6:$B$431,1,0)</f>
        <v xml:space="preserve">CAUCHO LATEX DE SUCCION </v>
      </c>
      <c r="L104" s="449"/>
      <c r="M104" s="449"/>
      <c r="N104" s="449"/>
      <c r="O104" s="449"/>
      <c r="P104" s="449"/>
      <c r="Q104" s="449"/>
      <c r="R104" s="449"/>
      <c r="S104" s="449"/>
      <c r="T104" s="449"/>
      <c r="U104" s="449"/>
    </row>
    <row r="105" spans="1:21" ht="18.75">
      <c r="A105" s="645">
        <v>104</v>
      </c>
      <c r="B105" s="451" t="s">
        <v>90</v>
      </c>
      <c r="C105" s="478" t="s">
        <v>315</v>
      </c>
      <c r="D105" s="648">
        <v>4</v>
      </c>
      <c r="E105" s="79">
        <v>121056</v>
      </c>
      <c r="F105" s="527">
        <v>0</v>
      </c>
      <c r="G105" s="463">
        <v>121056</v>
      </c>
      <c r="H105" s="464">
        <v>484224</v>
      </c>
      <c r="I105" s="80" t="s">
        <v>706</v>
      </c>
      <c r="J105" s="80" t="s">
        <v>649</v>
      </c>
      <c r="K105" s="449" t="str">
        <f>+VLOOKUP(B105,'DATOS GENERALES'!$B$6:$B$431,1,0)</f>
        <v>CERA OSEA</v>
      </c>
      <c r="L105" s="449"/>
      <c r="M105" s="449"/>
      <c r="N105" s="449"/>
      <c r="O105" s="449"/>
      <c r="P105" s="449"/>
      <c r="Q105" s="449"/>
      <c r="R105" s="449"/>
      <c r="S105" s="449"/>
      <c r="T105" s="449"/>
      <c r="U105" s="449"/>
    </row>
    <row r="106" spans="1:21" ht="18.75">
      <c r="A106" s="645">
        <v>105</v>
      </c>
      <c r="B106" s="451" t="s">
        <v>91</v>
      </c>
      <c r="C106" s="478" t="s">
        <v>307</v>
      </c>
      <c r="D106" s="648">
        <v>30</v>
      </c>
      <c r="E106" s="79">
        <v>133793</v>
      </c>
      <c r="F106" s="527">
        <v>0</v>
      </c>
      <c r="G106" s="463">
        <v>133793</v>
      </c>
      <c r="H106" s="464">
        <v>4013790</v>
      </c>
      <c r="I106" s="80" t="s">
        <v>706</v>
      </c>
      <c r="J106" s="80" t="s">
        <v>404</v>
      </c>
      <c r="K106" s="449" t="str">
        <f>+VLOOKUP(B106,'DATOS GENERALES'!$B$6:$B$431,1,0)</f>
        <v>CIDEX OPA ORTOFTALALDEHIDO</v>
      </c>
      <c r="L106" s="449"/>
      <c r="M106" s="449"/>
      <c r="N106" s="449"/>
      <c r="O106" s="449"/>
      <c r="P106" s="449"/>
      <c r="Q106" s="449"/>
      <c r="R106" s="449"/>
      <c r="S106" s="449"/>
      <c r="T106" s="449"/>
      <c r="U106" s="449"/>
    </row>
    <row r="107" spans="1:21" ht="56.25">
      <c r="A107" s="645">
        <v>106</v>
      </c>
      <c r="B107" s="451" t="s">
        <v>92</v>
      </c>
      <c r="C107" s="478" t="s">
        <v>305</v>
      </c>
      <c r="D107" s="648">
        <v>12</v>
      </c>
      <c r="E107" s="79">
        <v>1099940</v>
      </c>
      <c r="F107" s="527">
        <v>0</v>
      </c>
      <c r="G107" s="463">
        <v>1099940</v>
      </c>
      <c r="H107" s="464">
        <v>13199280</v>
      </c>
      <c r="I107" s="80" t="s">
        <v>706</v>
      </c>
      <c r="J107" s="80" t="s">
        <v>565</v>
      </c>
      <c r="K107" s="449" t="str">
        <f>+VLOOKUP(B107,'DATOS GENERALES'!$B$6:$B$431,1,0)</f>
        <v xml:space="preserve">CINTA PARA CORRECCION DE INCONTINENCIA TRANSOBTURATRIS DE LIBRE TENSION CON BORDES TERMO SELLADOS </v>
      </c>
      <c r="L107" s="449"/>
      <c r="M107" s="449"/>
      <c r="N107" s="449"/>
      <c r="O107" s="449"/>
      <c r="P107" s="449"/>
      <c r="Q107" s="449"/>
      <c r="R107" s="449"/>
      <c r="S107" s="449"/>
      <c r="T107" s="449"/>
      <c r="U107" s="449"/>
    </row>
    <row r="108" spans="1:21" ht="37.5">
      <c r="A108" s="645">
        <v>107</v>
      </c>
      <c r="B108" s="451" t="s">
        <v>93</v>
      </c>
      <c r="C108" s="478" t="s">
        <v>316</v>
      </c>
      <c r="D108" s="648">
        <v>8</v>
      </c>
      <c r="E108" s="79">
        <v>4719</v>
      </c>
      <c r="F108" s="527">
        <v>0</v>
      </c>
      <c r="G108" s="463">
        <v>4719</v>
      </c>
      <c r="H108" s="464">
        <v>37752</v>
      </c>
      <c r="I108" s="80" t="s">
        <v>529</v>
      </c>
      <c r="J108" s="80" t="s">
        <v>530</v>
      </c>
      <c r="K108" s="449" t="str">
        <f>+VLOOKUP(B108,'DATOS GENERALES'!$B$6:$B$431,1,0)</f>
        <v>CINTA QUIRÚRGICA HIPOALERGÉNICA DE PLÁSTICO TRANSPARENTE POROSA</v>
      </c>
      <c r="L108" s="449"/>
      <c r="M108" s="449"/>
      <c r="N108" s="449"/>
      <c r="O108" s="449"/>
      <c r="P108" s="449"/>
      <c r="Q108" s="449"/>
      <c r="R108" s="449"/>
      <c r="S108" s="449"/>
      <c r="T108" s="449"/>
      <c r="U108" s="449"/>
    </row>
    <row r="109" spans="1:21" ht="37.5">
      <c r="A109" s="645">
        <v>108</v>
      </c>
      <c r="B109" s="451" t="s">
        <v>94</v>
      </c>
      <c r="C109" s="478" t="s">
        <v>305</v>
      </c>
      <c r="D109" s="648">
        <v>200</v>
      </c>
      <c r="E109" s="79"/>
      <c r="F109" s="527"/>
      <c r="G109" s="463">
        <v>0</v>
      </c>
      <c r="H109" s="464">
        <v>0</v>
      </c>
      <c r="I109" s="80"/>
      <c r="J109" s="80"/>
      <c r="K109" s="449" t="str">
        <f>+VLOOKUP(B109,'DATOS GENERALES'!$B$6:$B$431,1,0)</f>
        <v>CIRCUITO DE ANESTESIA ADULTO ( SUPERFICIE INTERNA LISA)</v>
      </c>
      <c r="L109" s="449"/>
      <c r="M109" s="449"/>
      <c r="N109" s="449"/>
      <c r="O109" s="449"/>
      <c r="P109" s="449"/>
      <c r="Q109" s="449"/>
      <c r="R109" s="449"/>
      <c r="S109" s="449"/>
      <c r="T109" s="449"/>
      <c r="U109" s="449"/>
    </row>
    <row r="110" spans="1:21" ht="37.5">
      <c r="A110" s="645">
        <v>109</v>
      </c>
      <c r="B110" s="451" t="s">
        <v>95</v>
      </c>
      <c r="C110" s="478" t="s">
        <v>305</v>
      </c>
      <c r="D110" s="648">
        <v>80</v>
      </c>
      <c r="E110" s="79"/>
      <c r="F110" s="527"/>
      <c r="G110" s="463">
        <v>0</v>
      </c>
      <c r="H110" s="464">
        <v>0</v>
      </c>
      <c r="I110" s="80"/>
      <c r="J110" s="80"/>
      <c r="K110" s="449" t="str">
        <f>+VLOOKUP(B110,'DATOS GENERALES'!$B$6:$B$431,1,0)</f>
        <v>CIRCUITO DE ANESTESIA PEDIATRIA (SUPERFICIE INTERNA LISA)</v>
      </c>
      <c r="L110" s="449"/>
      <c r="M110" s="449"/>
      <c r="N110" s="449"/>
      <c r="O110" s="449"/>
      <c r="P110" s="449"/>
      <c r="Q110" s="449"/>
      <c r="R110" s="449"/>
      <c r="S110" s="449"/>
      <c r="T110" s="449"/>
      <c r="U110" s="449"/>
    </row>
    <row r="111" spans="1:21" ht="18.75">
      <c r="A111" s="645">
        <v>110</v>
      </c>
      <c r="B111" s="469" t="s">
        <v>787</v>
      </c>
      <c r="C111" s="647" t="s">
        <v>305</v>
      </c>
      <c r="D111" s="648">
        <v>4</v>
      </c>
      <c r="E111" s="79"/>
      <c r="F111" s="527"/>
      <c r="G111" s="463">
        <v>0</v>
      </c>
      <c r="H111" s="464">
        <v>0</v>
      </c>
      <c r="I111" s="80"/>
      <c r="J111" s="80"/>
      <c r="K111" s="449" t="str">
        <f>+VLOOKUP(B111,'DATOS GENERALES'!$B$6:$B$431,1,0)</f>
        <v>CLIP MULTIPLE ENDOSCOPICO 5mm</v>
      </c>
      <c r="L111" s="449"/>
      <c r="M111" s="449"/>
      <c r="N111" s="449"/>
      <c r="O111" s="449"/>
      <c r="P111" s="449"/>
      <c r="Q111" s="449"/>
      <c r="R111" s="449"/>
      <c r="S111" s="449"/>
      <c r="T111" s="449"/>
      <c r="U111" s="449"/>
    </row>
    <row r="112" spans="1:21" ht="18.75">
      <c r="A112" s="645">
        <v>111</v>
      </c>
      <c r="B112" s="469" t="s">
        <v>788</v>
      </c>
      <c r="C112" s="647" t="s">
        <v>305</v>
      </c>
      <c r="D112" s="648">
        <v>20</v>
      </c>
      <c r="E112" s="79"/>
      <c r="F112" s="527"/>
      <c r="G112" s="463">
        <v>0</v>
      </c>
      <c r="H112" s="464">
        <v>0</v>
      </c>
      <c r="I112" s="80"/>
      <c r="J112" s="80"/>
      <c r="K112" s="449" t="str">
        <f>+VLOOKUP(B112,'DATOS GENERALES'!$B$6:$B$431,1,0)</f>
        <v>COLLAR CERVICAL BLANDO  L</v>
      </c>
      <c r="L112" s="449"/>
      <c r="M112" s="449"/>
      <c r="N112" s="449"/>
      <c r="O112" s="449"/>
      <c r="P112" s="449"/>
      <c r="Q112" s="449"/>
      <c r="R112" s="449"/>
      <c r="S112" s="449"/>
      <c r="T112" s="449"/>
      <c r="U112" s="449"/>
    </row>
    <row r="113" spans="1:21" ht="18.75">
      <c r="A113" s="645">
        <v>112</v>
      </c>
      <c r="B113" s="469" t="s">
        <v>789</v>
      </c>
      <c r="C113" s="647" t="s">
        <v>305</v>
      </c>
      <c r="D113" s="648">
        <v>15</v>
      </c>
      <c r="E113" s="79"/>
      <c r="F113" s="527"/>
      <c r="G113" s="463">
        <v>0</v>
      </c>
      <c r="H113" s="464">
        <v>0</v>
      </c>
      <c r="I113" s="80"/>
      <c r="J113" s="80"/>
      <c r="K113" s="449" t="str">
        <f>+VLOOKUP(B113,'DATOS GENERALES'!$B$6:$B$431,1,0)</f>
        <v>COLLAR CERVICAL BLANDO  M</v>
      </c>
      <c r="L113" s="449"/>
      <c r="M113" s="449"/>
      <c r="N113" s="449"/>
      <c r="O113" s="449"/>
      <c r="P113" s="449"/>
      <c r="Q113" s="449"/>
      <c r="R113" s="449"/>
      <c r="S113" s="449"/>
      <c r="T113" s="449"/>
      <c r="U113" s="449"/>
    </row>
    <row r="114" spans="1:21" s="88" customFormat="1" ht="18.75">
      <c r="A114" s="645">
        <v>113</v>
      </c>
      <c r="B114" s="469" t="s">
        <v>790</v>
      </c>
      <c r="C114" s="647" t="s">
        <v>305</v>
      </c>
      <c r="D114" s="648">
        <v>15</v>
      </c>
      <c r="E114" s="79"/>
      <c r="F114" s="527"/>
      <c r="G114" s="463">
        <v>0</v>
      </c>
      <c r="H114" s="464">
        <v>0</v>
      </c>
      <c r="I114" s="89"/>
      <c r="J114" s="89"/>
      <c r="K114" s="449" t="str">
        <f>+VLOOKUP(B114,'DATOS GENERALES'!$B$6:$B$431,1,0)</f>
        <v>COLLAR CERVICAL BLANDO  S</v>
      </c>
      <c r="L114" s="467"/>
      <c r="M114" s="467"/>
      <c r="N114" s="467"/>
      <c r="O114" s="467"/>
      <c r="P114" s="467"/>
      <c r="Q114" s="467"/>
      <c r="R114" s="467"/>
      <c r="S114" s="467"/>
      <c r="T114" s="467"/>
      <c r="U114" s="467"/>
    </row>
    <row r="115" spans="1:21" s="93" customFormat="1" ht="18.75">
      <c r="A115" s="645">
        <v>114</v>
      </c>
      <c r="B115" s="451" t="s">
        <v>791</v>
      </c>
      <c r="C115" s="478" t="s">
        <v>305</v>
      </c>
      <c r="D115" s="648">
        <v>40</v>
      </c>
      <c r="E115" s="79"/>
      <c r="F115" s="531"/>
      <c r="G115" s="463">
        <v>0</v>
      </c>
      <c r="H115" s="464">
        <v>0</v>
      </c>
      <c r="I115" s="474"/>
      <c r="J115" s="474"/>
      <c r="K115" s="449" t="str">
        <f>+VLOOKUP(B115,'DATOS GENERALES'!$B$6:$B$431,1,0)</f>
        <v xml:space="preserve">COLLAR CERVICAL PHILADELFIA AJUSTABLE ADULTO  </v>
      </c>
      <c r="L115" s="475"/>
      <c r="M115" s="475"/>
      <c r="N115" s="475"/>
      <c r="O115" s="475"/>
      <c r="P115" s="475"/>
      <c r="Q115" s="475"/>
      <c r="R115" s="475"/>
      <c r="S115" s="475"/>
      <c r="T115" s="475"/>
      <c r="U115" s="475"/>
    </row>
    <row r="116" spans="1:21" ht="18.75">
      <c r="A116" s="645">
        <v>115</v>
      </c>
      <c r="B116" s="451" t="s">
        <v>792</v>
      </c>
      <c r="C116" s="478" t="s">
        <v>305</v>
      </c>
      <c r="D116" s="648">
        <v>20</v>
      </c>
      <c r="E116" s="79"/>
      <c r="F116" s="527"/>
      <c r="G116" s="463">
        <v>0</v>
      </c>
      <c r="H116" s="464">
        <v>0</v>
      </c>
      <c r="I116" s="80"/>
      <c r="J116" s="80"/>
      <c r="K116" s="449" t="str">
        <f>+VLOOKUP(B116,'DATOS GENERALES'!$B$6:$B$431,1,0)</f>
        <v xml:space="preserve">COLLAR CERVICAL PHILADELFIA AJUSTABLE PEDIATRICO  </v>
      </c>
      <c r="L116" s="449"/>
      <c r="M116" s="449"/>
      <c r="N116" s="449"/>
      <c r="O116" s="449"/>
      <c r="P116" s="449"/>
      <c r="Q116" s="449"/>
      <c r="R116" s="449"/>
      <c r="S116" s="449"/>
      <c r="T116" s="449"/>
      <c r="U116" s="449"/>
    </row>
    <row r="117" spans="1:21" s="88" customFormat="1" ht="18.75">
      <c r="A117" s="645">
        <v>116</v>
      </c>
      <c r="B117" s="469" t="s">
        <v>793</v>
      </c>
      <c r="C117" s="647" t="s">
        <v>305</v>
      </c>
      <c r="D117" s="648">
        <v>2</v>
      </c>
      <c r="E117" s="79"/>
      <c r="F117" s="530"/>
      <c r="G117" s="463">
        <v>0</v>
      </c>
      <c r="H117" s="464">
        <v>0</v>
      </c>
      <c r="I117" s="89"/>
      <c r="J117" s="89"/>
      <c r="K117" s="449" t="str">
        <f>+VLOOKUP(B117,'DATOS GENERALES'!$B$6:$B$431,1,0)</f>
        <v>COMBITUBO No. 3</v>
      </c>
      <c r="L117" s="467"/>
      <c r="M117" s="467"/>
      <c r="N117" s="467"/>
      <c r="O117" s="467"/>
      <c r="P117" s="467"/>
      <c r="Q117" s="467"/>
      <c r="R117" s="467"/>
      <c r="S117" s="467"/>
      <c r="T117" s="467"/>
      <c r="U117" s="467"/>
    </row>
    <row r="118" spans="1:21" s="88" customFormat="1" ht="18.75">
      <c r="A118" s="645">
        <v>117</v>
      </c>
      <c r="B118" s="469" t="s">
        <v>794</v>
      </c>
      <c r="C118" s="647" t="s">
        <v>305</v>
      </c>
      <c r="D118" s="648">
        <v>2</v>
      </c>
      <c r="E118" s="79"/>
      <c r="F118" s="530"/>
      <c r="G118" s="463">
        <v>0</v>
      </c>
      <c r="H118" s="464">
        <v>0</v>
      </c>
      <c r="I118" s="89"/>
      <c r="J118" s="89"/>
      <c r="K118" s="449" t="str">
        <f>+VLOOKUP(B118,'DATOS GENERALES'!$B$6:$B$431,1,0)</f>
        <v>COMBITUBO No. 4</v>
      </c>
      <c r="L118" s="467"/>
      <c r="M118" s="467"/>
      <c r="N118" s="467"/>
      <c r="O118" s="467"/>
      <c r="P118" s="467"/>
      <c r="Q118" s="467"/>
      <c r="R118" s="467"/>
      <c r="S118" s="467"/>
      <c r="T118" s="467"/>
      <c r="U118" s="467"/>
    </row>
    <row r="119" spans="1:21" ht="18.75">
      <c r="A119" s="645">
        <v>118</v>
      </c>
      <c r="B119" s="469" t="s">
        <v>795</v>
      </c>
      <c r="C119" s="647" t="s">
        <v>305</v>
      </c>
      <c r="D119" s="648">
        <v>2</v>
      </c>
      <c r="E119" s="79"/>
      <c r="F119" s="527"/>
      <c r="G119" s="463">
        <v>0</v>
      </c>
      <c r="H119" s="464">
        <v>0</v>
      </c>
      <c r="I119" s="80"/>
      <c r="J119" s="80"/>
      <c r="K119" s="449" t="str">
        <f>+VLOOKUP(B119,'DATOS GENERALES'!$B$6:$B$431,1,0)</f>
        <v>COMBITUBO No. 5</v>
      </c>
      <c r="L119" s="449"/>
      <c r="M119" s="449"/>
      <c r="N119" s="449"/>
      <c r="O119" s="449"/>
      <c r="P119" s="449"/>
      <c r="Q119" s="449"/>
      <c r="R119" s="449"/>
      <c r="S119" s="449"/>
      <c r="T119" s="449"/>
      <c r="U119" s="449"/>
    </row>
    <row r="120" spans="1:21" s="95" customFormat="1" ht="18.75">
      <c r="A120" s="645">
        <v>119</v>
      </c>
      <c r="B120" s="469" t="s">
        <v>796</v>
      </c>
      <c r="C120" s="647" t="s">
        <v>305</v>
      </c>
      <c r="D120" s="648">
        <v>10</v>
      </c>
      <c r="E120" s="79">
        <v>13762</v>
      </c>
      <c r="F120" s="527">
        <v>0</v>
      </c>
      <c r="G120" s="463">
        <v>13762</v>
      </c>
      <c r="H120" s="464">
        <v>137620</v>
      </c>
      <c r="I120" s="476" t="s">
        <v>417</v>
      </c>
      <c r="J120" s="476" t="s">
        <v>933</v>
      </c>
      <c r="K120" s="449" t="str">
        <f>+VLOOKUP(B120,'DATOS GENERALES'!$B$6:$B$431,1,0)</f>
        <v>COMPRESA IMPREGNADA CON CLURURO DE DIAQUILCARBAMILO DE 7X9cm</v>
      </c>
      <c r="L120" s="477"/>
      <c r="M120" s="477"/>
      <c r="N120" s="477"/>
      <c r="O120" s="477"/>
      <c r="P120" s="477"/>
      <c r="Q120" s="477"/>
      <c r="R120" s="477"/>
      <c r="S120" s="477"/>
      <c r="T120" s="477"/>
      <c r="U120" s="477"/>
    </row>
    <row r="121" spans="1:21" ht="37.5">
      <c r="A121" s="645">
        <v>120</v>
      </c>
      <c r="B121" s="451" t="s">
        <v>96</v>
      </c>
      <c r="C121" s="478" t="s">
        <v>305</v>
      </c>
      <c r="D121" s="648">
        <v>2000</v>
      </c>
      <c r="E121" s="79"/>
      <c r="F121" s="527"/>
      <c r="G121" s="463">
        <v>0</v>
      </c>
      <c r="H121" s="464">
        <v>0</v>
      </c>
      <c r="I121" s="80"/>
      <c r="J121" s="80"/>
      <c r="K121" s="449" t="str">
        <f>+VLOOKUP(B121,'DATOS GENERALES'!$B$6:$B$431,1,0)</f>
        <v xml:space="preserve">COMPRESAS CON ELEMENTOS RADIOPACA DE 45 CM X 40CM DE GASAS CON 6 CAPAS </v>
      </c>
      <c r="L121" s="449"/>
      <c r="M121" s="449"/>
      <c r="N121" s="449"/>
      <c r="O121" s="449"/>
      <c r="P121" s="449"/>
      <c r="Q121" s="449"/>
      <c r="R121" s="449"/>
      <c r="S121" s="449"/>
      <c r="T121" s="449"/>
      <c r="U121" s="449"/>
    </row>
    <row r="122" spans="1:21" ht="18.75">
      <c r="A122" s="645">
        <v>121</v>
      </c>
      <c r="B122" s="469" t="s">
        <v>797</v>
      </c>
      <c r="C122" s="647" t="s">
        <v>305</v>
      </c>
      <c r="D122" s="648">
        <v>20</v>
      </c>
      <c r="E122" s="79"/>
      <c r="F122" s="530"/>
      <c r="G122" s="463">
        <v>0</v>
      </c>
      <c r="H122" s="464">
        <v>0</v>
      </c>
      <c r="I122" s="80"/>
      <c r="J122" s="80"/>
      <c r="K122" s="449" t="str">
        <f>+VLOOKUP(B122,'DATOS GENERALES'!$B$6:$B$431,1,0)</f>
        <v>CONDON (PRESERVATIVO)</v>
      </c>
      <c r="L122" s="449"/>
      <c r="M122" s="449"/>
      <c r="N122" s="449"/>
      <c r="O122" s="449"/>
      <c r="P122" s="449"/>
      <c r="Q122" s="449"/>
      <c r="R122" s="449"/>
      <c r="S122" s="449"/>
      <c r="T122" s="449"/>
      <c r="U122" s="449"/>
    </row>
    <row r="123" spans="1:21" s="90" customFormat="1" ht="18.75">
      <c r="A123" s="645">
        <v>122</v>
      </c>
      <c r="B123" s="469" t="s">
        <v>798</v>
      </c>
      <c r="C123" s="647" t="s">
        <v>304</v>
      </c>
      <c r="D123" s="648">
        <v>4</v>
      </c>
      <c r="E123" s="79"/>
      <c r="F123" s="527"/>
      <c r="G123" s="463">
        <v>0</v>
      </c>
      <c r="H123" s="464">
        <v>0</v>
      </c>
      <c r="I123" s="96"/>
      <c r="J123" s="96"/>
      <c r="K123" s="449" t="str">
        <f>+VLOOKUP(B123,'DATOS GENERALES'!$B$6:$B$431,1,0)</f>
        <v>CUCHILLA BISTURI No.  10</v>
      </c>
      <c r="L123" s="468"/>
      <c r="M123" s="468"/>
      <c r="N123" s="468"/>
      <c r="O123" s="468"/>
      <c r="P123" s="468"/>
      <c r="Q123" s="468"/>
      <c r="R123" s="468"/>
      <c r="S123" s="468"/>
      <c r="T123" s="468"/>
      <c r="U123" s="468"/>
    </row>
    <row r="124" spans="1:21" s="88" customFormat="1" ht="18.75">
      <c r="A124" s="645">
        <v>123</v>
      </c>
      <c r="B124" s="451" t="s">
        <v>97</v>
      </c>
      <c r="C124" s="478" t="s">
        <v>304</v>
      </c>
      <c r="D124" s="648">
        <v>40</v>
      </c>
      <c r="E124" s="79"/>
      <c r="F124" s="527"/>
      <c r="G124" s="463">
        <v>0</v>
      </c>
      <c r="H124" s="464">
        <v>0</v>
      </c>
      <c r="I124" s="89"/>
      <c r="J124" s="89"/>
      <c r="K124" s="449" t="str">
        <f>+VLOOKUP(B124,'DATOS GENERALES'!$B$6:$B$431,1,0)</f>
        <v>CUCHILLA BISTURI No.  15</v>
      </c>
      <c r="L124" s="467"/>
      <c r="M124" s="467"/>
      <c r="N124" s="467"/>
      <c r="O124" s="467"/>
      <c r="P124" s="467"/>
      <c r="Q124" s="467"/>
      <c r="R124" s="467"/>
      <c r="S124" s="467"/>
      <c r="T124" s="467"/>
      <c r="U124" s="467"/>
    </row>
    <row r="125" spans="1:21" ht="18.75">
      <c r="A125" s="645">
        <v>124</v>
      </c>
      <c r="B125" s="451" t="s">
        <v>98</v>
      </c>
      <c r="C125" s="478" t="s">
        <v>304</v>
      </c>
      <c r="D125" s="648">
        <v>4</v>
      </c>
      <c r="E125" s="79"/>
      <c r="F125" s="527"/>
      <c r="G125" s="463">
        <v>0</v>
      </c>
      <c r="H125" s="464">
        <v>0</v>
      </c>
      <c r="I125" s="80"/>
      <c r="J125" s="80"/>
      <c r="K125" s="449" t="str">
        <f>+VLOOKUP(B125,'DATOS GENERALES'!$B$6:$B$431,1,0)</f>
        <v>CUCHILLA BISTURI No. 11</v>
      </c>
      <c r="L125" s="449"/>
      <c r="M125" s="449"/>
      <c r="N125" s="449"/>
      <c r="O125" s="449"/>
      <c r="P125" s="449"/>
      <c r="Q125" s="449"/>
      <c r="R125" s="449"/>
      <c r="S125" s="449"/>
      <c r="T125" s="449"/>
      <c r="U125" s="449"/>
    </row>
    <row r="126" spans="1:21" ht="18.75">
      <c r="A126" s="645">
        <v>125</v>
      </c>
      <c r="B126" s="451" t="s">
        <v>99</v>
      </c>
      <c r="C126" s="478" t="s">
        <v>304</v>
      </c>
      <c r="D126" s="648">
        <v>12</v>
      </c>
      <c r="E126" s="79"/>
      <c r="F126" s="527"/>
      <c r="G126" s="463">
        <v>0</v>
      </c>
      <c r="H126" s="464">
        <v>0</v>
      </c>
      <c r="I126" s="80"/>
      <c r="J126" s="80"/>
      <c r="K126" s="449" t="str">
        <f>+VLOOKUP(B126,'DATOS GENERALES'!$B$6:$B$431,1,0)</f>
        <v>CUCHILLA BISTURI No. 20</v>
      </c>
      <c r="L126" s="449"/>
      <c r="M126" s="449"/>
      <c r="N126" s="449"/>
      <c r="O126" s="449"/>
      <c r="P126" s="449"/>
      <c r="Q126" s="449"/>
      <c r="R126" s="449"/>
      <c r="S126" s="449"/>
      <c r="T126" s="449"/>
      <c r="U126" s="449"/>
    </row>
    <row r="127" spans="1:21" ht="18.75">
      <c r="A127" s="645">
        <v>126</v>
      </c>
      <c r="B127" s="469" t="s">
        <v>799</v>
      </c>
      <c r="C127" s="647" t="s">
        <v>304</v>
      </c>
      <c r="D127" s="648">
        <v>4</v>
      </c>
      <c r="E127" s="79"/>
      <c r="F127" s="527"/>
      <c r="G127" s="463">
        <v>0</v>
      </c>
      <c r="H127" s="464">
        <v>0</v>
      </c>
      <c r="I127" s="80"/>
      <c r="J127" s="80"/>
      <c r="K127" s="449" t="str">
        <f>+VLOOKUP(B127,'DATOS GENERALES'!$B$6:$B$431,1,0)</f>
        <v>CUCHILLA BISTURI No. 22</v>
      </c>
      <c r="L127" s="449"/>
      <c r="M127" s="449"/>
      <c r="N127" s="449"/>
      <c r="O127" s="449"/>
      <c r="P127" s="449"/>
      <c r="Q127" s="449"/>
      <c r="R127" s="449"/>
      <c r="S127" s="449"/>
      <c r="T127" s="449"/>
      <c r="U127" s="449"/>
    </row>
    <row r="128" spans="1:21" ht="18.75">
      <c r="A128" s="645">
        <v>127</v>
      </c>
      <c r="B128" s="451" t="s">
        <v>100</v>
      </c>
      <c r="C128" s="478" t="s">
        <v>304</v>
      </c>
      <c r="D128" s="648">
        <v>48</v>
      </c>
      <c r="E128" s="79">
        <v>3412</v>
      </c>
      <c r="F128" s="527">
        <v>546</v>
      </c>
      <c r="G128" s="463">
        <v>3958</v>
      </c>
      <c r="H128" s="464">
        <v>189984</v>
      </c>
      <c r="I128" s="80" t="s">
        <v>417</v>
      </c>
      <c r="J128" s="80" t="s">
        <v>1530</v>
      </c>
      <c r="K128" s="449" t="str">
        <f>+VLOOKUP(B128,'DATOS GENERALES'!$B$6:$B$431,1,0)</f>
        <v xml:space="preserve">CURITAS  REDONDAS </v>
      </c>
      <c r="L128" s="449"/>
      <c r="M128" s="449"/>
      <c r="N128" s="449"/>
      <c r="O128" s="449"/>
      <c r="P128" s="449"/>
      <c r="Q128" s="449"/>
      <c r="R128" s="449"/>
      <c r="S128" s="449"/>
      <c r="T128" s="449"/>
      <c r="U128" s="449"/>
    </row>
    <row r="129" spans="1:21" ht="18.75">
      <c r="A129" s="645">
        <v>128</v>
      </c>
      <c r="B129" s="451" t="s">
        <v>101</v>
      </c>
      <c r="C129" s="478" t="s">
        <v>317</v>
      </c>
      <c r="D129" s="648">
        <v>12</v>
      </c>
      <c r="E129" s="79"/>
      <c r="F129" s="527"/>
      <c r="G129" s="463">
        <v>0</v>
      </c>
      <c r="H129" s="464">
        <v>0</v>
      </c>
      <c r="I129" s="80"/>
      <c r="J129" s="80"/>
      <c r="K129" s="449" t="str">
        <f>+VLOOKUP(B129,'DATOS GENERALES'!$B$6:$B$431,1,0)</f>
        <v xml:space="preserve">DETERGENTE PENTAENZIMATICO </v>
      </c>
      <c r="L129" s="449"/>
      <c r="M129" s="449"/>
      <c r="N129" s="449"/>
      <c r="O129" s="449"/>
      <c r="P129" s="449"/>
      <c r="Q129" s="449"/>
      <c r="R129" s="449"/>
      <c r="S129" s="449"/>
      <c r="T129" s="449"/>
      <c r="U129" s="449"/>
    </row>
    <row r="130" spans="1:21" ht="37.5">
      <c r="A130" s="645">
        <v>129</v>
      </c>
      <c r="B130" s="451" t="s">
        <v>102</v>
      </c>
      <c r="C130" s="478" t="s">
        <v>305</v>
      </c>
      <c r="D130" s="648">
        <v>600</v>
      </c>
      <c r="E130" s="79"/>
      <c r="F130" s="527"/>
      <c r="G130" s="463">
        <v>0</v>
      </c>
      <c r="H130" s="464">
        <v>0</v>
      </c>
      <c r="I130" s="80"/>
      <c r="J130" s="80"/>
      <c r="K130" s="449" t="str">
        <f>+VLOOKUP(B130,'DATOS GENERALES'!$B$6:$B$431,1,0)</f>
        <v>DISPOSITIVO DE ACCESO INTRAVENOSO LIBRE DE AGUJAS PEQUEÑO CON MEMBRANA DE SILICONA</v>
      </c>
      <c r="L130" s="449"/>
      <c r="M130" s="449"/>
      <c r="N130" s="449"/>
      <c r="O130" s="449"/>
      <c r="P130" s="449"/>
      <c r="Q130" s="449"/>
      <c r="R130" s="449"/>
      <c r="S130" s="449"/>
      <c r="T130" s="449"/>
      <c r="U130" s="449"/>
    </row>
    <row r="131" spans="1:21" ht="18.75">
      <c r="A131" s="645">
        <v>130</v>
      </c>
      <c r="B131" s="469" t="s">
        <v>800</v>
      </c>
      <c r="C131" s="647" t="s">
        <v>305</v>
      </c>
      <c r="D131" s="648">
        <v>200</v>
      </c>
      <c r="E131" s="79"/>
      <c r="F131" s="527"/>
      <c r="G131" s="463">
        <v>0</v>
      </c>
      <c r="H131" s="464">
        <v>0</v>
      </c>
      <c r="I131" s="80"/>
      <c r="J131" s="80"/>
      <c r="K131" s="449" t="str">
        <f>+VLOOKUP(B131,'DATOS GENERALES'!$B$6:$B$431,1,0)</f>
        <v>DISPOSITIVO INTRAUTERINO  T DE COBRE</v>
      </c>
      <c r="L131" s="449"/>
      <c r="M131" s="449"/>
      <c r="N131" s="449"/>
      <c r="O131" s="449"/>
      <c r="P131" s="449"/>
      <c r="Q131" s="449"/>
      <c r="R131" s="449"/>
      <c r="S131" s="449"/>
      <c r="T131" s="449"/>
      <c r="U131" s="449"/>
    </row>
    <row r="132" spans="1:21" s="88" customFormat="1" ht="18.75">
      <c r="A132" s="645">
        <v>131</v>
      </c>
      <c r="B132" s="451" t="s">
        <v>103</v>
      </c>
      <c r="C132" s="478" t="s">
        <v>305</v>
      </c>
      <c r="D132" s="648">
        <v>6</v>
      </c>
      <c r="E132" s="79"/>
      <c r="F132" s="530"/>
      <c r="G132" s="463">
        <v>0</v>
      </c>
      <c r="H132" s="464">
        <v>0</v>
      </c>
      <c r="I132" s="89"/>
      <c r="J132" s="89"/>
      <c r="K132" s="449" t="str">
        <f>+VLOOKUP(B132,'DATOS GENERALES'!$B$6:$B$431,1,0)</f>
        <v>DISPOSITIVO INTRAUTERINO DE LEVONOGESTREL 52 MG</v>
      </c>
      <c r="L132" s="467"/>
      <c r="M132" s="467"/>
      <c r="N132" s="467"/>
      <c r="O132" s="467"/>
      <c r="P132" s="467"/>
      <c r="Q132" s="467"/>
      <c r="R132" s="467"/>
      <c r="S132" s="467"/>
      <c r="T132" s="467"/>
      <c r="U132" s="467"/>
    </row>
    <row r="133" spans="1:21" ht="18.75">
      <c r="A133" s="645">
        <v>132</v>
      </c>
      <c r="B133" s="451" t="s">
        <v>104</v>
      </c>
      <c r="C133" s="478" t="s">
        <v>305</v>
      </c>
      <c r="D133" s="648">
        <v>8</v>
      </c>
      <c r="E133" s="79"/>
      <c r="F133" s="527"/>
      <c r="G133" s="463">
        <v>0</v>
      </c>
      <c r="H133" s="464">
        <v>0</v>
      </c>
      <c r="I133" s="80"/>
      <c r="J133" s="80"/>
      <c r="K133" s="449" t="str">
        <f>+VLOOKUP(B133,'DATOS GENERALES'!$B$6:$B$431,1,0)</f>
        <v>DRENAJE CERRADO DE 1/4 X 400 ML</v>
      </c>
      <c r="L133" s="449"/>
      <c r="M133" s="449"/>
      <c r="N133" s="449"/>
      <c r="O133" s="449"/>
      <c r="P133" s="449"/>
      <c r="Q133" s="449"/>
      <c r="R133" s="449"/>
      <c r="S133" s="449"/>
      <c r="T133" s="449"/>
      <c r="U133" s="449"/>
    </row>
    <row r="134" spans="1:21" ht="18.75">
      <c r="A134" s="645">
        <v>133</v>
      </c>
      <c r="B134" s="451" t="s">
        <v>105</v>
      </c>
      <c r="C134" s="478" t="s">
        <v>318</v>
      </c>
      <c r="D134" s="648">
        <v>8</v>
      </c>
      <c r="E134" s="79"/>
      <c r="F134" s="528"/>
      <c r="G134" s="463">
        <v>0</v>
      </c>
      <c r="H134" s="464">
        <v>0</v>
      </c>
      <c r="I134" s="80"/>
      <c r="J134" s="80"/>
      <c r="K134" s="449" t="str">
        <f>+VLOOKUP(B134,'DATOS GENERALES'!$B$6:$B$431,1,0)</f>
        <v>DRENAJE CERRADO DE 1/8 X 400 ML</v>
      </c>
      <c r="L134" s="449"/>
      <c r="M134" s="449"/>
      <c r="N134" s="449"/>
      <c r="O134" s="449"/>
      <c r="P134" s="449"/>
      <c r="Q134" s="449"/>
      <c r="R134" s="449"/>
      <c r="S134" s="449"/>
      <c r="T134" s="449"/>
      <c r="U134" s="449"/>
    </row>
    <row r="135" spans="1:21" s="90" customFormat="1" ht="18.75">
      <c r="A135" s="645">
        <v>134</v>
      </c>
      <c r="B135" s="451" t="s">
        <v>106</v>
      </c>
      <c r="C135" s="478" t="s">
        <v>319</v>
      </c>
      <c r="D135" s="648">
        <v>10</v>
      </c>
      <c r="E135" s="79"/>
      <c r="F135" s="528"/>
      <c r="G135" s="463">
        <v>0</v>
      </c>
      <c r="H135" s="464">
        <v>0</v>
      </c>
      <c r="I135" s="96"/>
      <c r="J135" s="96"/>
      <c r="K135" s="449" t="str">
        <f>+VLOOKUP(B135,'DATOS GENERALES'!$B$6:$B$431,1,0)</f>
        <v>DRENES DE PEN - ROSSE DE 1/2</v>
      </c>
      <c r="L135" s="468"/>
      <c r="M135" s="468"/>
      <c r="N135" s="468"/>
      <c r="O135" s="468"/>
      <c r="P135" s="468"/>
      <c r="Q135" s="468"/>
      <c r="R135" s="468"/>
      <c r="S135" s="468"/>
      <c r="T135" s="468"/>
      <c r="U135" s="468"/>
    </row>
    <row r="136" spans="1:21" s="84" customFormat="1" ht="18.75">
      <c r="A136" s="645">
        <v>135</v>
      </c>
      <c r="B136" s="451" t="s">
        <v>107</v>
      </c>
      <c r="C136" s="478" t="s">
        <v>319</v>
      </c>
      <c r="D136" s="648">
        <v>16</v>
      </c>
      <c r="E136" s="79"/>
      <c r="F136" s="527"/>
      <c r="G136" s="463">
        <v>0</v>
      </c>
      <c r="H136" s="464">
        <v>0</v>
      </c>
      <c r="I136" s="83"/>
      <c r="J136" s="83"/>
      <c r="K136" s="449" t="str">
        <f>+VLOOKUP(B136,'DATOS GENERALES'!$B$6:$B$431,1,0)</f>
        <v>DRENES DE PEN ROSSE DE 1/4</v>
      </c>
      <c r="L136" s="465"/>
      <c r="M136" s="465"/>
      <c r="N136" s="465"/>
      <c r="O136" s="465"/>
      <c r="P136" s="465"/>
      <c r="Q136" s="465"/>
      <c r="R136" s="465"/>
      <c r="S136" s="465"/>
      <c r="T136" s="465"/>
      <c r="U136" s="465"/>
    </row>
    <row r="137" spans="1:21" s="84" customFormat="1" ht="18.75">
      <c r="A137" s="645">
        <v>136</v>
      </c>
      <c r="B137" s="451" t="s">
        <v>108</v>
      </c>
      <c r="C137" s="478" t="s">
        <v>320</v>
      </c>
      <c r="D137" s="648">
        <v>100</v>
      </c>
      <c r="E137" s="79">
        <v>22900</v>
      </c>
      <c r="F137" s="527">
        <v>3665</v>
      </c>
      <c r="G137" s="463">
        <v>26565</v>
      </c>
      <c r="H137" s="464">
        <v>2656500</v>
      </c>
      <c r="I137" s="83" t="s">
        <v>529</v>
      </c>
      <c r="J137" s="83" t="s">
        <v>727</v>
      </c>
      <c r="K137" s="449" t="str">
        <f>+VLOOKUP(B137,'DATOS GENERALES'!$B$6:$B$431,1,0)</f>
        <v>ELECTRODOS ADULTOS.</v>
      </c>
      <c r="L137" s="465"/>
      <c r="M137" s="465"/>
      <c r="N137" s="465"/>
      <c r="O137" s="465"/>
      <c r="P137" s="465"/>
      <c r="Q137" s="465"/>
      <c r="R137" s="465"/>
      <c r="S137" s="465"/>
      <c r="T137" s="465"/>
      <c r="U137" s="465"/>
    </row>
    <row r="138" spans="1:21" s="84" customFormat="1" ht="18.75">
      <c r="A138" s="645">
        <v>137</v>
      </c>
      <c r="B138" s="451" t="s">
        <v>109</v>
      </c>
      <c r="C138" s="478" t="s">
        <v>305</v>
      </c>
      <c r="D138" s="648">
        <v>8</v>
      </c>
      <c r="E138" s="79"/>
      <c r="F138" s="528"/>
      <c r="G138" s="463">
        <v>0</v>
      </c>
      <c r="H138" s="464">
        <v>0</v>
      </c>
      <c r="I138" s="83"/>
      <c r="J138" s="83"/>
      <c r="K138" s="449" t="str">
        <f>+VLOOKUP(B138,'DATOS GENERALES'!$B$6:$B$431,1,0)</f>
        <v xml:space="preserve">ELECTRODOS DE CARBONO PARA ELECTRO ESTIMULADOR </v>
      </c>
      <c r="L138" s="465"/>
      <c r="M138" s="465"/>
      <c r="N138" s="465"/>
      <c r="O138" s="465"/>
      <c r="P138" s="465"/>
      <c r="Q138" s="465"/>
      <c r="R138" s="465"/>
      <c r="S138" s="465"/>
      <c r="T138" s="465"/>
      <c r="U138" s="465"/>
    </row>
    <row r="139" spans="1:21" s="84" customFormat="1" ht="18.75">
      <c r="A139" s="645">
        <v>138</v>
      </c>
      <c r="B139" s="451" t="s">
        <v>110</v>
      </c>
      <c r="C139" s="478" t="s">
        <v>320</v>
      </c>
      <c r="D139" s="648">
        <v>80</v>
      </c>
      <c r="E139" s="79"/>
      <c r="F139" s="527"/>
      <c r="G139" s="463">
        <v>0</v>
      </c>
      <c r="H139" s="464">
        <v>0</v>
      </c>
      <c r="I139" s="83"/>
      <c r="J139" s="83"/>
      <c r="K139" s="449" t="str">
        <f>+VLOOKUP(B139,'DATOS GENERALES'!$B$6:$B$431,1,0)</f>
        <v>ELECTRODOS PEDIATRICO</v>
      </c>
      <c r="L139" s="465"/>
      <c r="M139" s="465"/>
      <c r="N139" s="465"/>
      <c r="O139" s="465"/>
      <c r="P139" s="465"/>
      <c r="Q139" s="465"/>
      <c r="R139" s="465"/>
      <c r="S139" s="465"/>
      <c r="T139" s="465"/>
      <c r="U139" s="465"/>
    </row>
    <row r="140" spans="1:21" ht="37.5">
      <c r="A140" s="645">
        <v>139</v>
      </c>
      <c r="B140" s="451" t="s">
        <v>801</v>
      </c>
      <c r="C140" s="478" t="s">
        <v>326</v>
      </c>
      <c r="D140" s="648">
        <v>10</v>
      </c>
      <c r="E140" s="79"/>
      <c r="F140" s="527"/>
      <c r="G140" s="463">
        <v>0</v>
      </c>
      <c r="H140" s="464">
        <v>0</v>
      </c>
      <c r="I140" s="80"/>
      <c r="J140" s="80"/>
      <c r="K140" s="449" t="str">
        <f>+VLOOKUP(B140,'DATOS GENERALES'!$B$6:$B$431,1,0)</f>
        <v>ELECTRODOS PARA DESFIBRILACION  MINRAY MR60  ( PARA DESFIBRILADOR MYNDRAY BENEHEART D6)</v>
      </c>
      <c r="L140" s="449"/>
      <c r="M140" s="449"/>
      <c r="N140" s="449"/>
      <c r="O140" s="449"/>
      <c r="P140" s="449"/>
      <c r="Q140" s="449"/>
      <c r="R140" s="449"/>
      <c r="S140" s="449"/>
      <c r="T140" s="449"/>
      <c r="U140" s="449"/>
    </row>
    <row r="141" spans="1:21" ht="18.75">
      <c r="A141" s="645">
        <v>140</v>
      </c>
      <c r="B141" s="451" t="s">
        <v>111</v>
      </c>
      <c r="C141" s="478" t="s">
        <v>305</v>
      </c>
      <c r="D141" s="648">
        <v>1200</v>
      </c>
      <c r="E141" s="79"/>
      <c r="F141" s="527"/>
      <c r="G141" s="463">
        <v>0</v>
      </c>
      <c r="H141" s="464">
        <v>0</v>
      </c>
      <c r="I141" s="80"/>
      <c r="J141" s="80"/>
      <c r="K141" s="449" t="str">
        <f>+VLOOKUP(B141,'DATOS GENERALES'!$B$6:$B$431,1,0)</f>
        <v>ENVASE COPROLOGICO</v>
      </c>
      <c r="L141" s="449"/>
      <c r="M141" s="449"/>
      <c r="N141" s="449"/>
      <c r="O141" s="449"/>
      <c r="P141" s="449"/>
      <c r="Q141" s="449"/>
      <c r="R141" s="449"/>
      <c r="S141" s="449"/>
      <c r="T141" s="449"/>
      <c r="U141" s="449"/>
    </row>
    <row r="142" spans="1:21" s="84" customFormat="1" ht="37.5">
      <c r="A142" s="645">
        <v>141</v>
      </c>
      <c r="B142" s="451" t="s">
        <v>112</v>
      </c>
      <c r="C142" s="478" t="s">
        <v>305</v>
      </c>
      <c r="D142" s="648">
        <v>10</v>
      </c>
      <c r="E142" s="79"/>
      <c r="F142" s="527"/>
      <c r="G142" s="463">
        <v>0</v>
      </c>
      <c r="H142" s="464">
        <v>0</v>
      </c>
      <c r="I142" s="83"/>
      <c r="J142" s="83"/>
      <c r="K142" s="449" t="str">
        <f>+VLOOKUP(B142,'DATOS GENERALES'!$B$6:$B$431,1,0)</f>
        <v>EQUIPO DE MACROGOTEO FOTOSENSIBLE PARA BOMBA BRAUN</v>
      </c>
      <c r="L142" s="465"/>
      <c r="M142" s="465"/>
      <c r="N142" s="465"/>
      <c r="O142" s="465"/>
      <c r="P142" s="465"/>
      <c r="Q142" s="465"/>
      <c r="R142" s="465"/>
      <c r="S142" s="465"/>
      <c r="T142" s="465"/>
      <c r="U142" s="465"/>
    </row>
    <row r="143" spans="1:21" ht="18.75">
      <c r="A143" s="645">
        <v>142</v>
      </c>
      <c r="B143" s="451" t="s">
        <v>113</v>
      </c>
      <c r="C143" s="478" t="s">
        <v>305</v>
      </c>
      <c r="D143" s="648">
        <v>5600</v>
      </c>
      <c r="E143" s="79"/>
      <c r="F143" s="527"/>
      <c r="G143" s="463">
        <v>0</v>
      </c>
      <c r="H143" s="464">
        <v>0</v>
      </c>
      <c r="I143" s="80"/>
      <c r="J143" s="80"/>
      <c r="K143" s="449" t="str">
        <f>+VLOOKUP(B143,'DATOS GENERALES'!$B$6:$B$431,1,0)</f>
        <v xml:space="preserve">EQUIPO DE MACROGOTEO VENOCLISIS </v>
      </c>
      <c r="L143" s="449"/>
      <c r="M143" s="449"/>
      <c r="N143" s="449"/>
      <c r="O143" s="449"/>
      <c r="P143" s="449"/>
      <c r="Q143" s="449"/>
      <c r="R143" s="449"/>
      <c r="S143" s="449"/>
      <c r="T143" s="449"/>
      <c r="U143" s="449"/>
    </row>
    <row r="144" spans="1:21" ht="18.75">
      <c r="A144" s="645">
        <v>143</v>
      </c>
      <c r="B144" s="451" t="s">
        <v>114</v>
      </c>
      <c r="C144" s="478" t="s">
        <v>305</v>
      </c>
      <c r="D144" s="648">
        <v>8</v>
      </c>
      <c r="E144" s="79"/>
      <c r="F144" s="528"/>
      <c r="G144" s="463">
        <v>0</v>
      </c>
      <c r="H144" s="464">
        <v>0</v>
      </c>
      <c r="I144" s="80"/>
      <c r="J144" s="80"/>
      <c r="K144" s="449" t="str">
        <f>+VLOOKUP(B144,'DATOS GENERALES'!$B$6:$B$431,1,0)</f>
        <v>EQUIPO PARA MEDIR PRESION VENOSA</v>
      </c>
      <c r="L144" s="449"/>
      <c r="M144" s="449"/>
      <c r="N144" s="449"/>
      <c r="O144" s="449"/>
      <c r="P144" s="449"/>
      <c r="Q144" s="449"/>
      <c r="R144" s="449"/>
      <c r="S144" s="449"/>
      <c r="T144" s="449"/>
      <c r="U144" s="449"/>
    </row>
    <row r="145" spans="1:21" ht="18.75">
      <c r="A145" s="645">
        <v>144</v>
      </c>
      <c r="B145" s="451" t="s">
        <v>115</v>
      </c>
      <c r="C145" s="478" t="s">
        <v>305</v>
      </c>
      <c r="D145" s="648">
        <v>200</v>
      </c>
      <c r="E145" s="79"/>
      <c r="F145" s="527"/>
      <c r="G145" s="463">
        <v>0</v>
      </c>
      <c r="H145" s="464">
        <v>0</v>
      </c>
      <c r="I145" s="80"/>
      <c r="J145" s="80"/>
      <c r="K145" s="449" t="str">
        <f>+VLOOKUP(B145,'DATOS GENERALES'!$B$6:$B$431,1,0)</f>
        <v>EQUIPO TRANSFUSION DE SANGRE</v>
      </c>
      <c r="L145" s="449"/>
      <c r="M145" s="449"/>
      <c r="N145" s="449"/>
      <c r="O145" s="449"/>
      <c r="P145" s="449"/>
      <c r="Q145" s="449"/>
      <c r="R145" s="449"/>
      <c r="S145" s="449"/>
      <c r="T145" s="449"/>
      <c r="U145" s="449"/>
    </row>
    <row r="146" spans="1:21" ht="37.5">
      <c r="A146" s="645">
        <v>145</v>
      </c>
      <c r="B146" s="451" t="s">
        <v>116</v>
      </c>
      <c r="C146" s="478" t="s">
        <v>321</v>
      </c>
      <c r="D146" s="648">
        <v>60</v>
      </c>
      <c r="E146" s="79">
        <v>47058</v>
      </c>
      <c r="F146" s="527">
        <v>0</v>
      </c>
      <c r="G146" s="463">
        <v>47058</v>
      </c>
      <c r="H146" s="464">
        <v>2823480</v>
      </c>
      <c r="I146" s="80" t="s">
        <v>417</v>
      </c>
      <c r="J146" s="80" t="s">
        <v>418</v>
      </c>
      <c r="K146" s="449" t="str">
        <f>+VLOOKUP(B146,'DATOS GENERALES'!$B$6:$B$431,1,0)</f>
        <v xml:space="preserve">ESPADADRAPO HIPOALERGÉNICO STRETCH FIXOMULL 15cm x 10m </v>
      </c>
      <c r="L146" s="449"/>
      <c r="M146" s="449"/>
      <c r="N146" s="449"/>
      <c r="O146" s="449"/>
      <c r="P146" s="449"/>
      <c r="Q146" s="449"/>
      <c r="R146" s="449"/>
      <c r="S146" s="449"/>
      <c r="T146" s="449"/>
      <c r="U146" s="449"/>
    </row>
    <row r="147" spans="1:21" ht="18.75">
      <c r="A147" s="645">
        <v>146</v>
      </c>
      <c r="B147" s="451" t="s">
        <v>117</v>
      </c>
      <c r="C147" s="478" t="s">
        <v>316</v>
      </c>
      <c r="D147" s="648">
        <v>40</v>
      </c>
      <c r="E147" s="79">
        <v>2350</v>
      </c>
      <c r="F147" s="527">
        <v>0</v>
      </c>
      <c r="G147" s="463">
        <v>2350</v>
      </c>
      <c r="H147" s="464">
        <v>94000</v>
      </c>
      <c r="I147" s="80" t="s">
        <v>529</v>
      </c>
      <c r="J147" s="80" t="s">
        <v>652</v>
      </c>
      <c r="K147" s="449" t="str">
        <f>+VLOOKUP(B147,'DATOS GENERALES'!$B$6:$B$431,1,0)</f>
        <v>ESPARADRAPO MICROPORE  PIEL</v>
      </c>
      <c r="L147" s="449"/>
      <c r="M147" s="449"/>
      <c r="N147" s="449"/>
      <c r="O147" s="449"/>
      <c r="P147" s="449"/>
      <c r="Q147" s="449"/>
      <c r="R147" s="449"/>
      <c r="S147" s="449"/>
      <c r="T147" s="449"/>
      <c r="U147" s="449"/>
    </row>
    <row r="148" spans="1:21" ht="18.75">
      <c r="A148" s="645">
        <v>147</v>
      </c>
      <c r="B148" s="451" t="s">
        <v>118</v>
      </c>
      <c r="C148" s="478" t="s">
        <v>322</v>
      </c>
      <c r="D148" s="648">
        <v>120</v>
      </c>
      <c r="E148" s="79">
        <v>4702</v>
      </c>
      <c r="F148" s="527">
        <v>0</v>
      </c>
      <c r="G148" s="463">
        <v>4702</v>
      </c>
      <c r="H148" s="464">
        <v>564240</v>
      </c>
      <c r="I148" s="80" t="s">
        <v>529</v>
      </c>
      <c r="J148" s="80" t="s">
        <v>652</v>
      </c>
      <c r="K148" s="449" t="str">
        <f>+VLOOKUP(B148,'DATOS GENERALES'!$B$6:$B$431,1,0)</f>
        <v xml:space="preserve">ESPARADRAPO MICROPORE PIEL </v>
      </c>
      <c r="L148" s="449"/>
      <c r="M148" s="449"/>
      <c r="N148" s="449"/>
      <c r="O148" s="449"/>
      <c r="P148" s="449"/>
      <c r="Q148" s="449"/>
      <c r="R148" s="449"/>
      <c r="S148" s="449"/>
      <c r="T148" s="449"/>
      <c r="U148" s="449"/>
    </row>
    <row r="149" spans="1:21" ht="18.75">
      <c r="A149" s="645">
        <v>148</v>
      </c>
      <c r="B149" s="451" t="s">
        <v>119</v>
      </c>
      <c r="C149" s="478" t="s">
        <v>323</v>
      </c>
      <c r="D149" s="648">
        <v>80</v>
      </c>
      <c r="E149" s="79">
        <v>32143</v>
      </c>
      <c r="F149" s="527">
        <v>0</v>
      </c>
      <c r="G149" s="463">
        <v>32143</v>
      </c>
      <c r="H149" s="464">
        <v>2571440</v>
      </c>
      <c r="I149" s="80" t="s">
        <v>417</v>
      </c>
      <c r="J149" s="80" t="s">
        <v>708</v>
      </c>
      <c r="K149" s="449" t="str">
        <f>+VLOOKUP(B149,'DATOS GENERALES'!$B$6:$B$431,1,0)</f>
        <v>ESPARADRAPO TELA TIPO HOSPITALARIO</v>
      </c>
      <c r="L149" s="449"/>
      <c r="M149" s="449"/>
      <c r="N149" s="449"/>
      <c r="O149" s="449"/>
      <c r="P149" s="449"/>
      <c r="Q149" s="449"/>
      <c r="R149" s="449"/>
      <c r="S149" s="449"/>
      <c r="T149" s="449"/>
      <c r="U149" s="449"/>
    </row>
    <row r="150" spans="1:21" ht="18.75">
      <c r="A150" s="645">
        <v>149</v>
      </c>
      <c r="B150" s="451" t="s">
        <v>802</v>
      </c>
      <c r="C150" s="478" t="s">
        <v>305</v>
      </c>
      <c r="D150" s="648">
        <v>160</v>
      </c>
      <c r="E150" s="79"/>
      <c r="F150" s="527"/>
      <c r="G150" s="463">
        <v>0</v>
      </c>
      <c r="H150" s="464">
        <v>0</v>
      </c>
      <c r="I150" s="80"/>
      <c r="J150" s="80"/>
      <c r="K150" s="449" t="str">
        <f>+VLOOKUP(B150,'DATOS GENERALES'!$B$6:$B$431,1,0)</f>
        <v xml:space="preserve">ESPECULO VAGINAL DESECHABLE </v>
      </c>
      <c r="L150" s="449"/>
      <c r="M150" s="449"/>
      <c r="N150" s="449"/>
      <c r="O150" s="449"/>
      <c r="P150" s="449"/>
      <c r="Q150" s="449"/>
      <c r="R150" s="449"/>
      <c r="S150" s="449"/>
      <c r="T150" s="449"/>
      <c r="U150" s="449"/>
    </row>
    <row r="151" spans="1:21" ht="18.75">
      <c r="A151" s="645">
        <v>150</v>
      </c>
      <c r="B151" s="451" t="s">
        <v>803</v>
      </c>
      <c r="C151" s="478"/>
      <c r="D151" s="648">
        <v>100</v>
      </c>
      <c r="E151" s="79"/>
      <c r="F151" s="527"/>
      <c r="G151" s="463">
        <v>0</v>
      </c>
      <c r="H151" s="464">
        <v>0</v>
      </c>
      <c r="I151" s="80"/>
      <c r="J151" s="80"/>
      <c r="K151" s="449" t="str">
        <f>+VLOOKUP(B151,'DATOS GENERALES'!$B$6:$B$431,1,0)</f>
        <v>ESPINOCAN 26 G X 4 INCH  ANESTESIA  BRAUN</v>
      </c>
      <c r="L151" s="449"/>
      <c r="M151" s="449"/>
      <c r="N151" s="449"/>
      <c r="O151" s="449"/>
      <c r="P151" s="449"/>
      <c r="Q151" s="449"/>
      <c r="R151" s="449"/>
      <c r="S151" s="449"/>
      <c r="T151" s="449"/>
      <c r="U151" s="449"/>
    </row>
    <row r="152" spans="1:21" ht="18.75">
      <c r="A152" s="645">
        <v>151</v>
      </c>
      <c r="B152" s="451" t="s">
        <v>804</v>
      </c>
      <c r="C152" s="478" t="s">
        <v>305</v>
      </c>
      <c r="D152" s="648">
        <v>200</v>
      </c>
      <c r="E152" s="79"/>
      <c r="F152" s="527"/>
      <c r="G152" s="463">
        <v>0</v>
      </c>
      <c r="H152" s="464">
        <v>0</v>
      </c>
      <c r="I152" s="80"/>
      <c r="J152" s="80"/>
      <c r="K152" s="449" t="str">
        <f>+VLOOKUP(B152,'DATOS GENERALES'!$B$6:$B$431,1,0)</f>
        <v>ESPINOCAN 26 G 3 1/2 ANESTESIA  BRAUN</v>
      </c>
      <c r="L152" s="449"/>
      <c r="M152" s="449"/>
      <c r="N152" s="449"/>
      <c r="O152" s="449"/>
      <c r="P152" s="449"/>
      <c r="Q152" s="449"/>
      <c r="R152" s="449"/>
      <c r="S152" s="449"/>
      <c r="T152" s="449"/>
      <c r="U152" s="449"/>
    </row>
    <row r="153" spans="1:21" ht="18.75">
      <c r="A153" s="645">
        <v>152</v>
      </c>
      <c r="B153" s="451" t="s">
        <v>805</v>
      </c>
      <c r="C153" s="478" t="s">
        <v>305</v>
      </c>
      <c r="D153" s="648">
        <v>400</v>
      </c>
      <c r="E153" s="79"/>
      <c r="F153" s="527"/>
      <c r="G153" s="463">
        <v>0</v>
      </c>
      <c r="H153" s="464">
        <v>0</v>
      </c>
      <c r="I153" s="80"/>
      <c r="J153" s="80"/>
      <c r="K153" s="449" t="str">
        <f>+VLOOKUP(B153,'DATOS GENERALES'!$B$6:$B$431,1,0)</f>
        <v>ESPINOCAN  27 G 3 1/2  P/ ANESTESIA  BRAUN</v>
      </c>
      <c r="L153" s="449"/>
      <c r="M153" s="449"/>
      <c r="N153" s="449"/>
      <c r="O153" s="449"/>
      <c r="P153" s="449"/>
      <c r="Q153" s="449"/>
      <c r="R153" s="449"/>
      <c r="S153" s="449"/>
      <c r="T153" s="449"/>
      <c r="U153" s="449"/>
    </row>
    <row r="154" spans="1:21" ht="18.75">
      <c r="A154" s="645">
        <v>153</v>
      </c>
      <c r="B154" s="451" t="s">
        <v>806</v>
      </c>
      <c r="C154" s="478" t="s">
        <v>305</v>
      </c>
      <c r="D154" s="648">
        <v>200</v>
      </c>
      <c r="E154" s="79"/>
      <c r="F154" s="527"/>
      <c r="G154" s="463">
        <v>0</v>
      </c>
      <c r="H154" s="464">
        <v>0</v>
      </c>
      <c r="I154" s="80"/>
      <c r="J154" s="80"/>
      <c r="K154" s="449" t="str">
        <f>+VLOOKUP(B154,'DATOS GENERALES'!$B$6:$B$431,1,0)</f>
        <v>ESPINOCAN No  25 31/2 G  BRAUN</v>
      </c>
      <c r="L154" s="449"/>
      <c r="M154" s="449"/>
      <c r="N154" s="449"/>
      <c r="O154" s="449"/>
      <c r="P154" s="449"/>
      <c r="Q154" s="449"/>
      <c r="R154" s="449"/>
      <c r="S154" s="449"/>
      <c r="T154" s="449"/>
      <c r="U154" s="449"/>
    </row>
    <row r="155" spans="1:21" ht="37.5">
      <c r="A155" s="645">
        <v>154</v>
      </c>
      <c r="B155" s="451" t="s">
        <v>120</v>
      </c>
      <c r="C155" s="478" t="s">
        <v>305</v>
      </c>
      <c r="D155" s="648">
        <v>200</v>
      </c>
      <c r="E155" s="79"/>
      <c r="F155" s="527"/>
      <c r="G155" s="463">
        <v>0</v>
      </c>
      <c r="H155" s="464">
        <v>0</v>
      </c>
      <c r="I155" s="80"/>
      <c r="J155" s="80"/>
      <c r="K155" s="449" t="str">
        <f>+VLOOKUP(B155,'DATOS GENERALES'!$B$6:$B$431,1,0)</f>
        <v>ESPONJA DE GELATINA ABSORBIBLE (20CMX 7 CM X 0,5MM)</v>
      </c>
      <c r="L155" s="449"/>
      <c r="M155" s="449"/>
      <c r="N155" s="449"/>
      <c r="O155" s="449"/>
      <c r="P155" s="449"/>
      <c r="Q155" s="449"/>
      <c r="R155" s="449"/>
      <c r="S155" s="449"/>
      <c r="T155" s="449"/>
      <c r="U155" s="449"/>
    </row>
    <row r="156" spans="1:21" ht="37.5">
      <c r="A156" s="645">
        <v>155</v>
      </c>
      <c r="B156" s="451" t="s">
        <v>121</v>
      </c>
      <c r="C156" s="478" t="s">
        <v>22</v>
      </c>
      <c r="D156" s="648">
        <v>4</v>
      </c>
      <c r="E156" s="79"/>
      <c r="F156" s="527"/>
      <c r="G156" s="463">
        <v>0</v>
      </c>
      <c r="H156" s="464">
        <v>0</v>
      </c>
      <c r="I156" s="80"/>
      <c r="J156" s="80"/>
      <c r="K156" s="449" t="str">
        <f>+VLOOKUP(B156,'DATOS GENERALES'!$B$6:$B$431,1,0)</f>
        <v>ESPONJA HEMOSTATICA REABSORBIBLE PARA HERIDAS ALVEOLARES (GELATAMP)</v>
      </c>
      <c r="L156" s="449"/>
      <c r="M156" s="449"/>
      <c r="N156" s="449"/>
      <c r="O156" s="449"/>
      <c r="P156" s="449"/>
      <c r="Q156" s="449"/>
      <c r="R156" s="449"/>
      <c r="S156" s="449"/>
      <c r="T156" s="449"/>
      <c r="U156" s="449"/>
    </row>
    <row r="157" spans="1:21" ht="37.5">
      <c r="A157" s="645">
        <v>156</v>
      </c>
      <c r="B157" s="451" t="s">
        <v>122</v>
      </c>
      <c r="C157" s="478" t="s">
        <v>324</v>
      </c>
      <c r="D157" s="648">
        <v>200</v>
      </c>
      <c r="E157" s="79"/>
      <c r="F157" s="527"/>
      <c r="G157" s="463">
        <v>0</v>
      </c>
      <c r="H157" s="464">
        <v>0</v>
      </c>
      <c r="I157" s="80"/>
      <c r="J157" s="80"/>
      <c r="K157" s="449" t="str">
        <f>+VLOOKUP(B157,'DATOS GENERALES'!$B$6:$B$431,1,0)</f>
        <v>ESPONJA IMPREGNADA EN ALCOHOL ISOPROPILICO AL 70 % (SACHETT)</v>
      </c>
      <c r="L157" s="449"/>
      <c r="M157" s="449"/>
      <c r="N157" s="449"/>
      <c r="O157" s="449"/>
      <c r="P157" s="449"/>
      <c r="Q157" s="449"/>
      <c r="R157" s="449"/>
      <c r="S157" s="449"/>
      <c r="T157" s="449"/>
      <c r="U157" s="449"/>
    </row>
    <row r="158" spans="1:21" ht="18.75">
      <c r="A158" s="645">
        <v>157</v>
      </c>
      <c r="B158" s="451" t="s">
        <v>123</v>
      </c>
      <c r="C158" s="478" t="s">
        <v>305</v>
      </c>
      <c r="D158" s="648">
        <v>48</v>
      </c>
      <c r="E158" s="79">
        <v>6828</v>
      </c>
      <c r="F158" s="527">
        <v>0</v>
      </c>
      <c r="G158" s="463">
        <v>6828</v>
      </c>
      <c r="H158" s="464">
        <v>327744</v>
      </c>
      <c r="I158" s="80" t="s">
        <v>706</v>
      </c>
      <c r="J158" s="80" t="s">
        <v>709</v>
      </c>
      <c r="K158" s="449" t="str">
        <f>+VLOOKUP(B158,'DATOS GENERALES'!$B$6:$B$431,1,0)</f>
        <v>ETHIBOND 0 CT2 POLIESTER 0 C</v>
      </c>
      <c r="L158" s="449"/>
      <c r="M158" s="449"/>
      <c r="N158" s="449"/>
      <c r="O158" s="449"/>
      <c r="P158" s="449"/>
      <c r="Q158" s="449"/>
      <c r="R158" s="449"/>
      <c r="S158" s="449"/>
      <c r="T158" s="449"/>
      <c r="U158" s="449"/>
    </row>
    <row r="159" spans="1:21" ht="18.75">
      <c r="A159" s="645">
        <v>158</v>
      </c>
      <c r="B159" s="451" t="s">
        <v>124</v>
      </c>
      <c r="C159" s="478" t="s">
        <v>305</v>
      </c>
      <c r="D159" s="648">
        <v>48</v>
      </c>
      <c r="E159" s="79"/>
      <c r="F159" s="527"/>
      <c r="G159" s="463">
        <v>0</v>
      </c>
      <c r="H159" s="464">
        <v>0</v>
      </c>
      <c r="I159" s="80"/>
      <c r="J159" s="80"/>
      <c r="K159" s="449" t="str">
        <f>+VLOOKUP(B159,'DATOS GENERALES'!$B$6:$B$431,1,0)</f>
        <v>ETHIBOND 2/0 CT1 ASTRALEN SY</v>
      </c>
      <c r="L159" s="449"/>
      <c r="M159" s="449"/>
      <c r="N159" s="449"/>
      <c r="O159" s="449"/>
      <c r="P159" s="449"/>
      <c r="Q159" s="449"/>
      <c r="R159" s="449"/>
      <c r="S159" s="449"/>
      <c r="T159" s="449"/>
      <c r="U159" s="449"/>
    </row>
    <row r="160" spans="1:21" ht="18.75">
      <c r="A160" s="645">
        <v>159</v>
      </c>
      <c r="B160" s="451" t="s">
        <v>125</v>
      </c>
      <c r="C160" s="478" t="s">
        <v>305</v>
      </c>
      <c r="D160" s="648">
        <v>40</v>
      </c>
      <c r="E160" s="79"/>
      <c r="F160" s="527"/>
      <c r="G160" s="463">
        <v>0</v>
      </c>
      <c r="H160" s="464">
        <v>0</v>
      </c>
      <c r="I160" s="80"/>
      <c r="J160" s="80"/>
      <c r="K160" s="449" t="str">
        <f>+VLOOKUP(B160,'DATOS GENERALES'!$B$6:$B$431,1,0)</f>
        <v>EXTENSION DE ANESTESIA ADULTO</v>
      </c>
      <c r="L160" s="449"/>
      <c r="M160" s="449"/>
      <c r="N160" s="449"/>
      <c r="O160" s="449"/>
      <c r="P160" s="449"/>
      <c r="Q160" s="449"/>
      <c r="R160" s="449"/>
      <c r="S160" s="449"/>
      <c r="T160" s="449"/>
      <c r="U160" s="449"/>
    </row>
    <row r="161" spans="1:21" ht="18.75">
      <c r="A161" s="645">
        <v>160</v>
      </c>
      <c r="B161" s="451" t="s">
        <v>126</v>
      </c>
      <c r="C161" s="478" t="s">
        <v>305</v>
      </c>
      <c r="D161" s="648">
        <v>250</v>
      </c>
      <c r="E161" s="79"/>
      <c r="F161" s="532"/>
      <c r="G161" s="463">
        <v>0</v>
      </c>
      <c r="H161" s="464">
        <v>0</v>
      </c>
      <c r="I161" s="80"/>
      <c r="J161" s="80"/>
      <c r="K161" s="449" t="str">
        <f>+VLOOKUP(B161,'DATOS GENERALES'!$B$6:$B$431,1,0)</f>
        <v>EXTENSION DE ANESTESIA PEDIATRICO</v>
      </c>
      <c r="L161" s="449"/>
      <c r="M161" s="449"/>
      <c r="N161" s="449"/>
      <c r="O161" s="449"/>
      <c r="P161" s="449"/>
      <c r="Q161" s="449"/>
      <c r="R161" s="449"/>
      <c r="S161" s="449"/>
      <c r="T161" s="449"/>
      <c r="U161" s="449"/>
    </row>
    <row r="162" spans="1:21" ht="18.75">
      <c r="A162" s="645">
        <v>161</v>
      </c>
      <c r="B162" s="451" t="s">
        <v>127</v>
      </c>
      <c r="C162" s="478" t="s">
        <v>325</v>
      </c>
      <c r="D162" s="648">
        <v>4</v>
      </c>
      <c r="E162" s="79"/>
      <c r="F162" s="527"/>
      <c r="G162" s="463">
        <v>0</v>
      </c>
      <c r="H162" s="464">
        <v>0</v>
      </c>
      <c r="I162" s="80"/>
      <c r="J162" s="80"/>
      <c r="K162" s="449" t="str">
        <f>+VLOOKUP(B162,'DATOS GENERALES'!$B$6:$B$431,1,0)</f>
        <v xml:space="preserve">EYECTORES DE SALIVA DESECHABLES </v>
      </c>
      <c r="L162" s="449"/>
      <c r="M162" s="449"/>
      <c r="N162" s="449"/>
      <c r="O162" s="449"/>
      <c r="P162" s="449"/>
      <c r="Q162" s="449"/>
      <c r="R162" s="449"/>
      <c r="S162" s="449"/>
      <c r="T162" s="449"/>
      <c r="U162" s="449"/>
    </row>
    <row r="163" spans="1:21" ht="18.75">
      <c r="A163" s="645">
        <v>162</v>
      </c>
      <c r="B163" s="451" t="s">
        <v>128</v>
      </c>
      <c r="C163" s="478" t="s">
        <v>305</v>
      </c>
      <c r="D163" s="648">
        <v>30</v>
      </c>
      <c r="E163" s="79"/>
      <c r="F163" s="527"/>
      <c r="G163" s="463">
        <v>0</v>
      </c>
      <c r="H163" s="464">
        <v>0</v>
      </c>
      <c r="I163" s="80"/>
      <c r="J163" s="80"/>
      <c r="K163" s="449" t="str">
        <f>+VLOOKUP(B163,'DATOS GENERALES'!$B$6:$B$431,1,0)</f>
        <v>FIJADOR DE TUBO ENDOTRAQUEAL</v>
      </c>
      <c r="L163" s="449"/>
      <c r="M163" s="449"/>
      <c r="N163" s="449"/>
      <c r="O163" s="449"/>
      <c r="P163" s="449"/>
      <c r="Q163" s="449"/>
      <c r="R163" s="449"/>
      <c r="S163" s="449"/>
      <c r="T163" s="449"/>
      <c r="U163" s="449"/>
    </row>
    <row r="164" spans="1:21" s="97" customFormat="1" ht="18.75">
      <c r="A164" s="645">
        <v>163</v>
      </c>
      <c r="B164" s="451" t="s">
        <v>129</v>
      </c>
      <c r="C164" s="478" t="s">
        <v>305</v>
      </c>
      <c r="D164" s="648">
        <v>200</v>
      </c>
      <c r="E164" s="79"/>
      <c r="F164" s="533"/>
      <c r="G164" s="463">
        <v>0</v>
      </c>
      <c r="H164" s="464">
        <v>0</v>
      </c>
      <c r="I164" s="98"/>
      <c r="J164" s="98"/>
      <c r="K164" s="449" t="str">
        <f>+VLOOKUP(B164,'DATOS GENERALES'!$B$6:$B$431,1,0)</f>
        <v>FILTRO  NARIZ CAMELLO</v>
      </c>
      <c r="L164" s="482"/>
      <c r="M164" s="482"/>
      <c r="N164" s="482"/>
      <c r="O164" s="482"/>
      <c r="P164" s="482"/>
      <c r="Q164" s="482"/>
      <c r="R164" s="482"/>
      <c r="S164" s="482"/>
      <c r="T164" s="482"/>
      <c r="U164" s="482"/>
    </row>
    <row r="165" spans="1:21" s="97" customFormat="1" ht="18.75">
      <c r="A165" s="645">
        <v>164</v>
      </c>
      <c r="B165" s="451" t="s">
        <v>130</v>
      </c>
      <c r="C165" s="478" t="s">
        <v>305</v>
      </c>
      <c r="D165" s="648">
        <v>6000</v>
      </c>
      <c r="E165" s="79"/>
      <c r="F165" s="533"/>
      <c r="G165" s="463">
        <v>0</v>
      </c>
      <c r="H165" s="464">
        <v>0</v>
      </c>
      <c r="I165" s="98"/>
      <c r="J165" s="98"/>
      <c r="K165" s="449" t="str">
        <f>+VLOOKUP(B165,'DATOS GENERALES'!$B$6:$B$431,1,0)</f>
        <v>FRASCOS RECOLECTOR DE ORINA</v>
      </c>
      <c r="L165" s="482"/>
      <c r="M165" s="482"/>
      <c r="N165" s="482"/>
      <c r="O165" s="482"/>
      <c r="P165" s="482"/>
      <c r="Q165" s="482"/>
      <c r="R165" s="482"/>
      <c r="S165" s="482"/>
      <c r="T165" s="482"/>
      <c r="U165" s="482"/>
    </row>
    <row r="166" spans="1:21" s="97" customFormat="1" ht="37.5">
      <c r="A166" s="645">
        <v>165</v>
      </c>
      <c r="B166" s="451" t="s">
        <v>131</v>
      </c>
      <c r="C166" s="478" t="s">
        <v>326</v>
      </c>
      <c r="D166" s="648">
        <v>40</v>
      </c>
      <c r="E166" s="79"/>
      <c r="F166" s="533"/>
      <c r="G166" s="463">
        <v>0</v>
      </c>
      <c r="H166" s="464">
        <v>0</v>
      </c>
      <c r="I166" s="98"/>
      <c r="J166" s="98"/>
      <c r="K166" s="449" t="str">
        <f>+VLOOKUP(B166,'DATOS GENERALES'!$B$6:$B$431,1,0)</f>
        <v>FRESAS LARGAS  DE CARBURO PARA PIEZA DE MANO # 730</v>
      </c>
      <c r="L166" s="482"/>
      <c r="M166" s="482"/>
      <c r="N166" s="482"/>
      <c r="O166" s="482"/>
      <c r="P166" s="482"/>
      <c r="Q166" s="482"/>
      <c r="R166" s="482"/>
      <c r="S166" s="482"/>
      <c r="T166" s="482"/>
      <c r="U166" s="482"/>
    </row>
    <row r="167" spans="1:21" ht="37.5">
      <c r="A167" s="645">
        <v>166</v>
      </c>
      <c r="B167" s="451" t="s">
        <v>132</v>
      </c>
      <c r="C167" s="478" t="s">
        <v>327</v>
      </c>
      <c r="D167" s="648">
        <v>120</v>
      </c>
      <c r="E167" s="79"/>
      <c r="F167" s="527"/>
      <c r="G167" s="463">
        <v>0</v>
      </c>
      <c r="H167" s="464">
        <v>0</v>
      </c>
      <c r="I167" s="80"/>
      <c r="J167" s="80"/>
      <c r="K167" s="449" t="str">
        <f>+VLOOKUP(B167,'DATOS GENERALES'!$B$6:$B$431,1,0)</f>
        <v>GASA HOSPITALARIA X 100 YARDAS DE 40 HILOS x PULGADA CUADRADA</v>
      </c>
      <c r="L167" s="449"/>
      <c r="M167" s="449"/>
      <c r="N167" s="449"/>
      <c r="O167" s="449"/>
      <c r="P167" s="449"/>
      <c r="Q167" s="449"/>
      <c r="R167" s="449"/>
      <c r="S167" s="449"/>
      <c r="T167" s="449"/>
      <c r="U167" s="449"/>
    </row>
    <row r="168" spans="1:21" s="97" customFormat="1" ht="18.75">
      <c r="A168" s="645">
        <v>167</v>
      </c>
      <c r="B168" s="451" t="s">
        <v>133</v>
      </c>
      <c r="C168" s="478" t="s">
        <v>328</v>
      </c>
      <c r="D168" s="648">
        <v>20</v>
      </c>
      <c r="E168" s="79">
        <v>53809</v>
      </c>
      <c r="F168" s="533">
        <v>0</v>
      </c>
      <c r="G168" s="463">
        <v>53809</v>
      </c>
      <c r="H168" s="464">
        <v>1076180</v>
      </c>
      <c r="I168" s="98" t="s">
        <v>389</v>
      </c>
      <c r="J168" s="98" t="s">
        <v>1531</v>
      </c>
      <c r="K168" s="449" t="str">
        <f>+VLOOKUP(B168,'DATOS GENERALES'!$B$6:$B$431,1,0)</f>
        <v>GEL CON ACIDO BÓRICO E HIDANTOÍNA</v>
      </c>
      <c r="L168" s="482"/>
      <c r="M168" s="482"/>
      <c r="N168" s="482"/>
      <c r="O168" s="482"/>
      <c r="P168" s="482"/>
      <c r="Q168" s="482"/>
      <c r="R168" s="482"/>
      <c r="S168" s="482"/>
      <c r="T168" s="482"/>
      <c r="U168" s="482"/>
    </row>
    <row r="169" spans="1:21" s="97" customFormat="1" ht="37.5">
      <c r="A169" s="645">
        <v>168</v>
      </c>
      <c r="B169" s="451" t="s">
        <v>134</v>
      </c>
      <c r="C169" s="478" t="s">
        <v>329</v>
      </c>
      <c r="D169" s="648">
        <v>40</v>
      </c>
      <c r="E169" s="79">
        <v>21547</v>
      </c>
      <c r="F169" s="533">
        <v>0</v>
      </c>
      <c r="G169" s="463">
        <v>21547</v>
      </c>
      <c r="H169" s="464">
        <v>861880</v>
      </c>
      <c r="I169" s="98" t="s">
        <v>389</v>
      </c>
      <c r="J169" s="98" t="s">
        <v>590</v>
      </c>
      <c r="K169" s="449" t="str">
        <f>+VLOOKUP(B169,'DATOS GENERALES'!$B$6:$B$431,1,0)</f>
        <v>GEL HIDROCOLOIDE  CON PECTINA AL 1% Y CARBOXIMETILCELULOSA 3,4%</v>
      </c>
      <c r="L169" s="482"/>
      <c r="M169" s="482"/>
      <c r="N169" s="482"/>
      <c r="O169" s="482"/>
      <c r="P169" s="482"/>
      <c r="Q169" s="482"/>
      <c r="R169" s="482"/>
      <c r="S169" s="482"/>
      <c r="T169" s="482"/>
      <c r="U169" s="482"/>
    </row>
    <row r="170" spans="1:21" s="97" customFormat="1" ht="37.5">
      <c r="A170" s="645">
        <v>169</v>
      </c>
      <c r="B170" s="451" t="s">
        <v>134</v>
      </c>
      <c r="C170" s="478" t="s">
        <v>330</v>
      </c>
      <c r="D170" s="648">
        <v>40</v>
      </c>
      <c r="E170" s="79">
        <v>42380</v>
      </c>
      <c r="F170" s="533">
        <v>0</v>
      </c>
      <c r="G170" s="463">
        <v>42380</v>
      </c>
      <c r="H170" s="464">
        <v>1695200</v>
      </c>
      <c r="I170" s="98" t="s">
        <v>389</v>
      </c>
      <c r="J170" s="98" t="s">
        <v>590</v>
      </c>
      <c r="K170" s="449" t="str">
        <f>+VLOOKUP(B170,'DATOS GENERALES'!$B$6:$B$431,1,0)</f>
        <v>GEL HIDROCOLOIDE  CON PECTINA AL 1% Y CARBOXIMETILCELULOSA 3,4%</v>
      </c>
      <c r="L170" s="482"/>
      <c r="M170" s="482"/>
      <c r="N170" s="482"/>
      <c r="O170" s="482"/>
      <c r="P170" s="482"/>
      <c r="Q170" s="482"/>
      <c r="R170" s="482"/>
      <c r="S170" s="482"/>
      <c r="T170" s="482"/>
      <c r="U170" s="482"/>
    </row>
    <row r="171" spans="1:21" ht="18.75">
      <c r="A171" s="645">
        <v>170</v>
      </c>
      <c r="B171" s="469" t="s">
        <v>135</v>
      </c>
      <c r="C171" s="647" t="s">
        <v>900</v>
      </c>
      <c r="D171" s="648">
        <v>40</v>
      </c>
      <c r="E171" s="79"/>
      <c r="F171" s="527"/>
      <c r="G171" s="463">
        <v>0</v>
      </c>
      <c r="H171" s="464">
        <v>0</v>
      </c>
      <c r="I171" s="80"/>
      <c r="J171" s="80"/>
      <c r="K171" s="449" t="str">
        <f>+VLOOKUP(B171,'DATOS GENERALES'!$B$6:$B$431,1,0)</f>
        <v>GEL PARA MONITOREO ULTRASONIDO</v>
      </c>
      <c r="L171" s="449"/>
      <c r="M171" s="449"/>
      <c r="N171" s="449"/>
      <c r="O171" s="449"/>
      <c r="P171" s="449"/>
      <c r="Q171" s="449"/>
      <c r="R171" s="449"/>
      <c r="S171" s="449"/>
      <c r="T171" s="449"/>
      <c r="U171" s="449"/>
    </row>
    <row r="172" spans="1:21" ht="18.75">
      <c r="A172" s="645">
        <v>171</v>
      </c>
      <c r="B172" s="451" t="s">
        <v>136</v>
      </c>
      <c r="C172" s="478" t="s">
        <v>331</v>
      </c>
      <c r="D172" s="648">
        <v>4</v>
      </c>
      <c r="E172" s="79"/>
      <c r="F172" s="527"/>
      <c r="G172" s="463">
        <v>0</v>
      </c>
      <c r="H172" s="464">
        <v>0</v>
      </c>
      <c r="I172" s="80"/>
      <c r="J172" s="80"/>
      <c r="K172" s="449" t="str">
        <f>+VLOOKUP(B172,'DATOS GENERALES'!$B$6:$B$431,1,0)</f>
        <v xml:space="preserve">GLUTARALDEHIDO AL 2% </v>
      </c>
      <c r="L172" s="449"/>
      <c r="M172" s="449"/>
      <c r="N172" s="449"/>
      <c r="O172" s="449"/>
      <c r="P172" s="449"/>
      <c r="Q172" s="449"/>
      <c r="R172" s="449"/>
      <c r="S172" s="449"/>
      <c r="T172" s="449"/>
      <c r="U172" s="449"/>
    </row>
    <row r="173" spans="1:21" ht="18.75">
      <c r="A173" s="645">
        <v>172</v>
      </c>
      <c r="B173" s="451" t="s">
        <v>137</v>
      </c>
      <c r="C173" s="478" t="s">
        <v>332</v>
      </c>
      <c r="D173" s="648">
        <v>240</v>
      </c>
      <c r="E173" s="79"/>
      <c r="F173" s="527"/>
      <c r="G173" s="463">
        <v>0</v>
      </c>
      <c r="H173" s="464">
        <v>0</v>
      </c>
      <c r="I173" s="80"/>
      <c r="J173" s="80"/>
      <c r="K173" s="449" t="str">
        <f>+VLOOKUP(B173,'DATOS GENERALES'!$B$6:$B$431,1,0)</f>
        <v>GORRO DESECHABLE P/ ENFERMERA</v>
      </c>
      <c r="L173" s="449"/>
      <c r="M173" s="449"/>
      <c r="N173" s="449"/>
      <c r="O173" s="449"/>
      <c r="P173" s="449"/>
      <c r="Q173" s="449"/>
      <c r="R173" s="449"/>
      <c r="S173" s="449"/>
      <c r="T173" s="449"/>
      <c r="U173" s="449"/>
    </row>
    <row r="174" spans="1:21" ht="18.75">
      <c r="A174" s="645">
        <v>173</v>
      </c>
      <c r="B174" s="451" t="s">
        <v>138</v>
      </c>
      <c r="C174" s="478" t="s">
        <v>333</v>
      </c>
      <c r="D174" s="648">
        <v>24</v>
      </c>
      <c r="E174" s="79"/>
      <c r="F174" s="527"/>
      <c r="G174" s="463">
        <v>0</v>
      </c>
      <c r="H174" s="464">
        <v>0</v>
      </c>
      <c r="I174" s="80"/>
      <c r="J174" s="80"/>
      <c r="K174" s="449" t="str">
        <f>+VLOOKUP(B174,'DATOS GENERALES'!$B$6:$B$431,1,0)</f>
        <v>GUANTE EXAMEN  TALLA  L</v>
      </c>
      <c r="L174" s="449"/>
      <c r="M174" s="449"/>
      <c r="N174" s="449"/>
      <c r="O174" s="449"/>
      <c r="P174" s="449"/>
      <c r="Q174" s="449"/>
      <c r="R174" s="449"/>
      <c r="S174" s="449"/>
      <c r="T174" s="449"/>
      <c r="U174" s="449"/>
    </row>
    <row r="175" spans="1:21" ht="18.75">
      <c r="A175" s="645">
        <v>174</v>
      </c>
      <c r="B175" s="451" t="s">
        <v>139</v>
      </c>
      <c r="C175" s="478" t="s">
        <v>333</v>
      </c>
      <c r="D175" s="648">
        <v>800</v>
      </c>
      <c r="E175" s="79"/>
      <c r="F175" s="527"/>
      <c r="G175" s="463">
        <v>0</v>
      </c>
      <c r="H175" s="464">
        <v>0</v>
      </c>
      <c r="I175" s="80"/>
      <c r="J175" s="80"/>
      <c r="K175" s="449" t="str">
        <f>+VLOOKUP(B175,'DATOS GENERALES'!$B$6:$B$431,1,0)</f>
        <v>GUANTE EXAMEN TALLA M</v>
      </c>
      <c r="L175" s="449"/>
      <c r="M175" s="449"/>
      <c r="N175" s="449"/>
      <c r="O175" s="449"/>
      <c r="P175" s="449"/>
      <c r="Q175" s="449"/>
      <c r="R175" s="449"/>
      <c r="S175" s="449"/>
      <c r="T175" s="449"/>
      <c r="U175" s="449"/>
    </row>
    <row r="176" spans="1:21" ht="18.75">
      <c r="A176" s="645">
        <v>175</v>
      </c>
      <c r="B176" s="451" t="s">
        <v>140</v>
      </c>
      <c r="C176" s="478" t="s">
        <v>333</v>
      </c>
      <c r="D176" s="648">
        <v>800</v>
      </c>
      <c r="E176" s="79"/>
      <c r="F176" s="527"/>
      <c r="G176" s="463">
        <v>0</v>
      </c>
      <c r="H176" s="464">
        <v>0</v>
      </c>
      <c r="I176" s="80"/>
      <c r="J176" s="80"/>
      <c r="K176" s="449" t="str">
        <f>+VLOOKUP(B176,'DATOS GENERALES'!$B$6:$B$431,1,0)</f>
        <v>GUANTE EXAMEN TALLA S</v>
      </c>
      <c r="L176" s="449"/>
      <c r="M176" s="449"/>
      <c r="N176" s="449"/>
      <c r="O176" s="449"/>
      <c r="P176" s="449"/>
      <c r="Q176" s="449"/>
      <c r="R176" s="449"/>
      <c r="S176" s="449"/>
      <c r="T176" s="449"/>
      <c r="U176" s="449"/>
    </row>
    <row r="177" spans="1:21" ht="18.75">
      <c r="A177" s="645">
        <v>176</v>
      </c>
      <c r="B177" s="451" t="s">
        <v>141</v>
      </c>
      <c r="C177" s="478" t="s">
        <v>333</v>
      </c>
      <c r="D177" s="648">
        <v>40</v>
      </c>
      <c r="E177" s="79"/>
      <c r="F177" s="527"/>
      <c r="G177" s="463">
        <v>0</v>
      </c>
      <c r="H177" s="464">
        <v>0</v>
      </c>
      <c r="I177" s="80"/>
      <c r="J177" s="80"/>
      <c r="K177" s="449" t="str">
        <f>+VLOOKUP(B177,'DATOS GENERALES'!$B$6:$B$431,1,0)</f>
        <v xml:space="preserve">GUANTE EXAMEN TALLA XS </v>
      </c>
      <c r="L177" s="449"/>
      <c r="M177" s="449"/>
      <c r="N177" s="449"/>
      <c r="O177" s="449"/>
      <c r="P177" s="449"/>
      <c r="Q177" s="449"/>
      <c r="R177" s="449"/>
      <c r="S177" s="449"/>
      <c r="T177" s="449"/>
      <c r="U177" s="449"/>
    </row>
    <row r="178" spans="1:21" ht="18.75">
      <c r="A178" s="645">
        <v>177</v>
      </c>
      <c r="B178" s="451" t="s">
        <v>142</v>
      </c>
      <c r="C178" s="478" t="s">
        <v>333</v>
      </c>
      <c r="D178" s="648">
        <v>60</v>
      </c>
      <c r="E178" s="79"/>
      <c r="F178" s="527"/>
      <c r="G178" s="463">
        <v>0</v>
      </c>
      <c r="H178" s="464">
        <v>0</v>
      </c>
      <c r="I178" s="80"/>
      <c r="J178" s="80"/>
      <c r="K178" s="449" t="str">
        <f>+VLOOKUP(B178,'DATOS GENERALES'!$B$6:$B$431,1,0)</f>
        <v>GUANTE P / CIRUGIA TALLA 6,5</v>
      </c>
      <c r="L178" s="449"/>
      <c r="M178" s="449"/>
      <c r="N178" s="449"/>
      <c r="O178" s="449"/>
      <c r="P178" s="449"/>
      <c r="Q178" s="449"/>
      <c r="R178" s="449"/>
      <c r="S178" s="449"/>
      <c r="T178" s="449"/>
      <c r="U178" s="449"/>
    </row>
    <row r="179" spans="1:21" ht="18.75">
      <c r="A179" s="645">
        <v>178</v>
      </c>
      <c r="B179" s="451" t="s">
        <v>143</v>
      </c>
      <c r="C179" s="478" t="s">
        <v>333</v>
      </c>
      <c r="D179" s="648">
        <v>60</v>
      </c>
      <c r="E179" s="79"/>
      <c r="F179" s="527"/>
      <c r="G179" s="463">
        <v>0</v>
      </c>
      <c r="H179" s="464">
        <v>0</v>
      </c>
      <c r="I179" s="80"/>
      <c r="J179" s="80"/>
      <c r="K179" s="449" t="str">
        <f>+VLOOKUP(B179,'DATOS GENERALES'!$B$6:$B$431,1,0)</f>
        <v>GUANTE P / CIRUGIA TALLA 7,5</v>
      </c>
      <c r="L179" s="449"/>
      <c r="M179" s="449"/>
      <c r="N179" s="449"/>
      <c r="O179" s="449"/>
      <c r="P179" s="449"/>
      <c r="Q179" s="449"/>
      <c r="R179" s="449"/>
      <c r="S179" s="449"/>
      <c r="T179" s="449"/>
      <c r="U179" s="449"/>
    </row>
    <row r="180" spans="1:21" ht="18.75">
      <c r="A180" s="645">
        <v>179</v>
      </c>
      <c r="B180" s="451" t="s">
        <v>144</v>
      </c>
      <c r="C180" s="478" t="s">
        <v>333</v>
      </c>
      <c r="D180" s="648">
        <v>80</v>
      </c>
      <c r="E180" s="79"/>
      <c r="F180" s="527"/>
      <c r="G180" s="463">
        <v>0</v>
      </c>
      <c r="H180" s="464">
        <v>0</v>
      </c>
      <c r="I180" s="80"/>
      <c r="J180" s="80"/>
      <c r="K180" s="449" t="str">
        <f>+VLOOKUP(B180,'DATOS GENERALES'!$B$6:$B$431,1,0)</f>
        <v xml:space="preserve">GUANTE P / CIRUGIA TALLA 7.0 </v>
      </c>
      <c r="L180" s="449"/>
      <c r="M180" s="449"/>
      <c r="N180" s="449"/>
      <c r="O180" s="449"/>
      <c r="P180" s="449"/>
      <c r="Q180" s="449"/>
      <c r="R180" s="449"/>
      <c r="S180" s="449"/>
      <c r="T180" s="449"/>
      <c r="U180" s="449"/>
    </row>
    <row r="181" spans="1:21" ht="18.75">
      <c r="A181" s="645">
        <v>180</v>
      </c>
      <c r="B181" s="451" t="s">
        <v>145</v>
      </c>
      <c r="C181" s="478" t="s">
        <v>333</v>
      </c>
      <c r="D181" s="648">
        <v>24</v>
      </c>
      <c r="E181" s="79"/>
      <c r="F181" s="527"/>
      <c r="G181" s="463">
        <v>0</v>
      </c>
      <c r="H181" s="464">
        <v>0</v>
      </c>
      <c r="I181" s="80"/>
      <c r="J181" s="80"/>
      <c r="K181" s="449" t="str">
        <f>+VLOOKUP(B181,'DATOS GENERALES'!$B$6:$B$431,1,0)</f>
        <v>GUANTE P/ CIRUGIA TALLA 6,0</v>
      </c>
      <c r="L181" s="449"/>
      <c r="M181" s="449"/>
      <c r="N181" s="449"/>
      <c r="O181" s="449"/>
      <c r="P181" s="449"/>
      <c r="Q181" s="449"/>
      <c r="R181" s="449"/>
      <c r="S181" s="449"/>
      <c r="T181" s="449"/>
      <c r="U181" s="449"/>
    </row>
    <row r="182" spans="1:21" ht="18.75">
      <c r="A182" s="645">
        <v>181</v>
      </c>
      <c r="B182" s="451" t="s">
        <v>146</v>
      </c>
      <c r="C182" s="478" t="s">
        <v>333</v>
      </c>
      <c r="D182" s="648">
        <v>12</v>
      </c>
      <c r="E182" s="79"/>
      <c r="F182" s="527"/>
      <c r="G182" s="463">
        <v>0</v>
      </c>
      <c r="H182" s="464">
        <v>0</v>
      </c>
      <c r="I182" s="80"/>
      <c r="J182" s="80"/>
      <c r="K182" s="449" t="str">
        <f>+VLOOKUP(B182,'DATOS GENERALES'!$B$6:$B$431,1,0)</f>
        <v xml:space="preserve">GUANTES DE NITRILO  TALLA S </v>
      </c>
      <c r="L182" s="449"/>
      <c r="M182" s="449"/>
      <c r="N182" s="449"/>
      <c r="O182" s="449"/>
      <c r="P182" s="449"/>
      <c r="Q182" s="449"/>
      <c r="R182" s="449"/>
      <c r="S182" s="449"/>
      <c r="T182" s="449"/>
      <c r="U182" s="449"/>
    </row>
    <row r="183" spans="1:21" s="88" customFormat="1" ht="18.75">
      <c r="A183" s="645">
        <v>182</v>
      </c>
      <c r="B183" s="451" t="s">
        <v>147</v>
      </c>
      <c r="C183" s="478" t="s">
        <v>333</v>
      </c>
      <c r="D183" s="648">
        <v>12</v>
      </c>
      <c r="E183" s="79"/>
      <c r="F183" s="530"/>
      <c r="G183" s="463">
        <v>0</v>
      </c>
      <c r="H183" s="464">
        <v>0</v>
      </c>
      <c r="I183" s="89"/>
      <c r="J183" s="89"/>
      <c r="K183" s="449" t="str">
        <f>+VLOOKUP(B183,'DATOS GENERALES'!$B$6:$B$431,1,0)</f>
        <v xml:space="preserve">GUANTES DE NITRILO TALLA L </v>
      </c>
      <c r="L183" s="467"/>
      <c r="M183" s="467"/>
      <c r="N183" s="467"/>
      <c r="O183" s="467"/>
      <c r="P183" s="467"/>
      <c r="Q183" s="467"/>
      <c r="R183" s="467"/>
      <c r="S183" s="467"/>
      <c r="T183" s="467"/>
      <c r="U183" s="467"/>
    </row>
    <row r="184" spans="1:21" s="97" customFormat="1" ht="18.75">
      <c r="A184" s="645">
        <v>183</v>
      </c>
      <c r="B184" s="451" t="s">
        <v>148</v>
      </c>
      <c r="C184" s="478" t="s">
        <v>333</v>
      </c>
      <c r="D184" s="648">
        <v>20</v>
      </c>
      <c r="E184" s="79"/>
      <c r="F184" s="533"/>
      <c r="G184" s="463">
        <v>0</v>
      </c>
      <c r="H184" s="464">
        <v>0</v>
      </c>
      <c r="I184" s="98"/>
      <c r="J184" s="98"/>
      <c r="K184" s="449" t="str">
        <f>+VLOOKUP(B184,'DATOS GENERALES'!$B$6:$B$431,1,0)</f>
        <v xml:space="preserve">GUANTES DE NITRILO TALLA M </v>
      </c>
      <c r="L184" s="482"/>
      <c r="M184" s="482"/>
      <c r="N184" s="482"/>
      <c r="O184" s="482"/>
      <c r="P184" s="482"/>
      <c r="Q184" s="482"/>
      <c r="R184" s="482"/>
      <c r="S184" s="482"/>
      <c r="T184" s="482"/>
      <c r="U184" s="482"/>
    </row>
    <row r="185" spans="1:21" s="93" customFormat="1" ht="18.75">
      <c r="A185" s="645">
        <v>184</v>
      </c>
      <c r="B185" s="451" t="s">
        <v>149</v>
      </c>
      <c r="C185" s="478" t="s">
        <v>305</v>
      </c>
      <c r="D185" s="648">
        <v>300</v>
      </c>
      <c r="E185" s="79"/>
      <c r="F185" s="533"/>
      <c r="G185" s="463">
        <v>0</v>
      </c>
      <c r="H185" s="464">
        <v>0</v>
      </c>
      <c r="I185" s="474"/>
      <c r="J185" s="474"/>
      <c r="K185" s="449" t="str">
        <f>+VLOOKUP(B185,'DATOS GENERALES'!$B$6:$B$431,1,0)</f>
        <v>GUARDIAN  CORTOPUNZANTE 3 LITROS</v>
      </c>
      <c r="L185" s="475"/>
      <c r="M185" s="475"/>
      <c r="N185" s="475"/>
      <c r="O185" s="475"/>
      <c r="P185" s="475"/>
      <c r="Q185" s="475"/>
      <c r="R185" s="475"/>
      <c r="S185" s="475"/>
      <c r="T185" s="475"/>
      <c r="U185" s="475"/>
    </row>
    <row r="186" spans="1:21" s="97" customFormat="1" ht="18.75">
      <c r="A186" s="645">
        <v>185</v>
      </c>
      <c r="B186" s="451" t="s">
        <v>150</v>
      </c>
      <c r="C186" s="478" t="s">
        <v>305</v>
      </c>
      <c r="D186" s="648">
        <v>120</v>
      </c>
      <c r="E186" s="79"/>
      <c r="F186" s="533"/>
      <c r="G186" s="463">
        <v>0</v>
      </c>
      <c r="H186" s="464">
        <v>0</v>
      </c>
      <c r="I186" s="98"/>
      <c r="J186" s="98"/>
      <c r="K186" s="449" t="str">
        <f>+VLOOKUP(B186,'DATOS GENERALES'!$B$6:$B$431,1,0)</f>
        <v>GUARDIAN 1.5 LITROS REPUESTO</v>
      </c>
      <c r="L186" s="482"/>
      <c r="M186" s="482"/>
      <c r="N186" s="482"/>
      <c r="O186" s="482"/>
      <c r="P186" s="482"/>
      <c r="Q186" s="482"/>
      <c r="R186" s="482"/>
      <c r="S186" s="482"/>
      <c r="T186" s="482"/>
      <c r="U186" s="482"/>
    </row>
    <row r="187" spans="1:21" ht="18.75">
      <c r="A187" s="645">
        <v>186</v>
      </c>
      <c r="B187" s="451" t="s">
        <v>151</v>
      </c>
      <c r="C187" s="478" t="s">
        <v>305</v>
      </c>
      <c r="D187" s="648">
        <v>200</v>
      </c>
      <c r="E187" s="79"/>
      <c r="F187" s="527"/>
      <c r="G187" s="463">
        <v>0</v>
      </c>
      <c r="H187" s="464">
        <v>0</v>
      </c>
      <c r="I187" s="80"/>
      <c r="J187" s="80"/>
      <c r="K187" s="449" t="str">
        <f>+VLOOKUP(B187,'DATOS GENERALES'!$B$6:$B$431,1,0)</f>
        <v>GUARDIANES 0.5 LITROS</v>
      </c>
      <c r="L187" s="449"/>
      <c r="M187" s="449"/>
      <c r="N187" s="449"/>
      <c r="O187" s="449"/>
      <c r="P187" s="449"/>
      <c r="Q187" s="449"/>
      <c r="R187" s="449"/>
      <c r="S187" s="449"/>
      <c r="T187" s="449"/>
      <c r="U187" s="449"/>
    </row>
    <row r="188" spans="1:21" s="93" customFormat="1" ht="18.75">
      <c r="A188" s="645">
        <v>187</v>
      </c>
      <c r="B188" s="469" t="s">
        <v>807</v>
      </c>
      <c r="C188" s="647" t="s">
        <v>305</v>
      </c>
      <c r="D188" s="648">
        <v>4</v>
      </c>
      <c r="E188" s="79"/>
      <c r="F188" s="531"/>
      <c r="G188" s="463">
        <v>0</v>
      </c>
      <c r="H188" s="464">
        <v>0</v>
      </c>
      <c r="I188" s="474"/>
      <c r="J188" s="474"/>
      <c r="K188" s="449" t="str">
        <f>+VLOOKUP(B188,'DATOS GENERALES'!$B$6:$B$431,1,0)</f>
        <v>GUIA DE INTUBACIÓN PARA ANESTESIA N° 10</v>
      </c>
      <c r="L188" s="475"/>
      <c r="M188" s="475"/>
      <c r="N188" s="475"/>
      <c r="O188" s="475"/>
      <c r="P188" s="475"/>
      <c r="Q188" s="475"/>
      <c r="R188" s="475"/>
      <c r="S188" s="475"/>
      <c r="T188" s="475"/>
      <c r="U188" s="475"/>
    </row>
    <row r="189" spans="1:21" s="90" customFormat="1" ht="18.75">
      <c r="A189" s="645">
        <v>188</v>
      </c>
      <c r="B189" s="469" t="s">
        <v>808</v>
      </c>
      <c r="C189" s="647" t="s">
        <v>305</v>
      </c>
      <c r="D189" s="648">
        <v>4</v>
      </c>
      <c r="E189" s="79"/>
      <c r="F189" s="527"/>
      <c r="G189" s="463">
        <v>0</v>
      </c>
      <c r="H189" s="464">
        <v>0</v>
      </c>
      <c r="I189" s="96"/>
      <c r="J189" s="96"/>
      <c r="K189" s="449" t="str">
        <f>+VLOOKUP(B189,'DATOS GENERALES'!$B$6:$B$431,1,0)</f>
        <v>GUIA DE INTUBACIÓN PARA ANESTESIA N° 12</v>
      </c>
      <c r="L189" s="468"/>
      <c r="M189" s="468"/>
      <c r="N189" s="468"/>
      <c r="O189" s="468"/>
      <c r="P189" s="468"/>
      <c r="Q189" s="468"/>
      <c r="R189" s="468"/>
      <c r="S189" s="468"/>
      <c r="T189" s="468"/>
      <c r="U189" s="468"/>
    </row>
    <row r="190" spans="1:21" s="93" customFormat="1" ht="18.75">
      <c r="A190" s="645">
        <v>189</v>
      </c>
      <c r="B190" s="469" t="s">
        <v>809</v>
      </c>
      <c r="C190" s="647" t="s">
        <v>305</v>
      </c>
      <c r="D190" s="648">
        <v>4</v>
      </c>
      <c r="E190" s="79"/>
      <c r="F190" s="531"/>
      <c r="G190" s="463">
        <v>0</v>
      </c>
      <c r="H190" s="464">
        <v>0</v>
      </c>
      <c r="I190" s="474"/>
      <c r="J190" s="474"/>
      <c r="K190" s="449" t="str">
        <f>+VLOOKUP(B190,'DATOS GENERALES'!$B$6:$B$431,1,0)</f>
        <v>GUIA DE INTUBACIÓN PARA ANESTESIA N° 14</v>
      </c>
      <c r="L190" s="475"/>
      <c r="M190" s="475"/>
      <c r="N190" s="475"/>
      <c r="O190" s="475"/>
      <c r="P190" s="475"/>
      <c r="Q190" s="475"/>
      <c r="R190" s="475"/>
      <c r="S190" s="475"/>
      <c r="T190" s="475"/>
      <c r="U190" s="475"/>
    </row>
    <row r="191" spans="1:21" s="93" customFormat="1" ht="18.75">
      <c r="A191" s="645">
        <v>190</v>
      </c>
      <c r="B191" s="451" t="s">
        <v>152</v>
      </c>
      <c r="C191" s="478" t="s">
        <v>305</v>
      </c>
      <c r="D191" s="648">
        <v>8</v>
      </c>
      <c r="E191" s="79"/>
      <c r="F191" s="531"/>
      <c r="G191" s="463">
        <v>0</v>
      </c>
      <c r="H191" s="464">
        <v>0</v>
      </c>
      <c r="I191" s="474"/>
      <c r="J191" s="474"/>
      <c r="K191" s="449" t="str">
        <f>+VLOOKUP(B191,'DATOS GENERALES'!$B$6:$B$431,1,0)</f>
        <v>GUIA DE INTUBACIÓN PARA ANESTESIA N° 6</v>
      </c>
      <c r="L191" s="475"/>
      <c r="M191" s="475"/>
      <c r="N191" s="475"/>
      <c r="O191" s="475"/>
      <c r="P191" s="475"/>
      <c r="Q191" s="475"/>
      <c r="R191" s="475"/>
      <c r="S191" s="475"/>
      <c r="T191" s="475"/>
      <c r="U191" s="475"/>
    </row>
    <row r="192" spans="1:21" s="93" customFormat="1" ht="18.75">
      <c r="A192" s="645">
        <v>191</v>
      </c>
      <c r="B192" s="451" t="s">
        <v>153</v>
      </c>
      <c r="C192" s="478" t="s">
        <v>305</v>
      </c>
      <c r="D192" s="648">
        <v>8</v>
      </c>
      <c r="E192" s="79"/>
      <c r="F192" s="531"/>
      <c r="G192" s="463">
        <v>0</v>
      </c>
      <c r="H192" s="464">
        <v>0</v>
      </c>
      <c r="I192" s="474"/>
      <c r="J192" s="474"/>
      <c r="K192" s="449" t="str">
        <f>+VLOOKUP(B192,'DATOS GENERALES'!$B$6:$B$431,1,0)</f>
        <v>GUIA DE INTUBACIÓN PARA ANESTESIA N° 7</v>
      </c>
      <c r="L192" s="475"/>
      <c r="M192" s="475"/>
      <c r="N192" s="475"/>
      <c r="O192" s="475"/>
      <c r="P192" s="475"/>
      <c r="Q192" s="475"/>
      <c r="R192" s="475"/>
      <c r="S192" s="475"/>
      <c r="T192" s="475"/>
      <c r="U192" s="475"/>
    </row>
    <row r="193" spans="1:21" s="88" customFormat="1" ht="18.75">
      <c r="A193" s="645">
        <v>192</v>
      </c>
      <c r="B193" s="451" t="s">
        <v>154</v>
      </c>
      <c r="C193" s="478" t="s">
        <v>305</v>
      </c>
      <c r="D193" s="648">
        <v>8</v>
      </c>
      <c r="E193" s="79"/>
      <c r="F193" s="530"/>
      <c r="G193" s="463">
        <v>0</v>
      </c>
      <c r="H193" s="464">
        <v>0</v>
      </c>
      <c r="I193" s="89"/>
      <c r="J193" s="89"/>
      <c r="K193" s="449" t="str">
        <f>+VLOOKUP(B193,'DATOS GENERALES'!$B$6:$B$431,1,0)</f>
        <v>GUIA DE INTUBACIÓN PARA ANESTESIA N° 8</v>
      </c>
      <c r="L193" s="467"/>
      <c r="M193" s="467"/>
      <c r="N193" s="467"/>
      <c r="O193" s="467"/>
      <c r="P193" s="467"/>
      <c r="Q193" s="467"/>
      <c r="R193" s="467"/>
      <c r="S193" s="467"/>
      <c r="T193" s="467"/>
      <c r="U193" s="467"/>
    </row>
    <row r="194" spans="1:21" s="90" customFormat="1" ht="37.5">
      <c r="A194" s="645">
        <v>193</v>
      </c>
      <c r="B194" s="451" t="s">
        <v>810</v>
      </c>
      <c r="C194" s="478" t="s">
        <v>315</v>
      </c>
      <c r="D194" s="648">
        <v>4</v>
      </c>
      <c r="E194" s="79">
        <v>1216032</v>
      </c>
      <c r="F194" s="527">
        <v>0</v>
      </c>
      <c r="G194" s="463">
        <v>1216032</v>
      </c>
      <c r="H194" s="464">
        <v>4864128</v>
      </c>
      <c r="I194" s="96" t="s">
        <v>706</v>
      </c>
      <c r="J194" s="96" t="s">
        <v>713</v>
      </c>
      <c r="K194" s="449" t="str">
        <f>+VLOOKUP(B194,'DATOS GENERALES'!$B$6:$B$431,1,0)</f>
        <v>HEMOSTATICO ABSORBIBLE DE CELULOSA OXIDADA 2 IN  X 3 IN</v>
      </c>
      <c r="L194" s="468"/>
      <c r="M194" s="468"/>
      <c r="N194" s="468"/>
      <c r="O194" s="468"/>
      <c r="P194" s="468"/>
      <c r="Q194" s="468"/>
      <c r="R194" s="468"/>
      <c r="S194" s="468"/>
      <c r="T194" s="468"/>
      <c r="U194" s="468"/>
    </row>
    <row r="195" spans="1:21" s="90" customFormat="1" ht="18.75">
      <c r="A195" s="645">
        <v>194</v>
      </c>
      <c r="B195" s="451" t="s">
        <v>155</v>
      </c>
      <c r="C195" s="478" t="s">
        <v>305</v>
      </c>
      <c r="D195" s="648">
        <v>1600</v>
      </c>
      <c r="E195" s="79"/>
      <c r="F195" s="527"/>
      <c r="G195" s="463">
        <v>0</v>
      </c>
      <c r="H195" s="464">
        <v>0</v>
      </c>
      <c r="I195" s="96"/>
      <c r="J195" s="96"/>
      <c r="K195" s="449" t="str">
        <f>+VLOOKUP(B195,'DATOS GENERALES'!$B$6:$B$431,1,0)</f>
        <v>HUMIDIFICADOR</v>
      </c>
      <c r="L195" s="468"/>
      <c r="M195" s="468"/>
      <c r="N195" s="468"/>
      <c r="O195" s="468"/>
      <c r="P195" s="468"/>
      <c r="Q195" s="468"/>
      <c r="R195" s="468"/>
      <c r="S195" s="468"/>
      <c r="T195" s="468"/>
      <c r="U195" s="468"/>
    </row>
    <row r="196" spans="1:21" s="97" customFormat="1" ht="18.75">
      <c r="A196" s="645">
        <v>195</v>
      </c>
      <c r="B196" s="451" t="s">
        <v>156</v>
      </c>
      <c r="C196" s="478" t="s">
        <v>305</v>
      </c>
      <c r="D196" s="648">
        <v>200</v>
      </c>
      <c r="E196" s="79"/>
      <c r="F196" s="533"/>
      <c r="G196" s="463">
        <v>0</v>
      </c>
      <c r="H196" s="464">
        <v>0</v>
      </c>
      <c r="I196" s="98"/>
      <c r="J196" s="98"/>
      <c r="K196" s="449" t="str">
        <f>+VLOOKUP(B196,'DATOS GENERALES'!$B$6:$B$431,1,0)</f>
        <v>INHALOCAMARA ADULTO AJUSTABLE CON VÁLVULA</v>
      </c>
      <c r="L196" s="482"/>
      <c r="M196" s="482"/>
      <c r="N196" s="482"/>
      <c r="O196" s="482"/>
      <c r="P196" s="482"/>
      <c r="Q196" s="482"/>
      <c r="R196" s="482"/>
      <c r="S196" s="482"/>
      <c r="T196" s="482"/>
      <c r="U196" s="482"/>
    </row>
    <row r="197" spans="1:21" s="84" customFormat="1" ht="18.75">
      <c r="A197" s="645">
        <v>196</v>
      </c>
      <c r="B197" s="451" t="s">
        <v>157</v>
      </c>
      <c r="C197" s="478" t="s">
        <v>305</v>
      </c>
      <c r="D197" s="648">
        <v>160</v>
      </c>
      <c r="E197" s="79"/>
      <c r="F197" s="527"/>
      <c r="G197" s="463">
        <v>0</v>
      </c>
      <c r="H197" s="464">
        <v>0</v>
      </c>
      <c r="I197" s="83"/>
      <c r="J197" s="83"/>
      <c r="K197" s="449" t="str">
        <f>+VLOOKUP(B197,'DATOS GENERALES'!$B$6:$B$431,1,0)</f>
        <v>INHALOCAMARA PEDIATRICA AJUSTABLE CON VÁLVULA</v>
      </c>
      <c r="L197" s="465"/>
      <c r="M197" s="465"/>
      <c r="N197" s="465"/>
      <c r="O197" s="465"/>
      <c r="P197" s="465"/>
      <c r="Q197" s="465"/>
      <c r="R197" s="465"/>
      <c r="S197" s="465"/>
      <c r="T197" s="465"/>
      <c r="U197" s="465"/>
    </row>
    <row r="198" spans="1:21" ht="18.75">
      <c r="A198" s="645">
        <v>197</v>
      </c>
      <c r="B198" s="469" t="s">
        <v>811</v>
      </c>
      <c r="C198" s="647" t="s">
        <v>305</v>
      </c>
      <c r="D198" s="648">
        <v>4</v>
      </c>
      <c r="E198" s="79"/>
      <c r="F198" s="527"/>
      <c r="G198" s="463">
        <v>0</v>
      </c>
      <c r="H198" s="464">
        <v>0</v>
      </c>
      <c r="I198" s="80"/>
      <c r="J198" s="80"/>
      <c r="K198" s="449" t="str">
        <f>+VLOOKUP(B198,'DATOS GENERALES'!$B$6:$B$431,1,0)</f>
        <v>INTERCAMBIADOR INTUBACION CONEXIÓN O2 ADULTO N. 14</v>
      </c>
      <c r="L198" s="449"/>
      <c r="M198" s="449"/>
      <c r="N198" s="449"/>
      <c r="O198" s="449"/>
      <c r="P198" s="449"/>
      <c r="Q198" s="449"/>
      <c r="R198" s="449"/>
      <c r="S198" s="449"/>
      <c r="T198" s="449"/>
      <c r="U198" s="449"/>
    </row>
    <row r="199" spans="1:21" ht="37.5">
      <c r="A199" s="645">
        <v>198</v>
      </c>
      <c r="B199" s="451" t="s">
        <v>158</v>
      </c>
      <c r="C199" s="478" t="s">
        <v>305</v>
      </c>
      <c r="D199" s="648">
        <v>8</v>
      </c>
      <c r="E199" s="79"/>
      <c r="F199" s="527"/>
      <c r="G199" s="463">
        <v>0</v>
      </c>
      <c r="H199" s="464">
        <v>0</v>
      </c>
      <c r="I199" s="80"/>
      <c r="J199" s="80"/>
      <c r="K199" s="449" t="str">
        <f>+VLOOKUP(B199,'DATOS GENERALES'!$B$6:$B$431,1,0)</f>
        <v>INYECTORES  DESECHABLES ESCLEROTERAPIA DE VARICES ESOFAGICAS</v>
      </c>
      <c r="L199" s="449"/>
      <c r="M199" s="449"/>
      <c r="N199" s="449"/>
      <c r="O199" s="449"/>
      <c r="P199" s="449"/>
      <c r="Q199" s="449"/>
      <c r="R199" s="449"/>
      <c r="S199" s="449"/>
      <c r="T199" s="449"/>
      <c r="U199" s="449"/>
    </row>
    <row r="200" spans="1:21" ht="37.5">
      <c r="A200" s="645">
        <v>199</v>
      </c>
      <c r="B200" s="451" t="s">
        <v>160</v>
      </c>
      <c r="C200" s="478" t="s">
        <v>335</v>
      </c>
      <c r="D200" s="648">
        <v>1000</v>
      </c>
      <c r="E200" s="79">
        <v>2521</v>
      </c>
      <c r="F200" s="527">
        <v>0</v>
      </c>
      <c r="G200" s="463">
        <v>2521</v>
      </c>
      <c r="H200" s="464">
        <v>2521000</v>
      </c>
      <c r="I200" s="80" t="s">
        <v>507</v>
      </c>
      <c r="J200" s="80" t="s">
        <v>1532</v>
      </c>
      <c r="K200" s="449" t="e">
        <f>+VLOOKUP(B200,'DATOS GENERALES'!$B$6:$B$431,1,0)</f>
        <v>#N/A</v>
      </c>
      <c r="L200" s="449"/>
      <c r="M200" s="449"/>
      <c r="N200" s="449"/>
      <c r="O200" s="449"/>
      <c r="P200" s="449"/>
      <c r="Q200" s="449"/>
      <c r="R200" s="449"/>
      <c r="S200" s="449"/>
      <c r="T200" s="449"/>
      <c r="U200" s="449"/>
    </row>
    <row r="201" spans="1:21" ht="37.5">
      <c r="A201" s="645">
        <v>200</v>
      </c>
      <c r="B201" s="451" t="s">
        <v>813</v>
      </c>
      <c r="C201" s="478" t="s">
        <v>335</v>
      </c>
      <c r="D201" s="648">
        <v>1000</v>
      </c>
      <c r="E201" s="79">
        <v>4007</v>
      </c>
      <c r="F201" s="527">
        <v>0</v>
      </c>
      <c r="G201" s="463">
        <v>4007</v>
      </c>
      <c r="H201" s="464">
        <v>4007000</v>
      </c>
      <c r="I201" s="80" t="s">
        <v>507</v>
      </c>
      <c r="J201" s="80" t="s">
        <v>1533</v>
      </c>
      <c r="K201" s="449" t="str">
        <f>+VLOOKUP(B201,'DATOS GENERALES'!$B$6:$B$431,1,0)</f>
        <v>JABON QUIRURGICO ESPUMA A BASE DE CLORHEXIDINA CON EMOLIENTES 3% FRASCO UNIDOSIS X 60 CC</v>
      </c>
      <c r="L201" s="449"/>
      <c r="M201" s="449"/>
      <c r="N201" s="449"/>
      <c r="O201" s="449"/>
      <c r="P201" s="449"/>
      <c r="Q201" s="449"/>
      <c r="R201" s="449"/>
      <c r="S201" s="449"/>
      <c r="T201" s="449"/>
      <c r="U201" s="449"/>
    </row>
    <row r="202" spans="1:21" ht="56.25">
      <c r="A202" s="645">
        <v>201</v>
      </c>
      <c r="B202" s="451" t="s">
        <v>814</v>
      </c>
      <c r="C202" s="478" t="s">
        <v>334</v>
      </c>
      <c r="D202" s="648">
        <v>40</v>
      </c>
      <c r="E202" s="79">
        <v>17541</v>
      </c>
      <c r="F202" s="527">
        <v>0</v>
      </c>
      <c r="G202" s="463">
        <v>17541</v>
      </c>
      <c r="H202" s="464">
        <v>701640</v>
      </c>
      <c r="I202" s="80" t="s">
        <v>507</v>
      </c>
      <c r="J202" s="80" t="s">
        <v>1534</v>
      </c>
      <c r="K202" s="449" t="str">
        <f>+VLOOKUP(B202,'DATOS GENERALES'!$B$6:$B$431,1,0)</f>
        <v>JABON QUIRURGICO ESPUMA A BASE DE CLORHEXIDINA CON EMOLIENTES 4% BOLSA PARA DISPENSADOR DE PUSH</v>
      </c>
      <c r="L202" s="449"/>
      <c r="M202" s="449"/>
      <c r="N202" s="449"/>
      <c r="O202" s="449"/>
      <c r="P202" s="449"/>
      <c r="Q202" s="449"/>
      <c r="R202" s="449"/>
      <c r="S202" s="449"/>
      <c r="T202" s="449"/>
      <c r="U202" s="449"/>
    </row>
    <row r="203" spans="1:21" s="97" customFormat="1" ht="56.25">
      <c r="A203" s="645">
        <v>202</v>
      </c>
      <c r="B203" s="451" t="s">
        <v>159</v>
      </c>
      <c r="C203" s="478" t="s">
        <v>334</v>
      </c>
      <c r="D203" s="648">
        <v>80</v>
      </c>
      <c r="E203" s="79"/>
      <c r="F203" s="533"/>
      <c r="G203" s="463">
        <v>0</v>
      </c>
      <c r="H203" s="464">
        <v>0</v>
      </c>
      <c r="I203" s="98"/>
      <c r="J203" s="98"/>
      <c r="K203" s="449" t="str">
        <f>+VLOOKUP(B203,'DATOS GENERALES'!$B$6:$B$431,1,0)</f>
        <v>JABON QUIRURGICO ESPUMA A BASE DE CLORHEXIDINA CON EMOLIENTES 4% BOLSA PARA DISPENSADOR DE SENSOR</v>
      </c>
      <c r="L203" s="482"/>
      <c r="M203" s="482"/>
      <c r="N203" s="482"/>
      <c r="O203" s="482"/>
      <c r="P203" s="482"/>
      <c r="Q203" s="482"/>
      <c r="R203" s="482"/>
      <c r="S203" s="482"/>
      <c r="T203" s="482"/>
      <c r="U203" s="482"/>
    </row>
    <row r="204" spans="1:21" s="97" customFormat="1" ht="18.75">
      <c r="A204" s="645">
        <v>203</v>
      </c>
      <c r="B204" s="451" t="s">
        <v>161</v>
      </c>
      <c r="C204" s="452" t="s">
        <v>305</v>
      </c>
      <c r="D204" s="648">
        <v>800</v>
      </c>
      <c r="E204" s="79"/>
      <c r="F204" s="533"/>
      <c r="G204" s="463">
        <v>0</v>
      </c>
      <c r="H204" s="464">
        <v>0</v>
      </c>
      <c r="I204" s="98"/>
      <c r="J204" s="98"/>
      <c r="K204" s="449" t="str">
        <f>+VLOOKUP(B204,'DATOS GENERALES'!$B$6:$B$431,1,0)</f>
        <v xml:space="preserve">JERINGA 1CC CON AGUJA </v>
      </c>
      <c r="L204" s="482"/>
      <c r="M204" s="482"/>
      <c r="N204" s="482"/>
      <c r="O204" s="482"/>
      <c r="P204" s="482"/>
      <c r="Q204" s="482"/>
      <c r="R204" s="482"/>
      <c r="S204" s="482"/>
      <c r="T204" s="482"/>
      <c r="U204" s="482"/>
    </row>
    <row r="205" spans="1:21" s="97" customFormat="1" ht="37.5">
      <c r="A205" s="645">
        <v>204</v>
      </c>
      <c r="B205" s="451" t="s">
        <v>815</v>
      </c>
      <c r="C205" s="478" t="s">
        <v>305</v>
      </c>
      <c r="D205" s="648">
        <v>2000</v>
      </c>
      <c r="E205" s="79"/>
      <c r="F205" s="533"/>
      <c r="G205" s="463">
        <v>0</v>
      </c>
      <c r="H205" s="464">
        <v>0</v>
      </c>
      <c r="I205" s="98"/>
      <c r="J205" s="98"/>
      <c r="K205" s="449" t="str">
        <f>+VLOOKUP(B205,'DATOS GENERALES'!$B$6:$B$431,1,0)</f>
        <v>JERINGA PARA INSULINA CON AGUJA FIJA 8mm 50 UNIDADES</v>
      </c>
      <c r="L205" s="482"/>
      <c r="M205" s="482"/>
      <c r="N205" s="482"/>
      <c r="O205" s="482"/>
      <c r="P205" s="482"/>
      <c r="Q205" s="482"/>
      <c r="R205" s="482"/>
      <c r="S205" s="482"/>
      <c r="T205" s="482"/>
      <c r="U205" s="482"/>
    </row>
    <row r="206" spans="1:21" s="97" customFormat="1" ht="18.75">
      <c r="A206" s="645">
        <v>205</v>
      </c>
      <c r="B206" s="451" t="s">
        <v>162</v>
      </c>
      <c r="C206" s="478" t="s">
        <v>305</v>
      </c>
      <c r="D206" s="648">
        <v>4000</v>
      </c>
      <c r="E206" s="79"/>
      <c r="F206" s="533"/>
      <c r="G206" s="463">
        <v>0</v>
      </c>
      <c r="H206" s="464">
        <v>0</v>
      </c>
      <c r="I206" s="98"/>
      <c r="J206" s="98"/>
      <c r="K206" s="449" t="str">
        <f>+VLOOKUP(B206,'DATOS GENERALES'!$B$6:$B$431,1,0)</f>
        <v>JERINGAS DESECHABLE X 20 CC CON AGUJA</v>
      </c>
      <c r="L206" s="482"/>
      <c r="M206" s="482"/>
      <c r="N206" s="482"/>
      <c r="O206" s="482"/>
      <c r="P206" s="482"/>
      <c r="Q206" s="482"/>
      <c r="R206" s="482"/>
      <c r="S206" s="482"/>
      <c r="T206" s="482"/>
      <c r="U206" s="482"/>
    </row>
    <row r="207" spans="1:21" s="97" customFormat="1" ht="18.75">
      <c r="A207" s="645">
        <v>206</v>
      </c>
      <c r="B207" s="451" t="s">
        <v>163</v>
      </c>
      <c r="C207" s="478" t="s">
        <v>305</v>
      </c>
      <c r="D207" s="648">
        <v>40000</v>
      </c>
      <c r="E207" s="79"/>
      <c r="F207" s="533"/>
      <c r="G207" s="463">
        <v>0</v>
      </c>
      <c r="H207" s="464">
        <v>0</v>
      </c>
      <c r="I207" s="98"/>
      <c r="J207" s="98"/>
      <c r="K207" s="449" t="str">
        <f>+VLOOKUP(B207,'DATOS GENERALES'!$B$6:$B$431,1,0)</f>
        <v>JERINGAS DESECHABLES X 10 CC CON AGUJA</v>
      </c>
      <c r="L207" s="482"/>
      <c r="M207" s="482"/>
      <c r="N207" s="482"/>
      <c r="O207" s="482"/>
      <c r="P207" s="482"/>
      <c r="Q207" s="482"/>
      <c r="R207" s="482"/>
      <c r="S207" s="482"/>
      <c r="T207" s="482"/>
      <c r="U207" s="482"/>
    </row>
    <row r="208" spans="1:21" s="97" customFormat="1" ht="18.75">
      <c r="A208" s="645">
        <v>207</v>
      </c>
      <c r="B208" s="451" t="s">
        <v>164</v>
      </c>
      <c r="C208" s="478" t="s">
        <v>305</v>
      </c>
      <c r="D208" s="648">
        <v>20000</v>
      </c>
      <c r="E208" s="79"/>
      <c r="F208" s="533"/>
      <c r="G208" s="463">
        <v>0</v>
      </c>
      <c r="H208" s="464">
        <v>0</v>
      </c>
      <c r="I208" s="98"/>
      <c r="J208" s="98"/>
      <c r="K208" s="449" t="str">
        <f>+VLOOKUP(B208,'DATOS GENERALES'!$B$6:$B$431,1,0)</f>
        <v>JERINGAS DESECHABLES X 10 CC SIN AGUJA</v>
      </c>
      <c r="L208" s="482"/>
      <c r="M208" s="482"/>
      <c r="N208" s="482"/>
      <c r="O208" s="482"/>
      <c r="P208" s="482"/>
      <c r="Q208" s="482"/>
      <c r="R208" s="482"/>
      <c r="S208" s="482"/>
      <c r="T208" s="482"/>
      <c r="U208" s="482"/>
    </row>
    <row r="209" spans="1:21" s="97" customFormat="1" ht="18.75">
      <c r="A209" s="645">
        <v>208</v>
      </c>
      <c r="B209" s="451" t="s">
        <v>165</v>
      </c>
      <c r="C209" s="478" t="s">
        <v>305</v>
      </c>
      <c r="D209" s="648">
        <v>20000</v>
      </c>
      <c r="E209" s="79"/>
      <c r="F209" s="533"/>
      <c r="G209" s="463">
        <v>0</v>
      </c>
      <c r="H209" s="464">
        <v>0</v>
      </c>
      <c r="I209" s="98"/>
      <c r="J209" s="98"/>
      <c r="K209" s="449" t="str">
        <f>+VLOOKUP(B209,'DATOS GENERALES'!$B$6:$B$431,1,0)</f>
        <v>JERINGAS DESECHABLES X 3 CC CON AGUJA</v>
      </c>
      <c r="L209" s="482"/>
      <c r="M209" s="482"/>
      <c r="N209" s="482"/>
      <c r="O209" s="482"/>
      <c r="P209" s="482"/>
      <c r="Q209" s="482"/>
      <c r="R209" s="482"/>
      <c r="S209" s="482"/>
      <c r="T209" s="482"/>
      <c r="U209" s="482"/>
    </row>
    <row r="210" spans="1:21" s="97" customFormat="1" ht="18.75">
      <c r="A210" s="645">
        <v>209</v>
      </c>
      <c r="B210" s="451" t="s">
        <v>166</v>
      </c>
      <c r="C210" s="478" t="s">
        <v>305</v>
      </c>
      <c r="D210" s="648">
        <v>32000</v>
      </c>
      <c r="E210" s="79"/>
      <c r="F210" s="533"/>
      <c r="G210" s="463">
        <v>0</v>
      </c>
      <c r="H210" s="464">
        <v>0</v>
      </c>
      <c r="I210" s="98"/>
      <c r="J210" s="98"/>
      <c r="K210" s="449" t="str">
        <f>+VLOOKUP(B210,'DATOS GENERALES'!$B$6:$B$431,1,0)</f>
        <v>JERINGAS DESECHABLES X 5 CC CON AGUJA</v>
      </c>
      <c r="L210" s="482"/>
      <c r="M210" s="482"/>
      <c r="N210" s="482"/>
      <c r="O210" s="482"/>
      <c r="P210" s="482"/>
      <c r="Q210" s="482"/>
      <c r="R210" s="482"/>
      <c r="S210" s="482"/>
      <c r="T210" s="482"/>
      <c r="U210" s="482"/>
    </row>
    <row r="211" spans="1:21" s="97" customFormat="1" ht="18.75">
      <c r="A211" s="645">
        <v>210</v>
      </c>
      <c r="B211" s="451" t="s">
        <v>167</v>
      </c>
      <c r="C211" s="478" t="s">
        <v>305</v>
      </c>
      <c r="D211" s="648">
        <v>200</v>
      </c>
      <c r="E211" s="79"/>
      <c r="F211" s="533"/>
      <c r="G211" s="463">
        <v>0</v>
      </c>
      <c r="H211" s="464">
        <v>0</v>
      </c>
      <c r="I211" s="98"/>
      <c r="J211" s="98"/>
      <c r="K211" s="449" t="str">
        <f>+VLOOKUP(B211,'DATOS GENERALES'!$B$6:$B$431,1,0)</f>
        <v>JERINGAS DESECHABLES X 50 C</v>
      </c>
      <c r="L211" s="482"/>
      <c r="M211" s="482"/>
      <c r="N211" s="482"/>
      <c r="O211" s="482"/>
      <c r="P211" s="482"/>
      <c r="Q211" s="482"/>
      <c r="R211" s="482"/>
      <c r="S211" s="482"/>
      <c r="T211" s="482"/>
      <c r="U211" s="482"/>
    </row>
    <row r="212" spans="1:21" ht="37.5">
      <c r="A212" s="645">
        <v>211</v>
      </c>
      <c r="B212" s="451" t="s">
        <v>168</v>
      </c>
      <c r="C212" s="478" t="s">
        <v>336</v>
      </c>
      <c r="D212" s="648">
        <v>4</v>
      </c>
      <c r="E212" s="79"/>
      <c r="F212" s="527"/>
      <c r="G212" s="463">
        <v>0</v>
      </c>
      <c r="H212" s="464">
        <v>0</v>
      </c>
      <c r="I212" s="80"/>
      <c r="J212" s="80"/>
      <c r="K212" s="449" t="str">
        <f>+VLOOKUP(B212,'DATOS GENERALES'!$B$6:$B$431,1,0)</f>
        <v xml:space="preserve">KAVO UNISPRAY LUBRICANTE PARA INSTRUMENTAL DE ALTA Y BAJA ROTACION </v>
      </c>
      <c r="L212" s="449"/>
      <c r="M212" s="449"/>
      <c r="N212" s="449"/>
      <c r="O212" s="449"/>
      <c r="P212" s="449"/>
      <c r="Q212" s="449"/>
      <c r="R212" s="449"/>
      <c r="S212" s="449"/>
      <c r="T212" s="449"/>
      <c r="U212" s="449"/>
    </row>
    <row r="213" spans="1:21" ht="37.5">
      <c r="A213" s="645">
        <v>212</v>
      </c>
      <c r="B213" s="451" t="s">
        <v>171</v>
      </c>
      <c r="C213" s="478" t="s">
        <v>305</v>
      </c>
      <c r="D213" s="648">
        <v>10</v>
      </c>
      <c r="E213" s="79"/>
      <c r="F213" s="527"/>
      <c r="G213" s="463">
        <v>0</v>
      </c>
      <c r="H213" s="464">
        <v>0</v>
      </c>
      <c r="I213" s="80"/>
      <c r="J213" s="80"/>
      <c r="K213" s="449" t="str">
        <f>+VLOOKUP(B213,'DATOS GENERALES'!$B$6:$B$431,1,0)</f>
        <v>KIT CATETER PARA ANESTESIA EPIDURAL CONTINUA CON AGUJA TUOHY Cal. 16</v>
      </c>
      <c r="L213" s="449"/>
      <c r="M213" s="449"/>
      <c r="N213" s="449"/>
      <c r="O213" s="449"/>
      <c r="P213" s="449"/>
      <c r="Q213" s="449"/>
      <c r="R213" s="449"/>
      <c r="S213" s="449"/>
      <c r="T213" s="449"/>
      <c r="U213" s="449"/>
    </row>
    <row r="214" spans="1:21" ht="37.5">
      <c r="A214" s="645">
        <v>213</v>
      </c>
      <c r="B214" s="451" t="s">
        <v>170</v>
      </c>
      <c r="C214" s="478" t="s">
        <v>305</v>
      </c>
      <c r="D214" s="648">
        <v>10</v>
      </c>
      <c r="E214" s="79"/>
      <c r="F214" s="527"/>
      <c r="G214" s="463">
        <v>0</v>
      </c>
      <c r="H214" s="464">
        <v>0</v>
      </c>
      <c r="I214" s="80"/>
      <c r="J214" s="80"/>
      <c r="K214" s="449" t="str">
        <f>+VLOOKUP(B214,'DATOS GENERALES'!$B$6:$B$431,1,0)</f>
        <v>KIT CATETER PARA ANESTESIA EPIDURAL CONTINUA CON AGUJA TUOHY Cal. 17 X 3 1/2 (No 19 X 36")</v>
      </c>
      <c r="L214" s="449"/>
      <c r="M214" s="449"/>
      <c r="N214" s="449"/>
      <c r="O214" s="449"/>
      <c r="P214" s="449"/>
      <c r="Q214" s="449"/>
      <c r="R214" s="449"/>
      <c r="S214" s="449"/>
      <c r="T214" s="449"/>
      <c r="U214" s="449"/>
    </row>
    <row r="215" spans="1:21" ht="37.5">
      <c r="A215" s="645">
        <v>214</v>
      </c>
      <c r="B215" s="451" t="s">
        <v>169</v>
      </c>
      <c r="C215" s="478" t="s">
        <v>305</v>
      </c>
      <c r="D215" s="648">
        <v>10</v>
      </c>
      <c r="E215" s="79"/>
      <c r="F215" s="527"/>
      <c r="G215" s="463">
        <v>0</v>
      </c>
      <c r="H215" s="464">
        <v>0</v>
      </c>
      <c r="I215" s="80"/>
      <c r="J215" s="80"/>
      <c r="K215" s="449" t="str">
        <f>+VLOOKUP(B215,'DATOS GENERALES'!$B$6:$B$431,1,0)</f>
        <v>KIT CATETER PARA ANESTESIA EPIDURAL CONTINUA CON AGUJA TUOHY Cal. 18</v>
      </c>
      <c r="L215" s="449"/>
      <c r="M215" s="449"/>
      <c r="N215" s="449"/>
      <c r="O215" s="449"/>
      <c r="P215" s="449"/>
      <c r="Q215" s="449"/>
      <c r="R215" s="449"/>
      <c r="S215" s="449"/>
      <c r="T215" s="449"/>
      <c r="U215" s="449"/>
    </row>
    <row r="216" spans="1:21" ht="18.75">
      <c r="A216" s="645">
        <v>215</v>
      </c>
      <c r="B216" s="451" t="s">
        <v>172</v>
      </c>
      <c r="C216" s="478" t="s">
        <v>337</v>
      </c>
      <c r="D216" s="648">
        <v>120</v>
      </c>
      <c r="E216" s="79"/>
      <c r="F216" s="527"/>
      <c r="G216" s="463">
        <v>0</v>
      </c>
      <c r="H216" s="464">
        <v>0</v>
      </c>
      <c r="I216" s="80"/>
      <c r="J216" s="80"/>
      <c r="K216" s="449" t="str">
        <f>+VLOOKUP(B216,'DATOS GENERALES'!$B$6:$B$431,1,0)</f>
        <v xml:space="preserve">KIT CEPILLO ESPATULA LAMINA  CITOLOGIA </v>
      </c>
      <c r="L216" s="449"/>
      <c r="M216" s="449"/>
      <c r="N216" s="449"/>
      <c r="O216" s="449"/>
      <c r="P216" s="449"/>
      <c r="Q216" s="449"/>
      <c r="R216" s="449"/>
      <c r="S216" s="449"/>
      <c r="T216" s="449"/>
      <c r="U216" s="449"/>
    </row>
    <row r="217" spans="1:21" ht="18.75">
      <c r="A217" s="645">
        <v>216</v>
      </c>
      <c r="B217" s="451" t="s">
        <v>174</v>
      </c>
      <c r="C217" s="478" t="s">
        <v>338</v>
      </c>
      <c r="D217" s="648">
        <v>12</v>
      </c>
      <c r="E217" s="79"/>
      <c r="F217" s="527"/>
      <c r="G217" s="463">
        <v>0</v>
      </c>
      <c r="H217" s="464">
        <v>0</v>
      </c>
      <c r="I217" s="80"/>
      <c r="J217" s="80"/>
      <c r="K217" s="449" t="str">
        <f>+VLOOKUP(B217,'DATOS GENERALES'!$B$6:$B$431,1,0)</f>
        <v>KIT DE ROPA QUIRÚRGICA ESTÉRIL</v>
      </c>
      <c r="L217" s="449"/>
      <c r="M217" s="449"/>
      <c r="N217" s="449"/>
      <c r="O217" s="449"/>
      <c r="P217" s="449"/>
      <c r="Q217" s="449"/>
      <c r="R217" s="449"/>
      <c r="S217" s="449"/>
      <c r="T217" s="449"/>
      <c r="U217" s="449"/>
    </row>
    <row r="218" spans="1:21" ht="37.5">
      <c r="A218" s="645">
        <v>217</v>
      </c>
      <c r="B218" s="451" t="s">
        <v>173</v>
      </c>
      <c r="C218" s="478" t="s">
        <v>337</v>
      </c>
      <c r="D218" s="648">
        <v>20</v>
      </c>
      <c r="E218" s="79"/>
      <c r="F218" s="527"/>
      <c r="G218" s="463">
        <v>0</v>
      </c>
      <c r="H218" s="464">
        <v>0</v>
      </c>
      <c r="I218" s="80"/>
      <c r="J218" s="80"/>
      <c r="K218" s="449" t="str">
        <f>+VLOOKUP(B218,'DATOS GENERALES'!$B$6:$B$431,1,0)</f>
        <v>KIT IMPLANTE SUBDÉRMICO LEVONORGESTREL MICRONIZADO 75 mg</v>
      </c>
      <c r="L218" s="449"/>
      <c r="M218" s="449"/>
      <c r="N218" s="449"/>
      <c r="O218" s="449"/>
      <c r="P218" s="449"/>
      <c r="Q218" s="449"/>
      <c r="R218" s="449"/>
      <c r="S218" s="449"/>
      <c r="T218" s="449"/>
      <c r="U218" s="449"/>
    </row>
    <row r="219" spans="1:21" ht="18.75">
      <c r="A219" s="645">
        <v>218</v>
      </c>
      <c r="B219" s="451" t="s">
        <v>215</v>
      </c>
      <c r="C219" s="478" t="s">
        <v>305</v>
      </c>
      <c r="D219" s="648">
        <v>20</v>
      </c>
      <c r="E219" s="79"/>
      <c r="F219" s="527"/>
      <c r="G219" s="463">
        <v>0</v>
      </c>
      <c r="H219" s="464">
        <v>0</v>
      </c>
      <c r="I219" s="80"/>
      <c r="J219" s="80"/>
      <c r="K219" s="449" t="str">
        <f>+VLOOKUP(B219,'DATOS GENERALES'!$B$6:$B$431,1,0)</f>
        <v xml:space="preserve">KIT PARA DRENAJE PLEURAL DE DOS CAMARAS </v>
      </c>
      <c r="L219" s="449"/>
      <c r="M219" s="449"/>
      <c r="N219" s="449"/>
      <c r="O219" s="449"/>
      <c r="P219" s="449"/>
      <c r="Q219" s="449"/>
      <c r="R219" s="449"/>
      <c r="S219" s="449"/>
      <c r="T219" s="449"/>
      <c r="U219" s="449"/>
    </row>
    <row r="220" spans="1:21" ht="37.5">
      <c r="A220" s="645">
        <v>219</v>
      </c>
      <c r="B220" s="451" t="s">
        <v>816</v>
      </c>
      <c r="C220" s="478" t="s">
        <v>337</v>
      </c>
      <c r="D220" s="648">
        <v>2</v>
      </c>
      <c r="E220" s="79"/>
      <c r="F220" s="527"/>
      <c r="G220" s="463">
        <v>0</v>
      </c>
      <c r="H220" s="464">
        <v>0</v>
      </c>
      <c r="I220" s="80"/>
      <c r="J220" s="80"/>
      <c r="K220" s="449" t="str">
        <f>+VLOOKUP(B220,'DATOS GENERALES'!$B$6:$B$431,1,0)</f>
        <v>KIT INCUBADORA SMART WELL CINTA INK DE IMPRESION Y ROLLO DE PAPEL PARA IMPRESORA SMART  WELL</v>
      </c>
      <c r="L220" s="449"/>
      <c r="M220" s="449"/>
      <c r="N220" s="449"/>
      <c r="O220" s="449"/>
      <c r="P220" s="449"/>
      <c r="Q220" s="449"/>
      <c r="R220" s="449"/>
      <c r="S220" s="449"/>
      <c r="T220" s="449"/>
      <c r="U220" s="449"/>
    </row>
    <row r="221" spans="1:21" ht="18.75">
      <c r="A221" s="645">
        <v>220</v>
      </c>
      <c r="B221" s="451" t="s">
        <v>175</v>
      </c>
      <c r="C221" s="478" t="s">
        <v>304</v>
      </c>
      <c r="D221" s="648">
        <v>16</v>
      </c>
      <c r="E221" s="79"/>
      <c r="F221" s="527"/>
      <c r="G221" s="463">
        <v>0</v>
      </c>
      <c r="H221" s="464">
        <v>0</v>
      </c>
      <c r="I221" s="80"/>
      <c r="J221" s="80"/>
      <c r="K221" s="449" t="str">
        <f>+VLOOKUP(B221,'DATOS GENERALES'!$B$6:$B$431,1,0)</f>
        <v xml:space="preserve">LAMINA PORTA OBJETO </v>
      </c>
      <c r="L221" s="449"/>
      <c r="M221" s="449"/>
      <c r="N221" s="449"/>
      <c r="O221" s="449"/>
      <c r="P221" s="449"/>
      <c r="Q221" s="449"/>
      <c r="R221" s="449"/>
      <c r="S221" s="449"/>
      <c r="T221" s="449"/>
      <c r="U221" s="449"/>
    </row>
    <row r="222" spans="1:21" ht="18.75">
      <c r="A222" s="645">
        <v>221</v>
      </c>
      <c r="B222" s="451" t="s">
        <v>176</v>
      </c>
      <c r="C222" s="478" t="s">
        <v>304</v>
      </c>
      <c r="D222" s="648">
        <v>8</v>
      </c>
      <c r="E222" s="79"/>
      <c r="F222" s="527"/>
      <c r="G222" s="463">
        <v>0</v>
      </c>
      <c r="H222" s="464">
        <v>0</v>
      </c>
      <c r="I222" s="80"/>
      <c r="J222" s="80"/>
      <c r="K222" s="449" t="str">
        <f>+VLOOKUP(B222,'DATOS GENERALES'!$B$6:$B$431,1,0)</f>
        <v>LAMINILLAS CUBRE OBJETOS 22 X 40</v>
      </c>
      <c r="L222" s="449"/>
      <c r="M222" s="449"/>
      <c r="N222" s="449"/>
      <c r="O222" s="449"/>
      <c r="P222" s="449"/>
      <c r="Q222" s="449"/>
      <c r="R222" s="449"/>
      <c r="S222" s="449"/>
      <c r="T222" s="449"/>
      <c r="U222" s="449"/>
    </row>
    <row r="223" spans="1:21" ht="18.75">
      <c r="A223" s="645">
        <v>222</v>
      </c>
      <c r="B223" s="451" t="s">
        <v>177</v>
      </c>
      <c r="C223" s="478" t="s">
        <v>305</v>
      </c>
      <c r="D223" s="648">
        <v>700</v>
      </c>
      <c r="E223" s="79"/>
      <c r="F223" s="527"/>
      <c r="G223" s="463">
        <v>0</v>
      </c>
      <c r="H223" s="464">
        <v>0</v>
      </c>
      <c r="I223" s="80"/>
      <c r="J223" s="80"/>
      <c r="K223" s="449" t="str">
        <f>+VLOOKUP(B223,'DATOS GENERALES'!$B$6:$B$431,1,0)</f>
        <v>LAPIZ PARA ELECTROBISTURI VALLEYLAB-GOLDEN</v>
      </c>
      <c r="L223" s="449"/>
      <c r="M223" s="449"/>
      <c r="N223" s="449"/>
      <c r="O223" s="449"/>
      <c r="P223" s="449"/>
      <c r="Q223" s="449"/>
      <c r="R223" s="449"/>
      <c r="S223" s="449"/>
      <c r="T223" s="449"/>
      <c r="U223" s="449"/>
    </row>
    <row r="224" spans="1:21" ht="18.75">
      <c r="A224" s="645">
        <v>223</v>
      </c>
      <c r="B224" s="649" t="s">
        <v>817</v>
      </c>
      <c r="C224" s="647" t="s">
        <v>305</v>
      </c>
      <c r="D224" s="648">
        <v>4</v>
      </c>
      <c r="E224" s="79">
        <v>25652</v>
      </c>
      <c r="F224" s="527">
        <v>4105</v>
      </c>
      <c r="G224" s="463">
        <v>29757</v>
      </c>
      <c r="H224" s="464">
        <v>119028</v>
      </c>
      <c r="I224" s="80" t="s">
        <v>706</v>
      </c>
      <c r="J224" s="80" t="s">
        <v>1535</v>
      </c>
      <c r="K224" s="449" t="str">
        <f>+VLOOKUP(B224,'DATOS GENERALES'!$B$6:$B$431,1,0)</f>
        <v xml:space="preserve">LIGACLIP LT 300 CARTUCHO </v>
      </c>
      <c r="L224" s="449"/>
      <c r="M224" s="449"/>
      <c r="N224" s="449"/>
      <c r="O224" s="449"/>
      <c r="P224" s="449"/>
      <c r="Q224" s="449"/>
      <c r="R224" s="449"/>
      <c r="S224" s="449"/>
      <c r="T224" s="449"/>
      <c r="U224" s="449"/>
    </row>
    <row r="225" spans="1:21" ht="18.75">
      <c r="A225" s="645">
        <v>224</v>
      </c>
      <c r="B225" s="451" t="s">
        <v>178</v>
      </c>
      <c r="C225" s="478" t="s">
        <v>305</v>
      </c>
      <c r="D225" s="648">
        <v>120</v>
      </c>
      <c r="E225" s="79"/>
      <c r="F225" s="528"/>
      <c r="G225" s="463">
        <v>0</v>
      </c>
      <c r="H225" s="464">
        <v>0</v>
      </c>
      <c r="I225" s="80"/>
      <c r="J225" s="80"/>
      <c r="K225" s="449" t="str">
        <f>+VLOOKUP(B225,'DATOS GENERALES'!$B$6:$B$431,1,0)</f>
        <v>LLAVE DE TRES VIAS PLASTICA</v>
      </c>
      <c r="L225" s="449"/>
      <c r="M225" s="449"/>
      <c r="N225" s="449"/>
      <c r="O225" s="449"/>
      <c r="P225" s="449"/>
      <c r="Q225" s="449"/>
      <c r="R225" s="449"/>
      <c r="S225" s="449"/>
      <c r="T225" s="449"/>
      <c r="U225" s="449"/>
    </row>
    <row r="226" spans="1:21" ht="18.75">
      <c r="A226" s="645">
        <v>225</v>
      </c>
      <c r="B226" s="451" t="s">
        <v>179</v>
      </c>
      <c r="C226" s="478" t="s">
        <v>305</v>
      </c>
      <c r="D226" s="648">
        <v>4</v>
      </c>
      <c r="E226" s="79">
        <v>297647</v>
      </c>
      <c r="F226" s="528">
        <v>0</v>
      </c>
      <c r="G226" s="463">
        <v>297647</v>
      </c>
      <c r="H226" s="464">
        <v>1190588</v>
      </c>
      <c r="I226" s="80" t="s">
        <v>706</v>
      </c>
      <c r="J226" s="80" t="s">
        <v>1478</v>
      </c>
      <c r="K226" s="449" t="str">
        <f>+VLOOKUP(B226,'DATOS GENERALES'!$B$6:$B$431,1,0)</f>
        <v>MALLA DE PROLENE 30 X 30 REF P</v>
      </c>
      <c r="L226" s="449"/>
      <c r="M226" s="449"/>
      <c r="N226" s="449"/>
      <c r="O226" s="449"/>
      <c r="P226" s="449"/>
      <c r="Q226" s="449"/>
      <c r="R226" s="449"/>
      <c r="S226" s="449"/>
      <c r="T226" s="449"/>
      <c r="U226" s="449"/>
    </row>
    <row r="227" spans="1:21" s="84" customFormat="1" ht="18.75">
      <c r="A227" s="645">
        <v>226</v>
      </c>
      <c r="B227" s="451" t="s">
        <v>180</v>
      </c>
      <c r="C227" s="478" t="s">
        <v>339</v>
      </c>
      <c r="D227" s="648">
        <v>4</v>
      </c>
      <c r="E227" s="79"/>
      <c r="F227" s="527"/>
      <c r="G227" s="463">
        <v>0</v>
      </c>
      <c r="H227" s="464">
        <v>0</v>
      </c>
      <c r="I227" s="83"/>
      <c r="J227" s="83"/>
      <c r="K227" s="449" t="str">
        <f>+VLOOKUP(B227,'DATOS GENERALES'!$B$6:$B$431,1,0)</f>
        <v>MANGUERA CORRUGADA X 22 MM X 30MTS</v>
      </c>
      <c r="L227" s="465"/>
      <c r="M227" s="465"/>
      <c r="N227" s="465"/>
      <c r="O227" s="465"/>
      <c r="P227" s="465"/>
      <c r="Q227" s="465"/>
      <c r="R227" s="465"/>
      <c r="S227" s="465"/>
      <c r="T227" s="465"/>
      <c r="U227" s="465"/>
    </row>
    <row r="228" spans="1:21" s="84" customFormat="1" ht="18.75">
      <c r="A228" s="645">
        <v>227</v>
      </c>
      <c r="B228" s="451" t="s">
        <v>181</v>
      </c>
      <c r="C228" s="478" t="s">
        <v>305</v>
      </c>
      <c r="D228" s="648">
        <v>200</v>
      </c>
      <c r="E228" s="79"/>
      <c r="F228" s="527"/>
      <c r="G228" s="463">
        <v>0</v>
      </c>
      <c r="H228" s="464">
        <v>0</v>
      </c>
      <c r="I228" s="83"/>
      <c r="J228" s="83"/>
      <c r="K228" s="449" t="str">
        <f>+VLOOKUP(B228,'DATOS GENERALES'!$B$6:$B$431,1,0)</f>
        <v>MAQUINA DE AFEITAR DESECHABLE DOBLE HOJA</v>
      </c>
      <c r="L228" s="465"/>
      <c r="M228" s="465"/>
      <c r="N228" s="465"/>
      <c r="O228" s="465"/>
      <c r="P228" s="465"/>
      <c r="Q228" s="465"/>
      <c r="R228" s="465"/>
      <c r="S228" s="465"/>
      <c r="T228" s="465"/>
      <c r="U228" s="465"/>
    </row>
    <row r="229" spans="1:21" s="100" customFormat="1" ht="18.75">
      <c r="A229" s="645">
        <v>228</v>
      </c>
      <c r="B229" s="451" t="s">
        <v>185</v>
      </c>
      <c r="C229" s="478" t="s">
        <v>305</v>
      </c>
      <c r="D229" s="648">
        <v>12</v>
      </c>
      <c r="E229" s="79"/>
      <c r="F229" s="533"/>
      <c r="G229" s="463">
        <v>0</v>
      </c>
      <c r="H229" s="464">
        <v>0</v>
      </c>
      <c r="I229" s="98"/>
      <c r="J229" s="98"/>
      <c r="K229" s="449" t="str">
        <f>+VLOOKUP(B229,'DATOS GENERALES'!$B$6:$B$431,1,0)</f>
        <v>MARCARA LARINGEA REUSABLE No. 1</v>
      </c>
      <c r="L229" s="482"/>
      <c r="M229" s="482"/>
      <c r="N229" s="482"/>
      <c r="O229" s="482"/>
      <c r="P229" s="482"/>
      <c r="Q229" s="482"/>
      <c r="R229" s="482"/>
      <c r="S229" s="482"/>
      <c r="T229" s="482"/>
      <c r="U229" s="482"/>
    </row>
    <row r="230" spans="1:21" ht="18.75">
      <c r="A230" s="645">
        <v>229</v>
      </c>
      <c r="B230" s="451" t="s">
        <v>182</v>
      </c>
      <c r="C230" s="478" t="s">
        <v>305</v>
      </c>
      <c r="D230" s="648">
        <v>40</v>
      </c>
      <c r="E230" s="79"/>
      <c r="F230" s="527"/>
      <c r="G230" s="463">
        <v>0</v>
      </c>
      <c r="H230" s="464">
        <v>0</v>
      </c>
      <c r="I230" s="80"/>
      <c r="J230" s="80"/>
      <c r="K230" s="449" t="str">
        <f>+VLOOKUP(B230,'DATOS GENERALES'!$B$6:$B$431,1,0)</f>
        <v>MASCARA  VENTURY PEDIATRICA KIT</v>
      </c>
      <c r="L230" s="449"/>
      <c r="M230" s="449"/>
      <c r="N230" s="449"/>
      <c r="O230" s="449"/>
      <c r="P230" s="449"/>
      <c r="Q230" s="449"/>
      <c r="R230" s="449"/>
      <c r="S230" s="449"/>
      <c r="T230" s="449"/>
      <c r="U230" s="449"/>
    </row>
    <row r="231" spans="1:21" ht="18.75">
      <c r="A231" s="645">
        <v>230</v>
      </c>
      <c r="B231" s="451" t="s">
        <v>183</v>
      </c>
      <c r="C231" s="478" t="s">
        <v>305</v>
      </c>
      <c r="D231" s="648">
        <v>4</v>
      </c>
      <c r="E231" s="79"/>
      <c r="F231" s="527"/>
      <c r="G231" s="463">
        <v>0</v>
      </c>
      <c r="H231" s="464">
        <v>0</v>
      </c>
      <c r="I231" s="80"/>
      <c r="J231" s="80"/>
      <c r="K231" s="449" t="str">
        <f>+VLOOKUP(B231,'DATOS GENERALES'!$B$6:$B$431,1,0)</f>
        <v xml:space="preserve">MASCARA DE TRAQUEOSTOMIA ADULTO </v>
      </c>
      <c r="L231" s="449"/>
      <c r="M231" s="449"/>
      <c r="N231" s="449"/>
      <c r="O231" s="449"/>
      <c r="P231" s="449"/>
      <c r="Q231" s="449"/>
      <c r="R231" s="449"/>
      <c r="S231" s="449"/>
      <c r="T231" s="449"/>
      <c r="U231" s="449"/>
    </row>
    <row r="232" spans="1:21" ht="18.75">
      <c r="A232" s="645">
        <v>231</v>
      </c>
      <c r="B232" s="451" t="s">
        <v>184</v>
      </c>
      <c r="C232" s="478" t="s">
        <v>305</v>
      </c>
      <c r="D232" s="648">
        <v>4</v>
      </c>
      <c r="E232" s="79"/>
      <c r="F232" s="528"/>
      <c r="G232" s="463">
        <v>0</v>
      </c>
      <c r="H232" s="464">
        <v>0</v>
      </c>
      <c r="I232" s="80"/>
      <c r="J232" s="80"/>
      <c r="K232" s="449" t="str">
        <f>+VLOOKUP(B232,'DATOS GENERALES'!$B$6:$B$431,1,0)</f>
        <v>MASCARA DE TRAQUEOSTOMIA PEDIATRICO</v>
      </c>
      <c r="L232" s="449"/>
      <c r="M232" s="449"/>
      <c r="N232" s="449"/>
      <c r="O232" s="449"/>
      <c r="P232" s="449"/>
      <c r="Q232" s="449"/>
      <c r="R232" s="449"/>
      <c r="S232" s="449"/>
      <c r="T232" s="449"/>
      <c r="U232" s="449"/>
    </row>
    <row r="233" spans="1:21" s="101" customFormat="1" ht="18.75">
      <c r="A233" s="645">
        <v>232</v>
      </c>
      <c r="B233" s="451" t="s">
        <v>187</v>
      </c>
      <c r="C233" s="478" t="s">
        <v>305</v>
      </c>
      <c r="D233" s="648">
        <v>12</v>
      </c>
      <c r="E233" s="79"/>
      <c r="F233" s="527"/>
      <c r="G233" s="463">
        <v>0</v>
      </c>
      <c r="H233" s="464">
        <v>0</v>
      </c>
      <c r="I233" s="94"/>
      <c r="J233" s="94"/>
      <c r="K233" s="449" t="str">
        <f>+VLOOKUP(B233,'DATOS GENERALES'!$B$6:$B$431,1,0)</f>
        <v>MASCARA LARINGEA REUSABLE No 2</v>
      </c>
      <c r="L233" s="483"/>
      <c r="M233" s="483"/>
      <c r="N233" s="483"/>
      <c r="O233" s="483"/>
      <c r="P233" s="483"/>
      <c r="Q233" s="483"/>
      <c r="R233" s="483"/>
      <c r="S233" s="483"/>
      <c r="T233" s="483"/>
      <c r="U233" s="483"/>
    </row>
    <row r="234" spans="1:21" s="93" customFormat="1" ht="18.75">
      <c r="A234" s="645">
        <v>233</v>
      </c>
      <c r="B234" s="451" t="s">
        <v>189</v>
      </c>
      <c r="C234" s="478" t="s">
        <v>305</v>
      </c>
      <c r="D234" s="648">
        <v>12</v>
      </c>
      <c r="E234" s="79"/>
      <c r="F234" s="527"/>
      <c r="G234" s="463">
        <v>0</v>
      </c>
      <c r="H234" s="464">
        <v>0</v>
      </c>
      <c r="I234" s="474"/>
      <c r="J234" s="474"/>
      <c r="K234" s="449" t="str">
        <f>+VLOOKUP(B234,'DATOS GENERALES'!$B$6:$B$431,1,0)</f>
        <v>MASCARA LARINGEA REUSABLE No 3</v>
      </c>
      <c r="L234" s="475"/>
      <c r="M234" s="475"/>
      <c r="N234" s="475"/>
      <c r="O234" s="475"/>
      <c r="P234" s="475"/>
      <c r="Q234" s="475"/>
      <c r="R234" s="475"/>
      <c r="S234" s="475"/>
      <c r="T234" s="475"/>
      <c r="U234" s="475"/>
    </row>
    <row r="235" spans="1:21" s="93" customFormat="1" ht="18.75">
      <c r="A235" s="645">
        <v>234</v>
      </c>
      <c r="B235" s="451" t="s">
        <v>190</v>
      </c>
      <c r="C235" s="478" t="s">
        <v>305</v>
      </c>
      <c r="D235" s="648">
        <v>12</v>
      </c>
      <c r="E235" s="79"/>
      <c r="F235" s="527"/>
      <c r="G235" s="463">
        <v>0</v>
      </c>
      <c r="H235" s="464">
        <v>0</v>
      </c>
      <c r="I235" s="474"/>
      <c r="J235" s="474"/>
      <c r="K235" s="449" t="str">
        <f>+VLOOKUP(B235,'DATOS GENERALES'!$B$6:$B$431,1,0)</f>
        <v>MASCARA LARINGEA REUSABLE No 4</v>
      </c>
      <c r="L235" s="475"/>
      <c r="M235" s="475"/>
      <c r="N235" s="475"/>
      <c r="O235" s="475"/>
      <c r="P235" s="475"/>
      <c r="Q235" s="475"/>
      <c r="R235" s="475"/>
      <c r="S235" s="475"/>
      <c r="T235" s="475"/>
      <c r="U235" s="475"/>
    </row>
    <row r="236" spans="1:21" s="84" customFormat="1" ht="18.75">
      <c r="A236" s="645">
        <v>235</v>
      </c>
      <c r="B236" s="451" t="s">
        <v>191</v>
      </c>
      <c r="C236" s="478" t="s">
        <v>305</v>
      </c>
      <c r="D236" s="648">
        <v>12</v>
      </c>
      <c r="E236" s="79"/>
      <c r="F236" s="528"/>
      <c r="G236" s="463">
        <v>0</v>
      </c>
      <c r="H236" s="464">
        <v>0</v>
      </c>
      <c r="I236" s="83"/>
      <c r="J236" s="83"/>
      <c r="K236" s="449" t="str">
        <f>+VLOOKUP(B236,'DATOS GENERALES'!$B$6:$B$431,1,0)</f>
        <v>MASCARA LARINGEA REUSABLE No 4.5</v>
      </c>
      <c r="L236" s="465"/>
      <c r="M236" s="465"/>
      <c r="N236" s="465"/>
      <c r="O236" s="465"/>
      <c r="P236" s="465"/>
      <c r="Q236" s="465"/>
      <c r="R236" s="465"/>
      <c r="S236" s="465"/>
      <c r="T236" s="465"/>
      <c r="U236" s="465"/>
    </row>
    <row r="237" spans="1:21" s="84" customFormat="1" ht="18.75">
      <c r="A237" s="645">
        <v>236</v>
      </c>
      <c r="B237" s="451" t="s">
        <v>192</v>
      </c>
      <c r="C237" s="478" t="s">
        <v>305</v>
      </c>
      <c r="D237" s="648">
        <v>12</v>
      </c>
      <c r="E237" s="79"/>
      <c r="F237" s="528"/>
      <c r="G237" s="463">
        <v>0</v>
      </c>
      <c r="H237" s="464">
        <v>0</v>
      </c>
      <c r="I237" s="83"/>
      <c r="J237" s="83"/>
      <c r="K237" s="449" t="str">
        <f>+VLOOKUP(B237,'DATOS GENERALES'!$B$6:$B$431,1,0)</f>
        <v>MASCARA LARINGEA REUSABLE No 5</v>
      </c>
      <c r="L237" s="465"/>
      <c r="M237" s="465"/>
      <c r="N237" s="465"/>
      <c r="O237" s="465"/>
      <c r="P237" s="465"/>
      <c r="Q237" s="465"/>
      <c r="R237" s="465"/>
      <c r="S237" s="465"/>
      <c r="T237" s="465"/>
      <c r="U237" s="465"/>
    </row>
    <row r="238" spans="1:21" s="84" customFormat="1" ht="18.75">
      <c r="A238" s="645">
        <v>237</v>
      </c>
      <c r="B238" s="451" t="s">
        <v>193</v>
      </c>
      <c r="C238" s="478" t="s">
        <v>305</v>
      </c>
      <c r="D238" s="648">
        <v>12</v>
      </c>
      <c r="E238" s="79"/>
      <c r="F238" s="528"/>
      <c r="G238" s="463">
        <v>0</v>
      </c>
      <c r="H238" s="464">
        <v>0</v>
      </c>
      <c r="I238" s="83"/>
      <c r="J238" s="83"/>
      <c r="K238" s="449" t="str">
        <f>+VLOOKUP(B238,'DATOS GENERALES'!$B$6:$B$431,1,0)</f>
        <v>MASCARA LARINGEA REUSABLE No 5,5</v>
      </c>
      <c r="L238" s="465"/>
      <c r="M238" s="465"/>
      <c r="N238" s="465"/>
      <c r="O238" s="465"/>
      <c r="P238" s="465"/>
      <c r="Q238" s="465"/>
      <c r="R238" s="465"/>
      <c r="S238" s="465"/>
      <c r="T238" s="465"/>
      <c r="U238" s="465"/>
    </row>
    <row r="239" spans="1:21" s="84" customFormat="1" ht="18.75">
      <c r="A239" s="645">
        <v>238</v>
      </c>
      <c r="B239" s="451" t="s">
        <v>186</v>
      </c>
      <c r="C239" s="478" t="s">
        <v>305</v>
      </c>
      <c r="D239" s="648">
        <v>12</v>
      </c>
      <c r="E239" s="79"/>
      <c r="F239" s="528"/>
      <c r="G239" s="463">
        <v>0</v>
      </c>
      <c r="H239" s="464">
        <v>0</v>
      </c>
      <c r="I239" s="83"/>
      <c r="J239" s="83"/>
      <c r="K239" s="449" t="str">
        <f>+VLOOKUP(B239,'DATOS GENERALES'!$B$6:$B$431,1,0)</f>
        <v>MASCARA LARINGEA REUSABLE No. 1,5</v>
      </c>
      <c r="L239" s="465"/>
      <c r="M239" s="465"/>
      <c r="N239" s="465"/>
      <c r="O239" s="465"/>
      <c r="P239" s="465"/>
      <c r="Q239" s="465"/>
      <c r="R239" s="465"/>
      <c r="S239" s="465"/>
      <c r="T239" s="465"/>
      <c r="U239" s="465"/>
    </row>
    <row r="240" spans="1:21" s="84" customFormat="1" ht="18.75">
      <c r="A240" s="645">
        <v>239</v>
      </c>
      <c r="B240" s="451" t="s">
        <v>188</v>
      </c>
      <c r="C240" s="478" t="s">
        <v>305</v>
      </c>
      <c r="D240" s="648">
        <v>12</v>
      </c>
      <c r="E240" s="79"/>
      <c r="F240" s="528"/>
      <c r="G240" s="463">
        <v>0</v>
      </c>
      <c r="H240" s="464">
        <v>0</v>
      </c>
      <c r="I240" s="83"/>
      <c r="J240" s="83"/>
      <c r="K240" s="449" t="str">
        <f>+VLOOKUP(B240,'DATOS GENERALES'!$B$6:$B$431,1,0)</f>
        <v>MASCARA LARINGEA REUSABLE No.2.5</v>
      </c>
      <c r="L240" s="465"/>
      <c r="M240" s="465"/>
      <c r="N240" s="465"/>
      <c r="O240" s="465"/>
      <c r="P240" s="465"/>
      <c r="Q240" s="465"/>
      <c r="R240" s="465"/>
      <c r="S240" s="465"/>
      <c r="T240" s="465"/>
      <c r="U240" s="465"/>
    </row>
    <row r="241" spans="1:21" s="84" customFormat="1" ht="18.75">
      <c r="A241" s="645">
        <v>240</v>
      </c>
      <c r="B241" s="451" t="s">
        <v>194</v>
      </c>
      <c r="C241" s="478" t="s">
        <v>305</v>
      </c>
      <c r="D241" s="648">
        <v>80</v>
      </c>
      <c r="E241" s="79"/>
      <c r="F241" s="528"/>
      <c r="G241" s="463">
        <v>0</v>
      </c>
      <c r="H241" s="464">
        <v>0</v>
      </c>
      <c r="I241" s="83"/>
      <c r="J241" s="83"/>
      <c r="K241" s="449" t="str">
        <f>+VLOOKUP(B241,'DATOS GENERALES'!$B$6:$B$431,1,0)</f>
        <v>MASCARA PARA OXIGENO CON RESERVORIO ADULTO</v>
      </c>
      <c r="L241" s="465"/>
      <c r="M241" s="465"/>
      <c r="N241" s="465"/>
      <c r="O241" s="465"/>
      <c r="P241" s="465"/>
      <c r="Q241" s="465"/>
      <c r="R241" s="465"/>
      <c r="S241" s="465"/>
      <c r="T241" s="465"/>
      <c r="U241" s="465"/>
    </row>
    <row r="242" spans="1:21" s="84" customFormat="1" ht="18.75">
      <c r="A242" s="645">
        <v>241</v>
      </c>
      <c r="B242" s="469" t="s">
        <v>818</v>
      </c>
      <c r="C242" s="647" t="s">
        <v>305</v>
      </c>
      <c r="D242" s="648">
        <v>40</v>
      </c>
      <c r="E242" s="79"/>
      <c r="F242" s="528"/>
      <c r="G242" s="463">
        <v>0</v>
      </c>
      <c r="H242" s="464">
        <v>0</v>
      </c>
      <c r="I242" s="83"/>
      <c r="J242" s="83"/>
      <c r="K242" s="449" t="str">
        <f>+VLOOKUP(B242,'DATOS GENERALES'!$B$6:$B$431,1,0)</f>
        <v>MASCARA PARA OXIGENO CON RESERVORIO PEDIATRICA</v>
      </c>
      <c r="L242" s="465"/>
      <c r="M242" s="465"/>
      <c r="N242" s="465"/>
      <c r="O242" s="465"/>
      <c r="P242" s="465"/>
      <c r="Q242" s="465"/>
      <c r="R242" s="465"/>
      <c r="S242" s="465"/>
      <c r="T242" s="465"/>
      <c r="U242" s="465"/>
    </row>
    <row r="243" spans="1:21" s="84" customFormat="1" ht="18.75">
      <c r="A243" s="645">
        <v>242</v>
      </c>
      <c r="B243" s="451" t="s">
        <v>195</v>
      </c>
      <c r="C243" s="478" t="s">
        <v>305</v>
      </c>
      <c r="D243" s="648">
        <v>200</v>
      </c>
      <c r="E243" s="79"/>
      <c r="F243" s="528"/>
      <c r="G243" s="463">
        <v>0</v>
      </c>
      <c r="H243" s="464">
        <v>0</v>
      </c>
      <c r="I243" s="83"/>
      <c r="J243" s="83"/>
      <c r="K243" s="449" t="str">
        <f>+VLOOKUP(B243,'DATOS GENERALES'!$B$6:$B$431,1,0)</f>
        <v>MASCARA SIMPLE PARA OXIGENO ADULTO</v>
      </c>
      <c r="L243" s="465"/>
      <c r="M243" s="465"/>
      <c r="N243" s="465"/>
      <c r="O243" s="465"/>
      <c r="P243" s="465"/>
      <c r="Q243" s="465"/>
      <c r="R243" s="465"/>
      <c r="S243" s="465"/>
      <c r="T243" s="465"/>
      <c r="U243" s="465"/>
    </row>
    <row r="244" spans="1:21" s="84" customFormat="1" ht="18.75">
      <c r="A244" s="645">
        <v>243</v>
      </c>
      <c r="B244" s="451" t="s">
        <v>196</v>
      </c>
      <c r="C244" s="478" t="s">
        <v>305</v>
      </c>
      <c r="D244" s="648">
        <v>80</v>
      </c>
      <c r="E244" s="79"/>
      <c r="F244" s="528"/>
      <c r="G244" s="463">
        <v>0</v>
      </c>
      <c r="H244" s="464">
        <v>0</v>
      </c>
      <c r="I244" s="83"/>
      <c r="J244" s="83"/>
      <c r="K244" s="449" t="str">
        <f>+VLOOKUP(B244,'DATOS GENERALES'!$B$6:$B$431,1,0)</f>
        <v>MASCARA SIMPLE PARA OXIGENO PEDIATRICA</v>
      </c>
      <c r="L244" s="465"/>
      <c r="M244" s="465"/>
      <c r="N244" s="465"/>
      <c r="O244" s="465"/>
      <c r="P244" s="465"/>
      <c r="Q244" s="465"/>
      <c r="R244" s="465"/>
      <c r="S244" s="465"/>
      <c r="T244" s="465"/>
      <c r="U244" s="465"/>
    </row>
    <row r="245" spans="1:21" s="84" customFormat="1" ht="18.75">
      <c r="A245" s="645">
        <v>244</v>
      </c>
      <c r="B245" s="451" t="s">
        <v>197</v>
      </c>
      <c r="C245" s="478" t="s">
        <v>305</v>
      </c>
      <c r="D245" s="648">
        <v>60</v>
      </c>
      <c r="E245" s="79"/>
      <c r="F245" s="528"/>
      <c r="G245" s="463">
        <v>0</v>
      </c>
      <c r="H245" s="464">
        <v>0</v>
      </c>
      <c r="I245" s="83"/>
      <c r="J245" s="83"/>
      <c r="K245" s="449" t="str">
        <f>+VLOOKUP(B245,'DATOS GENERALES'!$B$6:$B$431,1,0)</f>
        <v>MASCARA VENTURY ADULTO KIT</v>
      </c>
      <c r="L245" s="465"/>
      <c r="M245" s="465"/>
      <c r="N245" s="465"/>
      <c r="O245" s="465"/>
      <c r="P245" s="465"/>
      <c r="Q245" s="465"/>
      <c r="R245" s="465"/>
      <c r="S245" s="465"/>
      <c r="T245" s="465"/>
      <c r="U245" s="465"/>
    </row>
    <row r="246" spans="1:21" s="84" customFormat="1" ht="18.75">
      <c r="A246" s="645">
        <v>245</v>
      </c>
      <c r="B246" s="451" t="s">
        <v>201</v>
      </c>
      <c r="C246" s="478" t="s">
        <v>305</v>
      </c>
      <c r="D246" s="648">
        <v>60</v>
      </c>
      <c r="E246" s="79"/>
      <c r="F246" s="528"/>
      <c r="G246" s="463">
        <v>0</v>
      </c>
      <c r="H246" s="464">
        <v>0</v>
      </c>
      <c r="I246" s="83"/>
      <c r="J246" s="83"/>
      <c r="K246" s="449" t="str">
        <f>+VLOOKUP(B246,'DATOS GENERALES'!$B$6:$B$431,1,0)</f>
        <v>MASCARILLA P/ ANESTESIA No.3 DESECHABLE</v>
      </c>
      <c r="L246" s="465"/>
      <c r="M246" s="465"/>
      <c r="N246" s="465"/>
      <c r="O246" s="465"/>
      <c r="P246" s="465"/>
      <c r="Q246" s="465"/>
      <c r="R246" s="465"/>
      <c r="S246" s="465"/>
      <c r="T246" s="465"/>
      <c r="U246" s="465"/>
    </row>
    <row r="247" spans="1:21" s="84" customFormat="1" ht="18.75">
      <c r="A247" s="645">
        <v>246</v>
      </c>
      <c r="B247" s="451" t="s">
        <v>198</v>
      </c>
      <c r="C247" s="478" t="s">
        <v>305</v>
      </c>
      <c r="D247" s="648">
        <v>20</v>
      </c>
      <c r="E247" s="79"/>
      <c r="F247" s="528"/>
      <c r="G247" s="463">
        <v>0</v>
      </c>
      <c r="H247" s="464">
        <v>0</v>
      </c>
      <c r="I247" s="83"/>
      <c r="J247" s="83"/>
      <c r="K247" s="449" t="str">
        <f>+VLOOKUP(B247,'DATOS GENERALES'!$B$6:$B$431,1,0)</f>
        <v>MASCARILLA P/ANESTESIA No. 0 DESECHABLE</v>
      </c>
      <c r="L247" s="465"/>
      <c r="M247" s="465"/>
      <c r="N247" s="465"/>
      <c r="O247" s="465"/>
      <c r="P247" s="465"/>
      <c r="Q247" s="465"/>
      <c r="R247" s="465"/>
      <c r="S247" s="465"/>
      <c r="T247" s="465"/>
      <c r="U247" s="465"/>
    </row>
    <row r="248" spans="1:21" s="84" customFormat="1" ht="18.75">
      <c r="A248" s="645">
        <v>247</v>
      </c>
      <c r="B248" s="451" t="s">
        <v>199</v>
      </c>
      <c r="C248" s="478" t="s">
        <v>305</v>
      </c>
      <c r="D248" s="648">
        <v>20</v>
      </c>
      <c r="E248" s="79"/>
      <c r="F248" s="528"/>
      <c r="G248" s="463">
        <v>0</v>
      </c>
      <c r="H248" s="464">
        <v>0</v>
      </c>
      <c r="I248" s="83"/>
      <c r="J248" s="83"/>
      <c r="K248" s="449" t="str">
        <f>+VLOOKUP(B248,'DATOS GENERALES'!$B$6:$B$431,1,0)</f>
        <v>MASCARILLA P/ANESTESIA No. 1 DESECHABLE</v>
      </c>
      <c r="L248" s="465"/>
      <c r="M248" s="465"/>
      <c r="N248" s="465"/>
      <c r="O248" s="465"/>
      <c r="P248" s="465"/>
      <c r="Q248" s="465"/>
      <c r="R248" s="465"/>
      <c r="S248" s="465"/>
      <c r="T248" s="465"/>
      <c r="U248" s="465"/>
    </row>
    <row r="249" spans="1:21" s="84" customFormat="1" ht="18.75">
      <c r="A249" s="645">
        <v>248</v>
      </c>
      <c r="B249" s="451" t="s">
        <v>202</v>
      </c>
      <c r="C249" s="478" t="s">
        <v>305</v>
      </c>
      <c r="D249" s="648">
        <v>40</v>
      </c>
      <c r="E249" s="79"/>
      <c r="F249" s="527"/>
      <c r="G249" s="463">
        <v>0</v>
      </c>
      <c r="H249" s="464">
        <v>0</v>
      </c>
      <c r="I249" s="83"/>
      <c r="J249" s="83"/>
      <c r="K249" s="449" t="str">
        <f>+VLOOKUP(B249,'DATOS GENERALES'!$B$6:$B$431,1,0)</f>
        <v>MASCARILLA P/ANESTESIA No. 4 DESECHABLE</v>
      </c>
      <c r="L249" s="465"/>
      <c r="M249" s="465"/>
      <c r="N249" s="465"/>
      <c r="O249" s="465"/>
      <c r="P249" s="465"/>
      <c r="Q249" s="465"/>
      <c r="R249" s="465"/>
      <c r="S249" s="465"/>
      <c r="T249" s="465"/>
      <c r="U249" s="465"/>
    </row>
    <row r="250" spans="1:21" ht="18.75">
      <c r="A250" s="645">
        <v>249</v>
      </c>
      <c r="B250" s="451" t="s">
        <v>203</v>
      </c>
      <c r="C250" s="478" t="s">
        <v>305</v>
      </c>
      <c r="D250" s="648">
        <v>40</v>
      </c>
      <c r="E250" s="79"/>
      <c r="F250" s="527"/>
      <c r="G250" s="463">
        <v>0</v>
      </c>
      <c r="H250" s="464">
        <v>0</v>
      </c>
      <c r="I250" s="80"/>
      <c r="J250" s="80"/>
      <c r="K250" s="449" t="str">
        <f>+VLOOKUP(B250,'DATOS GENERALES'!$B$6:$B$431,1,0)</f>
        <v>MASCARILLA P/ANESTESIA No. 5 DESECHABLE</v>
      </c>
      <c r="L250" s="449"/>
      <c r="M250" s="449"/>
      <c r="N250" s="449"/>
      <c r="O250" s="449"/>
      <c r="P250" s="449"/>
      <c r="Q250" s="449"/>
      <c r="R250" s="449"/>
      <c r="S250" s="449"/>
      <c r="T250" s="449"/>
      <c r="U250" s="449"/>
    </row>
    <row r="251" spans="1:21" ht="18.75">
      <c r="A251" s="645">
        <v>250</v>
      </c>
      <c r="B251" s="451" t="s">
        <v>200</v>
      </c>
      <c r="C251" s="478" t="s">
        <v>305</v>
      </c>
      <c r="D251" s="648">
        <v>32</v>
      </c>
      <c r="E251" s="79"/>
      <c r="F251" s="527"/>
      <c r="G251" s="463">
        <v>0</v>
      </c>
      <c r="H251" s="464">
        <v>0</v>
      </c>
      <c r="I251" s="80"/>
      <c r="J251" s="80"/>
      <c r="K251" s="449" t="str">
        <f>+VLOOKUP(B251,'DATOS GENERALES'!$B$6:$B$431,1,0)</f>
        <v>MASCARILLA P/ANESTESIA No: 2 DESECHABLE</v>
      </c>
      <c r="L251" s="449"/>
      <c r="M251" s="449"/>
      <c r="N251" s="449"/>
      <c r="O251" s="449"/>
      <c r="P251" s="449"/>
      <c r="Q251" s="449"/>
      <c r="R251" s="449"/>
      <c r="S251" s="449"/>
      <c r="T251" s="449"/>
      <c r="U251" s="449"/>
    </row>
    <row r="252" spans="1:21" ht="18.75">
      <c r="A252" s="645">
        <v>251</v>
      </c>
      <c r="B252" s="451" t="s">
        <v>204</v>
      </c>
      <c r="C252" s="478" t="s">
        <v>305</v>
      </c>
      <c r="D252" s="648">
        <v>600</v>
      </c>
      <c r="E252" s="79"/>
      <c r="F252" s="527"/>
      <c r="G252" s="463">
        <v>0</v>
      </c>
      <c r="H252" s="464">
        <v>0</v>
      </c>
      <c r="I252" s="80"/>
      <c r="J252" s="80"/>
      <c r="K252" s="449" t="str">
        <f>+VLOOKUP(B252,'DATOS GENERALES'!$B$6:$B$431,1,0)</f>
        <v>MICRONEBULIZADOR  ADULTO</v>
      </c>
      <c r="L252" s="449"/>
      <c r="M252" s="449"/>
      <c r="N252" s="449"/>
      <c r="O252" s="449"/>
      <c r="P252" s="449"/>
      <c r="Q252" s="449"/>
      <c r="R252" s="449"/>
      <c r="S252" s="449"/>
      <c r="T252" s="449"/>
      <c r="U252" s="449"/>
    </row>
    <row r="253" spans="1:21" ht="18.75">
      <c r="A253" s="645">
        <v>252</v>
      </c>
      <c r="B253" s="451" t="s">
        <v>205</v>
      </c>
      <c r="C253" s="478" t="s">
        <v>305</v>
      </c>
      <c r="D253" s="648">
        <v>400</v>
      </c>
      <c r="E253" s="79"/>
      <c r="F253" s="528"/>
      <c r="G253" s="463">
        <v>0</v>
      </c>
      <c r="H253" s="464">
        <v>0</v>
      </c>
      <c r="I253" s="80"/>
      <c r="J253" s="80"/>
      <c r="K253" s="449" t="str">
        <f>+VLOOKUP(B253,'DATOS GENERALES'!$B$6:$B$431,1,0)</f>
        <v>MICRONEBULIZADOR  PEDIATRICO</v>
      </c>
      <c r="L253" s="449"/>
      <c r="M253" s="449"/>
      <c r="N253" s="449"/>
      <c r="O253" s="449"/>
      <c r="P253" s="449"/>
      <c r="Q253" s="449"/>
      <c r="R253" s="449"/>
      <c r="S253" s="449"/>
      <c r="T253" s="449"/>
      <c r="U253" s="449"/>
    </row>
    <row r="254" spans="1:21" s="84" customFormat="1" ht="18.75">
      <c r="A254" s="645">
        <v>253</v>
      </c>
      <c r="B254" s="451" t="s">
        <v>206</v>
      </c>
      <c r="C254" s="478" t="s">
        <v>305</v>
      </c>
      <c r="D254" s="648">
        <v>48</v>
      </c>
      <c r="E254" s="79">
        <v>18999</v>
      </c>
      <c r="F254" s="528">
        <v>0</v>
      </c>
      <c r="G254" s="463">
        <v>18999</v>
      </c>
      <c r="H254" s="464">
        <v>911952</v>
      </c>
      <c r="I254" s="83" t="s">
        <v>706</v>
      </c>
      <c r="J254" s="83" t="s">
        <v>1536</v>
      </c>
      <c r="K254" s="449" t="str">
        <f>+VLOOKUP(B254,'DATOS GENERALES'!$B$6:$B$431,1,0)</f>
        <v>MONOCRYL 3/0 CON AGUJA CORTANTE</v>
      </c>
      <c r="L254" s="465"/>
      <c r="M254" s="465"/>
      <c r="N254" s="465"/>
      <c r="O254" s="465"/>
      <c r="P254" s="465"/>
      <c r="Q254" s="465"/>
      <c r="R254" s="465"/>
      <c r="S254" s="465"/>
      <c r="T254" s="465"/>
      <c r="U254" s="465"/>
    </row>
    <row r="255" spans="1:21" s="84" customFormat="1" ht="18.75">
      <c r="A255" s="645">
        <v>254</v>
      </c>
      <c r="B255" s="451" t="s">
        <v>207</v>
      </c>
      <c r="C255" s="478" t="s">
        <v>305</v>
      </c>
      <c r="D255" s="648">
        <v>320</v>
      </c>
      <c r="E255" s="79"/>
      <c r="F255" s="528"/>
      <c r="G255" s="463">
        <v>0</v>
      </c>
      <c r="H255" s="464">
        <v>0</v>
      </c>
      <c r="I255" s="83"/>
      <c r="J255" s="83"/>
      <c r="K255" s="449" t="str">
        <f>+VLOOKUP(B255,'DATOS GENERALES'!$B$6:$B$431,1,0)</f>
        <v>NIPLES PARA OXIGENO</v>
      </c>
      <c r="L255" s="465"/>
      <c r="M255" s="465"/>
      <c r="N255" s="465"/>
      <c r="O255" s="465"/>
      <c r="P255" s="465"/>
      <c r="Q255" s="465"/>
      <c r="R255" s="465"/>
      <c r="S255" s="465"/>
      <c r="T255" s="465"/>
      <c r="U255" s="465"/>
    </row>
    <row r="256" spans="1:21" s="84" customFormat="1" ht="18.75">
      <c r="A256" s="645">
        <v>255</v>
      </c>
      <c r="B256" s="451" t="s">
        <v>208</v>
      </c>
      <c r="C256" s="478" t="s">
        <v>340</v>
      </c>
      <c r="D256" s="648">
        <v>4</v>
      </c>
      <c r="E256" s="79">
        <v>15477</v>
      </c>
      <c r="F256" s="528">
        <v>2477</v>
      </c>
      <c r="G256" s="463">
        <v>17954</v>
      </c>
      <c r="H256" s="464">
        <v>71816</v>
      </c>
      <c r="I256" s="83" t="s">
        <v>417</v>
      </c>
      <c r="J256" s="83" t="s">
        <v>454</v>
      </c>
      <c r="K256" s="449" t="str">
        <f>+VLOOKUP(B256,'DATOS GENERALES'!$B$6:$B$431,1,0)</f>
        <v>PARCHE OCULAR ADULTO</v>
      </c>
      <c r="L256" s="465"/>
      <c r="M256" s="465"/>
      <c r="N256" s="465"/>
      <c r="O256" s="465"/>
      <c r="P256" s="465"/>
      <c r="Q256" s="465"/>
      <c r="R256" s="465"/>
      <c r="S256" s="465"/>
      <c r="T256" s="465"/>
      <c r="U256" s="465"/>
    </row>
    <row r="257" spans="1:21" s="93" customFormat="1" ht="18.75">
      <c r="A257" s="645">
        <v>256</v>
      </c>
      <c r="B257" s="451" t="s">
        <v>209</v>
      </c>
      <c r="C257" s="478" t="s">
        <v>340</v>
      </c>
      <c r="D257" s="648">
        <v>4</v>
      </c>
      <c r="E257" s="79">
        <v>16358</v>
      </c>
      <c r="F257" s="531">
        <v>2617</v>
      </c>
      <c r="G257" s="463">
        <v>18975</v>
      </c>
      <c r="H257" s="464">
        <v>75900</v>
      </c>
      <c r="I257" s="474" t="s">
        <v>417</v>
      </c>
      <c r="J257" s="83" t="s">
        <v>454</v>
      </c>
      <c r="K257" s="449" t="str">
        <f>+VLOOKUP(B257,'DATOS GENERALES'!$B$6:$B$431,1,0)</f>
        <v>PARCHE OCULAR PEDIATRICO</v>
      </c>
      <c r="L257" s="475"/>
      <c r="M257" s="475"/>
      <c r="N257" s="475"/>
      <c r="O257" s="475"/>
      <c r="P257" s="475"/>
      <c r="Q257" s="475"/>
      <c r="R257" s="475"/>
      <c r="S257" s="475"/>
      <c r="T257" s="475"/>
      <c r="U257" s="475"/>
    </row>
    <row r="258" spans="1:21" s="93" customFormat="1" ht="18.75">
      <c r="A258" s="645">
        <v>257</v>
      </c>
      <c r="B258" s="451" t="s">
        <v>819</v>
      </c>
      <c r="C258" s="478" t="s">
        <v>330</v>
      </c>
      <c r="D258" s="648">
        <v>4</v>
      </c>
      <c r="E258" s="79">
        <v>51190</v>
      </c>
      <c r="F258" s="531">
        <v>0</v>
      </c>
      <c r="G258" s="463">
        <v>51190</v>
      </c>
      <c r="H258" s="464">
        <v>204760</v>
      </c>
      <c r="I258" s="474" t="s">
        <v>389</v>
      </c>
      <c r="J258" s="474" t="s">
        <v>1437</v>
      </c>
      <c r="K258" s="449" t="str">
        <f>+VLOOKUP(B258,'DATOS GENERALES'!$B$6:$B$431,1,0)</f>
        <v xml:space="preserve">PASTA HIDROACTIVA CON HIDROCOLOIDES </v>
      </c>
      <c r="L258" s="475"/>
      <c r="M258" s="475"/>
      <c r="N258" s="475"/>
      <c r="O258" s="475"/>
      <c r="P258" s="475"/>
      <c r="Q258" s="475"/>
      <c r="R258" s="475"/>
      <c r="S258" s="475"/>
      <c r="T258" s="475"/>
      <c r="U258" s="475"/>
    </row>
    <row r="259" spans="1:21" s="88" customFormat="1" ht="18.75">
      <c r="A259" s="645">
        <v>258</v>
      </c>
      <c r="B259" s="451" t="s">
        <v>211</v>
      </c>
      <c r="C259" s="478" t="s">
        <v>341</v>
      </c>
      <c r="D259" s="648">
        <v>4</v>
      </c>
      <c r="E259" s="79">
        <v>42023</v>
      </c>
      <c r="F259" s="530">
        <v>0</v>
      </c>
      <c r="G259" s="463">
        <v>42023</v>
      </c>
      <c r="H259" s="464">
        <v>168092</v>
      </c>
      <c r="I259" s="89" t="s">
        <v>389</v>
      </c>
      <c r="J259" s="89" t="s">
        <v>711</v>
      </c>
      <c r="K259" s="449" t="str">
        <f>+VLOOKUP(B259,'DATOS GENERALES'!$B$6:$B$431,1,0)</f>
        <v xml:space="preserve">PASTA PROTECTORA DE PIEL </v>
      </c>
      <c r="L259" s="467"/>
      <c r="M259" s="467"/>
      <c r="N259" s="467"/>
      <c r="O259" s="467"/>
      <c r="P259" s="467"/>
      <c r="Q259" s="467"/>
      <c r="R259" s="467"/>
      <c r="S259" s="467"/>
      <c r="T259" s="467"/>
      <c r="U259" s="467"/>
    </row>
    <row r="260" spans="1:21" s="90" customFormat="1" ht="18.75">
      <c r="A260" s="645">
        <v>259</v>
      </c>
      <c r="B260" s="469" t="s">
        <v>226</v>
      </c>
      <c r="C260" s="647" t="s">
        <v>305</v>
      </c>
      <c r="D260" s="648">
        <v>36</v>
      </c>
      <c r="E260" s="79"/>
      <c r="F260" s="527"/>
      <c r="G260" s="463">
        <v>0</v>
      </c>
      <c r="H260" s="464">
        <v>0</v>
      </c>
      <c r="I260" s="96"/>
      <c r="J260" s="96"/>
      <c r="K260" s="449" t="str">
        <f>+VLOOKUP(B260,'DATOS GENERALES'!$B$6:$B$431,1,0)</f>
        <v>PDS 7/0 BV-1</v>
      </c>
      <c r="L260" s="468"/>
      <c r="M260" s="468"/>
      <c r="N260" s="468"/>
      <c r="O260" s="468"/>
      <c r="P260" s="468"/>
      <c r="Q260" s="468"/>
      <c r="R260" s="468"/>
      <c r="S260" s="468"/>
      <c r="T260" s="468"/>
      <c r="U260" s="468"/>
    </row>
    <row r="261" spans="1:21" s="88" customFormat="1" ht="18.75">
      <c r="A261" s="645">
        <v>260</v>
      </c>
      <c r="B261" s="469" t="s">
        <v>820</v>
      </c>
      <c r="C261" s="647" t="s">
        <v>305</v>
      </c>
      <c r="D261" s="648">
        <v>200</v>
      </c>
      <c r="E261" s="79">
        <v>2355</v>
      </c>
      <c r="F261" s="530">
        <v>0</v>
      </c>
      <c r="G261" s="463">
        <v>2355</v>
      </c>
      <c r="H261" s="464">
        <v>471000</v>
      </c>
      <c r="I261" s="89" t="s">
        <v>529</v>
      </c>
      <c r="J261" s="89" t="s">
        <v>539</v>
      </c>
      <c r="K261" s="449" t="str">
        <f>+VLOOKUP(B261,'DATOS GENERALES'!$B$6:$B$431,1,0)</f>
        <v>PELICULA TRANSPARENTE PROTECTOR DE SITIO DE INSERCION PARA FIJACION DE CATETER VASCULAR ADULTO 6X8cm</v>
      </c>
      <c r="L261" s="467"/>
      <c r="M261" s="467"/>
      <c r="N261" s="467"/>
      <c r="O261" s="467"/>
      <c r="P261" s="467"/>
      <c r="Q261" s="467"/>
      <c r="R261" s="467"/>
      <c r="S261" s="467"/>
      <c r="T261" s="467"/>
      <c r="U261" s="467"/>
    </row>
    <row r="262" spans="1:21" s="88" customFormat="1" ht="18.75">
      <c r="A262" s="645">
        <v>261</v>
      </c>
      <c r="B262" s="469" t="s">
        <v>821</v>
      </c>
      <c r="C262" s="647"/>
      <c r="D262" s="648">
        <v>200</v>
      </c>
      <c r="E262" s="79">
        <v>3077</v>
      </c>
      <c r="F262" s="530">
        <v>0</v>
      </c>
      <c r="G262" s="463">
        <v>3077</v>
      </c>
      <c r="H262" s="464">
        <v>615400</v>
      </c>
      <c r="I262" s="89" t="s">
        <v>529</v>
      </c>
      <c r="J262" s="89" t="s">
        <v>539</v>
      </c>
      <c r="K262" s="449" t="str">
        <f>+VLOOKUP(B262,'DATOS GENERALES'!$B$6:$B$431,1,0)</f>
        <v>PELICULA TRANSPARENTE PROTECTOR DE SITIO DE INSERCION PARA FIJACION DE CATETER VASCULAR PEDIATRICO 4.5X4.5cm</v>
      </c>
      <c r="L262" s="467"/>
      <c r="M262" s="467"/>
      <c r="N262" s="467"/>
      <c r="O262" s="467"/>
      <c r="P262" s="467"/>
      <c r="Q262" s="467"/>
      <c r="R262" s="467"/>
      <c r="S262" s="467"/>
      <c r="T262" s="467"/>
      <c r="U262" s="467"/>
    </row>
    <row r="263" spans="1:21" s="88" customFormat="1" ht="37.5">
      <c r="A263" s="645">
        <v>262</v>
      </c>
      <c r="B263" s="451" t="s">
        <v>822</v>
      </c>
      <c r="C263" s="478" t="s">
        <v>305</v>
      </c>
      <c r="D263" s="648">
        <v>20</v>
      </c>
      <c r="E263" s="79">
        <v>3160</v>
      </c>
      <c r="F263" s="530">
        <v>505</v>
      </c>
      <c r="G263" s="463">
        <v>3665</v>
      </c>
      <c r="H263" s="464">
        <v>73300</v>
      </c>
      <c r="I263" s="89" t="s">
        <v>389</v>
      </c>
      <c r="J263" s="89" t="s">
        <v>551</v>
      </c>
      <c r="K263" s="449" t="str">
        <f>+VLOOKUP(B263,'DATOS GENERALES'!$B$6:$B$431,1,0)</f>
        <v>PINZAS PARA CIERRE DE BOLSAS DRENABLES DE ADULTOS DE UNA Y DOS PIEZAS</v>
      </c>
      <c r="L263" s="467"/>
      <c r="M263" s="467"/>
      <c r="N263" s="467"/>
      <c r="O263" s="467"/>
      <c r="P263" s="467"/>
      <c r="Q263" s="467"/>
      <c r="R263" s="467"/>
      <c r="S263" s="467"/>
      <c r="T263" s="467"/>
      <c r="U263" s="467"/>
    </row>
    <row r="264" spans="1:21" s="88" customFormat="1" ht="18.75">
      <c r="A264" s="645">
        <v>263</v>
      </c>
      <c r="B264" s="451" t="s">
        <v>212</v>
      </c>
      <c r="C264" s="478" t="s">
        <v>305</v>
      </c>
      <c r="D264" s="648">
        <v>120</v>
      </c>
      <c r="E264" s="79"/>
      <c r="F264" s="530"/>
      <c r="G264" s="463">
        <v>0</v>
      </c>
      <c r="H264" s="464">
        <v>0</v>
      </c>
      <c r="I264" s="89"/>
      <c r="J264" s="89"/>
      <c r="K264" s="449" t="str">
        <f>+VLOOKUP(B264,'DATOS GENERALES'!$B$6:$B$431,1,0)</f>
        <v>PLACA PARA ELECTROBISTURI VALLEYLAB ADULTO</v>
      </c>
      <c r="L264" s="467"/>
      <c r="M264" s="467"/>
      <c r="N264" s="467"/>
      <c r="O264" s="467"/>
      <c r="P264" s="467"/>
      <c r="Q264" s="467"/>
      <c r="R264" s="467"/>
      <c r="S264" s="467"/>
      <c r="T264" s="467"/>
      <c r="U264" s="467"/>
    </row>
    <row r="265" spans="1:21" s="88" customFormat="1" ht="18.75">
      <c r="A265" s="645">
        <v>264</v>
      </c>
      <c r="B265" s="451" t="s">
        <v>213</v>
      </c>
      <c r="C265" s="478" t="s">
        <v>305</v>
      </c>
      <c r="D265" s="648">
        <v>40</v>
      </c>
      <c r="E265" s="79"/>
      <c r="F265" s="530"/>
      <c r="G265" s="463">
        <v>0</v>
      </c>
      <c r="H265" s="464">
        <v>0</v>
      </c>
      <c r="I265" s="89"/>
      <c r="J265" s="89"/>
      <c r="K265" s="449" t="str">
        <f>+VLOOKUP(B265,'DATOS GENERALES'!$B$6:$B$431,1,0)</f>
        <v>PLACAS PARA ELECTROBISTURÍ WEM MODELO SC5015</v>
      </c>
      <c r="L265" s="467"/>
      <c r="M265" s="467"/>
      <c r="N265" s="467"/>
      <c r="O265" s="467"/>
      <c r="P265" s="467"/>
      <c r="Q265" s="467"/>
      <c r="R265" s="467"/>
      <c r="S265" s="467"/>
      <c r="T265" s="467"/>
      <c r="U265" s="467"/>
    </row>
    <row r="266" spans="1:21" s="88" customFormat="1" ht="18.75">
      <c r="A266" s="645">
        <v>265</v>
      </c>
      <c r="B266" s="451" t="s">
        <v>214</v>
      </c>
      <c r="C266" s="478" t="s">
        <v>305</v>
      </c>
      <c r="D266" s="648">
        <v>40</v>
      </c>
      <c r="E266" s="79"/>
      <c r="F266" s="530"/>
      <c r="G266" s="463">
        <v>0</v>
      </c>
      <c r="H266" s="464">
        <v>0</v>
      </c>
      <c r="I266" s="89"/>
      <c r="J266" s="89"/>
      <c r="K266" s="449" t="str">
        <f>+VLOOKUP(B266,'DATOS GENERALES'!$B$6:$B$431,1,0)</f>
        <v>PLACAS PARA ELECTROBISTURÍ WEM MODELO SS601 Mca</v>
      </c>
      <c r="L266" s="467"/>
      <c r="M266" s="467"/>
      <c r="N266" s="467"/>
      <c r="O266" s="467"/>
      <c r="P266" s="467"/>
      <c r="Q266" s="467"/>
      <c r="R266" s="467"/>
      <c r="S266" s="467"/>
      <c r="T266" s="467"/>
      <c r="U266" s="467"/>
    </row>
    <row r="267" spans="1:21" s="88" customFormat="1" ht="18.75">
      <c r="A267" s="645">
        <v>266</v>
      </c>
      <c r="B267" s="451" t="s">
        <v>216</v>
      </c>
      <c r="C267" s="478" t="s">
        <v>342</v>
      </c>
      <c r="D267" s="648">
        <v>200</v>
      </c>
      <c r="E267" s="79"/>
      <c r="F267" s="530"/>
      <c r="G267" s="463">
        <v>0</v>
      </c>
      <c r="H267" s="464">
        <v>0</v>
      </c>
      <c r="I267" s="89"/>
      <c r="J267" s="89"/>
      <c r="K267" s="449" t="str">
        <f>+VLOOKUP(B267,'DATOS GENERALES'!$B$6:$B$431,1,0)</f>
        <v xml:space="preserve">POLAINAS DESECHABLES </v>
      </c>
      <c r="L267" s="467"/>
      <c r="M267" s="467"/>
      <c r="N267" s="467"/>
      <c r="O267" s="467"/>
      <c r="P267" s="467"/>
      <c r="Q267" s="467"/>
      <c r="R267" s="467"/>
      <c r="S267" s="467"/>
      <c r="T267" s="467"/>
      <c r="U267" s="467"/>
    </row>
    <row r="268" spans="1:21" s="88" customFormat="1" ht="18.75">
      <c r="A268" s="645">
        <v>267</v>
      </c>
      <c r="B268" s="451" t="s">
        <v>823</v>
      </c>
      <c r="C268" s="478" t="s">
        <v>343</v>
      </c>
      <c r="D268" s="648">
        <v>4</v>
      </c>
      <c r="E268" s="79">
        <v>37559</v>
      </c>
      <c r="F268" s="530">
        <v>0</v>
      </c>
      <c r="G268" s="463">
        <v>37559</v>
      </c>
      <c r="H268" s="464">
        <v>150236</v>
      </c>
      <c r="I268" s="89" t="s">
        <v>389</v>
      </c>
      <c r="J268" s="89" t="s">
        <v>1537</v>
      </c>
      <c r="K268" s="449" t="str">
        <f>+VLOOKUP(B268,'DATOS GENERALES'!$B$6:$B$431,1,0)</f>
        <v xml:space="preserve">POLVO HIDROCOLOIDE PARA PIEL PERIOSTOMAL </v>
      </c>
      <c r="L268" s="467"/>
      <c r="M268" s="467"/>
      <c r="N268" s="467"/>
      <c r="O268" s="467"/>
      <c r="P268" s="467"/>
      <c r="Q268" s="467"/>
      <c r="R268" s="467"/>
      <c r="S268" s="467"/>
      <c r="T268" s="467"/>
      <c r="U268" s="467"/>
    </row>
    <row r="269" spans="1:21" ht="18.75">
      <c r="A269" s="645">
        <v>268</v>
      </c>
      <c r="B269" s="451" t="s">
        <v>217</v>
      </c>
      <c r="C269" s="478" t="s">
        <v>305</v>
      </c>
      <c r="D269" s="648">
        <v>48</v>
      </c>
      <c r="E269" s="79">
        <v>6828</v>
      </c>
      <c r="F269" s="527">
        <v>0</v>
      </c>
      <c r="G269" s="463">
        <v>6828</v>
      </c>
      <c r="H269" s="464">
        <v>327744</v>
      </c>
      <c r="I269" s="80" t="s">
        <v>706</v>
      </c>
      <c r="J269" s="80" t="s">
        <v>482</v>
      </c>
      <c r="K269" s="449" t="str">
        <f>+VLOOKUP(B269,'DATOS GENERALES'!$B$6:$B$431,1,0)</f>
        <v>PROLENE 0 CT2</v>
      </c>
      <c r="L269" s="449"/>
      <c r="M269" s="449"/>
      <c r="N269" s="449"/>
      <c r="O269" s="449"/>
      <c r="P269" s="449"/>
      <c r="Q269" s="449"/>
      <c r="R269" s="449"/>
      <c r="S269" s="449"/>
      <c r="T269" s="449"/>
      <c r="U269" s="449"/>
    </row>
    <row r="270" spans="1:21" ht="18.75">
      <c r="A270" s="645">
        <v>269</v>
      </c>
      <c r="B270" s="451" t="s">
        <v>218</v>
      </c>
      <c r="C270" s="478" t="s">
        <v>305</v>
      </c>
      <c r="D270" s="648">
        <v>288</v>
      </c>
      <c r="E270" s="79">
        <v>7471</v>
      </c>
      <c r="F270" s="527">
        <v>0</v>
      </c>
      <c r="G270" s="463">
        <v>7471</v>
      </c>
      <c r="H270" s="464">
        <v>2151648</v>
      </c>
      <c r="I270" s="80" t="s">
        <v>706</v>
      </c>
      <c r="J270" s="80" t="s">
        <v>482</v>
      </c>
      <c r="K270" s="449" t="str">
        <f>+VLOOKUP(B270,'DATOS GENERALES'!$B$6:$B$431,1,0)</f>
        <v xml:space="preserve">PROLENE 2/0- KS  RS58 X </v>
      </c>
      <c r="L270" s="449"/>
      <c r="M270" s="449"/>
      <c r="N270" s="449"/>
      <c r="O270" s="449"/>
      <c r="P270" s="449"/>
      <c r="Q270" s="449"/>
      <c r="R270" s="449"/>
      <c r="S270" s="449"/>
      <c r="T270" s="449"/>
      <c r="U270" s="449"/>
    </row>
    <row r="271" spans="1:21" ht="18.75">
      <c r="A271" s="645">
        <v>270</v>
      </c>
      <c r="B271" s="451" t="s">
        <v>219</v>
      </c>
      <c r="C271" s="478" t="s">
        <v>305</v>
      </c>
      <c r="D271" s="648">
        <v>192</v>
      </c>
      <c r="E271" s="79">
        <v>7358</v>
      </c>
      <c r="F271" s="527">
        <v>0</v>
      </c>
      <c r="G271" s="463">
        <v>7358</v>
      </c>
      <c r="H271" s="464">
        <v>1412736</v>
      </c>
      <c r="I271" s="80" t="s">
        <v>706</v>
      </c>
      <c r="J271" s="80" t="s">
        <v>482</v>
      </c>
      <c r="K271" s="449" t="str">
        <f>+VLOOKUP(B271,'DATOS GENERALES'!$B$6:$B$431,1,0)</f>
        <v>PROLENE 2/0 SC-26</v>
      </c>
      <c r="L271" s="449"/>
      <c r="M271" s="449"/>
      <c r="N271" s="449"/>
      <c r="O271" s="449"/>
      <c r="P271" s="449"/>
      <c r="Q271" s="449"/>
      <c r="R271" s="449"/>
      <c r="S271" s="449"/>
      <c r="T271" s="449"/>
      <c r="U271" s="449"/>
    </row>
    <row r="272" spans="1:21" ht="18.75">
      <c r="A272" s="645">
        <v>271</v>
      </c>
      <c r="B272" s="451" t="s">
        <v>220</v>
      </c>
      <c r="C272" s="478" t="s">
        <v>305</v>
      </c>
      <c r="D272" s="648">
        <v>48</v>
      </c>
      <c r="E272" s="79">
        <v>16035</v>
      </c>
      <c r="F272" s="527">
        <v>0</v>
      </c>
      <c r="G272" s="463">
        <v>16035</v>
      </c>
      <c r="H272" s="464">
        <v>769680</v>
      </c>
      <c r="I272" s="80" t="s">
        <v>706</v>
      </c>
      <c r="J272" s="80" t="s">
        <v>482</v>
      </c>
      <c r="K272" s="449" t="str">
        <f>+VLOOKUP(B272,'DATOS GENERALES'!$B$6:$B$431,1,0)</f>
        <v>PROLENE 2/0 SH</v>
      </c>
      <c r="L272" s="449"/>
      <c r="M272" s="449"/>
      <c r="N272" s="449"/>
      <c r="O272" s="449"/>
      <c r="P272" s="449"/>
      <c r="Q272" s="449"/>
      <c r="R272" s="449"/>
      <c r="S272" s="449"/>
      <c r="T272" s="449"/>
      <c r="U272" s="449"/>
    </row>
    <row r="273" spans="1:21" ht="18.75">
      <c r="A273" s="645">
        <v>272</v>
      </c>
      <c r="B273" s="451" t="s">
        <v>221</v>
      </c>
      <c r="C273" s="478" t="s">
        <v>305</v>
      </c>
      <c r="D273" s="648">
        <v>192</v>
      </c>
      <c r="E273" s="79">
        <v>7471</v>
      </c>
      <c r="F273" s="527">
        <v>0</v>
      </c>
      <c r="G273" s="463">
        <v>7471</v>
      </c>
      <c r="H273" s="464">
        <v>1434432</v>
      </c>
      <c r="I273" s="80" t="s">
        <v>706</v>
      </c>
      <c r="J273" s="80" t="s">
        <v>482</v>
      </c>
      <c r="K273" s="449" t="str">
        <f>+VLOOKUP(B273,'DATOS GENERALES'!$B$6:$B$431,1,0)</f>
        <v>PROLENE 3/0 KS GS60 RS58</v>
      </c>
      <c r="L273" s="449"/>
      <c r="M273" s="449"/>
      <c r="N273" s="449"/>
      <c r="O273" s="449"/>
      <c r="P273" s="449"/>
      <c r="Q273" s="449"/>
      <c r="R273" s="449"/>
      <c r="S273" s="449"/>
      <c r="T273" s="449"/>
      <c r="U273" s="449"/>
    </row>
    <row r="274" spans="1:21" ht="18.75">
      <c r="A274" s="645">
        <v>273</v>
      </c>
      <c r="B274" s="451" t="s">
        <v>222</v>
      </c>
      <c r="C274" s="478" t="s">
        <v>305</v>
      </c>
      <c r="D274" s="648">
        <v>288</v>
      </c>
      <c r="E274" s="79">
        <v>8424</v>
      </c>
      <c r="F274" s="527">
        <v>0</v>
      </c>
      <c r="G274" s="463">
        <v>8424</v>
      </c>
      <c r="H274" s="464">
        <v>2426112</v>
      </c>
      <c r="I274" s="80" t="s">
        <v>706</v>
      </c>
      <c r="J274" s="80" t="s">
        <v>482</v>
      </c>
      <c r="K274" s="449" t="str">
        <f>+VLOOKUP(B274,'DATOS GENERALES'!$B$6:$B$431,1,0)</f>
        <v>PROLENE 3/0 PS1 SC24 C/A CUR</v>
      </c>
      <c r="L274" s="449"/>
      <c r="M274" s="449"/>
      <c r="N274" s="449"/>
      <c r="O274" s="449"/>
      <c r="P274" s="449"/>
      <c r="Q274" s="449"/>
      <c r="R274" s="449"/>
      <c r="S274" s="449"/>
      <c r="T274" s="449"/>
      <c r="U274" s="449"/>
    </row>
    <row r="275" spans="1:21" ht="18.75">
      <c r="A275" s="645">
        <v>274</v>
      </c>
      <c r="B275" s="451" t="s">
        <v>223</v>
      </c>
      <c r="C275" s="478" t="s">
        <v>305</v>
      </c>
      <c r="D275" s="648">
        <v>288</v>
      </c>
      <c r="E275" s="79">
        <v>7358</v>
      </c>
      <c r="F275" s="527">
        <v>0</v>
      </c>
      <c r="G275" s="463">
        <v>7358</v>
      </c>
      <c r="H275" s="464">
        <v>2119104</v>
      </c>
      <c r="I275" s="80" t="s">
        <v>706</v>
      </c>
      <c r="J275" s="80" t="s">
        <v>482</v>
      </c>
      <c r="K275" s="449" t="str">
        <f>+VLOOKUP(B275,'DATOS GENERALES'!$B$6:$B$431,1,0)</f>
        <v>PROLENE 4/0 45 CM A/SC20</v>
      </c>
      <c r="L275" s="449"/>
      <c r="M275" s="449"/>
      <c r="N275" s="449"/>
      <c r="O275" s="449"/>
      <c r="P275" s="449"/>
      <c r="Q275" s="449"/>
      <c r="R275" s="449"/>
      <c r="S275" s="449"/>
      <c r="T275" s="449"/>
      <c r="U275" s="449"/>
    </row>
    <row r="276" spans="1:21" ht="18.75">
      <c r="A276" s="645">
        <v>275</v>
      </c>
      <c r="B276" s="469" t="s">
        <v>824</v>
      </c>
      <c r="C276" s="647" t="s">
        <v>305</v>
      </c>
      <c r="D276" s="648">
        <v>48</v>
      </c>
      <c r="E276" s="79">
        <v>8424</v>
      </c>
      <c r="F276" s="527">
        <v>0</v>
      </c>
      <c r="G276" s="463">
        <v>8424</v>
      </c>
      <c r="H276" s="464">
        <v>404352</v>
      </c>
      <c r="I276" s="80" t="s">
        <v>706</v>
      </c>
      <c r="J276" s="80" t="s">
        <v>482</v>
      </c>
      <c r="K276" s="449" t="str">
        <f>+VLOOKUP(B276,'DATOS GENERALES'!$B$6:$B$431,1,0)</f>
        <v>PROLENE 4/0 PS2</v>
      </c>
      <c r="L276" s="449"/>
      <c r="M276" s="449"/>
      <c r="N276" s="449"/>
      <c r="O276" s="449"/>
      <c r="P276" s="449"/>
      <c r="Q276" s="449"/>
      <c r="R276" s="449"/>
      <c r="S276" s="449"/>
      <c r="T276" s="449"/>
      <c r="U276" s="449"/>
    </row>
    <row r="277" spans="1:21" ht="18.75">
      <c r="A277" s="645">
        <v>276</v>
      </c>
      <c r="B277" s="451" t="s">
        <v>224</v>
      </c>
      <c r="C277" s="478" t="s">
        <v>305</v>
      </c>
      <c r="D277" s="648">
        <v>192</v>
      </c>
      <c r="E277" s="79">
        <v>12326</v>
      </c>
      <c r="F277" s="527">
        <v>0</v>
      </c>
      <c r="G277" s="463">
        <v>12326</v>
      </c>
      <c r="H277" s="464">
        <v>2366592</v>
      </c>
      <c r="I277" s="80" t="s">
        <v>706</v>
      </c>
      <c r="J277" s="80" t="s">
        <v>482</v>
      </c>
      <c r="K277" s="449" t="str">
        <f>+VLOOKUP(B277,'DATOS GENERALES'!$B$6:$B$431,1,0)</f>
        <v>PROLENE 5/0  P3</v>
      </c>
      <c r="L277" s="449"/>
      <c r="M277" s="449"/>
      <c r="N277" s="449"/>
      <c r="O277" s="449"/>
      <c r="P277" s="449"/>
      <c r="Q277" s="449"/>
      <c r="R277" s="449"/>
      <c r="S277" s="449"/>
      <c r="T277" s="449"/>
      <c r="U277" s="449"/>
    </row>
    <row r="278" spans="1:21" s="97" customFormat="1" ht="18.75">
      <c r="A278" s="645">
        <v>277</v>
      </c>
      <c r="B278" s="451" t="s">
        <v>225</v>
      </c>
      <c r="C278" s="478" t="s">
        <v>305</v>
      </c>
      <c r="D278" s="648">
        <v>96</v>
      </c>
      <c r="E278" s="79">
        <v>7358</v>
      </c>
      <c r="F278" s="533">
        <v>0</v>
      </c>
      <c r="G278" s="463">
        <v>7358</v>
      </c>
      <c r="H278" s="464">
        <v>706368</v>
      </c>
      <c r="I278" s="98" t="s">
        <v>706</v>
      </c>
      <c r="J278" s="80" t="s">
        <v>482</v>
      </c>
      <c r="K278" s="449" t="str">
        <f>+VLOOKUP(B278,'DATOS GENERALES'!$B$6:$B$431,1,0)</f>
        <v>PROLENE 6/0  A/SC16</v>
      </c>
      <c r="L278" s="482"/>
      <c r="M278" s="482"/>
      <c r="N278" s="482"/>
      <c r="O278" s="482"/>
      <c r="P278" s="482"/>
      <c r="Q278" s="482"/>
      <c r="R278" s="482"/>
      <c r="S278" s="482"/>
      <c r="T278" s="482"/>
      <c r="U278" s="482"/>
    </row>
    <row r="279" spans="1:21" s="97" customFormat="1" ht="18.75">
      <c r="A279" s="645">
        <v>278</v>
      </c>
      <c r="B279" s="469" t="s">
        <v>825</v>
      </c>
      <c r="C279" s="647" t="s">
        <v>305</v>
      </c>
      <c r="D279" s="648">
        <v>48</v>
      </c>
      <c r="E279" s="79">
        <v>12326</v>
      </c>
      <c r="F279" s="533">
        <v>0</v>
      </c>
      <c r="G279" s="463">
        <v>12326</v>
      </c>
      <c r="H279" s="464">
        <v>591648</v>
      </c>
      <c r="I279" s="98" t="s">
        <v>706</v>
      </c>
      <c r="J279" s="80" t="s">
        <v>482</v>
      </c>
      <c r="K279" s="449" t="str">
        <f>+VLOOKUP(B279,'DATOS GENERALES'!$B$6:$B$431,1,0)</f>
        <v>PROLENE 6/0 P1</v>
      </c>
      <c r="L279" s="482"/>
      <c r="M279" s="482"/>
      <c r="N279" s="482"/>
      <c r="O279" s="482"/>
      <c r="P279" s="482"/>
      <c r="Q279" s="482"/>
      <c r="R279" s="482"/>
      <c r="S279" s="482"/>
      <c r="T279" s="482"/>
      <c r="U279" s="482"/>
    </row>
    <row r="280" spans="1:21" s="97" customFormat="1" ht="18.75">
      <c r="A280" s="645">
        <v>279</v>
      </c>
      <c r="B280" s="451" t="s">
        <v>227</v>
      </c>
      <c r="C280" s="478" t="s">
        <v>305</v>
      </c>
      <c r="D280" s="648">
        <v>16</v>
      </c>
      <c r="E280" s="79">
        <v>271821</v>
      </c>
      <c r="F280" s="533">
        <v>43492</v>
      </c>
      <c r="G280" s="463">
        <v>315313</v>
      </c>
      <c r="H280" s="464">
        <v>5045008</v>
      </c>
      <c r="I280" s="98" t="s">
        <v>706</v>
      </c>
      <c r="J280" s="98" t="s">
        <v>618</v>
      </c>
      <c r="K280" s="449" t="str">
        <f>+VLOOKUP(B280,'DATOS GENERALES'!$B$6:$B$431,1,0)</f>
        <v>RECARGA TCR No. 100</v>
      </c>
      <c r="L280" s="482"/>
      <c r="M280" s="482"/>
      <c r="N280" s="482"/>
      <c r="O280" s="482"/>
      <c r="P280" s="482"/>
      <c r="Q280" s="482"/>
      <c r="R280" s="482"/>
      <c r="S280" s="482"/>
      <c r="T280" s="482"/>
      <c r="U280" s="482"/>
    </row>
    <row r="281" spans="1:21" s="84" customFormat="1" ht="18.75">
      <c r="A281" s="645">
        <v>280</v>
      </c>
      <c r="B281" s="451" t="s">
        <v>228</v>
      </c>
      <c r="C281" s="478" t="s">
        <v>305</v>
      </c>
      <c r="D281" s="648">
        <v>16</v>
      </c>
      <c r="E281" s="79">
        <v>242298</v>
      </c>
      <c r="F281" s="527">
        <v>38767</v>
      </c>
      <c r="G281" s="463">
        <v>281065</v>
      </c>
      <c r="H281" s="464">
        <v>4497040</v>
      </c>
      <c r="I281" s="83" t="s">
        <v>706</v>
      </c>
      <c r="J281" s="98" t="s">
        <v>618</v>
      </c>
      <c r="K281" s="449" t="str">
        <f>+VLOOKUP(B281,'DATOS GENERALES'!$B$6:$B$431,1,0)</f>
        <v>RECARGA TCR No. 55</v>
      </c>
      <c r="L281" s="465"/>
      <c r="M281" s="465"/>
      <c r="N281" s="465"/>
      <c r="O281" s="465"/>
      <c r="P281" s="465"/>
      <c r="Q281" s="465"/>
      <c r="R281" s="465"/>
      <c r="S281" s="465"/>
      <c r="T281" s="465"/>
      <c r="U281" s="465"/>
    </row>
    <row r="282" spans="1:21" ht="18.75">
      <c r="A282" s="645">
        <v>281</v>
      </c>
      <c r="B282" s="451" t="s">
        <v>229</v>
      </c>
      <c r="C282" s="478" t="s">
        <v>305</v>
      </c>
      <c r="D282" s="648">
        <v>16</v>
      </c>
      <c r="E282" s="79">
        <v>274289</v>
      </c>
      <c r="F282" s="527">
        <v>43886</v>
      </c>
      <c r="G282" s="463">
        <v>318175</v>
      </c>
      <c r="H282" s="464">
        <v>5090800</v>
      </c>
      <c r="I282" s="80" t="s">
        <v>706</v>
      </c>
      <c r="J282" s="98" t="s">
        <v>618</v>
      </c>
      <c r="K282" s="449" t="str">
        <f>+VLOOKUP(B282,'DATOS GENERALES'!$B$6:$B$431,1,0)</f>
        <v>RECARGA TCR No. 75</v>
      </c>
      <c r="L282" s="449"/>
      <c r="M282" s="449"/>
      <c r="N282" s="449"/>
      <c r="O282" s="449"/>
      <c r="P282" s="449"/>
      <c r="Q282" s="449"/>
      <c r="R282" s="449"/>
      <c r="S282" s="449"/>
      <c r="T282" s="449"/>
      <c r="U282" s="449"/>
    </row>
    <row r="283" spans="1:21" ht="18.75">
      <c r="A283" s="645">
        <v>282</v>
      </c>
      <c r="B283" s="451" t="s">
        <v>230</v>
      </c>
      <c r="C283" s="478" t="s">
        <v>305</v>
      </c>
      <c r="D283" s="648">
        <v>48</v>
      </c>
      <c r="E283" s="79">
        <v>6721</v>
      </c>
      <c r="F283" s="527">
        <v>0</v>
      </c>
      <c r="G283" s="463">
        <v>6721</v>
      </c>
      <c r="H283" s="464">
        <v>322608</v>
      </c>
      <c r="I283" s="80" t="s">
        <v>706</v>
      </c>
      <c r="J283" s="80" t="s">
        <v>662</v>
      </c>
      <c r="K283" s="449" t="str">
        <f>+VLOOKUP(B283,'DATOS GENERALES'!$B$6:$B$431,1,0)</f>
        <v>SEDA 2/0 10X75 TRENZADA</v>
      </c>
      <c r="L283" s="449"/>
      <c r="M283" s="449"/>
      <c r="N283" s="449"/>
      <c r="O283" s="449"/>
      <c r="P283" s="449"/>
      <c r="Q283" s="449"/>
      <c r="R283" s="449"/>
      <c r="S283" s="449"/>
      <c r="T283" s="449"/>
      <c r="U283" s="449"/>
    </row>
    <row r="284" spans="1:21" ht="18.75">
      <c r="A284" s="645">
        <v>283</v>
      </c>
      <c r="B284" s="451" t="s">
        <v>231</v>
      </c>
      <c r="C284" s="478" t="s">
        <v>305</v>
      </c>
      <c r="D284" s="648">
        <v>96</v>
      </c>
      <c r="E284" s="79">
        <v>4409</v>
      </c>
      <c r="F284" s="527">
        <v>0</v>
      </c>
      <c r="G284" s="463">
        <v>4409</v>
      </c>
      <c r="H284" s="464">
        <v>423264</v>
      </c>
      <c r="I284" s="80" t="s">
        <v>706</v>
      </c>
      <c r="J284" s="80" t="s">
        <v>662</v>
      </c>
      <c r="K284" s="449" t="str">
        <f>+VLOOKUP(B284,'DATOS GENERALES'!$B$6:$B$431,1,0)</f>
        <v>SEDA 2/0 SC26</v>
      </c>
      <c r="L284" s="449"/>
      <c r="M284" s="449"/>
      <c r="N284" s="449"/>
      <c r="O284" s="449"/>
      <c r="P284" s="449"/>
      <c r="Q284" s="449"/>
      <c r="R284" s="449"/>
      <c r="S284" s="449"/>
      <c r="T284" s="449"/>
      <c r="U284" s="449"/>
    </row>
    <row r="285" spans="1:21" ht="18.75">
      <c r="A285" s="645">
        <v>284</v>
      </c>
      <c r="B285" s="451" t="s">
        <v>232</v>
      </c>
      <c r="C285" s="478" t="s">
        <v>305</v>
      </c>
      <c r="D285" s="648">
        <v>48</v>
      </c>
      <c r="E285" s="79">
        <v>6721</v>
      </c>
      <c r="F285" s="527">
        <v>0</v>
      </c>
      <c r="G285" s="463">
        <v>6721</v>
      </c>
      <c r="H285" s="464">
        <v>322608</v>
      </c>
      <c r="I285" s="80" t="s">
        <v>706</v>
      </c>
      <c r="J285" s="80" t="s">
        <v>662</v>
      </c>
      <c r="K285" s="449" t="str">
        <f>+VLOOKUP(B285,'DATOS GENERALES'!$B$6:$B$431,1,0)</f>
        <v>SEDA 3/0 10X75 TRENZADA</v>
      </c>
      <c r="L285" s="449"/>
      <c r="M285" s="449"/>
      <c r="N285" s="449"/>
      <c r="O285" s="449"/>
      <c r="P285" s="449"/>
      <c r="Q285" s="449"/>
      <c r="R285" s="449"/>
      <c r="S285" s="449"/>
      <c r="T285" s="449"/>
      <c r="U285" s="449"/>
    </row>
    <row r="286" spans="1:21" ht="18.75">
      <c r="A286" s="645">
        <v>285</v>
      </c>
      <c r="B286" s="469" t="s">
        <v>826</v>
      </c>
      <c r="C286" s="647" t="s">
        <v>305</v>
      </c>
      <c r="D286" s="648">
        <v>48</v>
      </c>
      <c r="E286" s="79">
        <v>4409</v>
      </c>
      <c r="F286" s="527">
        <v>0</v>
      </c>
      <c r="G286" s="463">
        <v>4409</v>
      </c>
      <c r="H286" s="464">
        <v>211632</v>
      </c>
      <c r="I286" s="80" t="s">
        <v>706</v>
      </c>
      <c r="J286" s="80" t="s">
        <v>662</v>
      </c>
      <c r="K286" s="449" t="str">
        <f>+VLOOKUP(B286,'DATOS GENERALES'!$B$6:$B$431,1,0)</f>
        <v>SEDA 3/0 SC24</v>
      </c>
      <c r="L286" s="449"/>
      <c r="M286" s="449"/>
      <c r="N286" s="449"/>
      <c r="O286" s="449"/>
      <c r="P286" s="449"/>
      <c r="Q286" s="449"/>
      <c r="R286" s="449"/>
      <c r="S286" s="449"/>
      <c r="T286" s="449"/>
      <c r="U286" s="449"/>
    </row>
    <row r="287" spans="1:21" ht="37.5">
      <c r="A287" s="645">
        <v>286</v>
      </c>
      <c r="B287" s="451" t="s">
        <v>292</v>
      </c>
      <c r="C287" s="478" t="s">
        <v>346</v>
      </c>
      <c r="D287" s="648">
        <v>4</v>
      </c>
      <c r="E287" s="79"/>
      <c r="F287" s="527"/>
      <c r="G287" s="463">
        <v>0</v>
      </c>
      <c r="H287" s="464">
        <v>0</v>
      </c>
      <c r="I287" s="80"/>
      <c r="J287" s="80"/>
      <c r="K287" s="449" t="str">
        <f>+VLOOKUP(B287,'DATOS GENERALES'!$B$6:$B$431,1,0)</f>
        <v>SET DE SUTURA DE DESCARGA PARA PREVENIR EVENTRACIONES  USP 2 X 75CM</v>
      </c>
      <c r="L287" s="449"/>
      <c r="M287" s="449"/>
      <c r="N287" s="449"/>
      <c r="O287" s="449"/>
      <c r="P287" s="449"/>
      <c r="Q287" s="449"/>
      <c r="R287" s="449"/>
      <c r="S287" s="449"/>
      <c r="T287" s="449"/>
      <c r="U287" s="449"/>
    </row>
    <row r="288" spans="1:21" ht="18.75">
      <c r="A288" s="645">
        <v>287</v>
      </c>
      <c r="B288" s="451" t="s">
        <v>210</v>
      </c>
      <c r="C288" s="478" t="s">
        <v>305</v>
      </c>
      <c r="D288" s="648">
        <v>4</v>
      </c>
      <c r="E288" s="79"/>
      <c r="F288" s="534"/>
      <c r="G288" s="463">
        <v>0</v>
      </c>
      <c r="H288" s="464">
        <v>0</v>
      </c>
      <c r="I288" s="80"/>
      <c r="J288" s="80"/>
      <c r="K288" s="449" t="str">
        <f>+VLOOKUP(B288,'DATOS GENERALES'!$B$6:$B$431,1,0)</f>
        <v>SET DE SUTURA PARA ORGANOS PARENQUIMATOSOS</v>
      </c>
      <c r="L288" s="449"/>
      <c r="M288" s="449"/>
      <c r="N288" s="449"/>
      <c r="O288" s="449"/>
      <c r="P288" s="449"/>
      <c r="Q288" s="449"/>
      <c r="R288" s="449"/>
      <c r="S288" s="449"/>
      <c r="T288" s="449"/>
      <c r="U288" s="449"/>
    </row>
    <row r="289" spans="1:21" ht="18.75">
      <c r="A289" s="645">
        <v>288</v>
      </c>
      <c r="B289" s="451" t="s">
        <v>827</v>
      </c>
      <c r="C289" s="478" t="s">
        <v>305</v>
      </c>
      <c r="D289" s="648">
        <v>8</v>
      </c>
      <c r="E289" s="79"/>
      <c r="F289" s="527"/>
      <c r="G289" s="463">
        <v>0</v>
      </c>
      <c r="H289" s="464">
        <v>0</v>
      </c>
      <c r="I289" s="80"/>
      <c r="J289" s="80"/>
      <c r="K289" s="449" t="str">
        <f>+VLOOKUP(B289,'DATOS GENERALES'!$B$6:$B$431,1,0)</f>
        <v>SISTEMA DE CPAP SIN VENTILADOR L</v>
      </c>
      <c r="L289" s="449"/>
      <c r="M289" s="449"/>
      <c r="N289" s="449"/>
      <c r="O289" s="449"/>
      <c r="P289" s="449"/>
      <c r="Q289" s="449"/>
      <c r="R289" s="449"/>
      <c r="S289" s="449"/>
      <c r="T289" s="449"/>
      <c r="U289" s="449"/>
    </row>
    <row r="290" spans="1:21" ht="18.75">
      <c r="A290" s="645">
        <v>289</v>
      </c>
      <c r="B290" s="451" t="s">
        <v>828</v>
      </c>
      <c r="C290" s="478" t="s">
        <v>305</v>
      </c>
      <c r="D290" s="648">
        <v>12</v>
      </c>
      <c r="E290" s="79"/>
      <c r="F290" s="527"/>
      <c r="G290" s="463">
        <v>0</v>
      </c>
      <c r="H290" s="464">
        <v>0</v>
      </c>
      <c r="I290" s="80"/>
      <c r="J290" s="80"/>
      <c r="K290" s="449" t="str">
        <f>+VLOOKUP(B290,'DATOS GENERALES'!$B$6:$B$431,1,0)</f>
        <v>SISTEMA DE CPAP SIN VENTILADOR M</v>
      </c>
      <c r="L290" s="449"/>
      <c r="M290" s="449"/>
      <c r="N290" s="449"/>
      <c r="O290" s="449"/>
      <c r="P290" s="449"/>
      <c r="Q290" s="449"/>
      <c r="R290" s="449"/>
      <c r="S290" s="449"/>
      <c r="T290" s="449"/>
      <c r="U290" s="449"/>
    </row>
    <row r="291" spans="1:21" ht="37.5">
      <c r="A291" s="645">
        <v>290</v>
      </c>
      <c r="B291" s="451" t="s">
        <v>829</v>
      </c>
      <c r="C291" s="478" t="s">
        <v>305</v>
      </c>
      <c r="D291" s="648">
        <v>12</v>
      </c>
      <c r="E291" s="79">
        <v>14291</v>
      </c>
      <c r="F291" s="527">
        <v>0</v>
      </c>
      <c r="G291" s="463">
        <v>14291</v>
      </c>
      <c r="H291" s="464">
        <v>171492</v>
      </c>
      <c r="I291" s="80" t="s">
        <v>389</v>
      </c>
      <c r="J291" s="80" t="s">
        <v>1538</v>
      </c>
      <c r="K291" s="449" t="str">
        <f>+VLOOKUP(B291,'DATOS GENERALES'!$B$6:$B$431,1,0)</f>
        <v>SISTEMA DE UNA PIEZA PARA OSTOMIA BOLSA DRENABLE ADULTO</v>
      </c>
      <c r="L291" s="449"/>
      <c r="M291" s="449"/>
      <c r="N291" s="449"/>
      <c r="O291" s="449"/>
      <c r="P291" s="449"/>
      <c r="Q291" s="449"/>
      <c r="R291" s="449"/>
      <c r="S291" s="449"/>
      <c r="T291" s="449"/>
      <c r="U291" s="449"/>
    </row>
    <row r="292" spans="1:21" ht="18.75">
      <c r="A292" s="645">
        <v>291</v>
      </c>
      <c r="B292" s="469" t="s">
        <v>830</v>
      </c>
      <c r="C292" s="647" t="s">
        <v>305</v>
      </c>
      <c r="D292" s="648">
        <v>8</v>
      </c>
      <c r="E292" s="79">
        <v>11194</v>
      </c>
      <c r="F292" s="527">
        <v>0</v>
      </c>
      <c r="G292" s="463">
        <v>11194</v>
      </c>
      <c r="H292" s="464">
        <v>89552</v>
      </c>
      <c r="I292" s="80" t="s">
        <v>389</v>
      </c>
      <c r="J292" s="80" t="s">
        <v>1538</v>
      </c>
      <c r="K292" s="449" t="str">
        <f>+VLOOKUP(B292,'DATOS GENERALES'!$B$6:$B$431,1,0)</f>
        <v>SISTEMA DE UNA PIEZA PARA OSTOMIA BOLSA DRENABLE PEDIATRICO</v>
      </c>
      <c r="L292" s="449"/>
      <c r="M292" s="449"/>
      <c r="N292" s="449"/>
      <c r="O292" s="449"/>
      <c r="P292" s="449"/>
      <c r="Q292" s="449"/>
      <c r="R292" s="449"/>
      <c r="S292" s="449"/>
      <c r="T292" s="449"/>
      <c r="U292" s="449"/>
    </row>
    <row r="293" spans="1:21" ht="37.5">
      <c r="A293" s="645">
        <v>292</v>
      </c>
      <c r="B293" s="451" t="s">
        <v>831</v>
      </c>
      <c r="C293" s="478" t="s">
        <v>305</v>
      </c>
      <c r="D293" s="648">
        <v>40</v>
      </c>
      <c r="E293" s="79">
        <v>492981</v>
      </c>
      <c r="F293" s="527">
        <v>78876</v>
      </c>
      <c r="G293" s="463">
        <v>571857</v>
      </c>
      <c r="H293" s="464">
        <v>22874280</v>
      </c>
      <c r="I293" s="80" t="s">
        <v>706</v>
      </c>
      <c r="J293" s="80" t="s">
        <v>712</v>
      </c>
      <c r="K293" s="449" t="str">
        <f>+VLOOKUP(B293,'DATOS GENERALES'!$B$6:$B$431,1,0)</f>
        <v xml:space="preserve">SISTEMA TROCARES DESECHABLES CUCHILLA PROTEGIDA ROSCADO 10mm / 11mm X 100 </v>
      </c>
      <c r="L293" s="449"/>
      <c r="M293" s="449"/>
      <c r="N293" s="449"/>
      <c r="O293" s="449"/>
      <c r="P293" s="449"/>
      <c r="Q293" s="449"/>
      <c r="R293" s="449"/>
      <c r="S293" s="449"/>
      <c r="T293" s="449"/>
      <c r="U293" s="449"/>
    </row>
    <row r="294" spans="1:21" ht="37.5">
      <c r="A294" s="645">
        <v>293</v>
      </c>
      <c r="B294" s="451" t="s">
        <v>832</v>
      </c>
      <c r="C294" s="478" t="s">
        <v>305</v>
      </c>
      <c r="D294" s="648">
        <v>40</v>
      </c>
      <c r="E294" s="79">
        <v>455695</v>
      </c>
      <c r="F294" s="527">
        <v>72911</v>
      </c>
      <c r="G294" s="463">
        <v>528606</v>
      </c>
      <c r="H294" s="464">
        <v>21144240</v>
      </c>
      <c r="I294" s="80" t="s">
        <v>706</v>
      </c>
      <c r="J294" s="80" t="s">
        <v>712</v>
      </c>
      <c r="K294" s="449" t="str">
        <f>+VLOOKUP(B294,'DATOS GENERALES'!$B$6:$B$431,1,0)</f>
        <v xml:space="preserve">SISTEMA TROCARES DESECHABLES CUCHILLA PROTEGIDA ROSCADO 5mm X 100 </v>
      </c>
      <c r="L294" s="449"/>
      <c r="M294" s="449"/>
      <c r="N294" s="449"/>
      <c r="O294" s="449"/>
      <c r="P294" s="449"/>
      <c r="Q294" s="449"/>
      <c r="R294" s="449"/>
      <c r="S294" s="449"/>
      <c r="T294" s="449"/>
      <c r="U294" s="449"/>
    </row>
    <row r="295" spans="1:21" ht="18.75">
      <c r="A295" s="645">
        <v>294</v>
      </c>
      <c r="B295" s="451" t="s">
        <v>233</v>
      </c>
      <c r="C295" s="478" t="s">
        <v>30</v>
      </c>
      <c r="D295" s="648">
        <v>4</v>
      </c>
      <c r="E295" s="79"/>
      <c r="F295" s="527"/>
      <c r="G295" s="463">
        <v>0</v>
      </c>
      <c r="H295" s="464">
        <v>0</v>
      </c>
      <c r="I295" s="80"/>
      <c r="J295" s="80"/>
      <c r="K295" s="449" t="str">
        <f>+VLOOKUP(B295,'DATOS GENERALES'!$B$6:$B$431,1,0)</f>
        <v>SOLUCION MONSEL</v>
      </c>
      <c r="L295" s="449"/>
      <c r="M295" s="449"/>
      <c r="N295" s="449"/>
      <c r="O295" s="449"/>
      <c r="P295" s="449"/>
      <c r="Q295" s="449"/>
      <c r="R295" s="449"/>
      <c r="S295" s="449"/>
      <c r="T295" s="449"/>
      <c r="U295" s="449"/>
    </row>
    <row r="296" spans="1:21" ht="18.75">
      <c r="A296" s="645">
        <v>295</v>
      </c>
      <c r="B296" s="650" t="s">
        <v>833</v>
      </c>
      <c r="C296" s="651" t="s">
        <v>901</v>
      </c>
      <c r="D296" s="648">
        <v>400</v>
      </c>
      <c r="E296" s="79"/>
      <c r="F296" s="527"/>
      <c r="G296" s="463">
        <v>0</v>
      </c>
      <c r="H296" s="464">
        <v>0</v>
      </c>
      <c r="I296" s="80"/>
      <c r="J296" s="80"/>
      <c r="K296" s="449" t="str">
        <f>+VLOOKUP(B296,'DATOS GENERALES'!$B$6:$B$431,1,0)</f>
        <v>Solución tópica a base de Gluconato de Clorhexidina al 2%, con Alcohol Isopropílico al 70% v/v</v>
      </c>
      <c r="L296" s="449"/>
      <c r="M296" s="449"/>
      <c r="N296" s="449"/>
      <c r="O296" s="449"/>
      <c r="P296" s="449"/>
      <c r="Q296" s="449"/>
      <c r="R296" s="449"/>
      <c r="S296" s="449"/>
      <c r="T296" s="449"/>
      <c r="U296" s="449"/>
    </row>
    <row r="297" spans="1:21" ht="18.75">
      <c r="A297" s="645">
        <v>296</v>
      </c>
      <c r="B297" s="451" t="s">
        <v>234</v>
      </c>
      <c r="C297" s="478" t="s">
        <v>305</v>
      </c>
      <c r="D297" s="648">
        <v>4</v>
      </c>
      <c r="E297" s="79"/>
      <c r="F297" s="527"/>
      <c r="G297" s="463">
        <v>0</v>
      </c>
      <c r="H297" s="464">
        <v>0</v>
      </c>
      <c r="I297" s="80"/>
      <c r="J297" s="80"/>
      <c r="K297" s="449" t="str">
        <f>+VLOOKUP(B297,'DATOS GENERALES'!$B$6:$B$431,1,0)</f>
        <v>SONDA NASOG. PUNTA DE TUNGSTENO No.8</v>
      </c>
      <c r="L297" s="449"/>
      <c r="M297" s="449"/>
      <c r="N297" s="449"/>
      <c r="O297" s="449"/>
      <c r="P297" s="449"/>
      <c r="Q297" s="449"/>
      <c r="R297" s="449"/>
      <c r="S297" s="449"/>
      <c r="T297" s="449"/>
      <c r="U297" s="449"/>
    </row>
    <row r="298" spans="1:21" ht="18.75">
      <c r="A298" s="645">
        <v>297</v>
      </c>
      <c r="B298" s="451" t="s">
        <v>235</v>
      </c>
      <c r="C298" s="478" t="s">
        <v>305</v>
      </c>
      <c r="D298" s="648">
        <v>16</v>
      </c>
      <c r="E298" s="79"/>
      <c r="F298" s="527"/>
      <c r="G298" s="463">
        <v>0</v>
      </c>
      <c r="H298" s="464">
        <v>0</v>
      </c>
      <c r="I298" s="80"/>
      <c r="J298" s="80"/>
      <c r="K298" s="449" t="str">
        <f>+VLOOKUP(B298,'DATOS GENERALES'!$B$6:$B$431,1,0)</f>
        <v xml:space="preserve">SONDA NASOGASTRICA No. 10 </v>
      </c>
      <c r="L298" s="449"/>
      <c r="M298" s="449"/>
      <c r="N298" s="449"/>
      <c r="O298" s="449"/>
      <c r="P298" s="449"/>
      <c r="Q298" s="449"/>
      <c r="R298" s="449"/>
      <c r="S298" s="449"/>
      <c r="T298" s="449"/>
      <c r="U298" s="449"/>
    </row>
    <row r="299" spans="1:21" ht="18.75">
      <c r="A299" s="645">
        <v>298</v>
      </c>
      <c r="B299" s="451" t="s">
        <v>236</v>
      </c>
      <c r="C299" s="478" t="s">
        <v>305</v>
      </c>
      <c r="D299" s="648">
        <v>16</v>
      </c>
      <c r="E299" s="79"/>
      <c r="F299" s="527"/>
      <c r="G299" s="463">
        <v>0</v>
      </c>
      <c r="H299" s="464">
        <v>0</v>
      </c>
      <c r="I299" s="80"/>
      <c r="J299" s="80"/>
      <c r="K299" s="449" t="str">
        <f>+VLOOKUP(B299,'DATOS GENERALES'!$B$6:$B$431,1,0)</f>
        <v xml:space="preserve">SONDA NASOGASTRICA No. 12 </v>
      </c>
      <c r="L299" s="449"/>
      <c r="M299" s="449"/>
      <c r="N299" s="449"/>
      <c r="O299" s="449"/>
      <c r="P299" s="449"/>
      <c r="Q299" s="449"/>
      <c r="R299" s="449"/>
      <c r="S299" s="449"/>
      <c r="T299" s="449"/>
      <c r="U299" s="449"/>
    </row>
    <row r="300" spans="1:21" ht="18.75">
      <c r="A300" s="645">
        <v>299</v>
      </c>
      <c r="B300" s="451" t="s">
        <v>237</v>
      </c>
      <c r="C300" s="478" t="s">
        <v>305</v>
      </c>
      <c r="D300" s="648">
        <v>12</v>
      </c>
      <c r="E300" s="79"/>
      <c r="F300" s="527"/>
      <c r="G300" s="463">
        <v>0</v>
      </c>
      <c r="H300" s="464">
        <v>0</v>
      </c>
      <c r="I300" s="80"/>
      <c r="J300" s="80"/>
      <c r="K300" s="449" t="str">
        <f>+VLOOKUP(B300,'DATOS GENERALES'!$B$6:$B$431,1,0)</f>
        <v xml:space="preserve">SONDA NASOGASTRICA No. 14 </v>
      </c>
      <c r="L300" s="449"/>
      <c r="M300" s="449"/>
      <c r="N300" s="449"/>
      <c r="O300" s="449"/>
      <c r="P300" s="449"/>
      <c r="Q300" s="449"/>
      <c r="R300" s="449"/>
      <c r="S300" s="449"/>
      <c r="T300" s="449"/>
      <c r="U300" s="449"/>
    </row>
    <row r="301" spans="1:21" s="84" customFormat="1" ht="18.75">
      <c r="A301" s="645">
        <v>300</v>
      </c>
      <c r="B301" s="451" t="s">
        <v>238</v>
      </c>
      <c r="C301" s="478" t="s">
        <v>305</v>
      </c>
      <c r="D301" s="648">
        <v>160</v>
      </c>
      <c r="E301" s="79"/>
      <c r="F301" s="528"/>
      <c r="G301" s="463">
        <v>0</v>
      </c>
      <c r="H301" s="464">
        <v>0</v>
      </c>
      <c r="I301" s="83"/>
      <c r="J301" s="83"/>
      <c r="K301" s="449" t="str">
        <f>+VLOOKUP(B301,'DATOS GENERALES'!$B$6:$B$431,1,0)</f>
        <v xml:space="preserve">SONDA NASOGASTRICA No. 16 </v>
      </c>
      <c r="L301" s="465"/>
      <c r="M301" s="465"/>
      <c r="N301" s="465"/>
      <c r="O301" s="465"/>
      <c r="P301" s="465"/>
      <c r="Q301" s="465"/>
      <c r="R301" s="465"/>
      <c r="S301" s="465"/>
      <c r="T301" s="465"/>
      <c r="U301" s="465"/>
    </row>
    <row r="302" spans="1:21" s="101" customFormat="1" ht="18.75">
      <c r="A302" s="645">
        <v>301</v>
      </c>
      <c r="B302" s="451" t="s">
        <v>239</v>
      </c>
      <c r="C302" s="478" t="s">
        <v>305</v>
      </c>
      <c r="D302" s="648">
        <v>160</v>
      </c>
      <c r="E302" s="79"/>
      <c r="F302" s="534"/>
      <c r="G302" s="463">
        <v>0</v>
      </c>
      <c r="H302" s="464">
        <v>0</v>
      </c>
      <c r="I302" s="94"/>
      <c r="J302" s="94"/>
      <c r="K302" s="449" t="str">
        <f>+VLOOKUP(B302,'DATOS GENERALES'!$B$6:$B$431,1,0)</f>
        <v>SONDA NASOGASTRICA No. 18</v>
      </c>
      <c r="L302" s="483"/>
      <c r="M302" s="483"/>
      <c r="N302" s="483"/>
      <c r="O302" s="483"/>
      <c r="P302" s="483"/>
      <c r="Q302" s="483"/>
      <c r="R302" s="483"/>
      <c r="S302" s="483"/>
      <c r="T302" s="483"/>
      <c r="U302" s="483"/>
    </row>
    <row r="303" spans="1:21" s="84" customFormat="1" ht="18.75">
      <c r="A303" s="645">
        <v>302</v>
      </c>
      <c r="B303" s="451" t="s">
        <v>240</v>
      </c>
      <c r="C303" s="478" t="s">
        <v>305</v>
      </c>
      <c r="D303" s="648">
        <v>8</v>
      </c>
      <c r="E303" s="79"/>
      <c r="F303" s="528"/>
      <c r="G303" s="463">
        <v>0</v>
      </c>
      <c r="H303" s="464">
        <v>0</v>
      </c>
      <c r="I303" s="83"/>
      <c r="J303" s="83"/>
      <c r="K303" s="449" t="str">
        <f>+VLOOKUP(B303,'DATOS GENERALES'!$B$6:$B$431,1,0)</f>
        <v xml:space="preserve">SONDA NASOGASTRICA No. 5 </v>
      </c>
      <c r="L303" s="465"/>
      <c r="M303" s="465"/>
      <c r="N303" s="465"/>
      <c r="O303" s="465"/>
      <c r="P303" s="465"/>
      <c r="Q303" s="465"/>
      <c r="R303" s="465"/>
      <c r="S303" s="465"/>
      <c r="T303" s="465"/>
      <c r="U303" s="465"/>
    </row>
    <row r="304" spans="1:21" s="84" customFormat="1" ht="18.75">
      <c r="A304" s="645">
        <v>303</v>
      </c>
      <c r="B304" s="451" t="s">
        <v>241</v>
      </c>
      <c r="C304" s="478" t="s">
        <v>305</v>
      </c>
      <c r="D304" s="648">
        <v>8</v>
      </c>
      <c r="E304" s="79"/>
      <c r="F304" s="528"/>
      <c r="G304" s="463">
        <v>0</v>
      </c>
      <c r="H304" s="464">
        <v>0</v>
      </c>
      <c r="I304" s="83"/>
      <c r="J304" s="83"/>
      <c r="K304" s="449" t="str">
        <f>+VLOOKUP(B304,'DATOS GENERALES'!$B$6:$B$431,1,0)</f>
        <v xml:space="preserve">SONDA NASOGASTRICA No. 6 </v>
      </c>
      <c r="L304" s="465"/>
      <c r="M304" s="465"/>
      <c r="N304" s="465"/>
      <c r="O304" s="465"/>
      <c r="P304" s="465"/>
      <c r="Q304" s="465"/>
      <c r="R304" s="465"/>
      <c r="S304" s="465"/>
      <c r="T304" s="465"/>
      <c r="U304" s="465"/>
    </row>
    <row r="305" spans="1:21" s="84" customFormat="1" ht="18.75">
      <c r="A305" s="645">
        <v>304</v>
      </c>
      <c r="B305" s="451" t="s">
        <v>242</v>
      </c>
      <c r="C305" s="478" t="s">
        <v>305</v>
      </c>
      <c r="D305" s="648">
        <v>8</v>
      </c>
      <c r="E305" s="79"/>
      <c r="F305" s="528"/>
      <c r="G305" s="463">
        <v>0</v>
      </c>
      <c r="H305" s="464">
        <v>0</v>
      </c>
      <c r="I305" s="83"/>
      <c r="J305" s="83"/>
      <c r="K305" s="449" t="str">
        <f>+VLOOKUP(B305,'DATOS GENERALES'!$B$6:$B$431,1,0)</f>
        <v xml:space="preserve">SONDA NASOGASTRICA No. 8 </v>
      </c>
      <c r="L305" s="465"/>
      <c r="M305" s="465"/>
      <c r="N305" s="465"/>
      <c r="O305" s="465"/>
      <c r="P305" s="465"/>
      <c r="Q305" s="465"/>
      <c r="R305" s="465"/>
      <c r="S305" s="465"/>
      <c r="T305" s="465"/>
      <c r="U305" s="465"/>
    </row>
    <row r="306" spans="1:21" s="84" customFormat="1" ht="18.75">
      <c r="A306" s="645">
        <v>305</v>
      </c>
      <c r="B306" s="451" t="s">
        <v>243</v>
      </c>
      <c r="C306" s="478" t="s">
        <v>305</v>
      </c>
      <c r="D306" s="648">
        <v>200</v>
      </c>
      <c r="E306" s="79"/>
      <c r="F306" s="528"/>
      <c r="G306" s="463">
        <v>0</v>
      </c>
      <c r="H306" s="464">
        <v>0</v>
      </c>
      <c r="I306" s="83"/>
      <c r="J306" s="83"/>
      <c r="K306" s="449" t="str">
        <f>+VLOOKUP(B306,'DATOS GENERALES'!$B$6:$B$431,1,0)</f>
        <v>SONDA NELATON No. 10</v>
      </c>
      <c r="L306" s="465"/>
      <c r="M306" s="465"/>
      <c r="N306" s="465"/>
      <c r="O306" s="465"/>
      <c r="P306" s="465"/>
      <c r="Q306" s="465"/>
      <c r="R306" s="465"/>
      <c r="S306" s="465"/>
      <c r="T306" s="465"/>
      <c r="U306" s="465"/>
    </row>
    <row r="307" spans="1:21" s="84" customFormat="1" ht="18.75">
      <c r="A307" s="645">
        <v>306</v>
      </c>
      <c r="B307" s="451" t="s">
        <v>244</v>
      </c>
      <c r="C307" s="478" t="s">
        <v>305</v>
      </c>
      <c r="D307" s="648">
        <v>80</v>
      </c>
      <c r="E307" s="79"/>
      <c r="F307" s="528"/>
      <c r="G307" s="463">
        <v>0</v>
      </c>
      <c r="H307" s="464">
        <v>0</v>
      </c>
      <c r="I307" s="83"/>
      <c r="J307" s="83"/>
      <c r="K307" s="449" t="str">
        <f>+VLOOKUP(B307,'DATOS GENERALES'!$B$6:$B$431,1,0)</f>
        <v>SONDA NELATON No. 12</v>
      </c>
      <c r="L307" s="465"/>
      <c r="M307" s="465"/>
      <c r="N307" s="465"/>
      <c r="O307" s="465"/>
      <c r="P307" s="465"/>
      <c r="Q307" s="465"/>
      <c r="R307" s="465"/>
      <c r="S307" s="465"/>
      <c r="T307" s="465"/>
      <c r="U307" s="465"/>
    </row>
    <row r="308" spans="1:21" s="84" customFormat="1" ht="18.75">
      <c r="A308" s="645">
        <v>307</v>
      </c>
      <c r="B308" s="451" t="s">
        <v>245</v>
      </c>
      <c r="C308" s="478" t="s">
        <v>305</v>
      </c>
      <c r="D308" s="648">
        <v>80</v>
      </c>
      <c r="E308" s="79"/>
      <c r="F308" s="528"/>
      <c r="G308" s="463">
        <v>0</v>
      </c>
      <c r="H308" s="464">
        <v>0</v>
      </c>
      <c r="I308" s="83"/>
      <c r="J308" s="83"/>
      <c r="K308" s="449" t="str">
        <f>+VLOOKUP(B308,'DATOS GENERALES'!$B$6:$B$431,1,0)</f>
        <v>SONDA NELATON NO. 14</v>
      </c>
      <c r="L308" s="465"/>
      <c r="M308" s="465"/>
      <c r="N308" s="465"/>
      <c r="O308" s="465"/>
      <c r="P308" s="465"/>
      <c r="Q308" s="465"/>
      <c r="R308" s="465"/>
      <c r="S308" s="465"/>
      <c r="T308" s="465"/>
      <c r="U308" s="465"/>
    </row>
    <row r="309" spans="1:21" s="84" customFormat="1" ht="18.75">
      <c r="A309" s="645">
        <v>308</v>
      </c>
      <c r="B309" s="451" t="s">
        <v>246</v>
      </c>
      <c r="C309" s="478" t="s">
        <v>305</v>
      </c>
      <c r="D309" s="648">
        <v>120</v>
      </c>
      <c r="E309" s="79"/>
      <c r="F309" s="528"/>
      <c r="G309" s="463">
        <v>0</v>
      </c>
      <c r="H309" s="464">
        <v>0</v>
      </c>
      <c r="I309" s="83"/>
      <c r="J309" s="83"/>
      <c r="K309" s="449" t="str">
        <f>+VLOOKUP(B309,'DATOS GENERALES'!$B$6:$B$431,1,0)</f>
        <v>SONDA NELATON No. 16</v>
      </c>
      <c r="L309" s="465"/>
      <c r="M309" s="465"/>
      <c r="N309" s="465"/>
      <c r="O309" s="465"/>
      <c r="P309" s="465"/>
      <c r="Q309" s="465"/>
      <c r="R309" s="465"/>
      <c r="S309" s="465"/>
      <c r="T309" s="465"/>
      <c r="U309" s="465"/>
    </row>
    <row r="310" spans="1:21" s="84" customFormat="1" ht="18.75">
      <c r="A310" s="645">
        <v>309</v>
      </c>
      <c r="B310" s="451" t="s">
        <v>247</v>
      </c>
      <c r="C310" s="478" t="s">
        <v>305</v>
      </c>
      <c r="D310" s="648">
        <v>120</v>
      </c>
      <c r="E310" s="79"/>
      <c r="F310" s="528"/>
      <c r="G310" s="463">
        <v>0</v>
      </c>
      <c r="H310" s="464">
        <v>0</v>
      </c>
      <c r="I310" s="83"/>
      <c r="J310" s="83"/>
      <c r="K310" s="449" t="str">
        <f>+VLOOKUP(B310,'DATOS GENERALES'!$B$6:$B$431,1,0)</f>
        <v>SONDA NELATON No. 18</v>
      </c>
      <c r="L310" s="465"/>
      <c r="M310" s="465"/>
      <c r="N310" s="465"/>
      <c r="O310" s="465"/>
      <c r="P310" s="465"/>
      <c r="Q310" s="465"/>
      <c r="R310" s="465"/>
      <c r="S310" s="465"/>
      <c r="T310" s="465"/>
      <c r="U310" s="465"/>
    </row>
    <row r="311" spans="1:21" s="84" customFormat="1" ht="18.75">
      <c r="A311" s="645">
        <v>310</v>
      </c>
      <c r="B311" s="451" t="s">
        <v>248</v>
      </c>
      <c r="C311" s="478" t="s">
        <v>305</v>
      </c>
      <c r="D311" s="648">
        <v>80</v>
      </c>
      <c r="E311" s="79"/>
      <c r="F311" s="528"/>
      <c r="G311" s="463">
        <v>0</v>
      </c>
      <c r="H311" s="464">
        <v>0</v>
      </c>
      <c r="I311" s="83"/>
      <c r="J311" s="83"/>
      <c r="K311" s="449" t="str">
        <f>+VLOOKUP(B311,'DATOS GENERALES'!$B$6:$B$431,1,0)</f>
        <v>SONDA NELATON No. 20</v>
      </c>
      <c r="L311" s="465"/>
      <c r="M311" s="465"/>
      <c r="N311" s="465"/>
      <c r="O311" s="465"/>
      <c r="P311" s="465"/>
      <c r="Q311" s="465"/>
      <c r="R311" s="465"/>
      <c r="S311" s="465"/>
      <c r="T311" s="465"/>
      <c r="U311" s="465"/>
    </row>
    <row r="312" spans="1:21" s="84" customFormat="1" ht="18.75">
      <c r="A312" s="645">
        <v>311</v>
      </c>
      <c r="B312" s="451" t="s">
        <v>249</v>
      </c>
      <c r="C312" s="478" t="s">
        <v>305</v>
      </c>
      <c r="D312" s="648">
        <v>200</v>
      </c>
      <c r="E312" s="79"/>
      <c r="F312" s="528"/>
      <c r="G312" s="463">
        <v>0</v>
      </c>
      <c r="H312" s="464">
        <v>0</v>
      </c>
      <c r="I312" s="83"/>
      <c r="J312" s="83"/>
      <c r="K312" s="449" t="str">
        <f>+VLOOKUP(B312,'DATOS GENERALES'!$B$6:$B$431,1,0)</f>
        <v>SONDA NELATON No. 4</v>
      </c>
      <c r="L312" s="465"/>
      <c r="M312" s="465"/>
      <c r="N312" s="465"/>
      <c r="O312" s="465"/>
      <c r="P312" s="465"/>
      <c r="Q312" s="465"/>
      <c r="R312" s="465"/>
      <c r="S312" s="465"/>
      <c r="T312" s="465"/>
      <c r="U312" s="465"/>
    </row>
    <row r="313" spans="1:21" s="84" customFormat="1" ht="18.75">
      <c r="A313" s="645">
        <v>312</v>
      </c>
      <c r="B313" s="451" t="s">
        <v>250</v>
      </c>
      <c r="C313" s="478" t="s">
        <v>305</v>
      </c>
      <c r="D313" s="648">
        <v>240</v>
      </c>
      <c r="E313" s="79"/>
      <c r="F313" s="528"/>
      <c r="G313" s="463">
        <v>0</v>
      </c>
      <c r="H313" s="464">
        <v>0</v>
      </c>
      <c r="I313" s="83"/>
      <c r="J313" s="83"/>
      <c r="K313" s="449" t="str">
        <f>+VLOOKUP(B313,'DATOS GENERALES'!$B$6:$B$431,1,0)</f>
        <v>SONDA NELATON No. 6</v>
      </c>
      <c r="L313" s="465"/>
      <c r="M313" s="465"/>
      <c r="N313" s="465"/>
      <c r="O313" s="465"/>
      <c r="P313" s="465"/>
      <c r="Q313" s="465"/>
      <c r="R313" s="465"/>
      <c r="S313" s="465"/>
      <c r="T313" s="465"/>
      <c r="U313" s="465"/>
    </row>
    <row r="314" spans="1:21" s="84" customFormat="1" ht="18.75">
      <c r="A314" s="645">
        <v>313</v>
      </c>
      <c r="B314" s="451" t="s">
        <v>251</v>
      </c>
      <c r="C314" s="478" t="s">
        <v>305</v>
      </c>
      <c r="D314" s="648">
        <v>400</v>
      </c>
      <c r="E314" s="79"/>
      <c r="F314" s="528"/>
      <c r="G314" s="463">
        <v>0</v>
      </c>
      <c r="H314" s="464">
        <v>0</v>
      </c>
      <c r="I314" s="83"/>
      <c r="J314" s="83"/>
      <c r="K314" s="449" t="str">
        <f>+VLOOKUP(B314,'DATOS GENERALES'!$B$6:$B$431,1,0)</f>
        <v>SONDA NELATON No. 8</v>
      </c>
      <c r="L314" s="465"/>
      <c r="M314" s="465"/>
      <c r="N314" s="465"/>
      <c r="O314" s="465"/>
      <c r="P314" s="465"/>
      <c r="Q314" s="465"/>
      <c r="R314" s="465"/>
      <c r="S314" s="465"/>
      <c r="T314" s="465"/>
      <c r="U314" s="465"/>
    </row>
    <row r="315" spans="1:21" s="84" customFormat="1" ht="37.5">
      <c r="A315" s="645">
        <v>314</v>
      </c>
      <c r="B315" s="451" t="s">
        <v>252</v>
      </c>
      <c r="C315" s="478" t="s">
        <v>305</v>
      </c>
      <c r="D315" s="648">
        <v>4</v>
      </c>
      <c r="E315" s="79"/>
      <c r="F315" s="528"/>
      <c r="G315" s="463">
        <v>0</v>
      </c>
      <c r="H315" s="464">
        <v>0</v>
      </c>
      <c r="I315" s="83"/>
      <c r="J315" s="83"/>
      <c r="K315" s="449" t="str">
        <f>+VLOOKUP(B315,'DATOS GENERALES'!$B$6:$B$431,1,0)</f>
        <v xml:space="preserve">SONDA SUCCION No 6 x 40 cm  CON VÁLVULA DE CONTROL DIGITAL </v>
      </c>
      <c r="L315" s="465"/>
      <c r="M315" s="465"/>
      <c r="N315" s="465"/>
      <c r="O315" s="465"/>
      <c r="P315" s="465"/>
      <c r="Q315" s="465"/>
      <c r="R315" s="465"/>
      <c r="S315" s="465"/>
      <c r="T315" s="465"/>
      <c r="U315" s="465"/>
    </row>
    <row r="316" spans="1:21" s="84" customFormat="1" ht="37.5">
      <c r="A316" s="645">
        <v>315</v>
      </c>
      <c r="B316" s="451" t="s">
        <v>253</v>
      </c>
      <c r="C316" s="478" t="s">
        <v>305</v>
      </c>
      <c r="D316" s="648">
        <v>4</v>
      </c>
      <c r="E316" s="79"/>
      <c r="F316" s="528"/>
      <c r="G316" s="463">
        <v>0</v>
      </c>
      <c r="H316" s="464">
        <v>0</v>
      </c>
      <c r="I316" s="83"/>
      <c r="J316" s="83"/>
      <c r="K316" s="449" t="str">
        <f>+VLOOKUP(B316,'DATOS GENERALES'!$B$6:$B$431,1,0)</f>
        <v xml:space="preserve">SONDA SUCCION No 8 X 40 CM CON VÁLVULA DE CONTROL DIGITAL </v>
      </c>
      <c r="L316" s="465"/>
      <c r="M316" s="465"/>
      <c r="N316" s="465"/>
      <c r="O316" s="465"/>
      <c r="P316" s="465"/>
      <c r="Q316" s="465"/>
      <c r="R316" s="465"/>
      <c r="S316" s="465"/>
      <c r="T316" s="465"/>
      <c r="U316" s="465"/>
    </row>
    <row r="317" spans="1:21" s="84" customFormat="1" ht="18.75">
      <c r="A317" s="645">
        <v>316</v>
      </c>
      <c r="B317" s="451" t="s">
        <v>256</v>
      </c>
      <c r="C317" s="478" t="s">
        <v>305</v>
      </c>
      <c r="D317" s="648">
        <v>4</v>
      </c>
      <c r="E317" s="79"/>
      <c r="F317" s="528"/>
      <c r="G317" s="463">
        <v>0</v>
      </c>
      <c r="H317" s="464">
        <v>0</v>
      </c>
      <c r="I317" s="83"/>
      <c r="J317" s="83"/>
      <c r="K317" s="449" t="str">
        <f>+VLOOKUP(B317,'DATOS GENERALES'!$B$6:$B$431,1,0)</f>
        <v xml:space="preserve">SONDAS DE FOLEY DOS VIAS No 10 SILICONADA </v>
      </c>
      <c r="L317" s="465"/>
      <c r="M317" s="465"/>
      <c r="N317" s="465"/>
      <c r="O317" s="465"/>
      <c r="P317" s="465"/>
      <c r="Q317" s="465"/>
      <c r="R317" s="465"/>
      <c r="S317" s="465"/>
      <c r="T317" s="465"/>
      <c r="U317" s="465"/>
    </row>
    <row r="318" spans="1:21" s="84" customFormat="1" ht="18.75">
      <c r="A318" s="645">
        <v>317</v>
      </c>
      <c r="B318" s="451" t="s">
        <v>834</v>
      </c>
      <c r="C318" s="478" t="s">
        <v>305</v>
      </c>
      <c r="D318" s="648">
        <v>4</v>
      </c>
      <c r="E318" s="79"/>
      <c r="F318" s="528"/>
      <c r="G318" s="463">
        <v>0</v>
      </c>
      <c r="H318" s="464">
        <v>0</v>
      </c>
      <c r="I318" s="83"/>
      <c r="J318" s="83"/>
      <c r="K318" s="449" t="str">
        <f>+VLOOKUP(B318,'DATOS GENERALES'!$B$6:$B$431,1,0)</f>
        <v xml:space="preserve">SONDAS DE FOLEY DOS VIAS No 12 SILICONADA </v>
      </c>
      <c r="L318" s="465"/>
      <c r="M318" s="465"/>
      <c r="N318" s="465"/>
      <c r="O318" s="465"/>
      <c r="P318" s="465"/>
      <c r="Q318" s="465"/>
      <c r="R318" s="465"/>
      <c r="S318" s="465"/>
      <c r="T318" s="465"/>
      <c r="U318" s="465"/>
    </row>
    <row r="319" spans="1:21" s="84" customFormat="1" ht="18.75">
      <c r="A319" s="645">
        <v>318</v>
      </c>
      <c r="B319" s="451" t="s">
        <v>257</v>
      </c>
      <c r="C319" s="478" t="s">
        <v>305</v>
      </c>
      <c r="D319" s="648">
        <v>400</v>
      </c>
      <c r="E319" s="79"/>
      <c r="F319" s="528"/>
      <c r="G319" s="463">
        <v>0</v>
      </c>
      <c r="H319" s="464">
        <v>0</v>
      </c>
      <c r="I319" s="83"/>
      <c r="J319" s="83"/>
      <c r="K319" s="449" t="str">
        <f>+VLOOKUP(B319,'DATOS GENERALES'!$B$6:$B$431,1,0)</f>
        <v>SONDAS DE FOLEY DOS VIAS No 14</v>
      </c>
      <c r="L319" s="465"/>
      <c r="M319" s="465"/>
      <c r="N319" s="465"/>
      <c r="O319" s="465"/>
      <c r="P319" s="465"/>
      <c r="Q319" s="465"/>
      <c r="R319" s="465"/>
      <c r="S319" s="465"/>
      <c r="T319" s="465"/>
      <c r="U319" s="465"/>
    </row>
    <row r="320" spans="1:21" s="84" customFormat="1" ht="18.75">
      <c r="A320" s="645">
        <v>319</v>
      </c>
      <c r="B320" s="451" t="s">
        <v>258</v>
      </c>
      <c r="C320" s="478" t="s">
        <v>305</v>
      </c>
      <c r="D320" s="648">
        <v>400</v>
      </c>
      <c r="E320" s="79"/>
      <c r="F320" s="528"/>
      <c r="G320" s="463">
        <v>0</v>
      </c>
      <c r="H320" s="464">
        <v>0</v>
      </c>
      <c r="I320" s="83"/>
      <c r="J320" s="83"/>
      <c r="K320" s="449" t="str">
        <f>+VLOOKUP(B320,'DATOS GENERALES'!$B$6:$B$431,1,0)</f>
        <v>SONDAS DE FOLEY DOS VIAS No 16</v>
      </c>
      <c r="L320" s="465"/>
      <c r="M320" s="465"/>
      <c r="N320" s="465"/>
      <c r="O320" s="465"/>
      <c r="P320" s="465"/>
      <c r="Q320" s="465"/>
      <c r="R320" s="465"/>
      <c r="S320" s="465"/>
      <c r="T320" s="465"/>
      <c r="U320" s="465"/>
    </row>
    <row r="321" spans="1:21" ht="18.75">
      <c r="A321" s="645">
        <v>320</v>
      </c>
      <c r="B321" s="469" t="s">
        <v>835</v>
      </c>
      <c r="C321" s="647"/>
      <c r="D321" s="648">
        <v>400</v>
      </c>
      <c r="E321" s="79"/>
      <c r="F321" s="527"/>
      <c r="G321" s="463">
        <v>0</v>
      </c>
      <c r="H321" s="464">
        <v>0</v>
      </c>
      <c r="I321" s="80"/>
      <c r="J321" s="80"/>
      <c r="K321" s="449" t="str">
        <f>+VLOOKUP(B321,'DATOS GENERALES'!$B$6:$B$431,1,0)</f>
        <v>SONDAS DE FOLEY DOS VIAS No 18</v>
      </c>
      <c r="L321" s="449"/>
      <c r="M321" s="449"/>
      <c r="N321" s="449"/>
      <c r="O321" s="449"/>
      <c r="P321" s="449"/>
      <c r="Q321" s="449"/>
      <c r="R321" s="449"/>
      <c r="S321" s="449"/>
      <c r="T321" s="449"/>
      <c r="U321" s="449"/>
    </row>
    <row r="322" spans="1:21" ht="18.75">
      <c r="A322" s="645">
        <v>321</v>
      </c>
      <c r="B322" s="469" t="s">
        <v>836</v>
      </c>
      <c r="C322" s="647"/>
      <c r="D322" s="648">
        <v>8</v>
      </c>
      <c r="E322" s="79"/>
      <c r="F322" s="527"/>
      <c r="G322" s="463">
        <v>0</v>
      </c>
      <c r="H322" s="464">
        <v>0</v>
      </c>
      <c r="I322" s="80"/>
      <c r="J322" s="80"/>
      <c r="K322" s="449" t="str">
        <f>+VLOOKUP(B322,'DATOS GENERALES'!$B$6:$B$431,1,0)</f>
        <v>SONDAS DE FOLEY DOS VIAS No 20</v>
      </c>
      <c r="L322" s="449"/>
      <c r="M322" s="449"/>
      <c r="N322" s="449"/>
      <c r="O322" s="449"/>
      <c r="P322" s="449"/>
      <c r="Q322" s="449"/>
      <c r="R322" s="449"/>
      <c r="S322" s="449"/>
      <c r="T322" s="449"/>
      <c r="U322" s="449"/>
    </row>
    <row r="323" spans="1:21" ht="18.75">
      <c r="A323" s="645">
        <v>322</v>
      </c>
      <c r="B323" s="451" t="s">
        <v>254</v>
      </c>
      <c r="C323" s="478" t="s">
        <v>305</v>
      </c>
      <c r="D323" s="648">
        <v>20</v>
      </c>
      <c r="E323" s="79"/>
      <c r="F323" s="527"/>
      <c r="G323" s="463">
        <v>0</v>
      </c>
      <c r="H323" s="464">
        <v>0</v>
      </c>
      <c r="I323" s="80"/>
      <c r="J323" s="80"/>
      <c r="K323" s="449" t="str">
        <f>+VLOOKUP(B323,'DATOS GENERALES'!$B$6:$B$431,1,0)</f>
        <v xml:space="preserve">SONDAS DE FOLEY DOS VIAS No 6 SILICONADA </v>
      </c>
      <c r="L323" s="449"/>
      <c r="M323" s="449"/>
      <c r="N323" s="449"/>
      <c r="O323" s="449"/>
      <c r="P323" s="449"/>
      <c r="Q323" s="449"/>
      <c r="R323" s="449"/>
      <c r="S323" s="449"/>
      <c r="T323" s="449"/>
      <c r="U323" s="449"/>
    </row>
    <row r="324" spans="1:21" ht="18.75">
      <c r="A324" s="645">
        <v>323</v>
      </c>
      <c r="B324" s="451" t="s">
        <v>255</v>
      </c>
      <c r="C324" s="478" t="s">
        <v>305</v>
      </c>
      <c r="D324" s="648">
        <v>8</v>
      </c>
      <c r="E324" s="79"/>
      <c r="F324" s="527"/>
      <c r="G324" s="463">
        <v>0</v>
      </c>
      <c r="H324" s="464">
        <v>0</v>
      </c>
      <c r="I324" s="80"/>
      <c r="J324" s="80"/>
      <c r="K324" s="449" t="str">
        <f>+VLOOKUP(B324,'DATOS GENERALES'!$B$6:$B$431,1,0)</f>
        <v xml:space="preserve">SONDAS DE FOLEY DOS VIAS No 8  SILICONADA </v>
      </c>
      <c r="L324" s="449"/>
      <c r="M324" s="449"/>
      <c r="N324" s="449"/>
      <c r="O324" s="449"/>
      <c r="P324" s="449"/>
      <c r="Q324" s="449"/>
      <c r="R324" s="449"/>
      <c r="S324" s="449"/>
      <c r="T324" s="449"/>
      <c r="U324" s="449"/>
    </row>
    <row r="325" spans="1:21" ht="18.75">
      <c r="A325" s="645">
        <v>324</v>
      </c>
      <c r="B325" s="469" t="s">
        <v>837</v>
      </c>
      <c r="C325" s="647" t="s">
        <v>305</v>
      </c>
      <c r="D325" s="648">
        <v>50</v>
      </c>
      <c r="E325" s="79"/>
      <c r="F325" s="527"/>
      <c r="G325" s="463">
        <v>0</v>
      </c>
      <c r="H325" s="464">
        <v>0</v>
      </c>
      <c r="I325" s="80"/>
      <c r="J325" s="80"/>
      <c r="K325" s="449" t="str">
        <f>+VLOOKUP(B325,'DATOS GENERALES'!$B$6:$B$431,1,0)</f>
        <v>SONDAS DE FOLEY TRES VIAS No 22</v>
      </c>
      <c r="L325" s="449"/>
      <c r="M325" s="449"/>
      <c r="N325" s="449"/>
      <c r="O325" s="449"/>
      <c r="P325" s="449"/>
      <c r="Q325" s="449"/>
      <c r="R325" s="449"/>
      <c r="S325" s="449"/>
      <c r="T325" s="449"/>
      <c r="U325" s="449"/>
    </row>
    <row r="326" spans="1:21" ht="18.75">
      <c r="A326" s="645">
        <v>325</v>
      </c>
      <c r="B326" s="451" t="s">
        <v>259</v>
      </c>
      <c r="C326" s="478" t="s">
        <v>305</v>
      </c>
      <c r="D326" s="648">
        <v>12</v>
      </c>
      <c r="E326" s="79">
        <v>782512</v>
      </c>
      <c r="F326" s="527">
        <v>125202</v>
      </c>
      <c r="G326" s="463">
        <v>907714</v>
      </c>
      <c r="H326" s="464">
        <v>10892568</v>
      </c>
      <c r="I326" s="80" t="s">
        <v>706</v>
      </c>
      <c r="J326" s="80" t="s">
        <v>618</v>
      </c>
      <c r="K326" s="449" t="str">
        <f>+VLOOKUP(B326,'DATOS GENERALES'!$B$6:$B$431,1,0)</f>
        <v>SUTURA MECANICA LINEAL TLC  No. 100</v>
      </c>
      <c r="L326" s="449"/>
      <c r="M326" s="449"/>
      <c r="N326" s="449"/>
      <c r="O326" s="449"/>
      <c r="P326" s="449"/>
      <c r="Q326" s="449"/>
      <c r="R326" s="449"/>
      <c r="S326" s="449"/>
      <c r="T326" s="449"/>
      <c r="U326" s="449"/>
    </row>
    <row r="327" spans="1:21" ht="18.75">
      <c r="A327" s="645">
        <v>326</v>
      </c>
      <c r="B327" s="451" t="s">
        <v>260</v>
      </c>
      <c r="C327" s="478" t="s">
        <v>305</v>
      </c>
      <c r="D327" s="648">
        <v>12</v>
      </c>
      <c r="E327" s="79">
        <v>740581</v>
      </c>
      <c r="F327" s="527">
        <v>118492</v>
      </c>
      <c r="G327" s="463">
        <v>859073</v>
      </c>
      <c r="H327" s="464">
        <v>10308876</v>
      </c>
      <c r="I327" s="80" t="s">
        <v>706</v>
      </c>
      <c r="J327" s="80" t="s">
        <v>618</v>
      </c>
      <c r="K327" s="449" t="str">
        <f>+VLOOKUP(B327,'DATOS GENERALES'!$B$6:$B$431,1,0)</f>
        <v>SUTURA MECANICA LINEAL TLC  No. 55</v>
      </c>
      <c r="L327" s="449"/>
      <c r="M327" s="449"/>
      <c r="N327" s="449"/>
      <c r="O327" s="449"/>
      <c r="P327" s="449"/>
      <c r="Q327" s="449"/>
      <c r="R327" s="449"/>
      <c r="S327" s="449"/>
      <c r="T327" s="449"/>
      <c r="U327" s="449"/>
    </row>
    <row r="328" spans="1:21" ht="18.75">
      <c r="A328" s="645">
        <v>327</v>
      </c>
      <c r="B328" s="451" t="s">
        <v>261</v>
      </c>
      <c r="C328" s="478" t="s">
        <v>305</v>
      </c>
      <c r="D328" s="648">
        <v>12</v>
      </c>
      <c r="E328" s="79">
        <v>818295</v>
      </c>
      <c r="F328" s="527">
        <v>130927</v>
      </c>
      <c r="G328" s="463">
        <v>949222</v>
      </c>
      <c r="H328" s="464">
        <v>11390664</v>
      </c>
      <c r="I328" s="80" t="s">
        <v>706</v>
      </c>
      <c r="J328" s="80" t="s">
        <v>618</v>
      </c>
      <c r="K328" s="449" t="str">
        <f>+VLOOKUP(B328,'DATOS GENERALES'!$B$6:$B$431,1,0)</f>
        <v>SUTURA MECANICA LINEAL TLC  No. 75</v>
      </c>
      <c r="L328" s="449"/>
      <c r="M328" s="449"/>
      <c r="N328" s="449"/>
      <c r="O328" s="449"/>
      <c r="P328" s="449"/>
      <c r="Q328" s="449"/>
      <c r="R328" s="449"/>
      <c r="S328" s="449"/>
      <c r="T328" s="449"/>
      <c r="U328" s="449"/>
    </row>
    <row r="329" spans="1:21" ht="18.75">
      <c r="A329" s="645">
        <v>328</v>
      </c>
      <c r="B329" s="98" t="s">
        <v>838</v>
      </c>
      <c r="C329" s="647" t="s">
        <v>324</v>
      </c>
      <c r="D329" s="648">
        <v>200</v>
      </c>
      <c r="E329" s="79"/>
      <c r="F329" s="527"/>
      <c r="G329" s="463">
        <v>0</v>
      </c>
      <c r="H329" s="464">
        <v>0</v>
      </c>
      <c r="I329" s="80"/>
      <c r="J329" s="80"/>
      <c r="K329" s="449" t="str">
        <f>+VLOOKUP(B329,'DATOS GENERALES'!$B$6:$B$431,1,0)</f>
        <v>TAPA DE SEGURIDAD PLASTICA PARA JERINGAS Y VENOCLISIS</v>
      </c>
      <c r="L329" s="449"/>
      <c r="M329" s="449"/>
      <c r="N329" s="449"/>
      <c r="O329" s="449"/>
      <c r="P329" s="449"/>
      <c r="Q329" s="449"/>
      <c r="R329" s="449"/>
      <c r="S329" s="449"/>
      <c r="T329" s="449"/>
      <c r="U329" s="449"/>
    </row>
    <row r="330" spans="1:21" ht="18.75">
      <c r="A330" s="645">
        <v>329</v>
      </c>
      <c r="B330" s="451" t="s">
        <v>262</v>
      </c>
      <c r="C330" s="478" t="s">
        <v>344</v>
      </c>
      <c r="D330" s="648">
        <v>80</v>
      </c>
      <c r="E330" s="79"/>
      <c r="F330" s="527"/>
      <c r="G330" s="463">
        <v>0</v>
      </c>
      <c r="H330" s="464">
        <v>0</v>
      </c>
      <c r="I330" s="80"/>
      <c r="J330" s="80"/>
      <c r="K330" s="449" t="str">
        <f>+VLOOKUP(B330,'DATOS GENERALES'!$B$6:$B$431,1,0)</f>
        <v>TAPABOCA DESECHABLE DE AMARRAR</v>
      </c>
      <c r="L330" s="449"/>
      <c r="M330" s="449"/>
      <c r="N330" s="449"/>
      <c r="O330" s="449"/>
      <c r="P330" s="449"/>
      <c r="Q330" s="449"/>
      <c r="R330" s="449"/>
      <c r="S330" s="449"/>
      <c r="T330" s="449"/>
      <c r="U330" s="449"/>
    </row>
    <row r="331" spans="1:21" s="84" customFormat="1" ht="18.75">
      <c r="A331" s="645">
        <v>330</v>
      </c>
      <c r="B331" s="451" t="s">
        <v>263</v>
      </c>
      <c r="C331" s="478" t="s">
        <v>345</v>
      </c>
      <c r="D331" s="648">
        <v>300</v>
      </c>
      <c r="E331" s="79"/>
      <c r="F331" s="528"/>
      <c r="G331" s="463">
        <v>0</v>
      </c>
      <c r="H331" s="464">
        <v>0</v>
      </c>
      <c r="I331" s="83"/>
      <c r="J331" s="83"/>
      <c r="K331" s="449" t="str">
        <f>+VLOOKUP(B331,'DATOS GENERALES'!$B$6:$B$431,1,0)</f>
        <v xml:space="preserve">TAPABOCAS CON BANDA ELASTICA </v>
      </c>
      <c r="L331" s="465"/>
      <c r="M331" s="465"/>
      <c r="N331" s="465"/>
      <c r="O331" s="465"/>
      <c r="P331" s="465"/>
      <c r="Q331" s="465"/>
      <c r="R331" s="465"/>
      <c r="S331" s="465"/>
      <c r="T331" s="465"/>
      <c r="U331" s="465"/>
    </row>
    <row r="332" spans="1:21" s="84" customFormat="1" ht="18.75">
      <c r="A332" s="645">
        <v>331</v>
      </c>
      <c r="B332" s="451" t="s">
        <v>839</v>
      </c>
      <c r="C332" s="478" t="s">
        <v>326</v>
      </c>
      <c r="D332" s="648">
        <v>200</v>
      </c>
      <c r="E332" s="79"/>
      <c r="F332" s="528"/>
      <c r="G332" s="463">
        <v>0</v>
      </c>
      <c r="H332" s="464">
        <v>0</v>
      </c>
      <c r="I332" s="83"/>
      <c r="J332" s="83"/>
      <c r="K332" s="449" t="str">
        <f>+VLOOKUP(B332,'DATOS GENERALES'!$B$6:$B$431,1,0)</f>
        <v>TAPABOCAS N95 REF 1860</v>
      </c>
      <c r="L332" s="465"/>
      <c r="M332" s="465"/>
      <c r="N332" s="465"/>
      <c r="O332" s="465"/>
      <c r="P332" s="465"/>
      <c r="Q332" s="465"/>
      <c r="R332" s="465"/>
      <c r="S332" s="465"/>
      <c r="T332" s="465"/>
      <c r="U332" s="465"/>
    </row>
    <row r="333" spans="1:21" s="84" customFormat="1" ht="18.75">
      <c r="A333" s="645">
        <v>332</v>
      </c>
      <c r="B333" s="451" t="s">
        <v>264</v>
      </c>
      <c r="C333" s="478" t="s">
        <v>305</v>
      </c>
      <c r="D333" s="648">
        <v>800</v>
      </c>
      <c r="E333" s="79"/>
      <c r="F333" s="528"/>
      <c r="G333" s="463">
        <v>0</v>
      </c>
      <c r="H333" s="464">
        <v>0</v>
      </c>
      <c r="I333" s="83"/>
      <c r="J333" s="83"/>
      <c r="K333" s="449" t="str">
        <f>+VLOOKUP(B333,'DATOS GENERALES'!$B$6:$B$431,1,0)</f>
        <v>TERMOMETRO DESECHABLE</v>
      </c>
      <c r="L333" s="465"/>
      <c r="M333" s="465"/>
      <c r="N333" s="465"/>
      <c r="O333" s="465"/>
      <c r="P333" s="465"/>
      <c r="Q333" s="465"/>
      <c r="R333" s="465"/>
      <c r="S333" s="465"/>
      <c r="T333" s="465"/>
      <c r="U333" s="465"/>
    </row>
    <row r="334" spans="1:21" s="84" customFormat="1" ht="18.75">
      <c r="A334" s="645">
        <v>333</v>
      </c>
      <c r="B334" s="451" t="s">
        <v>265</v>
      </c>
      <c r="C334" s="478" t="s">
        <v>307</v>
      </c>
      <c r="D334" s="648">
        <v>20</v>
      </c>
      <c r="E334" s="79"/>
      <c r="F334" s="528"/>
      <c r="G334" s="463">
        <v>0</v>
      </c>
      <c r="H334" s="464">
        <v>0</v>
      </c>
      <c r="I334" s="83"/>
      <c r="J334" s="83"/>
      <c r="K334" s="449" t="str">
        <f>+VLOOKUP(B334,'DATOS GENERALES'!$B$6:$B$431,1,0)</f>
        <v>TINTURA DE BENJUI</v>
      </c>
      <c r="L334" s="465"/>
      <c r="M334" s="465"/>
      <c r="N334" s="465"/>
      <c r="O334" s="465"/>
      <c r="P334" s="465"/>
      <c r="Q334" s="465"/>
      <c r="R334" s="465"/>
      <c r="S334" s="465"/>
      <c r="T334" s="465"/>
      <c r="U334" s="465"/>
    </row>
    <row r="335" spans="1:21" s="84" customFormat="1" ht="37.5">
      <c r="A335" s="645">
        <v>334</v>
      </c>
      <c r="B335" s="451" t="s">
        <v>266</v>
      </c>
      <c r="C335" s="478" t="s">
        <v>344</v>
      </c>
      <c r="D335" s="648">
        <v>140</v>
      </c>
      <c r="E335" s="79"/>
      <c r="F335" s="528"/>
      <c r="G335" s="463">
        <v>0</v>
      </c>
      <c r="H335" s="464">
        <v>0</v>
      </c>
      <c r="I335" s="83"/>
      <c r="J335" s="83"/>
      <c r="K335" s="449" t="str">
        <f>+VLOOKUP(B335,'DATOS GENERALES'!$B$6:$B$431,1,0)</f>
        <v xml:space="preserve">TIRAS PARA GLUCOMETRIA CON BONIFICACION DE LANCETAS </v>
      </c>
      <c r="L335" s="465"/>
      <c r="M335" s="465"/>
      <c r="N335" s="465"/>
      <c r="O335" s="465"/>
      <c r="P335" s="465"/>
      <c r="Q335" s="465"/>
      <c r="R335" s="465"/>
      <c r="S335" s="465"/>
      <c r="T335" s="465"/>
      <c r="U335" s="465"/>
    </row>
    <row r="336" spans="1:21" s="84" customFormat="1" ht="56.25">
      <c r="A336" s="645">
        <v>335</v>
      </c>
      <c r="B336" s="451" t="s">
        <v>840</v>
      </c>
      <c r="C336" s="478" t="s">
        <v>305</v>
      </c>
      <c r="D336" s="648">
        <v>12</v>
      </c>
      <c r="E336" s="79"/>
      <c r="F336" s="528"/>
      <c r="G336" s="463">
        <v>0</v>
      </c>
      <c r="H336" s="464">
        <v>0</v>
      </c>
      <c r="I336" s="83"/>
      <c r="J336" s="83"/>
      <c r="K336" s="449" t="str">
        <f>+VLOOKUP(B336,'DATOS GENERALES'!$B$6:$B$431,1,0)</f>
        <v>TRACCION CUTANEA  PEDIATRICA DE VELCRO CON TEXTIL  LAMINADO DE ALGODON ANTIESCARAS, FERULAS LATERALES REMOVIBLES</v>
      </c>
      <c r="L336" s="465"/>
      <c r="M336" s="465"/>
      <c r="N336" s="465"/>
      <c r="O336" s="465"/>
      <c r="P336" s="465"/>
      <c r="Q336" s="465"/>
      <c r="R336" s="465"/>
      <c r="S336" s="465"/>
      <c r="T336" s="465"/>
      <c r="U336" s="465"/>
    </row>
    <row r="337" spans="1:21" s="84" customFormat="1" ht="56.25">
      <c r="A337" s="645">
        <v>336</v>
      </c>
      <c r="B337" s="451" t="s">
        <v>841</v>
      </c>
      <c r="C337" s="478" t="s">
        <v>305</v>
      </c>
      <c r="D337" s="648">
        <v>12</v>
      </c>
      <c r="E337" s="79"/>
      <c r="F337" s="528"/>
      <c r="G337" s="463">
        <v>0</v>
      </c>
      <c r="H337" s="464">
        <v>0</v>
      </c>
      <c r="I337" s="83"/>
      <c r="J337" s="83"/>
      <c r="K337" s="449" t="str">
        <f>+VLOOKUP(B337,'DATOS GENERALES'!$B$6:$B$431,1,0)</f>
        <v>TRACCION CUTANEA  ADULTO  DE VELCRO CON TEXTIL  LAMINADO DE ALGODON ANTIESCARAS, FERULAS LATERALES REMOVIBLES</v>
      </c>
      <c r="L337" s="465"/>
      <c r="M337" s="465"/>
      <c r="N337" s="465"/>
      <c r="O337" s="465"/>
      <c r="P337" s="465"/>
      <c r="Q337" s="465"/>
      <c r="R337" s="465"/>
      <c r="S337" s="465"/>
      <c r="T337" s="465"/>
      <c r="U337" s="465"/>
    </row>
    <row r="338" spans="1:21" s="84" customFormat="1" ht="18.75">
      <c r="A338" s="645">
        <v>337</v>
      </c>
      <c r="B338" s="469" t="s">
        <v>842</v>
      </c>
      <c r="C338" s="647" t="s">
        <v>305</v>
      </c>
      <c r="D338" s="648">
        <v>8</v>
      </c>
      <c r="E338" s="79"/>
      <c r="F338" s="528"/>
      <c r="G338" s="463">
        <v>0</v>
      </c>
      <c r="H338" s="464">
        <v>0</v>
      </c>
      <c r="I338" s="83"/>
      <c r="J338" s="83"/>
      <c r="K338" s="449" t="str">
        <f>+VLOOKUP(B338,'DATOS GENERALES'!$B$6:$B$431,1,0)</f>
        <v>TUBO DE TORAX No. 24</v>
      </c>
      <c r="L338" s="465"/>
      <c r="M338" s="465"/>
      <c r="N338" s="465"/>
      <c r="O338" s="465"/>
      <c r="P338" s="465"/>
      <c r="Q338" s="465"/>
      <c r="R338" s="465"/>
      <c r="S338" s="465"/>
      <c r="T338" s="465"/>
      <c r="U338" s="465"/>
    </row>
    <row r="339" spans="1:21" s="84" customFormat="1" ht="18.75">
      <c r="A339" s="645">
        <v>338</v>
      </c>
      <c r="B339" s="469" t="s">
        <v>843</v>
      </c>
      <c r="C339" s="647" t="s">
        <v>305</v>
      </c>
      <c r="D339" s="648">
        <v>8</v>
      </c>
      <c r="E339" s="79"/>
      <c r="F339" s="528"/>
      <c r="G339" s="463">
        <v>0</v>
      </c>
      <c r="H339" s="464">
        <v>0</v>
      </c>
      <c r="I339" s="83"/>
      <c r="J339" s="83"/>
      <c r="K339" s="449" t="str">
        <f>+VLOOKUP(B339,'DATOS GENERALES'!$B$6:$B$431,1,0)</f>
        <v>TUBO DE TORAX No. 26</v>
      </c>
      <c r="L339" s="465"/>
      <c r="M339" s="465"/>
      <c r="N339" s="465"/>
      <c r="O339" s="465"/>
      <c r="P339" s="465"/>
      <c r="Q339" s="465"/>
      <c r="R339" s="465"/>
      <c r="S339" s="465"/>
      <c r="T339" s="465"/>
      <c r="U339" s="465"/>
    </row>
    <row r="340" spans="1:21" s="97" customFormat="1" ht="18.75">
      <c r="A340" s="645">
        <v>339</v>
      </c>
      <c r="B340" s="469" t="s">
        <v>844</v>
      </c>
      <c r="C340" s="647" t="s">
        <v>305</v>
      </c>
      <c r="D340" s="648">
        <v>8</v>
      </c>
      <c r="E340" s="79"/>
      <c r="F340" s="533"/>
      <c r="G340" s="463">
        <v>0</v>
      </c>
      <c r="H340" s="464">
        <v>0</v>
      </c>
      <c r="I340" s="98"/>
      <c r="J340" s="98"/>
      <c r="K340" s="449" t="str">
        <f>+VLOOKUP(B340,'DATOS GENERALES'!$B$6:$B$431,1,0)</f>
        <v>TUBO DE TORAX No. 28</v>
      </c>
      <c r="L340" s="482"/>
      <c r="M340" s="482"/>
      <c r="N340" s="482"/>
      <c r="O340" s="482"/>
      <c r="P340" s="482"/>
      <c r="Q340" s="482"/>
      <c r="R340" s="482"/>
      <c r="S340" s="482"/>
      <c r="T340" s="482"/>
      <c r="U340" s="482"/>
    </row>
    <row r="341" spans="1:21" s="97" customFormat="1" ht="18.75">
      <c r="A341" s="645">
        <v>340</v>
      </c>
      <c r="B341" s="469" t="s">
        <v>845</v>
      </c>
      <c r="C341" s="647" t="s">
        <v>305</v>
      </c>
      <c r="D341" s="648">
        <v>8</v>
      </c>
      <c r="E341" s="79"/>
      <c r="F341" s="533"/>
      <c r="G341" s="463">
        <v>0</v>
      </c>
      <c r="H341" s="464">
        <v>0</v>
      </c>
      <c r="I341" s="98"/>
      <c r="J341" s="98"/>
      <c r="K341" s="449" t="str">
        <f>+VLOOKUP(B341,'DATOS GENERALES'!$B$6:$B$431,1,0)</f>
        <v>TUBO DE TORAX No. 30</v>
      </c>
      <c r="L341" s="482"/>
      <c r="M341" s="482"/>
      <c r="N341" s="482"/>
      <c r="O341" s="482"/>
      <c r="P341" s="482"/>
      <c r="Q341" s="482"/>
      <c r="R341" s="482"/>
      <c r="S341" s="482"/>
      <c r="T341" s="482"/>
      <c r="U341" s="482"/>
    </row>
    <row r="342" spans="1:21" ht="18.75">
      <c r="A342" s="645">
        <v>341</v>
      </c>
      <c r="B342" s="451" t="s">
        <v>267</v>
      </c>
      <c r="C342" s="478" t="s">
        <v>305</v>
      </c>
      <c r="D342" s="648">
        <v>8</v>
      </c>
      <c r="E342" s="79"/>
      <c r="F342" s="535"/>
      <c r="G342" s="463">
        <v>0</v>
      </c>
      <c r="H342" s="488">
        <v>0</v>
      </c>
      <c r="I342" s="80"/>
      <c r="J342" s="80"/>
      <c r="K342" s="449" t="str">
        <f>+VLOOKUP(B342,'DATOS GENERALES'!$B$6:$B$431,1,0)</f>
        <v>TUBO DE TORAX No. 32</v>
      </c>
      <c r="L342" s="449"/>
      <c r="M342" s="449"/>
      <c r="N342" s="449"/>
      <c r="O342" s="449"/>
      <c r="P342" s="449"/>
      <c r="Q342" s="449"/>
      <c r="R342" s="449"/>
      <c r="S342" s="449"/>
      <c r="T342" s="449"/>
      <c r="U342" s="449"/>
    </row>
    <row r="343" spans="1:21" ht="18.75">
      <c r="A343" s="645">
        <v>342</v>
      </c>
      <c r="B343" s="451" t="s">
        <v>268</v>
      </c>
      <c r="C343" s="478" t="s">
        <v>305</v>
      </c>
      <c r="D343" s="648">
        <v>8</v>
      </c>
      <c r="E343" s="79"/>
      <c r="F343" s="527"/>
      <c r="G343" s="463">
        <v>0</v>
      </c>
      <c r="H343" s="464">
        <v>0</v>
      </c>
      <c r="I343" s="80"/>
      <c r="J343" s="80"/>
      <c r="K343" s="449" t="str">
        <f>+VLOOKUP(B343,'DATOS GENERALES'!$B$6:$B$431,1,0)</f>
        <v>TUBO DE TORAX No. 34</v>
      </c>
      <c r="L343" s="449"/>
      <c r="M343" s="449"/>
      <c r="N343" s="449"/>
      <c r="O343" s="449"/>
      <c r="P343" s="449"/>
      <c r="Q343" s="449"/>
      <c r="R343" s="449"/>
      <c r="S343" s="449"/>
      <c r="T343" s="449"/>
      <c r="U343" s="449"/>
    </row>
    <row r="344" spans="1:21" ht="18.75">
      <c r="A344" s="645">
        <v>343</v>
      </c>
      <c r="B344" s="469" t="s">
        <v>846</v>
      </c>
      <c r="C344" s="647" t="s">
        <v>305</v>
      </c>
      <c r="D344" s="648">
        <v>8</v>
      </c>
      <c r="E344" s="79"/>
      <c r="F344" s="527"/>
      <c r="G344" s="463">
        <v>0</v>
      </c>
      <c r="H344" s="464">
        <v>0</v>
      </c>
      <c r="I344" s="80"/>
      <c r="J344" s="80"/>
      <c r="K344" s="449" t="str">
        <f>+VLOOKUP(B344,'DATOS GENERALES'!$B$6:$B$431,1,0)</f>
        <v>TUBO DE TORAX No. 38</v>
      </c>
      <c r="L344" s="449"/>
      <c r="M344" s="449"/>
      <c r="N344" s="449"/>
      <c r="O344" s="449"/>
      <c r="P344" s="449"/>
      <c r="Q344" s="449"/>
      <c r="R344" s="449"/>
      <c r="S344" s="449"/>
      <c r="T344" s="449"/>
      <c r="U344" s="449"/>
    </row>
    <row r="345" spans="1:21" ht="18.75">
      <c r="A345" s="645">
        <v>344</v>
      </c>
      <c r="B345" s="469" t="s">
        <v>847</v>
      </c>
      <c r="C345" s="647" t="s">
        <v>305</v>
      </c>
      <c r="D345" s="648">
        <v>4</v>
      </c>
      <c r="E345" s="79"/>
      <c r="F345" s="527"/>
      <c r="G345" s="463">
        <v>0</v>
      </c>
      <c r="H345" s="464">
        <v>0</v>
      </c>
      <c r="I345" s="80"/>
      <c r="J345" s="80"/>
      <c r="K345" s="449" t="str">
        <f>+VLOOKUP(B345,'DATOS GENERALES'!$B$6:$B$431,1,0)</f>
        <v>TUBO DE TORAX No. 40</v>
      </c>
      <c r="L345" s="449"/>
      <c r="M345" s="449"/>
      <c r="N345" s="449"/>
      <c r="O345" s="449"/>
      <c r="P345" s="449"/>
      <c r="Q345" s="449"/>
      <c r="R345" s="449"/>
      <c r="S345" s="449"/>
      <c r="T345" s="449"/>
      <c r="U345" s="449"/>
    </row>
    <row r="346" spans="1:21" ht="18.75">
      <c r="A346" s="645">
        <v>345</v>
      </c>
      <c r="B346" s="451" t="s">
        <v>269</v>
      </c>
      <c r="C346" s="478" t="s">
        <v>305</v>
      </c>
      <c r="D346" s="648">
        <v>4</v>
      </c>
      <c r="E346" s="79"/>
      <c r="F346" s="527"/>
      <c r="G346" s="463">
        <v>0</v>
      </c>
      <c r="H346" s="464">
        <v>0</v>
      </c>
      <c r="I346" s="80"/>
      <c r="J346" s="80"/>
      <c r="K346" s="449" t="str">
        <f>+VLOOKUP(B346,'DATOS GENERALES'!$B$6:$B$431,1,0)</f>
        <v>TUBO EN T No 10</v>
      </c>
      <c r="L346" s="449"/>
      <c r="M346" s="449"/>
      <c r="N346" s="449"/>
      <c r="O346" s="449"/>
      <c r="P346" s="449"/>
      <c r="Q346" s="449"/>
      <c r="R346" s="449"/>
      <c r="S346" s="449"/>
      <c r="T346" s="449"/>
      <c r="U346" s="449"/>
    </row>
    <row r="347" spans="1:21" ht="18.75">
      <c r="A347" s="645">
        <v>346</v>
      </c>
      <c r="B347" s="469" t="s">
        <v>848</v>
      </c>
      <c r="C347" s="647"/>
      <c r="D347" s="648">
        <v>4</v>
      </c>
      <c r="E347" s="79"/>
      <c r="F347" s="527"/>
      <c r="G347" s="463">
        <v>0</v>
      </c>
      <c r="H347" s="464">
        <v>0</v>
      </c>
      <c r="I347" s="80"/>
      <c r="J347" s="80"/>
      <c r="K347" s="449" t="str">
        <f>+VLOOKUP(B347,'DATOS GENERALES'!$B$6:$B$431,1,0)</f>
        <v>TUBO EN T No 12</v>
      </c>
      <c r="L347" s="449"/>
      <c r="M347" s="449"/>
      <c r="N347" s="449"/>
      <c r="O347" s="449"/>
      <c r="P347" s="449"/>
      <c r="Q347" s="449"/>
      <c r="R347" s="449"/>
      <c r="S347" s="449"/>
      <c r="T347" s="449"/>
      <c r="U347" s="449"/>
    </row>
    <row r="348" spans="1:21" ht="18.75">
      <c r="A348" s="645">
        <v>347</v>
      </c>
      <c r="B348" s="451" t="s">
        <v>270</v>
      </c>
      <c r="C348" s="478" t="s">
        <v>305</v>
      </c>
      <c r="D348" s="648">
        <v>8</v>
      </c>
      <c r="E348" s="79"/>
      <c r="F348" s="527"/>
      <c r="G348" s="463">
        <v>0</v>
      </c>
      <c r="H348" s="464">
        <v>0</v>
      </c>
      <c r="I348" s="80"/>
      <c r="J348" s="80"/>
      <c r="K348" s="449" t="str">
        <f>+VLOOKUP(B348,'DATOS GENERALES'!$B$6:$B$431,1,0)</f>
        <v>TUBO EN T No 14</v>
      </c>
      <c r="L348" s="449"/>
      <c r="M348" s="449"/>
      <c r="N348" s="449"/>
      <c r="O348" s="449"/>
      <c r="P348" s="449"/>
      <c r="Q348" s="449"/>
      <c r="R348" s="449"/>
      <c r="S348" s="449"/>
      <c r="T348" s="449"/>
      <c r="U348" s="449"/>
    </row>
    <row r="349" spans="1:21" ht="18.75">
      <c r="A349" s="645">
        <v>348</v>
      </c>
      <c r="B349" s="469" t="s">
        <v>849</v>
      </c>
      <c r="C349" s="647" t="s">
        <v>305</v>
      </c>
      <c r="D349" s="648">
        <v>4</v>
      </c>
      <c r="E349" s="79"/>
      <c r="F349" s="527"/>
      <c r="G349" s="463">
        <v>0</v>
      </c>
      <c r="H349" s="464">
        <v>0</v>
      </c>
      <c r="I349" s="80"/>
      <c r="J349" s="80"/>
      <c r="K349" s="449" t="str">
        <f>+VLOOKUP(B349,'DATOS GENERALES'!$B$6:$B$431,1,0)</f>
        <v>TUBO ENDOTRAQUEAL PREFORMADO NASAL CON BALON  N. 5.0</v>
      </c>
      <c r="L349" s="449"/>
      <c r="M349" s="449"/>
      <c r="N349" s="449"/>
      <c r="O349" s="449"/>
      <c r="P349" s="449"/>
      <c r="Q349" s="449"/>
      <c r="R349" s="449"/>
      <c r="S349" s="449"/>
      <c r="T349" s="449"/>
      <c r="U349" s="449"/>
    </row>
    <row r="350" spans="1:21" ht="18.75">
      <c r="A350" s="645">
        <v>349</v>
      </c>
      <c r="B350" s="469" t="s">
        <v>850</v>
      </c>
      <c r="C350" s="647" t="s">
        <v>305</v>
      </c>
      <c r="D350" s="648">
        <v>4</v>
      </c>
      <c r="E350" s="79"/>
      <c r="F350" s="527"/>
      <c r="G350" s="463">
        <v>0</v>
      </c>
      <c r="H350" s="464">
        <v>0</v>
      </c>
      <c r="I350" s="80"/>
      <c r="J350" s="80"/>
      <c r="K350" s="449" t="str">
        <f>+VLOOKUP(B350,'DATOS GENERALES'!$B$6:$B$431,1,0)</f>
        <v>TUBO ENDOTRAQUEAL PREFORMADO NASAL CON BALON  N. 6.0</v>
      </c>
      <c r="L350" s="449"/>
      <c r="M350" s="449"/>
      <c r="N350" s="449"/>
      <c r="O350" s="449"/>
      <c r="P350" s="449"/>
      <c r="Q350" s="449"/>
      <c r="R350" s="449"/>
      <c r="S350" s="449"/>
      <c r="T350" s="449"/>
      <c r="U350" s="449"/>
    </row>
    <row r="351" spans="1:21" ht="18.75">
      <c r="A351" s="645">
        <v>350</v>
      </c>
      <c r="B351" s="469" t="s">
        <v>851</v>
      </c>
      <c r="C351" s="647" t="s">
        <v>305</v>
      </c>
      <c r="D351" s="648">
        <v>4</v>
      </c>
      <c r="E351" s="79"/>
      <c r="F351" s="527"/>
      <c r="G351" s="463">
        <v>0</v>
      </c>
      <c r="H351" s="464">
        <v>0</v>
      </c>
      <c r="I351" s="80"/>
      <c r="J351" s="80"/>
      <c r="K351" s="449" t="str">
        <f>+VLOOKUP(B351,'DATOS GENERALES'!$B$6:$B$431,1,0)</f>
        <v>TUBO ENDOTRAQUEAL PREFORMADO NASAL CON BALON  N. 6.5</v>
      </c>
      <c r="L351" s="449"/>
      <c r="M351" s="449"/>
      <c r="N351" s="449"/>
      <c r="O351" s="449"/>
      <c r="P351" s="449"/>
      <c r="Q351" s="449"/>
      <c r="R351" s="449"/>
      <c r="S351" s="449"/>
      <c r="T351" s="449"/>
      <c r="U351" s="449"/>
    </row>
    <row r="352" spans="1:21" ht="18.75">
      <c r="A352" s="645">
        <v>351</v>
      </c>
      <c r="B352" s="469" t="s">
        <v>852</v>
      </c>
      <c r="C352" s="647" t="s">
        <v>305</v>
      </c>
      <c r="D352" s="648">
        <v>4</v>
      </c>
      <c r="E352" s="79"/>
      <c r="F352" s="527"/>
      <c r="G352" s="463">
        <v>0</v>
      </c>
      <c r="H352" s="464">
        <v>0</v>
      </c>
      <c r="I352" s="80"/>
      <c r="J352" s="80"/>
      <c r="K352" s="449" t="str">
        <f>+VLOOKUP(B352,'DATOS GENERALES'!$B$6:$B$431,1,0)</f>
        <v>TUBO ENDOTRAQUEAL PREFORMADO NASAL CON BALON  N. 7.0</v>
      </c>
      <c r="L352" s="449"/>
      <c r="M352" s="449"/>
      <c r="N352" s="449"/>
      <c r="O352" s="449"/>
      <c r="P352" s="449"/>
      <c r="Q352" s="449"/>
      <c r="R352" s="449"/>
      <c r="S352" s="449"/>
      <c r="T352" s="449"/>
      <c r="U352" s="449"/>
    </row>
    <row r="353" spans="1:21" ht="18.75">
      <c r="A353" s="645">
        <v>352</v>
      </c>
      <c r="B353" s="469" t="s">
        <v>853</v>
      </c>
      <c r="C353" s="647" t="s">
        <v>305</v>
      </c>
      <c r="D353" s="648">
        <v>4</v>
      </c>
      <c r="E353" s="79"/>
      <c r="F353" s="527"/>
      <c r="G353" s="463">
        <v>0</v>
      </c>
      <c r="H353" s="464">
        <v>0</v>
      </c>
      <c r="I353" s="80"/>
      <c r="J353" s="80"/>
      <c r="K353" s="449" t="str">
        <f>+VLOOKUP(B353,'DATOS GENERALES'!$B$6:$B$431,1,0)</f>
        <v>TUBO ENDOTRAQUEAL PREFORMADO NASAL CON BALON  N. 7.5</v>
      </c>
      <c r="L353" s="449"/>
      <c r="M353" s="449"/>
      <c r="N353" s="449"/>
      <c r="O353" s="449"/>
      <c r="P353" s="449"/>
      <c r="Q353" s="449"/>
      <c r="R353" s="449"/>
      <c r="S353" s="449"/>
      <c r="T353" s="449"/>
      <c r="U353" s="449"/>
    </row>
    <row r="354" spans="1:21" ht="18.75">
      <c r="A354" s="645">
        <v>353</v>
      </c>
      <c r="B354" s="451" t="s">
        <v>271</v>
      </c>
      <c r="C354" s="478" t="s">
        <v>305</v>
      </c>
      <c r="D354" s="648">
        <v>24</v>
      </c>
      <c r="E354" s="79"/>
      <c r="F354" s="527"/>
      <c r="G354" s="463">
        <v>0</v>
      </c>
      <c r="H354" s="464">
        <v>0</v>
      </c>
      <c r="I354" s="80"/>
      <c r="J354" s="80"/>
      <c r="K354" s="449" t="str">
        <f>+VLOOKUP(B354,'DATOS GENERALES'!$B$6:$B$431,1,0)</f>
        <v>TUBO ENDOTRAQUEAL No  5.0 C/ NEUMOTAPONADOR</v>
      </c>
      <c r="L354" s="449"/>
      <c r="M354" s="449"/>
      <c r="N354" s="449"/>
      <c r="O354" s="449"/>
      <c r="P354" s="449"/>
      <c r="Q354" s="449"/>
      <c r="R354" s="449"/>
      <c r="S354" s="449"/>
      <c r="T354" s="449"/>
      <c r="U354" s="449"/>
    </row>
    <row r="355" spans="1:21" ht="18.75">
      <c r="A355" s="645">
        <v>354</v>
      </c>
      <c r="B355" s="469" t="s">
        <v>854</v>
      </c>
      <c r="C355" s="647" t="s">
        <v>305</v>
      </c>
      <c r="D355" s="652">
        <v>30</v>
      </c>
      <c r="E355" s="79"/>
      <c r="F355" s="527"/>
      <c r="G355" s="463">
        <v>0</v>
      </c>
      <c r="H355" s="464">
        <v>0</v>
      </c>
      <c r="I355" s="80"/>
      <c r="J355" s="80"/>
      <c r="K355" s="449" t="str">
        <f>+VLOOKUP(B355,'DATOS GENERALES'!$B$6:$B$431,1,0)</f>
        <v>TUBO ENDOTRAQUEAL No. 2 SIN BALON</v>
      </c>
      <c r="L355" s="449"/>
      <c r="M355" s="449"/>
      <c r="N355" s="449"/>
      <c r="O355" s="449"/>
      <c r="P355" s="449"/>
      <c r="Q355" s="449"/>
      <c r="R355" s="449"/>
      <c r="S355" s="449"/>
      <c r="T355" s="449"/>
      <c r="U355" s="449"/>
    </row>
    <row r="356" spans="1:21" ht="18.75">
      <c r="A356" s="645">
        <v>355</v>
      </c>
      <c r="B356" s="469" t="s">
        <v>855</v>
      </c>
      <c r="C356" s="647" t="s">
        <v>305</v>
      </c>
      <c r="D356" s="652">
        <v>30</v>
      </c>
      <c r="E356" s="79"/>
      <c r="F356" s="527"/>
      <c r="G356" s="463">
        <v>0</v>
      </c>
      <c r="H356" s="464">
        <v>0</v>
      </c>
      <c r="I356" s="80"/>
      <c r="J356" s="80"/>
      <c r="K356" s="449" t="str">
        <f>+VLOOKUP(B356,'DATOS GENERALES'!$B$6:$B$431,1,0)</f>
        <v>TUBO ENDOTRAQUEAL No. 2.5 SIN BALON</v>
      </c>
      <c r="L356" s="449"/>
      <c r="M356" s="449"/>
      <c r="N356" s="449"/>
      <c r="O356" s="449"/>
      <c r="P356" s="449"/>
      <c r="Q356" s="449"/>
      <c r="R356" s="449"/>
      <c r="S356" s="449"/>
      <c r="T356" s="449"/>
      <c r="U356" s="449"/>
    </row>
    <row r="357" spans="1:21" ht="18.75">
      <c r="A357" s="645">
        <v>356</v>
      </c>
      <c r="B357" s="451" t="s">
        <v>272</v>
      </c>
      <c r="C357" s="478" t="s">
        <v>305</v>
      </c>
      <c r="D357" s="648">
        <v>100</v>
      </c>
      <c r="E357" s="79"/>
      <c r="F357" s="527"/>
      <c r="G357" s="463">
        <v>0</v>
      </c>
      <c r="H357" s="464">
        <v>0</v>
      </c>
      <c r="I357" s="80"/>
      <c r="J357" s="80"/>
      <c r="K357" s="449" t="str">
        <f>+VLOOKUP(B357,'DATOS GENERALES'!$B$6:$B$431,1,0)</f>
        <v>TUBO ENDOTRAQUEAL No. 7.0 C/NEUMOTAPONADOR</v>
      </c>
      <c r="L357" s="449"/>
      <c r="M357" s="449"/>
      <c r="N357" s="449"/>
      <c r="O357" s="449"/>
      <c r="P357" s="449"/>
      <c r="Q357" s="449"/>
      <c r="R357" s="449"/>
      <c r="S357" s="449"/>
      <c r="T357" s="449"/>
      <c r="U357" s="449"/>
    </row>
    <row r="358" spans="1:21" ht="18.75">
      <c r="A358" s="645">
        <v>357</v>
      </c>
      <c r="B358" s="451" t="s">
        <v>273</v>
      </c>
      <c r="C358" s="478" t="s">
        <v>305</v>
      </c>
      <c r="D358" s="648">
        <v>100</v>
      </c>
      <c r="E358" s="79"/>
      <c r="F358" s="527"/>
      <c r="G358" s="463">
        <v>0</v>
      </c>
      <c r="H358" s="464">
        <v>0</v>
      </c>
      <c r="I358" s="80"/>
      <c r="J358" s="80"/>
      <c r="K358" s="449" t="str">
        <f>+VLOOKUP(B358,'DATOS GENERALES'!$B$6:$B$431,1,0)</f>
        <v>TUBO ENDOTRAQUEAL No. 7.5 C/NEUMOTAPONADOR</v>
      </c>
      <c r="L358" s="449"/>
      <c r="M358" s="449"/>
      <c r="N358" s="449"/>
      <c r="O358" s="449"/>
      <c r="P358" s="449"/>
      <c r="Q358" s="449"/>
      <c r="R358" s="449"/>
      <c r="S358" s="449"/>
      <c r="T358" s="449"/>
      <c r="U358" s="449"/>
    </row>
    <row r="359" spans="1:21" ht="18.75">
      <c r="A359" s="645">
        <v>358</v>
      </c>
      <c r="B359" s="451" t="s">
        <v>274</v>
      </c>
      <c r="C359" s="478" t="s">
        <v>305</v>
      </c>
      <c r="D359" s="648">
        <v>20</v>
      </c>
      <c r="E359" s="79"/>
      <c r="F359" s="527"/>
      <c r="G359" s="463">
        <v>0</v>
      </c>
      <c r="H359" s="464">
        <v>0</v>
      </c>
      <c r="I359" s="80"/>
      <c r="J359" s="80"/>
      <c r="K359" s="449" t="str">
        <f>+VLOOKUP(B359,'DATOS GENERALES'!$B$6:$B$431,1,0)</f>
        <v>TUBO ENDOTRAQUEAL No. 8.0 C/ NEUMOTAPONADOR</v>
      </c>
      <c r="L359" s="449"/>
      <c r="M359" s="449"/>
      <c r="N359" s="449"/>
      <c r="O359" s="449"/>
      <c r="P359" s="449"/>
      <c r="Q359" s="449"/>
      <c r="R359" s="449"/>
      <c r="S359" s="449"/>
      <c r="T359" s="449"/>
      <c r="U359" s="449"/>
    </row>
    <row r="360" spans="1:21" ht="18.75">
      <c r="A360" s="645">
        <v>359</v>
      </c>
      <c r="B360" s="451" t="s">
        <v>275</v>
      </c>
      <c r="C360" s="478" t="s">
        <v>305</v>
      </c>
      <c r="D360" s="648">
        <v>20</v>
      </c>
      <c r="E360" s="79"/>
      <c r="F360" s="527"/>
      <c r="G360" s="463">
        <v>0</v>
      </c>
      <c r="H360" s="464">
        <v>0</v>
      </c>
      <c r="I360" s="80"/>
      <c r="J360" s="80"/>
      <c r="K360" s="449" t="str">
        <f>+VLOOKUP(B360,'DATOS GENERALES'!$B$6:$B$431,1,0)</f>
        <v>TUBO ENDOTRAQUEAL No. 8.5 C/ NEUMOTAPONADOR</v>
      </c>
      <c r="L360" s="449"/>
      <c r="M360" s="449"/>
      <c r="N360" s="449"/>
      <c r="O360" s="449"/>
      <c r="P360" s="449"/>
      <c r="Q360" s="449"/>
      <c r="R360" s="449"/>
      <c r="S360" s="449"/>
      <c r="T360" s="449"/>
      <c r="U360" s="449"/>
    </row>
    <row r="361" spans="1:21" ht="18.75">
      <c r="A361" s="645">
        <v>360</v>
      </c>
      <c r="B361" s="451" t="s">
        <v>276</v>
      </c>
      <c r="C361" s="478" t="s">
        <v>305</v>
      </c>
      <c r="D361" s="648">
        <v>4</v>
      </c>
      <c r="E361" s="79"/>
      <c r="F361" s="527"/>
      <c r="G361" s="463">
        <v>0</v>
      </c>
      <c r="H361" s="464">
        <v>0</v>
      </c>
      <c r="I361" s="80"/>
      <c r="J361" s="80"/>
      <c r="K361" s="449" t="str">
        <f>+VLOOKUP(B361,'DATOS GENERALES'!$B$6:$B$431,1,0)</f>
        <v>TUBO ENDOTRAQUEAL No. 9 C/ NEUMOTAPONADOR</v>
      </c>
      <c r="L361" s="449"/>
      <c r="M361" s="449"/>
      <c r="N361" s="449"/>
      <c r="O361" s="449"/>
      <c r="P361" s="449"/>
      <c r="Q361" s="449"/>
      <c r="R361" s="449"/>
      <c r="S361" s="449"/>
      <c r="T361" s="449"/>
      <c r="U361" s="449"/>
    </row>
    <row r="362" spans="1:21" ht="18.75">
      <c r="A362" s="645">
        <v>361</v>
      </c>
      <c r="B362" s="451" t="s">
        <v>277</v>
      </c>
      <c r="C362" s="478" t="s">
        <v>305</v>
      </c>
      <c r="D362" s="648">
        <v>12</v>
      </c>
      <c r="E362" s="79"/>
      <c r="F362" s="527"/>
      <c r="G362" s="463">
        <v>0</v>
      </c>
      <c r="H362" s="464">
        <v>0</v>
      </c>
      <c r="I362" s="80"/>
      <c r="J362" s="80"/>
      <c r="K362" s="449" t="str">
        <f>+VLOOKUP(B362,'DATOS GENERALES'!$B$6:$B$431,1,0)</f>
        <v xml:space="preserve">TUBO ENDOTRAQUEAL No.3  </v>
      </c>
      <c r="L362" s="449"/>
      <c r="M362" s="449"/>
      <c r="N362" s="449"/>
      <c r="O362" s="449"/>
      <c r="P362" s="449"/>
      <c r="Q362" s="449"/>
      <c r="R362" s="449"/>
      <c r="S362" s="449"/>
      <c r="T362" s="449"/>
      <c r="U362" s="449"/>
    </row>
    <row r="363" spans="1:21" ht="18.75">
      <c r="A363" s="645">
        <v>362</v>
      </c>
      <c r="B363" s="469" t="s">
        <v>856</v>
      </c>
      <c r="C363" s="647" t="s">
        <v>305</v>
      </c>
      <c r="D363" s="648">
        <v>4</v>
      </c>
      <c r="E363" s="79"/>
      <c r="F363" s="527"/>
      <c r="G363" s="463">
        <v>0</v>
      </c>
      <c r="H363" s="464">
        <v>0</v>
      </c>
      <c r="I363" s="80"/>
      <c r="J363" s="80"/>
      <c r="K363" s="449" t="str">
        <f>+VLOOKUP(B363,'DATOS GENERALES'!$B$6:$B$431,1,0)</f>
        <v>TUBO ENDOTRAQUEAL No.3  SIN BALÓN</v>
      </c>
      <c r="L363" s="449"/>
      <c r="M363" s="449"/>
      <c r="N363" s="449"/>
      <c r="O363" s="449"/>
      <c r="P363" s="449"/>
      <c r="Q363" s="449"/>
      <c r="R363" s="449"/>
      <c r="S363" s="449"/>
      <c r="T363" s="449"/>
      <c r="U363" s="449"/>
    </row>
    <row r="364" spans="1:21" ht="18.75">
      <c r="A364" s="645">
        <v>363</v>
      </c>
      <c r="B364" s="451" t="s">
        <v>278</v>
      </c>
      <c r="C364" s="478" t="s">
        <v>305</v>
      </c>
      <c r="D364" s="648">
        <v>16</v>
      </c>
      <c r="E364" s="79"/>
      <c r="F364" s="527"/>
      <c r="G364" s="463">
        <v>0</v>
      </c>
      <c r="H364" s="464">
        <v>0</v>
      </c>
      <c r="I364" s="80"/>
      <c r="J364" s="80"/>
      <c r="K364" s="449" t="str">
        <f>+VLOOKUP(B364,'DATOS GENERALES'!$B$6:$B$431,1,0)</f>
        <v xml:space="preserve">TUBO ENDOTRAQUEAL No.3.5 </v>
      </c>
      <c r="L364" s="449"/>
      <c r="M364" s="449"/>
      <c r="N364" s="449"/>
      <c r="O364" s="449"/>
      <c r="P364" s="449"/>
      <c r="Q364" s="449"/>
      <c r="R364" s="449"/>
      <c r="S364" s="449"/>
      <c r="T364" s="449"/>
      <c r="U364" s="449"/>
    </row>
    <row r="365" spans="1:21" ht="18.75">
      <c r="A365" s="645">
        <v>364</v>
      </c>
      <c r="B365" s="469" t="s">
        <v>857</v>
      </c>
      <c r="C365" s="647" t="s">
        <v>305</v>
      </c>
      <c r="D365" s="648">
        <v>4</v>
      </c>
      <c r="E365" s="79"/>
      <c r="F365" s="527"/>
      <c r="G365" s="463">
        <v>0</v>
      </c>
      <c r="H365" s="464">
        <v>0</v>
      </c>
      <c r="I365" s="80"/>
      <c r="J365" s="80"/>
      <c r="K365" s="449" t="str">
        <f>+VLOOKUP(B365,'DATOS GENERALES'!$B$6:$B$431,1,0)</f>
        <v>TUBO ENDOTRAQUEAL No.3.5 SIN BALÓN</v>
      </c>
      <c r="L365" s="449"/>
      <c r="M365" s="449"/>
      <c r="N365" s="449"/>
      <c r="O365" s="449"/>
      <c r="P365" s="449"/>
      <c r="Q365" s="449"/>
      <c r="R365" s="449"/>
      <c r="S365" s="449"/>
      <c r="T365" s="449"/>
      <c r="U365" s="449"/>
    </row>
    <row r="366" spans="1:21" ht="18.75">
      <c r="A366" s="645">
        <v>365</v>
      </c>
      <c r="B366" s="469" t="s">
        <v>858</v>
      </c>
      <c r="C366" s="647" t="s">
        <v>305</v>
      </c>
      <c r="D366" s="648">
        <v>4</v>
      </c>
      <c r="E366" s="79"/>
      <c r="F366" s="527"/>
      <c r="G366" s="463">
        <v>0</v>
      </c>
      <c r="H366" s="464">
        <v>0</v>
      </c>
      <c r="I366" s="80"/>
      <c r="J366" s="80"/>
      <c r="K366" s="449" t="str">
        <f>+VLOOKUP(B366,'DATOS GENERALES'!$B$6:$B$431,1,0)</f>
        <v>TUBO ENDOTRAQUEAL No.4.0 C/ NEUMOTAPONADOR</v>
      </c>
      <c r="L366" s="449"/>
      <c r="M366" s="449"/>
      <c r="N366" s="449"/>
      <c r="O366" s="449"/>
      <c r="P366" s="449"/>
      <c r="Q366" s="449"/>
      <c r="R366" s="449"/>
      <c r="S366" s="449"/>
      <c r="T366" s="449"/>
      <c r="U366" s="449"/>
    </row>
    <row r="367" spans="1:21" ht="18.75">
      <c r="A367" s="645">
        <v>366</v>
      </c>
      <c r="B367" s="451" t="s">
        <v>279</v>
      </c>
      <c r="C367" s="478" t="s">
        <v>305</v>
      </c>
      <c r="D367" s="648">
        <v>20</v>
      </c>
      <c r="E367" s="79"/>
      <c r="F367" s="527"/>
      <c r="G367" s="463">
        <v>0</v>
      </c>
      <c r="H367" s="464">
        <v>0</v>
      </c>
      <c r="I367" s="80"/>
      <c r="J367" s="80"/>
      <c r="K367" s="449" t="str">
        <f>+VLOOKUP(B367,'DATOS GENERALES'!$B$6:$B$431,1,0)</f>
        <v>TUBO ENDOTRAQUEAL No.4.5 C/ NEUMOTAPONADOR</v>
      </c>
      <c r="L367" s="449"/>
      <c r="M367" s="449"/>
      <c r="N367" s="449"/>
      <c r="O367" s="449"/>
      <c r="P367" s="449"/>
      <c r="Q367" s="449"/>
      <c r="R367" s="449"/>
      <c r="S367" s="449"/>
      <c r="T367" s="449"/>
      <c r="U367" s="449"/>
    </row>
    <row r="368" spans="1:21" ht="18.75">
      <c r="A368" s="645">
        <v>367</v>
      </c>
      <c r="B368" s="469" t="s">
        <v>859</v>
      </c>
      <c r="C368" s="647" t="s">
        <v>305</v>
      </c>
      <c r="D368" s="648">
        <v>4</v>
      </c>
      <c r="E368" s="79"/>
      <c r="F368" s="527"/>
      <c r="G368" s="463">
        <v>0</v>
      </c>
      <c r="H368" s="464">
        <v>0</v>
      </c>
      <c r="I368" s="80"/>
      <c r="J368" s="80"/>
      <c r="K368" s="449" t="str">
        <f>+VLOOKUP(B368,'DATOS GENERALES'!$B$6:$B$431,1,0)</f>
        <v>TUBO ENDOTRAQUEAL No.4.5 SIN BALON</v>
      </c>
      <c r="L368" s="449"/>
      <c r="M368" s="449"/>
      <c r="N368" s="449"/>
      <c r="O368" s="449"/>
      <c r="P368" s="449"/>
      <c r="Q368" s="449"/>
      <c r="R368" s="449"/>
      <c r="S368" s="449"/>
      <c r="T368" s="449"/>
      <c r="U368" s="449"/>
    </row>
    <row r="369" spans="1:21" ht="18.75">
      <c r="A369" s="645">
        <v>368</v>
      </c>
      <c r="B369" s="451" t="s">
        <v>280</v>
      </c>
      <c r="C369" s="478" t="s">
        <v>305</v>
      </c>
      <c r="D369" s="648">
        <v>20</v>
      </c>
      <c r="E369" s="79"/>
      <c r="F369" s="527"/>
      <c r="G369" s="463">
        <v>0</v>
      </c>
      <c r="H369" s="464">
        <v>0</v>
      </c>
      <c r="I369" s="80"/>
      <c r="J369" s="80"/>
      <c r="K369" s="449" t="str">
        <f>+VLOOKUP(B369,'DATOS GENERALES'!$B$6:$B$431,1,0)</f>
        <v>TUBO ENDOTRAQUEAL No.5.5 C/ NEUMOTAPONADOR</v>
      </c>
      <c r="L369" s="449"/>
      <c r="M369" s="449"/>
      <c r="N369" s="449"/>
      <c r="O369" s="449"/>
      <c r="P369" s="449"/>
      <c r="Q369" s="449"/>
      <c r="R369" s="449"/>
      <c r="S369" s="449"/>
      <c r="T369" s="449"/>
      <c r="U369" s="449"/>
    </row>
    <row r="370" spans="1:21" ht="18.75">
      <c r="A370" s="645">
        <v>369</v>
      </c>
      <c r="B370" s="451" t="s">
        <v>281</v>
      </c>
      <c r="C370" s="478" t="s">
        <v>305</v>
      </c>
      <c r="D370" s="648">
        <v>20</v>
      </c>
      <c r="E370" s="79"/>
      <c r="F370" s="527"/>
      <c r="G370" s="463">
        <v>0</v>
      </c>
      <c r="H370" s="464">
        <v>0</v>
      </c>
      <c r="I370" s="80"/>
      <c r="J370" s="80"/>
      <c r="K370" s="449" t="str">
        <f>+VLOOKUP(B370,'DATOS GENERALES'!$B$6:$B$431,1,0)</f>
        <v>TUBO ENDOTRAQUEAL No.6.0 C/ NEUMOTAPONADOR</v>
      </c>
      <c r="L370" s="449"/>
      <c r="M370" s="449"/>
      <c r="N370" s="449"/>
      <c r="O370" s="449"/>
      <c r="P370" s="449"/>
      <c r="Q370" s="449"/>
      <c r="R370" s="449"/>
      <c r="S370" s="449"/>
      <c r="T370" s="449"/>
      <c r="U370" s="449"/>
    </row>
    <row r="371" spans="1:21" ht="18.75">
      <c r="A371" s="645">
        <v>370</v>
      </c>
      <c r="B371" s="469" t="s">
        <v>860</v>
      </c>
      <c r="C371" s="647" t="s">
        <v>305</v>
      </c>
      <c r="D371" s="648">
        <v>4</v>
      </c>
      <c r="E371" s="79"/>
      <c r="F371" s="527"/>
      <c r="G371" s="463">
        <v>0</v>
      </c>
      <c r="H371" s="464">
        <v>0</v>
      </c>
      <c r="I371" s="80"/>
      <c r="J371" s="80"/>
      <c r="K371" s="449" t="str">
        <f>+VLOOKUP(B371,'DATOS GENERALES'!$B$6:$B$431,1,0)</f>
        <v>TUBO ENDOTRAQUEAL No.6.0 CON ALMA DE ACERO</v>
      </c>
      <c r="L371" s="449"/>
      <c r="M371" s="449"/>
      <c r="N371" s="449"/>
      <c r="O371" s="449"/>
      <c r="P371" s="449"/>
      <c r="Q371" s="449"/>
      <c r="R371" s="449"/>
      <c r="S371" s="449"/>
      <c r="T371" s="449"/>
      <c r="U371" s="449"/>
    </row>
    <row r="372" spans="1:21" ht="18.75">
      <c r="A372" s="645">
        <v>371</v>
      </c>
      <c r="B372" s="451" t="s">
        <v>282</v>
      </c>
      <c r="C372" s="478" t="s">
        <v>305</v>
      </c>
      <c r="D372" s="648">
        <v>20</v>
      </c>
      <c r="E372" s="79"/>
      <c r="F372" s="527"/>
      <c r="G372" s="463">
        <v>0</v>
      </c>
      <c r="H372" s="464">
        <v>0</v>
      </c>
      <c r="I372" s="80"/>
      <c r="J372" s="80"/>
      <c r="K372" s="449" t="str">
        <f>+VLOOKUP(B372,'DATOS GENERALES'!$B$6:$B$431,1,0)</f>
        <v>TUBO ENDOTRAQUEAL No.6.5 C/ NEUMOTAPONADOR</v>
      </c>
      <c r="L372" s="449"/>
      <c r="M372" s="449"/>
      <c r="N372" s="449"/>
      <c r="O372" s="449"/>
      <c r="P372" s="449"/>
      <c r="Q372" s="449"/>
      <c r="R372" s="449"/>
      <c r="S372" s="449"/>
      <c r="T372" s="449"/>
      <c r="U372" s="449"/>
    </row>
    <row r="373" spans="1:21" ht="18.75">
      <c r="A373" s="645">
        <v>372</v>
      </c>
      <c r="B373" s="469" t="s">
        <v>861</v>
      </c>
      <c r="C373" s="647" t="s">
        <v>305</v>
      </c>
      <c r="D373" s="648">
        <v>4</v>
      </c>
      <c r="E373" s="79"/>
      <c r="F373" s="527"/>
      <c r="G373" s="463">
        <v>0</v>
      </c>
      <c r="H373" s="464">
        <v>0</v>
      </c>
      <c r="I373" s="80"/>
      <c r="J373" s="80"/>
      <c r="K373" s="449" t="str">
        <f>+VLOOKUP(B373,'DATOS GENERALES'!$B$6:$B$431,1,0)</f>
        <v xml:space="preserve">TUBO ENDOTRAQUEAL No.6.5 ANILLADO REFORZADO CON ALMA DE ACERO </v>
      </c>
      <c r="L373" s="449"/>
      <c r="M373" s="449"/>
      <c r="N373" s="449"/>
      <c r="O373" s="449"/>
      <c r="P373" s="449"/>
      <c r="Q373" s="449"/>
      <c r="R373" s="449"/>
      <c r="S373" s="449"/>
      <c r="T373" s="449"/>
      <c r="U373" s="449"/>
    </row>
    <row r="374" spans="1:21" ht="18.75">
      <c r="A374" s="645">
        <v>373</v>
      </c>
      <c r="B374" s="469" t="s">
        <v>862</v>
      </c>
      <c r="C374" s="647" t="s">
        <v>305</v>
      </c>
      <c r="D374" s="648">
        <v>4</v>
      </c>
      <c r="E374" s="79"/>
      <c r="F374" s="527"/>
      <c r="G374" s="463">
        <v>0</v>
      </c>
      <c r="H374" s="464">
        <v>0</v>
      </c>
      <c r="I374" s="80"/>
      <c r="J374" s="80"/>
      <c r="K374" s="449" t="str">
        <f>+VLOOKUP(B374,'DATOS GENERALES'!$B$6:$B$431,1,0)</f>
        <v xml:space="preserve">TUBO ENDOTRAQUEAL No.7.0 ANILLADO REFORZADO CON ALMA DE ACERO </v>
      </c>
      <c r="L374" s="449"/>
      <c r="M374" s="449"/>
      <c r="N374" s="449"/>
      <c r="O374" s="449"/>
      <c r="P374" s="449"/>
      <c r="Q374" s="449"/>
      <c r="R374" s="449"/>
      <c r="S374" s="449"/>
      <c r="T374" s="449"/>
      <c r="U374" s="449"/>
    </row>
    <row r="375" spans="1:21" ht="18.75">
      <c r="A375" s="645">
        <v>374</v>
      </c>
      <c r="B375" s="469" t="s">
        <v>863</v>
      </c>
      <c r="C375" s="647" t="s">
        <v>305</v>
      </c>
      <c r="D375" s="648">
        <v>4</v>
      </c>
      <c r="E375" s="79"/>
      <c r="F375" s="527"/>
      <c r="G375" s="463">
        <v>0</v>
      </c>
      <c r="H375" s="464">
        <v>0</v>
      </c>
      <c r="I375" s="80"/>
      <c r="J375" s="80"/>
      <c r="K375" s="449" t="str">
        <f>+VLOOKUP(B375,'DATOS GENERALES'!$B$6:$B$431,1,0)</f>
        <v xml:space="preserve">TUBO ENDOTRAQUEAL No.7.5 ANILLADO REFORZADO CON ALMA DE ACERO </v>
      </c>
      <c r="L375" s="449"/>
      <c r="M375" s="449"/>
      <c r="N375" s="449"/>
      <c r="O375" s="449"/>
      <c r="P375" s="449"/>
      <c r="Q375" s="449"/>
      <c r="R375" s="449"/>
      <c r="S375" s="449"/>
      <c r="T375" s="449"/>
      <c r="U375" s="449"/>
    </row>
    <row r="376" spans="1:21" ht="18.75">
      <c r="A376" s="645">
        <v>375</v>
      </c>
      <c r="B376" s="469" t="s">
        <v>864</v>
      </c>
      <c r="C376" s="647" t="s">
        <v>305</v>
      </c>
      <c r="D376" s="648">
        <v>4</v>
      </c>
      <c r="E376" s="79"/>
      <c r="F376" s="527"/>
      <c r="G376" s="463">
        <v>0</v>
      </c>
      <c r="H376" s="464">
        <v>0</v>
      </c>
      <c r="I376" s="80"/>
      <c r="J376" s="80"/>
      <c r="K376" s="449" t="str">
        <f>+VLOOKUP(B376,'DATOS GENERALES'!$B$6:$B$431,1,0)</f>
        <v xml:space="preserve">TUBO ENDOTRAQUEAL No.8.0 ANILLADO REFORZADO CON ALMA DE ACERO </v>
      </c>
      <c r="L376" s="449"/>
      <c r="M376" s="449"/>
      <c r="N376" s="449"/>
      <c r="O376" s="449"/>
      <c r="P376" s="449"/>
      <c r="Q376" s="449"/>
      <c r="R376" s="449"/>
      <c r="S376" s="449"/>
      <c r="T376" s="449"/>
      <c r="U376" s="449"/>
    </row>
    <row r="377" spans="1:21" ht="18.75">
      <c r="A377" s="645">
        <v>376</v>
      </c>
      <c r="B377" s="451" t="s">
        <v>283</v>
      </c>
      <c r="C377" s="478" t="s">
        <v>305</v>
      </c>
      <c r="D377" s="648">
        <v>1200</v>
      </c>
      <c r="E377" s="79"/>
      <c r="F377" s="527"/>
      <c r="G377" s="463">
        <v>0</v>
      </c>
      <c r="H377" s="464">
        <v>0</v>
      </c>
      <c r="I377" s="80"/>
      <c r="J377" s="80"/>
      <c r="K377" s="449" t="str">
        <f>+VLOOKUP(B377,'DATOS GENERALES'!$B$6:$B$431,1,0)</f>
        <v>VENDA DE ALGODON LAMINADO 4 X 5</v>
      </c>
      <c r="L377" s="449"/>
      <c r="M377" s="449"/>
      <c r="N377" s="449"/>
      <c r="O377" s="449"/>
      <c r="P377" s="449"/>
      <c r="Q377" s="449"/>
      <c r="R377" s="449"/>
      <c r="S377" s="449"/>
      <c r="T377" s="449"/>
      <c r="U377" s="449"/>
    </row>
    <row r="378" spans="1:21" ht="18.75">
      <c r="A378" s="645">
        <v>377</v>
      </c>
      <c r="B378" s="451" t="s">
        <v>284</v>
      </c>
      <c r="C378" s="478" t="s">
        <v>305</v>
      </c>
      <c r="D378" s="648">
        <v>1600</v>
      </c>
      <c r="E378" s="79"/>
      <c r="F378" s="527"/>
      <c r="G378" s="463">
        <v>0</v>
      </c>
      <c r="H378" s="464">
        <v>0</v>
      </c>
      <c r="I378" s="80"/>
      <c r="J378" s="80"/>
      <c r="K378" s="449" t="str">
        <f>+VLOOKUP(B378,'DATOS GENERALES'!$B$6:$B$431,1,0)</f>
        <v>VENDA DE ALGODON LAMINADO 5 X 5</v>
      </c>
      <c r="L378" s="449"/>
      <c r="M378" s="449"/>
      <c r="N378" s="449"/>
      <c r="O378" s="449"/>
      <c r="P378" s="449"/>
      <c r="Q378" s="449"/>
      <c r="R378" s="449"/>
      <c r="S378" s="449"/>
      <c r="T378" s="449"/>
      <c r="U378" s="449"/>
    </row>
    <row r="379" spans="1:21" ht="18.75">
      <c r="A379" s="645">
        <v>378</v>
      </c>
      <c r="B379" s="451" t="s">
        <v>285</v>
      </c>
      <c r="C379" s="478" t="s">
        <v>305</v>
      </c>
      <c r="D379" s="648">
        <v>800</v>
      </c>
      <c r="E379" s="79"/>
      <c r="F379" s="527"/>
      <c r="G379" s="463">
        <v>0</v>
      </c>
      <c r="H379" s="464">
        <v>0</v>
      </c>
      <c r="I379" s="80"/>
      <c r="J379" s="80"/>
      <c r="K379" s="449" t="str">
        <f>+VLOOKUP(B379,'DATOS GENERALES'!$B$6:$B$431,1,0)</f>
        <v>VENDA DE ALGODON LAMINADO 6 X 5</v>
      </c>
      <c r="L379" s="449"/>
      <c r="M379" s="449"/>
      <c r="N379" s="449"/>
      <c r="O379" s="449"/>
      <c r="P379" s="449"/>
      <c r="Q379" s="449"/>
      <c r="R379" s="449"/>
      <c r="S379" s="449"/>
      <c r="T379" s="449"/>
      <c r="U379" s="449"/>
    </row>
    <row r="380" spans="1:21" ht="18.75">
      <c r="A380" s="645">
        <v>379</v>
      </c>
      <c r="B380" s="451" t="s">
        <v>286</v>
      </c>
      <c r="C380" s="478" t="s">
        <v>305</v>
      </c>
      <c r="D380" s="648">
        <v>288</v>
      </c>
      <c r="E380" s="79">
        <v>4588</v>
      </c>
      <c r="F380" s="527">
        <v>0</v>
      </c>
      <c r="G380" s="463">
        <v>4588</v>
      </c>
      <c r="H380" s="464">
        <v>1321344</v>
      </c>
      <c r="I380" s="80" t="s">
        <v>417</v>
      </c>
      <c r="J380" s="80" t="s">
        <v>468</v>
      </c>
      <c r="K380" s="449" t="str">
        <f>+VLOOKUP(B380,'DATOS GENERALES'!$B$6:$B$431,1,0)</f>
        <v>VENDA DE YESO DE 4 X 5 (GYPSONA)</v>
      </c>
      <c r="L380" s="449"/>
      <c r="M380" s="449"/>
      <c r="N380" s="449"/>
      <c r="O380" s="449"/>
      <c r="P380" s="449"/>
      <c r="Q380" s="449"/>
      <c r="R380" s="449"/>
      <c r="S380" s="449"/>
      <c r="T380" s="449"/>
      <c r="U380" s="449"/>
    </row>
    <row r="381" spans="1:21" ht="18.75">
      <c r="A381" s="645">
        <v>380</v>
      </c>
      <c r="B381" s="451" t="s">
        <v>287</v>
      </c>
      <c r="C381" s="478" t="s">
        <v>305</v>
      </c>
      <c r="D381" s="648">
        <v>288</v>
      </c>
      <c r="E381" s="79">
        <v>5352</v>
      </c>
      <c r="F381" s="527">
        <v>0</v>
      </c>
      <c r="G381" s="463">
        <v>5352</v>
      </c>
      <c r="H381" s="464">
        <v>1541376</v>
      </c>
      <c r="I381" s="80" t="s">
        <v>417</v>
      </c>
      <c r="J381" s="80" t="s">
        <v>468</v>
      </c>
      <c r="K381" s="449" t="str">
        <f>+VLOOKUP(B381,'DATOS GENERALES'!$B$6:$B$431,1,0)</f>
        <v>VENDA DE YESO DE 5 X 5 (GYPSONA)</v>
      </c>
      <c r="L381" s="449"/>
      <c r="M381" s="449"/>
      <c r="N381" s="449"/>
      <c r="O381" s="449"/>
      <c r="P381" s="449"/>
      <c r="Q381" s="449"/>
      <c r="R381" s="449"/>
      <c r="S381" s="449"/>
      <c r="T381" s="449"/>
      <c r="U381" s="449"/>
    </row>
    <row r="382" spans="1:21" ht="18.75">
      <c r="A382" s="645">
        <v>381</v>
      </c>
      <c r="B382" s="451" t="s">
        <v>288</v>
      </c>
      <c r="C382" s="478" t="s">
        <v>305</v>
      </c>
      <c r="D382" s="648">
        <v>288</v>
      </c>
      <c r="E382" s="79">
        <v>6353</v>
      </c>
      <c r="F382" s="527">
        <v>0</v>
      </c>
      <c r="G382" s="463">
        <v>6353</v>
      </c>
      <c r="H382" s="464">
        <v>1829664</v>
      </c>
      <c r="I382" s="80" t="s">
        <v>417</v>
      </c>
      <c r="J382" s="80" t="s">
        <v>468</v>
      </c>
      <c r="K382" s="449" t="str">
        <f>+VLOOKUP(B382,'DATOS GENERALES'!$B$6:$B$431,1,0)</f>
        <v>VENDA DE YESO DE 6 X 5 (GYPSONA)</v>
      </c>
      <c r="L382" s="449"/>
      <c r="M382" s="449"/>
      <c r="N382" s="449"/>
      <c r="O382" s="449"/>
      <c r="P382" s="449"/>
      <c r="Q382" s="449"/>
      <c r="R382" s="449"/>
      <c r="S382" s="449"/>
      <c r="T382" s="449"/>
      <c r="U382" s="449"/>
    </row>
    <row r="383" spans="1:21" ht="18.75">
      <c r="A383" s="645">
        <v>382</v>
      </c>
      <c r="B383" s="451" t="s">
        <v>289</v>
      </c>
      <c r="C383" s="478" t="s">
        <v>305</v>
      </c>
      <c r="D383" s="648">
        <v>1600</v>
      </c>
      <c r="E383" s="79"/>
      <c r="F383" s="527"/>
      <c r="G383" s="463">
        <v>0</v>
      </c>
      <c r="H383" s="464">
        <v>0</v>
      </c>
      <c r="I383" s="80"/>
      <c r="J383" s="80"/>
      <c r="K383" s="449" t="str">
        <f>+VLOOKUP(B383,'DATOS GENERALES'!$B$6:$B$431,1,0)</f>
        <v>VENDA ELASTICA DE 4 X 5</v>
      </c>
      <c r="L383" s="449"/>
      <c r="M383" s="449"/>
      <c r="N383" s="449"/>
      <c r="O383" s="449"/>
      <c r="P383" s="449"/>
      <c r="Q383" s="449"/>
      <c r="R383" s="449"/>
      <c r="S383" s="449"/>
      <c r="T383" s="449"/>
      <c r="U383" s="449"/>
    </row>
    <row r="384" spans="1:21" ht="18.75">
      <c r="A384" s="645">
        <v>383</v>
      </c>
      <c r="B384" s="451" t="s">
        <v>290</v>
      </c>
      <c r="C384" s="478" t="s">
        <v>305</v>
      </c>
      <c r="D384" s="648">
        <v>1600</v>
      </c>
      <c r="E384" s="79"/>
      <c r="F384" s="527"/>
      <c r="G384" s="463">
        <v>0</v>
      </c>
      <c r="H384" s="464">
        <v>0</v>
      </c>
      <c r="I384" s="80"/>
      <c r="J384" s="80"/>
      <c r="K384" s="449" t="str">
        <f>+VLOOKUP(B384,'DATOS GENERALES'!$B$6:$B$431,1,0)</f>
        <v>VENDA ELASTICA DE 5 X 5</v>
      </c>
      <c r="L384" s="449"/>
      <c r="M384" s="449"/>
      <c r="N384" s="449"/>
      <c r="O384" s="449"/>
      <c r="P384" s="449"/>
      <c r="Q384" s="449"/>
      <c r="R384" s="449"/>
      <c r="S384" s="449"/>
      <c r="T384" s="449"/>
      <c r="U384" s="449"/>
    </row>
    <row r="385" spans="1:21" ht="18.75">
      <c r="A385" s="645">
        <v>384</v>
      </c>
      <c r="B385" s="451" t="s">
        <v>291</v>
      </c>
      <c r="C385" s="478" t="s">
        <v>305</v>
      </c>
      <c r="D385" s="648">
        <v>1600</v>
      </c>
      <c r="E385" s="79"/>
      <c r="F385" s="527"/>
      <c r="G385" s="463">
        <v>0</v>
      </c>
      <c r="H385" s="464">
        <v>0</v>
      </c>
      <c r="I385" s="80"/>
      <c r="J385" s="80"/>
      <c r="K385" s="449" t="str">
        <f>+VLOOKUP(B385,'DATOS GENERALES'!$B$6:$B$431,1,0)</f>
        <v>VENDA ELASTICA DE 6 X 5</v>
      </c>
      <c r="L385" s="449"/>
      <c r="M385" s="449"/>
      <c r="N385" s="449"/>
      <c r="O385" s="449"/>
      <c r="P385" s="449"/>
      <c r="Q385" s="449"/>
      <c r="R385" s="449"/>
      <c r="S385" s="449"/>
      <c r="T385" s="449"/>
      <c r="U385" s="449"/>
    </row>
    <row r="386" spans="1:21" ht="18.75">
      <c r="A386" s="645">
        <v>385</v>
      </c>
      <c r="B386" s="451" t="s">
        <v>294</v>
      </c>
      <c r="C386" s="478" t="s">
        <v>305</v>
      </c>
      <c r="D386" s="648">
        <v>288</v>
      </c>
      <c r="E386" s="79">
        <v>11176</v>
      </c>
      <c r="F386" s="527">
        <v>0</v>
      </c>
      <c r="G386" s="463">
        <v>11176</v>
      </c>
      <c r="H386" s="464">
        <v>3218688</v>
      </c>
      <c r="I386" s="80" t="s">
        <v>706</v>
      </c>
      <c r="J386" s="80" t="s">
        <v>668</v>
      </c>
      <c r="K386" s="449" t="str">
        <f>+VLOOKUP(B386,'DATOS GENERALES'!$B$6:$B$431,1,0)</f>
        <v>VICRIL 1 CT1 HR37S HRG38 90CC</v>
      </c>
      <c r="L386" s="449"/>
      <c r="M386" s="449"/>
      <c r="N386" s="449"/>
      <c r="O386" s="449"/>
      <c r="P386" s="449"/>
      <c r="Q386" s="449"/>
      <c r="R386" s="449"/>
      <c r="S386" s="449"/>
      <c r="T386" s="449"/>
      <c r="U386" s="449"/>
    </row>
    <row r="387" spans="1:21" ht="18.75">
      <c r="A387" s="645">
        <v>386</v>
      </c>
      <c r="B387" s="451" t="s">
        <v>295</v>
      </c>
      <c r="C387" s="478" t="s">
        <v>305</v>
      </c>
      <c r="D387" s="648">
        <v>96</v>
      </c>
      <c r="E387" s="79">
        <v>10796</v>
      </c>
      <c r="F387" s="527">
        <v>0</v>
      </c>
      <c r="G387" s="463">
        <v>10796</v>
      </c>
      <c r="H387" s="464">
        <v>1036416</v>
      </c>
      <c r="I387" s="80" t="s">
        <v>706</v>
      </c>
      <c r="J387" s="80" t="s">
        <v>668</v>
      </c>
      <c r="K387" s="449" t="str">
        <f>+VLOOKUP(B387,'DATOS GENERALES'!$B$6:$B$431,1,0)</f>
        <v>VICRIL 2/0 SH (SAFIL HR26) H 90CC</v>
      </c>
      <c r="L387" s="449"/>
      <c r="M387" s="449"/>
      <c r="N387" s="449"/>
      <c r="O387" s="449"/>
      <c r="P387" s="449"/>
      <c r="Q387" s="449"/>
      <c r="R387" s="449"/>
      <c r="S387" s="449"/>
      <c r="T387" s="449"/>
      <c r="U387" s="449"/>
    </row>
    <row r="388" spans="1:21" ht="18.75">
      <c r="A388" s="645">
        <v>387</v>
      </c>
      <c r="B388" s="451" t="s">
        <v>297</v>
      </c>
      <c r="C388" s="478" t="s">
        <v>305</v>
      </c>
      <c r="D388" s="648">
        <v>288</v>
      </c>
      <c r="E388" s="79">
        <v>10796</v>
      </c>
      <c r="F388" s="527">
        <v>0</v>
      </c>
      <c r="G388" s="463">
        <v>10796</v>
      </c>
      <c r="H388" s="464">
        <v>3109248</v>
      </c>
      <c r="I388" s="80" t="s">
        <v>706</v>
      </c>
      <c r="J388" s="80" t="s">
        <v>668</v>
      </c>
      <c r="K388" s="449" t="str">
        <f>+VLOOKUP(B388,'DATOS GENERALES'!$B$6:$B$431,1,0)</f>
        <v>VICRIL 3/0 SH1 HR20 90</v>
      </c>
      <c r="L388" s="449"/>
      <c r="M388" s="449"/>
      <c r="N388" s="449"/>
      <c r="O388" s="449"/>
      <c r="P388" s="449"/>
      <c r="Q388" s="449"/>
      <c r="R388" s="449"/>
      <c r="S388" s="449"/>
      <c r="T388" s="449"/>
      <c r="U388" s="449"/>
    </row>
    <row r="389" spans="1:21" ht="18.75">
      <c r="A389" s="645">
        <v>388</v>
      </c>
      <c r="B389" s="451" t="s">
        <v>299</v>
      </c>
      <c r="C389" s="478" t="s">
        <v>305</v>
      </c>
      <c r="D389" s="648">
        <v>48</v>
      </c>
      <c r="E389" s="79">
        <v>10496</v>
      </c>
      <c r="F389" s="527">
        <v>0</v>
      </c>
      <c r="G389" s="463">
        <v>10496</v>
      </c>
      <c r="H389" s="464">
        <v>503808</v>
      </c>
      <c r="I389" s="80" t="s">
        <v>706</v>
      </c>
      <c r="J389" s="80" t="s">
        <v>668</v>
      </c>
      <c r="K389" s="449" t="str">
        <f>+VLOOKUP(B389,'DATOS GENERALES'!$B$6:$B$431,1,0)</f>
        <v>VICRIL 5/0 HR 17 RB1 90</v>
      </c>
      <c r="L389" s="449"/>
      <c r="M389" s="449"/>
      <c r="N389" s="449"/>
      <c r="O389" s="449"/>
      <c r="P389" s="449"/>
      <c r="Q389" s="449"/>
      <c r="R389" s="449"/>
      <c r="S389" s="449"/>
      <c r="T389" s="449"/>
      <c r="U389" s="449"/>
    </row>
    <row r="390" spans="1:21" ht="18.75">
      <c r="A390" s="645">
        <v>389</v>
      </c>
      <c r="B390" s="451" t="s">
        <v>293</v>
      </c>
      <c r="C390" s="478" t="s">
        <v>305</v>
      </c>
      <c r="D390" s="648">
        <v>240</v>
      </c>
      <c r="E390" s="79">
        <v>11176</v>
      </c>
      <c r="F390" s="527">
        <v>0</v>
      </c>
      <c r="G390" s="463">
        <v>11176</v>
      </c>
      <c r="H390" s="464">
        <v>2682240</v>
      </c>
      <c r="I390" s="80" t="s">
        <v>706</v>
      </c>
      <c r="J390" s="80" t="s">
        <v>668</v>
      </c>
      <c r="K390" s="449" t="str">
        <f>+VLOOKUP(B390,'DATOS GENERALES'!$B$6:$B$431,1,0)</f>
        <v>VICRYL 0 CT1 HR37= HRG38 90</v>
      </c>
      <c r="L390" s="449"/>
      <c r="M390" s="449"/>
      <c r="N390" s="449"/>
      <c r="O390" s="449"/>
      <c r="P390" s="449"/>
      <c r="Q390" s="449"/>
      <c r="R390" s="449"/>
      <c r="S390" s="449"/>
      <c r="T390" s="449"/>
      <c r="U390" s="449"/>
    </row>
    <row r="391" spans="1:21" ht="18.75">
      <c r="A391" s="645">
        <v>390</v>
      </c>
      <c r="B391" s="451" t="s">
        <v>296</v>
      </c>
      <c r="C391" s="478" t="s">
        <v>305</v>
      </c>
      <c r="D391" s="648">
        <v>240</v>
      </c>
      <c r="E391" s="79">
        <v>11176</v>
      </c>
      <c r="F391" s="527">
        <v>0</v>
      </c>
      <c r="G391" s="463">
        <v>11176</v>
      </c>
      <c r="H391" s="464">
        <v>2682240</v>
      </c>
      <c r="I391" s="80" t="s">
        <v>706</v>
      </c>
      <c r="J391" s="80" t="s">
        <v>668</v>
      </c>
      <c r="K391" s="449" t="str">
        <f>+VLOOKUP(B391,'DATOS GENERALES'!$B$6:$B$431,1,0)</f>
        <v>VICRYL 2/0 CT1 HR37S 90</v>
      </c>
      <c r="L391" s="449"/>
      <c r="M391" s="449"/>
      <c r="N391" s="449"/>
      <c r="O391" s="449"/>
      <c r="P391" s="449"/>
      <c r="Q391" s="449"/>
      <c r="R391" s="449"/>
      <c r="S391" s="449"/>
      <c r="T391" s="449"/>
      <c r="U391" s="449"/>
    </row>
    <row r="392" spans="1:21" ht="18.75">
      <c r="A392" s="645">
        <v>391</v>
      </c>
      <c r="B392" s="469" t="s">
        <v>865</v>
      </c>
      <c r="C392" s="647" t="s">
        <v>305</v>
      </c>
      <c r="D392" s="648">
        <v>48</v>
      </c>
      <c r="E392" s="79">
        <v>9702</v>
      </c>
      <c r="F392" s="527">
        <v>0</v>
      </c>
      <c r="G392" s="463">
        <v>9702</v>
      </c>
      <c r="H392" s="464">
        <v>465696</v>
      </c>
      <c r="I392" s="80" t="s">
        <v>706</v>
      </c>
      <c r="J392" s="80" t="s">
        <v>668</v>
      </c>
      <c r="K392" s="449" t="str">
        <f>+VLOOKUP(B392,'DATOS GENERALES'!$B$6:$B$431,1,0)</f>
        <v>VICRYL 4/0 SC20</v>
      </c>
      <c r="L392" s="449"/>
      <c r="M392" s="449"/>
      <c r="N392" s="449"/>
      <c r="O392" s="449"/>
      <c r="P392" s="449"/>
      <c r="Q392" s="449"/>
      <c r="R392" s="449"/>
      <c r="S392" s="449"/>
      <c r="T392" s="449"/>
      <c r="U392" s="449"/>
    </row>
    <row r="393" spans="1:21" ht="18.75">
      <c r="A393" s="645">
        <v>392</v>
      </c>
      <c r="B393" s="451" t="s">
        <v>298</v>
      </c>
      <c r="C393" s="478" t="s">
        <v>305</v>
      </c>
      <c r="D393" s="648">
        <v>96</v>
      </c>
      <c r="E393" s="79">
        <v>10496</v>
      </c>
      <c r="F393" s="527">
        <v>0</v>
      </c>
      <c r="G393" s="463">
        <v>10496</v>
      </c>
      <c r="H393" s="464">
        <v>1007616</v>
      </c>
      <c r="I393" s="80" t="s">
        <v>706</v>
      </c>
      <c r="J393" s="80" t="s">
        <v>668</v>
      </c>
      <c r="K393" s="449" t="str">
        <f>+VLOOKUP(B393,'DATOS GENERALES'!$B$6:$B$431,1,0)</f>
        <v>VICRYL 4-0 RB1  HR17 90</v>
      </c>
      <c r="L393" s="449"/>
      <c r="M393" s="449"/>
      <c r="N393" s="449"/>
      <c r="O393" s="449"/>
      <c r="P393" s="449"/>
      <c r="Q393" s="449"/>
      <c r="R393" s="449"/>
      <c r="S393" s="449"/>
      <c r="T393" s="449"/>
      <c r="U393" s="449"/>
    </row>
    <row r="394" spans="1:21" ht="18.75">
      <c r="A394" s="645">
        <v>393</v>
      </c>
      <c r="B394" s="469" t="s">
        <v>866</v>
      </c>
      <c r="C394" s="647" t="s">
        <v>305</v>
      </c>
      <c r="D394" s="648">
        <v>48</v>
      </c>
      <c r="E394" s="79">
        <v>10496</v>
      </c>
      <c r="F394" s="527">
        <v>0</v>
      </c>
      <c r="G394" s="463">
        <v>10496</v>
      </c>
      <c r="H394" s="464">
        <v>503808</v>
      </c>
      <c r="I394" s="80" t="s">
        <v>706</v>
      </c>
      <c r="J394" s="80" t="s">
        <v>668</v>
      </c>
      <c r="K394" s="449" t="str">
        <f>+VLOOKUP(B394,'DATOS GENERALES'!$B$6:$B$431,1,0)</f>
        <v>VICRYL 5/0 HR 17 RB1 90</v>
      </c>
      <c r="L394" s="449"/>
      <c r="M394" s="449"/>
      <c r="N394" s="449"/>
      <c r="O394" s="449"/>
      <c r="P394" s="449"/>
      <c r="Q394" s="449"/>
      <c r="R394" s="449"/>
      <c r="S394" s="449"/>
      <c r="T394" s="449"/>
      <c r="U394" s="449"/>
    </row>
    <row r="395" spans="1:21" ht="18.75">
      <c r="A395" s="645">
        <v>394</v>
      </c>
      <c r="B395" s="451" t="s">
        <v>300</v>
      </c>
      <c r="C395" s="478" t="s">
        <v>305</v>
      </c>
      <c r="D395" s="648">
        <v>80</v>
      </c>
      <c r="E395" s="79"/>
      <c r="F395" s="527"/>
      <c r="G395" s="463">
        <v>0</v>
      </c>
      <c r="H395" s="464">
        <v>0</v>
      </c>
      <c r="I395" s="80"/>
      <c r="J395" s="80"/>
      <c r="K395" s="449" t="str">
        <f>+VLOOKUP(B395,'DATOS GENERALES'!$B$6:$B$431,1,0)</f>
        <v>Y DE TOUR</v>
      </c>
      <c r="L395" s="449"/>
      <c r="M395" s="449"/>
      <c r="N395" s="449"/>
      <c r="O395" s="449"/>
      <c r="P395" s="449"/>
      <c r="Q395" s="449"/>
      <c r="R395" s="449"/>
      <c r="S395" s="449"/>
      <c r="T395" s="449"/>
      <c r="U395" s="449"/>
    </row>
    <row r="396" spans="1:21" ht="18.75">
      <c r="A396" s="645">
        <v>395</v>
      </c>
      <c r="B396" s="451" t="s">
        <v>301</v>
      </c>
      <c r="C396" s="647" t="s">
        <v>903</v>
      </c>
      <c r="D396" s="648">
        <v>2000</v>
      </c>
      <c r="E396" s="79"/>
      <c r="F396" s="527"/>
      <c r="G396" s="463">
        <v>0</v>
      </c>
      <c r="H396" s="464">
        <v>0</v>
      </c>
      <c r="I396" s="80"/>
      <c r="J396" s="80"/>
      <c r="K396" s="449" t="str">
        <f>+VLOOKUP(B396,'DATOS GENERALES'!$B$6:$B$431,1,0)</f>
        <v>YODO ESPUMA (YODOPOVIDONA) PV</v>
      </c>
      <c r="L396" s="449"/>
      <c r="M396" s="449"/>
      <c r="N396" s="449"/>
      <c r="O396" s="449"/>
      <c r="P396" s="449"/>
      <c r="Q396" s="449"/>
      <c r="R396" s="449"/>
      <c r="S396" s="449"/>
      <c r="T396" s="449"/>
      <c r="U396" s="449"/>
    </row>
    <row r="397" spans="1:21" ht="18.75">
      <c r="A397" s="645">
        <v>396</v>
      </c>
      <c r="B397" s="451" t="s">
        <v>302</v>
      </c>
      <c r="C397" s="647" t="s">
        <v>903</v>
      </c>
      <c r="D397" s="648">
        <v>1800</v>
      </c>
      <c r="E397" s="79"/>
      <c r="F397" s="527"/>
      <c r="G397" s="463">
        <v>0</v>
      </c>
      <c r="H397" s="464">
        <v>0</v>
      </c>
      <c r="I397" s="80"/>
      <c r="J397" s="80"/>
      <c r="K397" s="449" t="str">
        <f>+VLOOKUP(B397,'DATOS GENERALES'!$B$6:$B$431,1,0)</f>
        <v>YODO SOLUCION (YODOPOVIDONA)</v>
      </c>
      <c r="L397" s="449"/>
      <c r="M397" s="449"/>
      <c r="N397" s="449"/>
      <c r="O397" s="449"/>
      <c r="P397" s="449"/>
      <c r="Q397" s="449"/>
      <c r="R397" s="449"/>
      <c r="S397" s="449"/>
      <c r="T397" s="449"/>
      <c r="U397" s="449"/>
    </row>
    <row r="398" spans="1:21" s="84" customFormat="1" ht="18.75">
      <c r="A398" s="645">
        <v>397</v>
      </c>
      <c r="B398" s="469" t="s">
        <v>867</v>
      </c>
      <c r="C398" s="647" t="s">
        <v>904</v>
      </c>
      <c r="D398" s="648">
        <v>40</v>
      </c>
      <c r="E398" s="79">
        <v>189450</v>
      </c>
      <c r="F398" s="528">
        <v>0</v>
      </c>
      <c r="G398" s="491">
        <v>189450</v>
      </c>
      <c r="H398" s="492">
        <v>7578000</v>
      </c>
      <c r="I398" s="83" t="s">
        <v>417</v>
      </c>
      <c r="J398" s="83" t="s">
        <v>1539</v>
      </c>
      <c r="K398" s="449" t="str">
        <f>+VLOOKUP(B398,'DATOS GENERALES'!$B$6:$B$431,1,0)</f>
        <v>APOSITO  HIDROCELULAR   DE POLIURETANO CON PARTÍCULAS SUPER ABSORBENTES Y CAPA DE SILICONA DE  12.5 X 12.5cm</v>
      </c>
      <c r="L398" s="465"/>
      <c r="M398" s="465"/>
      <c r="N398" s="465"/>
      <c r="O398" s="465"/>
      <c r="P398" s="465"/>
      <c r="Q398" s="465"/>
      <c r="R398" s="465"/>
      <c r="S398" s="465"/>
      <c r="T398" s="465"/>
      <c r="U398" s="465"/>
    </row>
    <row r="399" spans="1:21" s="84" customFormat="1" ht="18.75">
      <c r="A399" s="645">
        <v>398</v>
      </c>
      <c r="B399" s="469" t="s">
        <v>868</v>
      </c>
      <c r="C399" s="647" t="s">
        <v>305</v>
      </c>
      <c r="D399" s="648">
        <v>40</v>
      </c>
      <c r="E399" s="79">
        <v>88523</v>
      </c>
      <c r="F399" s="528">
        <v>0</v>
      </c>
      <c r="G399" s="491">
        <v>88523</v>
      </c>
      <c r="H399" s="492">
        <v>3540920</v>
      </c>
      <c r="I399" s="83" t="s">
        <v>389</v>
      </c>
      <c r="J399" s="83" t="s">
        <v>1486</v>
      </c>
      <c r="K399" s="449" t="str">
        <f>+VLOOKUP(B399,'DATOS GENERALES'!$B$6:$B$431,1,0)</f>
        <v>APOSITO DE HIDROFIBRA CON REFUERZO DE NYLON PLANO DE 13X10cm</v>
      </c>
      <c r="L399" s="465"/>
      <c r="M399" s="465"/>
      <c r="N399" s="465"/>
      <c r="O399" s="465"/>
      <c r="P399" s="465"/>
      <c r="Q399" s="465"/>
      <c r="R399" s="465"/>
      <c r="S399" s="465"/>
      <c r="T399" s="465"/>
      <c r="U399" s="465"/>
    </row>
    <row r="400" spans="1:21" s="84" customFormat="1" ht="18.75">
      <c r="A400" s="645">
        <v>399</v>
      </c>
      <c r="B400" s="469" t="s">
        <v>869</v>
      </c>
      <c r="C400" s="647" t="s">
        <v>305</v>
      </c>
      <c r="D400" s="648">
        <v>40</v>
      </c>
      <c r="E400" s="79">
        <v>169928</v>
      </c>
      <c r="F400" s="528">
        <v>0</v>
      </c>
      <c r="G400" s="491">
        <v>169928</v>
      </c>
      <c r="H400" s="492">
        <v>6797120</v>
      </c>
      <c r="I400" s="83" t="s">
        <v>389</v>
      </c>
      <c r="J400" s="83" t="s">
        <v>1486</v>
      </c>
      <c r="K400" s="449" t="str">
        <f>+VLOOKUP(B400,'DATOS GENERALES'!$B$6:$B$431,1,0)</f>
        <v>APOSITO DE HIDROFIBRA CON REFUERZO DE NYLON PLANO DE 20X30cm</v>
      </c>
      <c r="L400" s="465"/>
      <c r="M400" s="465"/>
      <c r="N400" s="465"/>
      <c r="O400" s="465"/>
      <c r="P400" s="465"/>
      <c r="Q400" s="465"/>
      <c r="R400" s="465"/>
      <c r="S400" s="465"/>
      <c r="T400" s="465"/>
      <c r="U400" s="465"/>
    </row>
    <row r="401" spans="1:21" s="84" customFormat="1" ht="18.75">
      <c r="A401" s="645">
        <v>400</v>
      </c>
      <c r="B401" s="469" t="s">
        <v>870</v>
      </c>
      <c r="C401" s="647" t="s">
        <v>305</v>
      </c>
      <c r="D401" s="648">
        <v>40</v>
      </c>
      <c r="E401" s="79"/>
      <c r="F401" s="528"/>
      <c r="G401" s="491">
        <v>0</v>
      </c>
      <c r="H401" s="492">
        <v>0</v>
      </c>
      <c r="I401" s="83"/>
      <c r="J401" s="83"/>
      <c r="K401" s="449" t="str">
        <f>+VLOOKUP(B401,'DATOS GENERALES'!$B$6:$B$431,1,0)</f>
        <v>APOSITO DE HIDROFIBRA CON REFUERZO EN NYLON GUANTE DE 4.5X5.5cm</v>
      </c>
      <c r="L401" s="465"/>
      <c r="M401" s="465"/>
      <c r="N401" s="465"/>
      <c r="O401" s="465"/>
      <c r="P401" s="465"/>
      <c r="Q401" s="465"/>
      <c r="R401" s="465"/>
      <c r="S401" s="465"/>
      <c r="T401" s="465"/>
      <c r="U401" s="465"/>
    </row>
    <row r="402" spans="1:21" s="84" customFormat="1" ht="18.75">
      <c r="A402" s="645">
        <v>401</v>
      </c>
      <c r="B402" s="469" t="s">
        <v>871</v>
      </c>
      <c r="C402" s="647" t="s">
        <v>305</v>
      </c>
      <c r="D402" s="648">
        <v>40</v>
      </c>
      <c r="E402" s="79">
        <v>387023</v>
      </c>
      <c r="F402" s="528">
        <v>0</v>
      </c>
      <c r="G402" s="491">
        <v>387023</v>
      </c>
      <c r="H402" s="492">
        <v>15480920</v>
      </c>
      <c r="I402" s="83" t="s">
        <v>389</v>
      </c>
      <c r="J402" s="83" t="s">
        <v>1486</v>
      </c>
      <c r="K402" s="449" t="str">
        <f>+VLOOKUP(B402,'DATOS GENERALES'!$B$6:$B$431,1,0)</f>
        <v>APOSITO DE HIDROFIBRA CON REFUERZO EN NYLON GUANTE DE 7.5X9.5cm</v>
      </c>
      <c r="L402" s="465"/>
      <c r="M402" s="465"/>
      <c r="N402" s="465"/>
      <c r="O402" s="465"/>
      <c r="P402" s="465"/>
      <c r="Q402" s="465"/>
      <c r="R402" s="465"/>
      <c r="S402" s="465"/>
      <c r="T402" s="465"/>
      <c r="U402" s="465"/>
    </row>
    <row r="403" spans="1:21" s="84" customFormat="1" ht="18.75">
      <c r="A403" s="645">
        <v>402</v>
      </c>
      <c r="B403" s="469" t="s">
        <v>872</v>
      </c>
      <c r="C403" s="647" t="s">
        <v>305</v>
      </c>
      <c r="D403" s="648">
        <v>24</v>
      </c>
      <c r="E403" s="79">
        <v>1455</v>
      </c>
      <c r="F403" s="528">
        <v>0</v>
      </c>
      <c r="G403" s="491">
        <v>1455</v>
      </c>
      <c r="H403" s="492">
        <v>34920</v>
      </c>
      <c r="I403" s="83" t="s">
        <v>417</v>
      </c>
      <c r="J403" s="83" t="s">
        <v>1540</v>
      </c>
      <c r="K403" s="449" t="str">
        <f>+VLOOKUP(B403,'DATOS GENERALES'!$B$6:$B$431,1,0)</f>
        <v>APOSITO ESPECIALIZADO PARA LA REGENERACION DE LA PIEL IMPREGNADO CON  LANOLINA DE 7.5X7.5 cm.</v>
      </c>
      <c r="L403" s="465"/>
      <c r="M403" s="465"/>
      <c r="N403" s="465"/>
      <c r="O403" s="465"/>
      <c r="P403" s="465"/>
      <c r="Q403" s="465"/>
      <c r="R403" s="465"/>
      <c r="S403" s="465"/>
      <c r="T403" s="465"/>
      <c r="U403" s="465"/>
    </row>
    <row r="404" spans="1:21" s="84" customFormat="1" ht="18.75">
      <c r="A404" s="645">
        <v>403</v>
      </c>
      <c r="B404" s="469" t="s">
        <v>873</v>
      </c>
      <c r="C404" s="647" t="s">
        <v>305</v>
      </c>
      <c r="D404" s="648">
        <v>40</v>
      </c>
      <c r="E404" s="79">
        <v>3393</v>
      </c>
      <c r="F404" s="528">
        <v>0</v>
      </c>
      <c r="G404" s="491">
        <v>3393</v>
      </c>
      <c r="H404" s="492">
        <v>135720</v>
      </c>
      <c r="I404" s="83" t="s">
        <v>417</v>
      </c>
      <c r="J404" s="83" t="s">
        <v>1541</v>
      </c>
      <c r="K404" s="449" t="str">
        <f>+VLOOKUP(B404,'DATOS GENERALES'!$B$6:$B$431,1,0)</f>
        <v>APOSITO ESTERIL EN POLIURETANO CON ALMOHADILLA CENTRAL 8X15cm</v>
      </c>
      <c r="L404" s="465"/>
      <c r="M404" s="465"/>
      <c r="N404" s="465"/>
      <c r="O404" s="465"/>
      <c r="P404" s="465"/>
      <c r="Q404" s="465"/>
      <c r="R404" s="465"/>
      <c r="S404" s="465"/>
      <c r="T404" s="465"/>
      <c r="U404" s="465"/>
    </row>
    <row r="405" spans="1:21" s="84" customFormat="1" ht="18.75">
      <c r="A405" s="645">
        <v>404</v>
      </c>
      <c r="B405" s="469" t="s">
        <v>874</v>
      </c>
      <c r="C405" s="647" t="s">
        <v>305</v>
      </c>
      <c r="D405" s="648">
        <v>40</v>
      </c>
      <c r="E405" s="79"/>
      <c r="F405" s="528"/>
      <c r="G405" s="491">
        <v>0</v>
      </c>
      <c r="H405" s="492">
        <v>0</v>
      </c>
      <c r="I405" s="83"/>
      <c r="J405" s="83"/>
      <c r="K405" s="449" t="str">
        <f>+VLOOKUP(B405,'DATOS GENERALES'!$B$6:$B$431,1,0)</f>
        <v>APOSITO HIDROCELULAR NO ADHESIVO PARA CODOS</v>
      </c>
      <c r="L405" s="465"/>
      <c r="M405" s="465"/>
      <c r="N405" s="465"/>
      <c r="O405" s="465"/>
      <c r="P405" s="465"/>
      <c r="Q405" s="465"/>
      <c r="R405" s="465"/>
      <c r="S405" s="465"/>
      <c r="T405" s="465"/>
      <c r="U405" s="465"/>
    </row>
    <row r="406" spans="1:21" s="84" customFormat="1" ht="18.75">
      <c r="A406" s="645">
        <v>405</v>
      </c>
      <c r="B406" s="469" t="s">
        <v>875</v>
      </c>
      <c r="C406" s="647" t="s">
        <v>305</v>
      </c>
      <c r="D406" s="648">
        <v>40</v>
      </c>
      <c r="E406" s="79"/>
      <c r="F406" s="528"/>
      <c r="G406" s="491">
        <v>0</v>
      </c>
      <c r="H406" s="492">
        <v>0</v>
      </c>
      <c r="I406" s="83"/>
      <c r="J406" s="83"/>
      <c r="K406" s="449" t="str">
        <f>+VLOOKUP(B406,'DATOS GENERALES'!$B$6:$B$431,1,0)</f>
        <v>COTONOIDES EN ALGODÓN RADIOOPACO 1/2 X 1/2 (13mm X 13mm)</v>
      </c>
      <c r="L406" s="465"/>
      <c r="M406" s="465"/>
      <c r="N406" s="465"/>
      <c r="O406" s="465"/>
      <c r="P406" s="465"/>
      <c r="Q406" s="465"/>
      <c r="R406" s="465"/>
      <c r="S406" s="465"/>
      <c r="T406" s="465"/>
      <c r="U406" s="465"/>
    </row>
    <row r="407" spans="1:21" s="84" customFormat="1" ht="18.75">
      <c r="A407" s="645">
        <v>406</v>
      </c>
      <c r="B407" s="469" t="s">
        <v>876</v>
      </c>
      <c r="C407" s="647" t="s">
        <v>305</v>
      </c>
      <c r="D407" s="648">
        <v>20</v>
      </c>
      <c r="E407" s="79"/>
      <c r="F407" s="528"/>
      <c r="G407" s="491">
        <v>0</v>
      </c>
      <c r="H407" s="492">
        <v>0</v>
      </c>
      <c r="I407" s="83"/>
      <c r="J407" s="83"/>
      <c r="K407" s="449" t="str">
        <f>+VLOOKUP(B407,'DATOS GENERALES'!$B$6:$B$431,1,0)</f>
        <v>COTONOIDES EN ALGODÓN RADIOOPACO 1X3 (25mm X 76mm)</v>
      </c>
      <c r="L407" s="465"/>
      <c r="M407" s="465"/>
      <c r="N407" s="465"/>
      <c r="O407" s="465"/>
      <c r="P407" s="465"/>
      <c r="Q407" s="465"/>
      <c r="R407" s="465"/>
      <c r="S407" s="465"/>
      <c r="T407" s="465"/>
      <c r="U407" s="465"/>
    </row>
    <row r="408" spans="1:21" s="84" customFormat="1" ht="18.75">
      <c r="A408" s="645">
        <v>407</v>
      </c>
      <c r="B408" s="469" t="s">
        <v>877</v>
      </c>
      <c r="C408" s="647" t="s">
        <v>305</v>
      </c>
      <c r="D408" s="648">
        <v>40</v>
      </c>
      <c r="E408" s="79"/>
      <c r="F408" s="528"/>
      <c r="G408" s="491">
        <v>0</v>
      </c>
      <c r="H408" s="492">
        <v>0</v>
      </c>
      <c r="I408" s="83"/>
      <c r="J408" s="83"/>
      <c r="K408" s="449" t="str">
        <f>+VLOOKUP(B408,'DATOS GENERALES'!$B$6:$B$431,1,0)</f>
        <v>DREN JACKSON PRATT</v>
      </c>
      <c r="L408" s="465"/>
      <c r="M408" s="465"/>
      <c r="N408" s="465"/>
      <c r="O408" s="465"/>
      <c r="P408" s="465"/>
      <c r="Q408" s="465"/>
      <c r="R408" s="465"/>
      <c r="S408" s="465"/>
      <c r="T408" s="465"/>
      <c r="U408" s="465"/>
    </row>
    <row r="409" spans="1:21" s="84" customFormat="1" ht="18.75">
      <c r="A409" s="645">
        <v>408</v>
      </c>
      <c r="B409" s="653" t="s">
        <v>878</v>
      </c>
      <c r="C409" s="654" t="s">
        <v>305</v>
      </c>
      <c r="D409" s="648">
        <v>8</v>
      </c>
      <c r="E409" s="79"/>
      <c r="F409" s="528"/>
      <c r="G409" s="491">
        <v>0</v>
      </c>
      <c r="H409" s="492">
        <v>0</v>
      </c>
      <c r="I409" s="83"/>
      <c r="J409" s="83"/>
      <c r="K409" s="449" t="str">
        <f>+VLOOKUP(B409,'DATOS GENERALES'!$B$6:$B$431,1,0)</f>
        <v>ESTILETE LUMINOSO</v>
      </c>
      <c r="L409" s="465"/>
      <c r="M409" s="465"/>
      <c r="N409" s="465"/>
      <c r="O409" s="465"/>
      <c r="P409" s="465"/>
      <c r="Q409" s="465"/>
      <c r="R409" s="465"/>
      <c r="S409" s="465"/>
      <c r="T409" s="465"/>
      <c r="U409" s="465"/>
    </row>
    <row r="410" spans="1:21" s="84" customFormat="1" ht="18.75">
      <c r="A410" s="645">
        <v>409</v>
      </c>
      <c r="B410" s="469" t="s">
        <v>879</v>
      </c>
      <c r="C410" s="647" t="s">
        <v>305</v>
      </c>
      <c r="D410" s="648">
        <v>40</v>
      </c>
      <c r="E410" s="79"/>
      <c r="F410" s="528"/>
      <c r="G410" s="491">
        <v>0</v>
      </c>
      <c r="H410" s="492">
        <v>0</v>
      </c>
      <c r="I410" s="83"/>
      <c r="J410" s="83"/>
      <c r="K410" s="449" t="str">
        <f>+VLOOKUP(B410,'DATOS GENERALES'!$B$6:$B$431,1,0)</f>
        <v>GASA IMPREGNADA CON EXTRACTO ACUOSO DE TRITICUM VULGARE</v>
      </c>
      <c r="L410" s="465"/>
      <c r="M410" s="465"/>
      <c r="N410" s="465"/>
      <c r="O410" s="465"/>
      <c r="P410" s="465"/>
      <c r="Q410" s="465"/>
      <c r="R410" s="465"/>
      <c r="S410" s="465"/>
      <c r="T410" s="465"/>
      <c r="U410" s="465"/>
    </row>
    <row r="411" spans="1:21" s="84" customFormat="1" ht="18.75">
      <c r="A411" s="645">
        <v>410</v>
      </c>
      <c r="B411" s="469" t="s">
        <v>880</v>
      </c>
      <c r="C411" s="647" t="s">
        <v>905</v>
      </c>
      <c r="D411" s="648">
        <v>16</v>
      </c>
      <c r="E411" s="79"/>
      <c r="F411" s="528"/>
      <c r="G411" s="491">
        <v>0</v>
      </c>
      <c r="H411" s="492">
        <v>0</v>
      </c>
      <c r="I411" s="83"/>
      <c r="J411" s="83"/>
      <c r="K411" s="449" t="str">
        <f>+VLOOKUP(B411,'DATOS GENERALES'!$B$6:$B$431,1,0)</f>
        <v>GEL PARA HIDRATACION Y DESCONTAMINACION DE HERIDAS FRASCO</v>
      </c>
      <c r="L411" s="465"/>
      <c r="M411" s="465"/>
      <c r="N411" s="465"/>
      <c r="O411" s="465"/>
      <c r="P411" s="465"/>
      <c r="Q411" s="465"/>
      <c r="R411" s="465"/>
      <c r="S411" s="465"/>
      <c r="T411" s="465"/>
      <c r="U411" s="465"/>
    </row>
    <row r="412" spans="1:21" s="84" customFormat="1" ht="18.75">
      <c r="A412" s="645">
        <v>411</v>
      </c>
      <c r="B412" s="469" t="s">
        <v>881</v>
      </c>
      <c r="C412" s="647" t="s">
        <v>305</v>
      </c>
      <c r="D412" s="648">
        <v>2</v>
      </c>
      <c r="E412" s="79"/>
      <c r="F412" s="528"/>
      <c r="G412" s="491">
        <v>0</v>
      </c>
      <c r="H412" s="492">
        <v>0</v>
      </c>
      <c r="I412" s="83"/>
      <c r="J412" s="83"/>
      <c r="K412" s="449" t="str">
        <f>+VLOOKUP(B412,'DATOS GENERALES'!$B$6:$B$431,1,0)</f>
        <v>MASCARA  FASTRAK N. 5</v>
      </c>
      <c r="L412" s="465"/>
      <c r="M412" s="465"/>
      <c r="N412" s="465"/>
      <c r="O412" s="465"/>
      <c r="P412" s="465"/>
      <c r="Q412" s="465"/>
      <c r="R412" s="465"/>
      <c r="S412" s="465"/>
      <c r="T412" s="465"/>
      <c r="U412" s="465"/>
    </row>
    <row r="413" spans="1:21" s="84" customFormat="1" ht="18.75">
      <c r="A413" s="645">
        <v>412</v>
      </c>
      <c r="B413" s="469" t="s">
        <v>882</v>
      </c>
      <c r="C413" s="654" t="s">
        <v>305</v>
      </c>
      <c r="D413" s="648">
        <v>2</v>
      </c>
      <c r="E413" s="79"/>
      <c r="F413" s="528"/>
      <c r="G413" s="491">
        <v>0</v>
      </c>
      <c r="H413" s="492">
        <v>0</v>
      </c>
      <c r="I413" s="83"/>
      <c r="J413" s="83"/>
      <c r="K413" s="449" t="str">
        <f>+VLOOKUP(B413,'DATOS GENERALES'!$B$6:$B$431,1,0)</f>
        <v>MASCARA FASTRAK N. 4</v>
      </c>
      <c r="L413" s="465"/>
      <c r="M413" s="465"/>
      <c r="N413" s="465"/>
      <c r="O413" s="465"/>
      <c r="P413" s="465"/>
      <c r="Q413" s="465"/>
      <c r="R413" s="465"/>
      <c r="S413" s="465"/>
      <c r="T413" s="465"/>
      <c r="U413" s="465"/>
    </row>
    <row r="414" spans="1:21" s="84" customFormat="1" ht="18.75">
      <c r="A414" s="645">
        <v>413</v>
      </c>
      <c r="B414" s="469" t="s">
        <v>883</v>
      </c>
      <c r="C414" s="647" t="s">
        <v>305</v>
      </c>
      <c r="D414" s="648">
        <v>40</v>
      </c>
      <c r="E414" s="79"/>
      <c r="F414" s="528"/>
      <c r="G414" s="491">
        <v>0</v>
      </c>
      <c r="H414" s="492">
        <v>0</v>
      </c>
      <c r="I414" s="83"/>
      <c r="J414" s="83"/>
      <c r="K414" s="449" t="str">
        <f>+VLOOKUP(B414,'DATOS GENERALES'!$B$6:$B$431,1,0)</f>
        <v>ROLLO ABDOMINAL 22.5cm X 15m ESTERIL RADIOOPACO</v>
      </c>
      <c r="L414" s="465"/>
      <c r="M414" s="465"/>
      <c r="N414" s="465"/>
      <c r="O414" s="465"/>
      <c r="P414" s="465"/>
      <c r="Q414" s="465"/>
      <c r="R414" s="465"/>
      <c r="S414" s="465"/>
      <c r="T414" s="465"/>
      <c r="U414" s="465"/>
    </row>
    <row r="415" spans="1:21" s="84" customFormat="1" ht="18.75">
      <c r="A415" s="645">
        <v>414</v>
      </c>
      <c r="B415" s="469" t="s">
        <v>884</v>
      </c>
      <c r="C415" s="647" t="s">
        <v>305</v>
      </c>
      <c r="D415" s="648">
        <v>12</v>
      </c>
      <c r="E415" s="79">
        <v>120387</v>
      </c>
      <c r="F415" s="528">
        <v>0</v>
      </c>
      <c r="G415" s="491">
        <v>120387</v>
      </c>
      <c r="H415" s="492">
        <v>1444644</v>
      </c>
      <c r="I415" s="83" t="s">
        <v>529</v>
      </c>
      <c r="J415" s="83" t="s">
        <v>1542</v>
      </c>
      <c r="K415" s="449" t="str">
        <f>+VLOOKUP(B415,'DATOS GENERALES'!$B$6:$B$431,1,0)</f>
        <v>ROLLO ESTOQUINETA 3 X 25 Yardas  7.6 cm</v>
      </c>
      <c r="L415" s="465"/>
      <c r="M415" s="465"/>
      <c r="N415" s="465"/>
      <c r="O415" s="465"/>
      <c r="P415" s="465"/>
      <c r="Q415" s="465"/>
      <c r="R415" s="465"/>
      <c r="S415" s="465"/>
      <c r="T415" s="465"/>
      <c r="U415" s="465"/>
    </row>
    <row r="416" spans="1:21" s="84" customFormat="1" ht="18.75">
      <c r="A416" s="645">
        <v>415</v>
      </c>
      <c r="B416" s="469" t="s">
        <v>885</v>
      </c>
      <c r="C416" s="647" t="s">
        <v>305</v>
      </c>
      <c r="D416" s="648">
        <v>32</v>
      </c>
      <c r="E416" s="79">
        <v>140159</v>
      </c>
      <c r="F416" s="528">
        <v>0</v>
      </c>
      <c r="G416" s="491">
        <v>140159</v>
      </c>
      <c r="H416" s="492">
        <v>4485088</v>
      </c>
      <c r="I416" s="83" t="s">
        <v>529</v>
      </c>
      <c r="J416" s="83" t="s">
        <v>1542</v>
      </c>
      <c r="K416" s="449" t="str">
        <f>+VLOOKUP(B416,'DATOS GENERALES'!$B$6:$B$431,1,0)</f>
        <v>ROLLO ESTOQUINETA 4 X 25 Yardas 10.1 cm</v>
      </c>
      <c r="L416" s="465"/>
      <c r="M416" s="465"/>
      <c r="N416" s="465"/>
      <c r="O416" s="465"/>
      <c r="P416" s="465"/>
      <c r="Q416" s="465"/>
      <c r="R416" s="465"/>
      <c r="S416" s="465"/>
      <c r="T416" s="465"/>
      <c r="U416" s="465"/>
    </row>
    <row r="417" spans="1:21" s="84" customFormat="1" ht="18.75">
      <c r="A417" s="645">
        <v>416</v>
      </c>
      <c r="B417" s="469" t="s">
        <v>886</v>
      </c>
      <c r="C417" s="647" t="s">
        <v>906</v>
      </c>
      <c r="D417" s="648">
        <v>16</v>
      </c>
      <c r="E417" s="79"/>
      <c r="F417" s="528"/>
      <c r="G417" s="491">
        <v>0</v>
      </c>
      <c r="H417" s="492">
        <v>0</v>
      </c>
      <c r="I417" s="83"/>
      <c r="J417" s="83"/>
      <c r="K417" s="449" t="str">
        <f>+VLOOKUP(B417,'DATOS GENERALES'!$B$6:$B$431,1,0)</f>
        <v>SOLUCION PARA LAVADO HIDRATACION Y DESCONTAMINACION DE HERIDAS FRASCO</v>
      </c>
      <c r="L417" s="465"/>
      <c r="M417" s="465"/>
      <c r="N417" s="465"/>
      <c r="O417" s="465"/>
      <c r="P417" s="465"/>
      <c r="Q417" s="465"/>
      <c r="R417" s="465"/>
      <c r="S417" s="465"/>
      <c r="T417" s="465"/>
      <c r="U417" s="465"/>
    </row>
    <row r="418" spans="1:21" s="84" customFormat="1" ht="18.75">
      <c r="A418" s="645">
        <v>417</v>
      </c>
      <c r="B418" s="469" t="s">
        <v>887</v>
      </c>
      <c r="C418" s="647" t="s">
        <v>907</v>
      </c>
      <c r="D418" s="648">
        <v>60</v>
      </c>
      <c r="E418" s="79"/>
      <c r="F418" s="528"/>
      <c r="G418" s="491">
        <v>0</v>
      </c>
      <c r="H418" s="492">
        <v>0</v>
      </c>
      <c r="I418" s="83"/>
      <c r="J418" s="83"/>
      <c r="K418" s="449" t="str">
        <f>+VLOOKUP(B418,'DATOS GENERALES'!$B$6:$B$431,1,0)</f>
        <v xml:space="preserve">TORUNDAS DE GASA RADIOOPACA 1/4 X 1/2 (25X76mm) ESTERIL </v>
      </c>
      <c r="L418" s="465"/>
      <c r="M418" s="465"/>
      <c r="N418" s="465"/>
      <c r="O418" s="465"/>
      <c r="P418" s="465"/>
      <c r="Q418" s="465"/>
      <c r="R418" s="465"/>
      <c r="S418" s="465"/>
      <c r="T418" s="465"/>
      <c r="U418" s="465"/>
    </row>
    <row r="419" spans="1:21" s="84" customFormat="1" ht="18.75">
      <c r="A419" s="645">
        <v>418</v>
      </c>
      <c r="B419" s="469" t="s">
        <v>888</v>
      </c>
      <c r="C419" s="647" t="s">
        <v>907</v>
      </c>
      <c r="D419" s="648">
        <v>400</v>
      </c>
      <c r="E419" s="79"/>
      <c r="F419" s="528"/>
      <c r="G419" s="491">
        <v>0</v>
      </c>
      <c r="H419" s="492">
        <v>0</v>
      </c>
      <c r="I419" s="83"/>
      <c r="J419" s="83"/>
      <c r="K419" s="449" t="str">
        <f>+VLOOKUP(B419,'DATOS GENERALES'!$B$6:$B$431,1,0)</f>
        <v xml:space="preserve">TORUNDAS DE GASA RADIOOPACA 3/4 X 3/4 (1.9X1.9cm) ESTERIL </v>
      </c>
      <c r="L419" s="465"/>
      <c r="M419" s="465"/>
      <c r="N419" s="465"/>
      <c r="O419" s="465"/>
      <c r="P419" s="465"/>
      <c r="Q419" s="465"/>
      <c r="R419" s="465"/>
      <c r="S419" s="465"/>
      <c r="T419" s="465"/>
      <c r="U419" s="465"/>
    </row>
    <row r="420" spans="1:21" ht="37.5">
      <c r="A420" s="645">
        <v>419</v>
      </c>
      <c r="B420" s="451" t="s">
        <v>889</v>
      </c>
      <c r="C420" s="478" t="s">
        <v>908</v>
      </c>
      <c r="D420" s="648">
        <v>10</v>
      </c>
      <c r="E420" s="108"/>
      <c r="F420" s="527"/>
      <c r="G420" s="463">
        <v>0</v>
      </c>
      <c r="H420" s="464">
        <v>0</v>
      </c>
      <c r="I420" s="80"/>
      <c r="J420" s="80"/>
      <c r="K420" s="449" t="str">
        <f>+VLOOKUP(B420,'DATOS GENERALES'!$B$6:$B$431,1,0)</f>
        <v>JERINGA DOS VIAS   DE KARMMAN PARA ASPIRACION MANUAL ENDOUTERINA</v>
      </c>
      <c r="L420" s="449"/>
      <c r="M420" s="449"/>
      <c r="N420" s="449"/>
      <c r="O420" s="449"/>
      <c r="P420" s="449"/>
      <c r="Q420" s="449"/>
      <c r="R420" s="449"/>
      <c r="S420" s="449"/>
      <c r="T420" s="449"/>
      <c r="U420" s="449"/>
    </row>
    <row r="421" spans="1:21" ht="37.5">
      <c r="A421" s="645">
        <v>420</v>
      </c>
      <c r="B421" s="451" t="s">
        <v>890</v>
      </c>
      <c r="C421" s="478" t="s">
        <v>908</v>
      </c>
      <c r="D421" s="648">
        <v>10</v>
      </c>
      <c r="E421" s="108"/>
      <c r="F421" s="527"/>
      <c r="G421" s="463">
        <v>0</v>
      </c>
      <c r="H421" s="464">
        <v>0</v>
      </c>
      <c r="I421" s="80"/>
      <c r="J421" s="80"/>
      <c r="K421" s="449" t="str">
        <f>+VLOOKUP(B421,'DATOS GENERALES'!$B$6:$B$431,1,0)</f>
        <v>CANULAS DE SUCCION  IPAS  PARA ASPIRACION MANUAL ENDOUTERINA</v>
      </c>
      <c r="L421" s="449"/>
      <c r="M421" s="449"/>
      <c r="N421" s="449"/>
      <c r="O421" s="449"/>
      <c r="P421" s="449"/>
      <c r="Q421" s="449"/>
      <c r="R421" s="449"/>
      <c r="S421" s="449"/>
      <c r="T421" s="449"/>
      <c r="U421" s="449"/>
    </row>
    <row r="422" spans="1:21" ht="37.5">
      <c r="A422" s="645">
        <v>421</v>
      </c>
      <c r="B422" s="451" t="s">
        <v>891</v>
      </c>
      <c r="C422" s="478" t="s">
        <v>908</v>
      </c>
      <c r="D422" s="648">
        <v>10</v>
      </c>
      <c r="E422" s="108"/>
      <c r="F422" s="527"/>
      <c r="G422" s="463">
        <v>0</v>
      </c>
      <c r="H422" s="464">
        <v>0</v>
      </c>
      <c r="I422" s="80"/>
      <c r="J422" s="80"/>
      <c r="K422" s="449" t="str">
        <f>+VLOOKUP(B422,'DATOS GENERALES'!$B$6:$B$431,1,0)</f>
        <v>DILATADORES DENISTON PARA ASPIRACION MANUAL ENDOUTERINA</v>
      </c>
      <c r="L422" s="449"/>
      <c r="M422" s="449"/>
      <c r="N422" s="449"/>
      <c r="O422" s="449"/>
      <c r="P422" s="449"/>
      <c r="Q422" s="449"/>
      <c r="R422" s="449"/>
      <c r="S422" s="449"/>
      <c r="T422" s="449"/>
      <c r="U422" s="449"/>
    </row>
    <row r="423" spans="1:21" ht="37.5">
      <c r="A423" s="645">
        <v>422</v>
      </c>
      <c r="B423" s="451" t="s">
        <v>892</v>
      </c>
      <c r="C423" s="478" t="s">
        <v>909</v>
      </c>
      <c r="D423" s="648">
        <v>3</v>
      </c>
      <c r="E423" s="108"/>
      <c r="F423" s="527"/>
      <c r="G423" s="463">
        <v>0</v>
      </c>
      <c r="H423" s="464">
        <v>0</v>
      </c>
      <c r="I423" s="80"/>
      <c r="J423" s="80"/>
      <c r="K423" s="449" t="str">
        <f>+VLOOKUP(B423,'DATOS GENERALES'!$B$6:$B$431,1,0)</f>
        <v>PUNCH DESECHABLE PARA BIOPSIA DERMATOLOGICA X 3 MM</v>
      </c>
      <c r="L423" s="449"/>
      <c r="M423" s="449"/>
      <c r="N423" s="449"/>
      <c r="O423" s="449"/>
      <c r="P423" s="449"/>
      <c r="Q423" s="449"/>
      <c r="R423" s="449"/>
      <c r="S423" s="449"/>
      <c r="T423" s="449"/>
      <c r="U423" s="449"/>
    </row>
    <row r="424" spans="1:21" ht="37.5">
      <c r="A424" s="645">
        <v>423</v>
      </c>
      <c r="B424" s="451" t="s">
        <v>893</v>
      </c>
      <c r="C424" s="478" t="s">
        <v>909</v>
      </c>
      <c r="D424" s="648">
        <v>8</v>
      </c>
      <c r="E424" s="108"/>
      <c r="F424" s="527"/>
      <c r="G424" s="463">
        <v>0</v>
      </c>
      <c r="H424" s="464">
        <v>0</v>
      </c>
      <c r="I424" s="80"/>
      <c r="J424" s="80"/>
      <c r="K424" s="449" t="str">
        <f>+VLOOKUP(B424,'DATOS GENERALES'!$B$6:$B$431,1,0)</f>
        <v>PUNCH DESECHABLE PARA BIOPSIA DERMATOLOGICA X 4 MM</v>
      </c>
      <c r="L424" s="449"/>
      <c r="M424" s="449"/>
      <c r="N424" s="449"/>
      <c r="O424" s="449"/>
      <c r="P424" s="449"/>
      <c r="Q424" s="449"/>
      <c r="R424" s="449"/>
      <c r="S424" s="449"/>
      <c r="T424" s="449"/>
      <c r="U424" s="449"/>
    </row>
    <row r="425" spans="1:21" ht="37.5">
      <c r="A425" s="645">
        <v>424</v>
      </c>
      <c r="B425" s="451" t="s">
        <v>894</v>
      </c>
      <c r="C425" s="478" t="s">
        <v>909</v>
      </c>
      <c r="D425" s="648">
        <v>3</v>
      </c>
      <c r="E425" s="108"/>
      <c r="F425" s="527"/>
      <c r="G425" s="463">
        <v>0</v>
      </c>
      <c r="H425" s="464">
        <v>0</v>
      </c>
      <c r="I425" s="80"/>
      <c r="J425" s="80"/>
      <c r="K425" s="449" t="str">
        <f>+VLOOKUP(B425,'DATOS GENERALES'!$B$6:$B$431,1,0)</f>
        <v>PUNCH DESECHABLE PARA BIOPSIA DERMATOLOGICA X 5 MM</v>
      </c>
      <c r="L425" s="449"/>
      <c r="M425" s="449"/>
      <c r="N425" s="449"/>
      <c r="O425" s="449"/>
      <c r="P425" s="449"/>
      <c r="Q425" s="449"/>
      <c r="R425" s="449"/>
      <c r="S425" s="449"/>
      <c r="T425" s="449"/>
      <c r="U425" s="449"/>
    </row>
    <row r="426" spans="1:21" ht="18.75">
      <c r="A426" s="645">
        <v>425</v>
      </c>
      <c r="B426" s="451" t="s">
        <v>895</v>
      </c>
      <c r="C426" s="478" t="s">
        <v>910</v>
      </c>
      <c r="D426" s="648">
        <v>2</v>
      </c>
      <c r="E426" s="108"/>
      <c r="F426" s="527"/>
      <c r="G426" s="463">
        <v>0</v>
      </c>
      <c r="H426" s="464">
        <v>0</v>
      </c>
      <c r="I426" s="80"/>
      <c r="J426" s="80"/>
      <c r="K426" s="449" t="str">
        <f>+VLOOKUP(B426,'DATOS GENERALES'!$B$6:$B$431,1,0)</f>
        <v>CURETAS  DERMATOLOGICAS DESECHABLES X 4 MM</v>
      </c>
      <c r="L426" s="449"/>
      <c r="M426" s="449"/>
      <c r="N426" s="449"/>
      <c r="O426" s="449"/>
      <c r="P426" s="449"/>
      <c r="Q426" s="449"/>
      <c r="R426" s="449"/>
      <c r="S426" s="449"/>
      <c r="T426" s="449"/>
      <c r="U426" s="449"/>
    </row>
    <row r="427" spans="1:21" ht="19.5" thickBot="1">
      <c r="A427" s="655">
        <v>426</v>
      </c>
      <c r="B427" s="656" t="s">
        <v>896</v>
      </c>
      <c r="C427" s="657" t="s">
        <v>910</v>
      </c>
      <c r="D427" s="658">
        <v>2</v>
      </c>
      <c r="E427" s="112"/>
      <c r="F427" s="536"/>
      <c r="G427" s="499">
        <v>0</v>
      </c>
      <c r="H427" s="464">
        <v>0</v>
      </c>
      <c r="I427" s="500"/>
      <c r="J427" s="500"/>
      <c r="K427" s="449" t="str">
        <f>+VLOOKUP(B427,'DATOS GENERALES'!$B$6:$B$431,1,0)</f>
        <v>CURETAS  DERMATOLOGICAS DESECHABLES X 5 MM</v>
      </c>
      <c r="L427" s="449"/>
      <c r="M427" s="449"/>
      <c r="N427" s="449"/>
      <c r="O427" s="449"/>
      <c r="P427" s="449"/>
      <c r="Q427" s="449"/>
      <c r="R427" s="449"/>
      <c r="S427" s="449"/>
      <c r="T427" s="449"/>
      <c r="U427" s="449"/>
    </row>
    <row r="428" spans="1:21" ht="19.5" thickBot="1">
      <c r="A428" s="659"/>
      <c r="B428" s="660"/>
      <c r="C428" s="660"/>
      <c r="D428" s="661"/>
      <c r="E428" s="538"/>
      <c r="F428" s="538"/>
      <c r="G428" s="729">
        <f>+SUM(G2:G427)</f>
        <v>10499201</v>
      </c>
      <c r="H428" s="662">
        <v>234614538</v>
      </c>
      <c r="I428" s="507"/>
      <c r="J428" s="508"/>
      <c r="K428" s="449"/>
      <c r="L428" s="449"/>
      <c r="M428" s="449"/>
      <c r="N428" s="449"/>
      <c r="O428" s="449"/>
      <c r="P428" s="449"/>
      <c r="Q428" s="449"/>
      <c r="R428" s="449"/>
      <c r="S428" s="449"/>
      <c r="T428" s="449"/>
      <c r="U428" s="449"/>
    </row>
    <row r="429" spans="1:21" ht="18.75">
      <c r="A429" s="449"/>
      <c r="B429" s="465"/>
      <c r="C429" s="449"/>
      <c r="D429" s="539"/>
      <c r="E429" s="540"/>
      <c r="F429" s="540"/>
      <c r="G429" s="449"/>
      <c r="H429" s="541"/>
      <c r="I429" s="449"/>
      <c r="J429" s="449"/>
      <c r="K429" s="449"/>
      <c r="L429" s="449"/>
      <c r="M429" s="449"/>
      <c r="N429" s="449"/>
      <c r="O429" s="449"/>
      <c r="P429" s="449"/>
      <c r="Q429" s="449"/>
      <c r="R429" s="449"/>
      <c r="S429" s="449"/>
      <c r="T429" s="449"/>
      <c r="U429" s="449"/>
    </row>
    <row r="430" spans="1:21" ht="18.75">
      <c r="A430" s="449"/>
      <c r="B430" s="465"/>
      <c r="C430" s="449"/>
      <c r="D430" s="539"/>
      <c r="E430" s="540"/>
      <c r="F430" s="540"/>
      <c r="G430" s="449"/>
      <c r="H430" s="541"/>
      <c r="I430" s="449"/>
      <c r="J430" s="449"/>
      <c r="K430" s="449"/>
      <c r="L430" s="449"/>
      <c r="M430" s="449"/>
      <c r="N430" s="449"/>
      <c r="O430" s="449"/>
      <c r="P430" s="449"/>
      <c r="Q430" s="449"/>
      <c r="R430" s="449"/>
      <c r="S430" s="449"/>
      <c r="T430" s="449"/>
      <c r="U430" s="449"/>
    </row>
    <row r="431" spans="1:21" ht="18.75">
      <c r="A431" s="449"/>
      <c r="B431" s="465"/>
      <c r="C431" s="449"/>
      <c r="D431" s="539"/>
      <c r="E431" s="540"/>
      <c r="F431" s="540"/>
      <c r="G431" s="449"/>
      <c r="H431" s="541"/>
      <c r="I431" s="449"/>
      <c r="J431" s="449"/>
      <c r="K431" s="449"/>
      <c r="L431" s="449"/>
      <c r="M431" s="449"/>
      <c r="N431" s="449"/>
      <c r="O431" s="449"/>
      <c r="P431" s="449"/>
      <c r="Q431" s="449"/>
      <c r="R431" s="449"/>
      <c r="S431" s="449"/>
      <c r="T431" s="449"/>
      <c r="U431" s="449"/>
    </row>
    <row r="432" spans="1:21" ht="18.75">
      <c r="A432" s="449"/>
      <c r="B432" s="465"/>
      <c r="C432" s="449"/>
      <c r="D432" s="539"/>
      <c r="E432" s="540"/>
      <c r="F432" s="540"/>
      <c r="G432" s="449"/>
      <c r="H432" s="541"/>
      <c r="I432" s="449"/>
      <c r="J432" s="449"/>
      <c r="K432" s="449"/>
      <c r="L432" s="449"/>
      <c r="M432" s="449"/>
      <c r="N432" s="449"/>
      <c r="O432" s="449"/>
      <c r="P432" s="449"/>
      <c r="Q432" s="449"/>
      <c r="R432" s="449"/>
      <c r="S432" s="449"/>
      <c r="T432" s="449"/>
      <c r="U432" s="449"/>
    </row>
    <row r="433" spans="1:21" ht="18.75">
      <c r="A433" s="449"/>
      <c r="B433" s="465"/>
      <c r="C433" s="449"/>
      <c r="D433" s="539"/>
      <c r="E433" s="540"/>
      <c r="F433" s="540"/>
      <c r="G433" s="449"/>
      <c r="H433" s="541"/>
      <c r="I433" s="449"/>
      <c r="J433" s="449"/>
      <c r="K433" s="449"/>
      <c r="L433" s="449"/>
      <c r="M433" s="449"/>
      <c r="N433" s="449"/>
      <c r="O433" s="449"/>
      <c r="P433" s="449"/>
      <c r="Q433" s="449"/>
      <c r="R433" s="449"/>
      <c r="S433" s="449"/>
      <c r="T433" s="449"/>
      <c r="U433" s="449"/>
    </row>
    <row r="434" spans="1:21" ht="18.75">
      <c r="A434" s="449"/>
      <c r="B434" s="465"/>
      <c r="C434" s="449"/>
      <c r="D434" s="539"/>
      <c r="E434" s="540"/>
      <c r="F434" s="540"/>
      <c r="G434" s="449"/>
      <c r="H434" s="541"/>
      <c r="I434" s="449"/>
      <c r="J434" s="449"/>
      <c r="K434" s="449"/>
      <c r="L434" s="449"/>
      <c r="M434" s="449"/>
      <c r="N434" s="449"/>
      <c r="O434" s="449"/>
      <c r="P434" s="449"/>
      <c r="Q434" s="449"/>
      <c r="R434" s="449"/>
      <c r="S434" s="449"/>
      <c r="T434" s="449"/>
      <c r="U434" s="449"/>
    </row>
    <row r="435" spans="1:21" ht="18.75">
      <c r="A435" s="449"/>
      <c r="B435" s="465"/>
      <c r="C435" s="449"/>
      <c r="D435" s="539"/>
      <c r="E435" s="540"/>
      <c r="F435" s="540"/>
      <c r="G435" s="449"/>
      <c r="H435" s="541"/>
      <c r="I435" s="449"/>
      <c r="J435" s="449"/>
      <c r="K435" s="449"/>
      <c r="L435" s="449"/>
      <c r="M435" s="449"/>
      <c r="N435" s="449"/>
      <c r="O435" s="449"/>
      <c r="P435" s="449"/>
      <c r="Q435" s="449"/>
      <c r="R435" s="449"/>
      <c r="S435" s="449"/>
      <c r="T435" s="449"/>
      <c r="U435" s="449"/>
    </row>
    <row r="436" spans="1:21" ht="18.75">
      <c r="A436" s="449"/>
      <c r="B436" s="465"/>
      <c r="C436" s="449"/>
      <c r="D436" s="539"/>
      <c r="E436" s="540"/>
      <c r="F436" s="540"/>
      <c r="G436" s="449"/>
      <c r="H436" s="541"/>
      <c r="I436" s="449"/>
      <c r="J436" s="449"/>
      <c r="K436" s="449"/>
      <c r="L436" s="449"/>
      <c r="M436" s="449"/>
      <c r="N436" s="449"/>
      <c r="O436" s="449"/>
      <c r="P436" s="449"/>
      <c r="Q436" s="449"/>
      <c r="R436" s="449"/>
      <c r="S436" s="449"/>
      <c r="T436" s="449"/>
      <c r="U436" s="449"/>
    </row>
    <row r="437" spans="1:21" ht="18.75">
      <c r="A437" s="449"/>
      <c r="B437" s="465"/>
      <c r="C437" s="449"/>
      <c r="D437" s="539"/>
      <c r="E437" s="540"/>
      <c r="F437" s="540"/>
      <c r="G437" s="449"/>
      <c r="H437" s="541"/>
      <c r="I437" s="449"/>
      <c r="J437" s="449"/>
      <c r="K437" s="449"/>
      <c r="L437" s="449"/>
      <c r="M437" s="449"/>
      <c r="N437" s="449"/>
      <c r="O437" s="449"/>
      <c r="P437" s="449"/>
      <c r="Q437" s="449"/>
      <c r="R437" s="449"/>
      <c r="S437" s="449"/>
      <c r="T437" s="449"/>
      <c r="U437" s="449"/>
    </row>
    <row r="438" spans="1:21" ht="18.75">
      <c r="A438" s="449"/>
      <c r="B438" s="465"/>
      <c r="C438" s="449"/>
      <c r="D438" s="539"/>
      <c r="E438" s="540"/>
      <c r="F438" s="540"/>
      <c r="G438" s="449"/>
      <c r="H438" s="541"/>
      <c r="I438" s="449"/>
      <c r="J438" s="449"/>
      <c r="K438" s="449"/>
      <c r="L438" s="449"/>
      <c r="M438" s="449"/>
      <c r="N438" s="449"/>
      <c r="O438" s="449"/>
      <c r="P438" s="449"/>
      <c r="Q438" s="449"/>
      <c r="R438" s="449"/>
      <c r="S438" s="449"/>
      <c r="T438" s="449"/>
      <c r="U438" s="449"/>
    </row>
    <row r="439" spans="1:21" ht="18.75">
      <c r="A439" s="449"/>
      <c r="B439" s="465"/>
      <c r="C439" s="449"/>
      <c r="D439" s="539"/>
      <c r="E439" s="540"/>
      <c r="F439" s="540"/>
      <c r="G439" s="449"/>
      <c r="H439" s="541"/>
      <c r="I439" s="449"/>
      <c r="J439" s="449"/>
      <c r="K439" s="449"/>
      <c r="L439" s="449"/>
      <c r="M439" s="449"/>
      <c r="N439" s="449"/>
      <c r="O439" s="449"/>
      <c r="P439" s="449"/>
      <c r="Q439" s="449"/>
      <c r="R439" s="449"/>
      <c r="S439" s="449"/>
      <c r="T439" s="449"/>
      <c r="U439" s="449"/>
    </row>
    <row r="440" spans="1:21" ht="18.75">
      <c r="A440" s="449"/>
      <c r="B440" s="465"/>
      <c r="C440" s="449"/>
      <c r="D440" s="539"/>
      <c r="E440" s="540"/>
      <c r="F440" s="540"/>
      <c r="G440" s="449"/>
      <c r="H440" s="541"/>
      <c r="I440" s="449"/>
      <c r="J440" s="449"/>
      <c r="K440" s="449"/>
      <c r="L440" s="449"/>
      <c r="M440" s="449"/>
      <c r="N440" s="449"/>
      <c r="O440" s="449"/>
      <c r="P440" s="449"/>
      <c r="Q440" s="449"/>
      <c r="R440" s="449"/>
      <c r="S440" s="449"/>
      <c r="T440" s="449"/>
      <c r="U440" s="449"/>
    </row>
    <row r="441" spans="1:21" ht="18.75">
      <c r="A441" s="449"/>
      <c r="B441" s="465"/>
      <c r="C441" s="449"/>
      <c r="D441" s="539"/>
      <c r="E441" s="540"/>
      <c r="F441" s="540"/>
      <c r="G441" s="449"/>
      <c r="H441" s="541"/>
      <c r="I441" s="449"/>
      <c r="J441" s="449"/>
      <c r="K441" s="449"/>
      <c r="L441" s="449"/>
      <c r="M441" s="449"/>
      <c r="N441" s="449"/>
      <c r="O441" s="449"/>
      <c r="P441" s="449"/>
      <c r="Q441" s="449"/>
      <c r="R441" s="449"/>
      <c r="S441" s="449"/>
      <c r="T441" s="449"/>
      <c r="U441" s="449"/>
    </row>
    <row r="442" spans="1:21" ht="18.75">
      <c r="A442" s="449"/>
      <c r="B442" s="465"/>
      <c r="C442" s="449"/>
      <c r="D442" s="539"/>
      <c r="E442" s="540"/>
      <c r="F442" s="540"/>
      <c r="G442" s="449"/>
      <c r="H442" s="541"/>
      <c r="I442" s="449"/>
      <c r="J442" s="449"/>
      <c r="K442" s="449"/>
      <c r="L442" s="449"/>
      <c r="M442" s="449"/>
      <c r="N442" s="449"/>
      <c r="O442" s="449"/>
      <c r="P442" s="449"/>
      <c r="Q442" s="449"/>
      <c r="R442" s="449"/>
      <c r="S442" s="449"/>
      <c r="T442" s="449"/>
      <c r="U442" s="449"/>
    </row>
    <row r="443" spans="1:21" ht="18.75">
      <c r="A443" s="449"/>
      <c r="B443" s="465"/>
      <c r="C443" s="449"/>
      <c r="D443" s="539"/>
      <c r="E443" s="540"/>
      <c r="F443" s="540"/>
      <c r="G443" s="449"/>
      <c r="H443" s="541"/>
      <c r="I443" s="449"/>
      <c r="J443" s="449"/>
      <c r="K443" s="449"/>
      <c r="L443" s="449"/>
      <c r="M443" s="449"/>
      <c r="N443" s="449"/>
      <c r="O443" s="449"/>
      <c r="P443" s="449"/>
      <c r="Q443" s="449"/>
      <c r="R443" s="449"/>
      <c r="S443" s="449"/>
      <c r="T443" s="449"/>
      <c r="U443" s="449"/>
    </row>
    <row r="444" spans="1:21" ht="18.75">
      <c r="A444" s="449"/>
      <c r="B444" s="465"/>
      <c r="C444" s="449"/>
      <c r="D444" s="539"/>
      <c r="E444" s="540"/>
      <c r="F444" s="540"/>
      <c r="G444" s="449"/>
      <c r="H444" s="541"/>
      <c r="I444" s="449"/>
      <c r="J444" s="449"/>
      <c r="K444" s="449"/>
      <c r="L444" s="449"/>
      <c r="M444" s="449"/>
      <c r="N444" s="449"/>
      <c r="O444" s="449"/>
      <c r="P444" s="449"/>
      <c r="Q444" s="449"/>
      <c r="R444" s="449"/>
      <c r="S444" s="449"/>
      <c r="T444" s="449"/>
      <c r="U444" s="449"/>
    </row>
    <row r="445" spans="1:21" ht="18.75">
      <c r="A445" s="449"/>
      <c r="B445" s="465"/>
      <c r="C445" s="449"/>
      <c r="D445" s="539"/>
      <c r="E445" s="540"/>
      <c r="F445" s="540"/>
      <c r="G445" s="449"/>
      <c r="H445" s="541"/>
      <c r="I445" s="449"/>
      <c r="J445" s="449"/>
      <c r="K445" s="449"/>
      <c r="L445" s="449"/>
      <c r="M445" s="449"/>
      <c r="N445" s="449"/>
      <c r="O445" s="449"/>
      <c r="P445" s="449"/>
      <c r="Q445" s="449"/>
      <c r="R445" s="449"/>
      <c r="S445" s="449"/>
      <c r="T445" s="449"/>
      <c r="U445" s="449"/>
    </row>
    <row r="446" spans="1:21" ht="18.75">
      <c r="A446" s="449"/>
      <c r="B446" s="465"/>
      <c r="C446" s="449"/>
      <c r="D446" s="539"/>
      <c r="E446" s="540"/>
      <c r="F446" s="540"/>
      <c r="G446" s="449"/>
      <c r="H446" s="541"/>
      <c r="I446" s="449"/>
      <c r="J446" s="449"/>
      <c r="K446" s="449"/>
      <c r="L446" s="449"/>
      <c r="M446" s="449"/>
      <c r="N446" s="449"/>
      <c r="O446" s="449"/>
      <c r="P446" s="449"/>
      <c r="Q446" s="449"/>
      <c r="R446" s="449"/>
      <c r="S446" s="449"/>
      <c r="T446" s="449"/>
      <c r="U446" s="449"/>
    </row>
    <row r="447" spans="1:21" ht="18.75">
      <c r="A447" s="449"/>
      <c r="B447" s="465"/>
      <c r="C447" s="449"/>
      <c r="D447" s="539"/>
      <c r="E447" s="540"/>
      <c r="F447" s="540"/>
      <c r="G447" s="449"/>
      <c r="H447" s="541"/>
      <c r="I447" s="449"/>
      <c r="J447" s="449"/>
      <c r="K447" s="449"/>
      <c r="L447" s="449"/>
      <c r="M447" s="449"/>
      <c r="N447" s="449"/>
      <c r="O447" s="449"/>
      <c r="P447" s="449"/>
      <c r="Q447" s="449"/>
      <c r="R447" s="449"/>
      <c r="S447" s="449"/>
      <c r="T447" s="449"/>
      <c r="U447" s="449"/>
    </row>
    <row r="448" spans="1:21" ht="18.75">
      <c r="A448" s="449"/>
      <c r="B448" s="465"/>
      <c r="C448" s="449"/>
      <c r="D448" s="539"/>
      <c r="E448" s="540"/>
      <c r="F448" s="540"/>
      <c r="G448" s="449"/>
      <c r="H448" s="541"/>
      <c r="I448" s="449"/>
      <c r="J448" s="449"/>
      <c r="K448" s="449"/>
      <c r="L448" s="449"/>
      <c r="M448" s="449"/>
      <c r="N448" s="449"/>
      <c r="O448" s="449"/>
      <c r="P448" s="449"/>
      <c r="Q448" s="449"/>
      <c r="R448" s="449"/>
      <c r="S448" s="449"/>
      <c r="T448" s="449"/>
      <c r="U448" s="449"/>
    </row>
    <row r="449" spans="1:21" ht="18.75">
      <c r="A449" s="449"/>
      <c r="B449" s="465"/>
      <c r="C449" s="449"/>
      <c r="D449" s="539"/>
      <c r="E449" s="540"/>
      <c r="F449" s="540"/>
      <c r="G449" s="449"/>
      <c r="H449" s="541"/>
      <c r="I449" s="449"/>
      <c r="J449" s="449"/>
      <c r="K449" s="449"/>
      <c r="L449" s="449"/>
      <c r="M449" s="449"/>
      <c r="N449" s="449"/>
      <c r="O449" s="449"/>
      <c r="P449" s="449"/>
      <c r="Q449" s="449"/>
      <c r="R449" s="449"/>
      <c r="S449" s="449"/>
      <c r="T449" s="449"/>
      <c r="U449" s="449"/>
    </row>
    <row r="450" spans="1:21" ht="18.75">
      <c r="A450" s="449"/>
      <c r="B450" s="465"/>
      <c r="C450" s="449"/>
      <c r="D450" s="539"/>
      <c r="E450" s="540"/>
      <c r="F450" s="540"/>
      <c r="G450" s="449"/>
      <c r="H450" s="541"/>
      <c r="I450" s="449"/>
      <c r="J450" s="449"/>
      <c r="K450" s="449"/>
      <c r="L450" s="449"/>
      <c r="M450" s="449"/>
      <c r="N450" s="449"/>
      <c r="O450" s="449"/>
      <c r="P450" s="449"/>
      <c r="Q450" s="449"/>
      <c r="R450" s="449"/>
      <c r="S450" s="449"/>
      <c r="T450" s="449"/>
      <c r="U450" s="449"/>
    </row>
    <row r="451" spans="1:21" ht="18.75">
      <c r="A451" s="449"/>
      <c r="B451" s="465"/>
      <c r="C451" s="449"/>
      <c r="D451" s="539"/>
      <c r="E451" s="540"/>
      <c r="F451" s="540"/>
      <c r="G451" s="449"/>
      <c r="H451" s="541"/>
      <c r="I451" s="449"/>
      <c r="J451" s="449"/>
      <c r="K451" s="449"/>
      <c r="L451" s="449"/>
      <c r="M451" s="449"/>
      <c r="N451" s="449"/>
      <c r="O451" s="449"/>
      <c r="P451" s="449"/>
      <c r="Q451" s="449"/>
      <c r="R451" s="449"/>
      <c r="S451" s="449"/>
      <c r="T451" s="449"/>
      <c r="U451" s="449"/>
    </row>
    <row r="452" spans="1:21" ht="18.75">
      <c r="A452" s="449"/>
      <c r="B452" s="465"/>
      <c r="C452" s="449"/>
      <c r="D452" s="539"/>
      <c r="E452" s="540"/>
      <c r="F452" s="540"/>
      <c r="G452" s="449"/>
      <c r="H452" s="541"/>
      <c r="I452" s="449"/>
      <c r="J452" s="449"/>
      <c r="K452" s="449"/>
      <c r="L452" s="449"/>
      <c r="M452" s="449"/>
      <c r="N452" s="449"/>
      <c r="O452" s="449"/>
      <c r="P452" s="449"/>
      <c r="Q452" s="449"/>
      <c r="R452" s="449"/>
      <c r="S452" s="449"/>
      <c r="T452" s="449"/>
      <c r="U452" s="449"/>
    </row>
    <row r="453" spans="1:21" ht="18.75">
      <c r="A453" s="449"/>
      <c r="B453" s="465"/>
      <c r="C453" s="449"/>
      <c r="D453" s="539"/>
      <c r="E453" s="540"/>
      <c r="F453" s="540"/>
      <c r="G453" s="449"/>
      <c r="H453" s="541"/>
      <c r="I453" s="449"/>
      <c r="J453" s="449"/>
      <c r="K453" s="449"/>
      <c r="L453" s="449"/>
      <c r="M453" s="449"/>
      <c r="N453" s="449"/>
      <c r="O453" s="449"/>
      <c r="P453" s="449"/>
      <c r="Q453" s="449"/>
      <c r="R453" s="449"/>
      <c r="S453" s="449"/>
      <c r="T453" s="449"/>
      <c r="U453" s="449"/>
    </row>
    <row r="454" spans="1:21" ht="18.75">
      <c r="A454" s="449"/>
      <c r="B454" s="465"/>
      <c r="C454" s="449"/>
      <c r="D454" s="539"/>
      <c r="E454" s="540"/>
      <c r="F454" s="540"/>
      <c r="G454" s="449"/>
      <c r="H454" s="541"/>
      <c r="I454" s="449"/>
      <c r="J454" s="449"/>
      <c r="K454" s="449"/>
      <c r="L454" s="449"/>
      <c r="M454" s="449"/>
      <c r="N454" s="449"/>
      <c r="O454" s="449"/>
      <c r="P454" s="449"/>
      <c r="Q454" s="449"/>
      <c r="R454" s="449"/>
      <c r="S454" s="449"/>
      <c r="T454" s="449"/>
      <c r="U454" s="449"/>
    </row>
    <row r="455" spans="1:21" ht="18.75">
      <c r="A455" s="449"/>
      <c r="B455" s="465"/>
      <c r="C455" s="449"/>
      <c r="D455" s="539"/>
      <c r="E455" s="540"/>
      <c r="F455" s="540"/>
      <c r="G455" s="449"/>
      <c r="H455" s="541"/>
      <c r="I455" s="449"/>
      <c r="J455" s="449"/>
      <c r="K455" s="449"/>
      <c r="L455" s="449"/>
      <c r="M455" s="449"/>
      <c r="N455" s="449"/>
      <c r="O455" s="449"/>
      <c r="P455" s="449"/>
      <c r="Q455" s="449"/>
      <c r="R455" s="449"/>
      <c r="S455" s="449"/>
      <c r="T455" s="449"/>
      <c r="U455" s="449"/>
    </row>
    <row r="456" spans="1:21" ht="18.75">
      <c r="A456" s="449"/>
      <c r="B456" s="465"/>
      <c r="C456" s="449"/>
      <c r="D456" s="539"/>
      <c r="E456" s="540"/>
      <c r="F456" s="540"/>
      <c r="G456" s="449"/>
      <c r="H456" s="541"/>
      <c r="I456" s="449"/>
      <c r="J456" s="449"/>
      <c r="K456" s="449"/>
      <c r="L456" s="449"/>
      <c r="M456" s="449"/>
      <c r="N456" s="449"/>
      <c r="O456" s="449"/>
      <c r="P456" s="449"/>
      <c r="Q456" s="449"/>
      <c r="R456" s="449"/>
      <c r="S456" s="449"/>
      <c r="T456" s="449"/>
      <c r="U456" s="449"/>
    </row>
    <row r="457" spans="1:21" ht="18.75">
      <c r="A457" s="449"/>
      <c r="B457" s="465"/>
      <c r="C457" s="449"/>
      <c r="D457" s="539"/>
      <c r="E457" s="540"/>
      <c r="F457" s="540"/>
      <c r="G457" s="449"/>
      <c r="H457" s="541"/>
      <c r="I457" s="449"/>
      <c r="J457" s="449"/>
      <c r="K457" s="449"/>
      <c r="L457" s="449"/>
      <c r="M457" s="449"/>
      <c r="N457" s="449"/>
      <c r="O457" s="449"/>
      <c r="P457" s="449"/>
      <c r="Q457" s="449"/>
      <c r="R457" s="449"/>
      <c r="S457" s="449"/>
      <c r="T457" s="449"/>
      <c r="U457" s="449"/>
    </row>
    <row r="458" spans="1:21" ht="18.75">
      <c r="A458" s="449"/>
      <c r="B458" s="465"/>
      <c r="C458" s="449"/>
      <c r="D458" s="539"/>
      <c r="E458" s="540"/>
      <c r="F458" s="540"/>
      <c r="G458" s="449"/>
      <c r="H458" s="541"/>
      <c r="I458" s="449"/>
      <c r="J458" s="449"/>
      <c r="K458" s="449"/>
      <c r="L458" s="449"/>
      <c r="M458" s="449"/>
      <c r="N458" s="449"/>
      <c r="O458" s="449"/>
      <c r="P458" s="449"/>
      <c r="Q458" s="449"/>
      <c r="R458" s="449"/>
      <c r="S458" s="449"/>
      <c r="T458" s="449"/>
      <c r="U458" s="449"/>
    </row>
    <row r="459" spans="1:21" ht="18.75">
      <c r="A459" s="449"/>
      <c r="B459" s="465"/>
      <c r="C459" s="449"/>
      <c r="D459" s="539"/>
      <c r="E459" s="540"/>
      <c r="F459" s="540"/>
      <c r="G459" s="449"/>
      <c r="H459" s="541"/>
      <c r="I459" s="449"/>
      <c r="J459" s="449"/>
      <c r="K459" s="449"/>
      <c r="L459" s="449"/>
      <c r="M459" s="449"/>
      <c r="N459" s="449"/>
      <c r="O459" s="449"/>
      <c r="P459" s="449"/>
      <c r="Q459" s="449"/>
      <c r="R459" s="449"/>
      <c r="S459" s="449"/>
      <c r="T459" s="449"/>
      <c r="U459" s="449"/>
    </row>
    <row r="460" spans="1:21" ht="18.75">
      <c r="A460" s="449"/>
      <c r="B460" s="465"/>
      <c r="C460" s="449"/>
      <c r="D460" s="539"/>
      <c r="E460" s="540"/>
      <c r="F460" s="540"/>
      <c r="G460" s="449"/>
      <c r="H460" s="541"/>
      <c r="I460" s="449"/>
      <c r="J460" s="449"/>
      <c r="K460" s="449"/>
      <c r="L460" s="449"/>
      <c r="M460" s="449"/>
      <c r="N460" s="449"/>
      <c r="O460" s="449"/>
      <c r="P460" s="449"/>
      <c r="Q460" s="449"/>
      <c r="R460" s="449"/>
      <c r="S460" s="449"/>
      <c r="T460" s="449"/>
      <c r="U460" s="449"/>
    </row>
    <row r="461" spans="1:21" ht="18.75">
      <c r="A461" s="449"/>
      <c r="B461" s="465"/>
      <c r="C461" s="449"/>
      <c r="D461" s="539"/>
      <c r="E461" s="540"/>
      <c r="F461" s="540"/>
      <c r="G461" s="449"/>
      <c r="H461" s="541"/>
      <c r="I461" s="449"/>
      <c r="J461" s="449"/>
      <c r="K461" s="449"/>
      <c r="L461" s="449"/>
      <c r="M461" s="449"/>
      <c r="N461" s="449"/>
      <c r="O461" s="449"/>
      <c r="P461" s="449"/>
      <c r="Q461" s="449"/>
      <c r="R461" s="449"/>
      <c r="S461" s="449"/>
      <c r="T461" s="449"/>
      <c r="U461" s="449"/>
    </row>
    <row r="462" spans="1:21" ht="18.75">
      <c r="A462" s="449"/>
      <c r="B462" s="465"/>
      <c r="C462" s="449"/>
      <c r="D462" s="539"/>
      <c r="E462" s="540"/>
      <c r="F462" s="540"/>
      <c r="G462" s="449"/>
      <c r="H462" s="541"/>
      <c r="I462" s="449"/>
      <c r="J462" s="449"/>
      <c r="K462" s="449"/>
      <c r="L462" s="449"/>
      <c r="M462" s="449"/>
      <c r="N462" s="449"/>
      <c r="O462" s="449"/>
      <c r="P462" s="449"/>
      <c r="Q462" s="449"/>
      <c r="R462" s="449"/>
      <c r="S462" s="449"/>
      <c r="T462" s="449"/>
      <c r="U462" s="449"/>
    </row>
    <row r="463" spans="1:21" ht="18.75">
      <c r="A463" s="449"/>
      <c r="B463" s="465"/>
      <c r="C463" s="449"/>
      <c r="D463" s="539"/>
      <c r="E463" s="540"/>
      <c r="F463" s="540"/>
      <c r="G463" s="449"/>
      <c r="H463" s="541"/>
      <c r="I463" s="449"/>
      <c r="J463" s="449"/>
      <c r="K463" s="449"/>
      <c r="L463" s="449"/>
      <c r="M463" s="449"/>
      <c r="N463" s="449"/>
      <c r="O463" s="449"/>
      <c r="P463" s="449"/>
      <c r="Q463" s="449"/>
      <c r="R463" s="449"/>
      <c r="S463" s="449"/>
      <c r="T463" s="449"/>
      <c r="U463" s="449"/>
    </row>
    <row r="464" spans="1:21" ht="18.75">
      <c r="A464" s="449"/>
      <c r="B464" s="465"/>
      <c r="C464" s="449"/>
      <c r="D464" s="539"/>
      <c r="E464" s="540"/>
      <c r="F464" s="540"/>
      <c r="G464" s="449"/>
      <c r="H464" s="541"/>
      <c r="I464" s="449"/>
      <c r="J464" s="449"/>
      <c r="K464" s="449"/>
      <c r="L464" s="449"/>
      <c r="M464" s="449"/>
      <c r="N464" s="449"/>
      <c r="O464" s="449"/>
      <c r="P464" s="449"/>
      <c r="Q464" s="449"/>
      <c r="R464" s="449"/>
      <c r="S464" s="449"/>
      <c r="T464" s="449"/>
      <c r="U464" s="449"/>
    </row>
    <row r="465" spans="1:21" ht="18.75">
      <c r="A465" s="449"/>
      <c r="B465" s="465"/>
      <c r="C465" s="449"/>
      <c r="D465" s="539"/>
      <c r="E465" s="540"/>
      <c r="F465" s="540"/>
      <c r="G465" s="449"/>
      <c r="H465" s="541"/>
      <c r="I465" s="449"/>
      <c r="J465" s="449"/>
      <c r="K465" s="449"/>
      <c r="L465" s="449"/>
      <c r="M465" s="449"/>
      <c r="N465" s="449"/>
      <c r="O465" s="449"/>
      <c r="P465" s="449"/>
      <c r="Q465" s="449"/>
      <c r="R465" s="449"/>
      <c r="S465" s="449"/>
      <c r="T465" s="449"/>
      <c r="U465" s="449"/>
    </row>
    <row r="466" spans="1:21" ht="18.75">
      <c r="A466" s="449"/>
      <c r="B466" s="465"/>
      <c r="C466" s="449"/>
      <c r="D466" s="539"/>
      <c r="E466" s="540"/>
      <c r="F466" s="540"/>
      <c r="G466" s="449"/>
      <c r="H466" s="541"/>
      <c r="I466" s="449"/>
      <c r="J466" s="449"/>
      <c r="K466" s="449"/>
      <c r="L466" s="449"/>
      <c r="M466" s="449"/>
      <c r="N466" s="449"/>
      <c r="O466" s="449"/>
      <c r="P466" s="449"/>
      <c r="Q466" s="449"/>
      <c r="R466" s="449"/>
      <c r="S466" s="449"/>
      <c r="T466" s="449"/>
      <c r="U466" s="449"/>
    </row>
    <row r="467" spans="1:21" ht="18.75">
      <c r="A467" s="449"/>
      <c r="B467" s="465"/>
      <c r="C467" s="449"/>
      <c r="D467" s="539"/>
      <c r="E467" s="540"/>
      <c r="F467" s="540"/>
      <c r="G467" s="449"/>
      <c r="H467" s="541"/>
      <c r="I467" s="449"/>
      <c r="J467" s="449"/>
      <c r="K467" s="449"/>
      <c r="L467" s="449"/>
      <c r="M467" s="449"/>
      <c r="N467" s="449"/>
      <c r="O467" s="449"/>
      <c r="P467" s="449"/>
      <c r="Q467" s="449"/>
      <c r="R467" s="449"/>
      <c r="S467" s="449"/>
      <c r="T467" s="449"/>
      <c r="U467" s="449"/>
    </row>
    <row r="468" spans="1:21" ht="18.75">
      <c r="A468" s="449"/>
      <c r="B468" s="465"/>
      <c r="C468" s="449"/>
      <c r="D468" s="539"/>
      <c r="E468" s="540"/>
      <c r="F468" s="540"/>
      <c r="G468" s="449"/>
      <c r="H468" s="541"/>
      <c r="I468" s="449"/>
      <c r="J468" s="449"/>
      <c r="K468" s="449"/>
      <c r="L468" s="449"/>
      <c r="M468" s="449"/>
      <c r="N468" s="449"/>
      <c r="O468" s="449"/>
      <c r="P468" s="449"/>
      <c r="Q468" s="449"/>
      <c r="R468" s="449"/>
      <c r="S468" s="449"/>
      <c r="T468" s="449"/>
      <c r="U468" s="449"/>
    </row>
    <row r="469" spans="1:21" ht="18.75">
      <c r="A469" s="449"/>
      <c r="B469" s="465"/>
      <c r="C469" s="449"/>
      <c r="D469" s="539"/>
      <c r="E469" s="540"/>
      <c r="F469" s="540"/>
      <c r="G469" s="449"/>
      <c r="H469" s="541"/>
      <c r="I469" s="449"/>
      <c r="J469" s="449"/>
      <c r="K469" s="449"/>
      <c r="L469" s="449"/>
      <c r="M469" s="449"/>
      <c r="N469" s="449"/>
      <c r="O469" s="449"/>
      <c r="P469" s="449"/>
      <c r="Q469" s="449"/>
      <c r="R469" s="449"/>
      <c r="S469" s="449"/>
      <c r="T469" s="449"/>
      <c r="U469" s="449"/>
    </row>
    <row r="470" spans="1:21" ht="18.75">
      <c r="A470" s="449"/>
      <c r="B470" s="465"/>
      <c r="C470" s="449"/>
      <c r="D470" s="539"/>
      <c r="E470" s="540"/>
      <c r="F470" s="540"/>
      <c r="G470" s="449"/>
      <c r="H470" s="541"/>
      <c r="I470" s="449"/>
      <c r="J470" s="449"/>
      <c r="K470" s="449"/>
      <c r="L470" s="449"/>
      <c r="M470" s="449"/>
      <c r="N470" s="449"/>
      <c r="O470" s="449"/>
      <c r="P470" s="449"/>
      <c r="Q470" s="449"/>
      <c r="R470" s="449"/>
      <c r="S470" s="449"/>
      <c r="T470" s="449"/>
      <c r="U470" s="449"/>
    </row>
    <row r="471" spans="1:21" ht="18.75">
      <c r="A471" s="449"/>
      <c r="B471" s="465"/>
      <c r="C471" s="449"/>
      <c r="D471" s="539"/>
      <c r="E471" s="540"/>
      <c r="F471" s="540"/>
      <c r="G471" s="449"/>
      <c r="H471" s="541"/>
      <c r="I471" s="449"/>
      <c r="J471" s="449"/>
      <c r="K471" s="449"/>
      <c r="L471" s="449"/>
      <c r="M471" s="449"/>
      <c r="N471" s="449"/>
      <c r="O471" s="449"/>
      <c r="P471" s="449"/>
      <c r="Q471" s="449"/>
      <c r="R471" s="449"/>
      <c r="S471" s="449"/>
      <c r="T471" s="449"/>
      <c r="U471" s="449"/>
    </row>
    <row r="472" spans="1:21" ht="18.75">
      <c r="A472" s="449"/>
      <c r="B472" s="465"/>
      <c r="C472" s="449"/>
      <c r="D472" s="539"/>
      <c r="E472" s="540"/>
      <c r="F472" s="540"/>
      <c r="G472" s="449"/>
      <c r="H472" s="541"/>
      <c r="I472" s="449"/>
      <c r="J472" s="449"/>
      <c r="K472" s="449"/>
      <c r="L472" s="449"/>
      <c r="M472" s="449"/>
      <c r="N472" s="449"/>
      <c r="O472" s="449"/>
      <c r="P472" s="449"/>
      <c r="Q472" s="449"/>
      <c r="R472" s="449"/>
      <c r="S472" s="449"/>
      <c r="T472" s="449"/>
      <c r="U472" s="449"/>
    </row>
    <row r="473" spans="1:21" ht="18.75">
      <c r="A473" s="449"/>
      <c r="B473" s="465"/>
      <c r="C473" s="449"/>
      <c r="D473" s="539"/>
      <c r="E473" s="540"/>
      <c r="F473" s="540"/>
      <c r="G473" s="449"/>
      <c r="H473" s="541"/>
      <c r="I473" s="449"/>
      <c r="J473" s="449"/>
      <c r="K473" s="449"/>
      <c r="L473" s="449"/>
      <c r="M473" s="449"/>
      <c r="N473" s="449"/>
      <c r="O473" s="449"/>
      <c r="P473" s="449"/>
      <c r="Q473" s="449"/>
      <c r="R473" s="449"/>
      <c r="S473" s="449"/>
      <c r="T473" s="449"/>
      <c r="U473" s="449"/>
    </row>
    <row r="474" spans="1:21" ht="18.75">
      <c r="A474" s="449"/>
      <c r="B474" s="465"/>
      <c r="C474" s="449"/>
      <c r="D474" s="539"/>
      <c r="E474" s="540"/>
      <c r="F474" s="540"/>
      <c r="G474" s="449"/>
      <c r="H474" s="541"/>
      <c r="I474" s="449"/>
      <c r="J474" s="449"/>
      <c r="K474" s="449"/>
      <c r="L474" s="449"/>
      <c r="M474" s="449"/>
      <c r="N474" s="449"/>
      <c r="O474" s="449"/>
      <c r="P474" s="449"/>
      <c r="Q474" s="449"/>
      <c r="R474" s="449"/>
      <c r="S474" s="449"/>
      <c r="T474" s="449"/>
      <c r="U474" s="449"/>
    </row>
    <row r="475" spans="1:21" ht="18.75">
      <c r="A475" s="449"/>
      <c r="B475" s="465"/>
      <c r="C475" s="449"/>
      <c r="D475" s="539"/>
      <c r="E475" s="540"/>
      <c r="F475" s="540"/>
      <c r="G475" s="449"/>
      <c r="H475" s="541"/>
      <c r="I475" s="449"/>
      <c r="J475" s="449"/>
      <c r="K475" s="449"/>
      <c r="L475" s="449"/>
      <c r="M475" s="449"/>
      <c r="N475" s="449"/>
      <c r="O475" s="449"/>
      <c r="P475" s="449"/>
      <c r="Q475" s="449"/>
      <c r="R475" s="449"/>
      <c r="S475" s="449"/>
      <c r="T475" s="449"/>
      <c r="U475" s="449"/>
    </row>
    <row r="476" spans="1:21" ht="18.75">
      <c r="A476" s="449"/>
      <c r="B476" s="465"/>
      <c r="C476" s="449"/>
      <c r="D476" s="539"/>
      <c r="E476" s="540"/>
      <c r="F476" s="540"/>
      <c r="G476" s="449"/>
      <c r="H476" s="541"/>
      <c r="I476" s="449"/>
      <c r="J476" s="449"/>
      <c r="K476" s="449"/>
      <c r="L476" s="449"/>
      <c r="M476" s="449"/>
      <c r="N476" s="449"/>
      <c r="O476" s="449"/>
      <c r="P476" s="449"/>
      <c r="Q476" s="449"/>
      <c r="R476" s="449"/>
      <c r="S476" s="449"/>
      <c r="T476" s="449"/>
      <c r="U476" s="449"/>
    </row>
    <row r="477" spans="1:21" ht="18.75">
      <c r="A477" s="449"/>
      <c r="B477" s="465"/>
      <c r="C477" s="449"/>
      <c r="D477" s="539"/>
      <c r="E477" s="540"/>
      <c r="F477" s="540"/>
      <c r="G477" s="449"/>
      <c r="H477" s="541"/>
      <c r="I477" s="449"/>
      <c r="J477" s="449"/>
      <c r="K477" s="449"/>
      <c r="L477" s="449"/>
      <c r="M477" s="449"/>
      <c r="N477" s="449"/>
      <c r="O477" s="449"/>
      <c r="P477" s="449"/>
      <c r="Q477" s="449"/>
      <c r="R477" s="449"/>
      <c r="S477" s="449"/>
      <c r="T477" s="449"/>
      <c r="U477" s="449"/>
    </row>
    <row r="478" spans="1:21" ht="18.75">
      <c r="A478" s="449"/>
      <c r="B478" s="465"/>
      <c r="C478" s="449"/>
      <c r="D478" s="539"/>
      <c r="E478" s="540"/>
      <c r="F478" s="540"/>
      <c r="G478" s="449"/>
      <c r="H478" s="541"/>
      <c r="I478" s="449"/>
      <c r="J478" s="449"/>
      <c r="K478" s="449"/>
      <c r="L478" s="449"/>
      <c r="M478" s="449"/>
      <c r="N478" s="449"/>
      <c r="O478" s="449"/>
      <c r="P478" s="449"/>
      <c r="Q478" s="449"/>
      <c r="R478" s="449"/>
      <c r="S478" s="449"/>
      <c r="T478" s="449"/>
      <c r="U478" s="449"/>
    </row>
    <row r="479" spans="1:21" ht="18.75">
      <c r="A479" s="449"/>
      <c r="B479" s="465"/>
      <c r="C479" s="449"/>
      <c r="D479" s="539"/>
      <c r="E479" s="540"/>
      <c r="F479" s="540"/>
      <c r="G479" s="449"/>
      <c r="H479" s="541"/>
      <c r="I479" s="449"/>
      <c r="J479" s="449"/>
      <c r="K479" s="449"/>
      <c r="L479" s="449"/>
      <c r="M479" s="449"/>
      <c r="N479" s="449"/>
      <c r="O479" s="449"/>
      <c r="P479" s="449"/>
      <c r="Q479" s="449"/>
      <c r="R479" s="449"/>
      <c r="S479" s="449"/>
      <c r="T479" s="449"/>
      <c r="U479" s="449"/>
    </row>
    <row r="480" spans="1:21" ht="18.75">
      <c r="A480" s="449"/>
      <c r="B480" s="465"/>
      <c r="C480" s="449"/>
      <c r="D480" s="539"/>
      <c r="E480" s="540"/>
      <c r="F480" s="540"/>
      <c r="G480" s="449"/>
      <c r="H480" s="541"/>
      <c r="I480" s="449"/>
      <c r="J480" s="449"/>
      <c r="K480" s="449"/>
      <c r="L480" s="449"/>
      <c r="M480" s="449"/>
      <c r="N480" s="449"/>
      <c r="O480" s="449"/>
      <c r="P480" s="449"/>
      <c r="Q480" s="449"/>
      <c r="R480" s="449"/>
      <c r="S480" s="449"/>
      <c r="T480" s="449"/>
      <c r="U480" s="449"/>
    </row>
    <row r="481" spans="1:21" ht="18.75">
      <c r="A481" s="449"/>
      <c r="B481" s="465"/>
      <c r="C481" s="449"/>
      <c r="D481" s="539"/>
      <c r="E481" s="540"/>
      <c r="F481" s="540"/>
      <c r="G481" s="449"/>
      <c r="H481" s="541"/>
      <c r="I481" s="449"/>
      <c r="J481" s="449"/>
      <c r="K481" s="449"/>
      <c r="L481" s="449"/>
      <c r="M481" s="449"/>
      <c r="N481" s="449"/>
      <c r="O481" s="449"/>
      <c r="P481" s="449"/>
      <c r="Q481" s="449"/>
      <c r="R481" s="449"/>
      <c r="S481" s="449"/>
      <c r="T481" s="449"/>
      <c r="U481" s="449"/>
    </row>
    <row r="482" spans="1:21" ht="18.75">
      <c r="A482" s="449"/>
      <c r="B482" s="465"/>
      <c r="C482" s="449"/>
      <c r="D482" s="539"/>
      <c r="E482" s="540"/>
      <c r="F482" s="540"/>
      <c r="G482" s="449"/>
      <c r="H482" s="541"/>
      <c r="I482" s="449"/>
      <c r="J482" s="449"/>
      <c r="K482" s="449"/>
      <c r="L482" s="449"/>
      <c r="M482" s="449"/>
      <c r="N482" s="449"/>
      <c r="O482" s="449"/>
      <c r="P482" s="449"/>
      <c r="Q482" s="449"/>
      <c r="R482" s="449"/>
      <c r="S482" s="449"/>
      <c r="T482" s="449"/>
      <c r="U482" s="449"/>
    </row>
    <row r="483" spans="1:21" ht="18.75">
      <c r="A483" s="449"/>
      <c r="B483" s="465"/>
      <c r="C483" s="449"/>
      <c r="D483" s="539"/>
      <c r="E483" s="540"/>
      <c r="F483" s="540"/>
      <c r="G483" s="449"/>
      <c r="H483" s="541"/>
      <c r="I483" s="449"/>
      <c r="J483" s="449"/>
      <c r="K483" s="449"/>
      <c r="L483" s="449"/>
      <c r="M483" s="449"/>
      <c r="N483" s="449"/>
      <c r="O483" s="449"/>
      <c r="P483" s="449"/>
      <c r="Q483" s="449"/>
      <c r="R483" s="449"/>
      <c r="S483" s="449"/>
      <c r="T483" s="449"/>
      <c r="U483" s="449"/>
    </row>
    <row r="484" spans="1:21" ht="18.75">
      <c r="A484" s="449"/>
      <c r="B484" s="465"/>
      <c r="C484" s="449"/>
      <c r="D484" s="539"/>
      <c r="E484" s="540"/>
      <c r="F484" s="540"/>
      <c r="G484" s="449"/>
      <c r="H484" s="541"/>
      <c r="I484" s="449"/>
      <c r="J484" s="449"/>
      <c r="K484" s="449"/>
      <c r="L484" s="449"/>
      <c r="M484" s="449"/>
      <c r="N484" s="449"/>
      <c r="O484" s="449"/>
      <c r="P484" s="449"/>
      <c r="Q484" s="449"/>
      <c r="R484" s="449"/>
      <c r="S484" s="449"/>
      <c r="T484" s="449"/>
      <c r="U484" s="449"/>
    </row>
    <row r="485" spans="1:21" ht="18.75">
      <c r="A485" s="449"/>
      <c r="B485" s="465"/>
      <c r="C485" s="449"/>
      <c r="D485" s="539"/>
      <c r="E485" s="540"/>
      <c r="F485" s="540"/>
      <c r="G485" s="449"/>
      <c r="H485" s="541"/>
      <c r="I485" s="449"/>
      <c r="J485" s="449"/>
      <c r="K485" s="449"/>
      <c r="L485" s="449"/>
      <c r="M485" s="449"/>
      <c r="N485" s="449"/>
      <c r="O485" s="449"/>
      <c r="P485" s="449"/>
      <c r="Q485" s="449"/>
      <c r="R485" s="449"/>
      <c r="S485" s="449"/>
      <c r="T485" s="449"/>
      <c r="U485" s="449"/>
    </row>
    <row r="486" spans="1:21" ht="18.75">
      <c r="A486" s="449"/>
      <c r="B486" s="465"/>
      <c r="C486" s="449"/>
      <c r="D486" s="539"/>
      <c r="E486" s="540"/>
      <c r="F486" s="540"/>
      <c r="G486" s="449"/>
      <c r="H486" s="541"/>
      <c r="I486" s="449"/>
      <c r="J486" s="449"/>
      <c r="K486" s="449"/>
      <c r="L486" s="449"/>
      <c r="M486" s="449"/>
      <c r="N486" s="449"/>
      <c r="O486" s="449"/>
      <c r="P486" s="449"/>
      <c r="Q486" s="449"/>
      <c r="R486" s="449"/>
      <c r="S486" s="449"/>
      <c r="T486" s="449"/>
      <c r="U486" s="449"/>
    </row>
    <row r="487" spans="1:21" ht="18.75">
      <c r="A487" s="449"/>
      <c r="B487" s="465"/>
      <c r="C487" s="449"/>
      <c r="D487" s="539"/>
      <c r="E487" s="540"/>
      <c r="F487" s="540"/>
      <c r="G487" s="449"/>
      <c r="H487" s="541"/>
      <c r="I487" s="449"/>
      <c r="J487" s="449"/>
      <c r="K487" s="449"/>
      <c r="L487" s="449"/>
      <c r="M487" s="449"/>
      <c r="N487" s="449"/>
      <c r="O487" s="449"/>
      <c r="P487" s="449"/>
      <c r="Q487" s="449"/>
      <c r="R487" s="449"/>
      <c r="S487" s="449"/>
      <c r="T487" s="449"/>
      <c r="U487" s="449"/>
    </row>
    <row r="488" spans="1:21" ht="18.75">
      <c r="A488" s="449"/>
      <c r="B488" s="465"/>
      <c r="C488" s="449"/>
      <c r="D488" s="539"/>
      <c r="E488" s="540"/>
      <c r="F488" s="540"/>
      <c r="G488" s="449"/>
      <c r="H488" s="541"/>
      <c r="I488" s="449"/>
      <c r="J488" s="449"/>
      <c r="K488" s="449"/>
      <c r="L488" s="449"/>
      <c r="M488" s="449"/>
      <c r="N488" s="449"/>
      <c r="O488" s="449"/>
      <c r="P488" s="449"/>
      <c r="Q488" s="449"/>
      <c r="R488" s="449"/>
      <c r="S488" s="449"/>
      <c r="T488" s="449"/>
      <c r="U488" s="449"/>
    </row>
    <row r="489" spans="1:21" ht="18.75">
      <c r="A489" s="449"/>
      <c r="B489" s="465"/>
      <c r="C489" s="449"/>
      <c r="D489" s="539"/>
      <c r="E489" s="540"/>
      <c r="F489" s="540"/>
      <c r="G489" s="449"/>
      <c r="H489" s="541"/>
      <c r="I489" s="449"/>
      <c r="J489" s="449"/>
      <c r="K489" s="449"/>
      <c r="L489" s="449"/>
      <c r="M489" s="449"/>
      <c r="N489" s="449"/>
      <c r="O489" s="449"/>
      <c r="P489" s="449"/>
      <c r="Q489" s="449"/>
      <c r="R489" s="449"/>
      <c r="S489" s="449"/>
      <c r="T489" s="449"/>
      <c r="U489" s="449"/>
    </row>
    <row r="490" spans="1:21" ht="18.75">
      <c r="A490" s="449"/>
      <c r="B490" s="465"/>
      <c r="C490" s="449"/>
      <c r="D490" s="539"/>
      <c r="E490" s="540"/>
      <c r="F490" s="540"/>
      <c r="G490" s="449"/>
      <c r="H490" s="541"/>
      <c r="I490" s="449"/>
      <c r="J490" s="449"/>
      <c r="K490" s="449"/>
      <c r="L490" s="449"/>
      <c r="M490" s="449"/>
      <c r="N490" s="449"/>
      <c r="O490" s="449"/>
      <c r="P490" s="449"/>
      <c r="Q490" s="449"/>
      <c r="R490" s="449"/>
      <c r="S490" s="449"/>
      <c r="T490" s="449"/>
      <c r="U490" s="449"/>
    </row>
    <row r="491" spans="1:21" ht="18.75">
      <c r="A491" s="449"/>
      <c r="B491" s="465"/>
      <c r="C491" s="449"/>
      <c r="D491" s="539"/>
      <c r="E491" s="540"/>
      <c r="F491" s="540"/>
      <c r="G491" s="449"/>
      <c r="H491" s="541"/>
      <c r="I491" s="449"/>
      <c r="J491" s="449"/>
      <c r="K491" s="449"/>
      <c r="L491" s="449"/>
      <c r="M491" s="449"/>
      <c r="N491" s="449"/>
      <c r="O491" s="449"/>
      <c r="P491" s="449"/>
      <c r="Q491" s="449"/>
      <c r="R491" s="449"/>
      <c r="S491" s="449"/>
      <c r="T491" s="449"/>
      <c r="U491" s="449"/>
    </row>
    <row r="492" spans="1:21" ht="18.75">
      <c r="A492" s="449"/>
      <c r="B492" s="465"/>
      <c r="C492" s="449"/>
      <c r="D492" s="539"/>
      <c r="E492" s="540"/>
      <c r="F492" s="540"/>
      <c r="G492" s="449"/>
      <c r="H492" s="541"/>
      <c r="I492" s="449"/>
      <c r="J492" s="449"/>
      <c r="K492" s="449"/>
      <c r="L492" s="449"/>
      <c r="M492" s="449"/>
      <c r="N492" s="449"/>
      <c r="O492" s="449"/>
      <c r="P492" s="449"/>
      <c r="Q492" s="449"/>
      <c r="R492" s="449"/>
      <c r="S492" s="449"/>
      <c r="T492" s="449"/>
      <c r="U492" s="449"/>
    </row>
    <row r="493" spans="1:21" ht="18.75">
      <c r="A493" s="449"/>
      <c r="B493" s="465"/>
      <c r="C493" s="449"/>
      <c r="D493" s="539"/>
      <c r="E493" s="540"/>
      <c r="F493" s="540"/>
      <c r="G493" s="449"/>
      <c r="H493" s="541"/>
      <c r="I493" s="449"/>
      <c r="J493" s="449"/>
      <c r="K493" s="449"/>
      <c r="L493" s="449"/>
      <c r="M493" s="449"/>
      <c r="N493" s="449"/>
      <c r="O493" s="449"/>
      <c r="P493" s="449"/>
      <c r="Q493" s="449"/>
      <c r="R493" s="449"/>
      <c r="S493" s="449"/>
      <c r="T493" s="449"/>
      <c r="U493" s="449"/>
    </row>
    <row r="494" spans="1:21" ht="18.75">
      <c r="A494" s="449"/>
      <c r="B494" s="465"/>
      <c r="C494" s="449"/>
      <c r="D494" s="539"/>
      <c r="E494" s="540"/>
      <c r="F494" s="540"/>
      <c r="G494" s="449"/>
      <c r="H494" s="541"/>
      <c r="I494" s="449"/>
      <c r="J494" s="449"/>
      <c r="K494" s="449"/>
      <c r="L494" s="449"/>
      <c r="M494" s="449"/>
      <c r="N494" s="449"/>
      <c r="O494" s="449"/>
      <c r="P494" s="449"/>
      <c r="Q494" s="449"/>
      <c r="R494" s="449"/>
      <c r="S494" s="449"/>
      <c r="T494" s="449"/>
      <c r="U494" s="449"/>
    </row>
    <row r="495" spans="1:21" ht="18.75">
      <c r="A495" s="449"/>
      <c r="B495" s="465"/>
      <c r="C495" s="449"/>
      <c r="D495" s="539"/>
      <c r="E495" s="540"/>
      <c r="F495" s="540"/>
      <c r="G495" s="449"/>
      <c r="H495" s="541"/>
      <c r="I495" s="449"/>
      <c r="J495" s="449"/>
      <c r="K495" s="449"/>
      <c r="L495" s="449"/>
      <c r="M495" s="449"/>
      <c r="N495" s="449"/>
      <c r="O495" s="449"/>
      <c r="P495" s="449"/>
      <c r="Q495" s="449"/>
      <c r="R495" s="449"/>
      <c r="S495" s="449"/>
      <c r="T495" s="449"/>
      <c r="U495" s="449"/>
    </row>
    <row r="496" spans="1:21" ht="18.75">
      <c r="A496" s="449"/>
      <c r="B496" s="465"/>
      <c r="C496" s="449"/>
      <c r="D496" s="539"/>
      <c r="E496" s="540"/>
      <c r="F496" s="540"/>
      <c r="G496" s="449"/>
      <c r="H496" s="541"/>
      <c r="I496" s="449"/>
      <c r="J496" s="449"/>
      <c r="K496" s="449"/>
      <c r="L496" s="449"/>
      <c r="M496" s="449"/>
      <c r="N496" s="449"/>
      <c r="O496" s="449"/>
      <c r="P496" s="449"/>
      <c r="Q496" s="449"/>
      <c r="R496" s="449"/>
      <c r="S496" s="449"/>
      <c r="T496" s="449"/>
      <c r="U496" s="449"/>
    </row>
    <row r="497" spans="1:21" ht="18.75">
      <c r="A497" s="449"/>
      <c r="B497" s="465"/>
      <c r="C497" s="449"/>
      <c r="D497" s="539"/>
      <c r="E497" s="540"/>
      <c r="F497" s="540"/>
      <c r="G497" s="449"/>
      <c r="H497" s="541"/>
      <c r="I497" s="449"/>
      <c r="J497" s="449"/>
      <c r="K497" s="449"/>
      <c r="L497" s="449"/>
      <c r="M497" s="449"/>
      <c r="N497" s="449"/>
      <c r="O497" s="449"/>
      <c r="P497" s="449"/>
      <c r="Q497" s="449"/>
      <c r="R497" s="449"/>
      <c r="S497" s="449"/>
      <c r="T497" s="449"/>
      <c r="U497" s="449"/>
    </row>
    <row r="498" spans="1:21" ht="18.75">
      <c r="A498" s="449"/>
      <c r="B498" s="465"/>
      <c r="C498" s="449"/>
      <c r="D498" s="539"/>
      <c r="E498" s="540"/>
      <c r="F498" s="540"/>
      <c r="G498" s="449"/>
      <c r="H498" s="541"/>
      <c r="I498" s="449"/>
      <c r="J498" s="449"/>
      <c r="K498" s="449"/>
      <c r="L498" s="449"/>
      <c r="M498" s="449"/>
      <c r="N498" s="449"/>
      <c r="O498" s="449"/>
      <c r="P498" s="449"/>
      <c r="Q498" s="449"/>
      <c r="R498" s="449"/>
      <c r="S498" s="449"/>
      <c r="T498" s="449"/>
      <c r="U498" s="449"/>
    </row>
    <row r="499" spans="1:21" ht="18.75">
      <c r="A499" s="449"/>
      <c r="B499" s="465"/>
      <c r="C499" s="449"/>
      <c r="D499" s="539"/>
      <c r="E499" s="540"/>
      <c r="F499" s="540"/>
      <c r="G499" s="449"/>
      <c r="H499" s="541"/>
      <c r="I499" s="449"/>
      <c r="J499" s="449"/>
      <c r="K499" s="449"/>
      <c r="L499" s="449"/>
      <c r="M499" s="449"/>
      <c r="N499" s="449"/>
      <c r="O499" s="449"/>
      <c r="P499" s="449"/>
      <c r="Q499" s="449"/>
      <c r="R499" s="449"/>
      <c r="S499" s="449"/>
      <c r="T499" s="449"/>
      <c r="U499" s="449"/>
    </row>
    <row r="500" spans="1:21" ht="18.75">
      <c r="A500" s="449"/>
      <c r="B500" s="465"/>
      <c r="C500" s="449"/>
      <c r="D500" s="539"/>
      <c r="E500" s="540"/>
      <c r="F500" s="540"/>
      <c r="G500" s="449"/>
      <c r="H500" s="541"/>
      <c r="I500" s="449"/>
      <c r="J500" s="449"/>
      <c r="K500" s="449"/>
      <c r="L500" s="449"/>
      <c r="M500" s="449"/>
      <c r="N500" s="449"/>
      <c r="O500" s="449"/>
      <c r="P500" s="449"/>
      <c r="Q500" s="449"/>
      <c r="R500" s="449"/>
      <c r="S500" s="449"/>
      <c r="T500" s="449"/>
      <c r="U500" s="449"/>
    </row>
    <row r="501" spans="1:21" ht="18.75">
      <c r="A501" s="449"/>
      <c r="B501" s="465"/>
      <c r="C501" s="449"/>
      <c r="D501" s="539"/>
      <c r="E501" s="540"/>
      <c r="F501" s="540"/>
      <c r="G501" s="449"/>
      <c r="H501" s="541"/>
      <c r="I501" s="449"/>
      <c r="J501" s="449"/>
      <c r="K501" s="449"/>
      <c r="L501" s="449"/>
      <c r="M501" s="449"/>
      <c r="N501" s="449"/>
      <c r="O501" s="449"/>
      <c r="P501" s="449"/>
      <c r="Q501" s="449"/>
      <c r="R501" s="449"/>
      <c r="S501" s="449"/>
      <c r="T501" s="449"/>
      <c r="U501" s="449"/>
    </row>
    <row r="502" spans="1:21" ht="18.75">
      <c r="A502" s="449"/>
      <c r="B502" s="465"/>
      <c r="C502" s="449"/>
      <c r="D502" s="539"/>
      <c r="E502" s="540"/>
      <c r="F502" s="540"/>
      <c r="G502" s="449"/>
      <c r="H502" s="541"/>
      <c r="I502" s="449"/>
      <c r="J502" s="449"/>
      <c r="K502" s="449"/>
      <c r="L502" s="449"/>
      <c r="M502" s="449"/>
      <c r="N502" s="449"/>
      <c r="O502" s="449"/>
      <c r="P502" s="449"/>
      <c r="Q502" s="449"/>
      <c r="R502" s="449"/>
      <c r="S502" s="449"/>
      <c r="T502" s="449"/>
      <c r="U502" s="449"/>
    </row>
    <row r="503" spans="1:21" ht="18.75">
      <c r="A503" s="449"/>
      <c r="B503" s="465"/>
      <c r="C503" s="449"/>
      <c r="D503" s="539"/>
      <c r="E503" s="540"/>
      <c r="F503" s="540"/>
      <c r="G503" s="449"/>
      <c r="H503" s="541"/>
      <c r="I503" s="449"/>
      <c r="J503" s="449"/>
      <c r="K503" s="449"/>
      <c r="L503" s="449"/>
      <c r="M503" s="449"/>
      <c r="N503" s="449"/>
      <c r="O503" s="449"/>
      <c r="P503" s="449"/>
      <c r="Q503" s="449"/>
      <c r="R503" s="449"/>
      <c r="S503" s="449"/>
      <c r="T503" s="449"/>
      <c r="U503" s="449"/>
    </row>
    <row r="504" spans="1:21" ht="18.75">
      <c r="A504" s="449"/>
      <c r="B504" s="465"/>
      <c r="C504" s="449"/>
      <c r="D504" s="539"/>
      <c r="E504" s="540"/>
      <c r="F504" s="540"/>
      <c r="G504" s="449"/>
      <c r="H504" s="541"/>
      <c r="I504" s="449"/>
      <c r="J504" s="449"/>
      <c r="K504" s="449"/>
      <c r="L504" s="449"/>
      <c r="M504" s="449"/>
      <c r="N504" s="449"/>
      <c r="O504" s="449"/>
      <c r="P504" s="449"/>
      <c r="Q504" s="449"/>
      <c r="R504" s="449"/>
      <c r="S504" s="449"/>
      <c r="T504" s="449"/>
      <c r="U504" s="449"/>
    </row>
    <row r="505" spans="1:21" ht="18.75">
      <c r="A505" s="449"/>
      <c r="B505" s="465"/>
      <c r="C505" s="449"/>
      <c r="D505" s="539"/>
      <c r="E505" s="540"/>
      <c r="F505" s="540"/>
      <c r="G505" s="449"/>
      <c r="H505" s="541"/>
      <c r="I505" s="449"/>
      <c r="J505" s="449"/>
      <c r="K505" s="449"/>
      <c r="L505" s="449"/>
      <c r="M505" s="449"/>
      <c r="N505" s="449"/>
      <c r="O505" s="449"/>
      <c r="P505" s="449"/>
      <c r="Q505" s="449"/>
      <c r="R505" s="449"/>
      <c r="S505" s="449"/>
      <c r="T505" s="449"/>
      <c r="U505" s="449"/>
    </row>
    <row r="506" spans="1:21" ht="18.75">
      <c r="A506" s="449"/>
      <c r="B506" s="465"/>
      <c r="C506" s="449"/>
      <c r="D506" s="539"/>
      <c r="E506" s="540"/>
      <c r="F506" s="540"/>
      <c r="G506" s="449"/>
      <c r="H506" s="541"/>
      <c r="I506" s="449"/>
      <c r="J506" s="449"/>
      <c r="K506" s="449"/>
      <c r="L506" s="449"/>
      <c r="M506" s="449"/>
      <c r="N506" s="449"/>
      <c r="O506" s="449"/>
      <c r="P506" s="449"/>
      <c r="Q506" s="449"/>
      <c r="R506" s="449"/>
      <c r="S506" s="449"/>
      <c r="T506" s="449"/>
      <c r="U506" s="449"/>
    </row>
    <row r="507" spans="1:21" ht="18.75">
      <c r="A507" s="449"/>
      <c r="B507" s="465"/>
      <c r="C507" s="449"/>
      <c r="D507" s="539"/>
      <c r="E507" s="540"/>
      <c r="F507" s="540"/>
      <c r="G507" s="449"/>
      <c r="H507" s="541"/>
      <c r="I507" s="449"/>
      <c r="J507" s="449"/>
      <c r="K507" s="449"/>
      <c r="L507" s="449"/>
      <c r="M507" s="449"/>
      <c r="N507" s="449"/>
      <c r="O507" s="449"/>
      <c r="P507" s="449"/>
      <c r="Q507" s="449"/>
      <c r="R507" s="449"/>
      <c r="S507" s="449"/>
      <c r="T507" s="449"/>
      <c r="U507" s="449"/>
    </row>
    <row r="508" spans="1:21" ht="18.75">
      <c r="A508" s="449"/>
      <c r="B508" s="465"/>
      <c r="C508" s="449"/>
      <c r="D508" s="539"/>
      <c r="E508" s="540"/>
      <c r="F508" s="540"/>
      <c r="G508" s="449"/>
      <c r="H508" s="541"/>
      <c r="I508" s="449"/>
      <c r="J508" s="449"/>
      <c r="K508" s="449"/>
      <c r="L508" s="449"/>
      <c r="M508" s="449"/>
      <c r="N508" s="449"/>
      <c r="O508" s="449"/>
      <c r="P508" s="449"/>
      <c r="Q508" s="449"/>
      <c r="R508" s="449"/>
      <c r="S508" s="449"/>
      <c r="T508" s="449"/>
      <c r="U508" s="449"/>
    </row>
    <row r="509" spans="1:21" ht="18.75">
      <c r="A509" s="449"/>
      <c r="B509" s="465"/>
      <c r="C509" s="449"/>
      <c r="D509" s="539"/>
      <c r="E509" s="540"/>
      <c r="F509" s="540"/>
      <c r="G509" s="449"/>
      <c r="H509" s="541"/>
      <c r="I509" s="449"/>
      <c r="J509" s="449"/>
      <c r="K509" s="449"/>
      <c r="L509" s="449"/>
      <c r="M509" s="449"/>
      <c r="N509" s="449"/>
      <c r="O509" s="449"/>
      <c r="P509" s="449"/>
      <c r="Q509" s="449"/>
      <c r="R509" s="449"/>
      <c r="S509" s="449"/>
      <c r="T509" s="449"/>
      <c r="U509" s="449"/>
    </row>
    <row r="510" spans="1:21" ht="18.75">
      <c r="A510" s="449"/>
      <c r="B510" s="465"/>
      <c r="C510" s="449"/>
      <c r="D510" s="539"/>
      <c r="E510" s="540"/>
      <c r="F510" s="540"/>
      <c r="G510" s="449"/>
      <c r="H510" s="541"/>
      <c r="I510" s="449"/>
      <c r="J510" s="449"/>
      <c r="K510" s="449"/>
      <c r="L510" s="449"/>
      <c r="M510" s="449"/>
      <c r="N510" s="449"/>
      <c r="O510" s="449"/>
      <c r="P510" s="449"/>
      <c r="Q510" s="449"/>
      <c r="R510" s="449"/>
      <c r="S510" s="449"/>
      <c r="T510" s="449"/>
      <c r="U510" s="449"/>
    </row>
    <row r="511" spans="1:21" ht="18.75">
      <c r="A511" s="449"/>
      <c r="B511" s="465"/>
      <c r="C511" s="449"/>
      <c r="D511" s="539"/>
      <c r="E511" s="540"/>
      <c r="F511" s="540"/>
      <c r="G511" s="449"/>
      <c r="H511" s="541"/>
      <c r="I511" s="449"/>
      <c r="J511" s="449"/>
      <c r="K511" s="449"/>
      <c r="L511" s="449"/>
      <c r="M511" s="449"/>
      <c r="N511" s="449"/>
      <c r="O511" s="449"/>
      <c r="P511" s="449"/>
      <c r="Q511" s="449"/>
      <c r="R511" s="449"/>
      <c r="S511" s="449"/>
      <c r="T511" s="449"/>
      <c r="U511" s="449"/>
    </row>
    <row r="512" spans="1:21" ht="18.75">
      <c r="A512" s="449"/>
      <c r="B512" s="465"/>
      <c r="C512" s="449"/>
      <c r="D512" s="539"/>
      <c r="E512" s="540"/>
      <c r="F512" s="540"/>
      <c r="G512" s="449"/>
      <c r="H512" s="541"/>
      <c r="I512" s="449"/>
      <c r="J512" s="449"/>
      <c r="K512" s="449"/>
      <c r="L512" s="449"/>
      <c r="M512" s="449"/>
      <c r="N512" s="449"/>
      <c r="O512" s="449"/>
      <c r="P512" s="449"/>
      <c r="Q512" s="449"/>
      <c r="R512" s="449"/>
      <c r="S512" s="449"/>
      <c r="T512" s="449"/>
      <c r="U512" s="449"/>
    </row>
    <row r="513" spans="1:21" ht="18.75">
      <c r="A513" s="449"/>
      <c r="B513" s="465"/>
      <c r="C513" s="449"/>
      <c r="D513" s="539"/>
      <c r="E513" s="540"/>
      <c r="F513" s="540"/>
      <c r="G513" s="449"/>
      <c r="H513" s="541"/>
      <c r="I513" s="449"/>
      <c r="J513" s="449"/>
      <c r="K513" s="449"/>
      <c r="L513" s="449"/>
      <c r="M513" s="449"/>
      <c r="N513" s="449"/>
      <c r="O513" s="449"/>
      <c r="P513" s="449"/>
      <c r="Q513" s="449"/>
      <c r="R513" s="449"/>
      <c r="S513" s="449"/>
      <c r="T513" s="449"/>
      <c r="U513" s="449"/>
    </row>
    <row r="514" spans="1:21" ht="18.75">
      <c r="A514" s="449"/>
      <c r="B514" s="465"/>
      <c r="C514" s="449"/>
      <c r="D514" s="539"/>
      <c r="E514" s="540"/>
      <c r="F514" s="540"/>
      <c r="G514" s="449"/>
      <c r="H514" s="541"/>
      <c r="I514" s="449"/>
      <c r="J514" s="449"/>
      <c r="K514" s="449"/>
      <c r="L514" s="449"/>
      <c r="M514" s="449"/>
      <c r="N514" s="449"/>
      <c r="O514" s="449"/>
      <c r="P514" s="449"/>
      <c r="Q514" s="449"/>
      <c r="R514" s="449"/>
      <c r="S514" s="449"/>
      <c r="T514" s="449"/>
      <c r="U514" s="449"/>
    </row>
    <row r="515" spans="1:21" ht="18.75">
      <c r="A515" s="449"/>
      <c r="B515" s="465"/>
      <c r="C515" s="449"/>
      <c r="D515" s="539"/>
      <c r="E515" s="540"/>
      <c r="F515" s="540"/>
      <c r="G515" s="449"/>
      <c r="H515" s="541"/>
      <c r="I515" s="449"/>
      <c r="J515" s="449"/>
      <c r="K515" s="449"/>
      <c r="L515" s="449"/>
      <c r="M515" s="449"/>
      <c r="N515" s="449"/>
      <c r="O515" s="449"/>
      <c r="P515" s="449"/>
      <c r="Q515" s="449"/>
      <c r="R515" s="449"/>
      <c r="S515" s="449"/>
      <c r="T515" s="449"/>
      <c r="U515" s="449"/>
    </row>
    <row r="516" spans="1:21" ht="18.75">
      <c r="A516" s="449"/>
      <c r="B516" s="465"/>
      <c r="C516" s="449"/>
      <c r="D516" s="539"/>
      <c r="E516" s="540"/>
      <c r="F516" s="540"/>
      <c r="G516" s="449"/>
      <c r="H516" s="541"/>
      <c r="I516" s="449"/>
      <c r="J516" s="449"/>
      <c r="K516" s="449"/>
      <c r="L516" s="449"/>
      <c r="M516" s="449"/>
      <c r="N516" s="449"/>
      <c r="O516" s="449"/>
      <c r="P516" s="449"/>
      <c r="Q516" s="449"/>
      <c r="R516" s="449"/>
      <c r="S516" s="449"/>
      <c r="T516" s="449"/>
      <c r="U516" s="449"/>
    </row>
    <row r="517" spans="1:21" ht="18.75">
      <c r="A517" s="449"/>
      <c r="B517" s="465"/>
      <c r="C517" s="449"/>
      <c r="D517" s="539"/>
      <c r="E517" s="540"/>
      <c r="F517" s="540"/>
      <c r="G517" s="449"/>
      <c r="H517" s="541"/>
      <c r="I517" s="449"/>
      <c r="J517" s="449"/>
      <c r="K517" s="449"/>
      <c r="L517" s="449"/>
      <c r="M517" s="449"/>
      <c r="N517" s="449"/>
      <c r="O517" s="449"/>
      <c r="P517" s="449"/>
      <c r="Q517" s="449"/>
      <c r="R517" s="449"/>
      <c r="S517" s="449"/>
      <c r="T517" s="449"/>
      <c r="U517" s="449"/>
    </row>
    <row r="518" spans="1:21" ht="18.75">
      <c r="A518" s="449"/>
      <c r="B518" s="465"/>
      <c r="C518" s="449"/>
      <c r="D518" s="539"/>
      <c r="E518" s="540"/>
      <c r="F518" s="540"/>
      <c r="G518" s="449"/>
      <c r="H518" s="541"/>
      <c r="I518" s="449"/>
      <c r="J518" s="449"/>
      <c r="K518" s="449"/>
      <c r="L518" s="449"/>
      <c r="M518" s="449"/>
      <c r="N518" s="449"/>
      <c r="O518" s="449"/>
      <c r="P518" s="449"/>
      <c r="Q518" s="449"/>
      <c r="R518" s="449"/>
      <c r="S518" s="449"/>
      <c r="T518" s="449"/>
      <c r="U518" s="449"/>
    </row>
    <row r="519" spans="1:21" ht="18.75">
      <c r="A519" s="449"/>
      <c r="B519" s="465"/>
      <c r="C519" s="449"/>
      <c r="D519" s="539"/>
      <c r="E519" s="540"/>
      <c r="F519" s="540"/>
      <c r="G519" s="449"/>
      <c r="H519" s="541"/>
      <c r="I519" s="449"/>
      <c r="J519" s="449"/>
      <c r="K519" s="449"/>
      <c r="L519" s="449"/>
      <c r="M519" s="449"/>
      <c r="N519" s="449"/>
      <c r="O519" s="449"/>
      <c r="P519" s="449"/>
      <c r="Q519" s="449"/>
      <c r="R519" s="449"/>
      <c r="S519" s="449"/>
      <c r="T519" s="449"/>
      <c r="U519" s="449"/>
    </row>
    <row r="520" spans="1:21" ht="18.75">
      <c r="A520" s="449"/>
      <c r="B520" s="465"/>
      <c r="C520" s="449"/>
      <c r="D520" s="539"/>
      <c r="E520" s="540"/>
      <c r="F520" s="540"/>
      <c r="G520" s="449"/>
      <c r="H520" s="541"/>
      <c r="I520" s="449"/>
      <c r="J520" s="449"/>
      <c r="K520" s="449"/>
      <c r="L520" s="449"/>
      <c r="M520" s="449"/>
      <c r="N520" s="449"/>
      <c r="O520" s="449"/>
      <c r="P520" s="449"/>
      <c r="Q520" s="449"/>
      <c r="R520" s="449"/>
      <c r="S520" s="449"/>
      <c r="T520" s="449"/>
      <c r="U520" s="449"/>
    </row>
    <row r="521" spans="1:21" ht="18.75">
      <c r="A521" s="449"/>
      <c r="B521" s="465"/>
      <c r="C521" s="449"/>
      <c r="D521" s="539"/>
      <c r="E521" s="540"/>
      <c r="F521" s="540"/>
      <c r="G521" s="449"/>
      <c r="H521" s="541"/>
      <c r="I521" s="449"/>
      <c r="J521" s="449"/>
      <c r="K521" s="449"/>
      <c r="L521" s="449"/>
      <c r="M521" s="449"/>
      <c r="N521" s="449"/>
      <c r="O521" s="449"/>
      <c r="P521" s="449"/>
      <c r="Q521" s="449"/>
      <c r="R521" s="449"/>
      <c r="S521" s="449"/>
      <c r="T521" s="449"/>
      <c r="U521" s="449"/>
    </row>
    <row r="522" spans="1:21" ht="18.75">
      <c r="A522" s="449"/>
      <c r="B522" s="465"/>
      <c r="C522" s="449"/>
      <c r="D522" s="539"/>
      <c r="E522" s="540"/>
      <c r="F522" s="540"/>
      <c r="G522" s="449"/>
      <c r="H522" s="541"/>
      <c r="I522" s="449"/>
      <c r="J522" s="449"/>
      <c r="K522" s="449"/>
      <c r="L522" s="449"/>
      <c r="M522" s="449"/>
      <c r="N522" s="449"/>
      <c r="O522" s="449"/>
      <c r="P522" s="449"/>
      <c r="Q522" s="449"/>
      <c r="R522" s="449"/>
      <c r="S522" s="449"/>
      <c r="T522" s="449"/>
      <c r="U522" s="449"/>
    </row>
    <row r="523" spans="1:21" ht="18.75">
      <c r="A523" s="449"/>
      <c r="B523" s="465"/>
      <c r="C523" s="449"/>
      <c r="D523" s="539"/>
      <c r="E523" s="540"/>
      <c r="F523" s="540"/>
      <c r="G523" s="449"/>
      <c r="H523" s="541"/>
      <c r="I523" s="449"/>
      <c r="J523" s="449"/>
      <c r="K523" s="449"/>
      <c r="L523" s="449"/>
      <c r="M523" s="449"/>
      <c r="N523" s="449"/>
      <c r="O523" s="449"/>
      <c r="P523" s="449"/>
      <c r="Q523" s="449"/>
      <c r="R523" s="449"/>
      <c r="S523" s="449"/>
      <c r="T523" s="449"/>
      <c r="U523" s="449"/>
    </row>
    <row r="524" spans="1:21" ht="18.75">
      <c r="A524" s="449"/>
      <c r="B524" s="465"/>
      <c r="C524" s="449"/>
      <c r="D524" s="539"/>
      <c r="E524" s="540"/>
      <c r="F524" s="540"/>
      <c r="G524" s="449"/>
      <c r="H524" s="541"/>
      <c r="I524" s="449"/>
      <c r="J524" s="449"/>
      <c r="K524" s="449"/>
      <c r="L524" s="449"/>
      <c r="M524" s="449"/>
      <c r="N524" s="449"/>
      <c r="O524" s="449"/>
      <c r="P524" s="449"/>
      <c r="Q524" s="449"/>
      <c r="R524" s="449"/>
      <c r="S524" s="449"/>
      <c r="T524" s="449"/>
      <c r="U524" s="449"/>
    </row>
    <row r="525" spans="1:21" ht="18.75">
      <c r="A525" s="449"/>
      <c r="B525" s="465"/>
      <c r="C525" s="449"/>
      <c r="D525" s="539"/>
      <c r="E525" s="540"/>
      <c r="F525" s="540"/>
      <c r="G525" s="449"/>
      <c r="H525" s="541"/>
      <c r="I525" s="449"/>
      <c r="J525" s="449"/>
      <c r="K525" s="449"/>
      <c r="L525" s="449"/>
      <c r="M525" s="449"/>
      <c r="N525" s="449"/>
      <c r="O525" s="449"/>
      <c r="P525" s="449"/>
      <c r="Q525" s="449"/>
      <c r="R525" s="449"/>
      <c r="S525" s="449"/>
      <c r="T525" s="449"/>
      <c r="U525" s="449"/>
    </row>
    <row r="526" spans="1:21" ht="18.75">
      <c r="A526" s="449"/>
      <c r="B526" s="465"/>
      <c r="C526" s="449"/>
      <c r="D526" s="539"/>
      <c r="E526" s="540"/>
      <c r="F526" s="540"/>
      <c r="G526" s="449"/>
      <c r="H526" s="541"/>
      <c r="I526" s="449"/>
      <c r="J526" s="449"/>
      <c r="K526" s="449"/>
      <c r="L526" s="449"/>
      <c r="M526" s="449"/>
      <c r="N526" s="449"/>
      <c r="O526" s="449"/>
      <c r="P526" s="449"/>
      <c r="Q526" s="449"/>
      <c r="R526" s="449"/>
      <c r="S526" s="449"/>
      <c r="T526" s="449"/>
      <c r="U526" s="449"/>
    </row>
    <row r="527" spans="1:21" ht="18.75">
      <c r="A527" s="449"/>
      <c r="B527" s="465"/>
      <c r="C527" s="449"/>
      <c r="D527" s="539"/>
      <c r="E527" s="540"/>
      <c r="F527" s="540"/>
      <c r="G527" s="449"/>
      <c r="H527" s="541"/>
      <c r="I527" s="449"/>
      <c r="J527" s="449"/>
      <c r="K527" s="449"/>
      <c r="L527" s="449"/>
      <c r="M527" s="449"/>
      <c r="N527" s="449"/>
      <c r="O527" s="449"/>
      <c r="P527" s="449"/>
      <c r="Q527" s="449"/>
      <c r="R527" s="449"/>
      <c r="S527" s="449"/>
      <c r="T527" s="449"/>
      <c r="U527" s="449"/>
    </row>
    <row r="528" spans="1:21" ht="18.75">
      <c r="A528" s="449"/>
      <c r="B528" s="465"/>
      <c r="C528" s="449"/>
      <c r="D528" s="539"/>
      <c r="E528" s="540"/>
      <c r="F528" s="540"/>
      <c r="G528" s="449"/>
      <c r="H528" s="541"/>
      <c r="I528" s="449"/>
      <c r="J528" s="449"/>
      <c r="K528" s="449"/>
      <c r="L528" s="449"/>
      <c r="M528" s="449"/>
      <c r="N528" s="449"/>
      <c r="O528" s="449"/>
      <c r="P528" s="449"/>
      <c r="Q528" s="449"/>
      <c r="R528" s="449"/>
      <c r="S528" s="449"/>
      <c r="T528" s="449"/>
      <c r="U528" s="449"/>
    </row>
    <row r="529" spans="1:21" ht="18.75">
      <c r="A529" s="449"/>
      <c r="B529" s="465"/>
      <c r="C529" s="449"/>
      <c r="D529" s="539"/>
      <c r="E529" s="540"/>
      <c r="F529" s="540"/>
      <c r="G529" s="449"/>
      <c r="H529" s="541"/>
      <c r="I529" s="449"/>
      <c r="J529" s="449"/>
      <c r="K529" s="449"/>
      <c r="L529" s="449"/>
      <c r="M529" s="449"/>
      <c r="N529" s="449"/>
      <c r="O529" s="449"/>
      <c r="P529" s="449"/>
      <c r="Q529" s="449"/>
      <c r="R529" s="449"/>
      <c r="S529" s="449"/>
      <c r="T529" s="449"/>
      <c r="U529" s="449"/>
    </row>
    <row r="530" spans="1:21" ht="18.75">
      <c r="A530" s="449"/>
      <c r="B530" s="465"/>
      <c r="C530" s="449"/>
      <c r="D530" s="539"/>
      <c r="E530" s="540"/>
      <c r="F530" s="540"/>
      <c r="G530" s="449"/>
      <c r="H530" s="541"/>
      <c r="I530" s="449"/>
      <c r="J530" s="449"/>
      <c r="K530" s="449"/>
      <c r="L530" s="449"/>
      <c r="M530" s="449"/>
      <c r="N530" s="449"/>
      <c r="O530" s="449"/>
      <c r="P530" s="449"/>
      <c r="Q530" s="449"/>
      <c r="R530" s="449"/>
      <c r="S530" s="449"/>
      <c r="T530" s="449"/>
      <c r="U530" s="449"/>
    </row>
    <row r="531" spans="1:21" ht="18.75">
      <c r="A531" s="449"/>
      <c r="B531" s="465"/>
      <c r="C531" s="449"/>
      <c r="D531" s="539"/>
      <c r="E531" s="540"/>
      <c r="F531" s="540"/>
      <c r="G531" s="449"/>
      <c r="H531" s="541"/>
      <c r="I531" s="449"/>
      <c r="J531" s="449"/>
      <c r="K531" s="449"/>
      <c r="L531" s="449"/>
      <c r="M531" s="449"/>
      <c r="N531" s="449"/>
      <c r="O531" s="449"/>
      <c r="P531" s="449"/>
      <c r="Q531" s="449"/>
      <c r="R531" s="449"/>
      <c r="S531" s="449"/>
      <c r="T531" s="449"/>
      <c r="U531" s="449"/>
    </row>
    <row r="532" spans="1:21" ht="18.75">
      <c r="A532" s="449"/>
      <c r="B532" s="465"/>
      <c r="C532" s="449"/>
      <c r="D532" s="539"/>
      <c r="E532" s="540"/>
      <c r="F532" s="540"/>
      <c r="G532" s="449"/>
      <c r="H532" s="541"/>
      <c r="I532" s="449"/>
      <c r="J532" s="449"/>
      <c r="K532" s="449"/>
      <c r="L532" s="449"/>
      <c r="M532" s="449"/>
      <c r="N532" s="449"/>
      <c r="O532" s="449"/>
      <c r="P532" s="449"/>
      <c r="Q532" s="449"/>
      <c r="R532" s="449"/>
      <c r="S532" s="449"/>
      <c r="T532" s="449"/>
      <c r="U532" s="449"/>
    </row>
    <row r="533" spans="1:21" ht="18.75">
      <c r="A533" s="449"/>
      <c r="B533" s="465"/>
      <c r="C533" s="449"/>
      <c r="D533" s="539"/>
      <c r="E533" s="540"/>
      <c r="F533" s="540"/>
      <c r="G533" s="449"/>
      <c r="H533" s="541"/>
      <c r="I533" s="449"/>
      <c r="J533" s="449"/>
      <c r="K533" s="449"/>
      <c r="L533" s="449"/>
      <c r="M533" s="449"/>
      <c r="N533" s="449"/>
      <c r="O533" s="449"/>
      <c r="P533" s="449"/>
      <c r="Q533" s="449"/>
      <c r="R533" s="449"/>
      <c r="S533" s="449"/>
      <c r="T533" s="449"/>
      <c r="U533" s="449"/>
    </row>
    <row r="534" spans="1:21" ht="18.75">
      <c r="A534" s="449"/>
      <c r="B534" s="465"/>
      <c r="C534" s="449"/>
      <c r="D534" s="539"/>
      <c r="E534" s="540"/>
      <c r="F534" s="540"/>
      <c r="G534" s="449"/>
      <c r="H534" s="541"/>
      <c r="I534" s="449"/>
      <c r="J534" s="449"/>
      <c r="K534" s="449"/>
      <c r="L534" s="449"/>
      <c r="M534" s="449"/>
      <c r="N534" s="449"/>
      <c r="O534" s="449"/>
      <c r="P534" s="449"/>
      <c r="Q534" s="449"/>
      <c r="R534" s="449"/>
      <c r="S534" s="449"/>
      <c r="T534" s="449"/>
      <c r="U534" s="449"/>
    </row>
    <row r="535" spans="1:21" ht="18.75">
      <c r="A535" s="449"/>
      <c r="B535" s="465"/>
      <c r="C535" s="449"/>
      <c r="D535" s="539"/>
      <c r="E535" s="540"/>
      <c r="F535" s="540"/>
      <c r="G535" s="449"/>
      <c r="H535" s="541"/>
      <c r="I535" s="449"/>
      <c r="J535" s="449"/>
      <c r="K535" s="449"/>
      <c r="L535" s="449"/>
      <c r="M535" s="449"/>
      <c r="N535" s="449"/>
      <c r="O535" s="449"/>
      <c r="P535" s="449"/>
      <c r="Q535" s="449"/>
      <c r="R535" s="449"/>
      <c r="S535" s="449"/>
      <c r="T535" s="449"/>
      <c r="U535" s="449"/>
    </row>
    <row r="536" spans="1:21" ht="18.75">
      <c r="A536" s="449"/>
      <c r="B536" s="465"/>
      <c r="C536" s="449"/>
      <c r="D536" s="539"/>
      <c r="E536" s="540"/>
      <c r="F536" s="540"/>
      <c r="G536" s="449"/>
      <c r="H536" s="541"/>
      <c r="I536" s="449"/>
      <c r="J536" s="449"/>
      <c r="K536" s="449"/>
      <c r="L536" s="449"/>
      <c r="M536" s="449"/>
      <c r="N536" s="449"/>
      <c r="O536" s="449"/>
      <c r="P536" s="449"/>
      <c r="Q536" s="449"/>
      <c r="R536" s="449"/>
      <c r="S536" s="449"/>
      <c r="T536" s="449"/>
      <c r="U536" s="449"/>
    </row>
    <row r="537" spans="1:21" ht="18.75">
      <c r="A537" s="449"/>
      <c r="B537" s="465"/>
      <c r="C537" s="449"/>
      <c r="D537" s="539"/>
      <c r="E537" s="540"/>
      <c r="F537" s="540"/>
      <c r="G537" s="449"/>
      <c r="H537" s="541"/>
      <c r="I537" s="449"/>
      <c r="J537" s="449"/>
      <c r="K537" s="449"/>
      <c r="L537" s="449"/>
      <c r="M537" s="449"/>
      <c r="N537" s="449"/>
      <c r="O537" s="449"/>
      <c r="P537" s="449"/>
      <c r="Q537" s="449"/>
      <c r="R537" s="449"/>
      <c r="S537" s="449"/>
      <c r="T537" s="449"/>
      <c r="U537" s="449"/>
    </row>
    <row r="538" spans="1:21" ht="18.75">
      <c r="A538" s="449"/>
      <c r="B538" s="465"/>
      <c r="C538" s="449"/>
      <c r="D538" s="539"/>
      <c r="E538" s="540"/>
      <c r="F538" s="540"/>
      <c r="G538" s="449"/>
      <c r="H538" s="541"/>
      <c r="I538" s="449"/>
      <c r="J538" s="449"/>
      <c r="K538" s="449"/>
      <c r="L538" s="449"/>
      <c r="M538" s="449"/>
      <c r="N538" s="449"/>
      <c r="O538" s="449"/>
      <c r="P538" s="449"/>
      <c r="Q538" s="449"/>
      <c r="R538" s="449"/>
      <c r="S538" s="449"/>
      <c r="T538" s="449"/>
      <c r="U538" s="449"/>
    </row>
    <row r="539" spans="1:21" ht="18.75">
      <c r="A539" s="449"/>
      <c r="B539" s="465"/>
      <c r="C539" s="449"/>
      <c r="D539" s="539"/>
      <c r="E539" s="540"/>
      <c r="F539" s="540"/>
      <c r="G539" s="449"/>
      <c r="H539" s="541"/>
      <c r="I539" s="449"/>
      <c r="J539" s="449"/>
      <c r="K539" s="449"/>
      <c r="L539" s="449"/>
      <c r="M539" s="449"/>
      <c r="N539" s="449"/>
      <c r="O539" s="449"/>
      <c r="P539" s="449"/>
      <c r="Q539" s="449"/>
      <c r="R539" s="449"/>
      <c r="S539" s="449"/>
      <c r="T539" s="449"/>
      <c r="U539" s="449"/>
    </row>
    <row r="540" spans="1:21" ht="18.75">
      <c r="A540" s="449"/>
      <c r="B540" s="465"/>
      <c r="C540" s="449"/>
      <c r="D540" s="539"/>
      <c r="E540" s="540"/>
      <c r="F540" s="540"/>
      <c r="G540" s="449"/>
      <c r="H540" s="541"/>
      <c r="I540" s="449"/>
      <c r="J540" s="449"/>
      <c r="K540" s="449"/>
      <c r="L540" s="449"/>
      <c r="M540" s="449"/>
      <c r="N540" s="449"/>
      <c r="O540" s="449"/>
      <c r="P540" s="449"/>
      <c r="Q540" s="449"/>
      <c r="R540" s="449"/>
      <c r="S540" s="449"/>
      <c r="T540" s="449"/>
      <c r="U540" s="449"/>
    </row>
    <row r="541" spans="1:21" ht="18.75">
      <c r="A541" s="449"/>
      <c r="B541" s="465"/>
      <c r="C541" s="449"/>
      <c r="D541" s="539"/>
      <c r="E541" s="540"/>
      <c r="F541" s="540"/>
      <c r="G541" s="449"/>
      <c r="H541" s="541"/>
      <c r="I541" s="449"/>
      <c r="J541" s="449"/>
      <c r="K541" s="449"/>
      <c r="L541" s="449"/>
      <c r="M541" s="449"/>
      <c r="N541" s="449"/>
      <c r="O541" s="449"/>
      <c r="P541" s="449"/>
      <c r="Q541" s="449"/>
      <c r="R541" s="449"/>
      <c r="S541" s="449"/>
      <c r="T541" s="449"/>
      <c r="U541" s="449"/>
    </row>
    <row r="542" spans="1:21" ht="18.75">
      <c r="A542" s="449"/>
      <c r="B542" s="465"/>
      <c r="C542" s="449"/>
      <c r="D542" s="539"/>
      <c r="E542" s="540"/>
      <c r="F542" s="540"/>
      <c r="G542" s="449"/>
      <c r="H542" s="541"/>
      <c r="I542" s="449"/>
      <c r="J542" s="449"/>
      <c r="K542" s="449"/>
      <c r="L542" s="449"/>
      <c r="M542" s="449"/>
      <c r="N542" s="449"/>
      <c r="O542" s="449"/>
      <c r="P542" s="449"/>
      <c r="Q542" s="449"/>
      <c r="R542" s="449"/>
      <c r="S542" s="449"/>
      <c r="T542" s="449"/>
      <c r="U542" s="449"/>
    </row>
    <row r="543" spans="1:21" ht="18.75">
      <c r="A543" s="449"/>
      <c r="B543" s="465"/>
      <c r="C543" s="449"/>
      <c r="D543" s="539"/>
      <c r="E543" s="540"/>
      <c r="F543" s="540"/>
      <c r="G543" s="449"/>
      <c r="H543" s="541"/>
      <c r="I543" s="449"/>
      <c r="J543" s="449"/>
      <c r="K543" s="449"/>
      <c r="L543" s="449"/>
      <c r="M543" s="449"/>
      <c r="N543" s="449"/>
      <c r="O543" s="449"/>
      <c r="P543" s="449"/>
      <c r="Q543" s="449"/>
      <c r="R543" s="449"/>
      <c r="S543" s="449"/>
      <c r="T543" s="449"/>
      <c r="U543" s="449"/>
    </row>
    <row r="544" spans="1:21" ht="18.75">
      <c r="A544" s="449"/>
      <c r="B544" s="465"/>
      <c r="C544" s="449"/>
      <c r="D544" s="539"/>
      <c r="E544" s="540"/>
      <c r="F544" s="540"/>
      <c r="G544" s="449"/>
      <c r="H544" s="541"/>
      <c r="I544" s="449"/>
      <c r="J544" s="449"/>
      <c r="K544" s="449"/>
      <c r="L544" s="449"/>
      <c r="M544" s="449"/>
      <c r="N544" s="449"/>
      <c r="O544" s="449"/>
      <c r="P544" s="449"/>
      <c r="Q544" s="449"/>
      <c r="R544" s="449"/>
      <c r="S544" s="449"/>
      <c r="T544" s="449"/>
      <c r="U544" s="449"/>
    </row>
    <row r="545" spans="1:21" ht="18.75">
      <c r="A545" s="449"/>
      <c r="B545" s="465"/>
      <c r="C545" s="449"/>
      <c r="D545" s="539"/>
      <c r="E545" s="540"/>
      <c r="F545" s="540"/>
      <c r="G545" s="449"/>
      <c r="H545" s="541"/>
      <c r="I545" s="449"/>
      <c r="J545" s="449"/>
      <c r="K545" s="449"/>
      <c r="L545" s="449"/>
      <c r="M545" s="449"/>
      <c r="N545" s="449"/>
      <c r="O545" s="449"/>
      <c r="P545" s="449"/>
      <c r="Q545" s="449"/>
      <c r="R545" s="449"/>
      <c r="S545" s="449"/>
      <c r="T545" s="449"/>
      <c r="U545" s="449"/>
    </row>
    <row r="546" spans="1:21" ht="18.75">
      <c r="A546" s="449"/>
      <c r="B546" s="465"/>
      <c r="C546" s="449"/>
      <c r="D546" s="539"/>
      <c r="E546" s="540"/>
      <c r="F546" s="540"/>
      <c r="G546" s="449"/>
      <c r="H546" s="541"/>
      <c r="I546" s="449"/>
      <c r="J546" s="449"/>
      <c r="K546" s="449"/>
      <c r="L546" s="449"/>
      <c r="M546" s="449"/>
      <c r="N546" s="449"/>
      <c r="O546" s="449"/>
      <c r="P546" s="449"/>
      <c r="Q546" s="449"/>
      <c r="R546" s="449"/>
      <c r="S546" s="449"/>
      <c r="T546" s="449"/>
      <c r="U546" s="449"/>
    </row>
    <row r="547" spans="1:21" ht="18.75">
      <c r="A547" s="449"/>
      <c r="B547" s="465"/>
      <c r="C547" s="449"/>
      <c r="D547" s="539"/>
      <c r="E547" s="540"/>
      <c r="F547" s="540"/>
      <c r="G547" s="449"/>
      <c r="H547" s="541"/>
      <c r="I547" s="449"/>
      <c r="J547" s="449"/>
      <c r="K547" s="449"/>
      <c r="L547" s="449"/>
      <c r="M547" s="449"/>
      <c r="N547" s="449"/>
      <c r="O547" s="449"/>
      <c r="P547" s="449"/>
      <c r="Q547" s="449"/>
      <c r="R547" s="449"/>
      <c r="S547" s="449"/>
      <c r="T547" s="449"/>
      <c r="U547" s="449"/>
    </row>
    <row r="548" spans="1:21" ht="18.75">
      <c r="A548" s="449"/>
      <c r="B548" s="465"/>
      <c r="C548" s="449"/>
      <c r="D548" s="539"/>
      <c r="E548" s="540"/>
      <c r="F548" s="540"/>
      <c r="G548" s="449"/>
      <c r="H548" s="541"/>
      <c r="I548" s="449"/>
      <c r="J548" s="449"/>
      <c r="K548" s="449"/>
      <c r="L548" s="449"/>
      <c r="M548" s="449"/>
      <c r="N548" s="449"/>
      <c r="O548" s="449"/>
      <c r="P548" s="449"/>
      <c r="Q548" s="449"/>
      <c r="R548" s="449"/>
      <c r="S548" s="449"/>
      <c r="T548" s="449"/>
      <c r="U548" s="449"/>
    </row>
    <row r="549" spans="1:21" ht="18.75">
      <c r="A549" s="449"/>
      <c r="B549" s="465"/>
      <c r="C549" s="449"/>
      <c r="D549" s="539"/>
      <c r="E549" s="540"/>
      <c r="F549" s="540"/>
      <c r="G549" s="449"/>
      <c r="H549" s="541"/>
      <c r="I549" s="449"/>
      <c r="J549" s="449"/>
      <c r="K549" s="449"/>
      <c r="L549" s="449"/>
      <c r="M549" s="449"/>
      <c r="N549" s="449"/>
      <c r="O549" s="449"/>
      <c r="P549" s="449"/>
      <c r="Q549" s="449"/>
      <c r="R549" s="449"/>
      <c r="S549" s="449"/>
      <c r="T549" s="449"/>
      <c r="U549" s="449"/>
    </row>
    <row r="550" spans="1:21" ht="18.75">
      <c r="A550" s="449"/>
      <c r="B550" s="465"/>
      <c r="C550" s="449"/>
      <c r="D550" s="539"/>
      <c r="E550" s="540"/>
      <c r="F550" s="540"/>
      <c r="G550" s="449"/>
      <c r="H550" s="541"/>
      <c r="I550" s="449"/>
      <c r="J550" s="449"/>
      <c r="K550" s="449"/>
      <c r="L550" s="449"/>
      <c r="M550" s="449"/>
      <c r="N550" s="449"/>
      <c r="O550" s="449"/>
      <c r="P550" s="449"/>
      <c r="Q550" s="449"/>
      <c r="R550" s="449"/>
      <c r="S550" s="449"/>
      <c r="T550" s="449"/>
      <c r="U550" s="449"/>
    </row>
    <row r="551" spans="1:21" ht="18.75">
      <c r="A551" s="449"/>
      <c r="B551" s="465"/>
      <c r="C551" s="449"/>
      <c r="D551" s="539"/>
      <c r="E551" s="540"/>
      <c r="F551" s="540"/>
      <c r="G551" s="449"/>
      <c r="H551" s="541"/>
      <c r="I551" s="449"/>
      <c r="J551" s="449"/>
      <c r="K551" s="449"/>
      <c r="L551" s="449"/>
      <c r="M551" s="449"/>
      <c r="N551" s="449"/>
      <c r="O551" s="449"/>
      <c r="P551" s="449"/>
      <c r="Q551" s="449"/>
      <c r="R551" s="449"/>
      <c r="S551" s="449"/>
      <c r="T551" s="449"/>
      <c r="U551" s="449"/>
    </row>
    <row r="552" spans="1:21" ht="18.75">
      <c r="A552" s="449"/>
      <c r="B552" s="465"/>
      <c r="C552" s="449"/>
      <c r="D552" s="539"/>
      <c r="E552" s="540"/>
      <c r="F552" s="540"/>
      <c r="G552" s="449"/>
      <c r="H552" s="541"/>
      <c r="I552" s="449"/>
      <c r="J552" s="449"/>
      <c r="K552" s="449"/>
      <c r="L552" s="449"/>
      <c r="M552" s="449"/>
      <c r="N552" s="449"/>
      <c r="O552" s="449"/>
      <c r="P552" s="449"/>
      <c r="Q552" s="449"/>
      <c r="R552" s="449"/>
      <c r="S552" s="449"/>
      <c r="T552" s="449"/>
      <c r="U552" s="449"/>
    </row>
    <row r="553" spans="1:21" ht="18.75">
      <c r="A553" s="449"/>
      <c r="B553" s="465"/>
      <c r="C553" s="449"/>
      <c r="D553" s="539"/>
      <c r="E553" s="540"/>
      <c r="F553" s="540"/>
      <c r="G553" s="449"/>
      <c r="H553" s="541"/>
      <c r="I553" s="449"/>
      <c r="J553" s="449"/>
      <c r="K553" s="449"/>
      <c r="L553" s="449"/>
      <c r="M553" s="449"/>
      <c r="N553" s="449"/>
      <c r="O553" s="449"/>
      <c r="P553" s="449"/>
      <c r="Q553" s="449"/>
      <c r="R553" s="449"/>
      <c r="S553" s="449"/>
      <c r="T553" s="449"/>
      <c r="U553" s="449"/>
    </row>
    <row r="554" spans="1:21" ht="18.75">
      <c r="A554" s="449"/>
      <c r="B554" s="465"/>
      <c r="C554" s="449"/>
      <c r="D554" s="539"/>
      <c r="E554" s="540"/>
      <c r="F554" s="540"/>
      <c r="G554" s="449"/>
      <c r="H554" s="541"/>
      <c r="I554" s="449"/>
      <c r="J554" s="449"/>
      <c r="K554" s="449"/>
      <c r="L554" s="449"/>
      <c r="M554" s="449"/>
      <c r="N554" s="449"/>
      <c r="O554" s="449"/>
      <c r="P554" s="449"/>
      <c r="Q554" s="449"/>
      <c r="R554" s="449"/>
      <c r="S554" s="449"/>
      <c r="T554" s="449"/>
      <c r="U554" s="449"/>
    </row>
    <row r="555" spans="1:21" ht="18.75">
      <c r="A555" s="449"/>
      <c r="B555" s="465"/>
      <c r="C555" s="449"/>
      <c r="D555" s="539"/>
      <c r="E555" s="540"/>
      <c r="F555" s="540"/>
      <c r="G555" s="449"/>
      <c r="H555" s="541"/>
      <c r="I555" s="449"/>
      <c r="J555" s="449"/>
      <c r="K555" s="449"/>
      <c r="L555" s="449"/>
      <c r="M555" s="449"/>
      <c r="N555" s="449"/>
      <c r="O555" s="449"/>
      <c r="P555" s="449"/>
      <c r="Q555" s="449"/>
      <c r="R555" s="449"/>
      <c r="S555" s="449"/>
      <c r="T555" s="449"/>
      <c r="U555" s="449"/>
    </row>
    <row r="556" spans="1:21" ht="18.75">
      <c r="A556" s="449"/>
      <c r="B556" s="465"/>
      <c r="C556" s="449"/>
      <c r="D556" s="539"/>
      <c r="E556" s="540"/>
      <c r="F556" s="540"/>
      <c r="G556" s="449"/>
      <c r="H556" s="541"/>
      <c r="I556" s="449"/>
      <c r="J556" s="449"/>
      <c r="K556" s="449"/>
      <c r="L556" s="449"/>
      <c r="M556" s="449"/>
      <c r="N556" s="449"/>
      <c r="O556" s="449"/>
      <c r="P556" s="449"/>
      <c r="Q556" s="449"/>
      <c r="R556" s="449"/>
      <c r="S556" s="449"/>
      <c r="T556" s="449"/>
      <c r="U556" s="449"/>
    </row>
    <row r="557" spans="1:21" ht="18.75">
      <c r="A557" s="449"/>
      <c r="B557" s="465"/>
      <c r="C557" s="449"/>
      <c r="D557" s="539"/>
      <c r="E557" s="540"/>
      <c r="F557" s="540"/>
      <c r="G557" s="449"/>
      <c r="H557" s="541"/>
      <c r="I557" s="449"/>
      <c r="J557" s="449"/>
      <c r="K557" s="449"/>
      <c r="L557" s="449"/>
      <c r="M557" s="449"/>
      <c r="N557" s="449"/>
      <c r="O557" s="449"/>
      <c r="P557" s="449"/>
      <c r="Q557" s="449"/>
      <c r="R557" s="449"/>
      <c r="S557" s="449"/>
      <c r="T557" s="449"/>
      <c r="U557" s="449"/>
    </row>
    <row r="558" spans="1:21" ht="18.75">
      <c r="A558" s="449"/>
      <c r="B558" s="465"/>
      <c r="C558" s="449"/>
      <c r="D558" s="539"/>
      <c r="E558" s="540"/>
      <c r="F558" s="540"/>
      <c r="G558" s="449"/>
      <c r="H558" s="541"/>
      <c r="I558" s="449"/>
      <c r="J558" s="449"/>
      <c r="K558" s="449"/>
      <c r="L558" s="449"/>
      <c r="M558" s="449"/>
      <c r="N558" s="449"/>
      <c r="O558" s="449"/>
      <c r="P558" s="449"/>
      <c r="Q558" s="449"/>
      <c r="R558" s="449"/>
      <c r="S558" s="449"/>
      <c r="T558" s="449"/>
      <c r="U558" s="449"/>
    </row>
    <row r="559" spans="1:21" ht="18.75">
      <c r="A559" s="449"/>
      <c r="B559" s="465"/>
      <c r="C559" s="449"/>
      <c r="D559" s="539"/>
      <c r="E559" s="540"/>
      <c r="F559" s="540"/>
      <c r="G559" s="449"/>
      <c r="H559" s="541"/>
      <c r="I559" s="449"/>
      <c r="J559" s="449"/>
      <c r="K559" s="449"/>
      <c r="L559" s="449"/>
      <c r="M559" s="449"/>
      <c r="N559" s="449"/>
      <c r="O559" s="449"/>
      <c r="P559" s="449"/>
      <c r="Q559" s="449"/>
      <c r="R559" s="449"/>
      <c r="S559" s="449"/>
      <c r="T559" s="449"/>
      <c r="U559" s="449"/>
    </row>
    <row r="560" spans="1:21" ht="18.75">
      <c r="A560" s="449"/>
      <c r="B560" s="465"/>
      <c r="C560" s="449"/>
      <c r="D560" s="539"/>
      <c r="E560" s="540"/>
      <c r="F560" s="540"/>
      <c r="G560" s="449"/>
      <c r="H560" s="541"/>
      <c r="I560" s="449"/>
      <c r="J560" s="449"/>
      <c r="K560" s="449"/>
      <c r="L560" s="449"/>
      <c r="M560" s="449"/>
      <c r="N560" s="449"/>
      <c r="O560" s="449"/>
      <c r="P560" s="449"/>
      <c r="Q560" s="449"/>
      <c r="R560" s="449"/>
      <c r="S560" s="449"/>
      <c r="T560" s="449"/>
      <c r="U560" s="449"/>
    </row>
    <row r="561" spans="1:21" ht="18.75">
      <c r="A561" s="449"/>
      <c r="B561" s="465"/>
      <c r="C561" s="449"/>
      <c r="D561" s="539"/>
      <c r="E561" s="540"/>
      <c r="F561" s="540"/>
      <c r="G561" s="449"/>
      <c r="H561" s="541"/>
      <c r="I561" s="449"/>
      <c r="J561" s="449"/>
      <c r="K561" s="449"/>
      <c r="L561" s="449"/>
      <c r="M561" s="449"/>
      <c r="N561" s="449"/>
      <c r="O561" s="449"/>
      <c r="P561" s="449"/>
      <c r="Q561" s="449"/>
      <c r="R561" s="449"/>
      <c r="S561" s="449"/>
      <c r="T561" s="449"/>
      <c r="U561" s="449"/>
    </row>
    <row r="562" spans="1:21" ht="18.75">
      <c r="A562" s="449"/>
      <c r="B562" s="465"/>
      <c r="C562" s="449"/>
      <c r="D562" s="539"/>
      <c r="E562" s="540"/>
      <c r="F562" s="540"/>
      <c r="G562" s="449"/>
      <c r="H562" s="541"/>
      <c r="I562" s="449"/>
      <c r="J562" s="449"/>
      <c r="K562" s="449"/>
      <c r="L562" s="449"/>
      <c r="M562" s="449"/>
      <c r="N562" s="449"/>
      <c r="O562" s="449"/>
      <c r="P562" s="449"/>
      <c r="Q562" s="449"/>
      <c r="R562" s="449"/>
      <c r="S562" s="449"/>
      <c r="T562" s="449"/>
      <c r="U562" s="449"/>
    </row>
    <row r="563" spans="1:21" ht="18.75">
      <c r="A563" s="449"/>
      <c r="B563" s="465"/>
      <c r="C563" s="449"/>
      <c r="D563" s="539"/>
      <c r="E563" s="540"/>
      <c r="F563" s="540"/>
      <c r="G563" s="449"/>
      <c r="H563" s="541"/>
      <c r="I563" s="449"/>
      <c r="J563" s="449"/>
      <c r="K563" s="449"/>
      <c r="L563" s="449"/>
      <c r="M563" s="449"/>
      <c r="N563" s="449"/>
      <c r="O563" s="449"/>
      <c r="P563" s="449"/>
      <c r="Q563" s="449"/>
      <c r="R563" s="449"/>
      <c r="S563" s="449"/>
      <c r="T563" s="449"/>
      <c r="U563" s="449"/>
    </row>
    <row r="564" spans="1:21" ht="18.75">
      <c r="A564" s="449"/>
      <c r="B564" s="465"/>
      <c r="C564" s="449"/>
      <c r="D564" s="539"/>
      <c r="E564" s="540"/>
      <c r="F564" s="540"/>
      <c r="G564" s="449"/>
      <c r="H564" s="541"/>
      <c r="I564" s="449"/>
      <c r="J564" s="449"/>
      <c r="K564" s="449"/>
      <c r="L564" s="449"/>
      <c r="M564" s="449"/>
      <c r="N564" s="449"/>
      <c r="O564" s="449"/>
      <c r="P564" s="449"/>
      <c r="Q564" s="449"/>
      <c r="R564" s="449"/>
      <c r="S564" s="449"/>
      <c r="T564" s="449"/>
      <c r="U564" s="449"/>
    </row>
    <row r="565" spans="1:21" ht="18.75">
      <c r="A565" s="449"/>
      <c r="B565" s="465"/>
      <c r="C565" s="449"/>
      <c r="D565" s="539"/>
      <c r="E565" s="540"/>
      <c r="F565" s="540"/>
      <c r="G565" s="449"/>
      <c r="H565" s="541"/>
      <c r="I565" s="449"/>
      <c r="J565" s="449"/>
      <c r="K565" s="449"/>
      <c r="L565" s="449"/>
      <c r="M565" s="449"/>
      <c r="N565" s="449"/>
      <c r="O565" s="449"/>
      <c r="P565" s="449"/>
      <c r="Q565" s="449"/>
      <c r="R565" s="449"/>
      <c r="S565" s="449"/>
      <c r="T565" s="449"/>
      <c r="U565" s="449"/>
    </row>
    <row r="566" spans="1:21" ht="18.75">
      <c r="A566" s="449"/>
      <c r="B566" s="465"/>
      <c r="C566" s="449"/>
      <c r="D566" s="539"/>
      <c r="E566" s="540"/>
      <c r="F566" s="540"/>
      <c r="G566" s="449"/>
      <c r="H566" s="541"/>
      <c r="I566" s="449"/>
      <c r="J566" s="449"/>
      <c r="K566" s="449"/>
      <c r="L566" s="449"/>
      <c r="M566" s="449"/>
      <c r="N566" s="449"/>
      <c r="O566" s="449"/>
      <c r="P566" s="449"/>
      <c r="Q566" s="449"/>
      <c r="R566" s="449"/>
      <c r="S566" s="449"/>
      <c r="T566" s="449"/>
      <c r="U566" s="449"/>
    </row>
    <row r="567" spans="1:21" ht="18.75">
      <c r="A567" s="449"/>
      <c r="B567" s="465"/>
      <c r="C567" s="449"/>
      <c r="D567" s="539"/>
      <c r="E567" s="540"/>
      <c r="F567" s="540"/>
      <c r="G567" s="449"/>
      <c r="H567" s="541"/>
      <c r="I567" s="449"/>
      <c r="J567" s="449"/>
      <c r="K567" s="449"/>
      <c r="L567" s="449"/>
      <c r="M567" s="449"/>
      <c r="N567" s="449"/>
      <c r="O567" s="449"/>
      <c r="P567" s="449"/>
      <c r="Q567" s="449"/>
      <c r="R567" s="449"/>
      <c r="S567" s="449"/>
      <c r="T567" s="449"/>
      <c r="U567" s="449"/>
    </row>
    <row r="568" spans="1:21" ht="18.75">
      <c r="A568" s="449"/>
      <c r="B568" s="465"/>
      <c r="C568" s="449"/>
      <c r="D568" s="539"/>
      <c r="E568" s="540"/>
      <c r="F568" s="540"/>
      <c r="G568" s="449"/>
      <c r="H568" s="541"/>
      <c r="I568" s="449"/>
      <c r="J568" s="449"/>
      <c r="K568" s="449"/>
      <c r="L568" s="449"/>
      <c r="M568" s="449"/>
      <c r="N568" s="449"/>
      <c r="O568" s="449"/>
      <c r="P568" s="449"/>
      <c r="Q568" s="449"/>
      <c r="R568" s="449"/>
      <c r="S568" s="449"/>
      <c r="T568" s="449"/>
      <c r="U568" s="449"/>
    </row>
    <row r="569" spans="1:21" ht="18.75">
      <c r="A569" s="449"/>
      <c r="B569" s="465"/>
      <c r="C569" s="449"/>
      <c r="D569" s="539"/>
      <c r="E569" s="540"/>
      <c r="F569" s="540"/>
      <c r="G569" s="449"/>
      <c r="H569" s="541"/>
      <c r="I569" s="449"/>
      <c r="J569" s="449"/>
      <c r="K569" s="449"/>
      <c r="L569" s="449"/>
      <c r="M569" s="449"/>
      <c r="N569" s="449"/>
      <c r="O569" s="449"/>
      <c r="P569" s="449"/>
      <c r="Q569" s="449"/>
      <c r="R569" s="449"/>
      <c r="S569" s="449"/>
      <c r="T569" s="449"/>
      <c r="U569" s="449"/>
    </row>
    <row r="570" spans="1:21" ht="18.75">
      <c r="A570" s="449"/>
      <c r="B570" s="465"/>
      <c r="C570" s="449"/>
      <c r="D570" s="539"/>
      <c r="E570" s="540"/>
      <c r="F570" s="540"/>
      <c r="G570" s="449"/>
      <c r="H570" s="541"/>
      <c r="I570" s="449"/>
      <c r="J570" s="449"/>
      <c r="K570" s="449"/>
      <c r="L570" s="449"/>
      <c r="M570" s="449"/>
      <c r="N570" s="449"/>
      <c r="O570" s="449"/>
      <c r="P570" s="449"/>
      <c r="Q570" s="449"/>
      <c r="R570" s="449"/>
      <c r="S570" s="449"/>
      <c r="T570" s="449"/>
      <c r="U570" s="449"/>
    </row>
    <row r="571" spans="1:21" ht="18.75">
      <c r="A571" s="449"/>
      <c r="B571" s="465"/>
      <c r="C571" s="449"/>
      <c r="D571" s="539"/>
      <c r="E571" s="540"/>
      <c r="F571" s="540"/>
      <c r="G571" s="449"/>
      <c r="H571" s="541"/>
      <c r="I571" s="449"/>
      <c r="J571" s="449"/>
      <c r="K571" s="449"/>
      <c r="L571" s="449"/>
      <c r="M571" s="449"/>
      <c r="N571" s="449"/>
      <c r="O571" s="449"/>
      <c r="P571" s="449"/>
      <c r="Q571" s="449"/>
      <c r="R571" s="449"/>
      <c r="S571" s="449"/>
      <c r="T571" s="449"/>
      <c r="U571" s="449"/>
    </row>
    <row r="572" spans="1:21" ht="18.75">
      <c r="A572" s="449"/>
      <c r="B572" s="465"/>
      <c r="C572" s="449"/>
      <c r="D572" s="539"/>
      <c r="E572" s="540"/>
      <c r="F572" s="540"/>
      <c r="G572" s="449"/>
      <c r="H572" s="541"/>
      <c r="I572" s="449"/>
      <c r="J572" s="449"/>
      <c r="K572" s="449"/>
      <c r="L572" s="449"/>
      <c r="M572" s="449"/>
      <c r="N572" s="449"/>
      <c r="O572" s="449"/>
      <c r="P572" s="449"/>
      <c r="Q572" s="449"/>
      <c r="R572" s="449"/>
      <c r="S572" s="449"/>
      <c r="T572" s="449"/>
      <c r="U572" s="449"/>
    </row>
    <row r="573" spans="1:21" ht="18.75">
      <c r="A573" s="449"/>
      <c r="B573" s="465"/>
      <c r="C573" s="449"/>
      <c r="D573" s="539"/>
      <c r="E573" s="540"/>
      <c r="F573" s="540"/>
      <c r="G573" s="449"/>
      <c r="H573" s="541"/>
      <c r="I573" s="449"/>
      <c r="J573" s="449"/>
      <c r="K573" s="449"/>
      <c r="L573" s="449"/>
      <c r="M573" s="449"/>
      <c r="N573" s="449"/>
      <c r="O573" s="449"/>
      <c r="P573" s="449"/>
      <c r="Q573" s="449"/>
      <c r="R573" s="449"/>
      <c r="S573" s="449"/>
      <c r="T573" s="449"/>
      <c r="U573" s="449"/>
    </row>
    <row r="574" spans="1:21" ht="18.75">
      <c r="A574" s="449"/>
      <c r="B574" s="465"/>
      <c r="C574" s="449"/>
      <c r="D574" s="539"/>
      <c r="E574" s="540"/>
      <c r="F574" s="540"/>
      <c r="G574" s="449"/>
      <c r="H574" s="541"/>
      <c r="I574" s="449"/>
      <c r="J574" s="449"/>
      <c r="K574" s="449"/>
      <c r="L574" s="449"/>
      <c r="M574" s="449"/>
      <c r="N574" s="449"/>
      <c r="O574" s="449"/>
      <c r="P574" s="449"/>
      <c r="Q574" s="449"/>
      <c r="R574" s="449"/>
      <c r="S574" s="449"/>
      <c r="T574" s="449"/>
      <c r="U574" s="449"/>
    </row>
    <row r="575" spans="1:21" ht="18.75">
      <c r="A575" s="449"/>
      <c r="B575" s="465"/>
      <c r="C575" s="449"/>
      <c r="D575" s="539"/>
      <c r="E575" s="540"/>
      <c r="F575" s="540"/>
      <c r="G575" s="449"/>
      <c r="H575" s="541"/>
      <c r="I575" s="449"/>
      <c r="J575" s="449"/>
      <c r="K575" s="449"/>
      <c r="L575" s="449"/>
      <c r="M575" s="449"/>
      <c r="N575" s="449"/>
      <c r="O575" s="449"/>
      <c r="P575" s="449"/>
      <c r="Q575" s="449"/>
      <c r="R575" s="449"/>
      <c r="S575" s="449"/>
      <c r="T575" s="449"/>
      <c r="U575" s="449"/>
    </row>
    <row r="576" spans="1:21" ht="18.75">
      <c r="A576" s="449"/>
      <c r="B576" s="465"/>
      <c r="C576" s="449"/>
      <c r="D576" s="539"/>
      <c r="E576" s="540"/>
      <c r="F576" s="540"/>
      <c r="G576" s="449"/>
      <c r="H576" s="541"/>
      <c r="I576" s="449"/>
      <c r="J576" s="449"/>
      <c r="K576" s="449"/>
      <c r="L576" s="449"/>
      <c r="M576" s="449"/>
      <c r="N576" s="449"/>
      <c r="O576" s="449"/>
      <c r="P576" s="449"/>
      <c r="Q576" s="449"/>
      <c r="R576" s="449"/>
      <c r="S576" s="449"/>
      <c r="T576" s="449"/>
      <c r="U576" s="449"/>
    </row>
    <row r="577" spans="1:21" ht="18.75">
      <c r="A577" s="449"/>
      <c r="B577" s="465"/>
      <c r="C577" s="449"/>
      <c r="D577" s="539"/>
      <c r="E577" s="540"/>
      <c r="F577" s="540"/>
      <c r="G577" s="449"/>
      <c r="H577" s="541"/>
      <c r="I577" s="449"/>
      <c r="J577" s="449"/>
      <c r="K577" s="449"/>
      <c r="L577" s="449"/>
      <c r="M577" s="449"/>
      <c r="N577" s="449"/>
      <c r="O577" s="449"/>
      <c r="P577" s="449"/>
      <c r="Q577" s="449"/>
      <c r="R577" s="449"/>
      <c r="S577" s="449"/>
      <c r="T577" s="449"/>
      <c r="U577" s="449"/>
    </row>
    <row r="578" spans="1:21" ht="18.75">
      <c r="A578" s="449"/>
      <c r="B578" s="465"/>
      <c r="C578" s="449"/>
      <c r="D578" s="539"/>
      <c r="E578" s="540"/>
      <c r="F578" s="540"/>
      <c r="G578" s="449"/>
      <c r="H578" s="541"/>
      <c r="I578" s="449"/>
      <c r="J578" s="449"/>
      <c r="K578" s="449"/>
      <c r="L578" s="449"/>
      <c r="M578" s="449"/>
      <c r="N578" s="449"/>
      <c r="O578" s="449"/>
      <c r="P578" s="449"/>
      <c r="Q578" s="449"/>
      <c r="R578" s="449"/>
      <c r="S578" s="449"/>
      <c r="T578" s="449"/>
      <c r="U578" s="449"/>
    </row>
    <row r="579" spans="1:21" ht="18.75">
      <c r="A579" s="449"/>
      <c r="B579" s="465"/>
      <c r="C579" s="449"/>
      <c r="D579" s="539"/>
      <c r="E579" s="540"/>
      <c r="F579" s="540"/>
      <c r="G579" s="449"/>
      <c r="H579" s="541"/>
      <c r="I579" s="449"/>
      <c r="J579" s="449"/>
      <c r="K579" s="449"/>
      <c r="L579" s="449"/>
      <c r="M579" s="449"/>
      <c r="N579" s="449"/>
      <c r="O579" s="449"/>
      <c r="P579" s="449"/>
      <c r="Q579" s="449"/>
      <c r="R579" s="449"/>
      <c r="S579" s="449"/>
      <c r="T579" s="449"/>
      <c r="U579" s="449"/>
    </row>
    <row r="580" spans="1:21" ht="18.75">
      <c r="A580" s="449"/>
      <c r="B580" s="465"/>
      <c r="C580" s="449"/>
      <c r="D580" s="539"/>
      <c r="E580" s="540"/>
      <c r="F580" s="540"/>
      <c r="G580" s="449"/>
      <c r="H580" s="541"/>
      <c r="I580" s="449"/>
      <c r="J580" s="449"/>
      <c r="K580" s="449"/>
      <c r="L580" s="449"/>
      <c r="M580" s="449"/>
      <c r="N580" s="449"/>
      <c r="O580" s="449"/>
      <c r="P580" s="449"/>
      <c r="Q580" s="449"/>
      <c r="R580" s="449"/>
      <c r="S580" s="449"/>
      <c r="T580" s="449"/>
      <c r="U580" s="449"/>
    </row>
    <row r="581" spans="1:21" ht="18.75">
      <c r="A581" s="449"/>
      <c r="B581" s="465"/>
      <c r="C581" s="449"/>
      <c r="D581" s="539"/>
      <c r="E581" s="540"/>
      <c r="F581" s="540"/>
      <c r="G581" s="449"/>
      <c r="H581" s="541"/>
      <c r="I581" s="449"/>
      <c r="J581" s="449"/>
      <c r="K581" s="449"/>
      <c r="L581" s="449"/>
      <c r="M581" s="449"/>
      <c r="N581" s="449"/>
      <c r="O581" s="449"/>
      <c r="P581" s="449"/>
      <c r="Q581" s="449"/>
      <c r="R581" s="449"/>
      <c r="S581" s="449"/>
      <c r="T581" s="449"/>
      <c r="U581" s="449"/>
    </row>
    <row r="582" spans="1:21" ht="18.75">
      <c r="A582" s="449"/>
      <c r="B582" s="465"/>
      <c r="C582" s="449"/>
      <c r="D582" s="539"/>
      <c r="E582" s="540"/>
      <c r="F582" s="540"/>
      <c r="G582" s="449"/>
      <c r="H582" s="541"/>
      <c r="I582" s="449"/>
      <c r="J582" s="449"/>
      <c r="K582" s="449"/>
      <c r="L582" s="449"/>
      <c r="M582" s="449"/>
      <c r="N582" s="449"/>
      <c r="O582" s="449"/>
      <c r="P582" s="449"/>
      <c r="Q582" s="449"/>
      <c r="R582" s="449"/>
      <c r="S582" s="449"/>
      <c r="T582" s="449"/>
      <c r="U582" s="449"/>
    </row>
    <row r="583" spans="1:21" ht="18.75">
      <c r="A583" s="449"/>
      <c r="B583" s="465"/>
      <c r="C583" s="449"/>
      <c r="D583" s="539"/>
      <c r="E583" s="540"/>
      <c r="F583" s="540"/>
      <c r="G583" s="449"/>
      <c r="H583" s="541"/>
      <c r="I583" s="449"/>
      <c r="J583" s="449"/>
      <c r="K583" s="449"/>
      <c r="L583" s="449"/>
      <c r="M583" s="449"/>
      <c r="N583" s="449"/>
      <c r="O583" s="449"/>
      <c r="P583" s="449"/>
      <c r="Q583" s="449"/>
      <c r="R583" s="449"/>
      <c r="S583" s="449"/>
      <c r="T583" s="449"/>
      <c r="U583" s="449"/>
    </row>
    <row r="584" spans="1:21" ht="18.75">
      <c r="A584" s="449"/>
      <c r="B584" s="465"/>
      <c r="C584" s="449"/>
      <c r="D584" s="539"/>
      <c r="E584" s="540"/>
      <c r="F584" s="540"/>
      <c r="G584" s="449"/>
      <c r="H584" s="541"/>
      <c r="I584" s="449"/>
      <c r="J584" s="449"/>
      <c r="K584" s="449"/>
      <c r="L584" s="449"/>
      <c r="M584" s="449"/>
      <c r="N584" s="449"/>
      <c r="O584" s="449"/>
      <c r="P584" s="449"/>
      <c r="Q584" s="449"/>
      <c r="R584" s="449"/>
      <c r="S584" s="449"/>
      <c r="T584" s="449"/>
      <c r="U584" s="449"/>
    </row>
    <row r="585" spans="1:21" ht="18.75">
      <c r="A585" s="449"/>
      <c r="B585" s="465"/>
      <c r="C585" s="449"/>
      <c r="D585" s="539"/>
      <c r="E585" s="540"/>
      <c r="F585" s="540"/>
      <c r="G585" s="449"/>
      <c r="H585" s="541"/>
      <c r="I585" s="449"/>
      <c r="J585" s="449"/>
      <c r="K585" s="449"/>
      <c r="L585" s="449"/>
      <c r="M585" s="449"/>
      <c r="N585" s="449"/>
      <c r="O585" s="449"/>
      <c r="P585" s="449"/>
      <c r="Q585" s="449"/>
      <c r="R585" s="449"/>
      <c r="S585" s="449"/>
      <c r="T585" s="449"/>
      <c r="U585" s="449"/>
    </row>
  </sheetData>
  <autoFilter ref="A1:K585"/>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tabColor theme="6" tint="-0.249977111117893"/>
  </sheetPr>
  <dimension ref="A1:L432"/>
  <sheetViews>
    <sheetView workbookViewId="0">
      <selection activeCell="H428" sqref="H428"/>
    </sheetView>
  </sheetViews>
  <sheetFormatPr baseColWidth="10" defaultRowHeight="15"/>
  <cols>
    <col min="1" max="1" width="8.7109375" customWidth="1"/>
    <col min="2" max="2" width="36" customWidth="1"/>
    <col min="3" max="3" width="21.42578125" customWidth="1"/>
    <col min="4" max="4" width="13.28515625" customWidth="1"/>
    <col min="5" max="5" width="17.42578125" customWidth="1"/>
    <col min="6" max="6" width="13.7109375" customWidth="1"/>
    <col min="7" max="7" width="19.42578125" customWidth="1"/>
    <col min="8" max="8" width="17.140625" style="27" customWidth="1"/>
    <col min="9" max="9" width="20.85546875" customWidth="1"/>
    <col min="10" max="10" width="23.28515625" customWidth="1"/>
    <col min="11" max="11" width="0" hidden="1" customWidth="1"/>
    <col min="12" max="12" width="19.85546875" hidden="1" customWidth="1"/>
    <col min="13" max="13" width="14.28515625" bestFit="1" customWidth="1"/>
  </cols>
  <sheetData>
    <row r="1" spans="1:12" ht="40.5" customHeight="1">
      <c r="A1" t="s">
        <v>3</v>
      </c>
      <c r="B1" t="s">
        <v>4</v>
      </c>
      <c r="C1" t="s">
        <v>6</v>
      </c>
      <c r="D1" t="s">
        <v>5</v>
      </c>
      <c r="E1" t="s">
        <v>377</v>
      </c>
      <c r="F1" t="s">
        <v>378</v>
      </c>
      <c r="G1" t="s">
        <v>379</v>
      </c>
      <c r="H1" s="27" t="s">
        <v>15</v>
      </c>
      <c r="I1" t="s">
        <v>380</v>
      </c>
      <c r="J1" t="s">
        <v>360</v>
      </c>
      <c r="L1" t="s">
        <v>1491</v>
      </c>
    </row>
    <row r="2" spans="1:12">
      <c r="A2">
        <v>1</v>
      </c>
      <c r="B2" t="s">
        <v>31</v>
      </c>
      <c r="C2" t="s">
        <v>897</v>
      </c>
      <c r="D2">
        <v>4</v>
      </c>
      <c r="G2">
        <v>0</v>
      </c>
      <c r="H2">
        <v>0</v>
      </c>
    </row>
    <row r="3" spans="1:12">
      <c r="A3">
        <v>2</v>
      </c>
      <c r="B3" t="s">
        <v>32</v>
      </c>
      <c r="C3" t="s">
        <v>304</v>
      </c>
      <c r="D3">
        <v>40</v>
      </c>
      <c r="G3">
        <v>0</v>
      </c>
      <c r="H3">
        <v>0</v>
      </c>
    </row>
    <row r="4" spans="1:12">
      <c r="A4">
        <v>3</v>
      </c>
      <c r="B4" t="s">
        <v>33</v>
      </c>
      <c r="C4" t="s">
        <v>304</v>
      </c>
      <c r="D4">
        <v>8</v>
      </c>
      <c r="G4">
        <v>0</v>
      </c>
      <c r="H4">
        <v>0</v>
      </c>
    </row>
    <row r="5" spans="1:12">
      <c r="A5">
        <v>4</v>
      </c>
      <c r="B5" t="s">
        <v>34</v>
      </c>
      <c r="C5" t="s">
        <v>304</v>
      </c>
      <c r="D5">
        <v>8</v>
      </c>
      <c r="G5">
        <v>0</v>
      </c>
      <c r="H5">
        <v>0</v>
      </c>
    </row>
    <row r="6" spans="1:12">
      <c r="A6">
        <v>5</v>
      </c>
      <c r="B6" t="s">
        <v>35</v>
      </c>
      <c r="C6" t="s">
        <v>304</v>
      </c>
      <c r="D6">
        <v>8</v>
      </c>
      <c r="G6">
        <v>0</v>
      </c>
      <c r="H6">
        <v>0</v>
      </c>
    </row>
    <row r="7" spans="1:12">
      <c r="A7">
        <v>6</v>
      </c>
      <c r="B7" t="s">
        <v>36</v>
      </c>
      <c r="C7" t="s">
        <v>304</v>
      </c>
      <c r="D7">
        <v>8</v>
      </c>
      <c r="G7">
        <v>0</v>
      </c>
      <c r="H7">
        <v>0</v>
      </c>
    </row>
    <row r="8" spans="1:12">
      <c r="A8">
        <v>7</v>
      </c>
      <c r="B8" t="s">
        <v>37</v>
      </c>
      <c r="C8" t="s">
        <v>304</v>
      </c>
      <c r="D8">
        <v>16</v>
      </c>
      <c r="G8">
        <v>0</v>
      </c>
      <c r="H8">
        <v>0</v>
      </c>
    </row>
    <row r="9" spans="1:12">
      <c r="A9">
        <v>8</v>
      </c>
      <c r="B9" t="s">
        <v>38</v>
      </c>
      <c r="C9" t="s">
        <v>304</v>
      </c>
      <c r="D9">
        <v>8</v>
      </c>
      <c r="G9">
        <v>0</v>
      </c>
      <c r="H9">
        <v>0</v>
      </c>
    </row>
    <row r="10" spans="1:12">
      <c r="A10">
        <v>9</v>
      </c>
      <c r="B10" t="s">
        <v>39</v>
      </c>
      <c r="C10" t="s">
        <v>304</v>
      </c>
      <c r="D10">
        <v>4</v>
      </c>
      <c r="G10">
        <v>0</v>
      </c>
      <c r="H10">
        <v>0</v>
      </c>
    </row>
    <row r="11" spans="1:12">
      <c r="A11">
        <v>10</v>
      </c>
      <c r="B11" t="s">
        <v>40</v>
      </c>
      <c r="C11" t="s">
        <v>304</v>
      </c>
      <c r="D11">
        <v>8</v>
      </c>
      <c r="G11">
        <v>0</v>
      </c>
      <c r="H11">
        <v>0</v>
      </c>
    </row>
    <row r="12" spans="1:12">
      <c r="A12">
        <v>11</v>
      </c>
      <c r="B12" t="s">
        <v>740</v>
      </c>
      <c r="C12" t="s">
        <v>304</v>
      </c>
      <c r="D12">
        <v>8</v>
      </c>
      <c r="G12">
        <v>0</v>
      </c>
      <c r="H12">
        <v>0</v>
      </c>
    </row>
    <row r="13" spans="1:12">
      <c r="A13">
        <v>12</v>
      </c>
      <c r="B13" t="s">
        <v>42</v>
      </c>
      <c r="C13" t="s">
        <v>304</v>
      </c>
      <c r="D13">
        <v>68</v>
      </c>
      <c r="G13">
        <v>0</v>
      </c>
      <c r="H13">
        <v>0</v>
      </c>
    </row>
    <row r="14" spans="1:12">
      <c r="A14">
        <v>13</v>
      </c>
      <c r="B14" t="s">
        <v>43</v>
      </c>
      <c r="C14" t="s">
        <v>304</v>
      </c>
      <c r="D14">
        <v>8</v>
      </c>
      <c r="G14">
        <v>0</v>
      </c>
      <c r="H14">
        <v>0</v>
      </c>
    </row>
    <row r="15" spans="1:12">
      <c r="A15">
        <v>14</v>
      </c>
      <c r="B15" t="s">
        <v>44</v>
      </c>
      <c r="C15" t="s">
        <v>304</v>
      </c>
      <c r="D15">
        <v>8</v>
      </c>
      <c r="G15">
        <v>0</v>
      </c>
      <c r="H15">
        <v>0</v>
      </c>
    </row>
    <row r="16" spans="1:12">
      <c r="A16">
        <v>15</v>
      </c>
      <c r="B16" t="s">
        <v>47</v>
      </c>
      <c r="C16" t="s">
        <v>304</v>
      </c>
      <c r="D16">
        <v>2</v>
      </c>
      <c r="G16">
        <v>0</v>
      </c>
      <c r="H16">
        <v>0</v>
      </c>
    </row>
    <row r="17" spans="1:8">
      <c r="A17">
        <v>16</v>
      </c>
      <c r="B17" t="s">
        <v>45</v>
      </c>
      <c r="C17" t="s">
        <v>305</v>
      </c>
      <c r="D17">
        <v>8</v>
      </c>
      <c r="G17">
        <v>0</v>
      </c>
      <c r="H17">
        <v>0</v>
      </c>
    </row>
    <row r="18" spans="1:8">
      <c r="A18">
        <v>17</v>
      </c>
      <c r="B18" t="s">
        <v>46</v>
      </c>
      <c r="C18" t="s">
        <v>305</v>
      </c>
      <c r="D18">
        <v>4</v>
      </c>
      <c r="G18">
        <v>0</v>
      </c>
      <c r="H18">
        <v>0</v>
      </c>
    </row>
    <row r="19" spans="1:8">
      <c r="A19">
        <v>18</v>
      </c>
      <c r="B19" t="s">
        <v>48</v>
      </c>
      <c r="C19" t="s">
        <v>306</v>
      </c>
      <c r="D19">
        <v>248</v>
      </c>
      <c r="G19">
        <v>0</v>
      </c>
      <c r="H19">
        <v>0</v>
      </c>
    </row>
    <row r="20" spans="1:8">
      <c r="A20">
        <v>19</v>
      </c>
      <c r="B20" t="s">
        <v>49</v>
      </c>
      <c r="C20" t="s">
        <v>897</v>
      </c>
      <c r="D20">
        <v>4</v>
      </c>
      <c r="G20">
        <v>0</v>
      </c>
      <c r="H20">
        <v>0</v>
      </c>
    </row>
    <row r="21" spans="1:8">
      <c r="A21">
        <v>20</v>
      </c>
      <c r="B21" t="s">
        <v>50</v>
      </c>
      <c r="C21" t="s">
        <v>308</v>
      </c>
      <c r="D21">
        <v>120</v>
      </c>
      <c r="G21">
        <v>0</v>
      </c>
      <c r="H21">
        <v>0</v>
      </c>
    </row>
    <row r="22" spans="1:8">
      <c r="A22">
        <v>21</v>
      </c>
      <c r="B22" t="s">
        <v>51</v>
      </c>
      <c r="C22" t="s">
        <v>305</v>
      </c>
      <c r="D22">
        <v>8000</v>
      </c>
      <c r="G22">
        <v>0</v>
      </c>
      <c r="H22">
        <v>0</v>
      </c>
    </row>
    <row r="23" spans="1:8">
      <c r="A23">
        <v>22</v>
      </c>
      <c r="B23" t="s">
        <v>741</v>
      </c>
      <c r="C23" t="s">
        <v>305</v>
      </c>
      <c r="D23">
        <v>120</v>
      </c>
      <c r="G23">
        <v>0</v>
      </c>
      <c r="H23">
        <v>0</v>
      </c>
    </row>
    <row r="24" spans="1:8">
      <c r="A24">
        <v>23</v>
      </c>
      <c r="B24" t="s">
        <v>52</v>
      </c>
      <c r="C24" t="s">
        <v>305</v>
      </c>
      <c r="D24">
        <v>120</v>
      </c>
      <c r="G24">
        <v>0</v>
      </c>
      <c r="H24">
        <v>0</v>
      </c>
    </row>
    <row r="25" spans="1:8">
      <c r="A25">
        <v>24</v>
      </c>
      <c r="B25" t="s">
        <v>742</v>
      </c>
      <c r="C25" t="s">
        <v>309</v>
      </c>
      <c r="D25">
        <v>4</v>
      </c>
      <c r="G25">
        <v>0</v>
      </c>
      <c r="H25">
        <v>0</v>
      </c>
    </row>
    <row r="26" spans="1:8">
      <c r="A26">
        <v>25</v>
      </c>
      <c r="B26" t="s">
        <v>743</v>
      </c>
      <c r="C26" t="s">
        <v>310</v>
      </c>
      <c r="D26">
        <v>4</v>
      </c>
      <c r="G26">
        <v>0</v>
      </c>
      <c r="H26">
        <v>0</v>
      </c>
    </row>
    <row r="27" spans="1:8">
      <c r="A27">
        <v>26</v>
      </c>
      <c r="B27" t="s">
        <v>744</v>
      </c>
      <c r="C27" t="s">
        <v>310</v>
      </c>
      <c r="D27">
        <v>4</v>
      </c>
      <c r="G27">
        <v>0</v>
      </c>
      <c r="H27">
        <v>0</v>
      </c>
    </row>
    <row r="28" spans="1:8">
      <c r="A28">
        <v>27</v>
      </c>
      <c r="B28" t="s">
        <v>745</v>
      </c>
      <c r="C28" t="s">
        <v>305</v>
      </c>
      <c r="D28">
        <v>40</v>
      </c>
      <c r="G28">
        <v>0</v>
      </c>
      <c r="H28">
        <v>0</v>
      </c>
    </row>
    <row r="29" spans="1:8">
      <c r="A29">
        <v>28</v>
      </c>
      <c r="B29" t="s">
        <v>746</v>
      </c>
      <c r="C29" t="s">
        <v>305</v>
      </c>
      <c r="D29">
        <v>40</v>
      </c>
      <c r="G29">
        <v>0</v>
      </c>
      <c r="H29">
        <v>0</v>
      </c>
    </row>
    <row r="30" spans="1:8">
      <c r="A30">
        <v>29</v>
      </c>
      <c r="B30" t="s">
        <v>747</v>
      </c>
      <c r="C30" t="s">
        <v>305</v>
      </c>
      <c r="D30">
        <v>60</v>
      </c>
      <c r="G30">
        <v>0</v>
      </c>
      <c r="H30">
        <v>0</v>
      </c>
    </row>
    <row r="31" spans="1:8">
      <c r="A31">
        <v>30</v>
      </c>
      <c r="B31" t="s">
        <v>53</v>
      </c>
      <c r="C31" t="s">
        <v>305</v>
      </c>
      <c r="D31">
        <v>60</v>
      </c>
      <c r="G31">
        <v>0</v>
      </c>
      <c r="H31">
        <v>0</v>
      </c>
    </row>
    <row r="32" spans="1:8">
      <c r="A32">
        <v>31</v>
      </c>
      <c r="B32" t="s">
        <v>54</v>
      </c>
      <c r="C32" t="s">
        <v>305</v>
      </c>
      <c r="D32">
        <v>20</v>
      </c>
      <c r="G32">
        <v>0</v>
      </c>
      <c r="H32">
        <v>0</v>
      </c>
    </row>
    <row r="33" spans="1:8">
      <c r="A33">
        <v>32</v>
      </c>
      <c r="B33" t="s">
        <v>748</v>
      </c>
      <c r="C33" t="s">
        <v>305</v>
      </c>
      <c r="D33">
        <v>40</v>
      </c>
      <c r="G33">
        <v>0</v>
      </c>
      <c r="H33">
        <v>0</v>
      </c>
    </row>
    <row r="34" spans="1:8">
      <c r="A34">
        <v>33</v>
      </c>
      <c r="B34" t="s">
        <v>749</v>
      </c>
      <c r="C34" t="s">
        <v>305</v>
      </c>
      <c r="D34">
        <v>40</v>
      </c>
      <c r="G34">
        <v>0</v>
      </c>
      <c r="H34">
        <v>0</v>
      </c>
    </row>
    <row r="35" spans="1:8">
      <c r="A35">
        <v>34</v>
      </c>
      <c r="B35" t="s">
        <v>750</v>
      </c>
      <c r="C35" t="s">
        <v>305</v>
      </c>
      <c r="D35">
        <v>40</v>
      </c>
      <c r="G35">
        <v>0</v>
      </c>
      <c r="H35">
        <v>0</v>
      </c>
    </row>
    <row r="36" spans="1:8">
      <c r="A36">
        <v>35</v>
      </c>
      <c r="B36" t="s">
        <v>751</v>
      </c>
      <c r="C36" t="s">
        <v>305</v>
      </c>
      <c r="D36">
        <v>40</v>
      </c>
      <c r="G36">
        <v>0</v>
      </c>
      <c r="H36">
        <v>0</v>
      </c>
    </row>
    <row r="37" spans="1:8">
      <c r="A37">
        <v>36</v>
      </c>
      <c r="B37" t="s">
        <v>752</v>
      </c>
      <c r="C37" t="s">
        <v>305</v>
      </c>
      <c r="D37">
        <v>40</v>
      </c>
      <c r="G37">
        <v>0</v>
      </c>
      <c r="H37">
        <v>0</v>
      </c>
    </row>
    <row r="38" spans="1:8">
      <c r="A38">
        <v>37</v>
      </c>
      <c r="B38" t="s">
        <v>753</v>
      </c>
      <c r="C38" t="s">
        <v>305</v>
      </c>
      <c r="D38">
        <v>40</v>
      </c>
      <c r="G38">
        <v>0</v>
      </c>
      <c r="H38">
        <v>0</v>
      </c>
    </row>
    <row r="39" spans="1:8">
      <c r="A39">
        <v>38</v>
      </c>
      <c r="B39" t="s">
        <v>55</v>
      </c>
      <c r="C39" t="s">
        <v>305</v>
      </c>
      <c r="D39">
        <v>16</v>
      </c>
      <c r="G39">
        <v>0</v>
      </c>
      <c r="H39">
        <v>0</v>
      </c>
    </row>
    <row r="40" spans="1:8" ht="17.25" customHeight="1">
      <c r="A40">
        <v>39</v>
      </c>
      <c r="B40" t="s">
        <v>56</v>
      </c>
      <c r="C40" t="s">
        <v>305</v>
      </c>
      <c r="D40">
        <v>12</v>
      </c>
      <c r="G40">
        <v>0</v>
      </c>
      <c r="H40">
        <v>0</v>
      </c>
    </row>
    <row r="41" spans="1:8">
      <c r="A41">
        <v>40</v>
      </c>
      <c r="B41" t="s">
        <v>754</v>
      </c>
      <c r="C41" t="s">
        <v>305</v>
      </c>
      <c r="D41">
        <v>40</v>
      </c>
      <c r="G41">
        <v>0</v>
      </c>
      <c r="H41">
        <v>0</v>
      </c>
    </row>
    <row r="42" spans="1:8">
      <c r="A42">
        <v>41</v>
      </c>
      <c r="B42" t="s">
        <v>755</v>
      </c>
      <c r="C42" t="s">
        <v>305</v>
      </c>
      <c r="D42">
        <v>120</v>
      </c>
      <c r="G42">
        <v>0</v>
      </c>
      <c r="H42">
        <v>0</v>
      </c>
    </row>
    <row r="43" spans="1:8">
      <c r="A43">
        <v>42</v>
      </c>
      <c r="B43" t="s">
        <v>57</v>
      </c>
      <c r="C43" t="s">
        <v>311</v>
      </c>
      <c r="D43">
        <v>8</v>
      </c>
      <c r="G43">
        <v>0</v>
      </c>
      <c r="H43">
        <v>0</v>
      </c>
    </row>
    <row r="44" spans="1:8">
      <c r="A44">
        <v>43</v>
      </c>
      <c r="B44" t="s">
        <v>58</v>
      </c>
      <c r="C44" t="s">
        <v>305</v>
      </c>
      <c r="D44">
        <v>8</v>
      </c>
      <c r="G44">
        <v>0</v>
      </c>
      <c r="H44">
        <v>0</v>
      </c>
    </row>
    <row r="45" spans="1:8">
      <c r="A45">
        <v>44</v>
      </c>
      <c r="B45" t="s">
        <v>756</v>
      </c>
      <c r="C45" t="s">
        <v>305</v>
      </c>
      <c r="D45">
        <v>8</v>
      </c>
      <c r="G45">
        <v>0</v>
      </c>
      <c r="H45">
        <v>0</v>
      </c>
    </row>
    <row r="46" spans="1:8">
      <c r="A46">
        <v>45</v>
      </c>
      <c r="B46" t="s">
        <v>757</v>
      </c>
      <c r="C46" t="s">
        <v>305</v>
      </c>
      <c r="D46">
        <v>8</v>
      </c>
      <c r="G46">
        <v>0</v>
      </c>
      <c r="H46">
        <v>0</v>
      </c>
    </row>
    <row r="47" spans="1:8">
      <c r="A47">
        <v>46</v>
      </c>
      <c r="B47" t="s">
        <v>758</v>
      </c>
      <c r="C47" t="s">
        <v>305</v>
      </c>
      <c r="D47">
        <v>8</v>
      </c>
      <c r="G47">
        <v>0</v>
      </c>
      <c r="H47">
        <v>0</v>
      </c>
    </row>
    <row r="48" spans="1:8">
      <c r="A48">
        <v>47</v>
      </c>
      <c r="B48" t="s">
        <v>759</v>
      </c>
      <c r="C48" t="s">
        <v>305</v>
      </c>
      <c r="D48">
        <v>8</v>
      </c>
      <c r="G48">
        <v>0</v>
      </c>
      <c r="H48">
        <v>0</v>
      </c>
    </row>
    <row r="49" spans="1:8">
      <c r="A49">
        <v>48</v>
      </c>
      <c r="B49" t="s">
        <v>760</v>
      </c>
      <c r="C49" t="s">
        <v>305</v>
      </c>
      <c r="D49">
        <v>8</v>
      </c>
      <c r="G49">
        <v>0</v>
      </c>
      <c r="H49">
        <v>0</v>
      </c>
    </row>
    <row r="50" spans="1:8">
      <c r="A50">
        <v>49</v>
      </c>
      <c r="B50" t="s">
        <v>761</v>
      </c>
      <c r="C50" t="s">
        <v>305</v>
      </c>
      <c r="D50">
        <v>8</v>
      </c>
      <c r="G50">
        <v>0</v>
      </c>
      <c r="H50">
        <v>0</v>
      </c>
    </row>
    <row r="51" spans="1:8">
      <c r="A51">
        <v>50</v>
      </c>
      <c r="B51" t="s">
        <v>762</v>
      </c>
      <c r="C51" t="s">
        <v>305</v>
      </c>
      <c r="D51">
        <v>8</v>
      </c>
      <c r="G51">
        <v>0</v>
      </c>
      <c r="H51">
        <v>0</v>
      </c>
    </row>
    <row r="52" spans="1:8">
      <c r="A52">
        <v>51</v>
      </c>
      <c r="B52" t="s">
        <v>763</v>
      </c>
      <c r="C52" t="s">
        <v>305</v>
      </c>
      <c r="D52">
        <v>8</v>
      </c>
      <c r="G52">
        <v>0</v>
      </c>
      <c r="H52">
        <v>0</v>
      </c>
    </row>
    <row r="53" spans="1:8">
      <c r="A53">
        <v>52</v>
      </c>
      <c r="B53" t="s">
        <v>764</v>
      </c>
      <c r="C53" t="s">
        <v>305</v>
      </c>
      <c r="D53">
        <v>8</v>
      </c>
      <c r="G53">
        <v>0</v>
      </c>
      <c r="H53">
        <v>0</v>
      </c>
    </row>
    <row r="54" spans="1:8">
      <c r="A54">
        <v>53</v>
      </c>
      <c r="B54" t="s">
        <v>765</v>
      </c>
      <c r="C54" t="s">
        <v>305</v>
      </c>
      <c r="D54">
        <v>8</v>
      </c>
      <c r="G54">
        <v>0</v>
      </c>
      <c r="H54">
        <v>0</v>
      </c>
    </row>
    <row r="55" spans="1:8">
      <c r="A55">
        <v>54</v>
      </c>
      <c r="B55" t="s">
        <v>766</v>
      </c>
      <c r="C55" t="s">
        <v>305</v>
      </c>
      <c r="D55">
        <v>8</v>
      </c>
      <c r="G55">
        <v>0</v>
      </c>
      <c r="H55">
        <v>0</v>
      </c>
    </row>
    <row r="56" spans="1:8">
      <c r="A56">
        <v>55</v>
      </c>
      <c r="B56" t="s">
        <v>767</v>
      </c>
      <c r="C56" t="s">
        <v>305</v>
      </c>
      <c r="D56">
        <v>8</v>
      </c>
      <c r="G56">
        <v>0</v>
      </c>
      <c r="H56">
        <v>0</v>
      </c>
    </row>
    <row r="57" spans="1:8">
      <c r="A57">
        <v>56</v>
      </c>
      <c r="B57" t="s">
        <v>768</v>
      </c>
      <c r="C57" t="s">
        <v>305</v>
      </c>
      <c r="D57">
        <v>20</v>
      </c>
      <c r="G57">
        <v>0</v>
      </c>
      <c r="H57">
        <v>0</v>
      </c>
    </row>
    <row r="58" spans="1:8">
      <c r="A58">
        <v>57</v>
      </c>
      <c r="B58" t="s">
        <v>59</v>
      </c>
      <c r="C58" t="s">
        <v>312</v>
      </c>
      <c r="D58">
        <v>16</v>
      </c>
      <c r="G58">
        <v>0</v>
      </c>
      <c r="H58">
        <v>0</v>
      </c>
    </row>
    <row r="59" spans="1:8">
      <c r="A59">
        <v>58</v>
      </c>
      <c r="B59" t="s">
        <v>769</v>
      </c>
      <c r="C59" t="s">
        <v>305</v>
      </c>
      <c r="D59">
        <v>8</v>
      </c>
      <c r="G59">
        <v>0</v>
      </c>
      <c r="H59">
        <v>0</v>
      </c>
    </row>
    <row r="60" spans="1:8">
      <c r="A60">
        <v>59</v>
      </c>
      <c r="B60" t="s">
        <v>770</v>
      </c>
      <c r="C60" t="s">
        <v>305</v>
      </c>
      <c r="D60">
        <v>8</v>
      </c>
      <c r="G60">
        <v>0</v>
      </c>
      <c r="H60">
        <v>0</v>
      </c>
    </row>
    <row r="61" spans="1:8">
      <c r="A61">
        <v>60</v>
      </c>
      <c r="B61" t="s">
        <v>771</v>
      </c>
      <c r="C61" t="s">
        <v>305</v>
      </c>
      <c r="D61">
        <v>8</v>
      </c>
      <c r="G61">
        <v>0</v>
      </c>
      <c r="H61">
        <v>0</v>
      </c>
    </row>
    <row r="62" spans="1:8">
      <c r="A62">
        <v>61</v>
      </c>
      <c r="B62" t="s">
        <v>772</v>
      </c>
      <c r="C62" t="s">
        <v>305</v>
      </c>
      <c r="D62">
        <v>12</v>
      </c>
      <c r="G62">
        <v>0</v>
      </c>
      <c r="H62">
        <v>0</v>
      </c>
    </row>
    <row r="63" spans="1:8">
      <c r="A63">
        <v>62</v>
      </c>
      <c r="B63" t="s">
        <v>773</v>
      </c>
      <c r="C63" t="s">
        <v>305</v>
      </c>
      <c r="D63">
        <v>12</v>
      </c>
      <c r="G63">
        <v>0</v>
      </c>
      <c r="H63">
        <v>0</v>
      </c>
    </row>
    <row r="64" spans="1:8">
      <c r="A64">
        <v>63</v>
      </c>
      <c r="B64" t="s">
        <v>60</v>
      </c>
      <c r="C64" t="s">
        <v>305</v>
      </c>
      <c r="D64">
        <v>600</v>
      </c>
      <c r="G64">
        <v>0</v>
      </c>
      <c r="H64">
        <v>0</v>
      </c>
    </row>
    <row r="65" spans="1:11">
      <c r="A65">
        <v>64</v>
      </c>
      <c r="B65" t="s">
        <v>61</v>
      </c>
      <c r="C65" t="s">
        <v>305</v>
      </c>
      <c r="D65">
        <v>10</v>
      </c>
      <c r="G65">
        <v>0</v>
      </c>
      <c r="H65">
        <v>0</v>
      </c>
    </row>
    <row r="66" spans="1:11">
      <c r="A66">
        <v>65</v>
      </c>
      <c r="B66" t="s">
        <v>62</v>
      </c>
      <c r="C66" t="s">
        <v>305</v>
      </c>
      <c r="D66">
        <v>150</v>
      </c>
      <c r="G66">
        <v>0</v>
      </c>
      <c r="H66">
        <v>0</v>
      </c>
    </row>
    <row r="67" spans="1:11">
      <c r="A67">
        <v>66</v>
      </c>
      <c r="B67" t="s">
        <v>63</v>
      </c>
      <c r="C67" t="s">
        <v>305</v>
      </c>
      <c r="D67">
        <v>40</v>
      </c>
      <c r="E67">
        <v>12140</v>
      </c>
      <c r="F67">
        <v>1942.4</v>
      </c>
      <c r="G67">
        <v>14082.4</v>
      </c>
      <c r="H67" s="27">
        <v>563296</v>
      </c>
      <c r="I67" t="s">
        <v>1492</v>
      </c>
      <c r="J67" t="s">
        <v>1493</v>
      </c>
      <c r="K67" t="s">
        <v>1494</v>
      </c>
    </row>
    <row r="68" spans="1:11">
      <c r="A68">
        <v>67</v>
      </c>
      <c r="B68" t="s">
        <v>64</v>
      </c>
      <c r="C68" t="s">
        <v>305</v>
      </c>
      <c r="D68">
        <v>40</v>
      </c>
      <c r="E68">
        <v>9633</v>
      </c>
      <c r="F68">
        <v>1541.28</v>
      </c>
      <c r="G68">
        <v>11174.28</v>
      </c>
      <c r="H68" s="27">
        <v>446971.2</v>
      </c>
      <c r="I68" t="s">
        <v>1492</v>
      </c>
      <c r="J68" t="s">
        <v>1493</v>
      </c>
      <c r="K68" t="s">
        <v>1495</v>
      </c>
    </row>
    <row r="69" spans="1:11">
      <c r="A69">
        <v>68</v>
      </c>
      <c r="B69" t="s">
        <v>65</v>
      </c>
      <c r="C69" t="s">
        <v>305</v>
      </c>
      <c r="D69">
        <v>12</v>
      </c>
      <c r="G69">
        <v>0</v>
      </c>
      <c r="H69">
        <v>0</v>
      </c>
    </row>
    <row r="70" spans="1:11">
      <c r="A70">
        <v>69</v>
      </c>
      <c r="B70" t="s">
        <v>774</v>
      </c>
      <c r="C70" t="s">
        <v>898</v>
      </c>
      <c r="D70">
        <v>4</v>
      </c>
      <c r="G70">
        <v>0</v>
      </c>
      <c r="H70">
        <v>0</v>
      </c>
    </row>
    <row r="71" spans="1:11">
      <c r="A71">
        <v>70</v>
      </c>
      <c r="B71" t="s">
        <v>775</v>
      </c>
      <c r="C71" t="s">
        <v>898</v>
      </c>
      <c r="D71">
        <v>4</v>
      </c>
      <c r="G71">
        <v>0</v>
      </c>
      <c r="H71">
        <v>0</v>
      </c>
    </row>
    <row r="72" spans="1:11">
      <c r="A72">
        <v>71</v>
      </c>
      <c r="B72" t="s">
        <v>66</v>
      </c>
      <c r="C72" t="s">
        <v>305</v>
      </c>
      <c r="D72">
        <v>4800</v>
      </c>
      <c r="G72">
        <v>0</v>
      </c>
      <c r="H72">
        <v>0</v>
      </c>
    </row>
    <row r="73" spans="1:11">
      <c r="A73">
        <v>72</v>
      </c>
      <c r="B73" t="s">
        <v>67</v>
      </c>
      <c r="C73" t="s">
        <v>313</v>
      </c>
      <c r="D73">
        <v>2</v>
      </c>
      <c r="G73">
        <v>0</v>
      </c>
      <c r="H73">
        <v>0</v>
      </c>
    </row>
    <row r="74" spans="1:11">
      <c r="A74">
        <v>73</v>
      </c>
      <c r="B74" t="s">
        <v>68</v>
      </c>
      <c r="C74" t="s">
        <v>305</v>
      </c>
      <c r="D74">
        <v>40</v>
      </c>
      <c r="G74">
        <v>0</v>
      </c>
      <c r="H74">
        <v>0</v>
      </c>
    </row>
    <row r="75" spans="1:11">
      <c r="A75">
        <v>74</v>
      </c>
      <c r="B75" t="s">
        <v>69</v>
      </c>
      <c r="C75" t="s">
        <v>305</v>
      </c>
      <c r="D75">
        <v>20</v>
      </c>
      <c r="G75">
        <v>0</v>
      </c>
      <c r="H75">
        <v>0</v>
      </c>
    </row>
    <row r="76" spans="1:11">
      <c r="A76">
        <v>75</v>
      </c>
      <c r="B76" t="s">
        <v>70</v>
      </c>
      <c r="C76" t="s">
        <v>305</v>
      </c>
      <c r="D76">
        <v>20</v>
      </c>
      <c r="G76">
        <v>0</v>
      </c>
      <c r="H76">
        <v>0</v>
      </c>
    </row>
    <row r="77" spans="1:11">
      <c r="A77">
        <v>76</v>
      </c>
      <c r="B77" t="s">
        <v>71</v>
      </c>
      <c r="C77" t="s">
        <v>305</v>
      </c>
      <c r="D77">
        <v>40</v>
      </c>
      <c r="G77">
        <v>0</v>
      </c>
      <c r="H77">
        <v>0</v>
      </c>
    </row>
    <row r="78" spans="1:11">
      <c r="A78">
        <v>77</v>
      </c>
      <c r="B78" t="s">
        <v>72</v>
      </c>
      <c r="C78" t="s">
        <v>305</v>
      </c>
      <c r="D78">
        <v>40</v>
      </c>
      <c r="G78">
        <v>0</v>
      </c>
      <c r="H78">
        <v>0</v>
      </c>
    </row>
    <row r="79" spans="1:11">
      <c r="A79">
        <v>78</v>
      </c>
      <c r="B79" t="s">
        <v>73</v>
      </c>
      <c r="C79" t="s">
        <v>305</v>
      </c>
      <c r="D79">
        <v>80</v>
      </c>
      <c r="G79">
        <v>0</v>
      </c>
      <c r="H79">
        <v>0</v>
      </c>
    </row>
    <row r="80" spans="1:11">
      <c r="A80">
        <v>79</v>
      </c>
      <c r="B80" t="s">
        <v>74</v>
      </c>
      <c r="C80" t="s">
        <v>305</v>
      </c>
      <c r="D80">
        <v>600</v>
      </c>
      <c r="G80">
        <v>0</v>
      </c>
      <c r="H80">
        <v>0</v>
      </c>
    </row>
    <row r="81" spans="1:8">
      <c r="A81">
        <v>80</v>
      </c>
      <c r="B81" t="s">
        <v>75</v>
      </c>
      <c r="C81" t="s">
        <v>305</v>
      </c>
      <c r="D81">
        <v>200</v>
      </c>
      <c r="G81">
        <v>0</v>
      </c>
      <c r="H81">
        <v>0</v>
      </c>
    </row>
    <row r="82" spans="1:8">
      <c r="A82">
        <v>81</v>
      </c>
      <c r="B82" t="s">
        <v>76</v>
      </c>
      <c r="C82" t="s">
        <v>305</v>
      </c>
      <c r="D82">
        <v>600</v>
      </c>
      <c r="G82">
        <v>0</v>
      </c>
      <c r="H82">
        <v>0</v>
      </c>
    </row>
    <row r="83" spans="1:8">
      <c r="A83">
        <v>82</v>
      </c>
      <c r="B83" t="s">
        <v>776</v>
      </c>
      <c r="C83" t="s">
        <v>305</v>
      </c>
      <c r="D83">
        <v>4</v>
      </c>
      <c r="G83">
        <v>0</v>
      </c>
      <c r="H83">
        <v>0</v>
      </c>
    </row>
    <row r="84" spans="1:8">
      <c r="A84">
        <v>83</v>
      </c>
      <c r="B84" t="s">
        <v>777</v>
      </c>
      <c r="C84" t="s">
        <v>305</v>
      </c>
      <c r="D84">
        <v>4</v>
      </c>
      <c r="G84">
        <v>0</v>
      </c>
      <c r="H84">
        <v>0</v>
      </c>
    </row>
    <row r="85" spans="1:8">
      <c r="A85">
        <v>84</v>
      </c>
      <c r="B85" t="s">
        <v>778</v>
      </c>
      <c r="C85" t="s">
        <v>305</v>
      </c>
      <c r="D85">
        <v>4</v>
      </c>
      <c r="G85">
        <v>0</v>
      </c>
      <c r="H85">
        <v>0</v>
      </c>
    </row>
    <row r="86" spans="1:8">
      <c r="A86">
        <v>85</v>
      </c>
      <c r="B86" t="s">
        <v>79</v>
      </c>
      <c r="C86" t="s">
        <v>305</v>
      </c>
      <c r="D86">
        <v>160</v>
      </c>
      <c r="G86">
        <v>0</v>
      </c>
      <c r="H86">
        <v>0</v>
      </c>
    </row>
    <row r="87" spans="1:8">
      <c r="A87">
        <v>86</v>
      </c>
      <c r="B87" t="s">
        <v>81</v>
      </c>
      <c r="C87" t="s">
        <v>305</v>
      </c>
      <c r="D87">
        <v>800</v>
      </c>
      <c r="G87">
        <v>0</v>
      </c>
      <c r="H87">
        <v>0</v>
      </c>
    </row>
    <row r="88" spans="1:8">
      <c r="A88">
        <v>87</v>
      </c>
      <c r="B88" t="s">
        <v>80</v>
      </c>
      <c r="C88" t="s">
        <v>305</v>
      </c>
      <c r="D88">
        <v>800</v>
      </c>
      <c r="G88">
        <v>0</v>
      </c>
      <c r="H88">
        <v>0</v>
      </c>
    </row>
    <row r="89" spans="1:8">
      <c r="A89">
        <v>88</v>
      </c>
      <c r="B89" t="s">
        <v>82</v>
      </c>
      <c r="C89" t="s">
        <v>305</v>
      </c>
      <c r="D89">
        <v>3200</v>
      </c>
      <c r="G89">
        <v>0</v>
      </c>
      <c r="H89">
        <v>0</v>
      </c>
    </row>
    <row r="90" spans="1:8">
      <c r="A90">
        <v>89</v>
      </c>
      <c r="B90" t="s">
        <v>779</v>
      </c>
      <c r="C90" t="s">
        <v>305</v>
      </c>
      <c r="D90">
        <v>4000</v>
      </c>
      <c r="G90">
        <v>0</v>
      </c>
      <c r="H90">
        <v>0</v>
      </c>
    </row>
    <row r="91" spans="1:8">
      <c r="A91">
        <v>90</v>
      </c>
      <c r="B91" t="s">
        <v>780</v>
      </c>
      <c r="C91" t="s">
        <v>305</v>
      </c>
      <c r="D91">
        <v>200</v>
      </c>
      <c r="G91">
        <v>0</v>
      </c>
      <c r="H91">
        <v>0</v>
      </c>
    </row>
    <row r="92" spans="1:8">
      <c r="A92">
        <v>91</v>
      </c>
      <c r="B92" t="s">
        <v>83</v>
      </c>
      <c r="C92" t="s">
        <v>305</v>
      </c>
      <c r="D92">
        <v>1200</v>
      </c>
      <c r="G92">
        <v>0</v>
      </c>
      <c r="H92">
        <v>0</v>
      </c>
    </row>
    <row r="93" spans="1:8">
      <c r="A93">
        <v>92</v>
      </c>
      <c r="B93" t="s">
        <v>781</v>
      </c>
      <c r="C93" t="s">
        <v>305</v>
      </c>
      <c r="D93">
        <v>400</v>
      </c>
      <c r="G93">
        <v>0</v>
      </c>
      <c r="H93">
        <v>0</v>
      </c>
    </row>
    <row r="94" spans="1:8">
      <c r="A94">
        <v>93</v>
      </c>
      <c r="B94" t="s">
        <v>84</v>
      </c>
      <c r="C94" t="s">
        <v>305</v>
      </c>
      <c r="D94">
        <v>800</v>
      </c>
      <c r="G94">
        <v>0</v>
      </c>
      <c r="H94">
        <v>0</v>
      </c>
    </row>
    <row r="95" spans="1:8">
      <c r="A95">
        <v>94</v>
      </c>
      <c r="B95" t="s">
        <v>782</v>
      </c>
      <c r="C95" t="s">
        <v>305</v>
      </c>
      <c r="D95">
        <v>400</v>
      </c>
      <c r="G95">
        <v>0</v>
      </c>
      <c r="H95">
        <v>0</v>
      </c>
    </row>
    <row r="96" spans="1:8">
      <c r="A96">
        <v>95</v>
      </c>
      <c r="B96" t="s">
        <v>85</v>
      </c>
      <c r="C96" t="s">
        <v>305</v>
      </c>
      <c r="D96">
        <v>800</v>
      </c>
      <c r="G96">
        <v>0</v>
      </c>
      <c r="H96">
        <v>0</v>
      </c>
    </row>
    <row r="97" spans="1:12">
      <c r="A97">
        <v>96</v>
      </c>
      <c r="B97" t="s">
        <v>783</v>
      </c>
      <c r="C97" t="s">
        <v>305</v>
      </c>
      <c r="D97">
        <v>2</v>
      </c>
      <c r="G97">
        <v>0</v>
      </c>
      <c r="H97">
        <v>0</v>
      </c>
    </row>
    <row r="98" spans="1:12">
      <c r="A98">
        <v>97</v>
      </c>
      <c r="B98" t="s">
        <v>784</v>
      </c>
      <c r="C98" t="s">
        <v>305</v>
      </c>
      <c r="D98">
        <v>2</v>
      </c>
      <c r="G98">
        <v>0</v>
      </c>
      <c r="H98">
        <v>0</v>
      </c>
    </row>
    <row r="99" spans="1:12">
      <c r="A99">
        <v>98</v>
      </c>
      <c r="B99" t="s">
        <v>785</v>
      </c>
      <c r="C99" t="s">
        <v>305</v>
      </c>
      <c r="D99">
        <v>2</v>
      </c>
      <c r="G99">
        <v>0</v>
      </c>
      <c r="H99">
        <v>0</v>
      </c>
    </row>
    <row r="100" spans="1:12">
      <c r="A100">
        <v>99</v>
      </c>
      <c r="B100" t="s">
        <v>786</v>
      </c>
      <c r="C100" t="s">
        <v>305</v>
      </c>
      <c r="D100">
        <v>8</v>
      </c>
      <c r="G100">
        <v>0</v>
      </c>
      <c r="H100">
        <v>0</v>
      </c>
    </row>
    <row r="101" spans="1:12" ht="15" customHeight="1">
      <c r="A101">
        <v>100</v>
      </c>
      <c r="B101" t="s">
        <v>86</v>
      </c>
      <c r="C101" t="s">
        <v>305</v>
      </c>
      <c r="D101">
        <v>96</v>
      </c>
      <c r="G101">
        <v>0</v>
      </c>
      <c r="H101">
        <v>0</v>
      </c>
    </row>
    <row r="102" spans="1:12">
      <c r="A102">
        <v>101</v>
      </c>
      <c r="B102" t="s">
        <v>87</v>
      </c>
      <c r="C102" t="s">
        <v>305</v>
      </c>
      <c r="D102">
        <v>48</v>
      </c>
      <c r="G102">
        <v>0</v>
      </c>
      <c r="H102">
        <v>0</v>
      </c>
    </row>
    <row r="103" spans="1:12">
      <c r="A103">
        <v>102</v>
      </c>
      <c r="B103" t="s">
        <v>88</v>
      </c>
      <c r="C103" t="s">
        <v>314</v>
      </c>
      <c r="D103">
        <v>30</v>
      </c>
      <c r="G103">
        <v>0</v>
      </c>
      <c r="H103">
        <v>0</v>
      </c>
    </row>
    <row r="104" spans="1:12">
      <c r="A104">
        <v>103</v>
      </c>
      <c r="B104" t="s">
        <v>89</v>
      </c>
      <c r="C104" t="s">
        <v>305</v>
      </c>
      <c r="D104">
        <v>24</v>
      </c>
      <c r="E104">
        <v>3659</v>
      </c>
      <c r="F104">
        <v>585.44000000000005</v>
      </c>
      <c r="G104">
        <v>4244.4400000000005</v>
      </c>
      <c r="H104" s="27">
        <v>101866.56000000001</v>
      </c>
      <c r="I104" t="s">
        <v>1492</v>
      </c>
      <c r="J104" t="s">
        <v>1493</v>
      </c>
      <c r="K104" t="s">
        <v>1496</v>
      </c>
    </row>
    <row r="105" spans="1:12">
      <c r="A105">
        <v>104</v>
      </c>
      <c r="B105" t="s">
        <v>90</v>
      </c>
      <c r="C105" t="s">
        <v>315</v>
      </c>
      <c r="D105">
        <v>4</v>
      </c>
      <c r="G105">
        <v>0</v>
      </c>
      <c r="H105">
        <v>0</v>
      </c>
    </row>
    <row r="106" spans="1:12">
      <c r="A106">
        <v>105</v>
      </c>
      <c r="B106" t="s">
        <v>91</v>
      </c>
      <c r="C106" t="s">
        <v>899</v>
      </c>
      <c r="D106">
        <v>30</v>
      </c>
      <c r="E106">
        <v>110000</v>
      </c>
      <c r="G106">
        <v>110000</v>
      </c>
      <c r="H106" s="27">
        <v>3300000</v>
      </c>
      <c r="I106" t="s">
        <v>1497</v>
      </c>
      <c r="J106" t="s">
        <v>1498</v>
      </c>
      <c r="K106" t="s">
        <v>1499</v>
      </c>
      <c r="L106">
        <v>110000</v>
      </c>
    </row>
    <row r="107" spans="1:12">
      <c r="A107">
        <v>106</v>
      </c>
      <c r="B107" t="s">
        <v>92</v>
      </c>
      <c r="C107" t="s">
        <v>305</v>
      </c>
      <c r="D107">
        <v>12</v>
      </c>
      <c r="G107">
        <v>0</v>
      </c>
      <c r="H107">
        <v>0</v>
      </c>
    </row>
    <row r="108" spans="1:12">
      <c r="A108">
        <v>107</v>
      </c>
      <c r="B108" t="s">
        <v>93</v>
      </c>
      <c r="C108" t="s">
        <v>316</v>
      </c>
      <c r="D108">
        <v>8</v>
      </c>
      <c r="G108">
        <v>0</v>
      </c>
      <c r="H108">
        <v>0</v>
      </c>
    </row>
    <row r="109" spans="1:12">
      <c r="A109">
        <v>108</v>
      </c>
      <c r="B109" t="s">
        <v>94</v>
      </c>
      <c r="C109" t="s">
        <v>305</v>
      </c>
      <c r="D109">
        <v>200</v>
      </c>
      <c r="G109">
        <v>0</v>
      </c>
      <c r="H109">
        <v>0</v>
      </c>
    </row>
    <row r="110" spans="1:12">
      <c r="A110">
        <v>109</v>
      </c>
      <c r="B110" t="s">
        <v>95</v>
      </c>
      <c r="C110" t="s">
        <v>305</v>
      </c>
      <c r="D110">
        <v>80</v>
      </c>
      <c r="G110">
        <v>0</v>
      </c>
      <c r="H110">
        <v>0</v>
      </c>
    </row>
    <row r="111" spans="1:12">
      <c r="A111">
        <v>110</v>
      </c>
      <c r="B111" t="s">
        <v>787</v>
      </c>
      <c r="C111" t="s">
        <v>305</v>
      </c>
      <c r="D111">
        <v>4</v>
      </c>
      <c r="G111">
        <v>0</v>
      </c>
      <c r="H111">
        <v>0</v>
      </c>
    </row>
    <row r="112" spans="1:12">
      <c r="A112">
        <v>111</v>
      </c>
      <c r="B112" t="s">
        <v>788</v>
      </c>
      <c r="C112" t="s">
        <v>305</v>
      </c>
      <c r="D112">
        <v>20</v>
      </c>
      <c r="G112">
        <v>0</v>
      </c>
      <c r="H112">
        <v>0</v>
      </c>
    </row>
    <row r="113" spans="1:8">
      <c r="A113">
        <v>112</v>
      </c>
      <c r="B113" t="s">
        <v>789</v>
      </c>
      <c r="C113" t="s">
        <v>305</v>
      </c>
      <c r="D113">
        <v>15</v>
      </c>
      <c r="G113">
        <v>0</v>
      </c>
      <c r="H113">
        <v>0</v>
      </c>
    </row>
    <row r="114" spans="1:8">
      <c r="A114">
        <v>113</v>
      </c>
      <c r="B114" t="s">
        <v>790</v>
      </c>
      <c r="C114" t="s">
        <v>305</v>
      </c>
      <c r="D114">
        <v>15</v>
      </c>
      <c r="G114">
        <v>0</v>
      </c>
      <c r="H114">
        <v>0</v>
      </c>
    </row>
    <row r="115" spans="1:8">
      <c r="A115">
        <v>114</v>
      </c>
      <c r="B115" t="s">
        <v>791</v>
      </c>
      <c r="C115" t="s">
        <v>305</v>
      </c>
      <c r="D115">
        <v>40</v>
      </c>
      <c r="G115">
        <v>0</v>
      </c>
      <c r="H115">
        <v>0</v>
      </c>
    </row>
    <row r="116" spans="1:8">
      <c r="A116">
        <v>115</v>
      </c>
      <c r="B116" t="s">
        <v>792</v>
      </c>
      <c r="C116" t="s">
        <v>305</v>
      </c>
      <c r="D116">
        <v>20</v>
      </c>
      <c r="G116">
        <v>0</v>
      </c>
      <c r="H116">
        <v>0</v>
      </c>
    </row>
    <row r="117" spans="1:8">
      <c r="A117">
        <v>116</v>
      </c>
      <c r="B117" t="s">
        <v>793</v>
      </c>
      <c r="C117" t="s">
        <v>305</v>
      </c>
      <c r="D117">
        <v>2</v>
      </c>
      <c r="G117">
        <v>0</v>
      </c>
      <c r="H117">
        <v>0</v>
      </c>
    </row>
    <row r="118" spans="1:8">
      <c r="A118">
        <v>117</v>
      </c>
      <c r="B118" t="s">
        <v>794</v>
      </c>
      <c r="C118" t="s">
        <v>305</v>
      </c>
      <c r="D118">
        <v>2</v>
      </c>
      <c r="G118">
        <v>0</v>
      </c>
      <c r="H118">
        <v>0</v>
      </c>
    </row>
    <row r="119" spans="1:8">
      <c r="A119">
        <v>118</v>
      </c>
      <c r="B119" t="s">
        <v>795</v>
      </c>
      <c r="C119" t="s">
        <v>305</v>
      </c>
      <c r="D119">
        <v>2</v>
      </c>
      <c r="G119">
        <v>0</v>
      </c>
      <c r="H119">
        <v>0</v>
      </c>
    </row>
    <row r="120" spans="1:8">
      <c r="A120">
        <v>119</v>
      </c>
      <c r="B120" t="s">
        <v>796</v>
      </c>
      <c r="C120" t="s">
        <v>305</v>
      </c>
      <c r="D120">
        <v>10</v>
      </c>
      <c r="G120">
        <v>0</v>
      </c>
      <c r="H120">
        <v>0</v>
      </c>
    </row>
    <row r="121" spans="1:8">
      <c r="A121">
        <v>120</v>
      </c>
      <c r="B121" t="s">
        <v>96</v>
      </c>
      <c r="C121" t="s">
        <v>305</v>
      </c>
      <c r="D121">
        <v>2000</v>
      </c>
      <c r="G121">
        <v>0</v>
      </c>
      <c r="H121">
        <v>0</v>
      </c>
    </row>
    <row r="122" spans="1:8">
      <c r="A122">
        <v>121</v>
      </c>
      <c r="B122" t="s">
        <v>797</v>
      </c>
      <c r="C122" t="s">
        <v>305</v>
      </c>
      <c r="D122">
        <v>20</v>
      </c>
      <c r="G122">
        <v>0</v>
      </c>
      <c r="H122">
        <v>0</v>
      </c>
    </row>
    <row r="123" spans="1:8">
      <c r="A123">
        <v>122</v>
      </c>
      <c r="B123" t="s">
        <v>798</v>
      </c>
      <c r="C123" t="s">
        <v>304</v>
      </c>
      <c r="D123">
        <v>4</v>
      </c>
      <c r="G123">
        <v>0</v>
      </c>
      <c r="H123">
        <v>0</v>
      </c>
    </row>
    <row r="124" spans="1:8">
      <c r="A124">
        <v>123</v>
      </c>
      <c r="B124" t="s">
        <v>97</v>
      </c>
      <c r="C124" t="s">
        <v>304</v>
      </c>
      <c r="D124">
        <v>40</v>
      </c>
      <c r="G124">
        <v>0</v>
      </c>
      <c r="H124">
        <v>0</v>
      </c>
    </row>
    <row r="125" spans="1:8">
      <c r="A125">
        <v>124</v>
      </c>
      <c r="B125" t="s">
        <v>98</v>
      </c>
      <c r="C125" t="s">
        <v>304</v>
      </c>
      <c r="D125">
        <v>4</v>
      </c>
      <c r="G125">
        <v>0</v>
      </c>
      <c r="H125">
        <v>0</v>
      </c>
    </row>
    <row r="126" spans="1:8">
      <c r="A126">
        <v>125</v>
      </c>
      <c r="B126" t="s">
        <v>99</v>
      </c>
      <c r="C126" t="s">
        <v>304</v>
      </c>
      <c r="D126">
        <v>12</v>
      </c>
      <c r="G126">
        <v>0</v>
      </c>
      <c r="H126">
        <v>0</v>
      </c>
    </row>
    <row r="127" spans="1:8">
      <c r="A127">
        <v>126</v>
      </c>
      <c r="B127" t="s">
        <v>799</v>
      </c>
      <c r="C127" t="s">
        <v>304</v>
      </c>
      <c r="D127">
        <v>4</v>
      </c>
      <c r="G127">
        <v>0</v>
      </c>
      <c r="H127">
        <v>0</v>
      </c>
    </row>
    <row r="128" spans="1:8">
      <c r="A128">
        <v>127</v>
      </c>
      <c r="B128" t="s">
        <v>100</v>
      </c>
      <c r="C128" t="s">
        <v>304</v>
      </c>
      <c r="D128">
        <v>48</v>
      </c>
      <c r="G128">
        <v>0</v>
      </c>
      <c r="H128">
        <v>0</v>
      </c>
    </row>
    <row r="129" spans="1:11">
      <c r="A129">
        <v>128</v>
      </c>
      <c r="B129" t="s">
        <v>101</v>
      </c>
      <c r="C129" t="s">
        <v>317</v>
      </c>
      <c r="D129">
        <v>12</v>
      </c>
      <c r="G129">
        <v>0</v>
      </c>
      <c r="H129">
        <v>0</v>
      </c>
    </row>
    <row r="130" spans="1:11">
      <c r="A130">
        <v>129</v>
      </c>
      <c r="B130" t="s">
        <v>102</v>
      </c>
      <c r="C130" t="s">
        <v>305</v>
      </c>
      <c r="D130">
        <v>600</v>
      </c>
      <c r="G130">
        <v>0</v>
      </c>
      <c r="H130">
        <v>0</v>
      </c>
    </row>
    <row r="131" spans="1:11">
      <c r="A131">
        <v>130</v>
      </c>
      <c r="B131" t="s">
        <v>800</v>
      </c>
      <c r="C131" t="s">
        <v>305</v>
      </c>
      <c r="D131">
        <v>200</v>
      </c>
      <c r="G131">
        <v>0</v>
      </c>
      <c r="H131">
        <v>0</v>
      </c>
    </row>
    <row r="132" spans="1:11">
      <c r="A132">
        <v>131</v>
      </c>
      <c r="B132" t="s">
        <v>103</v>
      </c>
      <c r="C132" t="s">
        <v>305</v>
      </c>
      <c r="D132">
        <v>6</v>
      </c>
      <c r="G132">
        <v>0</v>
      </c>
      <c r="H132">
        <v>0</v>
      </c>
    </row>
    <row r="133" spans="1:11">
      <c r="A133">
        <v>132</v>
      </c>
      <c r="B133" t="s">
        <v>104</v>
      </c>
      <c r="C133" t="s">
        <v>305</v>
      </c>
      <c r="D133">
        <v>8</v>
      </c>
      <c r="E133">
        <v>35000</v>
      </c>
      <c r="F133">
        <v>5600</v>
      </c>
      <c r="G133">
        <v>40600</v>
      </c>
      <c r="H133" s="27">
        <v>324800</v>
      </c>
      <c r="I133" t="s">
        <v>1492</v>
      </c>
      <c r="J133" t="s">
        <v>1493</v>
      </c>
      <c r="K133" t="s">
        <v>1500</v>
      </c>
    </row>
    <row r="134" spans="1:11">
      <c r="A134">
        <v>133</v>
      </c>
      <c r="B134" t="s">
        <v>105</v>
      </c>
      <c r="C134" t="s">
        <v>318</v>
      </c>
      <c r="D134">
        <v>8</v>
      </c>
      <c r="E134">
        <v>35000</v>
      </c>
      <c r="F134">
        <v>5600</v>
      </c>
      <c r="G134">
        <v>40600</v>
      </c>
      <c r="H134" s="27">
        <v>324800</v>
      </c>
      <c r="I134" t="s">
        <v>1492</v>
      </c>
      <c r="J134" t="s">
        <v>1493</v>
      </c>
      <c r="K134" t="s">
        <v>1501</v>
      </c>
    </row>
    <row r="135" spans="1:11">
      <c r="A135">
        <v>134</v>
      </c>
      <c r="B135" t="s">
        <v>106</v>
      </c>
      <c r="C135" t="s">
        <v>319</v>
      </c>
      <c r="D135">
        <v>10</v>
      </c>
      <c r="E135">
        <v>2837</v>
      </c>
      <c r="F135">
        <v>453.92</v>
      </c>
      <c r="G135">
        <v>3290.92</v>
      </c>
      <c r="H135" s="27">
        <v>32909.199999999997</v>
      </c>
      <c r="I135" t="s">
        <v>1492</v>
      </c>
      <c r="J135" t="s">
        <v>1493</v>
      </c>
      <c r="K135" t="s">
        <v>1502</v>
      </c>
    </row>
    <row r="136" spans="1:11">
      <c r="A136">
        <v>135</v>
      </c>
      <c r="B136" t="s">
        <v>107</v>
      </c>
      <c r="C136" t="s">
        <v>319</v>
      </c>
      <c r="D136">
        <v>16</v>
      </c>
      <c r="E136">
        <v>2527</v>
      </c>
      <c r="F136">
        <v>404.32</v>
      </c>
      <c r="G136">
        <v>2931.32</v>
      </c>
      <c r="H136" s="27">
        <v>46901.120000000003</v>
      </c>
      <c r="I136" t="s">
        <v>1492</v>
      </c>
      <c r="J136" t="s">
        <v>1493</v>
      </c>
      <c r="K136" t="s">
        <v>1503</v>
      </c>
    </row>
    <row r="137" spans="1:11">
      <c r="A137">
        <v>136</v>
      </c>
      <c r="B137" t="s">
        <v>108</v>
      </c>
      <c r="C137" t="s">
        <v>320</v>
      </c>
      <c r="D137">
        <v>100</v>
      </c>
      <c r="G137">
        <v>0</v>
      </c>
      <c r="H137">
        <v>0</v>
      </c>
    </row>
    <row r="138" spans="1:11">
      <c r="A138">
        <v>137</v>
      </c>
      <c r="B138" t="s">
        <v>109</v>
      </c>
      <c r="C138" t="s">
        <v>305</v>
      </c>
      <c r="D138">
        <v>8</v>
      </c>
      <c r="G138">
        <v>0</v>
      </c>
      <c r="H138">
        <v>0</v>
      </c>
    </row>
    <row r="139" spans="1:11">
      <c r="A139">
        <v>138</v>
      </c>
      <c r="B139" t="s">
        <v>110</v>
      </c>
      <c r="C139" t="s">
        <v>320</v>
      </c>
      <c r="D139">
        <v>80</v>
      </c>
      <c r="G139">
        <v>0</v>
      </c>
      <c r="H139">
        <v>0</v>
      </c>
    </row>
    <row r="140" spans="1:11">
      <c r="A140">
        <v>139</v>
      </c>
      <c r="B140" t="s">
        <v>801</v>
      </c>
      <c r="C140" t="s">
        <v>326</v>
      </c>
      <c r="D140">
        <v>10</v>
      </c>
      <c r="G140">
        <v>0</v>
      </c>
      <c r="H140">
        <v>0</v>
      </c>
    </row>
    <row r="141" spans="1:11">
      <c r="A141">
        <v>140</v>
      </c>
      <c r="B141" t="s">
        <v>111</v>
      </c>
      <c r="C141" t="s">
        <v>305</v>
      </c>
      <c r="D141">
        <v>1200</v>
      </c>
      <c r="G141">
        <v>0</v>
      </c>
      <c r="H141">
        <v>0</v>
      </c>
    </row>
    <row r="142" spans="1:11">
      <c r="A142">
        <v>141</v>
      </c>
      <c r="B142" t="s">
        <v>112</v>
      </c>
      <c r="C142" t="s">
        <v>305</v>
      </c>
      <c r="D142">
        <v>10</v>
      </c>
      <c r="G142">
        <v>0</v>
      </c>
      <c r="H142">
        <v>0</v>
      </c>
    </row>
    <row r="143" spans="1:11">
      <c r="A143">
        <v>142</v>
      </c>
      <c r="B143" t="s">
        <v>113</v>
      </c>
      <c r="C143" t="s">
        <v>305</v>
      </c>
      <c r="D143">
        <v>5600</v>
      </c>
      <c r="G143">
        <v>0</v>
      </c>
      <c r="H143">
        <v>0</v>
      </c>
    </row>
    <row r="144" spans="1:11">
      <c r="A144">
        <v>143</v>
      </c>
      <c r="B144" t="s">
        <v>114</v>
      </c>
      <c r="C144" t="s">
        <v>305</v>
      </c>
      <c r="D144">
        <v>8</v>
      </c>
      <c r="G144">
        <v>0</v>
      </c>
      <c r="H144">
        <v>0</v>
      </c>
    </row>
    <row r="145" spans="1:8">
      <c r="A145">
        <v>144</v>
      </c>
      <c r="B145" t="s">
        <v>115</v>
      </c>
      <c r="C145" t="s">
        <v>305</v>
      </c>
      <c r="D145">
        <v>200</v>
      </c>
      <c r="G145">
        <v>0</v>
      </c>
      <c r="H145">
        <v>0</v>
      </c>
    </row>
    <row r="146" spans="1:8">
      <c r="A146">
        <v>145</v>
      </c>
      <c r="B146" t="s">
        <v>116</v>
      </c>
      <c r="C146" t="s">
        <v>321</v>
      </c>
      <c r="D146">
        <v>60</v>
      </c>
      <c r="G146">
        <v>0</v>
      </c>
      <c r="H146">
        <v>0</v>
      </c>
    </row>
    <row r="147" spans="1:8">
      <c r="A147">
        <v>146</v>
      </c>
      <c r="B147" t="s">
        <v>117</v>
      </c>
      <c r="C147" t="s">
        <v>316</v>
      </c>
      <c r="D147">
        <v>40</v>
      </c>
      <c r="G147">
        <v>0</v>
      </c>
      <c r="H147">
        <v>0</v>
      </c>
    </row>
    <row r="148" spans="1:8">
      <c r="A148">
        <v>147</v>
      </c>
      <c r="B148" t="s">
        <v>118</v>
      </c>
      <c r="C148" t="s">
        <v>322</v>
      </c>
      <c r="D148">
        <v>120</v>
      </c>
      <c r="G148">
        <v>0</v>
      </c>
      <c r="H148">
        <v>0</v>
      </c>
    </row>
    <row r="149" spans="1:8">
      <c r="A149">
        <v>148</v>
      </c>
      <c r="B149" t="s">
        <v>119</v>
      </c>
      <c r="C149" t="s">
        <v>323</v>
      </c>
      <c r="D149">
        <v>80</v>
      </c>
      <c r="G149">
        <v>0</v>
      </c>
      <c r="H149">
        <v>0</v>
      </c>
    </row>
    <row r="150" spans="1:8">
      <c r="A150">
        <v>149</v>
      </c>
      <c r="B150" t="s">
        <v>802</v>
      </c>
      <c r="C150" t="s">
        <v>305</v>
      </c>
      <c r="D150">
        <v>160</v>
      </c>
      <c r="G150">
        <v>0</v>
      </c>
      <c r="H150">
        <v>0</v>
      </c>
    </row>
    <row r="151" spans="1:8">
      <c r="A151">
        <v>150</v>
      </c>
      <c r="B151" t="s">
        <v>803</v>
      </c>
      <c r="D151">
        <v>100</v>
      </c>
      <c r="G151">
        <v>0</v>
      </c>
      <c r="H151">
        <v>0</v>
      </c>
    </row>
    <row r="152" spans="1:8">
      <c r="A152">
        <v>151</v>
      </c>
      <c r="B152" t="s">
        <v>804</v>
      </c>
      <c r="C152" t="s">
        <v>305</v>
      </c>
      <c r="D152">
        <v>200</v>
      </c>
      <c r="G152">
        <v>0</v>
      </c>
      <c r="H152">
        <v>0</v>
      </c>
    </row>
    <row r="153" spans="1:8">
      <c r="A153">
        <v>152</v>
      </c>
      <c r="B153" t="s">
        <v>805</v>
      </c>
      <c r="C153" t="s">
        <v>305</v>
      </c>
      <c r="D153">
        <v>400</v>
      </c>
      <c r="G153">
        <v>0</v>
      </c>
      <c r="H153">
        <v>0</v>
      </c>
    </row>
    <row r="154" spans="1:8">
      <c r="A154">
        <v>153</v>
      </c>
      <c r="B154" t="s">
        <v>806</v>
      </c>
      <c r="C154" t="s">
        <v>305</v>
      </c>
      <c r="D154">
        <v>200</v>
      </c>
      <c r="G154">
        <v>0</v>
      </c>
      <c r="H154">
        <v>0</v>
      </c>
    </row>
    <row r="155" spans="1:8">
      <c r="A155">
        <v>154</v>
      </c>
      <c r="B155" t="s">
        <v>120</v>
      </c>
      <c r="C155" t="s">
        <v>305</v>
      </c>
      <c r="D155">
        <v>200</v>
      </c>
      <c r="G155">
        <v>0</v>
      </c>
      <c r="H155">
        <v>0</v>
      </c>
    </row>
    <row r="156" spans="1:8">
      <c r="A156">
        <v>155</v>
      </c>
      <c r="B156" t="s">
        <v>121</v>
      </c>
      <c r="C156" t="s">
        <v>22</v>
      </c>
      <c r="D156">
        <v>4</v>
      </c>
      <c r="G156">
        <v>0</v>
      </c>
      <c r="H156">
        <v>0</v>
      </c>
    </row>
    <row r="157" spans="1:8">
      <c r="A157">
        <v>156</v>
      </c>
      <c r="B157" t="s">
        <v>122</v>
      </c>
      <c r="C157" t="s">
        <v>324</v>
      </c>
      <c r="D157">
        <v>200</v>
      </c>
      <c r="G157">
        <v>0</v>
      </c>
      <c r="H157">
        <v>0</v>
      </c>
    </row>
    <row r="158" spans="1:8">
      <c r="A158">
        <v>157</v>
      </c>
      <c r="B158" t="s">
        <v>123</v>
      </c>
      <c r="C158" t="s">
        <v>305</v>
      </c>
      <c r="D158">
        <v>48</v>
      </c>
      <c r="G158">
        <v>0</v>
      </c>
      <c r="H158">
        <v>0</v>
      </c>
    </row>
    <row r="159" spans="1:8">
      <c r="A159">
        <v>158</v>
      </c>
      <c r="B159" t="s">
        <v>124</v>
      </c>
      <c r="C159" t="s">
        <v>305</v>
      </c>
      <c r="D159">
        <v>48</v>
      </c>
      <c r="G159">
        <v>0</v>
      </c>
      <c r="H159">
        <v>0</v>
      </c>
    </row>
    <row r="160" spans="1:8">
      <c r="A160">
        <v>159</v>
      </c>
      <c r="B160" t="s">
        <v>125</v>
      </c>
      <c r="C160" t="s">
        <v>305</v>
      </c>
      <c r="D160">
        <v>40</v>
      </c>
      <c r="G160">
        <v>0</v>
      </c>
      <c r="H160">
        <v>0</v>
      </c>
    </row>
    <row r="161" spans="1:12">
      <c r="A161">
        <v>160</v>
      </c>
      <c r="B161" t="s">
        <v>126</v>
      </c>
      <c r="C161" t="s">
        <v>305</v>
      </c>
      <c r="D161">
        <v>250</v>
      </c>
      <c r="G161">
        <v>0</v>
      </c>
      <c r="H161">
        <v>0</v>
      </c>
    </row>
    <row r="162" spans="1:12">
      <c r="A162">
        <v>161</v>
      </c>
      <c r="B162" t="s">
        <v>127</v>
      </c>
      <c r="C162" t="s">
        <v>325</v>
      </c>
      <c r="D162">
        <v>4</v>
      </c>
      <c r="G162">
        <v>0</v>
      </c>
      <c r="H162">
        <v>0</v>
      </c>
    </row>
    <row r="163" spans="1:12">
      <c r="A163">
        <v>162</v>
      </c>
      <c r="B163" t="s">
        <v>128</v>
      </c>
      <c r="C163" t="s">
        <v>305</v>
      </c>
      <c r="D163">
        <v>30</v>
      </c>
      <c r="G163">
        <v>0</v>
      </c>
      <c r="H163">
        <v>0</v>
      </c>
    </row>
    <row r="164" spans="1:12">
      <c r="A164">
        <v>163</v>
      </c>
      <c r="B164" t="s">
        <v>129</v>
      </c>
      <c r="C164" t="s">
        <v>305</v>
      </c>
      <c r="D164">
        <v>200</v>
      </c>
      <c r="G164">
        <v>0</v>
      </c>
      <c r="H164">
        <v>0</v>
      </c>
    </row>
    <row r="165" spans="1:12">
      <c r="A165">
        <v>164</v>
      </c>
      <c r="B165" t="s">
        <v>130</v>
      </c>
      <c r="C165" t="s">
        <v>305</v>
      </c>
      <c r="D165">
        <v>6000</v>
      </c>
      <c r="G165">
        <v>0</v>
      </c>
      <c r="H165">
        <v>0</v>
      </c>
    </row>
    <row r="166" spans="1:12">
      <c r="A166">
        <v>165</v>
      </c>
      <c r="B166" t="s">
        <v>131</v>
      </c>
      <c r="C166" t="s">
        <v>326</v>
      </c>
      <c r="D166">
        <v>40</v>
      </c>
      <c r="G166">
        <v>0</v>
      </c>
      <c r="H166">
        <v>0</v>
      </c>
    </row>
    <row r="167" spans="1:12">
      <c r="A167">
        <v>166</v>
      </c>
      <c r="B167" t="s">
        <v>132</v>
      </c>
      <c r="C167" t="s">
        <v>327</v>
      </c>
      <c r="D167">
        <v>120</v>
      </c>
      <c r="G167">
        <v>0</v>
      </c>
      <c r="H167">
        <v>0</v>
      </c>
    </row>
    <row r="168" spans="1:12">
      <c r="A168">
        <v>167</v>
      </c>
      <c r="B168" t="s">
        <v>133</v>
      </c>
      <c r="C168" t="s">
        <v>328</v>
      </c>
      <c r="D168">
        <v>20</v>
      </c>
      <c r="G168">
        <v>0</v>
      </c>
      <c r="H168">
        <v>0</v>
      </c>
    </row>
    <row r="169" spans="1:12">
      <c r="A169">
        <v>168</v>
      </c>
      <c r="B169" t="s">
        <v>134</v>
      </c>
      <c r="C169" t="s">
        <v>329</v>
      </c>
      <c r="D169">
        <v>40</v>
      </c>
      <c r="G169">
        <v>0</v>
      </c>
      <c r="H169">
        <v>0</v>
      </c>
    </row>
    <row r="170" spans="1:12">
      <c r="A170">
        <v>169</v>
      </c>
      <c r="B170" t="s">
        <v>134</v>
      </c>
      <c r="C170" t="s">
        <v>330</v>
      </c>
      <c r="D170">
        <v>40</v>
      </c>
      <c r="G170">
        <v>0</v>
      </c>
      <c r="H170">
        <v>0</v>
      </c>
    </row>
    <row r="171" spans="1:12">
      <c r="A171">
        <v>170</v>
      </c>
      <c r="B171" t="s">
        <v>135</v>
      </c>
      <c r="C171" t="s">
        <v>900</v>
      </c>
      <c r="D171">
        <v>40</v>
      </c>
      <c r="G171">
        <v>0</v>
      </c>
      <c r="H171">
        <v>0</v>
      </c>
    </row>
    <row r="172" spans="1:12">
      <c r="A172">
        <v>171</v>
      </c>
      <c r="B172" t="s">
        <v>136</v>
      </c>
      <c r="C172" t="s">
        <v>897</v>
      </c>
      <c r="D172">
        <v>4</v>
      </c>
      <c r="G172">
        <v>0</v>
      </c>
      <c r="H172">
        <v>0</v>
      </c>
    </row>
    <row r="173" spans="1:12">
      <c r="A173">
        <v>172</v>
      </c>
      <c r="B173" t="s">
        <v>137</v>
      </c>
      <c r="C173" t="s">
        <v>332</v>
      </c>
      <c r="D173">
        <v>240</v>
      </c>
      <c r="G173">
        <v>0</v>
      </c>
      <c r="H173">
        <v>0</v>
      </c>
    </row>
    <row r="174" spans="1:12">
      <c r="A174">
        <v>173</v>
      </c>
      <c r="B174" t="s">
        <v>138</v>
      </c>
      <c r="C174" t="s">
        <v>333</v>
      </c>
      <c r="D174">
        <v>24</v>
      </c>
      <c r="E174">
        <v>116</v>
      </c>
      <c r="F174">
        <v>18.559999999999999</v>
      </c>
      <c r="G174">
        <v>134.56</v>
      </c>
      <c r="H174" s="27">
        <v>3229.44</v>
      </c>
      <c r="I174" t="s">
        <v>1492</v>
      </c>
      <c r="J174" t="s">
        <v>1504</v>
      </c>
      <c r="K174" t="s">
        <v>1505</v>
      </c>
      <c r="L174">
        <v>116.1764705882353</v>
      </c>
    </row>
    <row r="175" spans="1:12">
      <c r="A175">
        <v>174</v>
      </c>
      <c r="B175" t="s">
        <v>139</v>
      </c>
      <c r="C175" t="s">
        <v>333</v>
      </c>
      <c r="D175">
        <v>800</v>
      </c>
      <c r="E175">
        <v>116</v>
      </c>
      <c r="F175">
        <v>18.559999999999999</v>
      </c>
      <c r="G175">
        <v>134.56</v>
      </c>
      <c r="H175" s="27">
        <v>107648</v>
      </c>
      <c r="I175" t="s">
        <v>1492</v>
      </c>
      <c r="J175" t="s">
        <v>1504</v>
      </c>
      <c r="K175" t="s">
        <v>1506</v>
      </c>
      <c r="L175">
        <v>116.1764705882353</v>
      </c>
    </row>
    <row r="176" spans="1:12">
      <c r="A176">
        <v>175</v>
      </c>
      <c r="B176" t="s">
        <v>140</v>
      </c>
      <c r="C176" t="s">
        <v>333</v>
      </c>
      <c r="D176">
        <v>800</v>
      </c>
      <c r="E176">
        <v>116</v>
      </c>
      <c r="F176">
        <v>18.559999999999999</v>
      </c>
      <c r="G176">
        <v>134.56</v>
      </c>
      <c r="H176" s="27">
        <v>107648</v>
      </c>
      <c r="I176" t="s">
        <v>1492</v>
      </c>
      <c r="J176" t="s">
        <v>1504</v>
      </c>
      <c r="K176" t="s">
        <v>1507</v>
      </c>
      <c r="L176">
        <v>116.1764705882353</v>
      </c>
    </row>
    <row r="177" spans="1:12">
      <c r="A177">
        <v>176</v>
      </c>
      <c r="B177" t="s">
        <v>141</v>
      </c>
      <c r="C177" t="s">
        <v>333</v>
      </c>
      <c r="D177">
        <v>40</v>
      </c>
      <c r="E177">
        <v>131</v>
      </c>
      <c r="F177">
        <v>20.96</v>
      </c>
      <c r="G177">
        <v>151.96</v>
      </c>
      <c r="H177" s="27">
        <v>6078.4000000000005</v>
      </c>
      <c r="I177" t="s">
        <v>1492</v>
      </c>
      <c r="J177" t="s">
        <v>1504</v>
      </c>
      <c r="K177" t="s">
        <v>1508</v>
      </c>
      <c r="L177">
        <v>130.93411764705886</v>
      </c>
    </row>
    <row r="178" spans="1:12">
      <c r="A178">
        <v>177</v>
      </c>
      <c r="B178" t="s">
        <v>142</v>
      </c>
      <c r="C178" t="s">
        <v>333</v>
      </c>
      <c r="D178">
        <v>60</v>
      </c>
      <c r="E178">
        <v>971</v>
      </c>
      <c r="F178">
        <v>155.36000000000001</v>
      </c>
      <c r="G178">
        <v>1126.3600000000001</v>
      </c>
      <c r="H178" s="27">
        <v>67581.600000000006</v>
      </c>
      <c r="I178" t="s">
        <v>1492</v>
      </c>
      <c r="J178" t="s">
        <v>1509</v>
      </c>
      <c r="K178" t="s">
        <v>1510</v>
      </c>
      <c r="L178">
        <v>970.58823529411768</v>
      </c>
    </row>
    <row r="179" spans="1:12">
      <c r="A179">
        <v>178</v>
      </c>
      <c r="B179" t="s">
        <v>143</v>
      </c>
      <c r="C179" t="s">
        <v>333</v>
      </c>
      <c r="D179">
        <v>60</v>
      </c>
      <c r="E179">
        <v>971</v>
      </c>
      <c r="F179">
        <v>155.36000000000001</v>
      </c>
      <c r="G179">
        <v>1126.3600000000001</v>
      </c>
      <c r="H179" s="27">
        <v>67581.600000000006</v>
      </c>
      <c r="I179" t="s">
        <v>1492</v>
      </c>
      <c r="J179" t="s">
        <v>1509</v>
      </c>
      <c r="K179" t="s">
        <v>1511</v>
      </c>
      <c r="L179">
        <v>970.58823529411768</v>
      </c>
    </row>
    <row r="180" spans="1:12">
      <c r="A180">
        <v>179</v>
      </c>
      <c r="B180" t="s">
        <v>144</v>
      </c>
      <c r="C180" t="s">
        <v>333</v>
      </c>
      <c r="D180">
        <v>80</v>
      </c>
      <c r="E180">
        <v>971</v>
      </c>
      <c r="F180">
        <v>155.36000000000001</v>
      </c>
      <c r="G180">
        <v>1126.3600000000001</v>
      </c>
      <c r="H180" s="27">
        <v>90108.800000000017</v>
      </c>
      <c r="I180" t="s">
        <v>1492</v>
      </c>
      <c r="J180" t="s">
        <v>1509</v>
      </c>
      <c r="K180" t="s">
        <v>1512</v>
      </c>
      <c r="L180">
        <v>970.58823529411768</v>
      </c>
    </row>
    <row r="181" spans="1:12">
      <c r="A181">
        <v>180</v>
      </c>
      <c r="B181" t="s">
        <v>145</v>
      </c>
      <c r="C181" t="s">
        <v>333</v>
      </c>
      <c r="D181">
        <v>24</v>
      </c>
      <c r="E181">
        <v>971</v>
      </c>
      <c r="F181">
        <v>155.36000000000001</v>
      </c>
      <c r="G181">
        <v>1126.3600000000001</v>
      </c>
      <c r="H181" s="27">
        <v>27032.640000000003</v>
      </c>
      <c r="I181" t="s">
        <v>1492</v>
      </c>
      <c r="J181" t="s">
        <v>1509</v>
      </c>
      <c r="K181" t="s">
        <v>1513</v>
      </c>
      <c r="L181">
        <v>970.58823529411768</v>
      </c>
    </row>
    <row r="182" spans="1:12">
      <c r="A182">
        <v>181</v>
      </c>
      <c r="B182" t="s">
        <v>146</v>
      </c>
      <c r="C182" t="s">
        <v>333</v>
      </c>
      <c r="D182">
        <v>12</v>
      </c>
      <c r="E182">
        <v>147</v>
      </c>
      <c r="F182">
        <v>23.52</v>
      </c>
      <c r="G182">
        <v>170.52</v>
      </c>
      <c r="H182" s="27">
        <v>2046.2400000000002</v>
      </c>
      <c r="I182" t="s">
        <v>1492</v>
      </c>
      <c r="J182" t="s">
        <v>1509</v>
      </c>
      <c r="K182" t="s">
        <v>1514</v>
      </c>
      <c r="L182">
        <v>147.04411764705881</v>
      </c>
    </row>
    <row r="183" spans="1:12">
      <c r="A183">
        <v>182</v>
      </c>
      <c r="B183" t="s">
        <v>147</v>
      </c>
      <c r="C183" t="s">
        <v>333</v>
      </c>
      <c r="D183">
        <v>12</v>
      </c>
      <c r="E183">
        <v>147</v>
      </c>
      <c r="F183">
        <v>23.52</v>
      </c>
      <c r="G183">
        <v>170.52</v>
      </c>
      <c r="H183" s="27">
        <v>2046.2400000000002</v>
      </c>
      <c r="I183" t="s">
        <v>1492</v>
      </c>
      <c r="J183" t="s">
        <v>1509</v>
      </c>
      <c r="K183" t="s">
        <v>1515</v>
      </c>
      <c r="L183">
        <v>147.04411764705881</v>
      </c>
    </row>
    <row r="184" spans="1:12">
      <c r="A184">
        <v>183</v>
      </c>
      <c r="B184" t="s">
        <v>148</v>
      </c>
      <c r="C184" t="s">
        <v>333</v>
      </c>
      <c r="D184">
        <v>20</v>
      </c>
      <c r="E184">
        <v>147</v>
      </c>
      <c r="F184">
        <v>23.52</v>
      </c>
      <c r="G184">
        <v>170.52</v>
      </c>
      <c r="H184" s="27">
        <v>3410.4</v>
      </c>
      <c r="I184" t="s">
        <v>1492</v>
      </c>
      <c r="J184" t="s">
        <v>1509</v>
      </c>
      <c r="K184" t="s">
        <v>1516</v>
      </c>
      <c r="L184">
        <v>147.04411764705881</v>
      </c>
    </row>
    <row r="185" spans="1:12">
      <c r="A185">
        <v>184</v>
      </c>
      <c r="B185" t="s">
        <v>149</v>
      </c>
      <c r="C185" t="s">
        <v>305</v>
      </c>
      <c r="D185">
        <v>300</v>
      </c>
      <c r="G185">
        <v>0</v>
      </c>
      <c r="H185">
        <v>0</v>
      </c>
    </row>
    <row r="186" spans="1:12">
      <c r="A186">
        <v>185</v>
      </c>
      <c r="B186" t="s">
        <v>150</v>
      </c>
      <c r="C186" t="s">
        <v>305</v>
      </c>
      <c r="D186">
        <v>120</v>
      </c>
      <c r="G186">
        <v>0</v>
      </c>
      <c r="H186">
        <v>0</v>
      </c>
    </row>
    <row r="187" spans="1:12">
      <c r="A187">
        <v>186</v>
      </c>
      <c r="B187" t="s">
        <v>151</v>
      </c>
      <c r="C187" t="s">
        <v>305</v>
      </c>
      <c r="D187">
        <v>200</v>
      </c>
      <c r="G187">
        <v>0</v>
      </c>
      <c r="H187">
        <v>0</v>
      </c>
    </row>
    <row r="188" spans="1:12">
      <c r="A188">
        <v>187</v>
      </c>
      <c r="B188" t="s">
        <v>807</v>
      </c>
      <c r="C188" t="s">
        <v>305</v>
      </c>
      <c r="D188">
        <v>4</v>
      </c>
      <c r="G188">
        <v>0</v>
      </c>
      <c r="H188">
        <v>0</v>
      </c>
    </row>
    <row r="189" spans="1:12">
      <c r="A189">
        <v>188</v>
      </c>
      <c r="B189" t="s">
        <v>808</v>
      </c>
      <c r="C189" t="s">
        <v>305</v>
      </c>
      <c r="D189">
        <v>4</v>
      </c>
      <c r="G189">
        <v>0</v>
      </c>
      <c r="H189">
        <v>0</v>
      </c>
    </row>
    <row r="190" spans="1:12">
      <c r="A190">
        <v>189</v>
      </c>
      <c r="B190" t="s">
        <v>809</v>
      </c>
      <c r="C190" t="s">
        <v>305</v>
      </c>
      <c r="D190">
        <v>4</v>
      </c>
      <c r="G190">
        <v>0</v>
      </c>
      <c r="H190">
        <v>0</v>
      </c>
    </row>
    <row r="191" spans="1:12">
      <c r="A191">
        <v>190</v>
      </c>
      <c r="B191" t="s">
        <v>152</v>
      </c>
      <c r="C191" t="s">
        <v>305</v>
      </c>
      <c r="D191">
        <v>8</v>
      </c>
      <c r="G191">
        <v>0</v>
      </c>
      <c r="H191">
        <v>0</v>
      </c>
    </row>
    <row r="192" spans="1:12">
      <c r="A192">
        <v>191</v>
      </c>
      <c r="B192" t="s">
        <v>153</v>
      </c>
      <c r="C192" t="s">
        <v>305</v>
      </c>
      <c r="D192">
        <v>8</v>
      </c>
      <c r="G192">
        <v>0</v>
      </c>
      <c r="H192">
        <v>0</v>
      </c>
    </row>
    <row r="193" spans="1:8">
      <c r="A193">
        <v>192</v>
      </c>
      <c r="B193" t="s">
        <v>154</v>
      </c>
      <c r="C193" t="s">
        <v>305</v>
      </c>
      <c r="D193">
        <v>8</v>
      </c>
      <c r="G193">
        <v>0</v>
      </c>
      <c r="H193">
        <v>0</v>
      </c>
    </row>
    <row r="194" spans="1:8">
      <c r="A194">
        <v>193</v>
      </c>
      <c r="B194" t="s">
        <v>810</v>
      </c>
      <c r="C194" t="s">
        <v>315</v>
      </c>
      <c r="D194">
        <v>4</v>
      </c>
      <c r="G194">
        <v>0</v>
      </c>
      <c r="H194">
        <v>0</v>
      </c>
    </row>
    <row r="195" spans="1:8">
      <c r="A195">
        <v>194</v>
      </c>
      <c r="B195" t="s">
        <v>155</v>
      </c>
      <c r="C195" t="s">
        <v>305</v>
      </c>
      <c r="D195">
        <v>1600</v>
      </c>
      <c r="G195">
        <v>0</v>
      </c>
      <c r="H195">
        <v>0</v>
      </c>
    </row>
    <row r="196" spans="1:8">
      <c r="A196">
        <v>195</v>
      </c>
      <c r="B196" t="s">
        <v>156</v>
      </c>
      <c r="C196" t="s">
        <v>305</v>
      </c>
      <c r="D196">
        <v>200</v>
      </c>
      <c r="G196">
        <v>0</v>
      </c>
      <c r="H196">
        <v>0</v>
      </c>
    </row>
    <row r="197" spans="1:8">
      <c r="A197">
        <v>196</v>
      </c>
      <c r="B197" t="s">
        <v>157</v>
      </c>
      <c r="C197" t="s">
        <v>305</v>
      </c>
      <c r="D197">
        <v>160</v>
      </c>
      <c r="G197">
        <v>0</v>
      </c>
      <c r="H197">
        <v>0</v>
      </c>
    </row>
    <row r="198" spans="1:8">
      <c r="A198">
        <v>197</v>
      </c>
      <c r="B198" t="s">
        <v>811</v>
      </c>
      <c r="C198" t="s">
        <v>305</v>
      </c>
      <c r="D198">
        <v>4</v>
      </c>
      <c r="G198">
        <v>0</v>
      </c>
      <c r="H198">
        <v>0</v>
      </c>
    </row>
    <row r="199" spans="1:8">
      <c r="A199">
        <v>198</v>
      </c>
      <c r="B199" t="s">
        <v>158</v>
      </c>
      <c r="C199" t="s">
        <v>305</v>
      </c>
      <c r="D199">
        <v>8</v>
      </c>
      <c r="G199">
        <v>0</v>
      </c>
      <c r="H199">
        <v>0</v>
      </c>
    </row>
    <row r="200" spans="1:8">
      <c r="A200">
        <v>199</v>
      </c>
      <c r="B200" t="s">
        <v>812</v>
      </c>
      <c r="C200" t="s">
        <v>335</v>
      </c>
      <c r="D200">
        <v>1000</v>
      </c>
      <c r="G200">
        <v>0</v>
      </c>
      <c r="H200">
        <v>0</v>
      </c>
    </row>
    <row r="201" spans="1:8">
      <c r="A201">
        <v>200</v>
      </c>
      <c r="B201" t="s">
        <v>813</v>
      </c>
      <c r="C201" t="s">
        <v>335</v>
      </c>
      <c r="D201">
        <v>1000</v>
      </c>
      <c r="G201">
        <v>0</v>
      </c>
      <c r="H201">
        <v>0</v>
      </c>
    </row>
    <row r="202" spans="1:8">
      <c r="A202">
        <v>201</v>
      </c>
      <c r="B202" t="s">
        <v>814</v>
      </c>
      <c r="C202" t="s">
        <v>334</v>
      </c>
      <c r="D202">
        <v>40</v>
      </c>
      <c r="G202">
        <v>0</v>
      </c>
      <c r="H202">
        <v>0</v>
      </c>
    </row>
    <row r="203" spans="1:8">
      <c r="A203">
        <v>202</v>
      </c>
      <c r="B203" t="s">
        <v>159</v>
      </c>
      <c r="C203" t="s">
        <v>334</v>
      </c>
      <c r="D203">
        <v>80</v>
      </c>
      <c r="G203">
        <v>0</v>
      </c>
      <c r="H203">
        <v>0</v>
      </c>
    </row>
    <row r="204" spans="1:8">
      <c r="A204">
        <v>203</v>
      </c>
      <c r="B204" t="s">
        <v>161</v>
      </c>
      <c r="C204" t="s">
        <v>305</v>
      </c>
      <c r="D204">
        <v>800</v>
      </c>
      <c r="G204">
        <v>0</v>
      </c>
      <c r="H204">
        <v>0</v>
      </c>
    </row>
    <row r="205" spans="1:8">
      <c r="A205">
        <v>204</v>
      </c>
      <c r="B205" t="s">
        <v>815</v>
      </c>
      <c r="C205" t="s">
        <v>305</v>
      </c>
      <c r="D205">
        <v>2000</v>
      </c>
      <c r="G205">
        <v>0</v>
      </c>
      <c r="H205">
        <v>0</v>
      </c>
    </row>
    <row r="206" spans="1:8" ht="16.5" customHeight="1">
      <c r="A206">
        <v>205</v>
      </c>
      <c r="B206" t="s">
        <v>162</v>
      </c>
      <c r="C206" t="s">
        <v>305</v>
      </c>
      <c r="D206">
        <v>4000</v>
      </c>
      <c r="G206">
        <v>0</v>
      </c>
      <c r="H206">
        <v>0</v>
      </c>
    </row>
    <row r="207" spans="1:8">
      <c r="A207">
        <v>206</v>
      </c>
      <c r="B207" t="s">
        <v>163</v>
      </c>
      <c r="C207" t="s">
        <v>305</v>
      </c>
      <c r="D207">
        <v>40000</v>
      </c>
      <c r="G207">
        <v>0</v>
      </c>
      <c r="H207">
        <v>0</v>
      </c>
    </row>
    <row r="208" spans="1:8">
      <c r="A208">
        <v>207</v>
      </c>
      <c r="B208" t="s">
        <v>164</v>
      </c>
      <c r="C208" t="s">
        <v>305</v>
      </c>
      <c r="D208">
        <v>20000</v>
      </c>
      <c r="G208">
        <v>0</v>
      </c>
      <c r="H208">
        <v>0</v>
      </c>
    </row>
    <row r="209" spans="1:11">
      <c r="A209">
        <v>208</v>
      </c>
      <c r="B209" t="s">
        <v>165</v>
      </c>
      <c r="C209" t="s">
        <v>305</v>
      </c>
      <c r="D209">
        <v>20000</v>
      </c>
      <c r="G209">
        <v>0</v>
      </c>
      <c r="H209">
        <v>0</v>
      </c>
    </row>
    <row r="210" spans="1:11">
      <c r="A210">
        <v>209</v>
      </c>
      <c r="B210" t="s">
        <v>166</v>
      </c>
      <c r="C210" t="s">
        <v>305</v>
      </c>
      <c r="D210">
        <v>32000</v>
      </c>
      <c r="G210">
        <v>0</v>
      </c>
      <c r="H210">
        <v>0</v>
      </c>
    </row>
    <row r="211" spans="1:11">
      <c r="A211">
        <v>210</v>
      </c>
      <c r="B211" t="s">
        <v>167</v>
      </c>
      <c r="C211" t="s">
        <v>305</v>
      </c>
      <c r="D211">
        <v>200</v>
      </c>
      <c r="G211">
        <v>0</v>
      </c>
      <c r="H211">
        <v>0</v>
      </c>
    </row>
    <row r="212" spans="1:11">
      <c r="A212">
        <v>211</v>
      </c>
      <c r="B212" t="s">
        <v>168</v>
      </c>
      <c r="C212" t="s">
        <v>336</v>
      </c>
      <c r="D212">
        <v>4</v>
      </c>
      <c r="G212">
        <v>0</v>
      </c>
      <c r="H212">
        <v>0</v>
      </c>
    </row>
    <row r="213" spans="1:11">
      <c r="A213">
        <v>212</v>
      </c>
      <c r="B213" t="s">
        <v>171</v>
      </c>
      <c r="C213" t="s">
        <v>305</v>
      </c>
      <c r="D213">
        <v>10</v>
      </c>
      <c r="G213">
        <v>0</v>
      </c>
      <c r="H213">
        <v>0</v>
      </c>
    </row>
    <row r="214" spans="1:11">
      <c r="A214">
        <v>213</v>
      </c>
      <c r="B214" t="s">
        <v>170</v>
      </c>
      <c r="C214" t="s">
        <v>305</v>
      </c>
      <c r="D214">
        <v>10</v>
      </c>
      <c r="G214">
        <v>0</v>
      </c>
      <c r="H214">
        <v>0</v>
      </c>
    </row>
    <row r="215" spans="1:11">
      <c r="A215">
        <v>214</v>
      </c>
      <c r="B215" t="s">
        <v>169</v>
      </c>
      <c r="C215" t="s">
        <v>305</v>
      </c>
      <c r="D215">
        <v>10</v>
      </c>
      <c r="G215">
        <v>0</v>
      </c>
      <c r="H215">
        <v>0</v>
      </c>
    </row>
    <row r="216" spans="1:11">
      <c r="A216">
        <v>215</v>
      </c>
      <c r="B216" t="s">
        <v>172</v>
      </c>
      <c r="C216" t="s">
        <v>337</v>
      </c>
      <c r="D216">
        <v>120</v>
      </c>
      <c r="G216">
        <v>0</v>
      </c>
      <c r="H216">
        <v>0</v>
      </c>
    </row>
    <row r="217" spans="1:11">
      <c r="A217">
        <v>216</v>
      </c>
      <c r="B217" t="s">
        <v>174</v>
      </c>
      <c r="C217" t="s">
        <v>338</v>
      </c>
      <c r="D217">
        <v>12</v>
      </c>
      <c r="E217">
        <v>64205</v>
      </c>
      <c r="F217">
        <v>10272.800000000001</v>
      </c>
      <c r="G217">
        <v>74477.8</v>
      </c>
      <c r="H217" s="27">
        <v>893733.60000000009</v>
      </c>
      <c r="I217" t="s">
        <v>1492</v>
      </c>
      <c r="J217" t="s">
        <v>1517</v>
      </c>
      <c r="K217">
        <v>29127</v>
      </c>
    </row>
    <row r="218" spans="1:11">
      <c r="A218">
        <v>217</v>
      </c>
      <c r="B218" t="s">
        <v>173</v>
      </c>
      <c r="C218" t="s">
        <v>337</v>
      </c>
      <c r="D218">
        <v>20</v>
      </c>
      <c r="G218">
        <v>0</v>
      </c>
      <c r="H218">
        <v>0</v>
      </c>
    </row>
    <row r="219" spans="1:11">
      <c r="A219">
        <v>218</v>
      </c>
      <c r="B219" t="s">
        <v>215</v>
      </c>
      <c r="C219" t="s">
        <v>305</v>
      </c>
      <c r="D219">
        <v>20</v>
      </c>
      <c r="G219">
        <v>0</v>
      </c>
      <c r="H219">
        <v>0</v>
      </c>
    </row>
    <row r="220" spans="1:11">
      <c r="A220">
        <v>219</v>
      </c>
      <c r="B220" t="s">
        <v>816</v>
      </c>
      <c r="C220" t="s">
        <v>337</v>
      </c>
      <c r="D220">
        <v>2</v>
      </c>
      <c r="G220">
        <v>0</v>
      </c>
      <c r="H220">
        <v>0</v>
      </c>
    </row>
    <row r="221" spans="1:11">
      <c r="A221">
        <v>220</v>
      </c>
      <c r="B221" t="s">
        <v>175</v>
      </c>
      <c r="C221" t="s">
        <v>304</v>
      </c>
      <c r="D221">
        <v>16</v>
      </c>
      <c r="G221">
        <v>0</v>
      </c>
      <c r="H221">
        <v>0</v>
      </c>
    </row>
    <row r="222" spans="1:11">
      <c r="A222">
        <v>221</v>
      </c>
      <c r="B222" t="s">
        <v>176</v>
      </c>
      <c r="C222" t="s">
        <v>304</v>
      </c>
      <c r="D222">
        <v>8</v>
      </c>
      <c r="G222">
        <v>0</v>
      </c>
      <c r="H222">
        <v>0</v>
      </c>
    </row>
    <row r="223" spans="1:11">
      <c r="A223">
        <v>222</v>
      </c>
      <c r="B223" t="s">
        <v>177</v>
      </c>
      <c r="C223" t="s">
        <v>305</v>
      </c>
      <c r="D223">
        <v>700</v>
      </c>
      <c r="G223">
        <v>0</v>
      </c>
      <c r="H223">
        <v>0</v>
      </c>
    </row>
    <row r="224" spans="1:11">
      <c r="A224">
        <v>223</v>
      </c>
      <c r="B224" t="s">
        <v>817</v>
      </c>
      <c r="C224" t="s">
        <v>305</v>
      </c>
      <c r="D224">
        <v>4</v>
      </c>
      <c r="G224">
        <v>0</v>
      </c>
      <c r="H224">
        <v>0</v>
      </c>
    </row>
    <row r="225" spans="1:8">
      <c r="A225">
        <v>224</v>
      </c>
      <c r="B225" t="s">
        <v>178</v>
      </c>
      <c r="C225" t="s">
        <v>305</v>
      </c>
      <c r="D225">
        <v>120</v>
      </c>
      <c r="G225">
        <v>0</v>
      </c>
      <c r="H225">
        <v>0</v>
      </c>
    </row>
    <row r="226" spans="1:8">
      <c r="A226">
        <v>225</v>
      </c>
      <c r="B226" t="s">
        <v>179</v>
      </c>
      <c r="C226" t="s">
        <v>305</v>
      </c>
      <c r="D226">
        <v>4</v>
      </c>
      <c r="G226">
        <v>0</v>
      </c>
      <c r="H226">
        <v>0</v>
      </c>
    </row>
    <row r="227" spans="1:8">
      <c r="A227">
        <v>226</v>
      </c>
      <c r="B227" t="s">
        <v>180</v>
      </c>
      <c r="C227" t="s">
        <v>339</v>
      </c>
      <c r="D227">
        <v>4</v>
      </c>
      <c r="G227">
        <v>0</v>
      </c>
      <c r="H227">
        <v>0</v>
      </c>
    </row>
    <row r="228" spans="1:8">
      <c r="A228">
        <v>227</v>
      </c>
      <c r="B228" t="s">
        <v>181</v>
      </c>
      <c r="C228" t="s">
        <v>305</v>
      </c>
      <c r="D228">
        <v>200</v>
      </c>
      <c r="G228">
        <v>0</v>
      </c>
      <c r="H228">
        <v>0</v>
      </c>
    </row>
    <row r="229" spans="1:8">
      <c r="A229">
        <v>228</v>
      </c>
      <c r="B229" t="s">
        <v>185</v>
      </c>
      <c r="C229" t="s">
        <v>305</v>
      </c>
      <c r="D229">
        <v>12</v>
      </c>
      <c r="G229">
        <v>0</v>
      </c>
      <c r="H229">
        <v>0</v>
      </c>
    </row>
    <row r="230" spans="1:8">
      <c r="A230">
        <v>229</v>
      </c>
      <c r="B230" t="s">
        <v>182</v>
      </c>
      <c r="C230" t="s">
        <v>305</v>
      </c>
      <c r="D230">
        <v>40</v>
      </c>
      <c r="G230">
        <v>0</v>
      </c>
      <c r="H230">
        <v>0</v>
      </c>
    </row>
    <row r="231" spans="1:8">
      <c r="A231">
        <v>230</v>
      </c>
      <c r="B231" t="s">
        <v>183</v>
      </c>
      <c r="C231" t="s">
        <v>305</v>
      </c>
      <c r="D231">
        <v>4</v>
      </c>
      <c r="G231">
        <v>0</v>
      </c>
      <c r="H231">
        <v>0</v>
      </c>
    </row>
    <row r="232" spans="1:8">
      <c r="A232">
        <v>231</v>
      </c>
      <c r="B232" t="s">
        <v>184</v>
      </c>
      <c r="C232" t="s">
        <v>305</v>
      </c>
      <c r="D232">
        <v>4</v>
      </c>
      <c r="G232">
        <v>0</v>
      </c>
      <c r="H232">
        <v>0</v>
      </c>
    </row>
    <row r="233" spans="1:8">
      <c r="A233">
        <v>232</v>
      </c>
      <c r="B233" t="s">
        <v>187</v>
      </c>
      <c r="C233" t="s">
        <v>305</v>
      </c>
      <c r="D233">
        <v>12</v>
      </c>
      <c r="G233">
        <v>0</v>
      </c>
      <c r="H233">
        <v>0</v>
      </c>
    </row>
    <row r="234" spans="1:8">
      <c r="A234">
        <v>233</v>
      </c>
      <c r="B234" t="s">
        <v>189</v>
      </c>
      <c r="C234" t="s">
        <v>305</v>
      </c>
      <c r="D234">
        <v>12</v>
      </c>
      <c r="G234">
        <v>0</v>
      </c>
      <c r="H234">
        <v>0</v>
      </c>
    </row>
    <row r="235" spans="1:8">
      <c r="A235">
        <v>234</v>
      </c>
      <c r="B235" t="s">
        <v>190</v>
      </c>
      <c r="C235" t="s">
        <v>305</v>
      </c>
      <c r="D235">
        <v>12</v>
      </c>
      <c r="G235">
        <v>0</v>
      </c>
      <c r="H235">
        <v>0</v>
      </c>
    </row>
    <row r="236" spans="1:8">
      <c r="A236">
        <v>235</v>
      </c>
      <c r="B236" t="s">
        <v>191</v>
      </c>
      <c r="C236" t="s">
        <v>305</v>
      </c>
      <c r="D236">
        <v>12</v>
      </c>
      <c r="G236">
        <v>0</v>
      </c>
      <c r="H236">
        <v>0</v>
      </c>
    </row>
    <row r="237" spans="1:8">
      <c r="A237">
        <v>236</v>
      </c>
      <c r="B237" t="s">
        <v>192</v>
      </c>
      <c r="C237" t="s">
        <v>305</v>
      </c>
      <c r="D237">
        <v>12</v>
      </c>
      <c r="G237">
        <v>0</v>
      </c>
      <c r="H237">
        <v>0</v>
      </c>
    </row>
    <row r="238" spans="1:8">
      <c r="A238">
        <v>237</v>
      </c>
      <c r="B238" t="s">
        <v>193</v>
      </c>
      <c r="C238" t="s">
        <v>305</v>
      </c>
      <c r="D238">
        <v>12</v>
      </c>
      <c r="G238">
        <v>0</v>
      </c>
      <c r="H238">
        <v>0</v>
      </c>
    </row>
    <row r="239" spans="1:8">
      <c r="A239">
        <v>238</v>
      </c>
      <c r="B239" t="s">
        <v>186</v>
      </c>
      <c r="C239" t="s">
        <v>305</v>
      </c>
      <c r="D239">
        <v>12</v>
      </c>
      <c r="G239">
        <v>0</v>
      </c>
      <c r="H239">
        <v>0</v>
      </c>
    </row>
    <row r="240" spans="1:8">
      <c r="A240">
        <v>239</v>
      </c>
      <c r="B240" t="s">
        <v>188</v>
      </c>
      <c r="C240" t="s">
        <v>305</v>
      </c>
      <c r="D240">
        <v>12</v>
      </c>
      <c r="G240">
        <v>0</v>
      </c>
      <c r="H240">
        <v>0</v>
      </c>
    </row>
    <row r="241" spans="1:8">
      <c r="A241">
        <v>240</v>
      </c>
      <c r="B241" t="s">
        <v>194</v>
      </c>
      <c r="C241" t="s">
        <v>305</v>
      </c>
      <c r="D241">
        <v>80</v>
      </c>
      <c r="G241">
        <v>0</v>
      </c>
      <c r="H241">
        <v>0</v>
      </c>
    </row>
    <row r="242" spans="1:8">
      <c r="A242">
        <v>241</v>
      </c>
      <c r="B242" t="s">
        <v>818</v>
      </c>
      <c r="C242" t="s">
        <v>305</v>
      </c>
      <c r="D242">
        <v>40</v>
      </c>
      <c r="G242">
        <v>0</v>
      </c>
      <c r="H242">
        <v>0</v>
      </c>
    </row>
    <row r="243" spans="1:8">
      <c r="A243">
        <v>242</v>
      </c>
      <c r="B243" t="s">
        <v>195</v>
      </c>
      <c r="C243" t="s">
        <v>305</v>
      </c>
      <c r="D243">
        <v>200</v>
      </c>
      <c r="G243">
        <v>0</v>
      </c>
      <c r="H243">
        <v>0</v>
      </c>
    </row>
    <row r="244" spans="1:8">
      <c r="A244">
        <v>243</v>
      </c>
      <c r="B244" t="s">
        <v>196</v>
      </c>
      <c r="C244" t="s">
        <v>305</v>
      </c>
      <c r="D244">
        <v>80</v>
      </c>
      <c r="G244">
        <v>0</v>
      </c>
      <c r="H244">
        <v>0</v>
      </c>
    </row>
    <row r="245" spans="1:8">
      <c r="A245">
        <v>244</v>
      </c>
      <c r="B245" t="s">
        <v>197</v>
      </c>
      <c r="C245" t="s">
        <v>305</v>
      </c>
      <c r="D245">
        <v>60</v>
      </c>
      <c r="G245">
        <v>0</v>
      </c>
      <c r="H245">
        <v>0</v>
      </c>
    </row>
    <row r="246" spans="1:8">
      <c r="A246">
        <v>245</v>
      </c>
      <c r="B246" t="s">
        <v>201</v>
      </c>
      <c r="C246" t="s">
        <v>305</v>
      </c>
      <c r="D246">
        <v>60</v>
      </c>
      <c r="G246">
        <v>0</v>
      </c>
      <c r="H246">
        <v>0</v>
      </c>
    </row>
    <row r="247" spans="1:8">
      <c r="A247">
        <v>246</v>
      </c>
      <c r="B247" t="s">
        <v>198</v>
      </c>
      <c r="C247" t="s">
        <v>305</v>
      </c>
      <c r="D247">
        <v>20</v>
      </c>
      <c r="G247">
        <v>0</v>
      </c>
      <c r="H247">
        <v>0</v>
      </c>
    </row>
    <row r="248" spans="1:8">
      <c r="A248">
        <v>247</v>
      </c>
      <c r="B248" t="s">
        <v>199</v>
      </c>
      <c r="C248" t="s">
        <v>305</v>
      </c>
      <c r="D248">
        <v>20</v>
      </c>
      <c r="G248">
        <v>0</v>
      </c>
      <c r="H248">
        <v>0</v>
      </c>
    </row>
    <row r="249" spans="1:8">
      <c r="A249">
        <v>248</v>
      </c>
      <c r="B249" t="s">
        <v>202</v>
      </c>
      <c r="C249" t="s">
        <v>305</v>
      </c>
      <c r="D249">
        <v>40</v>
      </c>
      <c r="G249">
        <v>0</v>
      </c>
      <c r="H249">
        <v>0</v>
      </c>
    </row>
    <row r="250" spans="1:8">
      <c r="A250">
        <v>249</v>
      </c>
      <c r="B250" t="s">
        <v>203</v>
      </c>
      <c r="C250" t="s">
        <v>305</v>
      </c>
      <c r="D250">
        <v>40</v>
      </c>
      <c r="G250">
        <v>0</v>
      </c>
      <c r="H250">
        <v>0</v>
      </c>
    </row>
    <row r="251" spans="1:8">
      <c r="A251">
        <v>250</v>
      </c>
      <c r="B251" t="s">
        <v>200</v>
      </c>
      <c r="C251" t="s">
        <v>305</v>
      </c>
      <c r="D251">
        <v>32</v>
      </c>
      <c r="G251">
        <v>0</v>
      </c>
      <c r="H251">
        <v>0</v>
      </c>
    </row>
    <row r="252" spans="1:8">
      <c r="A252">
        <v>251</v>
      </c>
      <c r="B252" t="s">
        <v>204</v>
      </c>
      <c r="C252" t="s">
        <v>305</v>
      </c>
      <c r="D252">
        <v>600</v>
      </c>
      <c r="G252">
        <v>0</v>
      </c>
      <c r="H252">
        <v>0</v>
      </c>
    </row>
    <row r="253" spans="1:8">
      <c r="A253">
        <v>252</v>
      </c>
      <c r="B253" t="s">
        <v>205</v>
      </c>
      <c r="C253" t="s">
        <v>305</v>
      </c>
      <c r="D253">
        <v>400</v>
      </c>
      <c r="G253">
        <v>0</v>
      </c>
      <c r="H253">
        <v>0</v>
      </c>
    </row>
    <row r="254" spans="1:8">
      <c r="A254">
        <v>253</v>
      </c>
      <c r="B254" t="s">
        <v>206</v>
      </c>
      <c r="C254" t="s">
        <v>305</v>
      </c>
      <c r="D254">
        <v>48</v>
      </c>
      <c r="G254">
        <v>0</v>
      </c>
      <c r="H254">
        <v>0</v>
      </c>
    </row>
    <row r="255" spans="1:8">
      <c r="A255">
        <v>254</v>
      </c>
      <c r="B255" t="s">
        <v>207</v>
      </c>
      <c r="C255" t="s">
        <v>305</v>
      </c>
      <c r="D255">
        <v>320</v>
      </c>
      <c r="G255">
        <v>0</v>
      </c>
      <c r="H255">
        <v>0</v>
      </c>
    </row>
    <row r="256" spans="1:8">
      <c r="A256">
        <v>255</v>
      </c>
      <c r="B256" t="s">
        <v>208</v>
      </c>
      <c r="C256" t="s">
        <v>340</v>
      </c>
      <c r="D256">
        <v>4</v>
      </c>
      <c r="G256">
        <v>0</v>
      </c>
      <c r="H256">
        <v>0</v>
      </c>
    </row>
    <row r="257" spans="1:8">
      <c r="A257">
        <v>256</v>
      </c>
      <c r="B257" t="s">
        <v>209</v>
      </c>
      <c r="C257" t="s">
        <v>340</v>
      </c>
      <c r="D257">
        <v>4</v>
      </c>
      <c r="G257">
        <v>0</v>
      </c>
      <c r="H257">
        <v>0</v>
      </c>
    </row>
    <row r="258" spans="1:8">
      <c r="A258">
        <v>257</v>
      </c>
      <c r="B258" t="s">
        <v>819</v>
      </c>
      <c r="C258" t="s">
        <v>330</v>
      </c>
      <c r="D258">
        <v>4</v>
      </c>
      <c r="G258">
        <v>0</v>
      </c>
      <c r="H258">
        <v>0</v>
      </c>
    </row>
    <row r="259" spans="1:8">
      <c r="A259">
        <v>258</v>
      </c>
      <c r="B259" t="s">
        <v>211</v>
      </c>
      <c r="C259" t="s">
        <v>341</v>
      </c>
      <c r="D259">
        <v>4</v>
      </c>
      <c r="G259">
        <v>0</v>
      </c>
      <c r="H259">
        <v>0</v>
      </c>
    </row>
    <row r="260" spans="1:8">
      <c r="A260">
        <v>259</v>
      </c>
      <c r="B260" t="s">
        <v>226</v>
      </c>
      <c r="C260" t="s">
        <v>305</v>
      </c>
      <c r="D260">
        <v>36</v>
      </c>
      <c r="G260">
        <v>0</v>
      </c>
      <c r="H260">
        <v>0</v>
      </c>
    </row>
    <row r="261" spans="1:8">
      <c r="A261">
        <v>260</v>
      </c>
      <c r="B261" t="s">
        <v>820</v>
      </c>
      <c r="C261" t="s">
        <v>305</v>
      </c>
      <c r="D261">
        <v>200</v>
      </c>
      <c r="G261">
        <v>0</v>
      </c>
      <c r="H261">
        <v>0</v>
      </c>
    </row>
    <row r="262" spans="1:8">
      <c r="A262">
        <v>261</v>
      </c>
      <c r="B262" t="s">
        <v>821</v>
      </c>
      <c r="D262">
        <v>200</v>
      </c>
      <c r="G262">
        <v>0</v>
      </c>
      <c r="H262">
        <v>0</v>
      </c>
    </row>
    <row r="263" spans="1:8">
      <c r="A263">
        <v>262</v>
      </c>
      <c r="B263" t="s">
        <v>822</v>
      </c>
      <c r="C263" t="s">
        <v>305</v>
      </c>
      <c r="D263">
        <v>20</v>
      </c>
      <c r="G263">
        <v>0</v>
      </c>
      <c r="H263">
        <v>0</v>
      </c>
    </row>
    <row r="264" spans="1:8">
      <c r="A264">
        <v>263</v>
      </c>
      <c r="B264" t="s">
        <v>212</v>
      </c>
      <c r="C264" t="s">
        <v>305</v>
      </c>
      <c r="D264">
        <v>120</v>
      </c>
      <c r="G264">
        <v>0</v>
      </c>
      <c r="H264">
        <v>0</v>
      </c>
    </row>
    <row r="265" spans="1:8">
      <c r="A265">
        <v>264</v>
      </c>
      <c r="B265" t="s">
        <v>213</v>
      </c>
      <c r="C265" t="s">
        <v>305</v>
      </c>
      <c r="D265">
        <v>40</v>
      </c>
      <c r="G265">
        <v>0</v>
      </c>
      <c r="H265">
        <v>0</v>
      </c>
    </row>
    <row r="266" spans="1:8">
      <c r="A266">
        <v>265</v>
      </c>
      <c r="B266" t="s">
        <v>214</v>
      </c>
      <c r="C266" t="s">
        <v>305</v>
      </c>
      <c r="D266">
        <v>40</v>
      </c>
      <c r="G266">
        <v>0</v>
      </c>
      <c r="H266">
        <v>0</v>
      </c>
    </row>
    <row r="267" spans="1:8">
      <c r="A267">
        <v>266</v>
      </c>
      <c r="B267" t="s">
        <v>216</v>
      </c>
      <c r="C267" t="s">
        <v>342</v>
      </c>
      <c r="D267">
        <v>200</v>
      </c>
      <c r="G267">
        <v>0</v>
      </c>
      <c r="H267">
        <v>0</v>
      </c>
    </row>
    <row r="268" spans="1:8">
      <c r="A268">
        <v>267</v>
      </c>
      <c r="B268" t="s">
        <v>823</v>
      </c>
      <c r="C268" t="s">
        <v>343</v>
      </c>
      <c r="D268">
        <v>4</v>
      </c>
      <c r="G268">
        <v>0</v>
      </c>
      <c r="H268">
        <v>0</v>
      </c>
    </row>
    <row r="269" spans="1:8">
      <c r="A269">
        <v>268</v>
      </c>
      <c r="B269" t="s">
        <v>217</v>
      </c>
      <c r="C269" t="s">
        <v>305</v>
      </c>
      <c r="D269">
        <v>48</v>
      </c>
      <c r="G269">
        <v>0</v>
      </c>
      <c r="H269">
        <v>0</v>
      </c>
    </row>
    <row r="270" spans="1:8">
      <c r="A270">
        <v>269</v>
      </c>
      <c r="B270" t="s">
        <v>218</v>
      </c>
      <c r="C270" t="s">
        <v>305</v>
      </c>
      <c r="D270">
        <v>288</v>
      </c>
      <c r="G270">
        <v>0</v>
      </c>
      <c r="H270">
        <v>0</v>
      </c>
    </row>
    <row r="271" spans="1:8">
      <c r="A271">
        <v>270</v>
      </c>
      <c r="B271" t="s">
        <v>219</v>
      </c>
      <c r="C271" t="s">
        <v>305</v>
      </c>
      <c r="D271">
        <v>192</v>
      </c>
      <c r="G271">
        <v>0</v>
      </c>
      <c r="H271">
        <v>0</v>
      </c>
    </row>
    <row r="272" spans="1:8">
      <c r="A272">
        <v>271</v>
      </c>
      <c r="B272" t="s">
        <v>220</v>
      </c>
      <c r="C272" t="s">
        <v>305</v>
      </c>
      <c r="D272">
        <v>48</v>
      </c>
      <c r="G272">
        <v>0</v>
      </c>
      <c r="H272">
        <v>0</v>
      </c>
    </row>
    <row r="273" spans="1:8">
      <c r="A273">
        <v>272</v>
      </c>
      <c r="B273" t="s">
        <v>221</v>
      </c>
      <c r="C273" t="s">
        <v>305</v>
      </c>
      <c r="D273">
        <v>192</v>
      </c>
      <c r="G273">
        <v>0</v>
      </c>
      <c r="H273">
        <v>0</v>
      </c>
    </row>
    <row r="274" spans="1:8">
      <c r="A274">
        <v>273</v>
      </c>
      <c r="B274" t="s">
        <v>222</v>
      </c>
      <c r="C274" t="s">
        <v>305</v>
      </c>
      <c r="D274">
        <v>288</v>
      </c>
      <c r="G274">
        <v>0</v>
      </c>
      <c r="H274">
        <v>0</v>
      </c>
    </row>
    <row r="275" spans="1:8">
      <c r="A275">
        <v>274</v>
      </c>
      <c r="B275" t="s">
        <v>223</v>
      </c>
      <c r="C275" t="s">
        <v>305</v>
      </c>
      <c r="D275">
        <v>288</v>
      </c>
      <c r="G275">
        <v>0</v>
      </c>
      <c r="H275">
        <v>0</v>
      </c>
    </row>
    <row r="276" spans="1:8">
      <c r="A276">
        <v>275</v>
      </c>
      <c r="B276" t="s">
        <v>824</v>
      </c>
      <c r="C276" t="s">
        <v>305</v>
      </c>
      <c r="D276">
        <v>48</v>
      </c>
      <c r="G276">
        <v>0</v>
      </c>
      <c r="H276">
        <v>0</v>
      </c>
    </row>
    <row r="277" spans="1:8">
      <c r="A277">
        <v>276</v>
      </c>
      <c r="B277" t="s">
        <v>224</v>
      </c>
      <c r="C277" t="s">
        <v>305</v>
      </c>
      <c r="D277">
        <v>192</v>
      </c>
      <c r="G277">
        <v>0</v>
      </c>
      <c r="H277">
        <v>0</v>
      </c>
    </row>
    <row r="278" spans="1:8">
      <c r="A278">
        <v>277</v>
      </c>
      <c r="B278" t="s">
        <v>225</v>
      </c>
      <c r="C278" t="s">
        <v>305</v>
      </c>
      <c r="D278">
        <v>96</v>
      </c>
      <c r="G278">
        <v>0</v>
      </c>
      <c r="H278">
        <v>0</v>
      </c>
    </row>
    <row r="279" spans="1:8">
      <c r="A279">
        <v>278</v>
      </c>
      <c r="B279" t="s">
        <v>825</v>
      </c>
      <c r="C279" t="s">
        <v>305</v>
      </c>
      <c r="D279">
        <v>48</v>
      </c>
      <c r="G279">
        <v>0</v>
      </c>
      <c r="H279">
        <v>0</v>
      </c>
    </row>
    <row r="280" spans="1:8">
      <c r="A280">
        <v>279</v>
      </c>
      <c r="B280" t="s">
        <v>227</v>
      </c>
      <c r="C280" t="s">
        <v>305</v>
      </c>
      <c r="D280">
        <v>16</v>
      </c>
      <c r="G280">
        <v>0</v>
      </c>
      <c r="H280">
        <v>0</v>
      </c>
    </row>
    <row r="281" spans="1:8">
      <c r="A281">
        <v>280</v>
      </c>
      <c r="B281" t="s">
        <v>228</v>
      </c>
      <c r="C281" t="s">
        <v>305</v>
      </c>
      <c r="D281">
        <v>16</v>
      </c>
      <c r="G281">
        <v>0</v>
      </c>
      <c r="H281">
        <v>0</v>
      </c>
    </row>
    <row r="282" spans="1:8">
      <c r="A282">
        <v>281</v>
      </c>
      <c r="B282" t="s">
        <v>229</v>
      </c>
      <c r="C282" t="s">
        <v>305</v>
      </c>
      <c r="D282">
        <v>16</v>
      </c>
      <c r="G282">
        <v>0</v>
      </c>
      <c r="H282">
        <v>0</v>
      </c>
    </row>
    <row r="283" spans="1:8">
      <c r="A283">
        <v>282</v>
      </c>
      <c r="B283" t="s">
        <v>230</v>
      </c>
      <c r="C283" t="s">
        <v>305</v>
      </c>
      <c r="D283">
        <v>48</v>
      </c>
      <c r="G283">
        <v>0</v>
      </c>
      <c r="H283">
        <v>0</v>
      </c>
    </row>
    <row r="284" spans="1:8">
      <c r="A284">
        <v>283</v>
      </c>
      <c r="B284" t="s">
        <v>231</v>
      </c>
      <c r="C284" t="s">
        <v>305</v>
      </c>
      <c r="D284">
        <v>96</v>
      </c>
      <c r="G284">
        <v>0</v>
      </c>
      <c r="H284">
        <v>0</v>
      </c>
    </row>
    <row r="285" spans="1:8">
      <c r="A285">
        <v>284</v>
      </c>
      <c r="B285" t="s">
        <v>232</v>
      </c>
      <c r="C285" t="s">
        <v>305</v>
      </c>
      <c r="D285">
        <v>48</v>
      </c>
      <c r="G285">
        <v>0</v>
      </c>
      <c r="H285">
        <v>0</v>
      </c>
    </row>
    <row r="286" spans="1:8">
      <c r="A286">
        <v>285</v>
      </c>
      <c r="B286" t="s">
        <v>826</v>
      </c>
      <c r="C286" t="s">
        <v>305</v>
      </c>
      <c r="D286">
        <v>48</v>
      </c>
      <c r="G286">
        <v>0</v>
      </c>
      <c r="H286">
        <v>0</v>
      </c>
    </row>
    <row r="287" spans="1:8">
      <c r="A287">
        <v>286</v>
      </c>
      <c r="B287" t="s">
        <v>292</v>
      </c>
      <c r="C287" t="s">
        <v>346</v>
      </c>
      <c r="D287">
        <v>4</v>
      </c>
      <c r="G287">
        <v>0</v>
      </c>
      <c r="H287">
        <v>0</v>
      </c>
    </row>
    <row r="288" spans="1:8">
      <c r="A288">
        <v>287</v>
      </c>
      <c r="B288" t="s">
        <v>210</v>
      </c>
      <c r="C288" t="s">
        <v>305</v>
      </c>
      <c r="D288">
        <v>4</v>
      </c>
      <c r="G288">
        <v>0</v>
      </c>
      <c r="H288">
        <v>0</v>
      </c>
    </row>
    <row r="289" spans="1:11">
      <c r="A289">
        <v>288</v>
      </c>
      <c r="B289" t="s">
        <v>827</v>
      </c>
      <c r="C289" t="s">
        <v>305</v>
      </c>
      <c r="D289">
        <v>8</v>
      </c>
      <c r="G289">
        <v>0</v>
      </c>
      <c r="H289">
        <v>0</v>
      </c>
    </row>
    <row r="290" spans="1:11">
      <c r="A290">
        <v>289</v>
      </c>
      <c r="B290" t="s">
        <v>828</v>
      </c>
      <c r="C290" t="s">
        <v>305</v>
      </c>
      <c r="D290">
        <v>12</v>
      </c>
      <c r="G290">
        <v>0</v>
      </c>
      <c r="H290">
        <v>0</v>
      </c>
    </row>
    <row r="291" spans="1:11">
      <c r="A291">
        <v>290</v>
      </c>
      <c r="B291" t="s">
        <v>829</v>
      </c>
      <c r="C291" t="s">
        <v>305</v>
      </c>
      <c r="D291">
        <v>12</v>
      </c>
      <c r="G291">
        <v>0</v>
      </c>
      <c r="H291">
        <v>0</v>
      </c>
    </row>
    <row r="292" spans="1:11">
      <c r="A292">
        <v>291</v>
      </c>
      <c r="B292" t="s">
        <v>830</v>
      </c>
      <c r="C292" t="s">
        <v>305</v>
      </c>
      <c r="D292">
        <v>8</v>
      </c>
      <c r="G292">
        <v>0</v>
      </c>
      <c r="H292">
        <v>0</v>
      </c>
    </row>
    <row r="293" spans="1:11">
      <c r="A293">
        <v>292</v>
      </c>
      <c r="B293" t="s">
        <v>831</v>
      </c>
      <c r="C293" t="s">
        <v>305</v>
      </c>
      <c r="D293">
        <v>40</v>
      </c>
      <c r="G293">
        <v>0</v>
      </c>
      <c r="H293">
        <v>0</v>
      </c>
    </row>
    <row r="294" spans="1:11">
      <c r="A294">
        <v>293</v>
      </c>
      <c r="B294" t="s">
        <v>832</v>
      </c>
      <c r="C294" t="s">
        <v>305</v>
      </c>
      <c r="D294">
        <v>40</v>
      </c>
      <c r="G294">
        <v>0</v>
      </c>
      <c r="H294">
        <v>0</v>
      </c>
    </row>
    <row r="295" spans="1:11">
      <c r="A295">
        <v>294</v>
      </c>
      <c r="B295" t="s">
        <v>233</v>
      </c>
      <c r="C295" t="s">
        <v>30</v>
      </c>
      <c r="D295">
        <v>4</v>
      </c>
      <c r="G295">
        <v>0</v>
      </c>
      <c r="H295">
        <v>0</v>
      </c>
    </row>
    <row r="296" spans="1:11">
      <c r="A296">
        <v>295</v>
      </c>
      <c r="B296" t="s">
        <v>833</v>
      </c>
      <c r="C296" t="s">
        <v>901</v>
      </c>
      <c r="D296">
        <v>400</v>
      </c>
      <c r="G296">
        <v>0</v>
      </c>
      <c r="H296">
        <v>0</v>
      </c>
    </row>
    <row r="297" spans="1:11">
      <c r="A297">
        <v>296</v>
      </c>
      <c r="B297" t="s">
        <v>234</v>
      </c>
      <c r="C297" t="s">
        <v>305</v>
      </c>
      <c r="D297">
        <v>4</v>
      </c>
      <c r="G297">
        <v>0</v>
      </c>
      <c r="H297">
        <v>0</v>
      </c>
    </row>
    <row r="298" spans="1:11">
      <c r="A298">
        <v>297</v>
      </c>
      <c r="B298" t="s">
        <v>235</v>
      </c>
      <c r="C298" t="s">
        <v>305</v>
      </c>
      <c r="D298">
        <v>16</v>
      </c>
      <c r="E298">
        <v>668</v>
      </c>
      <c r="F298">
        <v>0</v>
      </c>
      <c r="G298">
        <v>668</v>
      </c>
      <c r="H298" s="27">
        <v>10688</v>
      </c>
      <c r="I298" t="s">
        <v>1518</v>
      </c>
      <c r="J298" t="s">
        <v>1519</v>
      </c>
      <c r="K298" t="s">
        <v>1520</v>
      </c>
    </row>
    <row r="299" spans="1:11">
      <c r="A299">
        <v>298</v>
      </c>
      <c r="B299" t="s">
        <v>236</v>
      </c>
      <c r="C299" t="s">
        <v>305</v>
      </c>
      <c r="D299">
        <v>16</v>
      </c>
      <c r="E299">
        <v>668</v>
      </c>
      <c r="F299">
        <v>0</v>
      </c>
      <c r="G299">
        <v>668</v>
      </c>
      <c r="H299" s="27">
        <v>10688</v>
      </c>
      <c r="I299" t="s">
        <v>1518</v>
      </c>
      <c r="J299" t="s">
        <v>1519</v>
      </c>
      <c r="K299" t="s">
        <v>1520</v>
      </c>
    </row>
    <row r="300" spans="1:11">
      <c r="A300">
        <v>299</v>
      </c>
      <c r="B300" t="s">
        <v>237</v>
      </c>
      <c r="C300" t="s">
        <v>305</v>
      </c>
      <c r="D300">
        <v>12</v>
      </c>
      <c r="E300">
        <v>668</v>
      </c>
      <c r="F300">
        <v>0</v>
      </c>
      <c r="G300">
        <v>668</v>
      </c>
      <c r="H300" s="27">
        <v>8016</v>
      </c>
      <c r="I300" t="s">
        <v>1518</v>
      </c>
      <c r="J300" t="s">
        <v>1519</v>
      </c>
      <c r="K300" t="s">
        <v>1520</v>
      </c>
    </row>
    <row r="301" spans="1:11">
      <c r="A301">
        <v>300</v>
      </c>
      <c r="B301" t="s">
        <v>238</v>
      </c>
      <c r="C301" t="s">
        <v>305</v>
      </c>
      <c r="D301">
        <v>160</v>
      </c>
      <c r="G301">
        <v>0</v>
      </c>
      <c r="H301">
        <v>0</v>
      </c>
    </row>
    <row r="302" spans="1:11">
      <c r="A302">
        <v>301</v>
      </c>
      <c r="B302" t="s">
        <v>239</v>
      </c>
      <c r="C302" t="s">
        <v>305</v>
      </c>
      <c r="D302">
        <v>160</v>
      </c>
      <c r="E302">
        <v>688</v>
      </c>
      <c r="F302">
        <v>0</v>
      </c>
      <c r="G302">
        <v>688</v>
      </c>
      <c r="H302" s="27">
        <v>110080</v>
      </c>
      <c r="I302" t="s">
        <v>1518</v>
      </c>
      <c r="J302" t="s">
        <v>1519</v>
      </c>
      <c r="K302" t="s">
        <v>1520</v>
      </c>
    </row>
    <row r="303" spans="1:11">
      <c r="A303">
        <v>302</v>
      </c>
      <c r="B303" t="s">
        <v>240</v>
      </c>
      <c r="C303" t="s">
        <v>305</v>
      </c>
      <c r="D303">
        <v>8</v>
      </c>
      <c r="G303">
        <v>0</v>
      </c>
      <c r="H303">
        <v>0</v>
      </c>
    </row>
    <row r="304" spans="1:11">
      <c r="A304">
        <v>303</v>
      </c>
      <c r="B304" t="s">
        <v>241</v>
      </c>
      <c r="C304" t="s">
        <v>305</v>
      </c>
      <c r="D304">
        <v>8</v>
      </c>
      <c r="G304">
        <v>0</v>
      </c>
      <c r="H304">
        <v>0</v>
      </c>
    </row>
    <row r="305" spans="1:11">
      <c r="A305">
        <v>304</v>
      </c>
      <c r="B305" t="s">
        <v>242</v>
      </c>
      <c r="C305" t="s">
        <v>305</v>
      </c>
      <c r="D305">
        <v>8</v>
      </c>
      <c r="E305">
        <v>668</v>
      </c>
      <c r="F305">
        <v>0</v>
      </c>
      <c r="G305">
        <v>668</v>
      </c>
      <c r="H305" s="27">
        <v>5344</v>
      </c>
      <c r="I305" t="s">
        <v>1518</v>
      </c>
      <c r="J305" t="s">
        <v>1519</v>
      </c>
      <c r="K305" t="s">
        <v>1520</v>
      </c>
    </row>
    <row r="306" spans="1:11">
      <c r="A306">
        <v>305</v>
      </c>
      <c r="B306" t="s">
        <v>243</v>
      </c>
      <c r="C306" t="s">
        <v>305</v>
      </c>
      <c r="D306">
        <v>200</v>
      </c>
      <c r="E306">
        <v>371</v>
      </c>
      <c r="F306">
        <v>0</v>
      </c>
      <c r="G306">
        <v>371</v>
      </c>
      <c r="H306" s="27">
        <v>74200</v>
      </c>
      <c r="I306" t="s">
        <v>1518</v>
      </c>
      <c r="J306" t="s">
        <v>1521</v>
      </c>
      <c r="K306" t="s">
        <v>1522</v>
      </c>
    </row>
    <row r="307" spans="1:11">
      <c r="A307">
        <v>306</v>
      </c>
      <c r="B307" t="s">
        <v>244</v>
      </c>
      <c r="C307" t="s">
        <v>305</v>
      </c>
      <c r="D307">
        <v>80</v>
      </c>
      <c r="E307">
        <v>371</v>
      </c>
      <c r="F307">
        <v>0</v>
      </c>
      <c r="G307">
        <v>371</v>
      </c>
      <c r="H307" s="27">
        <v>29680</v>
      </c>
      <c r="I307" t="s">
        <v>1518</v>
      </c>
      <c r="J307" t="s">
        <v>1521</v>
      </c>
      <c r="K307" t="s">
        <v>1522</v>
      </c>
    </row>
    <row r="308" spans="1:11">
      <c r="A308">
        <v>307</v>
      </c>
      <c r="B308" t="s">
        <v>245</v>
      </c>
      <c r="C308" t="s">
        <v>305</v>
      </c>
      <c r="D308">
        <v>80</v>
      </c>
      <c r="E308">
        <v>371</v>
      </c>
      <c r="F308">
        <v>0</v>
      </c>
      <c r="G308">
        <v>371</v>
      </c>
      <c r="H308" s="27">
        <v>29680</v>
      </c>
      <c r="I308" t="s">
        <v>1518</v>
      </c>
      <c r="J308" t="s">
        <v>1521</v>
      </c>
      <c r="K308" t="s">
        <v>1522</v>
      </c>
    </row>
    <row r="309" spans="1:11">
      <c r="A309">
        <v>308</v>
      </c>
      <c r="B309" t="s">
        <v>246</v>
      </c>
      <c r="C309" t="s">
        <v>305</v>
      </c>
      <c r="D309">
        <v>120</v>
      </c>
      <c r="E309">
        <v>371</v>
      </c>
      <c r="F309">
        <v>0</v>
      </c>
      <c r="G309">
        <v>371</v>
      </c>
      <c r="H309" s="27">
        <v>44520</v>
      </c>
      <c r="I309" t="s">
        <v>1518</v>
      </c>
      <c r="J309" t="s">
        <v>1521</v>
      </c>
      <c r="K309" t="s">
        <v>1522</v>
      </c>
    </row>
    <row r="310" spans="1:11">
      <c r="A310">
        <v>309</v>
      </c>
      <c r="B310" t="s">
        <v>247</v>
      </c>
      <c r="C310" t="s">
        <v>305</v>
      </c>
      <c r="D310">
        <v>120</v>
      </c>
      <c r="E310">
        <v>381</v>
      </c>
      <c r="F310">
        <v>0</v>
      </c>
      <c r="G310">
        <v>381</v>
      </c>
      <c r="H310" s="27">
        <v>45720</v>
      </c>
      <c r="I310" t="s">
        <v>1518</v>
      </c>
      <c r="J310" t="s">
        <v>1521</v>
      </c>
      <c r="K310" t="s">
        <v>1522</v>
      </c>
    </row>
    <row r="311" spans="1:11">
      <c r="A311">
        <v>310</v>
      </c>
      <c r="B311" t="s">
        <v>248</v>
      </c>
      <c r="C311" t="s">
        <v>305</v>
      </c>
      <c r="D311">
        <v>80</v>
      </c>
      <c r="E311">
        <v>381</v>
      </c>
      <c r="F311">
        <v>0</v>
      </c>
      <c r="G311">
        <v>381</v>
      </c>
      <c r="H311" s="27">
        <v>30480</v>
      </c>
      <c r="I311" t="s">
        <v>1518</v>
      </c>
      <c r="J311" t="s">
        <v>1521</v>
      </c>
      <c r="K311" t="s">
        <v>1522</v>
      </c>
    </row>
    <row r="312" spans="1:11">
      <c r="A312">
        <v>311</v>
      </c>
      <c r="B312" t="s">
        <v>249</v>
      </c>
      <c r="C312" t="s">
        <v>305</v>
      </c>
      <c r="D312">
        <v>200</v>
      </c>
      <c r="G312">
        <v>0</v>
      </c>
      <c r="H312">
        <v>0</v>
      </c>
    </row>
    <row r="313" spans="1:11">
      <c r="A313">
        <v>312</v>
      </c>
      <c r="B313" t="s">
        <v>250</v>
      </c>
      <c r="C313" t="s">
        <v>305</v>
      </c>
      <c r="D313">
        <v>240</v>
      </c>
      <c r="G313">
        <v>0</v>
      </c>
      <c r="H313">
        <v>0</v>
      </c>
    </row>
    <row r="314" spans="1:11">
      <c r="A314">
        <v>313</v>
      </c>
      <c r="B314" t="s">
        <v>251</v>
      </c>
      <c r="C314" t="s">
        <v>305</v>
      </c>
      <c r="D314">
        <v>400</v>
      </c>
      <c r="G314">
        <v>0</v>
      </c>
      <c r="H314">
        <v>0</v>
      </c>
    </row>
    <row r="315" spans="1:11">
      <c r="A315">
        <v>314</v>
      </c>
      <c r="B315" t="s">
        <v>252</v>
      </c>
      <c r="C315" t="s">
        <v>305</v>
      </c>
      <c r="D315">
        <v>4</v>
      </c>
      <c r="G315">
        <v>0</v>
      </c>
      <c r="H315">
        <v>0</v>
      </c>
    </row>
    <row r="316" spans="1:11">
      <c r="A316">
        <v>315</v>
      </c>
      <c r="B316" t="s">
        <v>253</v>
      </c>
      <c r="C316" t="s">
        <v>305</v>
      </c>
      <c r="D316">
        <v>4</v>
      </c>
      <c r="G316">
        <v>0</v>
      </c>
      <c r="H316">
        <v>0</v>
      </c>
    </row>
    <row r="317" spans="1:11">
      <c r="A317">
        <v>316</v>
      </c>
      <c r="B317" t="s">
        <v>256</v>
      </c>
      <c r="C317" t="s">
        <v>305</v>
      </c>
      <c r="D317">
        <v>4</v>
      </c>
      <c r="G317">
        <v>0</v>
      </c>
      <c r="H317">
        <v>0</v>
      </c>
    </row>
    <row r="318" spans="1:11">
      <c r="A318">
        <v>317</v>
      </c>
      <c r="B318" t="s">
        <v>834</v>
      </c>
      <c r="C318" t="s">
        <v>305</v>
      </c>
      <c r="D318">
        <v>4</v>
      </c>
      <c r="G318">
        <v>0</v>
      </c>
      <c r="H318">
        <v>0</v>
      </c>
    </row>
    <row r="319" spans="1:11">
      <c r="A319">
        <v>318</v>
      </c>
      <c r="B319" t="s">
        <v>257</v>
      </c>
      <c r="C319" t="s">
        <v>305</v>
      </c>
      <c r="D319">
        <v>400</v>
      </c>
      <c r="G319">
        <v>0</v>
      </c>
      <c r="H319">
        <v>0</v>
      </c>
    </row>
    <row r="320" spans="1:11">
      <c r="A320">
        <v>319</v>
      </c>
      <c r="B320" t="s">
        <v>258</v>
      </c>
      <c r="C320" t="s">
        <v>305</v>
      </c>
      <c r="D320">
        <v>400</v>
      </c>
      <c r="G320">
        <v>0</v>
      </c>
      <c r="H320">
        <v>0</v>
      </c>
    </row>
    <row r="321" spans="1:8">
      <c r="A321">
        <v>320</v>
      </c>
      <c r="B321" t="s">
        <v>835</v>
      </c>
      <c r="D321">
        <v>400</v>
      </c>
      <c r="G321">
        <v>0</v>
      </c>
      <c r="H321">
        <v>0</v>
      </c>
    </row>
    <row r="322" spans="1:8">
      <c r="A322">
        <v>321</v>
      </c>
      <c r="B322" t="s">
        <v>836</v>
      </c>
      <c r="D322">
        <v>8</v>
      </c>
      <c r="G322">
        <v>0</v>
      </c>
      <c r="H322">
        <v>0</v>
      </c>
    </row>
    <row r="323" spans="1:8">
      <c r="A323">
        <v>322</v>
      </c>
      <c r="B323" t="s">
        <v>254</v>
      </c>
      <c r="C323" t="s">
        <v>305</v>
      </c>
      <c r="D323">
        <v>20</v>
      </c>
      <c r="G323">
        <v>0</v>
      </c>
      <c r="H323">
        <v>0</v>
      </c>
    </row>
    <row r="324" spans="1:8">
      <c r="A324">
        <v>323</v>
      </c>
      <c r="B324" t="s">
        <v>255</v>
      </c>
      <c r="C324" t="s">
        <v>305</v>
      </c>
      <c r="D324">
        <v>8</v>
      </c>
      <c r="G324">
        <v>0</v>
      </c>
      <c r="H324">
        <v>0</v>
      </c>
    </row>
    <row r="325" spans="1:8">
      <c r="A325">
        <v>324</v>
      </c>
      <c r="B325" t="s">
        <v>837</v>
      </c>
      <c r="C325" t="s">
        <v>305</v>
      </c>
      <c r="D325">
        <v>50</v>
      </c>
      <c r="G325">
        <v>0</v>
      </c>
      <c r="H325">
        <v>0</v>
      </c>
    </row>
    <row r="326" spans="1:8">
      <c r="A326">
        <v>325</v>
      </c>
      <c r="B326" t="s">
        <v>259</v>
      </c>
      <c r="C326" t="s">
        <v>305</v>
      </c>
      <c r="D326">
        <v>12</v>
      </c>
      <c r="G326">
        <v>0</v>
      </c>
      <c r="H326">
        <v>0</v>
      </c>
    </row>
    <row r="327" spans="1:8">
      <c r="A327">
        <v>326</v>
      </c>
      <c r="B327" t="s">
        <v>260</v>
      </c>
      <c r="C327" t="s">
        <v>305</v>
      </c>
      <c r="D327">
        <v>12</v>
      </c>
      <c r="G327">
        <v>0</v>
      </c>
      <c r="H327">
        <v>0</v>
      </c>
    </row>
    <row r="328" spans="1:8">
      <c r="A328">
        <v>327</v>
      </c>
      <c r="B328" t="s">
        <v>261</v>
      </c>
      <c r="C328" t="s">
        <v>305</v>
      </c>
      <c r="D328">
        <v>12</v>
      </c>
      <c r="G328">
        <v>0</v>
      </c>
      <c r="H328">
        <v>0</v>
      </c>
    </row>
    <row r="329" spans="1:8">
      <c r="A329">
        <v>328</v>
      </c>
      <c r="B329" t="s">
        <v>838</v>
      </c>
      <c r="C329" t="s">
        <v>324</v>
      </c>
      <c r="D329">
        <v>200</v>
      </c>
      <c r="G329">
        <v>0</v>
      </c>
      <c r="H329">
        <v>0</v>
      </c>
    </row>
    <row r="330" spans="1:8">
      <c r="A330">
        <v>329</v>
      </c>
      <c r="B330" t="s">
        <v>262</v>
      </c>
      <c r="C330" t="s">
        <v>344</v>
      </c>
      <c r="D330">
        <v>80</v>
      </c>
      <c r="G330">
        <v>0</v>
      </c>
      <c r="H330">
        <v>0</v>
      </c>
    </row>
    <row r="331" spans="1:8">
      <c r="A331">
        <v>330</v>
      </c>
      <c r="B331" t="s">
        <v>263</v>
      </c>
      <c r="C331" t="s">
        <v>345</v>
      </c>
      <c r="D331">
        <v>300</v>
      </c>
      <c r="G331">
        <v>0</v>
      </c>
      <c r="H331">
        <v>0</v>
      </c>
    </row>
    <row r="332" spans="1:8">
      <c r="A332">
        <v>331</v>
      </c>
      <c r="B332" t="s">
        <v>839</v>
      </c>
      <c r="C332" t="s">
        <v>326</v>
      </c>
      <c r="D332">
        <v>200</v>
      </c>
      <c r="G332">
        <v>0</v>
      </c>
      <c r="H332">
        <v>0</v>
      </c>
    </row>
    <row r="333" spans="1:8">
      <c r="A333">
        <v>332</v>
      </c>
      <c r="B333" t="s">
        <v>264</v>
      </c>
      <c r="C333" t="s">
        <v>305</v>
      </c>
      <c r="D333">
        <v>800</v>
      </c>
      <c r="G333">
        <v>0</v>
      </c>
      <c r="H333">
        <v>0</v>
      </c>
    </row>
    <row r="334" spans="1:8">
      <c r="A334">
        <v>333</v>
      </c>
      <c r="B334" t="s">
        <v>265</v>
      </c>
      <c r="C334" t="s">
        <v>902</v>
      </c>
      <c r="D334">
        <v>20</v>
      </c>
      <c r="G334">
        <v>0</v>
      </c>
      <c r="H334">
        <v>0</v>
      </c>
    </row>
    <row r="335" spans="1:8">
      <c r="A335">
        <v>334</v>
      </c>
      <c r="B335" t="s">
        <v>266</v>
      </c>
      <c r="C335" t="s">
        <v>344</v>
      </c>
      <c r="D335">
        <v>140</v>
      </c>
      <c r="G335">
        <v>0</v>
      </c>
      <c r="H335">
        <v>0</v>
      </c>
    </row>
    <row r="336" spans="1:8">
      <c r="A336">
        <v>335</v>
      </c>
      <c r="B336" t="s">
        <v>840</v>
      </c>
      <c r="C336" t="s">
        <v>305</v>
      </c>
      <c r="D336">
        <v>12</v>
      </c>
      <c r="G336">
        <v>0</v>
      </c>
      <c r="H336">
        <v>0</v>
      </c>
    </row>
    <row r="337" spans="1:8">
      <c r="A337">
        <v>336</v>
      </c>
      <c r="B337" t="s">
        <v>841</v>
      </c>
      <c r="C337" t="s">
        <v>305</v>
      </c>
      <c r="D337">
        <v>12</v>
      </c>
      <c r="G337">
        <v>0</v>
      </c>
      <c r="H337">
        <v>0</v>
      </c>
    </row>
    <row r="338" spans="1:8">
      <c r="A338">
        <v>337</v>
      </c>
      <c r="B338" t="s">
        <v>842</v>
      </c>
      <c r="C338" t="s">
        <v>305</v>
      </c>
      <c r="D338">
        <v>8</v>
      </c>
      <c r="G338">
        <v>0</v>
      </c>
      <c r="H338">
        <v>0</v>
      </c>
    </row>
    <row r="339" spans="1:8">
      <c r="A339">
        <v>338</v>
      </c>
      <c r="B339" t="s">
        <v>843</v>
      </c>
      <c r="C339" t="s">
        <v>305</v>
      </c>
      <c r="D339">
        <v>8</v>
      </c>
      <c r="G339">
        <v>0</v>
      </c>
      <c r="H339">
        <v>0</v>
      </c>
    </row>
    <row r="340" spans="1:8">
      <c r="A340">
        <v>339</v>
      </c>
      <c r="B340" t="s">
        <v>844</v>
      </c>
      <c r="C340" t="s">
        <v>305</v>
      </c>
      <c r="D340">
        <v>8</v>
      </c>
      <c r="G340">
        <v>0</v>
      </c>
      <c r="H340">
        <v>0</v>
      </c>
    </row>
    <row r="341" spans="1:8">
      <c r="A341">
        <v>340</v>
      </c>
      <c r="B341" t="s">
        <v>845</v>
      </c>
      <c r="C341" t="s">
        <v>305</v>
      </c>
      <c r="D341">
        <v>8</v>
      </c>
      <c r="G341">
        <v>0</v>
      </c>
      <c r="H341">
        <v>0</v>
      </c>
    </row>
    <row r="342" spans="1:8">
      <c r="A342">
        <v>341</v>
      </c>
      <c r="B342" t="s">
        <v>267</v>
      </c>
      <c r="C342" t="s">
        <v>305</v>
      </c>
      <c r="D342">
        <v>8</v>
      </c>
      <c r="G342">
        <v>0</v>
      </c>
      <c r="H342" s="748">
        <v>0</v>
      </c>
    </row>
    <row r="343" spans="1:8">
      <c r="A343">
        <v>342</v>
      </c>
      <c r="B343" t="s">
        <v>268</v>
      </c>
      <c r="C343" t="s">
        <v>305</v>
      </c>
      <c r="D343">
        <v>8</v>
      </c>
      <c r="G343">
        <v>0</v>
      </c>
      <c r="H343">
        <v>0</v>
      </c>
    </row>
    <row r="344" spans="1:8">
      <c r="A344">
        <v>343</v>
      </c>
      <c r="B344" t="s">
        <v>846</v>
      </c>
      <c r="C344" t="s">
        <v>305</v>
      </c>
      <c r="D344">
        <v>8</v>
      </c>
      <c r="G344">
        <v>0</v>
      </c>
      <c r="H344">
        <v>0</v>
      </c>
    </row>
    <row r="345" spans="1:8">
      <c r="A345">
        <v>344</v>
      </c>
      <c r="B345" t="s">
        <v>847</v>
      </c>
      <c r="C345" t="s">
        <v>305</v>
      </c>
      <c r="D345">
        <v>4</v>
      </c>
      <c r="G345">
        <v>0</v>
      </c>
      <c r="H345">
        <v>0</v>
      </c>
    </row>
    <row r="346" spans="1:8">
      <c r="A346">
        <v>345</v>
      </c>
      <c r="B346" t="s">
        <v>269</v>
      </c>
      <c r="C346" t="s">
        <v>305</v>
      </c>
      <c r="D346">
        <v>4</v>
      </c>
      <c r="G346">
        <v>0</v>
      </c>
      <c r="H346">
        <v>0</v>
      </c>
    </row>
    <row r="347" spans="1:8">
      <c r="A347">
        <v>346</v>
      </c>
      <c r="B347" t="s">
        <v>848</v>
      </c>
      <c r="D347">
        <v>4</v>
      </c>
      <c r="G347">
        <v>0</v>
      </c>
      <c r="H347">
        <v>0</v>
      </c>
    </row>
    <row r="348" spans="1:8">
      <c r="A348">
        <v>347</v>
      </c>
      <c r="B348" t="s">
        <v>270</v>
      </c>
      <c r="C348" t="s">
        <v>305</v>
      </c>
      <c r="D348">
        <v>8</v>
      </c>
      <c r="G348">
        <v>0</v>
      </c>
      <c r="H348">
        <v>0</v>
      </c>
    </row>
    <row r="349" spans="1:8">
      <c r="A349">
        <v>348</v>
      </c>
      <c r="B349" t="s">
        <v>849</v>
      </c>
      <c r="C349" t="s">
        <v>305</v>
      </c>
      <c r="D349">
        <v>4</v>
      </c>
      <c r="G349">
        <v>0</v>
      </c>
      <c r="H349">
        <v>0</v>
      </c>
    </row>
    <row r="350" spans="1:8">
      <c r="A350">
        <v>349</v>
      </c>
      <c r="B350" t="s">
        <v>850</v>
      </c>
      <c r="C350" t="s">
        <v>305</v>
      </c>
      <c r="D350">
        <v>4</v>
      </c>
      <c r="G350">
        <v>0</v>
      </c>
      <c r="H350">
        <v>0</v>
      </c>
    </row>
    <row r="351" spans="1:8">
      <c r="A351">
        <v>350</v>
      </c>
      <c r="B351" t="s">
        <v>851</v>
      </c>
      <c r="C351" t="s">
        <v>305</v>
      </c>
      <c r="D351">
        <v>4</v>
      </c>
      <c r="G351">
        <v>0</v>
      </c>
      <c r="H351">
        <v>0</v>
      </c>
    </row>
    <row r="352" spans="1:8">
      <c r="A352">
        <v>351</v>
      </c>
      <c r="B352" t="s">
        <v>852</v>
      </c>
      <c r="C352" t="s">
        <v>305</v>
      </c>
      <c r="D352">
        <v>4</v>
      </c>
      <c r="G352">
        <v>0</v>
      </c>
      <c r="H352">
        <v>0</v>
      </c>
    </row>
    <row r="353" spans="1:8">
      <c r="A353">
        <v>352</v>
      </c>
      <c r="B353" t="s">
        <v>853</v>
      </c>
      <c r="C353" t="s">
        <v>305</v>
      </c>
      <c r="D353">
        <v>4</v>
      </c>
      <c r="G353">
        <v>0</v>
      </c>
      <c r="H353">
        <v>0</v>
      </c>
    </row>
    <row r="354" spans="1:8">
      <c r="A354">
        <v>353</v>
      </c>
      <c r="B354" t="s">
        <v>271</v>
      </c>
      <c r="C354" t="s">
        <v>305</v>
      </c>
      <c r="D354">
        <v>24</v>
      </c>
      <c r="G354">
        <v>0</v>
      </c>
      <c r="H354">
        <v>0</v>
      </c>
    </row>
    <row r="355" spans="1:8">
      <c r="A355">
        <v>354</v>
      </c>
      <c r="B355" t="s">
        <v>854</v>
      </c>
      <c r="C355" t="s">
        <v>305</v>
      </c>
      <c r="D355">
        <v>30</v>
      </c>
      <c r="G355">
        <v>0</v>
      </c>
      <c r="H355">
        <v>0</v>
      </c>
    </row>
    <row r="356" spans="1:8">
      <c r="A356">
        <v>355</v>
      </c>
      <c r="B356" t="s">
        <v>855</v>
      </c>
      <c r="C356" t="s">
        <v>305</v>
      </c>
      <c r="D356">
        <v>30</v>
      </c>
      <c r="G356">
        <v>0</v>
      </c>
      <c r="H356">
        <v>0</v>
      </c>
    </row>
    <row r="357" spans="1:8">
      <c r="A357">
        <v>356</v>
      </c>
      <c r="B357" t="s">
        <v>272</v>
      </c>
      <c r="C357" t="s">
        <v>305</v>
      </c>
      <c r="D357">
        <v>100</v>
      </c>
      <c r="G357">
        <v>0</v>
      </c>
      <c r="H357">
        <v>0</v>
      </c>
    </row>
    <row r="358" spans="1:8">
      <c r="A358">
        <v>357</v>
      </c>
      <c r="B358" t="s">
        <v>273</v>
      </c>
      <c r="C358" t="s">
        <v>305</v>
      </c>
      <c r="D358">
        <v>100</v>
      </c>
      <c r="G358">
        <v>0</v>
      </c>
      <c r="H358">
        <v>0</v>
      </c>
    </row>
    <row r="359" spans="1:8">
      <c r="A359">
        <v>358</v>
      </c>
      <c r="B359" t="s">
        <v>274</v>
      </c>
      <c r="C359" t="s">
        <v>305</v>
      </c>
      <c r="D359">
        <v>20</v>
      </c>
      <c r="G359">
        <v>0</v>
      </c>
      <c r="H359">
        <v>0</v>
      </c>
    </row>
    <row r="360" spans="1:8">
      <c r="A360">
        <v>359</v>
      </c>
      <c r="B360" t="s">
        <v>275</v>
      </c>
      <c r="C360" t="s">
        <v>305</v>
      </c>
      <c r="D360">
        <v>20</v>
      </c>
      <c r="G360">
        <v>0</v>
      </c>
      <c r="H360">
        <v>0</v>
      </c>
    </row>
    <row r="361" spans="1:8">
      <c r="A361">
        <v>360</v>
      </c>
      <c r="B361" t="s">
        <v>276</v>
      </c>
      <c r="C361" t="s">
        <v>305</v>
      </c>
      <c r="D361">
        <v>4</v>
      </c>
      <c r="G361">
        <v>0</v>
      </c>
      <c r="H361">
        <v>0</v>
      </c>
    </row>
    <row r="362" spans="1:8">
      <c r="A362">
        <v>361</v>
      </c>
      <c r="B362" t="s">
        <v>277</v>
      </c>
      <c r="C362" t="s">
        <v>305</v>
      </c>
      <c r="D362">
        <v>12</v>
      </c>
      <c r="G362">
        <v>0</v>
      </c>
      <c r="H362">
        <v>0</v>
      </c>
    </row>
    <row r="363" spans="1:8">
      <c r="A363">
        <v>362</v>
      </c>
      <c r="B363" t="s">
        <v>856</v>
      </c>
      <c r="C363" t="s">
        <v>305</v>
      </c>
      <c r="D363">
        <v>4</v>
      </c>
      <c r="G363">
        <v>0</v>
      </c>
      <c r="H363">
        <v>0</v>
      </c>
    </row>
    <row r="364" spans="1:8">
      <c r="A364">
        <v>363</v>
      </c>
      <c r="B364" t="s">
        <v>278</v>
      </c>
      <c r="C364" t="s">
        <v>305</v>
      </c>
      <c r="D364">
        <v>16</v>
      </c>
      <c r="G364">
        <v>0</v>
      </c>
      <c r="H364">
        <v>0</v>
      </c>
    </row>
    <row r="365" spans="1:8">
      <c r="A365">
        <v>364</v>
      </c>
      <c r="B365" t="s">
        <v>857</v>
      </c>
      <c r="C365" t="s">
        <v>305</v>
      </c>
      <c r="D365">
        <v>4</v>
      </c>
      <c r="G365">
        <v>0</v>
      </c>
      <c r="H365">
        <v>0</v>
      </c>
    </row>
    <row r="366" spans="1:8">
      <c r="A366">
        <v>365</v>
      </c>
      <c r="B366" t="s">
        <v>858</v>
      </c>
      <c r="C366" t="s">
        <v>305</v>
      </c>
      <c r="D366">
        <v>4</v>
      </c>
      <c r="G366">
        <v>0</v>
      </c>
      <c r="H366">
        <v>0</v>
      </c>
    </row>
    <row r="367" spans="1:8">
      <c r="A367">
        <v>366</v>
      </c>
      <c r="B367" t="s">
        <v>279</v>
      </c>
      <c r="C367" t="s">
        <v>305</v>
      </c>
      <c r="D367">
        <v>20</v>
      </c>
      <c r="G367">
        <v>0</v>
      </c>
      <c r="H367">
        <v>0</v>
      </c>
    </row>
    <row r="368" spans="1:8">
      <c r="A368">
        <v>367</v>
      </c>
      <c r="B368" t="s">
        <v>859</v>
      </c>
      <c r="C368" t="s">
        <v>305</v>
      </c>
      <c r="D368">
        <v>4</v>
      </c>
      <c r="G368">
        <v>0</v>
      </c>
      <c r="H368">
        <v>0</v>
      </c>
    </row>
    <row r="369" spans="1:8">
      <c r="A369">
        <v>368</v>
      </c>
      <c r="B369" t="s">
        <v>280</v>
      </c>
      <c r="C369" t="s">
        <v>305</v>
      </c>
      <c r="D369">
        <v>20</v>
      </c>
      <c r="G369">
        <v>0</v>
      </c>
      <c r="H369">
        <v>0</v>
      </c>
    </row>
    <row r="370" spans="1:8">
      <c r="A370">
        <v>369</v>
      </c>
      <c r="B370" t="s">
        <v>281</v>
      </c>
      <c r="C370" t="s">
        <v>305</v>
      </c>
      <c r="D370">
        <v>20</v>
      </c>
      <c r="G370">
        <v>0</v>
      </c>
      <c r="H370">
        <v>0</v>
      </c>
    </row>
    <row r="371" spans="1:8">
      <c r="A371">
        <v>370</v>
      </c>
      <c r="B371" t="s">
        <v>860</v>
      </c>
      <c r="C371" t="s">
        <v>305</v>
      </c>
      <c r="D371">
        <v>4</v>
      </c>
      <c r="G371">
        <v>0</v>
      </c>
      <c r="H371">
        <v>0</v>
      </c>
    </row>
    <row r="372" spans="1:8">
      <c r="A372">
        <v>371</v>
      </c>
      <c r="B372" t="s">
        <v>282</v>
      </c>
      <c r="C372" t="s">
        <v>305</v>
      </c>
      <c r="D372">
        <v>20</v>
      </c>
      <c r="G372">
        <v>0</v>
      </c>
      <c r="H372">
        <v>0</v>
      </c>
    </row>
    <row r="373" spans="1:8">
      <c r="A373">
        <v>372</v>
      </c>
      <c r="B373" t="s">
        <v>861</v>
      </c>
      <c r="C373" t="s">
        <v>305</v>
      </c>
      <c r="D373">
        <v>4</v>
      </c>
      <c r="G373">
        <v>0</v>
      </c>
      <c r="H373">
        <v>0</v>
      </c>
    </row>
    <row r="374" spans="1:8">
      <c r="A374">
        <v>373</v>
      </c>
      <c r="B374" t="s">
        <v>862</v>
      </c>
      <c r="C374" t="s">
        <v>305</v>
      </c>
      <c r="D374">
        <v>4</v>
      </c>
      <c r="G374">
        <v>0</v>
      </c>
      <c r="H374">
        <v>0</v>
      </c>
    </row>
    <row r="375" spans="1:8">
      <c r="A375">
        <v>374</v>
      </c>
      <c r="B375" t="s">
        <v>863</v>
      </c>
      <c r="C375" t="s">
        <v>305</v>
      </c>
      <c r="D375">
        <v>4</v>
      </c>
      <c r="G375">
        <v>0</v>
      </c>
      <c r="H375">
        <v>0</v>
      </c>
    </row>
    <row r="376" spans="1:8">
      <c r="A376">
        <v>375</v>
      </c>
      <c r="B376" t="s">
        <v>864</v>
      </c>
      <c r="C376" t="s">
        <v>305</v>
      </c>
      <c r="D376">
        <v>4</v>
      </c>
      <c r="G376">
        <v>0</v>
      </c>
      <c r="H376">
        <v>0</v>
      </c>
    </row>
    <row r="377" spans="1:8">
      <c r="A377">
        <v>376</v>
      </c>
      <c r="B377" t="s">
        <v>283</v>
      </c>
      <c r="C377" t="s">
        <v>305</v>
      </c>
      <c r="D377">
        <v>1200</v>
      </c>
      <c r="G377">
        <v>0</v>
      </c>
      <c r="H377">
        <v>0</v>
      </c>
    </row>
    <row r="378" spans="1:8">
      <c r="A378">
        <v>377</v>
      </c>
      <c r="B378" t="s">
        <v>284</v>
      </c>
      <c r="C378" t="s">
        <v>305</v>
      </c>
      <c r="D378">
        <v>1600</v>
      </c>
      <c r="G378">
        <v>0</v>
      </c>
      <c r="H378">
        <v>0</v>
      </c>
    </row>
    <row r="379" spans="1:8">
      <c r="A379">
        <v>378</v>
      </c>
      <c r="B379" t="s">
        <v>285</v>
      </c>
      <c r="C379" t="s">
        <v>305</v>
      </c>
      <c r="D379">
        <v>800</v>
      </c>
      <c r="G379">
        <v>0</v>
      </c>
      <c r="H379">
        <v>0</v>
      </c>
    </row>
    <row r="380" spans="1:8">
      <c r="A380">
        <v>379</v>
      </c>
      <c r="B380" t="s">
        <v>286</v>
      </c>
      <c r="C380" t="s">
        <v>305</v>
      </c>
      <c r="D380">
        <v>288</v>
      </c>
      <c r="G380">
        <v>0</v>
      </c>
      <c r="H380">
        <v>0</v>
      </c>
    </row>
    <row r="381" spans="1:8">
      <c r="A381">
        <v>380</v>
      </c>
      <c r="B381" t="s">
        <v>287</v>
      </c>
      <c r="C381" t="s">
        <v>305</v>
      </c>
      <c r="D381">
        <v>288</v>
      </c>
      <c r="G381">
        <v>0</v>
      </c>
      <c r="H381">
        <v>0</v>
      </c>
    </row>
    <row r="382" spans="1:8">
      <c r="A382">
        <v>381</v>
      </c>
      <c r="B382" t="s">
        <v>288</v>
      </c>
      <c r="C382" t="s">
        <v>305</v>
      </c>
      <c r="D382">
        <v>288</v>
      </c>
      <c r="G382">
        <v>0</v>
      </c>
      <c r="H382">
        <v>0</v>
      </c>
    </row>
    <row r="383" spans="1:8">
      <c r="A383">
        <v>382</v>
      </c>
      <c r="B383" t="s">
        <v>289</v>
      </c>
      <c r="C383" t="s">
        <v>305</v>
      </c>
      <c r="D383">
        <v>1600</v>
      </c>
      <c r="G383">
        <v>0</v>
      </c>
      <c r="H383">
        <v>0</v>
      </c>
    </row>
    <row r="384" spans="1:8">
      <c r="A384">
        <v>383</v>
      </c>
      <c r="B384" t="s">
        <v>290</v>
      </c>
      <c r="C384" t="s">
        <v>305</v>
      </c>
      <c r="D384">
        <v>1600</v>
      </c>
      <c r="G384">
        <v>0</v>
      </c>
      <c r="H384">
        <v>0</v>
      </c>
    </row>
    <row r="385" spans="1:8">
      <c r="A385">
        <v>384</v>
      </c>
      <c r="B385" t="s">
        <v>291</v>
      </c>
      <c r="C385" t="s">
        <v>305</v>
      </c>
      <c r="D385">
        <v>1600</v>
      </c>
      <c r="G385">
        <v>0</v>
      </c>
      <c r="H385">
        <v>0</v>
      </c>
    </row>
    <row r="386" spans="1:8">
      <c r="A386">
        <v>385</v>
      </c>
      <c r="B386" t="s">
        <v>294</v>
      </c>
      <c r="C386" t="s">
        <v>305</v>
      </c>
      <c r="D386">
        <v>288</v>
      </c>
      <c r="G386">
        <v>0</v>
      </c>
      <c r="H386">
        <v>0</v>
      </c>
    </row>
    <row r="387" spans="1:8">
      <c r="A387">
        <v>386</v>
      </c>
      <c r="B387" t="s">
        <v>295</v>
      </c>
      <c r="C387" t="s">
        <v>305</v>
      </c>
      <c r="D387">
        <v>96</v>
      </c>
      <c r="G387">
        <v>0</v>
      </c>
      <c r="H387">
        <v>0</v>
      </c>
    </row>
    <row r="388" spans="1:8">
      <c r="A388">
        <v>387</v>
      </c>
      <c r="B388" t="s">
        <v>297</v>
      </c>
      <c r="C388" t="s">
        <v>305</v>
      </c>
      <c r="D388">
        <v>288</v>
      </c>
      <c r="G388">
        <v>0</v>
      </c>
      <c r="H388">
        <v>0</v>
      </c>
    </row>
    <row r="389" spans="1:8">
      <c r="A389">
        <v>388</v>
      </c>
      <c r="B389" t="s">
        <v>299</v>
      </c>
      <c r="C389" t="s">
        <v>305</v>
      </c>
      <c r="D389">
        <v>48</v>
      </c>
      <c r="G389">
        <v>0</v>
      </c>
      <c r="H389">
        <v>0</v>
      </c>
    </row>
    <row r="390" spans="1:8">
      <c r="A390">
        <v>389</v>
      </c>
      <c r="B390" t="s">
        <v>293</v>
      </c>
      <c r="C390" t="s">
        <v>305</v>
      </c>
      <c r="D390">
        <v>240</v>
      </c>
      <c r="G390">
        <v>0</v>
      </c>
      <c r="H390">
        <v>0</v>
      </c>
    </row>
    <row r="391" spans="1:8">
      <c r="A391">
        <v>390</v>
      </c>
      <c r="B391" t="s">
        <v>296</v>
      </c>
      <c r="C391" t="s">
        <v>305</v>
      </c>
      <c r="D391">
        <v>240</v>
      </c>
      <c r="G391">
        <v>0</v>
      </c>
      <c r="H391">
        <v>0</v>
      </c>
    </row>
    <row r="392" spans="1:8">
      <c r="A392">
        <v>391</v>
      </c>
      <c r="B392" t="s">
        <v>865</v>
      </c>
      <c r="C392" t="s">
        <v>305</v>
      </c>
      <c r="D392">
        <v>48</v>
      </c>
      <c r="G392">
        <v>0</v>
      </c>
      <c r="H392">
        <v>0</v>
      </c>
    </row>
    <row r="393" spans="1:8">
      <c r="A393">
        <v>392</v>
      </c>
      <c r="B393" t="s">
        <v>298</v>
      </c>
      <c r="C393" t="s">
        <v>305</v>
      </c>
      <c r="D393">
        <v>96</v>
      </c>
      <c r="G393">
        <v>0</v>
      </c>
      <c r="H393">
        <v>0</v>
      </c>
    </row>
    <row r="394" spans="1:8">
      <c r="A394">
        <v>393</v>
      </c>
      <c r="B394" t="s">
        <v>866</v>
      </c>
      <c r="C394" t="s">
        <v>305</v>
      </c>
      <c r="D394">
        <v>48</v>
      </c>
      <c r="G394">
        <v>0</v>
      </c>
      <c r="H394">
        <v>0</v>
      </c>
    </row>
    <row r="395" spans="1:8">
      <c r="A395">
        <v>394</v>
      </c>
      <c r="B395" t="s">
        <v>300</v>
      </c>
      <c r="C395" t="s">
        <v>305</v>
      </c>
      <c r="D395">
        <v>80</v>
      </c>
      <c r="G395">
        <v>0</v>
      </c>
      <c r="H395">
        <v>0</v>
      </c>
    </row>
    <row r="396" spans="1:8">
      <c r="A396">
        <v>395</v>
      </c>
      <c r="B396" t="s">
        <v>301</v>
      </c>
      <c r="C396" t="s">
        <v>903</v>
      </c>
      <c r="D396">
        <v>2000</v>
      </c>
      <c r="G396">
        <v>0</v>
      </c>
      <c r="H396">
        <v>0</v>
      </c>
    </row>
    <row r="397" spans="1:8">
      <c r="A397">
        <v>396</v>
      </c>
      <c r="B397" t="s">
        <v>302</v>
      </c>
      <c r="C397" t="s">
        <v>903</v>
      </c>
      <c r="D397">
        <v>1800</v>
      </c>
      <c r="G397">
        <v>0</v>
      </c>
      <c r="H397">
        <v>0</v>
      </c>
    </row>
    <row r="398" spans="1:8">
      <c r="A398">
        <v>397</v>
      </c>
      <c r="B398" t="s">
        <v>867</v>
      </c>
      <c r="C398" t="s">
        <v>904</v>
      </c>
      <c r="D398">
        <v>40</v>
      </c>
      <c r="G398">
        <v>0</v>
      </c>
      <c r="H398">
        <v>0</v>
      </c>
    </row>
    <row r="399" spans="1:8">
      <c r="A399">
        <v>398</v>
      </c>
      <c r="B399" t="s">
        <v>868</v>
      </c>
      <c r="C399" t="s">
        <v>305</v>
      </c>
      <c r="D399">
        <v>40</v>
      </c>
      <c r="G399">
        <v>0</v>
      </c>
      <c r="H399">
        <v>0</v>
      </c>
    </row>
    <row r="400" spans="1:8">
      <c r="A400">
        <v>399</v>
      </c>
      <c r="B400" t="s">
        <v>869</v>
      </c>
      <c r="C400" t="s">
        <v>305</v>
      </c>
      <c r="D400">
        <v>40</v>
      </c>
      <c r="G400">
        <v>0</v>
      </c>
      <c r="H400">
        <v>0</v>
      </c>
    </row>
    <row r="401" spans="1:11">
      <c r="A401">
        <v>400</v>
      </c>
      <c r="B401" t="s">
        <v>870</v>
      </c>
      <c r="C401" t="s">
        <v>305</v>
      </c>
      <c r="D401">
        <v>40</v>
      </c>
      <c r="G401">
        <v>0</v>
      </c>
      <c r="H401">
        <v>0</v>
      </c>
    </row>
    <row r="402" spans="1:11">
      <c r="A402">
        <v>401</v>
      </c>
      <c r="B402" t="s">
        <v>871</v>
      </c>
      <c r="C402" t="s">
        <v>305</v>
      </c>
      <c r="D402">
        <v>40</v>
      </c>
      <c r="G402">
        <v>0</v>
      </c>
      <c r="H402">
        <v>0</v>
      </c>
    </row>
    <row r="403" spans="1:11">
      <c r="A403">
        <v>402</v>
      </c>
      <c r="B403" t="s">
        <v>872</v>
      </c>
      <c r="C403" t="s">
        <v>305</v>
      </c>
      <c r="D403">
        <v>24</v>
      </c>
      <c r="G403">
        <v>0</v>
      </c>
      <c r="H403">
        <v>0</v>
      </c>
    </row>
    <row r="404" spans="1:11">
      <c r="A404">
        <v>403</v>
      </c>
      <c r="B404" t="s">
        <v>873</v>
      </c>
      <c r="C404" t="s">
        <v>305</v>
      </c>
      <c r="D404">
        <v>40</v>
      </c>
      <c r="G404">
        <v>0</v>
      </c>
      <c r="H404">
        <v>0</v>
      </c>
    </row>
    <row r="405" spans="1:11">
      <c r="A405">
        <v>404</v>
      </c>
      <c r="B405" t="s">
        <v>874</v>
      </c>
      <c r="C405" t="s">
        <v>305</v>
      </c>
      <c r="D405">
        <v>40</v>
      </c>
      <c r="G405">
        <v>0</v>
      </c>
      <c r="H405">
        <v>0</v>
      </c>
    </row>
    <row r="406" spans="1:11">
      <c r="A406">
        <v>405</v>
      </c>
      <c r="B406" t="s">
        <v>875</v>
      </c>
      <c r="C406" t="s">
        <v>305</v>
      </c>
      <c r="D406">
        <v>40</v>
      </c>
      <c r="G406">
        <v>0</v>
      </c>
      <c r="H406">
        <v>0</v>
      </c>
    </row>
    <row r="407" spans="1:11">
      <c r="A407">
        <v>406</v>
      </c>
      <c r="B407" t="s">
        <v>876</v>
      </c>
      <c r="C407" t="s">
        <v>305</v>
      </c>
      <c r="D407">
        <v>20</v>
      </c>
      <c r="G407">
        <v>0</v>
      </c>
      <c r="H407">
        <v>0</v>
      </c>
    </row>
    <row r="408" spans="1:11">
      <c r="A408">
        <v>407</v>
      </c>
      <c r="B408" t="s">
        <v>877</v>
      </c>
      <c r="C408" t="s">
        <v>305</v>
      </c>
      <c r="D408">
        <v>40</v>
      </c>
      <c r="E408">
        <v>24000</v>
      </c>
      <c r="F408">
        <v>3840</v>
      </c>
      <c r="G408">
        <v>27840</v>
      </c>
      <c r="H408" s="27">
        <v>1113600</v>
      </c>
      <c r="I408" t="s">
        <v>1492</v>
      </c>
      <c r="J408" t="s">
        <v>1493</v>
      </c>
      <c r="K408" t="s">
        <v>1523</v>
      </c>
    </row>
    <row r="409" spans="1:11">
      <c r="A409">
        <v>408</v>
      </c>
      <c r="B409" t="s">
        <v>878</v>
      </c>
      <c r="C409" t="s">
        <v>305</v>
      </c>
      <c r="D409">
        <v>8</v>
      </c>
      <c r="G409">
        <v>0</v>
      </c>
      <c r="H409">
        <v>0</v>
      </c>
    </row>
    <row r="410" spans="1:11">
      <c r="A410">
        <v>409</v>
      </c>
      <c r="B410" t="s">
        <v>879</v>
      </c>
      <c r="C410" t="s">
        <v>305</v>
      </c>
      <c r="D410">
        <v>40</v>
      </c>
      <c r="G410">
        <v>0</v>
      </c>
      <c r="H410">
        <v>0</v>
      </c>
    </row>
    <row r="411" spans="1:11">
      <c r="A411">
        <v>410</v>
      </c>
      <c r="B411" t="s">
        <v>880</v>
      </c>
      <c r="C411" t="s">
        <v>905</v>
      </c>
      <c r="D411">
        <v>16</v>
      </c>
      <c r="G411">
        <v>0</v>
      </c>
      <c r="H411">
        <v>0</v>
      </c>
    </row>
    <row r="412" spans="1:11">
      <c r="A412">
        <v>411</v>
      </c>
      <c r="B412" t="s">
        <v>881</v>
      </c>
      <c r="C412" t="s">
        <v>305</v>
      </c>
      <c r="D412">
        <v>2</v>
      </c>
      <c r="G412">
        <v>0</v>
      </c>
      <c r="H412">
        <v>0</v>
      </c>
    </row>
    <row r="413" spans="1:11">
      <c r="A413">
        <v>412</v>
      </c>
      <c r="B413" t="s">
        <v>882</v>
      </c>
      <c r="C413" t="s">
        <v>305</v>
      </c>
      <c r="D413">
        <v>2</v>
      </c>
      <c r="G413">
        <v>0</v>
      </c>
      <c r="H413">
        <v>0</v>
      </c>
    </row>
    <row r="414" spans="1:11">
      <c r="A414">
        <v>413</v>
      </c>
      <c r="B414" t="s">
        <v>883</v>
      </c>
      <c r="C414" t="s">
        <v>305</v>
      </c>
      <c r="D414">
        <v>40</v>
      </c>
      <c r="G414">
        <v>0</v>
      </c>
      <c r="H414">
        <v>0</v>
      </c>
    </row>
    <row r="415" spans="1:11">
      <c r="A415">
        <v>414</v>
      </c>
      <c r="B415" t="s">
        <v>884</v>
      </c>
      <c r="C415" t="s">
        <v>305</v>
      </c>
      <c r="D415">
        <v>12</v>
      </c>
      <c r="G415">
        <v>0</v>
      </c>
      <c r="H415">
        <v>0</v>
      </c>
    </row>
    <row r="416" spans="1:11">
      <c r="A416">
        <v>415</v>
      </c>
      <c r="B416" t="s">
        <v>885</v>
      </c>
      <c r="C416" t="s">
        <v>305</v>
      </c>
      <c r="D416">
        <v>32</v>
      </c>
      <c r="G416">
        <v>0</v>
      </c>
      <c r="H416">
        <v>0</v>
      </c>
    </row>
    <row r="417" spans="1:8">
      <c r="A417">
        <v>416</v>
      </c>
      <c r="B417" t="s">
        <v>886</v>
      </c>
      <c r="C417" t="s">
        <v>906</v>
      </c>
      <c r="D417">
        <v>16</v>
      </c>
      <c r="G417">
        <v>0</v>
      </c>
      <c r="H417">
        <v>0</v>
      </c>
    </row>
    <row r="418" spans="1:8">
      <c r="A418">
        <v>417</v>
      </c>
      <c r="B418" t="s">
        <v>887</v>
      </c>
      <c r="C418" t="s">
        <v>907</v>
      </c>
      <c r="D418">
        <v>60</v>
      </c>
      <c r="G418">
        <v>0</v>
      </c>
      <c r="H418">
        <v>0</v>
      </c>
    </row>
    <row r="419" spans="1:8">
      <c r="A419">
        <v>418</v>
      </c>
      <c r="B419" t="s">
        <v>888</v>
      </c>
      <c r="C419" t="s">
        <v>907</v>
      </c>
      <c r="D419">
        <v>400</v>
      </c>
      <c r="G419">
        <v>0</v>
      </c>
      <c r="H419">
        <v>0</v>
      </c>
    </row>
    <row r="420" spans="1:8">
      <c r="A420">
        <v>419</v>
      </c>
      <c r="B420" t="s">
        <v>889</v>
      </c>
      <c r="C420" t="s">
        <v>908</v>
      </c>
      <c r="D420">
        <v>10</v>
      </c>
      <c r="G420">
        <v>0</v>
      </c>
      <c r="H420">
        <v>0</v>
      </c>
    </row>
    <row r="421" spans="1:8">
      <c r="A421">
        <v>420</v>
      </c>
      <c r="B421" t="s">
        <v>890</v>
      </c>
      <c r="C421" t="s">
        <v>908</v>
      </c>
      <c r="D421">
        <v>10</v>
      </c>
      <c r="G421">
        <v>0</v>
      </c>
      <c r="H421">
        <v>0</v>
      </c>
    </row>
    <row r="422" spans="1:8">
      <c r="A422">
        <v>421</v>
      </c>
      <c r="B422" t="s">
        <v>891</v>
      </c>
      <c r="C422" t="s">
        <v>908</v>
      </c>
      <c r="D422">
        <v>10</v>
      </c>
      <c r="G422">
        <v>0</v>
      </c>
      <c r="H422">
        <v>0</v>
      </c>
    </row>
    <row r="423" spans="1:8">
      <c r="A423">
        <v>422</v>
      </c>
      <c r="B423" t="s">
        <v>892</v>
      </c>
      <c r="C423" t="s">
        <v>909</v>
      </c>
      <c r="D423">
        <v>3</v>
      </c>
      <c r="G423">
        <v>0</v>
      </c>
      <c r="H423">
        <v>0</v>
      </c>
    </row>
    <row r="424" spans="1:8">
      <c r="A424">
        <v>423</v>
      </c>
      <c r="B424" t="s">
        <v>893</v>
      </c>
      <c r="C424" t="s">
        <v>909</v>
      </c>
      <c r="D424">
        <v>8</v>
      </c>
      <c r="G424">
        <v>0</v>
      </c>
      <c r="H424">
        <v>0</v>
      </c>
    </row>
    <row r="425" spans="1:8">
      <c r="A425">
        <v>424</v>
      </c>
      <c r="B425" t="s">
        <v>894</v>
      </c>
      <c r="C425" t="s">
        <v>909</v>
      </c>
      <c r="D425">
        <v>3</v>
      </c>
      <c r="G425">
        <v>0</v>
      </c>
      <c r="H425">
        <v>0</v>
      </c>
    </row>
    <row r="426" spans="1:8">
      <c r="A426">
        <v>425</v>
      </c>
      <c r="B426" t="s">
        <v>895</v>
      </c>
      <c r="C426" t="s">
        <v>910</v>
      </c>
      <c r="D426">
        <v>2</v>
      </c>
      <c r="G426">
        <v>0</v>
      </c>
      <c r="H426">
        <v>0</v>
      </c>
    </row>
    <row r="427" spans="1:8">
      <c r="A427">
        <v>426</v>
      </c>
      <c r="B427" t="s">
        <v>896</v>
      </c>
      <c r="C427" t="s">
        <v>910</v>
      </c>
      <c r="D427">
        <v>2</v>
      </c>
      <c r="G427">
        <v>0</v>
      </c>
      <c r="H427">
        <v>0</v>
      </c>
    </row>
    <row r="428" spans="1:8">
      <c r="G428">
        <f>+SUM(G2:G427)</f>
        <v>340419.79999999993</v>
      </c>
      <c r="H428" s="747">
        <f>+SUM(H2:H427)</f>
        <v>8032385.040000001</v>
      </c>
    </row>
    <row r="430" spans="1:8">
      <c r="A430" s="962" t="s">
        <v>1524</v>
      </c>
      <c r="B430" s="962"/>
      <c r="C430" s="962"/>
      <c r="D430" s="962"/>
    </row>
    <row r="431" spans="1:8">
      <c r="A431" s="962"/>
      <c r="B431" s="962"/>
      <c r="C431" s="962"/>
      <c r="D431" s="962"/>
    </row>
    <row r="432" spans="1:8" ht="78.75" customHeight="1">
      <c r="A432" s="962"/>
      <c r="B432" s="962"/>
      <c r="C432" s="962"/>
      <c r="D432" s="962"/>
    </row>
  </sheetData>
  <autoFilter ref="A1:J428"/>
  <mergeCells count="1">
    <mergeCell ref="A430:D432"/>
  </mergeCells>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21</vt:i4>
      </vt:variant>
    </vt:vector>
  </HeadingPairs>
  <TitlesOfParts>
    <vt:vector size="21" baseType="lpstr">
      <vt:lpstr>DATOS GENERALES</vt:lpstr>
      <vt:lpstr>AUDITORIA PRECIOS</vt:lpstr>
      <vt:lpstr>DIFERENCIA DE PRECIO</vt:lpstr>
      <vt:lpstr>orden de proponentes</vt:lpstr>
      <vt:lpstr>RESUMEN LICITACION</vt:lpstr>
      <vt:lpstr>PARTICIPACION</vt:lpstr>
      <vt:lpstr>1. PHARMAEUROPEA</vt:lpstr>
      <vt:lpstr>2. LABORATORIOS LTDA</vt:lpstr>
      <vt:lpstr>3. HOSPIMEDICS</vt:lpstr>
      <vt:lpstr>4. OC LA ECONOMIA</vt:lpstr>
      <vt:lpstr>5. COBO Y ASOCIADOS</vt:lpstr>
      <vt:lpstr>6. COOSBOY</vt:lpstr>
      <vt:lpstr>7. PRODUSER SAS</vt:lpstr>
      <vt:lpstr>8. ALFA TRADING</vt:lpstr>
      <vt:lpstr>9. ALLERS GROUP</vt:lpstr>
      <vt:lpstr>10. PRO H</vt:lpstr>
      <vt:lpstr>11. SYD</vt:lpstr>
      <vt:lpstr>12. REM EQUIPOS</vt:lpstr>
      <vt:lpstr>13. MEDICA C.I. LTDA.</vt:lpstr>
      <vt:lpstr>14. ASEPSIS PRODUCTS</vt:lpstr>
      <vt:lpstr>15. DEPOSFARMA SAS</vt:lpstr>
    </vt:vector>
  </TitlesOfParts>
  <Company>GP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LILIANA VIRGINIA PABON BUITRAGO</cp:lastModifiedBy>
  <dcterms:created xsi:type="dcterms:W3CDTF">2012-02-21T23:37:16Z</dcterms:created>
  <dcterms:modified xsi:type="dcterms:W3CDTF">2015-08-31T21:46:49Z</dcterms:modified>
</cp:coreProperties>
</file>